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F6016F33-66CE-4F26-BDB2-AA58B3D9F30E}\NT\1\"/>
    </mc:Choice>
  </mc:AlternateContent>
  <xr:revisionPtr revIDLastSave="0" documentId="13_ncr:1_{46D4C990-9400-4391-B15C-AD7160C4B5BA}" xr6:coauthVersionLast="47" xr6:coauthVersionMax="47" xr10:uidLastSave="{00000000-0000-0000-0000-000000000000}"/>
  <bookViews>
    <workbookView xWindow="-28485" yWindow="330" windowWidth="26520" windowHeight="1309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1" l="1"/>
  <c r="B65" i="1" l="1"/>
  <c r="B64" i="1" l="1"/>
  <c r="C69" i="1"/>
  <c r="D69" i="1" s="1"/>
  <c r="B63" i="1" l="1"/>
  <c r="B62" i="1"/>
  <c r="B61" i="1" l="1"/>
  <c r="B60" i="1" l="1"/>
  <c r="C64" i="1" l="1"/>
  <c r="D64" i="1" s="1"/>
  <c r="B59" i="1" l="1"/>
  <c r="B58" i="1"/>
  <c r="B57" i="1"/>
  <c r="C60" i="1"/>
  <c r="D60" i="1" s="1"/>
  <c r="B56" i="1"/>
  <c r="B55" i="1"/>
  <c r="B54" i="1"/>
  <c r="B53" i="1"/>
  <c r="C56" i="1" s="1"/>
  <c r="D56" i="1" s="1"/>
  <c r="B52" i="1" l="1"/>
  <c r="B51" i="1" l="1"/>
  <c r="B50" i="1" l="1"/>
  <c r="B49" i="1" l="1"/>
  <c r="B48" i="1" l="1"/>
  <c r="B47" i="1" l="1"/>
  <c r="C52" i="1"/>
  <c r="D52" i="1" s="1"/>
  <c r="B46" i="1" l="1"/>
  <c r="B45" i="1" l="1"/>
  <c r="B44" i="1" l="1"/>
  <c r="B43" i="1"/>
  <c r="C47" i="1" l="1"/>
  <c r="D47" i="1" s="1"/>
  <c r="B42" i="1"/>
  <c r="B41" i="1"/>
  <c r="C43" i="1"/>
  <c r="D43" i="1" s="1"/>
  <c r="B40" i="1"/>
  <c r="B39" i="1"/>
  <c r="B38" i="1"/>
  <c r="B37" i="1" l="1"/>
  <c r="B36" i="1" l="1"/>
  <c r="C39" i="1" s="1"/>
  <c r="B35" i="1"/>
  <c r="B34" i="1"/>
  <c r="B33" i="1" l="1"/>
  <c r="B32" i="1" l="1"/>
  <c r="B31" i="1" l="1"/>
  <c r="B30" i="1"/>
  <c r="C34" i="1" l="1"/>
  <c r="B29" i="1" l="1"/>
  <c r="B28" i="1" l="1"/>
  <c r="B27" i="1"/>
  <c r="B26" i="1"/>
  <c r="C30" i="1" l="1"/>
  <c r="B25" i="1"/>
  <c r="B24" i="1"/>
  <c r="B23" i="1" l="1"/>
  <c r="B22" i="1"/>
  <c r="B21" i="1"/>
  <c r="B20" i="1"/>
  <c r="B19" i="1"/>
  <c r="C25" i="1" l="1"/>
  <c r="B18" i="1"/>
  <c r="C21" i="1" s="1"/>
  <c r="B17" i="1" l="1"/>
  <c r="B16" i="1" l="1"/>
  <c r="B15" i="1" l="1"/>
  <c r="B14" i="1"/>
  <c r="C17" i="1" l="1"/>
  <c r="B13" i="1"/>
  <c r="B12" i="1"/>
  <c r="E3" i="1"/>
  <c r="D39" i="1" l="1"/>
  <c r="D34" i="1"/>
  <c r="D30" i="1"/>
  <c r="D21" i="1"/>
  <c r="D25" i="1"/>
  <c r="D17" i="1"/>
  <c r="B6" i="2"/>
  <c r="B5" i="2"/>
  <c r="B4" i="2"/>
  <c r="B3" i="2"/>
  <c r="C6" i="2" s="1"/>
  <c r="B11" i="1" l="1"/>
  <c r="B10" i="1" l="1"/>
  <c r="B9" i="1"/>
  <c r="B8" i="1"/>
  <c r="B7" i="1"/>
  <c r="B6" i="1"/>
  <c r="C12" i="1" l="1"/>
  <c r="B5" i="1"/>
  <c r="C8" i="1" s="1"/>
  <c r="B4" i="1"/>
  <c r="C4" i="1" l="1"/>
  <c r="D8" i="1" l="1"/>
  <c r="D12" i="1"/>
  <c r="D4" i="1"/>
</calcChain>
</file>

<file path=xl/sharedStrings.xml><?xml version="1.0" encoding="utf-8"?>
<sst xmlns="http://schemas.openxmlformats.org/spreadsheetml/2006/main" count="10" uniqueCount="8">
  <si>
    <t>Week Ending</t>
  </si>
  <si>
    <t>Monthly Performance Price Index (MPPI)</t>
  </si>
  <si>
    <t>BPI =</t>
  </si>
  <si>
    <t>Base Price Index (BPI)</t>
  </si>
  <si>
    <t>Average Selling Prices Asphalt Cement US$/ST</t>
  </si>
  <si>
    <t>Monthly MPPI/BPI Ratio (Min = 0.4, Max = 1.6)</t>
  </si>
  <si>
    <t>Week Ending (Saturday)</t>
  </si>
  <si>
    <t>Project Name: 6982AF24C000011 AZ FLAP SR181(1), Chiricahua Access Road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</si>
</sst>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0" borderId="4" xfId="0" applyNumberFormat="1" applyBorder="1"/>
    <xf numFmtId="166" fontId="0" fillId="0" borderId="2" xfId="0" applyNumberFormat="1" applyBorder="1"/>
    <xf numFmtId="166" fontId="0" fillId="0" borderId="6" xfId="0" applyNumberFormat="1" applyBorder="1"/>
    <xf numFmtId="2" fontId="0" fillId="0" borderId="0" xfId="0" applyNumberFormat="1" applyBorder="1"/>
    <xf numFmtId="0" fontId="0" fillId="2" borderId="2" xfId="0" applyFill="1" applyBorder="1"/>
    <xf numFmtId="0" fontId="0" fillId="2" borderId="4" xfId="0" applyFill="1" applyBorder="1"/>
    <xf numFmtId="2" fontId="0" fillId="0" borderId="6" xfId="0" applyNumberFormat="1" applyBorder="1"/>
    <xf numFmtId="164" fontId="0" fillId="0" borderId="4" xfId="0" quotePrefix="1" applyNumberFormat="1" applyBorder="1"/>
    <xf numFmtId="164" fontId="0" fillId="0" borderId="2" xfId="0" quotePrefix="1" applyNumberFormat="1" applyBorder="1"/>
    <xf numFmtId="164" fontId="0" fillId="0" borderId="6" xfId="0" quotePrefix="1" applyNumberFormat="1" applyBorder="1"/>
    <xf numFmtId="2" fontId="0" fillId="0" borderId="5" xfId="0" applyNumberFormat="1" applyBorder="1"/>
    <xf numFmtId="0" fontId="1" fillId="3" borderId="14" xfId="0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left" wrapText="1"/>
    </xf>
    <xf numFmtId="0" fontId="0" fillId="2" borderId="2" xfId="0" applyFill="1" applyBorder="1"/>
    <xf numFmtId="0" fontId="0" fillId="2" borderId="4" xfId="0" applyFill="1" applyBorder="1"/>
    <xf numFmtId="2" fontId="0" fillId="0" borderId="6" xfId="0" applyNumberFormat="1" applyBorder="1"/>
    <xf numFmtId="164" fontId="0" fillId="0" borderId="4" xfId="0" quotePrefix="1" applyNumberFormat="1" applyBorder="1"/>
    <xf numFmtId="164" fontId="0" fillId="0" borderId="2" xfId="0" quotePrefix="1" applyNumberFormat="1" applyBorder="1"/>
    <xf numFmtId="164" fontId="0" fillId="0" borderId="6" xfId="0" quotePrefix="1" applyNumberFormat="1" applyBorder="1"/>
    <xf numFmtId="2" fontId="0" fillId="0" borderId="4" xfId="0" applyNumberFormat="1" applyBorder="1"/>
    <xf numFmtId="2" fontId="0" fillId="0" borderId="2" xfId="0" applyNumberFormat="1" applyBorder="1"/>
    <xf numFmtId="0" fontId="0" fillId="2" borderId="7" xfId="0" applyFill="1" applyBorder="1"/>
    <xf numFmtId="0" fontId="0" fillId="2" borderId="9" xfId="0" applyFill="1" applyBorder="1"/>
    <xf numFmtId="165" fontId="0" fillId="2" borderId="13" xfId="0" applyNumberFormat="1" applyFill="1" applyBorder="1"/>
    <xf numFmtId="165" fontId="0" fillId="2" borderId="8" xfId="0" applyNumberFormat="1" applyFill="1" applyBorder="1"/>
    <xf numFmtId="165" fontId="0" fillId="0" borderId="3" xfId="0" applyNumberFormat="1" applyBorder="1"/>
    <xf numFmtId="165" fontId="0" fillId="0" borderId="5" xfId="0" applyNumberFormat="1" applyBorder="1"/>
    <xf numFmtId="0" fontId="1" fillId="4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workbookViewId="0">
      <pane ySplit="3" topLeftCell="A48" activePane="bottomLeft" state="frozen"/>
      <selection pane="bottomLeft" activeCell="G52" sqref="G52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10.85546875" customWidth="1"/>
    <col min="10" max="10" width="9.28515625" customWidth="1"/>
  </cols>
  <sheetData>
    <row r="1" spans="1:15" ht="29.25" customHeight="1" thickBot="1" x14ac:dyDescent="0.25">
      <c r="A1" s="34" t="s">
        <v>7</v>
      </c>
      <c r="B1" s="35"/>
      <c r="C1" s="35"/>
      <c r="D1" s="35"/>
      <c r="E1" s="36"/>
    </row>
    <row r="2" spans="1:15" ht="26.25" customHeight="1" x14ac:dyDescent="0.2">
      <c r="A2" s="37" t="s">
        <v>6</v>
      </c>
      <c r="B2" s="43" t="s">
        <v>4</v>
      </c>
      <c r="C2" s="41" t="s">
        <v>1</v>
      </c>
      <c r="D2" s="39" t="s">
        <v>5</v>
      </c>
      <c r="E2" s="40"/>
    </row>
    <row r="3" spans="1:15" ht="15.75" customHeight="1" thickBot="1" x14ac:dyDescent="0.25">
      <c r="A3" s="38"/>
      <c r="B3" s="44"/>
      <c r="C3" s="42"/>
      <c r="D3" s="4" t="s">
        <v>2</v>
      </c>
      <c r="E3" s="19">
        <f>BPI!C6</f>
        <v>574.375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thickBot="1" x14ac:dyDescent="0.25">
      <c r="A4" s="9">
        <v>45290</v>
      </c>
      <c r="B4" s="13">
        <f>(540+625)/2</f>
        <v>582.5</v>
      </c>
      <c r="C4" s="13">
        <f>SUM(B4:B4)/COUNT(B4:B4)</f>
        <v>582.5</v>
      </c>
      <c r="D4" s="32">
        <f>C4/E$3</f>
        <v>1.0141458106637649</v>
      </c>
      <c r="E4" s="33"/>
    </row>
    <row r="5" spans="1:15" x14ac:dyDescent="0.2">
      <c r="A5" s="7">
        <v>45297</v>
      </c>
      <c r="B5" s="10">
        <f>(540+600)/2</f>
        <v>570</v>
      </c>
      <c r="C5" s="12"/>
      <c r="D5" s="28"/>
      <c r="E5" s="29"/>
    </row>
    <row r="6" spans="1:15" x14ac:dyDescent="0.2">
      <c r="A6" s="8">
        <v>45304</v>
      </c>
      <c r="B6" s="10">
        <f>(540+600)/2</f>
        <v>570</v>
      </c>
      <c r="C6" s="11"/>
      <c r="D6" s="30"/>
      <c r="E6" s="31"/>
    </row>
    <row r="7" spans="1:15" x14ac:dyDescent="0.2">
      <c r="A7" s="8">
        <v>45311</v>
      </c>
      <c r="B7" s="10">
        <f>(550+600)/2</f>
        <v>575</v>
      </c>
      <c r="C7" s="11"/>
      <c r="D7" s="30"/>
      <c r="E7" s="31"/>
    </row>
    <row r="8" spans="1:15" ht="13.5" thickBot="1" x14ac:dyDescent="0.25">
      <c r="A8" s="9">
        <v>45318</v>
      </c>
      <c r="B8" s="13">
        <f>(540+600)/2</f>
        <v>570</v>
      </c>
      <c r="C8" s="13">
        <f>SUM(B5:B8)/COUNT(B5:B8)</f>
        <v>571.25</v>
      </c>
      <c r="D8" s="32">
        <f>C8/E$3</f>
        <v>0.99455930359085964</v>
      </c>
      <c r="E8" s="33"/>
    </row>
    <row r="9" spans="1:15" x14ac:dyDescent="0.2">
      <c r="A9" s="14">
        <v>45325</v>
      </c>
      <c r="B9" s="10">
        <f>(530+600)/2</f>
        <v>565</v>
      </c>
      <c r="C9" s="12"/>
      <c r="D9" s="28"/>
      <c r="E9" s="29"/>
    </row>
    <row r="10" spans="1:15" x14ac:dyDescent="0.2">
      <c r="A10" s="15">
        <v>45332</v>
      </c>
      <c r="B10" s="10">
        <f>(530+600)/2</f>
        <v>565</v>
      </c>
      <c r="C10" s="11"/>
      <c r="D10" s="30"/>
      <c r="E10" s="31"/>
    </row>
    <row r="11" spans="1:15" x14ac:dyDescent="0.2">
      <c r="A11" s="15">
        <v>45339</v>
      </c>
      <c r="B11" s="10">
        <f>(530+600)/2</f>
        <v>565</v>
      </c>
      <c r="C11" s="11"/>
      <c r="D11" s="30"/>
      <c r="E11" s="31"/>
    </row>
    <row r="12" spans="1:15" ht="13.5" thickBot="1" x14ac:dyDescent="0.25">
      <c r="A12" s="16">
        <v>45346</v>
      </c>
      <c r="B12" s="13">
        <f>(530+600)/2</f>
        <v>565</v>
      </c>
      <c r="C12" s="13">
        <f>SUM(B9:B12)/COUNT(B9:B12)</f>
        <v>565</v>
      </c>
      <c r="D12" s="32">
        <f>C12/E$3</f>
        <v>0.98367791077257893</v>
      </c>
      <c r="E12" s="33"/>
    </row>
    <row r="13" spans="1:15" x14ac:dyDescent="0.2">
      <c r="A13" s="14">
        <v>45353</v>
      </c>
      <c r="B13" s="10">
        <f>(530+600)/2</f>
        <v>565</v>
      </c>
      <c r="C13" s="12"/>
      <c r="D13" s="28"/>
      <c r="E13" s="29"/>
    </row>
    <row r="14" spans="1:15" x14ac:dyDescent="0.2">
      <c r="A14" s="15">
        <v>45360</v>
      </c>
      <c r="B14" s="10">
        <f>(510+600)/2</f>
        <v>555</v>
      </c>
      <c r="C14" s="11"/>
      <c r="D14" s="30"/>
      <c r="E14" s="31"/>
    </row>
    <row r="15" spans="1:15" x14ac:dyDescent="0.2">
      <c r="A15" s="15">
        <v>45367</v>
      </c>
      <c r="B15" s="10">
        <f>(510+600)/2</f>
        <v>555</v>
      </c>
      <c r="C15" s="11"/>
      <c r="D15" s="30"/>
      <c r="E15" s="31"/>
    </row>
    <row r="16" spans="1:15" x14ac:dyDescent="0.2">
      <c r="A16" s="8">
        <v>45374</v>
      </c>
      <c r="B16" s="10">
        <f>(510+600)/2</f>
        <v>555</v>
      </c>
      <c r="C16" s="11"/>
      <c r="D16" s="30"/>
      <c r="E16" s="31"/>
    </row>
    <row r="17" spans="1:5" ht="13.5" thickBot="1" x14ac:dyDescent="0.25">
      <c r="A17" s="9">
        <v>45381</v>
      </c>
      <c r="B17" s="13">
        <f>(510+600)/2</f>
        <v>555</v>
      </c>
      <c r="C17" s="13">
        <f>SUM(B14:B17)/COUNT(B14:B17)</f>
        <v>555</v>
      </c>
      <c r="D17" s="32">
        <f>C17/E$3</f>
        <v>0.96626768226332971</v>
      </c>
      <c r="E17" s="33"/>
    </row>
    <row r="18" spans="1:5" x14ac:dyDescent="0.2">
      <c r="A18" s="14">
        <v>45388</v>
      </c>
      <c r="B18" s="10">
        <f>(500+600)/2</f>
        <v>550</v>
      </c>
      <c r="C18" s="12"/>
      <c r="D18" s="28"/>
      <c r="E18" s="29"/>
    </row>
    <row r="19" spans="1:5" x14ac:dyDescent="0.2">
      <c r="A19" s="15">
        <v>45395</v>
      </c>
      <c r="B19" s="10">
        <f>(500+600)/2</f>
        <v>550</v>
      </c>
      <c r="C19" s="11"/>
      <c r="D19" s="30"/>
      <c r="E19" s="31"/>
    </row>
    <row r="20" spans="1:5" x14ac:dyDescent="0.2">
      <c r="A20" s="15">
        <v>45402</v>
      </c>
      <c r="B20" s="10">
        <f>(500+600)/2</f>
        <v>550</v>
      </c>
      <c r="C20" s="11"/>
      <c r="D20" s="30"/>
      <c r="E20" s="31"/>
    </row>
    <row r="21" spans="1:5" ht="13.5" thickBot="1" x14ac:dyDescent="0.25">
      <c r="A21" s="16">
        <v>45409</v>
      </c>
      <c r="B21" s="13">
        <f>(500+600)/2</f>
        <v>550</v>
      </c>
      <c r="C21" s="13">
        <f>SUM(B18:B21)/COUNT(B18:B21)</f>
        <v>550</v>
      </c>
      <c r="D21" s="32">
        <f>C21/E$3</f>
        <v>0.9575625680087051</v>
      </c>
      <c r="E21" s="33"/>
    </row>
    <row r="22" spans="1:5" x14ac:dyDescent="0.2">
      <c r="A22" s="14">
        <v>45416</v>
      </c>
      <c r="B22" s="10">
        <f>(510+600)/2</f>
        <v>555</v>
      </c>
      <c r="C22" s="12"/>
      <c r="D22" s="28"/>
      <c r="E22" s="29"/>
    </row>
    <row r="23" spans="1:5" x14ac:dyDescent="0.2">
      <c r="A23" s="15">
        <v>45423</v>
      </c>
      <c r="B23" s="10">
        <f>(510+610)/2</f>
        <v>560</v>
      </c>
      <c r="C23" s="11"/>
      <c r="D23" s="30"/>
      <c r="E23" s="31"/>
    </row>
    <row r="24" spans="1:5" x14ac:dyDescent="0.2">
      <c r="A24" s="15">
        <v>45430</v>
      </c>
      <c r="B24" s="10">
        <f t="shared" ref="B24" si="0">(510+610)/2</f>
        <v>560</v>
      </c>
      <c r="C24" s="11"/>
      <c r="D24" s="30"/>
      <c r="E24" s="31"/>
    </row>
    <row r="25" spans="1:5" ht="13.5" thickBot="1" x14ac:dyDescent="0.25">
      <c r="A25" s="16">
        <v>45437</v>
      </c>
      <c r="B25" s="13">
        <f>(510+610)/2</f>
        <v>560</v>
      </c>
      <c r="C25" s="13">
        <f>SUM(B22:B25)/COUNT(B22:B25)</f>
        <v>558.75</v>
      </c>
      <c r="D25" s="32">
        <f>C25/E$3</f>
        <v>0.97279651795429811</v>
      </c>
      <c r="E25" s="33"/>
    </row>
    <row r="26" spans="1:5" x14ac:dyDescent="0.2">
      <c r="A26" s="14">
        <v>45444</v>
      </c>
      <c r="B26" s="10">
        <f>(510+610)/2</f>
        <v>560</v>
      </c>
      <c r="C26" s="12"/>
      <c r="D26" s="28"/>
      <c r="E26" s="29"/>
    </row>
    <row r="27" spans="1:5" x14ac:dyDescent="0.2">
      <c r="A27" s="15">
        <v>45451</v>
      </c>
      <c r="B27" s="10">
        <f t="shared" ref="B27:B34" si="1">(500+610)/2</f>
        <v>555</v>
      </c>
      <c r="C27" s="11"/>
      <c r="D27" s="30"/>
      <c r="E27" s="31"/>
    </row>
    <row r="28" spans="1:5" x14ac:dyDescent="0.2">
      <c r="A28" s="15">
        <v>45458</v>
      </c>
      <c r="B28" s="10">
        <f t="shared" si="1"/>
        <v>555</v>
      </c>
      <c r="C28" s="11"/>
      <c r="D28" s="30"/>
      <c r="E28" s="31"/>
    </row>
    <row r="29" spans="1:5" x14ac:dyDescent="0.2">
      <c r="A29" s="8">
        <v>45465</v>
      </c>
      <c r="B29" s="10">
        <f t="shared" si="1"/>
        <v>555</v>
      </c>
      <c r="C29" s="11"/>
      <c r="D29" s="30"/>
      <c r="E29" s="31"/>
    </row>
    <row r="30" spans="1:5" ht="13.5" thickBot="1" x14ac:dyDescent="0.25">
      <c r="A30" s="9">
        <v>45472</v>
      </c>
      <c r="B30" s="13">
        <f t="shared" si="1"/>
        <v>555</v>
      </c>
      <c r="C30" s="13">
        <f>SUM(B27:B30)/COUNT(B27:B30)</f>
        <v>555</v>
      </c>
      <c r="D30" s="32">
        <f>C30/E$3</f>
        <v>0.96626768226332971</v>
      </c>
      <c r="E30" s="33"/>
    </row>
    <row r="31" spans="1:5" x14ac:dyDescent="0.2">
      <c r="A31" s="14">
        <v>45479</v>
      </c>
      <c r="B31" s="10">
        <f t="shared" si="1"/>
        <v>555</v>
      </c>
      <c r="C31" s="12"/>
      <c r="D31" s="28"/>
      <c r="E31" s="29"/>
    </row>
    <row r="32" spans="1:5" x14ac:dyDescent="0.2">
      <c r="A32" s="15">
        <v>45486</v>
      </c>
      <c r="B32" s="10">
        <f t="shared" si="1"/>
        <v>555</v>
      </c>
      <c r="C32" s="11"/>
      <c r="D32" s="30"/>
      <c r="E32" s="31"/>
    </row>
    <row r="33" spans="1:5" x14ac:dyDescent="0.2">
      <c r="A33" s="15">
        <v>45493</v>
      </c>
      <c r="B33" s="10">
        <f t="shared" si="1"/>
        <v>555</v>
      </c>
      <c r="C33" s="11"/>
      <c r="D33" s="30"/>
      <c r="E33" s="31"/>
    </row>
    <row r="34" spans="1:5" ht="13.5" thickBot="1" x14ac:dyDescent="0.25">
      <c r="A34" s="16">
        <v>45500</v>
      </c>
      <c r="B34" s="13">
        <f t="shared" si="1"/>
        <v>555</v>
      </c>
      <c r="C34" s="13">
        <f>SUM(B31:B34)/COUNT(B31:B34)</f>
        <v>555</v>
      </c>
      <c r="D34" s="32">
        <f>C34/E$3</f>
        <v>0.96626768226332971</v>
      </c>
      <c r="E34" s="33"/>
    </row>
    <row r="35" spans="1:5" x14ac:dyDescent="0.2">
      <c r="A35" s="14">
        <v>45507</v>
      </c>
      <c r="B35" s="10">
        <f t="shared" ref="B35:B40" si="2">(500+610)/2</f>
        <v>555</v>
      </c>
      <c r="C35" s="12"/>
      <c r="D35" s="28"/>
      <c r="E35" s="29"/>
    </row>
    <row r="36" spans="1:5" x14ac:dyDescent="0.2">
      <c r="A36" s="15">
        <v>45514</v>
      </c>
      <c r="B36" s="10">
        <f t="shared" si="2"/>
        <v>555</v>
      </c>
      <c r="C36" s="11"/>
      <c r="D36" s="30"/>
      <c r="E36" s="31"/>
    </row>
    <row r="37" spans="1:5" x14ac:dyDescent="0.2">
      <c r="A37" s="15">
        <v>45521</v>
      </c>
      <c r="B37" s="10">
        <f t="shared" si="2"/>
        <v>555</v>
      </c>
      <c r="C37" s="11"/>
      <c r="D37" s="30"/>
      <c r="E37" s="31"/>
    </row>
    <row r="38" spans="1:5" x14ac:dyDescent="0.2">
      <c r="A38" s="8">
        <v>45528</v>
      </c>
      <c r="B38" s="10">
        <f t="shared" si="2"/>
        <v>555</v>
      </c>
      <c r="C38" s="11"/>
      <c r="D38" s="30"/>
      <c r="E38" s="31"/>
    </row>
    <row r="39" spans="1:5" ht="13.5" thickBot="1" x14ac:dyDescent="0.25">
      <c r="A39" s="9">
        <v>45535</v>
      </c>
      <c r="B39" s="13">
        <f t="shared" si="2"/>
        <v>555</v>
      </c>
      <c r="C39" s="13">
        <f>SUM(B36:B39)/COUNT(B36:B39)</f>
        <v>555</v>
      </c>
      <c r="D39" s="32">
        <f>C39/E$3</f>
        <v>0.96626768226332971</v>
      </c>
      <c r="E39" s="33"/>
    </row>
    <row r="40" spans="1:5" x14ac:dyDescent="0.2">
      <c r="A40" s="14">
        <v>45542</v>
      </c>
      <c r="B40" s="10">
        <f t="shared" si="2"/>
        <v>555</v>
      </c>
      <c r="C40" s="12"/>
      <c r="D40" s="28"/>
      <c r="E40" s="29"/>
    </row>
    <row r="41" spans="1:5" x14ac:dyDescent="0.2">
      <c r="A41" s="15">
        <v>45549</v>
      </c>
      <c r="B41" s="10">
        <f>(500+600)/2</f>
        <v>550</v>
      </c>
      <c r="C41" s="11"/>
      <c r="D41" s="30"/>
      <c r="E41" s="31"/>
    </row>
    <row r="42" spans="1:5" x14ac:dyDescent="0.2">
      <c r="A42" s="15">
        <v>45556</v>
      </c>
      <c r="B42" s="10">
        <f>(500+600)/2</f>
        <v>550</v>
      </c>
      <c r="C42" s="11"/>
      <c r="D42" s="30"/>
      <c r="E42" s="31"/>
    </row>
    <row r="43" spans="1:5" ht="13.5" thickBot="1" x14ac:dyDescent="0.25">
      <c r="A43" s="16">
        <v>45563</v>
      </c>
      <c r="B43" s="13">
        <f>(500+600)/2</f>
        <v>550</v>
      </c>
      <c r="C43" s="13">
        <f>SUM(B40:B43)/COUNT(B40:B43)</f>
        <v>551.25</v>
      </c>
      <c r="D43" s="32">
        <f>C43/E$3</f>
        <v>0.9597388465723613</v>
      </c>
      <c r="E43" s="33"/>
    </row>
    <row r="44" spans="1:5" x14ac:dyDescent="0.2">
      <c r="A44" s="14">
        <v>45570</v>
      </c>
      <c r="B44" s="10">
        <f>(500+580)/2</f>
        <v>540</v>
      </c>
      <c r="C44" s="12"/>
      <c r="D44" s="28"/>
      <c r="E44" s="29"/>
    </row>
    <row r="45" spans="1:5" x14ac:dyDescent="0.2">
      <c r="A45" s="15">
        <v>45577</v>
      </c>
      <c r="B45" s="10">
        <f>(500+580)/2</f>
        <v>540</v>
      </c>
      <c r="C45" s="11"/>
      <c r="D45" s="30"/>
      <c r="E45" s="31"/>
    </row>
    <row r="46" spans="1:5" x14ac:dyDescent="0.2">
      <c r="A46" s="15">
        <v>45584</v>
      </c>
      <c r="B46" s="10">
        <f>(500+580)/2</f>
        <v>540</v>
      </c>
      <c r="C46" s="11"/>
      <c r="D46" s="30"/>
      <c r="E46" s="31"/>
    </row>
    <row r="47" spans="1:5" ht="13.5" thickBot="1" x14ac:dyDescent="0.25">
      <c r="A47" s="16">
        <v>45591</v>
      </c>
      <c r="B47" s="13">
        <f>(500+580)/2</f>
        <v>540</v>
      </c>
      <c r="C47" s="13">
        <f>SUM(B44:B47)/COUNT(B44:B47)</f>
        <v>540</v>
      </c>
      <c r="D47" s="32">
        <f>C47/$E$3</f>
        <v>0.94015233949945598</v>
      </c>
      <c r="E47" s="33"/>
    </row>
    <row r="48" spans="1:5" x14ac:dyDescent="0.2">
      <c r="A48" s="14">
        <v>45598</v>
      </c>
      <c r="B48" s="10">
        <f t="shared" ref="B48:B61" si="3">(500+570)/2</f>
        <v>535</v>
      </c>
      <c r="C48" s="12"/>
      <c r="D48" s="28"/>
      <c r="E48" s="29"/>
    </row>
    <row r="49" spans="1:5" x14ac:dyDescent="0.2">
      <c r="A49" s="15">
        <v>45605</v>
      </c>
      <c r="B49" s="10">
        <f t="shared" si="3"/>
        <v>535</v>
      </c>
      <c r="C49" s="11"/>
      <c r="D49" s="30"/>
      <c r="E49" s="31"/>
    </row>
    <row r="50" spans="1:5" x14ac:dyDescent="0.2">
      <c r="A50" s="15">
        <v>45612</v>
      </c>
      <c r="B50" s="10">
        <f t="shared" si="3"/>
        <v>535</v>
      </c>
      <c r="C50" s="11"/>
      <c r="D50" s="30"/>
      <c r="E50" s="31"/>
    </row>
    <row r="51" spans="1:5" x14ac:dyDescent="0.2">
      <c r="A51" s="8">
        <v>45619</v>
      </c>
      <c r="B51" s="10">
        <f t="shared" si="3"/>
        <v>535</v>
      </c>
      <c r="C51" s="11"/>
      <c r="D51" s="30"/>
      <c r="E51" s="31"/>
    </row>
    <row r="52" spans="1:5" ht="13.5" thickBot="1" x14ac:dyDescent="0.25">
      <c r="A52" s="9">
        <v>45626</v>
      </c>
      <c r="B52" s="22">
        <f t="shared" si="3"/>
        <v>535</v>
      </c>
      <c r="C52" s="13">
        <f>SUM(B49:B52)/COUNT(B49:B52)</f>
        <v>535</v>
      </c>
      <c r="D52" s="32">
        <f>C52/$E$3</f>
        <v>0.93144722524483137</v>
      </c>
      <c r="E52" s="33"/>
    </row>
    <row r="53" spans="1:5" x14ac:dyDescent="0.2">
      <c r="A53" s="23">
        <v>45633</v>
      </c>
      <c r="B53" s="26">
        <f t="shared" si="3"/>
        <v>535</v>
      </c>
      <c r="C53" s="21"/>
      <c r="D53" s="28"/>
      <c r="E53" s="29"/>
    </row>
    <row r="54" spans="1:5" x14ac:dyDescent="0.2">
      <c r="A54" s="24">
        <v>45640</v>
      </c>
      <c r="B54" s="27">
        <f t="shared" si="3"/>
        <v>535</v>
      </c>
      <c r="C54" s="20"/>
      <c r="D54" s="30"/>
      <c r="E54" s="31"/>
    </row>
    <row r="55" spans="1:5" x14ac:dyDescent="0.2">
      <c r="A55" s="24">
        <v>45647</v>
      </c>
      <c r="B55" s="27">
        <f t="shared" si="3"/>
        <v>535</v>
      </c>
      <c r="C55" s="20"/>
      <c r="D55" s="30"/>
      <c r="E55" s="31"/>
    </row>
    <row r="56" spans="1:5" ht="13.5" thickBot="1" x14ac:dyDescent="0.25">
      <c r="A56" s="25">
        <v>45654</v>
      </c>
      <c r="B56" s="22">
        <f t="shared" si="3"/>
        <v>535</v>
      </c>
      <c r="C56" s="22">
        <f>SUM(B53:B56)/COUNT(B53:B56)</f>
        <v>535</v>
      </c>
      <c r="D56" s="32">
        <f>C56/$E$3</f>
        <v>0.93144722524483137</v>
      </c>
      <c r="E56" s="33"/>
    </row>
    <row r="57" spans="1:5" x14ac:dyDescent="0.2">
      <c r="A57" s="23">
        <v>45661</v>
      </c>
      <c r="B57" s="26">
        <f t="shared" si="3"/>
        <v>535</v>
      </c>
      <c r="C57" s="21"/>
      <c r="D57" s="28"/>
      <c r="E57" s="29"/>
    </row>
    <row r="58" spans="1:5" x14ac:dyDescent="0.2">
      <c r="A58" s="24">
        <v>45668</v>
      </c>
      <c r="B58" s="27">
        <f t="shared" si="3"/>
        <v>535</v>
      </c>
      <c r="C58" s="20"/>
      <c r="D58" s="30"/>
      <c r="E58" s="31"/>
    </row>
    <row r="59" spans="1:5" x14ac:dyDescent="0.2">
      <c r="A59" s="24">
        <v>45675</v>
      </c>
      <c r="B59" s="27">
        <f t="shared" si="3"/>
        <v>535</v>
      </c>
      <c r="C59" s="20"/>
      <c r="D59" s="30"/>
      <c r="E59" s="31"/>
    </row>
    <row r="60" spans="1:5" ht="13.5" thickBot="1" x14ac:dyDescent="0.25">
      <c r="A60" s="25">
        <v>45682</v>
      </c>
      <c r="B60" s="22">
        <f t="shared" si="3"/>
        <v>535</v>
      </c>
      <c r="C60" s="22">
        <f>SUM(B57:B60)/COUNT(B57:B60)</f>
        <v>535</v>
      </c>
      <c r="D60" s="32">
        <f>C60/$E$3</f>
        <v>0.93144722524483137</v>
      </c>
      <c r="E60" s="33"/>
    </row>
    <row r="61" spans="1:5" x14ac:dyDescent="0.2">
      <c r="A61" s="23">
        <v>45689</v>
      </c>
      <c r="B61" s="27">
        <f t="shared" si="3"/>
        <v>535</v>
      </c>
      <c r="C61" s="21"/>
      <c r="D61" s="28"/>
      <c r="E61" s="29"/>
    </row>
    <row r="62" spans="1:5" x14ac:dyDescent="0.2">
      <c r="A62" s="24">
        <v>45696</v>
      </c>
      <c r="B62" s="27">
        <f>(490+570)/2</f>
        <v>530</v>
      </c>
      <c r="C62" s="20"/>
      <c r="D62" s="30"/>
      <c r="E62" s="31"/>
    </row>
    <row r="63" spans="1:5" x14ac:dyDescent="0.2">
      <c r="A63" s="24">
        <v>45703</v>
      </c>
      <c r="B63" s="27">
        <f>(490+570)/2</f>
        <v>530</v>
      </c>
      <c r="C63" s="20"/>
      <c r="D63" s="30"/>
      <c r="E63" s="31"/>
    </row>
    <row r="64" spans="1:5" ht="13.5" thickBot="1" x14ac:dyDescent="0.25">
      <c r="A64" s="25">
        <v>45710</v>
      </c>
      <c r="B64" s="22">
        <f>(490+570)/2</f>
        <v>530</v>
      </c>
      <c r="C64" s="22">
        <f>SUM(B61:B64)/COUNT(B61:B64)</f>
        <v>531.25</v>
      </c>
      <c r="D64" s="32">
        <f>C64/$E$3</f>
        <v>0.92491838955386285</v>
      </c>
      <c r="E64" s="33"/>
    </row>
    <row r="65" spans="1:5" x14ac:dyDescent="0.2">
      <c r="A65" s="23">
        <v>45717</v>
      </c>
      <c r="B65" s="27">
        <f>(490+570)/2</f>
        <v>530</v>
      </c>
      <c r="C65" s="21"/>
      <c r="D65" s="28"/>
      <c r="E65" s="29"/>
    </row>
    <row r="66" spans="1:5" x14ac:dyDescent="0.2">
      <c r="A66" s="24">
        <v>45724</v>
      </c>
      <c r="B66" s="27">
        <f>(490+570)/2</f>
        <v>530</v>
      </c>
      <c r="C66" s="20"/>
      <c r="D66" s="30"/>
      <c r="E66" s="31"/>
    </row>
    <row r="67" spans="1:5" x14ac:dyDescent="0.2">
      <c r="A67" s="24">
        <v>45731</v>
      </c>
      <c r="B67" s="27"/>
      <c r="C67" s="20"/>
      <c r="D67" s="30"/>
      <c r="E67" s="31"/>
    </row>
    <row r="68" spans="1:5" x14ac:dyDescent="0.2">
      <c r="A68" s="8">
        <v>45738</v>
      </c>
      <c r="B68" s="27"/>
      <c r="C68" s="20"/>
      <c r="D68" s="30"/>
      <c r="E68" s="31"/>
    </row>
    <row r="69" spans="1:5" ht="13.5" thickBot="1" x14ac:dyDescent="0.25">
      <c r="A69" s="9">
        <v>45745</v>
      </c>
      <c r="B69" s="22"/>
      <c r="C69" s="22">
        <f>SUM(B66:B69)/COUNT(B66:B69)</f>
        <v>530</v>
      </c>
      <c r="D69" s="32">
        <f>C69/$E$3</f>
        <v>0.92274211099020675</v>
      </c>
      <c r="E69" s="33"/>
    </row>
  </sheetData>
  <mergeCells count="71">
    <mergeCell ref="D65:E65"/>
    <mergeCell ref="D66:E66"/>
    <mergeCell ref="D67:E67"/>
    <mergeCell ref="D68:E68"/>
    <mergeCell ref="D69:E69"/>
    <mergeCell ref="D64:E64"/>
    <mergeCell ref="D59:E59"/>
    <mergeCell ref="D60:E60"/>
    <mergeCell ref="D56:E56"/>
    <mergeCell ref="D37:E37"/>
    <mergeCell ref="D61:E61"/>
    <mergeCell ref="D62:E62"/>
    <mergeCell ref="D63:E63"/>
    <mergeCell ref="D43:E43"/>
    <mergeCell ref="D46:E46"/>
    <mergeCell ref="D53:E53"/>
    <mergeCell ref="D54:E54"/>
    <mergeCell ref="D55:E55"/>
    <mergeCell ref="D35:E35"/>
    <mergeCell ref="D36:E36"/>
    <mergeCell ref="D57:E57"/>
    <mergeCell ref="D58:E58"/>
    <mergeCell ref="D52:E52"/>
    <mergeCell ref="D38:E38"/>
    <mergeCell ref="D48:E48"/>
    <mergeCell ref="D49:E49"/>
    <mergeCell ref="D50:E50"/>
    <mergeCell ref="D51:E51"/>
    <mergeCell ref="D47:E47"/>
    <mergeCell ref="D40:E40"/>
    <mergeCell ref="D41:E41"/>
    <mergeCell ref="D44:E44"/>
    <mergeCell ref="D45:E45"/>
    <mergeCell ref="D42:E42"/>
    <mergeCell ref="D31:E31"/>
    <mergeCell ref="D32:E32"/>
    <mergeCell ref="D33:E33"/>
    <mergeCell ref="D39:E39"/>
    <mergeCell ref="D15:E15"/>
    <mergeCell ref="D16:E16"/>
    <mergeCell ref="D17:E17"/>
    <mergeCell ref="D22:E22"/>
    <mergeCell ref="D25:E25"/>
    <mergeCell ref="D18:E18"/>
    <mergeCell ref="D19:E19"/>
    <mergeCell ref="D20:E20"/>
    <mergeCell ref="D21:E21"/>
    <mergeCell ref="D23:E23"/>
    <mergeCell ref="D24:E24"/>
    <mergeCell ref="D34:E34"/>
    <mergeCell ref="D26:E26"/>
    <mergeCell ref="D27:E27"/>
    <mergeCell ref="D28:E28"/>
    <mergeCell ref="D29:E29"/>
    <mergeCell ref="D30:E30"/>
    <mergeCell ref="D4:E4"/>
    <mergeCell ref="A1:E1"/>
    <mergeCell ref="A2:A3"/>
    <mergeCell ref="D2:E2"/>
    <mergeCell ref="C2:C3"/>
    <mergeCell ref="B2:B3"/>
    <mergeCell ref="D5:E5"/>
    <mergeCell ref="D6:E6"/>
    <mergeCell ref="D7:E7"/>
    <mergeCell ref="D8:E8"/>
    <mergeCell ref="D14:E14"/>
    <mergeCell ref="D9:E9"/>
    <mergeCell ref="D10:E10"/>
    <mergeCell ref="D11:E11"/>
    <mergeCell ref="D12:E12"/>
    <mergeCell ref="D13:E1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C15" sqref="C15"/>
    </sheetView>
  </sheetViews>
  <sheetFormatPr defaultRowHeight="12.75" x14ac:dyDescent="0.2"/>
  <cols>
    <col min="1" max="1" width="18" customWidth="1"/>
    <col min="2" max="2" width="21.140625" customWidth="1"/>
    <col min="3" max="3" width="32" customWidth="1"/>
    <col min="4" max="5" width="9.140625" hidden="1" customWidth="1"/>
  </cols>
  <sheetData>
    <row r="1" spans="1:5" ht="36" customHeight="1" thickBot="1" x14ac:dyDescent="0.25">
      <c r="A1" s="45" t="s">
        <v>7</v>
      </c>
      <c r="B1" s="46"/>
      <c r="C1" s="46"/>
      <c r="D1" s="46"/>
      <c r="E1" s="47"/>
    </row>
    <row r="2" spans="1:5" ht="41.25" customHeight="1" thickBot="1" x14ac:dyDescent="0.25">
      <c r="A2" s="6" t="s">
        <v>0</v>
      </c>
      <c r="B2" s="18" t="s">
        <v>4</v>
      </c>
      <c r="C2" s="5" t="s">
        <v>3</v>
      </c>
    </row>
    <row r="3" spans="1:5" x14ac:dyDescent="0.2">
      <c r="A3" s="7">
        <v>45290</v>
      </c>
      <c r="B3" s="10">
        <f>(540+625)/2</f>
        <v>582.5</v>
      </c>
      <c r="C3" s="3"/>
    </row>
    <row r="4" spans="1:5" x14ac:dyDescent="0.2">
      <c r="A4" s="8">
        <v>45297</v>
      </c>
      <c r="B4" s="10">
        <f>(540+600)/2</f>
        <v>570</v>
      </c>
      <c r="C4" s="2"/>
    </row>
    <row r="5" spans="1:5" x14ac:dyDescent="0.2">
      <c r="A5" s="8">
        <v>45304</v>
      </c>
      <c r="B5" s="10">
        <f>(540+600)/2</f>
        <v>570</v>
      </c>
      <c r="C5" s="2"/>
    </row>
    <row r="6" spans="1:5" ht="13.5" thickBot="1" x14ac:dyDescent="0.25">
      <c r="A6" s="9">
        <v>45311</v>
      </c>
      <c r="B6" s="13">
        <f>(550+600)/2</f>
        <v>575</v>
      </c>
      <c r="C6" s="17">
        <f>SUM(B3:B6)/COUNT(B3:B6)</f>
        <v>574.375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2025-03-10T19:34:05Z</dcterms:modified>
</cp:coreProperties>
</file>