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66925"/>
  <mc:AlternateContent xmlns:mc="http://schemas.openxmlformats.org/markup-compatibility/2006">
    <mc:Choice Requires="x15">
      <x15ac:absPath xmlns:x15ac="http://schemas.microsoft.com/office/spreadsheetml/2010/11/ac" url="\\vhb\proj\Raleigh\38541.06 Life_Cycle\tech\Optional Task\Spreadsheet Template\"/>
    </mc:Choice>
  </mc:AlternateContent>
  <bookViews>
    <workbookView xWindow="0" yWindow="0" windowWidth="19200" windowHeight="11952"/>
  </bookViews>
  <sheets>
    <sheet name="Welcome" sheetId="15" r:id="rId1"/>
    <sheet name="Introduction" sheetId="1" r:id="rId2"/>
    <sheet name="T-KM" sheetId="2" r:id="rId3"/>
    <sheet name="T-MK" sheetId="5" r:id="rId4"/>
    <sheet name="Weight" sheetId="6" r:id="rId5"/>
    <sheet name="Convert" sheetId="7" r:id="rId6"/>
    <sheet name="Adjust" sheetId="10" r:id="rId7"/>
    <sheet name="Update" sheetId="11" r:id="rId8"/>
    <sheet name="Full Calcs" sheetId="8" r:id="rId9"/>
  </sheets>
  <definedNames>
    <definedName name="_xlnm._FilterDatabase" localSheetId="6" hidden="1">Adjust!#REF!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0" l="1"/>
  <c r="C33" i="10"/>
  <c r="C32" i="10"/>
  <c r="C31" i="10"/>
  <c r="C30" i="10"/>
  <c r="D85" i="8" l="1"/>
  <c r="E65" i="8"/>
  <c r="G131" i="8"/>
  <c r="E68" i="8" s="1"/>
  <c r="H120" i="8" l="1"/>
  <c r="E67" i="8" s="1"/>
  <c r="G120" i="8"/>
  <c r="E66" i="8" s="1"/>
  <c r="G128" i="8" l="1"/>
  <c r="G139" i="8" s="1"/>
  <c r="F62" i="8" s="1"/>
  <c r="F108" i="8"/>
  <c r="F116" i="8" s="1"/>
  <c r="G105" i="8"/>
  <c r="F106" i="8"/>
  <c r="J106" i="8"/>
  <c r="F107" i="8"/>
  <c r="I107" i="8"/>
  <c r="H103" i="8"/>
  <c r="D81" i="8"/>
  <c r="F104" i="8" s="1"/>
  <c r="E81" i="8"/>
  <c r="G104" i="8" s="1"/>
  <c r="F81" i="8"/>
  <c r="H104" i="8" s="1"/>
  <c r="G81" i="8"/>
  <c r="I104" i="8" s="1"/>
  <c r="H81" i="8"/>
  <c r="J104" i="8" s="1"/>
  <c r="D82" i="8"/>
  <c r="F105" i="8" s="1"/>
  <c r="E82" i="8"/>
  <c r="F82" i="8"/>
  <c r="H105" i="8" s="1"/>
  <c r="G82" i="8"/>
  <c r="I105" i="8" s="1"/>
  <c r="H82" i="8"/>
  <c r="J105" i="8" s="1"/>
  <c r="D83" i="8"/>
  <c r="E83" i="8"/>
  <c r="G106" i="8" s="1"/>
  <c r="F83" i="8"/>
  <c r="H106" i="8" s="1"/>
  <c r="G83" i="8"/>
  <c r="I106" i="8" s="1"/>
  <c r="H83" i="8"/>
  <c r="D84" i="8"/>
  <c r="E84" i="8"/>
  <c r="G107" i="8" s="1"/>
  <c r="F84" i="8"/>
  <c r="H107" i="8" s="1"/>
  <c r="G84" i="8"/>
  <c r="H84" i="8"/>
  <c r="J107" i="8" s="1"/>
  <c r="E80" i="8"/>
  <c r="G103" i="8" s="1"/>
  <c r="F80" i="8"/>
  <c r="G80" i="8"/>
  <c r="I103" i="8" s="1"/>
  <c r="H80" i="8"/>
  <c r="J103" i="8" s="1"/>
  <c r="D80" i="8"/>
  <c r="F103" i="8" s="1"/>
  <c r="E24" i="8"/>
  <c r="D24" i="8"/>
  <c r="I24" i="8"/>
  <c r="H24" i="8"/>
  <c r="G24" i="8"/>
  <c r="F24" i="8"/>
  <c r="G37" i="11"/>
  <c r="F37" i="11"/>
  <c r="H116" i="8" l="1"/>
  <c r="F128" i="8"/>
  <c r="F112" i="8"/>
  <c r="F124" i="8" s="1"/>
  <c r="F135" i="8" s="1"/>
  <c r="D58" i="8" s="1"/>
  <c r="F115" i="8"/>
  <c r="F127" i="8" s="1"/>
  <c r="G114" i="8"/>
  <c r="G126" i="8" s="1"/>
  <c r="G137" i="8" s="1"/>
  <c r="F60" i="8" s="1"/>
  <c r="G113" i="8"/>
  <c r="G125" i="8" s="1"/>
  <c r="G136" i="8" s="1"/>
  <c r="F59" i="8" s="1"/>
  <c r="G112" i="8"/>
  <c r="F113" i="8"/>
  <c r="F125" i="8" s="1"/>
  <c r="F114" i="8"/>
  <c r="F126" i="8" s="1"/>
  <c r="G115" i="8"/>
  <c r="G127" i="8" s="1"/>
  <c r="G138" i="8" s="1"/>
  <c r="F61" i="8" s="1"/>
  <c r="H125" i="8" l="1"/>
  <c r="H136" i="8" s="1"/>
  <c r="H59" i="8" s="1"/>
  <c r="F136" i="8"/>
  <c r="D59" i="8" s="1"/>
  <c r="H127" i="8"/>
  <c r="H138" i="8" s="1"/>
  <c r="H61" i="8" s="1"/>
  <c r="F138" i="8"/>
  <c r="D61" i="8" s="1"/>
  <c r="H128" i="8"/>
  <c r="H139" i="8" s="1"/>
  <c r="H62" i="8" s="1"/>
  <c r="F139" i="8"/>
  <c r="D62" i="8" s="1"/>
  <c r="H126" i="8"/>
  <c r="H137" i="8" s="1"/>
  <c r="H60" i="8" s="1"/>
  <c r="F137" i="8"/>
  <c r="D60" i="8" s="1"/>
  <c r="H112" i="8"/>
  <c r="G124" i="8"/>
  <c r="H113" i="8"/>
  <c r="H115" i="8"/>
  <c r="H114" i="8"/>
  <c r="E82" i="7"/>
  <c r="E78" i="7"/>
  <c r="F78" i="7"/>
  <c r="G78" i="7"/>
  <c r="H41" i="7" s="1"/>
  <c r="H78" i="7"/>
  <c r="I41" i="7" s="1"/>
  <c r="I78" i="7"/>
  <c r="J41" i="7" s="1"/>
  <c r="E79" i="7"/>
  <c r="F79" i="7"/>
  <c r="G79" i="7"/>
  <c r="H79" i="7"/>
  <c r="I42" i="7" s="1"/>
  <c r="I79" i="7"/>
  <c r="J42" i="7" s="1"/>
  <c r="E80" i="7"/>
  <c r="F80" i="7"/>
  <c r="G80" i="7"/>
  <c r="H80" i="7"/>
  <c r="I80" i="7"/>
  <c r="J43" i="7" s="1"/>
  <c r="E81" i="7"/>
  <c r="F81" i="7"/>
  <c r="G81" i="7"/>
  <c r="H81" i="7"/>
  <c r="I81" i="7"/>
  <c r="F77" i="7"/>
  <c r="G40" i="7" s="1"/>
  <c r="G77" i="7"/>
  <c r="H40" i="7" s="1"/>
  <c r="H77" i="7"/>
  <c r="I40" i="7" s="1"/>
  <c r="I77" i="7"/>
  <c r="J40" i="7" s="1"/>
  <c r="E77" i="7"/>
  <c r="G17" i="6"/>
  <c r="G18" i="6"/>
  <c r="G22" i="6"/>
  <c r="G21" i="6"/>
  <c r="G20" i="6"/>
  <c r="G19" i="6"/>
  <c r="D26" i="10"/>
  <c r="G21" i="11"/>
  <c r="G22" i="11"/>
  <c r="G23" i="11"/>
  <c r="G24" i="11"/>
  <c r="G20" i="11"/>
  <c r="E33" i="11"/>
  <c r="E32" i="11"/>
  <c r="D33" i="11"/>
  <c r="D32" i="11"/>
  <c r="J65" i="7" l="1"/>
  <c r="J56" i="7"/>
  <c r="J54" i="7"/>
  <c r="I43" i="7"/>
  <c r="I62" i="7"/>
  <c r="J51" i="7"/>
  <c r="G41" i="7"/>
  <c r="G45" i="7" s="1"/>
  <c r="I60" i="7"/>
  <c r="J49" i="7"/>
  <c r="F40" i="7"/>
  <c r="F45" i="7" s="1"/>
  <c r="I59" i="7"/>
  <c r="J48" i="7"/>
  <c r="J44" i="7"/>
  <c r="J45" i="7" s="1"/>
  <c r="J52" i="7"/>
  <c r="I63" i="7"/>
  <c r="H42" i="7"/>
  <c r="H45" i="7" s="1"/>
  <c r="I61" i="7"/>
  <c r="J50" i="7"/>
  <c r="I45" i="7"/>
  <c r="H124" i="8"/>
  <c r="H135" i="8" s="1"/>
  <c r="H58" i="8" s="1"/>
  <c r="G135" i="8"/>
  <c r="F58" i="8" s="1"/>
  <c r="G45" i="11"/>
  <c r="G44" i="11"/>
  <c r="G43" i="11"/>
  <c r="G42" i="11"/>
  <c r="G41" i="11"/>
  <c r="E45" i="11"/>
  <c r="E44" i="11"/>
  <c r="E43" i="11"/>
  <c r="E42" i="11"/>
  <c r="E41" i="11"/>
  <c r="C45" i="11"/>
  <c r="C44" i="11"/>
  <c r="C43" i="11"/>
  <c r="C42" i="11"/>
  <c r="C41" i="11"/>
  <c r="I26" i="7" l="1"/>
  <c r="H26" i="7"/>
  <c r="G26" i="7"/>
  <c r="F26" i="7"/>
  <c r="E26" i="7"/>
  <c r="D26" i="7"/>
  <c r="D22" i="5" l="1"/>
  <c r="C21" i="5"/>
  <c r="D21" i="5" l="1"/>
  <c r="E21" i="5"/>
  <c r="F21" i="5"/>
  <c r="G21" i="5"/>
  <c r="H21" i="5"/>
  <c r="I21" i="5"/>
  <c r="E22" i="5"/>
  <c r="F22" i="5"/>
  <c r="G22" i="5"/>
  <c r="H22" i="5"/>
  <c r="I22" i="5"/>
  <c r="C22" i="5"/>
  <c r="C23" i="5"/>
  <c r="D23" i="5"/>
  <c r="E23" i="5"/>
  <c r="F23" i="5"/>
  <c r="G23" i="5"/>
  <c r="H23" i="5"/>
  <c r="I23" i="5"/>
  <c r="C24" i="5"/>
  <c r="D24" i="5"/>
  <c r="E24" i="5"/>
  <c r="F24" i="5"/>
  <c r="G24" i="5"/>
  <c r="H24" i="5"/>
  <c r="I24" i="5"/>
  <c r="C25" i="5"/>
  <c r="D25" i="5"/>
  <c r="E25" i="5"/>
  <c r="F25" i="5"/>
  <c r="G25" i="5"/>
  <c r="H25" i="5"/>
  <c r="I25" i="5"/>
  <c r="J23" i="5" l="1"/>
  <c r="J24" i="5"/>
  <c r="J22" i="5"/>
  <c r="J25" i="5"/>
  <c r="J21" i="5"/>
  <c r="E39" i="10" l="1"/>
  <c r="J18" i="2" l="1"/>
  <c r="F25" i="2"/>
  <c r="D26" i="2"/>
  <c r="E26" i="2"/>
  <c r="F26" i="2"/>
  <c r="H26" i="2"/>
  <c r="I26" i="2"/>
  <c r="J26" i="2"/>
  <c r="C26" i="2"/>
  <c r="D25" i="2"/>
  <c r="E25" i="2"/>
  <c r="H25" i="2"/>
  <c r="I25" i="2"/>
  <c r="J25" i="2"/>
  <c r="C25" i="2"/>
  <c r="D24" i="2"/>
  <c r="E24" i="2"/>
  <c r="F24" i="2"/>
  <c r="H24" i="2"/>
  <c r="I24" i="2"/>
  <c r="J24" i="2"/>
  <c r="C24" i="2"/>
  <c r="D23" i="2"/>
  <c r="E23" i="2"/>
  <c r="F23" i="2"/>
  <c r="H23" i="2"/>
  <c r="I23" i="2"/>
  <c r="J23" i="2"/>
  <c r="C23" i="2"/>
  <c r="D22" i="2"/>
  <c r="E22" i="2"/>
  <c r="F22" i="2"/>
  <c r="H22" i="2"/>
  <c r="I22" i="2"/>
  <c r="J22" i="2"/>
  <c r="C22" i="2"/>
  <c r="C27" i="2" l="1"/>
  <c r="J27" i="2"/>
  <c r="E27" i="2"/>
  <c r="H27" i="2"/>
  <c r="I27" i="2"/>
  <c r="D27" i="2"/>
  <c r="F27" i="2"/>
  <c r="J19" i="2" l="1"/>
</calcChain>
</file>

<file path=xl/comments1.xml><?xml version="1.0" encoding="utf-8"?>
<comments xmlns="http://schemas.openxmlformats.org/spreadsheetml/2006/main">
  <authors>
    <author>Harmon, Tim</author>
  </authors>
  <commentList>
    <comment ref="C11" authorId="0" shapeId="0">
      <text>
        <r>
          <rPr>
            <sz val="9"/>
            <color indexed="81"/>
            <rFont val="Gill Sans MT"/>
            <family val="2"/>
          </rPr>
          <t>Suggested MAIS Person-Injury Unit Costs (2010)
MAIS 6:          $  9,145,998
MAIS 5:          $  5,579,614
MAIS 4:          $  2,432,091
MAIS 3:          $     992,825
MAIS 2:          $     399,626
MAIS 1:          $       43,942
MAIS 0:          $         4,380</t>
        </r>
      </text>
    </comment>
  </commentList>
</comments>
</file>

<file path=xl/comments2.xml><?xml version="1.0" encoding="utf-8"?>
<comments xmlns="http://schemas.openxmlformats.org/spreadsheetml/2006/main">
  <authors>
    <author>Harmon, Tim</author>
  </authors>
  <commentList>
    <comment ref="F16" authorId="0" shapeId="0">
      <text>
        <r>
          <rPr>
            <sz val="9"/>
            <color indexed="81"/>
            <rFont val="Tahoma"/>
            <family val="2"/>
          </rPr>
          <t>Make sure input data is entered for all severities for the weighted costs of interest.</t>
        </r>
      </text>
    </comment>
    <comment ref="D17" authorId="0" shapeId="0">
      <text>
        <r>
          <rPr>
            <sz val="9"/>
            <color indexed="81"/>
            <rFont val="Gill Sans MT"/>
            <family val="2"/>
          </rPr>
          <t>When weighting crash costs, enter total number of crashes by severity.
When weighting person-injury costs, enter total number of person-injuries by severity. 
Using a five-year distribution is recommended.</t>
        </r>
      </text>
    </comment>
  </commentList>
</comments>
</file>

<file path=xl/comments3.xml><?xml version="1.0" encoding="utf-8"?>
<comments xmlns="http://schemas.openxmlformats.org/spreadsheetml/2006/main">
  <authors>
    <author>Harmon, Tim</author>
  </authors>
  <commentList>
    <comment ref="D20" authorId="0" shapeId="0">
      <text>
        <r>
          <rPr>
            <sz val="9"/>
            <color indexed="81"/>
            <rFont val="Tahoma"/>
            <family val="2"/>
          </rPr>
          <t>This data is only needed when not selecting Default National Data as the basis for conversions.</t>
        </r>
      </text>
    </comment>
    <comment ref="E20" authorId="0" shapeId="0">
      <text>
        <r>
          <rPr>
            <sz val="9"/>
            <color indexed="81"/>
            <rFont val="Tahoma"/>
            <family val="2"/>
          </rPr>
          <t>This data is only needed when not selecting Default National Data as the basis for conversions.</t>
        </r>
      </text>
    </comment>
    <comment ref="F20" authorId="0" shapeId="0">
      <text>
        <r>
          <rPr>
            <sz val="9"/>
            <color indexed="81"/>
            <rFont val="Tahoma"/>
            <family val="2"/>
          </rPr>
          <t>This data is only needed when not selecting Default National Data as the basis for conversions.</t>
        </r>
      </text>
    </comment>
    <comment ref="G20" authorId="0" shapeId="0">
      <text>
        <r>
          <rPr>
            <sz val="9"/>
            <color indexed="81"/>
            <rFont val="Tahoma"/>
            <family val="2"/>
          </rPr>
          <t>This data is only needed when not selecting Default National Data as the basis for conversions.</t>
        </r>
      </text>
    </comment>
    <comment ref="H20" authorId="0" shapeId="0">
      <text>
        <r>
          <rPr>
            <sz val="9"/>
            <color indexed="81"/>
            <rFont val="Tahoma"/>
            <family val="2"/>
          </rPr>
          <t>This data is only needed when not selecting Default National Data as the basis for conversions.</t>
        </r>
      </text>
    </comment>
    <comment ref="I20" authorId="0" shapeId="0">
      <text>
        <r>
          <rPr>
            <sz val="9"/>
            <color indexed="81"/>
            <rFont val="Tahoma"/>
            <family val="2"/>
          </rPr>
          <t>This data is only needed when not selecting Default National Data as the basis for conversions.</t>
        </r>
      </text>
    </comment>
    <comment ref="D28" authorId="0" shapeId="0">
      <text>
        <r>
          <rPr>
            <sz val="9"/>
            <color indexed="81"/>
            <rFont val="Tahoma"/>
            <family val="2"/>
          </rPr>
          <t>This data is only needed when not selecting Default National Data as the basis for conversions.</t>
        </r>
      </text>
    </comment>
    <comment ref="E28" authorId="0" shapeId="0">
      <text>
        <r>
          <rPr>
            <sz val="9"/>
            <color indexed="81"/>
            <rFont val="Tahoma"/>
            <family val="2"/>
          </rPr>
          <t>This data is only needed when not selecting Default National Data as the basis for conversions.</t>
        </r>
      </text>
    </comment>
    <comment ref="C34" authorId="0" shapeId="0">
      <text>
        <r>
          <rPr>
            <sz val="9"/>
            <color indexed="81"/>
            <rFont val="Tahoma"/>
            <family val="2"/>
          </rPr>
          <t>Required. User must select to use either national or user-specified data for conversion ratios.</t>
        </r>
      </text>
    </comment>
    <comment ref="B37" authorId="0" shapeId="0">
      <text>
        <r>
          <rPr>
            <sz val="9"/>
            <color indexed="81"/>
            <rFont val="Tahoma"/>
            <family val="2"/>
          </rPr>
          <t>Users can enter data for one or more conversions. Input data are converted using either national or user-specified data for conversion ratios.</t>
        </r>
      </text>
    </comment>
    <comment ref="F37" authorId="0" shapeId="0">
      <text>
        <r>
          <rPr>
            <sz val="9"/>
            <color indexed="81"/>
            <rFont val="Tahoma"/>
            <family val="2"/>
          </rPr>
          <t>Data are converted and output when appropriate input data is available. When outputs say "Need Data" or "Select Ratio", some inputs are likely missing or in the wrong format.</t>
        </r>
      </text>
    </comment>
    <comment ref="J39" authorId="0" shapeId="0">
      <text>
        <r>
          <rPr>
            <sz val="9"/>
            <color indexed="81"/>
            <rFont val="Tahoma"/>
            <family val="2"/>
          </rPr>
          <t>O persons include all persons coded as "O" maximum injury in any severity crash.</t>
        </r>
      </text>
    </comment>
    <comment ref="H47" authorId="0" shapeId="0">
      <text>
        <r>
          <rPr>
            <sz val="9"/>
            <color indexed="81"/>
            <rFont val="Tahoma"/>
            <family val="2"/>
          </rPr>
          <t>O persons include all persons coded as "O" maximum injury in any severity crash.</t>
        </r>
      </text>
    </comment>
  </commentList>
</comments>
</file>

<file path=xl/comments4.xml><?xml version="1.0" encoding="utf-8"?>
<comments xmlns="http://schemas.openxmlformats.org/spreadsheetml/2006/main">
  <authors>
    <author>Harmon, Tim</author>
  </authors>
  <commentList>
    <comment ref="B13" authorId="0" shapeId="0">
      <text>
        <r>
          <rPr>
            <sz val="9"/>
            <color indexed="81"/>
            <rFont val="Tahoma"/>
            <family val="2"/>
          </rPr>
          <t>To adjust from State-to-State, enter information from the source State in place of national data.</t>
        </r>
      </text>
    </comment>
    <comment ref="B21" authorId="0" shapeId="0">
      <text>
        <r>
          <rPr>
            <sz val="9"/>
            <color indexed="81"/>
            <rFont val="Tahoma"/>
            <family val="2"/>
          </rPr>
          <t>Use the dropdown for default PCI values from the FHWA Crash Costs Guide. The User-Specified Ratio inputs allow users to enter State-to-State conversion information as well as data for other years than 2016.</t>
        </r>
      </text>
    </comment>
    <comment ref="D25" authorId="0" shapeId="0">
      <text>
        <r>
          <rPr>
            <sz val="9"/>
            <color indexed="81"/>
            <rFont val="Tahoma"/>
            <family val="2"/>
          </rPr>
          <t>These PCI ratios are listed in Appendix F of the FHWA Crash Costs for Highway Safety Analysis Guide.</t>
        </r>
      </text>
    </comment>
  </commentList>
</comments>
</file>

<file path=xl/comments5.xml><?xml version="1.0" encoding="utf-8"?>
<comments xmlns="http://schemas.openxmlformats.org/spreadsheetml/2006/main">
  <authors>
    <author>Harmon, Tim</author>
  </authors>
  <commentList>
    <comment ref="C19" authorId="0" shapeId="0">
      <text>
        <r>
          <rPr>
            <sz val="9"/>
            <color indexed="81"/>
            <rFont val="Tahoma"/>
            <charset val="1"/>
          </rPr>
          <t>Must use either all crash unit costs or all person-injury unit costs in all inputs.</t>
        </r>
      </text>
    </comment>
    <comment ref="E19" authorId="0" shapeId="0">
      <text>
        <r>
          <rPr>
            <sz val="9"/>
            <color indexed="81"/>
            <rFont val="Tahoma"/>
            <charset val="1"/>
          </rPr>
          <t>Must use either all crash unit costs or all person-injury unit costs in all inputs.</t>
        </r>
      </text>
    </comment>
    <comment ref="C31" authorId="0" shapeId="0">
      <text>
        <r>
          <rPr>
            <sz val="9"/>
            <color indexed="81"/>
            <rFont val="Tahoma"/>
            <charset val="1"/>
          </rPr>
          <t>The "Base" year represents the dollar year of the unit cost inputs in the above table. All Base cost values must be in the same year. The Update year is what the costs will be updated to.</t>
        </r>
      </text>
    </comment>
    <comment ref="D31" authorId="0" shapeId="0">
      <text>
        <r>
          <rPr>
            <sz val="9"/>
            <color indexed="81"/>
            <rFont val="Tahoma"/>
            <charset val="1"/>
          </rPr>
          <t>CPI values should represent the annual average index for each year. Alternatively, analysts may use the same monthly index in each year.
The CPI index value for crash costs is the CPI-U for all items, not seasonally adjusted (from Table 1 in BLS Reports).
CPI data can be found on the BLS Website:
     https://www.bls.gov/cpi/detailed-report.htm</t>
        </r>
      </text>
    </comment>
    <comment ref="E31" authorId="0" shapeId="0">
      <text>
        <r>
          <rPr>
            <sz val="9"/>
            <color indexed="81"/>
            <rFont val="Tahoma"/>
            <charset val="1"/>
          </rPr>
          <t>MUWE values should represent the annual average index for each year. Alternatively, analysts may use the same quarterly index in each year.
The MUWE index value for crash costs is the current dollar usual weekly earnings, total (age 16+) wage and salary workers, not seasonally adjusted (from Table 2 in BLS Reports).
MUWE data can be found on the BLS Website:
     https://www.bls.gov/bls/news-release/wkyeng.htm</t>
        </r>
      </text>
    </comment>
    <comment ref="H31" authorId="0" shapeId="0">
      <text>
        <r>
          <rPr>
            <sz val="9"/>
            <color indexed="81"/>
            <rFont val="Tahoma"/>
            <charset val="1"/>
          </rPr>
          <t>CPI values should represent the annual average index for each year. Alternatively, analysts may use the same monthly index in each year.
The CPI index value for crash costs is the CPI-U for all items, not seasonally adjusted (from Table 1 in BLS Reports).
CPI data can be found on the BLS Website:
     https://www.bls.gov/cpi/detailed-report.htm</t>
        </r>
      </text>
    </comment>
    <comment ref="I31" authorId="0" shapeId="0">
      <text>
        <r>
          <rPr>
            <sz val="9"/>
            <color indexed="81"/>
            <rFont val="Tahoma"/>
            <charset val="1"/>
          </rPr>
          <t>MUWE values should represent the annual average index for each year. Alternatively, analysts may use the same quarterly index in each year.
The MUWE index value for crash costs is the current dollar usual weekly earnings, total (age 16+) wage and salary workers, not seasonally adjusted (from Table 2 in BLS Reports).
MUWE data can be found on the BLS Website:
     https://www.bls.gov/bls/news-release/wkyeng.htm</t>
        </r>
      </text>
    </comment>
  </commentList>
</comments>
</file>

<file path=xl/comments6.xml><?xml version="1.0" encoding="utf-8"?>
<comments xmlns="http://schemas.openxmlformats.org/spreadsheetml/2006/main">
  <authors>
    <author>Harmon, Tim</author>
  </authors>
  <commentList>
    <comment ref="B35" authorId="0" shapeId="0">
      <text>
        <r>
          <rPr>
            <sz val="9"/>
            <color indexed="81"/>
            <rFont val="Tahoma"/>
            <charset val="1"/>
          </rPr>
          <t>The base year for all cost calculations in this spreadsheet is 2010 (the source data from NHTSA used in Chapter 6 of the FHWA Crash Costs for Highway Safety Analysis Guide).</t>
        </r>
      </text>
    </comment>
    <comment ref="F41" authorId="0" shapeId="0">
      <text>
        <r>
          <rPr>
            <sz val="9"/>
            <color indexed="81"/>
            <rFont val="Tahoma"/>
            <family val="2"/>
          </rPr>
          <t>Use these input cells when updating to a year that is not listed in the dropdown to the left.
The base year is always 2010 for these calculations.</t>
        </r>
      </text>
    </comment>
    <comment ref="G41" authorId="0" shapeId="0">
      <text>
        <r>
          <rPr>
            <sz val="9"/>
            <color indexed="81"/>
            <rFont val="Tahoma"/>
            <family val="2"/>
          </rPr>
          <t>Users must enter the annual average CPI value for the year of interest. This spreadsheet uses the CPI-U, all items, not seasonally adjusted.</t>
        </r>
      </text>
    </comment>
    <comment ref="H41" authorId="0" shapeId="0">
      <text>
        <r>
          <rPr>
            <sz val="9"/>
            <color indexed="81"/>
            <rFont val="Tahoma"/>
            <family val="2"/>
          </rPr>
          <t>Users must enter the annual average MUWE value for the year of interest. This spreadsheet uses the current dollar usual weekly earnings, total (age 16+) wage and salary workers, not seasonally adjusted.</t>
        </r>
      </text>
    </comment>
    <comment ref="C42" authorId="0" shapeId="0">
      <text>
        <r>
          <rPr>
            <sz val="9"/>
            <color indexed="81"/>
            <rFont val="Tahoma"/>
            <family val="2"/>
          </rPr>
          <t>Use this when calculating costs for years within the dropdown. For years not listed, use the User-Specified Index Data inputs.
The base year is always 2010 for these calculations.</t>
        </r>
      </text>
    </comment>
    <comment ref="C47" authorId="0" shapeId="0">
      <text>
        <r>
          <rPr>
            <sz val="9"/>
            <color indexed="81"/>
            <rFont val="Tahoma"/>
            <family val="2"/>
          </rPr>
          <t>Use the dropdown for default PCI values from the FHWA Crash Costs Guide for 2016. The User-Specified inputs allow users to enter US-to-State adjustment information for other years than 2016. This spreadsheet does not allow for State-to-State adjustments.</t>
        </r>
      </text>
    </comment>
    <comment ref="F51" authorId="0" shapeId="0">
      <text>
        <r>
          <rPr>
            <sz val="9"/>
            <color indexed="81"/>
            <rFont val="Tahoma"/>
            <family val="2"/>
          </rPr>
          <t>Only use this when adjusting to another year than 2016.
US PCI and State PCI must be in the same year.</t>
        </r>
      </text>
    </comment>
    <comment ref="F52" authorId="0" shapeId="0">
      <text>
        <r>
          <rPr>
            <sz val="9"/>
            <color indexed="81"/>
            <rFont val="Tahoma"/>
            <family val="2"/>
          </rPr>
          <t>Only use this when adjusting to another year than 2016.
US PCI and State PCI must be in the same year.</t>
        </r>
      </text>
    </comment>
  </commentList>
</comments>
</file>

<file path=xl/sharedStrings.xml><?xml version="1.0" encoding="utf-8"?>
<sst xmlns="http://schemas.openxmlformats.org/spreadsheetml/2006/main" count="541" uniqueCount="226">
  <si>
    <t>K</t>
  </si>
  <si>
    <t>A</t>
  </si>
  <si>
    <t>B</t>
  </si>
  <si>
    <t>C</t>
  </si>
  <si>
    <t>O</t>
  </si>
  <si>
    <t>Severity</t>
  </si>
  <si>
    <t>K Persons</t>
  </si>
  <si>
    <t>A Persons</t>
  </si>
  <si>
    <t>B Persons</t>
  </si>
  <si>
    <t>C Persons</t>
  </si>
  <si>
    <t>O Persons</t>
  </si>
  <si>
    <t>Translator Table</t>
  </si>
  <si>
    <t>Injury Scale</t>
  </si>
  <si>
    <t>MAIS 5</t>
  </si>
  <si>
    <t>MAIS 4</t>
  </si>
  <si>
    <t>MAIS 3</t>
  </si>
  <si>
    <t>MAIS 2</t>
  </si>
  <si>
    <t>MAIS 1</t>
  </si>
  <si>
    <t>MAIS 0</t>
  </si>
  <si>
    <t>MAIS 6</t>
  </si>
  <si>
    <t>Total</t>
  </si>
  <si>
    <t>Legend:</t>
  </si>
  <si>
    <t>Total number of KABCO person-injuries:</t>
  </si>
  <si>
    <t>Total number of MAIS person-injuries:</t>
  </si>
  <si>
    <t>State</t>
  </si>
  <si>
    <t>PCI (2016 dollars)</t>
  </si>
  <si>
    <t>PCI ratio</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</si>
  <si>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</si>
  <si>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</si>
  <si>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</si>
  <si>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</si>
  <si>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</si>
  <si>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</si>
  <si>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</si>
  <si>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</si>
  <si>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</si>
  <si>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</si>
  <si>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</si>
  <si>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</si>
  <si>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</si>
  <si>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</si>
  <si>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</si>
  <si>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</si>
  <si>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</si>
  <si>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</si>
  <si>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</si>
  <si>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</si>
  <si>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</si>
  <si>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</si>
  <si>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</si>
  <si>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</si>
  <si>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</si>
  <si>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</si>
  <si>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</si>
  <si>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</si>
  <si>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Ohio</t>
  </si>
  <si>
    <t>Oklahoma</t>
  </si>
  <si>
    <t>Oregon</t>
  </si>
  <si>
    <t>Pennsylvania</t>
  </si>
  <si>
    <t>Tennessee</t>
  </si>
  <si>
    <t>Texas</t>
  </si>
  <si>
    <t>Utah</t>
  </si>
  <si>
    <t>Vermont</t>
  </si>
  <si>
    <t>Virginia</t>
  </si>
  <si>
    <t>Washington</t>
  </si>
  <si>
    <t>Wisconsin</t>
  </si>
  <si>
    <t>Wyoming</t>
  </si>
  <si>
    <t>District of Columbia</t>
  </si>
  <si>
    <t>New Hampshire</t>
  </si>
  <si>
    <t>New Jersey</t>
  </si>
  <si>
    <t>New Mexico</t>
  </si>
  <si>
    <t>New York</t>
  </si>
  <si>
    <t>North Carolina</t>
  </si>
  <si>
    <t>North Dakota</t>
  </si>
  <si>
    <t>Rhode Island</t>
  </si>
  <si>
    <t>South Carolina</t>
  </si>
  <si>
    <t>South Dakota</t>
  </si>
  <si>
    <t>West Virginia</t>
  </si>
  <si>
    <t>Appendix F in Guide</t>
  </si>
  <si>
    <t>National injury-to-crash ratios (GES 2011-2015)</t>
  </si>
  <si>
    <t>Crashes</t>
  </si>
  <si>
    <t>United States (Average)</t>
  </si>
  <si>
    <t>CPI</t>
  </si>
  <si>
    <t>Year</t>
  </si>
  <si>
    <t>Injury-to-Crash Ratios</t>
  </si>
  <si>
    <t>The purpose of this spreadsheet is to assist engineers, planners, designers, analysts, researchers, and managers involved with highway safety analysis and highway safety management with performing crash cost calculations. Crash cost calculations include translating, converting, weighting, adjusting, or updating existing crash costs.</t>
  </si>
  <si>
    <t>The legend below explains the color coded cells found on each sheet:</t>
  </si>
  <si>
    <t>This spreadsheet tool was developed by VHB under contract to FHWA Office of Safety Programs, and accompanies Chapter 5 of the FHWA Crash Costs for Highway Safety Analysis Guide, published January 2018.</t>
  </si>
  <si>
    <t>FHWA Crash Costs for Highway Safety Analysis Guide (link)</t>
  </si>
  <si>
    <t>PCI Ratio (2016)</t>
  </si>
  <si>
    <t>K/A</t>
  </si>
  <si>
    <t>K/A/B</t>
  </si>
  <si>
    <t>K/A/B/C</t>
  </si>
  <si>
    <t>K/A/B/C/O</t>
  </si>
  <si>
    <t>A/B/C</t>
  </si>
  <si>
    <t>B/C</t>
  </si>
  <si>
    <t>Costs by Severity</t>
  </si>
  <si>
    <t>Crashes or Person-Injuries</t>
  </si>
  <si>
    <t>Required Input Data</t>
  </si>
  <si>
    <t>Weighted Costs</t>
  </si>
  <si>
    <t>Calculate weighted crash costs for two or more severities. Please reference Section 5.6 of the FHWA Crash Costs for Highway Safety Analysis Guide for additional information.</t>
  </si>
  <si>
    <t>Intermediate Calculations</t>
  </si>
  <si>
    <t>Same Total Number of Person-Injuries?</t>
  </si>
  <si>
    <r>
      <t>Objective of this Spreadsheet</t>
    </r>
    <r>
      <rPr>
        <b/>
        <sz val="11"/>
        <color theme="1"/>
        <rFont val="Gill Sans MT"/>
        <family val="2"/>
      </rPr>
      <t xml:space="preserve">: </t>
    </r>
  </si>
  <si>
    <r>
      <t>Instructions</t>
    </r>
    <r>
      <rPr>
        <b/>
        <sz val="11"/>
        <color theme="1"/>
        <rFont val="Gill Sans MT"/>
        <family val="2"/>
      </rPr>
      <t>:</t>
    </r>
  </si>
  <si>
    <t>Translate number of KABCO person-injuries to number of MAIS person-injuries. Please see Section 5.4.2.1 of the FHWA Crash Costs for Highway Safety Analysis Guide for additional information.</t>
  </si>
  <si>
    <t>KABCO Person-Injury Distribution</t>
  </si>
  <si>
    <t>Calculate weighted crash costs by severity levels.</t>
  </si>
  <si>
    <t>Translate MAIS person-injury costs to KABCO person-injury costs.</t>
  </si>
  <si>
    <t>Translate number of KABCO person-injuries to MAIS person-injuries.</t>
  </si>
  <si>
    <t>Translated KABCO Costs</t>
  </si>
  <si>
    <t>Translated MAIS Person-Injuries</t>
  </si>
  <si>
    <t>Person-Injury Costs</t>
  </si>
  <si>
    <t>Adjust for State-specific differences in cost of living, income, and medical costs. Please see Section 5.9 of the FHWA Crash Costs for Highway Safety Analysis Guide for additional information.</t>
  </si>
  <si>
    <r>
      <rPr>
        <b/>
        <u/>
        <sz val="11"/>
        <color theme="1"/>
        <rFont val="Gill Sans MT"/>
        <family val="2"/>
      </rPr>
      <t>Objective of this Spreadsheet</t>
    </r>
    <r>
      <rPr>
        <b/>
        <sz val="11"/>
        <color theme="1"/>
        <rFont val="Gill Sans MT"/>
        <family val="2"/>
      </rPr>
      <t>:</t>
    </r>
  </si>
  <si>
    <r>
      <rPr>
        <b/>
        <u/>
        <sz val="11"/>
        <color theme="1"/>
        <rFont val="Gill Sans MT"/>
        <family val="2"/>
      </rPr>
      <t>Instructions</t>
    </r>
    <r>
      <rPr>
        <b/>
        <sz val="11"/>
        <color theme="1"/>
        <rFont val="Gill Sans MT"/>
        <family val="2"/>
      </rPr>
      <t>:</t>
    </r>
  </si>
  <si>
    <t>US PCI</t>
  </si>
  <si>
    <t>State PCI</t>
  </si>
  <si>
    <t>Use Default or User-Specified PCI Ratio?</t>
  </si>
  <si>
    <t>List Information…</t>
  </si>
  <si>
    <t>National Comprehensive Crash Unit Costs</t>
  </si>
  <si>
    <t>State-Adjusted Comprehensive Crash Unit Costs</t>
  </si>
  <si>
    <t>Input national comprehensive crash unit costs in the yellow cells. Then choose the PCI Ratio method and enter applicable data. The State-adjusted comprehensive crash unit costs will appear in the blue cells at the bottom.</t>
  </si>
  <si>
    <t>Default Dropdown PCI Ratio:</t>
  </si>
  <si>
    <t>User-Specified Data:</t>
  </si>
  <si>
    <t>Required Inputs</t>
  </si>
  <si>
    <t>Calculated Values</t>
  </si>
  <si>
    <t>State Cost Outputs</t>
  </si>
  <si>
    <t>MUWE</t>
  </si>
  <si>
    <t>CPI &amp; MUWE</t>
  </si>
  <si>
    <t>QALY Unit Cost</t>
  </si>
  <si>
    <t>Economic Unit Cost</t>
  </si>
  <si>
    <t>Update crash or person-injury unit cost values from year to year. Please see Section 5.10 of the FHWA Crash Costs for Highway Safety Analysis Guide for additional information.</t>
  </si>
  <si>
    <t>MUWE Ratio</t>
  </si>
  <si>
    <t>CPI Ratio</t>
  </si>
  <si>
    <t>Base:</t>
  </si>
  <si>
    <t>Update to:</t>
  </si>
  <si>
    <t>Comprehensive Unit Cost</t>
  </si>
  <si>
    <t>Updated Crash Costs</t>
  </si>
  <si>
    <t>Input economic and QALY crash unit costs in the yellow cells. The base input costs must either be all crash unit costs or all person-injury unit costs. Then, input the base year of the input costs in the yellow cell, followed by the year to which the costs will be updated. The consumer price index (CPI) and median usual weekly earnings (MUWE) ratios will be calculated based on annual average index data in this spreadsheet. Economic and QALY unit costs will be updated by the CPI ratio and MUWE ratios, respectively, and the results are shown in the last table.</t>
  </si>
  <si>
    <t>Weighting Crash Cost Values by Severity</t>
  </si>
  <si>
    <t>Translate MAIS person-injury costs to KABCO person-injury costs to determine accurate crash unit costs for BCA. Please see Section 5.4.2.2 of the FHWA Crash Costs for Highway Safety Analysis Guide for additional information.</t>
  </si>
  <si>
    <t>Translating MAIS Person-Injury Costs to KABCO</t>
  </si>
  <si>
    <t>Translating Number of KABCO Person-Injuries to MAIS</t>
  </si>
  <si>
    <t>Intermediate Calculations (Cost Portions)</t>
  </si>
  <si>
    <t>Number of Injured or Involved Persons</t>
  </si>
  <si>
    <t>Introduction to the Crash Cost Spreadsheet</t>
  </si>
  <si>
    <t>Adjust national costs to a State, or from State-to-State</t>
  </si>
  <si>
    <t>Update costs from year-to-year</t>
  </si>
  <si>
    <t xml:space="preserve">Full calculations to update </t>
  </si>
  <si>
    <t>Output Data</t>
  </si>
  <si>
    <t>The capabilities of each sheet are as follows:</t>
  </si>
  <si>
    <t>T-KM:</t>
  </si>
  <si>
    <t>T-MK:</t>
  </si>
  <si>
    <t>Weight:</t>
  </si>
  <si>
    <t>Convert:</t>
  </si>
  <si>
    <t>Adjust:</t>
  </si>
  <si>
    <t>Update:</t>
  </si>
  <si>
    <t>Full Calcs:</t>
  </si>
  <si>
    <t>Updating Crash Costs from Year to Year</t>
  </si>
  <si>
    <t>User-Specified Data</t>
  </si>
  <si>
    <t>Use Dropdown Data</t>
  </si>
  <si>
    <t>Adjust National Costs to a State or from State to State</t>
  </si>
  <si>
    <r>
      <t>Objective of this Spreadsheet</t>
    </r>
    <r>
      <rPr>
        <b/>
        <sz val="11"/>
        <color theme="1"/>
        <rFont val="Gill Sans MT"/>
        <family val="2"/>
      </rPr>
      <t>:</t>
    </r>
  </si>
  <si>
    <t>Users input (1) either crash unit costs or person-injury unit costs and (2) either number of crashes or person-injuries (depending on the type of cost) of a group of severities. Weighted crash costs are calculated and displayed in the blue cells using the equation in Figure 4 of the Guide. The blue cells present six weighted crash severity combinations.</t>
  </si>
  <si>
    <t>State-Specific Ratios (based on user input data)</t>
  </si>
  <si>
    <t>Default National Data</t>
  </si>
  <si>
    <t>Use National or User-Specified Ratios?</t>
  </si>
  <si>
    <t>Lists:</t>
  </si>
  <si>
    <t>Vehicles</t>
  </si>
  <si>
    <t>PDO</t>
  </si>
  <si>
    <t>PDO Ratio:</t>
  </si>
  <si>
    <t>PDO Crashes:</t>
  </si>
  <si>
    <t>PDO Vehicles:</t>
  </si>
  <si>
    <t>Converted Outputs</t>
  </si>
  <si>
    <t>4. Output Converted Data:</t>
  </si>
  <si>
    <t>3. Enter Base Data:</t>
  </si>
  <si>
    <t>2. Select Distributions for Conversions:</t>
  </si>
  <si>
    <t>1. Enter Jurisdiction-Specific Data (optional):</t>
  </si>
  <si>
    <t>KABCO Crash Unit Costs</t>
  </si>
  <si>
    <t>KABCO Person-Injury Unit Costs</t>
  </si>
  <si>
    <t>Input MAIS person-injury costs in the yellow cells. The input costs will be translated into KABCO person-injury unit costs, which will appear in the blue cells.</t>
  </si>
  <si>
    <t>Input person-injury data using the KABCO scale into the yellow cells. The input counts will be translated into MAIS person-injuries for each severity, listed in the blue cells.</t>
  </si>
  <si>
    <t>1. Optionally enter jurisdiction-specific data for crashes and associated person-injuries and vehicles. This is not required when using national data.
2. Select whether to use User-Specified Data (from Step 1) or Default National Data (from Guide).
3. Enter base data for the items to convert in the yellow cells.
4. Output converted data is listed in the corresponding blue cells.</t>
  </si>
  <si>
    <t>Convert between KABCO costs or number of crashes and person-injuries or vehicles. Please see Section 5.8 of the FHWA Crash Costs for Highway Safety Analysis Guide for additional information.</t>
  </si>
  <si>
    <t>Unused Cells</t>
  </si>
  <si>
    <t>Convert KABCO person-injury to KABCO crash costs or between number of KABCO crashes and KABCO person-injuries or vehicles.</t>
  </si>
  <si>
    <t>PDO Per-Vehicle Cost:</t>
  </si>
  <si>
    <t>PDO Crash Unit Cost:</t>
  </si>
  <si>
    <t>Convert KABCO Person-Injury or Vehicle Costs to Crash Costs, or Between Numbers of KABCO Crashes and Person-Injuries or Vehicles</t>
  </si>
  <si>
    <t>Default</t>
  </si>
  <si>
    <t>User-Specified</t>
  </si>
  <si>
    <t>User-Specified Indexes</t>
  </si>
  <si>
    <t>Default or User-Specified Indexes?</t>
  </si>
  <si>
    <t>Default Precalculated Index Data</t>
  </si>
  <si>
    <t>Full Chapter 6 Calculations for State-Adjusted KABCO Crash Costs</t>
  </si>
  <si>
    <t>3. Select Current Year Information:</t>
  </si>
  <si>
    <t>5. Output State-Adjusted Crash Costs:</t>
  </si>
  <si>
    <r>
      <rPr>
        <b/>
        <u/>
        <sz val="11"/>
        <color theme="1"/>
        <rFont val="Gill Sans MT"/>
        <family val="2"/>
      </rPr>
      <t>Instructions</t>
    </r>
    <r>
      <rPr>
        <sz val="11"/>
        <color theme="1"/>
        <rFont val="Gill Sans MT"/>
        <family val="2"/>
      </rPr>
      <t>:</t>
    </r>
  </si>
  <si>
    <t>Default Index</t>
  </si>
  <si>
    <t>User-Specified Index</t>
  </si>
  <si>
    <t>4. Select Adjustment Jurisdiction Information:</t>
  </si>
  <si>
    <t>PCI Data</t>
  </si>
  <si>
    <t>Default PCI Ratio (2016):</t>
  </si>
  <si>
    <t>Cost Calculations</t>
  </si>
  <si>
    <t>2010 KABCO Person-Injury Costs</t>
  </si>
  <si>
    <t>Economic</t>
  </si>
  <si>
    <t>QALY</t>
  </si>
  <si>
    <t>2010 KABCO Crash Costs</t>
  </si>
  <si>
    <t>Compr</t>
  </si>
  <si>
    <t>Vehicle</t>
  </si>
  <si>
    <t>Updated KABCO Crash Costs</t>
  </si>
  <si>
    <t>Update Ratios</t>
  </si>
  <si>
    <t>PCI Ratio:</t>
  </si>
  <si>
    <t>Adjustment Ratios</t>
  </si>
  <si>
    <t>Adjusted KABCO Crash Costs</t>
  </si>
  <si>
    <t>User-Specified Index Data</t>
  </si>
  <si>
    <t>MUWE Ratio:</t>
  </si>
  <si>
    <t>CPI Ratio:</t>
  </si>
  <si>
    <t>Conversion Ratios:</t>
  </si>
  <si>
    <t>State-Adjusted Crash Cost Information</t>
  </si>
  <si>
    <t>Complete the full calculations for determining State-adjusted KABCO crash unit costs from national MAIS person-injury unit costs as discussed in Chapter 6 of the FHWA Crash Costs for Highway Safety Analysis Guide.</t>
  </si>
  <si>
    <r>
      <rPr>
        <b/>
        <sz val="11"/>
        <color theme="1"/>
        <rFont val="Gill Sans MT"/>
        <family val="2"/>
      </rPr>
      <t>Version:</t>
    </r>
    <r>
      <rPr>
        <sz val="11"/>
        <color theme="1"/>
        <rFont val="Gill Sans MT"/>
        <family val="2"/>
      </rPr>
      <t xml:space="preserve"> 1.0 (compatible with Excel 2016)</t>
    </r>
  </si>
  <si>
    <r>
      <rPr>
        <b/>
        <sz val="11"/>
        <color theme="1"/>
        <rFont val="Gill Sans MT"/>
        <family val="2"/>
      </rPr>
      <t>Please report spreadsheet errors to:</t>
    </r>
    <r>
      <rPr>
        <sz val="11"/>
        <color theme="1"/>
        <rFont val="Gill Sans MT"/>
        <family val="2"/>
      </rPr>
      <t xml:space="preserve"> Karen Scurry, FHWA Office of Safety Programs</t>
    </r>
  </si>
  <si>
    <t>Enter the data required for each step. If using national injury-to-crash and vehicle-to-crash ratios (listed in the Guide), then data are not required for Step 1. Data are required for Steps 2-4. The base year for updating years is always 2010. When updating to years not listed in the dropdown, users should specify update information. Output State-adjusted KABCO crash costs are listed in Step 5 tables.</t>
  </si>
  <si>
    <r>
      <rPr>
        <b/>
        <sz val="11"/>
        <color theme="1"/>
        <rFont val="Gill Sans MT"/>
        <family val="2"/>
      </rPr>
      <t>Release Date:</t>
    </r>
    <r>
      <rPr>
        <sz val="11"/>
        <color theme="1"/>
        <rFont val="Gill Sans MT"/>
        <family val="2"/>
      </rPr>
      <t xml:space="preserve"> February 14,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</si>
</sst>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0000"/>
    <numFmt numFmtId="166" formatCode="_(&quot;$&quot;* #,##0_);_(&quot;$&quot;* \(#,##0\);_(&quot;$&quot;* &quot;-&quot;??_);_(@_)"/>
    <numFmt numFmtId="167" formatCode="_([$€-2]* #,##0.00_);_([$€-2]* \(#,##0.00\);_([$€-2]* &quot;-&quot;??_)"/>
    <numFmt numFmtId="168" formatCode="&quot;$&quot;#,##0"/>
    <numFmt numFmtId="169" formatCode="0.0"/>
    <numFmt numFmtId="170" formatCode="0.000"/>
  </numFmts>
  <fonts count="23"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Gill Sans MT"/>
      <family val="2"/>
    </font>
    <font>
      <i/>
      <sz val="11"/>
      <color theme="1"/>
      <name val="Gill Sans MT"/>
      <family val="2"/>
    </font>
    <font>
      <b/>
      <sz val="11"/>
      <color theme="1"/>
      <name val="Gill Sans MT"/>
      <family val="2"/>
    </font>
    <font>
      <sz val="11"/>
      <color rgb="FF000000"/>
      <name val="Gill Sans MT"/>
      <family val="2"/>
    </font>
    <font>
      <sz val="11"/>
      <name val="Gill Sans MT"/>
      <family val="2"/>
    </font>
    <font>
      <sz val="10"/>
      <name val="Arial"/>
      <family val="2"/>
    </font>
    <font>
      <sz val="10"/>
      <name val="Arial"/>
      <family val="2"/>
    </font>
    <font>
      <sz val="11"/>
      <color rgb="FFFFFFFF"/>
      <name val="Gill Sans MT"/>
      <family val="2"/>
    </font>
    <font>
      <u/>
      <sz val="11"/>
      <color rgb="FFFFFF00"/>
      <name val="Calibri"/>
      <family val="2"/>
      <scheme val="minor"/>
    </font>
    <font>
      <sz val="9"/>
      <color indexed="81"/>
      <name val="Gill Sans MT"/>
      <family val="2"/>
    </font>
    <font>
      <b/>
      <u/>
      <sz val="11"/>
      <color theme="1"/>
      <name val="Gill Sans MT"/>
      <family val="2"/>
    </font>
    <font>
      <sz val="11"/>
      <color theme="4"/>
      <name val="Gill Sans MT"/>
      <family val="2"/>
    </font>
    <font>
      <sz val="9"/>
      <color indexed="81"/>
      <name val="Tahoma"/>
      <family val="2"/>
    </font>
    <font>
      <sz val="9"/>
      <color indexed="81"/>
      <name val="Tahoma"/>
      <charset val="1"/>
    </font>
    <font>
      <b/>
      <sz val="11"/>
      <name val="Gill Sans MT"/>
      <family val="2"/>
    </font>
    <font>
      <b/>
      <sz val="16"/>
      <color theme="1"/>
      <name val="Gill Sans MT"/>
      <family val="2"/>
    </font>
    <font>
      <b/>
      <sz val="14"/>
      <color theme="1"/>
      <name val="Gill Sans MT"/>
      <family val="2"/>
    </font>
    <font>
      <b/>
      <sz val="11"/>
      <color theme="1"/>
      <name val="Calibri"/>
      <family val="2"/>
      <scheme val="minor"/>
    </font>
    <font>
      <b/>
      <i/>
      <u/>
      <sz val="16"/>
      <color theme="1"/>
      <name val="Gill Sans MT"/>
      <family val="2"/>
    </font>
    <font>
      <b/>
      <u/>
      <sz val="16"/>
      <color theme="1"/>
      <name val="Gill Sans MT"/>
      <family val="2"/>
    </font>
  </fonts>
  <fills count="14">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lightUp">
        <bgColor theme="0" tint="-0.14990691854609822"/>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rgb="FF009D85"/>
        <bgColor indexed="64"/>
      </patternFill>
    </fill>
    <fill>
      <patternFill patternType="lightUp">
        <bgColor theme="0" tint="-0.14999847407452621"/>
      </patternFill>
    </fill>
    <fill>
      <patternFill patternType="lightUp">
        <bgColor theme="2"/>
      </patternFill>
    </fill>
    <fill>
      <patternFill patternType="lightUp">
        <bgColor theme="0" tint="-0.14996795556505021"/>
      </patternFill>
    </fill>
    <fill>
      <patternFill patternType="lightUp">
        <bgColor theme="2" tint="-9.9978637043366805E-2"/>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ck">
        <color rgb="FF009D85"/>
      </left>
      <right style="thick">
        <color rgb="FF009D85"/>
      </right>
      <top style="thick">
        <color rgb="FF009D85"/>
      </top>
      <bottom style="thick">
        <color rgb="FF009D85"/>
      </bottom>
      <diagonal/>
    </border>
    <border>
      <left style="thick">
        <color rgb="FF009D85"/>
      </left>
      <right/>
      <top style="thick">
        <color rgb="FF009D85"/>
      </top>
      <bottom/>
      <diagonal/>
    </border>
    <border>
      <left/>
      <right/>
      <top style="thick">
        <color rgb="FF009D85"/>
      </top>
      <bottom/>
      <diagonal/>
    </border>
    <border>
      <left style="thick">
        <color rgb="FF009D85"/>
      </left>
      <right/>
      <top/>
      <bottom style="thick">
        <color rgb="FF009D85"/>
      </bottom>
      <diagonal/>
    </border>
    <border>
      <left/>
      <right/>
      <top/>
      <bottom style="thick">
        <color rgb="FF009D85"/>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s>
  <cellStyleXfs count="12">
    <xf numFmtId="0" fontId="0" fillId="0" borderId="0"/>
    <xf numFmtId="0" fontId="1" fillId="0" borderId="0" applyNumberForma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8" fillId="0" borderId="0"/>
    <xf numFmtId="43" fontId="9" fillId="0" borderId="0" applyFont="0" applyFill="0" applyBorder="0" applyAlignment="0" applyProtection="0"/>
    <xf numFmtId="0" fontId="2" fillId="0" borderId="0"/>
    <xf numFmtId="0" fontId="9" fillId="0" borderId="0"/>
    <xf numFmtId="167" fontId="9" fillId="0" borderId="0" applyFont="0" applyFill="0" applyBorder="0" applyAlignment="0" applyProtection="0"/>
    <xf numFmtId="0" fontId="9" fillId="0" borderId="0"/>
    <xf numFmtId="0" fontId="2" fillId="0" borderId="0"/>
    <xf numFmtId="9" fontId="2" fillId="0" borderId="0" applyFont="0" applyFill="0" applyBorder="0" applyAlignment="0" applyProtection="0"/>
  </cellStyleXfs>
  <cellXfs count="533">
    <xf numFmtId="0" fontId="0" fillId="0" borderId="0" xfId="0"/>
    <xf numFmtId="0" fontId="3" fillId="0" borderId="0" xfId="0" applyFont="1"/>
    <xf numFmtId="0" fontId="4" fillId="0" borderId="0" xfId="0" applyFont="1" applyAlignment="1"/>
    <xf numFmtId="0" fontId="5" fillId="0" borderId="0" xfId="0" applyFont="1"/>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4" borderId="6" xfId="0"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3" fillId="4" borderId="1" xfId="0" applyFont="1" applyFill="1" applyBorder="1"/>
    <xf numFmtId="0" fontId="3" fillId="4" borderId="10" xfId="0" applyFont="1" applyFill="1" applyBorder="1"/>
    <xf numFmtId="0" fontId="3" fillId="4" borderId="11" xfId="0" applyFont="1" applyFill="1" applyBorder="1"/>
    <xf numFmtId="0" fontId="3" fillId="4" borderId="12" xfId="0" applyFont="1" applyFill="1" applyBorder="1"/>
    <xf numFmtId="0" fontId="3" fillId="4" borderId="13" xfId="0" applyFont="1" applyFill="1" applyBorder="1"/>
    <xf numFmtId="0" fontId="3" fillId="0" borderId="2" xfId="0" applyFont="1" applyBorder="1" applyAlignment="1">
      <alignment horizontal="center"/>
    </xf>
    <xf numFmtId="0" fontId="3" fillId="3" borderId="1" xfId="0" applyFont="1" applyFill="1" applyBorder="1"/>
    <xf numFmtId="164" fontId="6" fillId="5" borderId="19" xfId="2" applyNumberFormat="1" applyFont="1" applyFill="1" applyBorder="1" applyAlignment="1"/>
    <xf numFmtId="164" fontId="6" fillId="5" borderId="20" xfId="2" applyNumberFormat="1" applyFont="1" applyFill="1" applyBorder="1" applyAlignment="1"/>
    <xf numFmtId="164" fontId="6" fillId="5" borderId="0" xfId="2" applyNumberFormat="1" applyFont="1" applyFill="1" applyBorder="1" applyAlignment="1">
      <alignment horizontal="right" vertical="center" wrapText="1"/>
    </xf>
    <xf numFmtId="164" fontId="6" fillId="5" borderId="16" xfId="2" applyNumberFormat="1" applyFont="1" applyFill="1" applyBorder="1" applyAlignment="1">
      <alignment horizontal="right" vertical="center" wrapText="1"/>
    </xf>
    <xf numFmtId="0" fontId="3" fillId="0" borderId="19"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6" borderId="1" xfId="0" applyFont="1" applyFill="1" applyBorder="1"/>
    <xf numFmtId="0" fontId="3" fillId="0" borderId="0" xfId="0" applyFont="1" applyBorder="1"/>
    <xf numFmtId="0" fontId="5" fillId="0" borderId="21" xfId="0" applyFont="1" applyBorder="1" applyAlignment="1">
      <alignment horizontal="center"/>
    </xf>
    <xf numFmtId="0" fontId="3" fillId="4" borderId="6" xfId="0" applyFont="1" applyFill="1" applyBorder="1" applyProtection="1">
      <protection locked="0"/>
    </xf>
    <xf numFmtId="0" fontId="3" fillId="4" borderId="7" xfId="0" applyFont="1" applyFill="1" applyBorder="1" applyProtection="1">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3" fillId="4" borderId="1" xfId="0" applyFont="1" applyFill="1" applyBorder="1" applyProtection="1">
      <protection locked="0"/>
    </xf>
    <xf numFmtId="0" fontId="3" fillId="4" borderId="10" xfId="0" applyFont="1" applyFill="1" applyBorder="1" applyProtection="1">
      <protection locked="0"/>
    </xf>
    <xf numFmtId="0" fontId="3" fillId="4" borderId="11" xfId="0" applyFont="1" applyFill="1" applyBorder="1" applyProtection="1">
      <protection locked="0"/>
    </xf>
    <xf numFmtId="0" fontId="3" fillId="4" borderId="12" xfId="0" applyFont="1" applyFill="1" applyBorder="1" applyProtection="1">
      <protection locked="0"/>
    </xf>
    <xf numFmtId="0" fontId="3" fillId="4" borderId="13" xfId="0" applyFont="1" applyFill="1" applyBorder="1" applyProtection="1">
      <protection locked="0"/>
    </xf>
    <xf numFmtId="0" fontId="3" fillId="0" borderId="0" xfId="0" applyFont="1" applyAlignment="1">
      <alignment vertical="top" wrapText="1"/>
    </xf>
    <xf numFmtId="0" fontId="5"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horizontal="center"/>
    </xf>
    <xf numFmtId="0" fontId="3" fillId="0" borderId="0" xfId="0" applyFont="1" applyFill="1"/>
    <xf numFmtId="164" fontId="5" fillId="7" borderId="22" xfId="0" applyNumberFormat="1" applyFont="1" applyFill="1" applyBorder="1"/>
    <xf numFmtId="164" fontId="5" fillId="7" borderId="23" xfId="0" applyNumberFormat="1" applyFont="1" applyFill="1" applyBorder="1"/>
    <xf numFmtId="164" fontId="5" fillId="7" borderId="24" xfId="0" applyNumberFormat="1" applyFont="1" applyFill="1" applyBorder="1"/>
    <xf numFmtId="0" fontId="3" fillId="7" borderId="1" xfId="0" applyFont="1" applyFill="1" applyBorder="1"/>
    <xf numFmtId="166" fontId="3" fillId="7" borderId="1" xfId="3" applyNumberFormat="1" applyFont="1" applyFill="1" applyBorder="1"/>
    <xf numFmtId="165" fontId="3" fillId="7" borderId="1" xfId="0" applyNumberFormat="1" applyFont="1" applyFill="1" applyBorder="1"/>
    <xf numFmtId="0" fontId="3" fillId="0" borderId="0" xfId="0" applyFont="1" applyAlignment="1"/>
    <xf numFmtId="0" fontId="3" fillId="2" borderId="1" xfId="0" applyFont="1" applyFill="1" applyBorder="1"/>
    <xf numFmtId="0" fontId="5" fillId="7" borderId="1" xfId="0" applyFont="1" applyFill="1" applyBorder="1" applyAlignment="1">
      <alignment horizontal="center"/>
    </xf>
    <xf numFmtId="0" fontId="5" fillId="7" borderId="1" xfId="0" applyFont="1" applyFill="1" applyBorder="1" applyAlignment="1">
      <alignment horizontal="left"/>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vertical="top" wrapText="1"/>
    </xf>
    <xf numFmtId="0" fontId="0" fillId="0" borderId="0" xfId="0"/>
    <xf numFmtId="0" fontId="6" fillId="0" borderId="0" xfId="0" applyFont="1" applyFill="1" applyAlignment="1">
      <alignment vertical="center" wrapText="1"/>
    </xf>
    <xf numFmtId="0" fontId="7" fillId="0" borderId="0" xfId="1" applyFont="1" applyFill="1" applyAlignment="1">
      <alignment vertical="center" wrapText="1"/>
    </xf>
    <xf numFmtId="0" fontId="10" fillId="0" borderId="0" xfId="0" applyFont="1" applyFill="1" applyAlignment="1">
      <alignment horizontal="left" vertical="center" wrapText="1"/>
    </xf>
    <xf numFmtId="169" fontId="3" fillId="0" borderId="0" xfId="0" applyNumberFormat="1" applyFont="1"/>
    <xf numFmtId="10" fontId="3" fillId="0" borderId="0" xfId="11" applyNumberFormat="1" applyFont="1"/>
    <xf numFmtId="0" fontId="0" fillId="0" borderId="0" xfId="0" applyFill="1"/>
    <xf numFmtId="0" fontId="0" fillId="0" borderId="0" xfId="0" applyFill="1" applyBorder="1"/>
    <xf numFmtId="0" fontId="3" fillId="0" borderId="0" xfId="0" applyFont="1" applyFill="1" applyBorder="1"/>
    <xf numFmtId="0" fontId="3" fillId="8" borderId="0" xfId="0" applyFont="1" applyFill="1" applyAlignment="1">
      <alignment horizontal="left" vertical="top" wrapText="1"/>
    </xf>
    <xf numFmtId="0" fontId="3" fillId="8" borderId="0" xfId="0" applyFont="1" applyFill="1"/>
    <xf numFmtId="0" fontId="5" fillId="8" borderId="0" xfId="0" applyFont="1" applyFill="1"/>
    <xf numFmtId="0" fontId="3" fillId="8" borderId="0" xfId="0" applyFont="1" applyFill="1" applyAlignment="1">
      <alignment horizontal="left" vertical="top" wrapText="1"/>
    </xf>
    <xf numFmtId="0" fontId="3" fillId="0" borderId="0" xfId="0" applyFont="1" applyAlignment="1">
      <alignment vertical="top" wrapText="1"/>
    </xf>
    <xf numFmtId="0" fontId="0" fillId="9" borderId="0" xfId="0" applyFill="1" applyProtection="1"/>
    <xf numFmtId="0" fontId="0" fillId="9" borderId="0" xfId="0" applyFill="1"/>
    <xf numFmtId="0" fontId="0" fillId="9" borderId="0" xfId="0" applyFill="1" applyAlignment="1">
      <alignment vertical="top" wrapText="1"/>
    </xf>
    <xf numFmtId="0" fontId="0" fillId="9" borderId="46" xfId="0" applyFill="1" applyBorder="1"/>
    <xf numFmtId="0" fontId="3" fillId="9" borderId="46" xfId="0" applyFont="1" applyFill="1" applyBorder="1" applyAlignment="1">
      <alignment wrapText="1"/>
    </xf>
    <xf numFmtId="0" fontId="3" fillId="9" borderId="46" xfId="0" applyFont="1" applyFill="1" applyBorder="1" applyAlignment="1">
      <alignment horizontal="center" vertical="top" wrapText="1"/>
    </xf>
    <xf numFmtId="0" fontId="7" fillId="8" borderId="0" xfId="0" applyFont="1" applyFill="1"/>
    <xf numFmtId="0" fontId="3" fillId="8" borderId="0" xfId="0" applyFont="1" applyFill="1" applyAlignment="1">
      <alignment horizontal="left" vertical="center" wrapText="1"/>
    </xf>
    <xf numFmtId="0" fontId="13" fillId="8" borderId="0" xfId="0" applyFont="1" applyFill="1"/>
    <xf numFmtId="166" fontId="3" fillId="3" borderId="6" xfId="3" applyNumberFormat="1" applyFont="1" applyFill="1" applyBorder="1" applyAlignment="1" applyProtection="1">
      <protection locked="0"/>
    </xf>
    <xf numFmtId="3" fontId="3" fillId="3" borderId="8" xfId="0" applyNumberFormat="1" applyFont="1" applyFill="1" applyBorder="1" applyAlignment="1" applyProtection="1">
      <alignment horizontal="center"/>
      <protection locked="0"/>
    </xf>
    <xf numFmtId="166" fontId="3" fillId="3" borderId="9" xfId="3" applyNumberFormat="1" applyFont="1" applyFill="1" applyBorder="1" applyAlignment="1" applyProtection="1">
      <protection locked="0"/>
    </xf>
    <xf numFmtId="3" fontId="3" fillId="3" borderId="10" xfId="0" applyNumberFormat="1" applyFont="1" applyFill="1" applyBorder="1" applyAlignment="1" applyProtection="1">
      <alignment horizontal="center"/>
      <protection locked="0"/>
    </xf>
    <xf numFmtId="166" fontId="3" fillId="3" borderId="11" xfId="3" applyNumberFormat="1" applyFont="1" applyFill="1" applyBorder="1" applyAlignment="1" applyProtection="1">
      <protection locked="0"/>
    </xf>
    <xf numFmtId="3" fontId="3" fillId="3" borderId="13" xfId="0" applyNumberFormat="1" applyFont="1" applyFill="1" applyBorder="1" applyAlignment="1" applyProtection="1">
      <alignment horizontal="center"/>
      <protection locked="0"/>
    </xf>
    <xf numFmtId="0" fontId="3" fillId="4" borderId="26" xfId="0" applyFont="1" applyFill="1" applyBorder="1" applyAlignment="1">
      <alignment horizontal="left"/>
    </xf>
    <xf numFmtId="0" fontId="3" fillId="4" borderId="27" xfId="0" applyFont="1" applyFill="1" applyBorder="1" applyAlignment="1">
      <alignment horizontal="left"/>
    </xf>
    <xf numFmtId="0" fontId="3" fillId="4" borderId="20" xfId="0" applyFont="1" applyFill="1" applyBorder="1" applyAlignment="1">
      <alignment horizontal="left"/>
    </xf>
    <xf numFmtId="0" fontId="3" fillId="4" borderId="16" xfId="0" applyFont="1" applyFill="1" applyBorder="1" applyAlignment="1">
      <alignment horizontal="left"/>
    </xf>
    <xf numFmtId="39" fontId="3" fillId="4" borderId="6" xfId="0" applyNumberFormat="1" applyFont="1" applyFill="1" applyBorder="1"/>
    <xf numFmtId="39" fontId="3" fillId="4" borderId="7" xfId="0" applyNumberFormat="1" applyFont="1" applyFill="1" applyBorder="1"/>
    <xf numFmtId="39" fontId="3" fillId="4" borderId="8" xfId="0" applyNumberFormat="1" applyFont="1" applyFill="1" applyBorder="1"/>
    <xf numFmtId="39" fontId="3" fillId="4" borderId="9" xfId="0" applyNumberFormat="1" applyFont="1" applyFill="1" applyBorder="1"/>
    <xf numFmtId="39" fontId="3" fillId="4" borderId="1" xfId="0" applyNumberFormat="1" applyFont="1" applyFill="1" applyBorder="1"/>
    <xf numFmtId="39" fontId="3" fillId="4" borderId="10" xfId="0" applyNumberFormat="1" applyFont="1" applyFill="1" applyBorder="1"/>
    <xf numFmtId="39" fontId="3" fillId="4" borderId="11" xfId="0" applyNumberFormat="1" applyFont="1" applyFill="1" applyBorder="1"/>
    <xf numFmtId="39" fontId="3" fillId="4" borderId="12" xfId="0" applyNumberFormat="1" applyFont="1" applyFill="1" applyBorder="1"/>
    <xf numFmtId="39" fontId="3" fillId="4" borderId="13" xfId="0" applyNumberFormat="1" applyFont="1" applyFill="1" applyBorder="1"/>
    <xf numFmtId="0" fontId="5" fillId="8" borderId="0" xfId="0" applyFont="1" applyFill="1" applyAlignment="1">
      <alignment horizontal="left"/>
    </xf>
    <xf numFmtId="0" fontId="3" fillId="8" borderId="30" xfId="0" applyFont="1" applyFill="1" applyBorder="1" applyAlignment="1">
      <alignment horizontal="center"/>
    </xf>
    <xf numFmtId="0" fontId="3" fillId="8" borderId="31" xfId="0" applyFont="1" applyFill="1" applyBorder="1" applyAlignment="1">
      <alignment horizontal="center"/>
    </xf>
    <xf numFmtId="0" fontId="3" fillId="8" borderId="32" xfId="0" applyFont="1" applyFill="1" applyBorder="1" applyAlignment="1">
      <alignment horizontal="center"/>
    </xf>
    <xf numFmtId="0" fontId="3" fillId="8" borderId="2" xfId="0" applyFont="1" applyFill="1" applyBorder="1" applyAlignment="1">
      <alignment horizontal="center"/>
    </xf>
    <xf numFmtId="0" fontId="5" fillId="8" borderId="21" xfId="0" applyFont="1" applyFill="1" applyBorder="1" applyAlignment="1">
      <alignment horizontal="center"/>
    </xf>
    <xf numFmtId="0" fontId="3" fillId="8" borderId="45" xfId="0" applyFont="1" applyFill="1" applyBorder="1"/>
    <xf numFmtId="0" fontId="3" fillId="8" borderId="0" xfId="0" applyFont="1" applyFill="1" applyBorder="1"/>
    <xf numFmtId="0" fontId="3" fillId="8" borderId="33" xfId="0" applyFont="1" applyFill="1" applyBorder="1" applyAlignment="1">
      <alignment horizontal="center"/>
    </xf>
    <xf numFmtId="0" fontId="3" fillId="8" borderId="34" xfId="0" applyFont="1" applyFill="1" applyBorder="1" applyAlignment="1">
      <alignment horizontal="center"/>
    </xf>
    <xf numFmtId="0" fontId="3" fillId="8" borderId="35" xfId="0" applyFont="1" applyFill="1" applyBorder="1" applyAlignment="1">
      <alignment horizontal="center"/>
    </xf>
    <xf numFmtId="0" fontId="5" fillId="8" borderId="0" xfId="0" applyFont="1" applyFill="1"/>
    <xf numFmtId="0" fontId="5" fillId="8" borderId="0" xfId="0" applyFont="1" applyFill="1" applyBorder="1"/>
    <xf numFmtId="0" fontId="3" fillId="8" borderId="0" xfId="0" applyFont="1" applyFill="1" applyBorder="1" applyAlignment="1">
      <alignment horizontal="center"/>
    </xf>
    <xf numFmtId="0" fontId="5" fillId="8" borderId="16" xfId="0" applyFont="1" applyFill="1" applyBorder="1"/>
    <xf numFmtId="0" fontId="5" fillId="8" borderId="2" xfId="0" applyFont="1" applyFill="1" applyBorder="1" applyAlignment="1">
      <alignment horizontal="center"/>
    </xf>
    <xf numFmtId="0" fontId="5" fillId="8" borderId="2" xfId="0" applyFont="1" applyFill="1" applyBorder="1" applyAlignment="1"/>
    <xf numFmtId="0" fontId="3" fillId="8" borderId="0" xfId="0" applyFont="1" applyFill="1"/>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166" fontId="5" fillId="8" borderId="0" xfId="0" applyNumberFormat="1" applyFont="1" applyFill="1" applyBorder="1"/>
    <xf numFmtId="44" fontId="3" fillId="8" borderId="0" xfId="0" applyNumberFormat="1" applyFont="1" applyFill="1" applyBorder="1"/>
    <xf numFmtId="0" fontId="3" fillId="8" borderId="0" xfId="0" applyFont="1" applyFill="1" applyBorder="1"/>
    <xf numFmtId="0" fontId="3" fillId="8" borderId="0" xfId="0" applyFont="1" applyFill="1"/>
    <xf numFmtId="0" fontId="5" fillId="8" borderId="0" xfId="0" applyFont="1" applyFill="1"/>
    <xf numFmtId="0" fontId="7" fillId="0" borderId="0" xfId="0" applyFont="1"/>
    <xf numFmtId="0" fontId="14" fillId="0" borderId="0" xfId="0" applyFont="1"/>
    <xf numFmtId="168" fontId="3" fillId="8" borderId="0" xfId="3" applyNumberFormat="1" applyFont="1" applyFill="1" applyBorder="1" applyAlignment="1">
      <alignment horizontal="right"/>
    </xf>
    <xf numFmtId="0" fontId="3" fillId="8" borderId="0" xfId="0" applyFont="1" applyFill="1" applyAlignment="1">
      <alignment vertical="top" wrapText="1"/>
    </xf>
    <xf numFmtId="0" fontId="5" fillId="8" borderId="21" xfId="0" applyFont="1" applyFill="1" applyBorder="1" applyAlignment="1">
      <alignment horizontal="center" vertical="center"/>
    </xf>
    <xf numFmtId="0" fontId="5" fillId="8" borderId="22" xfId="0" applyFont="1" applyFill="1" applyBorder="1" applyAlignment="1">
      <alignment horizontal="center"/>
    </xf>
    <xf numFmtId="0" fontId="5" fillId="8" borderId="24" xfId="0" applyFont="1" applyFill="1" applyBorder="1" applyAlignment="1">
      <alignment horizontal="center"/>
    </xf>
    <xf numFmtId="0" fontId="5" fillId="8" borderId="21" xfId="0" applyFont="1" applyFill="1" applyBorder="1" applyAlignment="1">
      <alignment horizontal="left"/>
    </xf>
    <xf numFmtId="0" fontId="5" fillId="8" borderId="52" xfId="0" applyFont="1" applyFill="1" applyBorder="1" applyAlignment="1">
      <alignment horizontal="center"/>
    </xf>
    <xf numFmtId="0" fontId="5" fillId="8" borderId="0" xfId="0" applyFont="1" applyFill="1" applyBorder="1" applyAlignment="1">
      <alignment horizontal="center"/>
    </xf>
    <xf numFmtId="168" fontId="3" fillId="3" borderId="25" xfId="0" applyNumberFormat="1" applyFont="1" applyFill="1" applyBorder="1" applyProtection="1">
      <protection locked="0"/>
    </xf>
    <xf numFmtId="168" fontId="3" fillId="3" borderId="14" xfId="0" applyNumberFormat="1" applyFont="1" applyFill="1" applyBorder="1" applyProtection="1">
      <protection locked="0"/>
    </xf>
    <xf numFmtId="168" fontId="3" fillId="8" borderId="0" xfId="3" applyNumberFormat="1" applyFont="1" applyFill="1" applyBorder="1" applyAlignment="1" applyProtection="1">
      <alignment horizontal="right"/>
    </xf>
    <xf numFmtId="168" fontId="3" fillId="8" borderId="0" xfId="3" applyNumberFormat="1" applyFont="1" applyFill="1" applyBorder="1" applyAlignment="1" applyProtection="1">
      <alignment horizontal="center"/>
    </xf>
    <xf numFmtId="0" fontId="3" fillId="8" borderId="0" xfId="0" applyFont="1" applyFill="1" applyProtection="1"/>
    <xf numFmtId="0" fontId="0" fillId="4" borderId="10" xfId="0" applyFill="1" applyBorder="1"/>
    <xf numFmtId="0" fontId="0" fillId="4" borderId="55" xfId="0" applyFill="1" applyBorder="1"/>
    <xf numFmtId="0" fontId="3" fillId="4" borderId="54" xfId="0" applyFont="1" applyFill="1" applyBorder="1"/>
    <xf numFmtId="0" fontId="0" fillId="4" borderId="58" xfId="0" applyFill="1" applyBorder="1"/>
    <xf numFmtId="0" fontId="0" fillId="4" borderId="59" xfId="0" applyFill="1" applyBorder="1"/>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xf>
    <xf numFmtId="0" fontId="5" fillId="4" borderId="24"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2"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1" applyFont="1" applyFill="1" applyBorder="1" applyAlignment="1">
      <alignment horizontal="center" vertical="center" wrapText="1"/>
    </xf>
    <xf numFmtId="0" fontId="3" fillId="0" borderId="0" xfId="0" applyFont="1" applyFill="1" applyBorder="1" applyAlignment="1">
      <alignment horizontal="center" vertical="center"/>
    </xf>
    <xf numFmtId="0" fontId="6" fillId="4" borderId="59" xfId="0" applyFont="1" applyFill="1" applyBorder="1" applyAlignment="1">
      <alignment horizontal="center" vertical="center" wrapText="1"/>
    </xf>
    <xf numFmtId="0" fontId="6" fillId="4" borderId="13" xfId="0" applyFont="1" applyFill="1" applyBorder="1" applyAlignment="1">
      <alignment horizontal="center" vertical="center" wrapText="1"/>
    </xf>
    <xf numFmtId="165" fontId="6" fillId="4" borderId="2" xfId="0" applyNumberFormat="1" applyFont="1" applyFill="1" applyBorder="1" applyAlignment="1">
      <alignment horizontal="center" vertical="center" wrapText="1"/>
    </xf>
    <xf numFmtId="165" fontId="3" fillId="4" borderId="2" xfId="0" applyNumberFormat="1" applyFont="1" applyFill="1" applyBorder="1" applyAlignment="1">
      <alignment horizontal="center" vertical="center"/>
    </xf>
    <xf numFmtId="0" fontId="5" fillId="0" borderId="0" xfId="0" applyFont="1" applyBorder="1" applyAlignment="1">
      <alignment horizontal="center"/>
    </xf>
    <xf numFmtId="0" fontId="5" fillId="0" borderId="0" xfId="0" applyFont="1" applyFill="1" applyBorder="1" applyAlignment="1">
      <alignment horizontal="center" vertical="center"/>
    </xf>
    <xf numFmtId="0" fontId="0" fillId="8" borderId="0" xfId="0" applyFill="1"/>
    <xf numFmtId="0" fontId="5" fillId="8" borderId="2" xfId="0" applyFont="1" applyFill="1" applyBorder="1" applyAlignment="1">
      <alignment horizontal="center" vertical="center"/>
    </xf>
    <xf numFmtId="0" fontId="7" fillId="8" borderId="0" xfId="1" applyFont="1" applyFill="1" applyBorder="1" applyAlignment="1">
      <alignment horizontal="center" vertical="center" wrapText="1"/>
    </xf>
    <xf numFmtId="0" fontId="6" fillId="8" borderId="0" xfId="0" applyFont="1" applyFill="1" applyBorder="1" applyAlignment="1">
      <alignment horizontal="center" vertical="center" wrapText="1"/>
    </xf>
    <xf numFmtId="0" fontId="3" fillId="8" borderId="0" xfId="0" applyFont="1" applyFill="1" applyAlignment="1"/>
    <xf numFmtId="0" fontId="17" fillId="8" borderId="24" xfId="1" applyFont="1" applyFill="1" applyBorder="1" applyAlignment="1">
      <alignment horizontal="center" vertical="center" wrapText="1"/>
    </xf>
    <xf numFmtId="0" fontId="17" fillId="8" borderId="2" xfId="1" applyFont="1" applyFill="1" applyBorder="1" applyAlignment="1">
      <alignment horizontal="center" vertical="center" wrapText="1"/>
    </xf>
    <xf numFmtId="0" fontId="17" fillId="8" borderId="29" xfId="1"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17" fillId="8" borderId="3" xfId="1" applyFont="1" applyFill="1" applyBorder="1" applyAlignment="1">
      <alignment horizontal="left" vertical="center" wrapText="1"/>
    </xf>
    <xf numFmtId="0" fontId="17" fillId="8" borderId="5" xfId="1" applyFont="1" applyFill="1" applyBorder="1" applyAlignment="1">
      <alignment horizontal="left" vertical="center" wrapText="1"/>
    </xf>
    <xf numFmtId="0" fontId="6" fillId="3" borderId="37" xfId="0" applyNumberFormat="1" applyFont="1" applyFill="1" applyBorder="1" applyAlignment="1" applyProtection="1">
      <alignment horizontal="center" vertical="center" wrapText="1"/>
      <protection locked="0"/>
    </xf>
    <xf numFmtId="0" fontId="6" fillId="3" borderId="14" xfId="0" applyNumberFormat="1" applyFont="1" applyFill="1" applyBorder="1" applyAlignment="1" applyProtection="1">
      <alignment horizontal="center" vertical="center" wrapText="1"/>
      <protection locked="0"/>
    </xf>
    <xf numFmtId="0" fontId="5" fillId="0" borderId="22" xfId="0" applyFont="1" applyBorder="1" applyAlignment="1">
      <alignment horizontal="center"/>
    </xf>
    <xf numFmtId="0" fontId="5" fillId="0" borderId="24" xfId="0" applyFont="1" applyBorder="1" applyAlignment="1">
      <alignment horizontal="center"/>
    </xf>
    <xf numFmtId="0" fontId="18" fillId="8" borderId="0" xfId="0" applyFont="1" applyFill="1"/>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168" fontId="3" fillId="3" borderId="37" xfId="3" applyNumberFormat="1" applyFont="1" applyFill="1" applyBorder="1" applyProtection="1">
      <protection locked="0"/>
    </xf>
    <xf numFmtId="168" fontId="3" fillId="3" borderId="17" xfId="3" applyNumberFormat="1" applyFont="1" applyFill="1" applyBorder="1" applyProtection="1">
      <protection locked="0"/>
    </xf>
    <xf numFmtId="168" fontId="3" fillId="3" borderId="14" xfId="3" applyNumberFormat="1" applyFont="1" applyFill="1" applyBorder="1" applyProtection="1">
      <protection locked="0"/>
    </xf>
    <xf numFmtId="168" fontId="3" fillId="4" borderId="6" xfId="0" applyNumberFormat="1" applyFont="1" applyFill="1" applyBorder="1"/>
    <xf numFmtId="168" fontId="3" fillId="4" borderId="7" xfId="0" applyNumberFormat="1" applyFont="1" applyFill="1" applyBorder="1"/>
    <xf numFmtId="168" fontId="3" fillId="4" borderId="8" xfId="0" applyNumberFormat="1" applyFont="1" applyFill="1" applyBorder="1"/>
    <xf numFmtId="168" fontId="3" fillId="4" borderId="9" xfId="0" applyNumberFormat="1" applyFont="1" applyFill="1" applyBorder="1"/>
    <xf numFmtId="168" fontId="3" fillId="4" borderId="1" xfId="0" applyNumberFormat="1" applyFont="1" applyFill="1" applyBorder="1"/>
    <xf numFmtId="168" fontId="3" fillId="4" borderId="10" xfId="0" applyNumberFormat="1" applyFont="1" applyFill="1" applyBorder="1"/>
    <xf numFmtId="168" fontId="3" fillId="4" borderId="11" xfId="0" applyNumberFormat="1" applyFont="1" applyFill="1" applyBorder="1"/>
    <xf numFmtId="168" fontId="3" fillId="4" borderId="12" xfId="0" applyNumberFormat="1" applyFont="1" applyFill="1" applyBorder="1"/>
    <xf numFmtId="168" fontId="3" fillId="4" borderId="13" xfId="0" applyNumberFormat="1" applyFont="1" applyFill="1" applyBorder="1"/>
    <xf numFmtId="0" fontId="5" fillId="8" borderId="22" xfId="0" applyFont="1" applyFill="1" applyBorder="1" applyAlignment="1">
      <alignment horizontal="center" wrapText="1"/>
    </xf>
    <xf numFmtId="0" fontId="5" fillId="8" borderId="23" xfId="0" applyFont="1" applyFill="1" applyBorder="1" applyAlignment="1">
      <alignment horizontal="center" wrapText="1"/>
    </xf>
    <xf numFmtId="0" fontId="5" fillId="8" borderId="24" xfId="0" applyFont="1" applyFill="1" applyBorder="1" applyAlignment="1">
      <alignment horizontal="center" wrapText="1"/>
    </xf>
    <xf numFmtId="0" fontId="5" fillId="8" borderId="0" xfId="0" applyFont="1" applyFill="1"/>
    <xf numFmtId="0" fontId="3" fillId="8" borderId="0" xfId="0" applyFont="1" applyFill="1"/>
    <xf numFmtId="0" fontId="3" fillId="8" borderId="0" xfId="0" applyFont="1" applyFill="1" applyBorder="1"/>
    <xf numFmtId="0" fontId="3" fillId="8" borderId="0" xfId="0" applyFont="1" applyFill="1" applyAlignment="1">
      <alignment wrapText="1"/>
    </xf>
    <xf numFmtId="0" fontId="3" fillId="8" borderId="0" xfId="0" applyFont="1" applyFill="1" applyAlignment="1">
      <alignment vertical="top" wrapText="1"/>
    </xf>
    <xf numFmtId="0" fontId="5" fillId="8" borderId="33" xfId="0" applyFont="1" applyFill="1" applyBorder="1" applyAlignment="1">
      <alignment horizontal="center"/>
    </xf>
    <xf numFmtId="0" fontId="5" fillId="8" borderId="35" xfId="0" applyFont="1" applyFill="1" applyBorder="1" applyAlignment="1">
      <alignment horizontal="center"/>
    </xf>
    <xf numFmtId="165" fontId="3" fillId="4" borderId="2" xfId="0" applyNumberFormat="1" applyFont="1" applyFill="1" applyBorder="1" applyAlignment="1">
      <alignment horizontal="right"/>
    </xf>
    <xf numFmtId="168" fontId="3" fillId="6" borderId="3" xfId="3" applyNumberFormat="1" applyFont="1" applyFill="1" applyBorder="1" applyAlignment="1">
      <alignment horizontal="right"/>
    </xf>
    <xf numFmtId="168" fontId="3" fillId="6" borderId="4" xfId="3" applyNumberFormat="1" applyFont="1" applyFill="1" applyBorder="1" applyAlignment="1">
      <alignment horizontal="right"/>
    </xf>
    <xf numFmtId="168" fontId="3" fillId="6" borderId="5" xfId="3" applyNumberFormat="1" applyFont="1" applyFill="1" applyBorder="1" applyAlignment="1">
      <alignment horizontal="right"/>
    </xf>
    <xf numFmtId="165" fontId="3" fillId="0" borderId="0" xfId="0" applyNumberFormat="1" applyFont="1"/>
    <xf numFmtId="0" fontId="5" fillId="8" borderId="23" xfId="0" applyFont="1" applyFill="1" applyBorder="1" applyAlignment="1">
      <alignment horizont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19" fillId="8" borderId="0" xfId="0" applyFont="1" applyFill="1" applyBorder="1" applyAlignment="1">
      <alignment horizontal="left"/>
    </xf>
    <xf numFmtId="164" fontId="7" fillId="4" borderId="6" xfId="2" applyNumberFormat="1" applyFont="1" applyFill="1" applyBorder="1" applyAlignment="1">
      <alignment horizontal="left" vertical="center"/>
    </xf>
    <xf numFmtId="164" fontId="6" fillId="10" borderId="19" xfId="2" applyNumberFormat="1" applyFont="1" applyFill="1" applyBorder="1" applyAlignment="1"/>
    <xf numFmtId="164" fontId="6" fillId="10" borderId="0" xfId="2" applyNumberFormat="1" applyFont="1" applyFill="1" applyBorder="1" applyAlignment="1">
      <alignment horizontal="right" vertical="center" wrapText="1"/>
    </xf>
    <xf numFmtId="164" fontId="6" fillId="10" borderId="20" xfId="2" applyNumberFormat="1" applyFont="1" applyFill="1" applyBorder="1" applyAlignment="1"/>
    <xf numFmtId="164" fontId="6" fillId="10" borderId="16" xfId="2" applyNumberFormat="1" applyFont="1" applyFill="1" applyBorder="1" applyAlignment="1">
      <alignment horizontal="right" vertical="center" wrapText="1"/>
    </xf>
    <xf numFmtId="164" fontId="5" fillId="7" borderId="51" xfId="0" applyNumberFormat="1" applyFont="1" applyFill="1" applyBorder="1"/>
    <xf numFmtId="0" fontId="3" fillId="8" borderId="5" xfId="0" applyFont="1" applyFill="1" applyBorder="1" applyAlignment="1">
      <alignment horizontal="center" vertical="center"/>
    </xf>
    <xf numFmtId="0" fontId="19" fillId="8" borderId="16" xfId="0" applyFont="1" applyFill="1" applyBorder="1" applyAlignment="1">
      <alignment horizontal="left"/>
    </xf>
    <xf numFmtId="0" fontId="3" fillId="0" borderId="19" xfId="0" applyFont="1" applyBorder="1"/>
    <xf numFmtId="0" fontId="21" fillId="8" borderId="0" xfId="0" applyFont="1" applyFill="1" applyBorder="1" applyAlignment="1">
      <alignment horizontal="left"/>
    </xf>
    <xf numFmtId="0" fontId="5" fillId="8" borderId="34" xfId="0" applyFont="1" applyFill="1" applyBorder="1" applyAlignment="1">
      <alignment horizontal="center"/>
    </xf>
    <xf numFmtId="164" fontId="7" fillId="4" borderId="1" xfId="2" applyNumberFormat="1" applyFont="1" applyFill="1" applyBorder="1" applyAlignment="1">
      <alignment horizontal="left" vertical="center"/>
    </xf>
    <xf numFmtId="164" fontId="7" fillId="4" borderId="7" xfId="2" applyNumberFormat="1" applyFont="1" applyFill="1" applyBorder="1" applyAlignment="1">
      <alignment horizontal="left" vertical="center"/>
    </xf>
    <xf numFmtId="164" fontId="7" fillId="4" borderId="8" xfId="2" applyNumberFormat="1" applyFont="1" applyFill="1" applyBorder="1" applyAlignment="1">
      <alignment horizontal="left" vertical="center"/>
    </xf>
    <xf numFmtId="164" fontId="7" fillId="4" borderId="10" xfId="2" applyNumberFormat="1" applyFont="1" applyFill="1" applyBorder="1" applyAlignment="1">
      <alignment horizontal="left" vertical="center"/>
    </xf>
    <xf numFmtId="164" fontId="7" fillId="4" borderId="13" xfId="2" applyNumberFormat="1" applyFont="1" applyFill="1" applyBorder="1" applyAlignment="1">
      <alignment horizontal="left" vertical="center"/>
    </xf>
    <xf numFmtId="0" fontId="21" fillId="8" borderId="0" xfId="0" applyFont="1" applyFill="1" applyBorder="1" applyAlignment="1"/>
    <xf numFmtId="164" fontId="3" fillId="6" borderId="62" xfId="0" applyNumberFormat="1" applyFont="1" applyFill="1" applyBorder="1"/>
    <xf numFmtId="164" fontId="3" fillId="6" borderId="63" xfId="0" applyNumberFormat="1" applyFont="1" applyFill="1" applyBorder="1"/>
    <xf numFmtId="164" fontId="3" fillId="6" borderId="41" xfId="0" applyNumberFormat="1" applyFont="1" applyFill="1" applyBorder="1"/>
    <xf numFmtId="0" fontId="5" fillId="8" borderId="30" xfId="0" applyFont="1" applyFill="1" applyBorder="1" applyAlignment="1">
      <alignment horizontal="center"/>
    </xf>
    <xf numFmtId="0" fontId="5" fillId="8" borderId="31" xfId="0" applyFont="1" applyFill="1" applyBorder="1" applyAlignment="1">
      <alignment horizontal="center"/>
    </xf>
    <xf numFmtId="0" fontId="5" fillId="8" borderId="32" xfId="0" applyFont="1" applyFill="1" applyBorder="1" applyAlignment="1">
      <alignment horizontal="center"/>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8" borderId="5" xfId="0" applyFont="1" applyFill="1" applyBorder="1" applyAlignment="1">
      <alignment horizontal="center"/>
    </xf>
    <xf numFmtId="164" fontId="7" fillId="3" borderId="8" xfId="2" applyNumberFormat="1" applyFont="1" applyFill="1" applyBorder="1" applyAlignment="1" applyProtection="1">
      <alignment horizontal="left" vertical="center" wrapText="1"/>
      <protection locked="0"/>
    </xf>
    <xf numFmtId="164" fontId="7" fillId="3" borderId="10" xfId="2" applyNumberFormat="1" applyFont="1" applyFill="1" applyBorder="1" applyAlignment="1" applyProtection="1">
      <alignment horizontal="left" vertical="center" wrapText="1"/>
      <protection locked="0"/>
    </xf>
    <xf numFmtId="164" fontId="7" fillId="3" borderId="18" xfId="2" applyNumberFormat="1" applyFont="1" applyFill="1" applyBorder="1" applyAlignment="1" applyProtection="1">
      <alignment horizontal="left" vertical="center" wrapText="1"/>
      <protection locked="0"/>
    </xf>
    <xf numFmtId="164" fontId="7" fillId="3" borderId="13" xfId="2" applyNumberFormat="1" applyFont="1" applyFill="1" applyBorder="1" applyAlignment="1" applyProtection="1">
      <alignment horizontal="left" vertical="center" wrapText="1"/>
      <protection locked="0"/>
    </xf>
    <xf numFmtId="164" fontId="7" fillId="3" borderId="7" xfId="2" applyNumberFormat="1" applyFont="1" applyFill="1" applyBorder="1" applyAlignment="1" applyProtection="1">
      <alignment horizontal="left" vertical="center" wrapText="1"/>
      <protection locked="0"/>
    </xf>
    <xf numFmtId="164" fontId="7" fillId="3" borderId="1" xfId="2" applyNumberFormat="1" applyFont="1" applyFill="1" applyBorder="1" applyAlignment="1" applyProtection="1">
      <alignment horizontal="left" vertical="center" wrapText="1"/>
      <protection locked="0"/>
    </xf>
    <xf numFmtId="164" fontId="7" fillId="3" borderId="15" xfId="2" applyNumberFormat="1" applyFont="1" applyFill="1" applyBorder="1" applyAlignment="1" applyProtection="1">
      <alignment horizontal="left" vertical="center" wrapText="1"/>
      <protection locked="0"/>
    </xf>
    <xf numFmtId="164" fontId="7" fillId="3" borderId="38" xfId="2" applyNumberFormat="1" applyFont="1" applyFill="1" applyBorder="1" applyAlignment="1" applyProtection="1">
      <alignment horizontal="left" vertical="center" wrapText="1"/>
      <protection locked="0"/>
    </xf>
    <xf numFmtId="164" fontId="7" fillId="3" borderId="25" xfId="2" applyNumberFormat="1" applyFont="1" applyFill="1" applyBorder="1" applyAlignment="1" applyProtection="1">
      <alignment horizontal="left" vertical="center" wrapText="1"/>
      <protection locked="0"/>
    </xf>
    <xf numFmtId="164" fontId="7" fillId="3" borderId="17" xfId="2" applyNumberFormat="1" applyFont="1" applyFill="1" applyBorder="1" applyAlignment="1" applyProtection="1">
      <alignment horizontal="left" vertical="center" wrapText="1"/>
      <protection locked="0"/>
    </xf>
    <xf numFmtId="164" fontId="7" fillId="3" borderId="6" xfId="2" applyNumberFormat="1" applyFont="1" applyFill="1" applyBorder="1" applyAlignment="1" applyProtection="1">
      <alignment horizontal="left" vertical="center"/>
      <protection locked="0"/>
    </xf>
    <xf numFmtId="168" fontId="3" fillId="6" borderId="3" xfId="0" applyNumberFormat="1" applyFont="1" applyFill="1" applyBorder="1" applyAlignment="1">
      <alignment horizontal="right"/>
    </xf>
    <xf numFmtId="168" fontId="3" fillId="6" borderId="4" xfId="0" applyNumberFormat="1" applyFont="1" applyFill="1" applyBorder="1" applyAlignment="1">
      <alignment horizontal="right"/>
    </xf>
    <xf numFmtId="168" fontId="3" fillId="6" borderId="5" xfId="0" applyNumberFormat="1" applyFont="1" applyFill="1" applyBorder="1" applyAlignment="1">
      <alignment horizontal="right"/>
    </xf>
    <xf numFmtId="0" fontId="3" fillId="11" borderId="1" xfId="0" applyFont="1" applyFill="1" applyBorder="1"/>
    <xf numFmtId="0" fontId="22" fillId="8" borderId="0" xfId="0" applyFont="1" applyFill="1" applyBorder="1" applyAlignment="1"/>
    <xf numFmtId="168" fontId="3" fillId="8" borderId="0" xfId="0" applyNumberFormat="1" applyFont="1" applyFill="1" applyBorder="1" applyAlignment="1">
      <alignment horizontal="right"/>
    </xf>
    <xf numFmtId="168" fontId="3" fillId="3" borderId="2" xfId="0" applyNumberFormat="1" applyFont="1" applyFill="1" applyBorder="1" applyProtection="1">
      <protection locked="0"/>
    </xf>
    <xf numFmtId="168" fontId="7" fillId="6" borderId="2" xfId="0" applyNumberFormat="1" applyFont="1" applyFill="1" applyBorder="1" applyAlignment="1">
      <alignment horizontal="right"/>
    </xf>
    <xf numFmtId="0" fontId="3" fillId="3" borderId="2" xfId="0" applyFont="1" applyFill="1" applyBorder="1" applyAlignment="1" applyProtection="1">
      <alignment horizontal="center"/>
      <protection locked="0"/>
    </xf>
    <xf numFmtId="0" fontId="17" fillId="8" borderId="51" xfId="1" applyFont="1" applyFill="1" applyBorder="1" applyAlignment="1">
      <alignment horizontal="center" vertical="center" wrapText="1"/>
    </xf>
    <xf numFmtId="0" fontId="5" fillId="8" borderId="3" xfId="0" applyFont="1" applyFill="1" applyBorder="1"/>
    <xf numFmtId="0" fontId="5" fillId="8" borderId="5" xfId="0" applyFont="1" applyFill="1" applyBorder="1"/>
    <xf numFmtId="0" fontId="3" fillId="0" borderId="0" xfId="0" applyFont="1" applyAlignment="1">
      <alignment horizontal="center"/>
    </xf>
    <xf numFmtId="6" fontId="3" fillId="0" borderId="0" xfId="0" applyNumberFormat="1" applyFont="1"/>
    <xf numFmtId="0" fontId="5" fillId="0" borderId="0" xfId="0" applyFont="1" applyAlignment="1">
      <alignment horizontal="center"/>
    </xf>
    <xf numFmtId="0" fontId="3" fillId="0" borderId="0" xfId="0" applyFont="1" applyAlignment="1">
      <alignment horizontal="right"/>
    </xf>
    <xf numFmtId="8" fontId="3" fillId="0" borderId="0" xfId="0" applyNumberFormat="1" applyFont="1"/>
    <xf numFmtId="168" fontId="3" fillId="0" borderId="0" xfId="3" applyNumberFormat="1" applyFont="1"/>
    <xf numFmtId="0" fontId="18" fillId="8" borderId="0" xfId="0" applyFont="1" applyFill="1" applyProtection="1"/>
    <xf numFmtId="0" fontId="5" fillId="8" borderId="0" xfId="0" applyFont="1" applyFill="1" applyProtection="1"/>
    <xf numFmtId="0" fontId="3" fillId="0" borderId="0" xfId="0" applyFont="1" applyProtection="1"/>
    <xf numFmtId="0" fontId="0" fillId="8" borderId="0" xfId="0" applyFill="1" applyAlignment="1" applyProtection="1">
      <alignment horizontal="left" vertical="top" wrapText="1"/>
    </xf>
    <xf numFmtId="0" fontId="3" fillId="3" borderId="1" xfId="0" applyFont="1" applyFill="1" applyBorder="1" applyProtection="1"/>
    <xf numFmtId="0" fontId="3" fillId="8" borderId="0" xfId="0" applyFont="1" applyFill="1" applyProtection="1"/>
    <xf numFmtId="0" fontId="0" fillId="8" borderId="0" xfId="0" applyFill="1" applyProtection="1"/>
    <xf numFmtId="0" fontId="3" fillId="6" borderId="1" xfId="0" applyFont="1" applyFill="1" applyBorder="1" applyProtection="1"/>
    <xf numFmtId="0" fontId="3" fillId="7" borderId="1" xfId="0" applyFont="1" applyFill="1" applyBorder="1" applyProtection="1"/>
    <xf numFmtId="0" fontId="3" fillId="11" borderId="1" xfId="0" applyFont="1" applyFill="1" applyBorder="1" applyProtection="1"/>
    <xf numFmtId="0" fontId="19" fillId="8" borderId="0" xfId="0" applyFont="1" applyFill="1" applyBorder="1" applyAlignment="1" applyProtection="1">
      <alignment horizontal="left"/>
    </xf>
    <xf numFmtId="0" fontId="19" fillId="8" borderId="16" xfId="0" applyFont="1" applyFill="1" applyBorder="1" applyAlignment="1" applyProtection="1">
      <alignment horizontal="left"/>
    </xf>
    <xf numFmtId="0" fontId="3" fillId="8" borderId="0" xfId="0" applyFont="1" applyFill="1" applyBorder="1" applyProtection="1"/>
    <xf numFmtId="0" fontId="5" fillId="8" borderId="2" xfId="0" applyFont="1" applyFill="1" applyBorder="1" applyAlignment="1" applyProtection="1">
      <alignment horizontal="center"/>
    </xf>
    <xf numFmtId="0" fontId="5" fillId="8" borderId="52" xfId="0" applyFont="1" applyFill="1" applyBorder="1" applyAlignment="1" applyProtection="1">
      <alignment horizontal="center"/>
    </xf>
    <xf numFmtId="0" fontId="5" fillId="8" borderId="22" xfId="0" applyFont="1" applyFill="1" applyBorder="1" applyAlignment="1" applyProtection="1">
      <alignment horizontal="center"/>
    </xf>
    <xf numFmtId="0" fontId="5" fillId="8" borderId="23" xfId="0" applyFont="1" applyFill="1" applyBorder="1" applyAlignment="1" applyProtection="1">
      <alignment horizontal="center"/>
    </xf>
    <xf numFmtId="0" fontId="5" fillId="8" borderId="24" xfId="0" applyFont="1" applyFill="1" applyBorder="1" applyAlignment="1" applyProtection="1">
      <alignment horizontal="center"/>
    </xf>
    <xf numFmtId="0" fontId="3" fillId="8" borderId="19" xfId="0" applyFont="1" applyFill="1" applyBorder="1" applyProtection="1"/>
    <xf numFmtId="0" fontId="3" fillId="8" borderId="3" xfId="0" applyFont="1" applyFill="1" applyBorder="1" applyAlignment="1" applyProtection="1">
      <alignment horizontal="center" vertical="center"/>
    </xf>
    <xf numFmtId="0" fontId="3" fillId="8" borderId="4" xfId="0" applyFont="1" applyFill="1" applyBorder="1" applyAlignment="1" applyProtection="1">
      <alignment horizontal="center" vertical="center"/>
    </xf>
    <xf numFmtId="164" fontId="6" fillId="5" borderId="19" xfId="2" applyNumberFormat="1" applyFont="1" applyFill="1" applyBorder="1" applyAlignment="1" applyProtection="1"/>
    <xf numFmtId="164" fontId="6" fillId="5" borderId="0" xfId="2" applyNumberFormat="1" applyFont="1" applyFill="1" applyBorder="1" applyAlignment="1" applyProtection="1">
      <alignment horizontal="right" vertical="center" wrapText="1"/>
    </xf>
    <xf numFmtId="0" fontId="3" fillId="8" borderId="5" xfId="0" applyFont="1" applyFill="1" applyBorder="1" applyAlignment="1" applyProtection="1">
      <alignment horizontal="center" vertical="center"/>
    </xf>
    <xf numFmtId="164" fontId="6" fillId="5" borderId="20" xfId="2" applyNumberFormat="1" applyFont="1" applyFill="1" applyBorder="1" applyAlignment="1" applyProtection="1"/>
    <xf numFmtId="164" fontId="6" fillId="5" borderId="16" xfId="2" applyNumberFormat="1" applyFont="1" applyFill="1" applyBorder="1" applyAlignment="1" applyProtection="1">
      <alignment horizontal="right" vertical="center" wrapText="1"/>
    </xf>
    <xf numFmtId="164" fontId="5" fillId="7" borderId="51" xfId="0" applyNumberFormat="1" applyFont="1" applyFill="1" applyBorder="1" applyProtection="1"/>
    <xf numFmtId="164" fontId="5" fillId="7" borderId="22" xfId="0" applyNumberFormat="1" applyFont="1" applyFill="1" applyBorder="1" applyProtection="1"/>
    <xf numFmtId="164" fontId="5" fillId="7" borderId="23" xfId="0" applyNumberFormat="1" applyFont="1" applyFill="1" applyBorder="1" applyProtection="1"/>
    <xf numFmtId="164" fontId="5" fillId="7" borderId="24" xfId="0" applyNumberFormat="1" applyFont="1" applyFill="1" applyBorder="1" applyProtection="1"/>
    <xf numFmtId="0" fontId="5" fillId="8" borderId="21" xfId="0" applyFont="1" applyFill="1" applyBorder="1" applyAlignment="1" applyProtection="1">
      <alignment horizontal="left"/>
    </xf>
    <xf numFmtId="0" fontId="21" fillId="8" borderId="0" xfId="0" applyFont="1" applyFill="1" applyBorder="1" applyAlignment="1" applyProtection="1">
      <alignment horizontal="left"/>
    </xf>
    <xf numFmtId="0" fontId="3" fillId="0" borderId="19" xfId="0" applyFont="1" applyBorder="1" applyProtection="1"/>
    <xf numFmtId="0" fontId="5" fillId="8" borderId="21" xfId="0" applyFont="1" applyFill="1" applyBorder="1" applyProtection="1"/>
    <xf numFmtId="0" fontId="5" fillId="8" borderId="52" xfId="0" applyFont="1" applyFill="1" applyBorder="1" applyProtection="1"/>
    <xf numFmtId="0" fontId="5" fillId="8" borderId="51" xfId="0" applyFont="1" applyFill="1" applyBorder="1" applyProtection="1"/>
    <xf numFmtId="0" fontId="5" fillId="8" borderId="0" xfId="0" applyFont="1" applyFill="1" applyBorder="1" applyAlignment="1" applyProtection="1">
      <alignment horizontal="center"/>
    </xf>
    <xf numFmtId="0" fontId="5" fillId="8" borderId="0" xfId="0" applyFont="1" applyFill="1" applyBorder="1" applyAlignment="1" applyProtection="1"/>
    <xf numFmtId="0" fontId="3" fillId="8" borderId="36" xfId="0" applyFont="1" applyFill="1" applyBorder="1" applyProtection="1"/>
    <xf numFmtId="0" fontId="5" fillId="8" borderId="21" xfId="0" applyFont="1" applyFill="1" applyBorder="1" applyAlignment="1" applyProtection="1">
      <alignment horizontal="center"/>
    </xf>
    <xf numFmtId="0" fontId="17" fillId="8" borderId="2" xfId="1" applyFont="1" applyFill="1" applyBorder="1" applyAlignment="1" applyProtection="1">
      <alignment horizontal="center" vertical="center" wrapText="1"/>
    </xf>
    <xf numFmtId="0" fontId="17" fillId="8" borderId="51" xfId="1" applyFont="1" applyFill="1" applyBorder="1" applyAlignment="1" applyProtection="1">
      <alignment horizontal="center" vertical="center" wrapText="1"/>
    </xf>
    <xf numFmtId="0" fontId="17" fillId="8" borderId="2" xfId="1" applyFont="1" applyFill="1" applyBorder="1" applyAlignment="1" applyProtection="1">
      <alignment horizontal="left" vertical="center" wrapText="1"/>
    </xf>
    <xf numFmtId="165" fontId="6" fillId="8" borderId="0" xfId="0" applyNumberFormat="1" applyFont="1" applyFill="1" applyBorder="1" applyAlignment="1" applyProtection="1">
      <alignment horizontal="center" vertical="center" wrapText="1"/>
    </xf>
    <xf numFmtId="165" fontId="3" fillId="8" borderId="0" xfId="0" applyNumberFormat="1" applyFont="1" applyFill="1" applyBorder="1" applyAlignment="1" applyProtection="1">
      <alignment horizontal="center" vertical="center"/>
    </xf>
    <xf numFmtId="0" fontId="0" fillId="8" borderId="19" xfId="0" applyFill="1" applyBorder="1" applyProtection="1"/>
    <xf numFmtId="0" fontId="0" fillId="8" borderId="0" xfId="0" applyFill="1" applyBorder="1" applyProtection="1"/>
    <xf numFmtId="0" fontId="0" fillId="0" borderId="0" xfId="0" applyProtection="1"/>
    <xf numFmtId="0" fontId="5" fillId="8" borderId="21" xfId="0" applyFont="1" applyFill="1" applyBorder="1" applyAlignment="1" applyProtection="1">
      <alignment horizontal="center" vertical="center"/>
    </xf>
    <xf numFmtId="0" fontId="3" fillId="8" borderId="31" xfId="0" applyFont="1" applyFill="1" applyBorder="1" applyAlignment="1" applyProtection="1">
      <alignment horizontal="center"/>
    </xf>
    <xf numFmtId="0" fontId="3" fillId="8" borderId="32" xfId="0" applyFont="1" applyFill="1" applyBorder="1" applyAlignment="1" applyProtection="1">
      <alignment horizontal="center"/>
    </xf>
    <xf numFmtId="0" fontId="3" fillId="4" borderId="8" xfId="0" applyFont="1" applyFill="1" applyBorder="1" applyAlignment="1" applyProtection="1">
      <alignment horizontal="center"/>
    </xf>
    <xf numFmtId="165" fontId="3" fillId="4" borderId="10" xfId="0" applyNumberFormat="1" applyFont="1" applyFill="1" applyBorder="1" applyAlignment="1" applyProtection="1">
      <alignment horizontal="center"/>
    </xf>
    <xf numFmtId="165" fontId="3" fillId="4" borderId="13" xfId="0" applyNumberFormat="1" applyFont="1" applyFill="1" applyBorder="1" applyAlignment="1" applyProtection="1">
      <alignment horizontal="center"/>
    </xf>
    <xf numFmtId="0" fontId="6" fillId="3" borderId="37"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168" fontId="3" fillId="8" borderId="0" xfId="0" applyNumberFormat="1" applyFont="1" applyFill="1" applyBorder="1" applyProtection="1"/>
    <xf numFmtId="0" fontId="3" fillId="8" borderId="61" xfId="0" applyFont="1" applyFill="1" applyBorder="1" applyAlignment="1" applyProtection="1">
      <alignment horizontal="center"/>
    </xf>
    <xf numFmtId="0" fontId="3" fillId="8" borderId="0" xfId="0" applyFont="1" applyFill="1"/>
    <xf numFmtId="0" fontId="5" fillId="8" borderId="35" xfId="0" applyFont="1" applyFill="1" applyBorder="1" applyAlignment="1">
      <alignment horizontal="center"/>
    </xf>
    <xf numFmtId="0" fontId="3" fillId="8" borderId="0" xfId="0" applyFont="1" applyFill="1"/>
    <xf numFmtId="0" fontId="5" fillId="8" borderId="26" xfId="0" applyFont="1" applyFill="1" applyBorder="1" applyAlignment="1">
      <alignment horizontal="center"/>
    </xf>
    <xf numFmtId="0" fontId="3" fillId="13" borderId="1" xfId="0" applyFont="1" applyFill="1" applyBorder="1"/>
    <xf numFmtId="0" fontId="5" fillId="0" borderId="2" xfId="0" applyFont="1" applyFill="1" applyBorder="1" applyAlignment="1">
      <alignment horizontal="center"/>
    </xf>
    <xf numFmtId="3" fontId="3" fillId="3" borderId="22" xfId="0" applyNumberFormat="1" applyFont="1" applyFill="1" applyBorder="1" applyAlignment="1" applyProtection="1">
      <alignment horizontal="right"/>
      <protection locked="0"/>
    </xf>
    <xf numFmtId="3" fontId="3" fillId="3" borderId="24" xfId="0" applyNumberFormat="1" applyFont="1" applyFill="1" applyBorder="1" applyAlignment="1" applyProtection="1">
      <alignment horizontal="right"/>
      <protection locked="0"/>
    </xf>
    <xf numFmtId="169" fontId="6" fillId="3" borderId="51" xfId="0" applyNumberFormat="1" applyFont="1" applyFill="1" applyBorder="1" applyAlignment="1" applyProtection="1">
      <alignment horizontal="center" vertical="center" wrapText="1"/>
      <protection locked="0"/>
    </xf>
    <xf numFmtId="170" fontId="6" fillId="3" borderId="2" xfId="0" applyNumberFormat="1" applyFont="1" applyFill="1" applyBorder="1" applyAlignment="1" applyProtection="1">
      <alignment horizontal="center" vertical="center" wrapText="1"/>
      <protection locked="0"/>
    </xf>
    <xf numFmtId="3" fontId="3" fillId="3" borderId="2" xfId="0" applyNumberFormat="1" applyFont="1" applyFill="1" applyBorder="1" applyProtection="1">
      <protection locked="0"/>
    </xf>
    <xf numFmtId="3" fontId="3" fillId="3" borderId="3" xfId="0" applyNumberFormat="1" applyFont="1" applyFill="1" applyBorder="1" applyProtection="1">
      <protection locked="0"/>
    </xf>
    <xf numFmtId="3" fontId="3" fillId="3" borderId="4" xfId="0" applyNumberFormat="1" applyFont="1" applyFill="1" applyBorder="1" applyProtection="1">
      <protection locked="0"/>
    </xf>
    <xf numFmtId="3" fontId="3" fillId="3" borderId="5" xfId="0" applyNumberFormat="1" applyFont="1" applyFill="1" applyBorder="1" applyProtection="1">
      <protection locked="0"/>
    </xf>
    <xf numFmtId="3" fontId="3" fillId="6" borderId="3" xfId="0" applyNumberFormat="1" applyFont="1" applyFill="1" applyBorder="1" applyAlignment="1">
      <alignment horizontal="right"/>
    </xf>
    <xf numFmtId="3" fontId="3" fillId="6" borderId="4" xfId="0" applyNumberFormat="1" applyFont="1" applyFill="1" applyBorder="1" applyAlignment="1">
      <alignment horizontal="right"/>
    </xf>
    <xf numFmtId="3" fontId="3" fillId="6" borderId="5" xfId="0" applyNumberFormat="1" applyFont="1" applyFill="1" applyBorder="1" applyAlignment="1">
      <alignment horizontal="right"/>
    </xf>
    <xf numFmtId="3" fontId="7" fillId="6" borderId="2" xfId="0" applyNumberFormat="1" applyFont="1" applyFill="1" applyBorder="1" applyAlignment="1">
      <alignment horizontal="right"/>
    </xf>
    <xf numFmtId="164" fontId="7" fillId="12" borderId="0" xfId="2" applyNumberFormat="1" applyFont="1" applyFill="1" applyBorder="1" applyAlignment="1" applyProtection="1">
      <alignment horizontal="left" vertical="center" wrapText="1"/>
    </xf>
    <xf numFmtId="164" fontId="7" fillId="12" borderId="27" xfId="2" applyNumberFormat="1" applyFont="1" applyFill="1" applyBorder="1" applyAlignment="1" applyProtection="1">
      <alignment horizontal="left" vertical="center" wrapText="1"/>
    </xf>
    <xf numFmtId="164" fontId="7" fillId="12" borderId="28" xfId="2" applyNumberFormat="1" applyFont="1" applyFill="1" applyBorder="1" applyAlignment="1" applyProtection="1">
      <alignment horizontal="left" vertical="center" wrapText="1"/>
    </xf>
    <xf numFmtId="164" fontId="7" fillId="12" borderId="64" xfId="2" applyNumberFormat="1" applyFont="1" applyFill="1" applyBorder="1" applyAlignment="1" applyProtection="1">
      <alignment horizontal="left" vertical="center" wrapText="1"/>
    </xf>
    <xf numFmtId="164" fontId="7" fillId="3" borderId="6" xfId="2" applyNumberFormat="1" applyFont="1" applyFill="1" applyBorder="1" applyAlignment="1" applyProtection="1">
      <alignment vertical="center"/>
      <protection locked="0"/>
    </xf>
    <xf numFmtId="0" fontId="3" fillId="9" borderId="46" xfId="0" applyFont="1" applyFill="1" applyBorder="1" applyAlignment="1">
      <alignment horizontal="left" vertical="center" wrapText="1"/>
    </xf>
    <xf numFmtId="0" fontId="11" fillId="9" borderId="47" xfId="1" applyFont="1" applyFill="1" applyBorder="1" applyAlignment="1">
      <alignment horizontal="left" vertical="center" wrapText="1"/>
    </xf>
    <xf numFmtId="0" fontId="11" fillId="9" borderId="48" xfId="1" applyFont="1" applyFill="1" applyBorder="1" applyAlignment="1">
      <alignment horizontal="left" vertical="center" wrapText="1"/>
    </xf>
    <xf numFmtId="0" fontId="11" fillId="9" borderId="49" xfId="1" applyFont="1" applyFill="1" applyBorder="1" applyAlignment="1">
      <alignment horizontal="left" vertical="center" wrapText="1"/>
    </xf>
    <xf numFmtId="0" fontId="11" fillId="9" borderId="50" xfId="1" applyFont="1" applyFill="1" applyBorder="1" applyAlignment="1">
      <alignment horizontal="left" vertical="center" wrapText="1"/>
    </xf>
    <xf numFmtId="0" fontId="18" fillId="8" borderId="0" xfId="0" applyFont="1" applyFill="1"/>
    <xf numFmtId="0" fontId="3" fillId="8" borderId="0" xfId="0" applyFont="1" applyFill="1" applyAlignment="1">
      <alignment horizontal="left" vertical="top" wrapText="1"/>
    </xf>
    <xf numFmtId="0" fontId="5" fillId="8" borderId="0" xfId="0" applyFont="1" applyFill="1"/>
    <xf numFmtId="0" fontId="3" fillId="8" borderId="0" xfId="0" applyFont="1" applyFill="1"/>
    <xf numFmtId="0" fontId="3" fillId="8" borderId="0" xfId="0" applyFont="1" applyFill="1" applyAlignment="1">
      <alignment vertical="top" wrapText="1"/>
    </xf>
    <xf numFmtId="0" fontId="5" fillId="8" borderId="0" xfId="0" applyFont="1" applyFill="1" applyAlignment="1">
      <alignment vertical="top"/>
    </xf>
    <xf numFmtId="37" fontId="7" fillId="3" borderId="11" xfId="2" applyNumberFormat="1" applyFont="1" applyFill="1" applyBorder="1" applyAlignment="1" applyProtection="1">
      <alignment horizontal="center" vertical="center" wrapText="1"/>
      <protection locked="0"/>
    </xf>
    <xf numFmtId="37" fontId="7" fillId="3" borderId="12" xfId="2" applyNumberFormat="1" applyFont="1" applyFill="1" applyBorder="1" applyAlignment="1" applyProtection="1">
      <alignment horizontal="center" vertical="center" wrapText="1"/>
      <protection locked="0"/>
    </xf>
    <xf numFmtId="37" fontId="7" fillId="3" borderId="13" xfId="2" applyNumberFormat="1" applyFont="1" applyFill="1" applyBorder="1" applyAlignment="1" applyProtection="1">
      <alignment horizontal="center" vertical="center" wrapText="1"/>
      <protection locked="0"/>
    </xf>
    <xf numFmtId="37" fontId="7" fillId="3" borderId="9" xfId="2" applyNumberFormat="1" applyFont="1" applyFill="1" applyBorder="1" applyAlignment="1" applyProtection="1">
      <alignment horizontal="center" vertical="center" wrapText="1"/>
      <protection locked="0"/>
    </xf>
    <xf numFmtId="37" fontId="7" fillId="3" borderId="1" xfId="2" applyNumberFormat="1" applyFont="1" applyFill="1" applyBorder="1" applyAlignment="1" applyProtection="1">
      <alignment horizontal="center" vertical="center" wrapText="1"/>
      <protection locked="0"/>
    </xf>
    <xf numFmtId="37" fontId="7" fillId="3" borderId="10" xfId="2" applyNumberFormat="1" applyFont="1" applyFill="1" applyBorder="1" applyAlignment="1" applyProtection="1">
      <alignment horizontal="center" vertical="center" wrapText="1"/>
      <protection locked="0"/>
    </xf>
    <xf numFmtId="39" fontId="3" fillId="4" borderId="39" xfId="0" applyNumberFormat="1" applyFont="1" applyFill="1" applyBorder="1"/>
    <xf numFmtId="39" fontId="3" fillId="4" borderId="54" xfId="0" applyNumberFormat="1" applyFont="1" applyFill="1" applyBorder="1"/>
    <xf numFmtId="39" fontId="3" fillId="4" borderId="43" xfId="0" applyNumberFormat="1" applyFont="1" applyFill="1" applyBorder="1"/>
    <xf numFmtId="39" fontId="3" fillId="4" borderId="55" xfId="0" applyNumberFormat="1" applyFont="1" applyFill="1" applyBorder="1"/>
    <xf numFmtId="39" fontId="3" fillId="4" borderId="44" xfId="0" applyNumberFormat="1" applyFont="1" applyFill="1" applyBorder="1"/>
    <xf numFmtId="39" fontId="3" fillId="4" borderId="56" xfId="0" applyNumberFormat="1" applyFont="1" applyFill="1" applyBorder="1"/>
    <xf numFmtId="0" fontId="3" fillId="8" borderId="57" xfId="0" applyFont="1" applyFill="1" applyBorder="1" applyAlignment="1">
      <alignment horizontal="center"/>
    </xf>
    <xf numFmtId="0" fontId="3" fillId="8" borderId="29" xfId="0" applyFont="1" applyFill="1" applyBorder="1" applyAlignment="1">
      <alignment horizontal="center"/>
    </xf>
    <xf numFmtId="0" fontId="3" fillId="8" borderId="45" xfId="0" applyFont="1" applyFill="1" applyBorder="1"/>
    <xf numFmtId="0" fontId="3" fillId="8" borderId="0" xfId="0" applyFont="1" applyFill="1" applyBorder="1"/>
    <xf numFmtId="0" fontId="5" fillId="8" borderId="16" xfId="0" applyFont="1" applyFill="1" applyBorder="1"/>
    <xf numFmtId="0" fontId="3" fillId="8" borderId="0" xfId="0" applyFont="1" applyFill="1" applyAlignment="1">
      <alignment wrapText="1"/>
    </xf>
    <xf numFmtId="37" fontId="7" fillId="3" borderId="6" xfId="2" applyNumberFormat="1" applyFont="1" applyFill="1" applyBorder="1" applyAlignment="1" applyProtection="1">
      <alignment horizontal="center" vertical="center" wrapText="1"/>
      <protection locked="0"/>
    </xf>
    <xf numFmtId="37" fontId="7" fillId="3" borderId="7" xfId="2" applyNumberFormat="1" applyFont="1" applyFill="1" applyBorder="1" applyAlignment="1" applyProtection="1">
      <alignment horizontal="center" vertical="center" wrapText="1"/>
      <protection locked="0"/>
    </xf>
    <xf numFmtId="37" fontId="7" fillId="3" borderId="8" xfId="2" applyNumberFormat="1" applyFont="1" applyFill="1" applyBorder="1" applyAlignment="1" applyProtection="1">
      <alignment horizontal="center" vertical="center" wrapText="1"/>
      <protection locked="0"/>
    </xf>
    <xf numFmtId="0" fontId="5" fillId="8" borderId="22" xfId="0" applyFont="1" applyFill="1" applyBorder="1" applyAlignment="1" applyProtection="1">
      <alignment horizontal="left"/>
    </xf>
    <xf numFmtId="0" fontId="5" fillId="8" borderId="23" xfId="0" applyFont="1" applyFill="1" applyBorder="1" applyAlignment="1" applyProtection="1">
      <alignment horizontal="left"/>
    </xf>
    <xf numFmtId="0" fontId="5" fillId="8" borderId="24" xfId="0" applyFont="1" applyFill="1" applyBorder="1" applyAlignment="1" applyProtection="1">
      <alignment horizontal="left"/>
    </xf>
    <xf numFmtId="0" fontId="3" fillId="8" borderId="0" xfId="0" applyFont="1" applyFill="1" applyAlignment="1">
      <alignment horizontal="left" vertical="center" wrapText="1"/>
    </xf>
    <xf numFmtId="0" fontId="13" fillId="8" borderId="0" xfId="0" applyFont="1" applyFill="1"/>
    <xf numFmtId="0" fontId="18" fillId="8" borderId="0" xfId="0" applyFont="1" applyFill="1" applyAlignment="1">
      <alignment wrapText="1"/>
    </xf>
    <xf numFmtId="0" fontId="21" fillId="8" borderId="0" xfId="0" applyFont="1" applyFill="1" applyBorder="1" applyAlignment="1">
      <alignment horizontal="left"/>
    </xf>
    <xf numFmtId="0" fontId="21" fillId="8" borderId="0" xfId="0" applyFont="1" applyFill="1" applyBorder="1" applyAlignment="1"/>
    <xf numFmtId="0" fontId="5" fillId="8" borderId="21" xfId="0" applyFont="1" applyFill="1" applyBorder="1" applyAlignment="1"/>
    <xf numFmtId="0" fontId="5" fillId="8" borderId="51" xfId="0" applyFont="1" applyFill="1" applyBorder="1" applyAlignment="1"/>
    <xf numFmtId="0" fontId="5" fillId="8" borderId="22" xfId="0" applyFont="1" applyFill="1" applyBorder="1"/>
    <xf numFmtId="0" fontId="5" fillId="8" borderId="24" xfId="0" applyFont="1" applyFill="1" applyBorder="1"/>
    <xf numFmtId="0" fontId="5" fillId="8" borderId="16" xfId="0" applyFont="1" applyFill="1" applyBorder="1" applyAlignment="1">
      <alignment horizontal="center"/>
    </xf>
    <xf numFmtId="0" fontId="5" fillId="8" borderId="0" xfId="0" applyFont="1" applyFill="1" applyBorder="1" applyAlignment="1">
      <alignment horizontal="center"/>
    </xf>
    <xf numFmtId="168" fontId="3" fillId="6" borderId="6" xfId="0" applyNumberFormat="1" applyFont="1" applyFill="1" applyBorder="1" applyAlignment="1">
      <alignment horizontal="right"/>
    </xf>
    <xf numFmtId="168" fontId="3" fillId="6" borderId="8" xfId="0" applyNumberFormat="1" applyFont="1" applyFill="1" applyBorder="1" applyAlignment="1">
      <alignment horizontal="right"/>
    </xf>
    <xf numFmtId="168" fontId="3" fillId="6" borderId="9" xfId="0" applyNumberFormat="1" applyFont="1" applyFill="1" applyBorder="1" applyAlignment="1">
      <alignment horizontal="right"/>
    </xf>
    <xf numFmtId="168" fontId="3" fillId="6" borderId="10" xfId="0" applyNumberFormat="1" applyFont="1" applyFill="1" applyBorder="1" applyAlignment="1">
      <alignment horizontal="right"/>
    </xf>
    <xf numFmtId="168" fontId="3" fillId="6" borderId="11" xfId="0" applyNumberFormat="1" applyFont="1" applyFill="1" applyBorder="1" applyAlignment="1">
      <alignment horizontal="right"/>
    </xf>
    <xf numFmtId="168" fontId="3" fillId="6" borderId="13" xfId="0" applyNumberFormat="1" applyFont="1" applyFill="1" applyBorder="1" applyAlignment="1">
      <alignment horizontal="right"/>
    </xf>
    <xf numFmtId="0" fontId="5" fillId="8" borderId="21" xfId="0" applyFont="1" applyFill="1" applyBorder="1" applyAlignment="1">
      <alignment horizontal="center"/>
    </xf>
    <xf numFmtId="0" fontId="5" fillId="8" borderId="51" xfId="0" applyFont="1" applyFill="1" applyBorder="1" applyAlignment="1">
      <alignment horizontal="center"/>
    </xf>
    <xf numFmtId="168" fontId="3" fillId="3" borderId="11" xfId="0" applyNumberFormat="1" applyFont="1" applyFill="1" applyBorder="1" applyProtection="1">
      <protection locked="0"/>
    </xf>
    <xf numFmtId="168" fontId="3" fillId="3" borderId="13" xfId="0" applyNumberFormat="1" applyFont="1" applyFill="1" applyBorder="1" applyProtection="1">
      <protection locked="0"/>
    </xf>
    <xf numFmtId="168" fontId="3" fillId="3" borderId="9" xfId="0" applyNumberFormat="1" applyFont="1" applyFill="1" applyBorder="1" applyProtection="1">
      <protection locked="0"/>
    </xf>
    <xf numFmtId="168" fontId="3" fillId="3" borderId="10" xfId="0" applyNumberFormat="1" applyFont="1" applyFill="1" applyBorder="1" applyProtection="1">
      <protection locked="0"/>
    </xf>
    <xf numFmtId="168" fontId="3" fillId="3" borderId="6" xfId="0" applyNumberFormat="1" applyFont="1" applyFill="1" applyBorder="1" applyProtection="1">
      <protection locked="0"/>
    </xf>
    <xf numFmtId="168" fontId="3" fillId="3" borderId="8" xfId="0" applyNumberFormat="1" applyFont="1" applyFill="1" applyBorder="1" applyProtection="1">
      <protection locked="0"/>
    </xf>
    <xf numFmtId="0" fontId="5" fillId="8" borderId="21" xfId="0" applyFont="1" applyFill="1" applyBorder="1" applyAlignment="1">
      <alignment horizontal="left" vertical="center"/>
    </xf>
    <xf numFmtId="0" fontId="5" fillId="8" borderId="52" xfId="0" applyFont="1" applyFill="1" applyBorder="1" applyAlignment="1">
      <alignment horizontal="left" vertical="center"/>
    </xf>
    <xf numFmtId="0" fontId="3" fillId="3" borderId="21" xfId="0" applyFont="1" applyFill="1" applyBorder="1" applyAlignment="1" applyProtection="1">
      <alignment horizontal="center"/>
      <protection locked="0"/>
    </xf>
    <xf numFmtId="0" fontId="3" fillId="3" borderId="51" xfId="0" applyFont="1" applyFill="1" applyBorder="1" applyAlignment="1" applyProtection="1">
      <alignment horizontal="center"/>
      <protection locked="0"/>
    </xf>
    <xf numFmtId="0" fontId="5" fillId="8" borderId="52" xfId="0" applyFont="1" applyFill="1" applyBorder="1" applyAlignment="1">
      <alignment horizontal="center"/>
    </xf>
    <xf numFmtId="168" fontId="3" fillId="3" borderId="21" xfId="3" applyNumberFormat="1" applyFont="1" applyFill="1" applyBorder="1" applyAlignment="1" applyProtection="1">
      <alignment horizontal="center"/>
      <protection locked="0"/>
    </xf>
    <xf numFmtId="168" fontId="3" fillId="3" borderId="52" xfId="3" applyNumberFormat="1" applyFont="1" applyFill="1" applyBorder="1" applyAlignment="1" applyProtection="1">
      <alignment horizontal="center"/>
      <protection locked="0"/>
    </xf>
    <xf numFmtId="168" fontId="3" fillId="3" borderId="51" xfId="3" applyNumberFormat="1" applyFont="1" applyFill="1" applyBorder="1" applyAlignment="1" applyProtection="1">
      <alignment horizontal="center"/>
      <protection locked="0"/>
    </xf>
    <xf numFmtId="0" fontId="5" fillId="8" borderId="11" xfId="0" applyFont="1" applyFill="1" applyBorder="1"/>
    <xf numFmtId="0" fontId="5" fillId="8" borderId="13" xfId="0" applyFont="1" applyFill="1" applyBorder="1"/>
    <xf numFmtId="0" fontId="5" fillId="8" borderId="6" xfId="0" applyFont="1" applyFill="1" applyBorder="1"/>
    <xf numFmtId="0" fontId="5" fillId="8" borderId="8" xfId="0" applyFont="1" applyFill="1" applyBorder="1"/>
    <xf numFmtId="0" fontId="5" fillId="8" borderId="21" xfId="0" applyFont="1" applyFill="1" applyBorder="1" applyAlignment="1">
      <alignment horizontal="left"/>
    </xf>
    <xf numFmtId="0" fontId="5" fillId="8" borderId="52" xfId="0" applyFont="1" applyFill="1" applyBorder="1" applyAlignment="1">
      <alignment horizontal="left"/>
    </xf>
    <xf numFmtId="168" fontId="3" fillId="3" borderId="32" xfId="0" applyNumberFormat="1" applyFont="1" applyFill="1" applyBorder="1" applyAlignment="1" applyProtection="1">
      <alignment horizontal="right"/>
      <protection locked="0"/>
    </xf>
    <xf numFmtId="168" fontId="3" fillId="3" borderId="53" xfId="0" applyNumberFormat="1" applyFont="1" applyFill="1" applyBorder="1" applyAlignment="1" applyProtection="1">
      <alignment horizontal="right"/>
      <protection locked="0"/>
    </xf>
    <xf numFmtId="168" fontId="3" fillId="3" borderId="14" xfId="0" applyNumberFormat="1" applyFont="1" applyFill="1" applyBorder="1" applyAlignment="1" applyProtection="1">
      <alignment horizontal="right"/>
      <protection locked="0"/>
    </xf>
    <xf numFmtId="168" fontId="3" fillId="3" borderId="31" xfId="0" applyNumberFormat="1" applyFont="1" applyFill="1" applyBorder="1" applyAlignment="1" applyProtection="1">
      <alignment horizontal="right"/>
      <protection locked="0"/>
    </xf>
    <xf numFmtId="168" fontId="3" fillId="3" borderId="42" xfId="0" applyNumberFormat="1" applyFont="1" applyFill="1" applyBorder="1" applyAlignment="1" applyProtection="1">
      <alignment horizontal="right"/>
      <protection locked="0"/>
    </xf>
    <xf numFmtId="168" fontId="3" fillId="3" borderId="17" xfId="0" applyNumberFormat="1" applyFont="1" applyFill="1" applyBorder="1" applyAlignment="1" applyProtection="1">
      <alignment horizontal="right"/>
      <protection locked="0"/>
    </xf>
    <xf numFmtId="0" fontId="5" fillId="8" borderId="21" xfId="0" applyFont="1" applyFill="1" applyBorder="1" applyAlignment="1">
      <alignment horizontal="center" vertical="center" wrapText="1"/>
    </xf>
    <xf numFmtId="0" fontId="5" fillId="8" borderId="51" xfId="0" applyFont="1" applyFill="1" applyBorder="1" applyAlignment="1">
      <alignment horizontal="center" vertical="center" wrapText="1"/>
    </xf>
    <xf numFmtId="168" fontId="3" fillId="6" borderId="32" xfId="3" applyNumberFormat="1" applyFont="1" applyFill="1" applyBorder="1" applyAlignment="1">
      <alignment horizontal="right"/>
    </xf>
    <xf numFmtId="168" fontId="3" fillId="6" borderId="53" xfId="3" applyNumberFormat="1" applyFont="1" applyFill="1" applyBorder="1" applyAlignment="1">
      <alignment horizontal="right"/>
    </xf>
    <xf numFmtId="168" fontId="3" fillId="6" borderId="14" xfId="3" applyNumberFormat="1" applyFont="1" applyFill="1" applyBorder="1" applyAlignment="1">
      <alignment horizontal="right"/>
    </xf>
    <xf numFmtId="168" fontId="3" fillId="6" borderId="31" xfId="3" applyNumberFormat="1" applyFont="1" applyFill="1" applyBorder="1" applyAlignment="1">
      <alignment horizontal="right"/>
    </xf>
    <xf numFmtId="168" fontId="3" fillId="6" borderId="42" xfId="3" applyNumberFormat="1" applyFont="1" applyFill="1" applyBorder="1" applyAlignment="1">
      <alignment horizontal="right"/>
    </xf>
    <xf numFmtId="168" fontId="3" fillId="6" borderId="17" xfId="3" applyNumberFormat="1" applyFont="1" applyFill="1" applyBorder="1" applyAlignment="1">
      <alignment horizontal="right"/>
    </xf>
    <xf numFmtId="168" fontId="3" fillId="6" borderId="30" xfId="3" applyNumberFormat="1" applyFont="1" applyFill="1" applyBorder="1" applyAlignment="1">
      <alignment horizontal="right"/>
    </xf>
    <xf numFmtId="168" fontId="3" fillId="6" borderId="40" xfId="3" applyNumberFormat="1" applyFont="1" applyFill="1" applyBorder="1" applyAlignment="1">
      <alignment horizontal="right"/>
    </xf>
    <xf numFmtId="168" fontId="3" fillId="6" borderId="25" xfId="3" applyNumberFormat="1" applyFont="1" applyFill="1" applyBorder="1" applyAlignment="1">
      <alignment horizontal="right"/>
    </xf>
    <xf numFmtId="168" fontId="3" fillId="3" borderId="30" xfId="0" applyNumberFormat="1" applyFont="1" applyFill="1" applyBorder="1" applyAlignment="1" applyProtection="1">
      <alignment horizontal="right"/>
      <protection locked="0"/>
    </xf>
    <xf numFmtId="168" fontId="3" fillId="3" borderId="40" xfId="0" applyNumberFormat="1" applyFont="1" applyFill="1" applyBorder="1" applyAlignment="1" applyProtection="1">
      <alignment horizontal="right"/>
      <protection locked="0"/>
    </xf>
    <xf numFmtId="168" fontId="3" fillId="3" borderId="25" xfId="0" applyNumberFormat="1" applyFont="1" applyFill="1" applyBorder="1" applyAlignment="1" applyProtection="1">
      <alignment horizontal="right"/>
      <protection locked="0"/>
    </xf>
    <xf numFmtId="168" fontId="3" fillId="10" borderId="32" xfId="3" applyNumberFormat="1" applyFont="1" applyFill="1" applyBorder="1" applyAlignment="1">
      <alignment horizontal="right"/>
    </xf>
    <xf numFmtId="168" fontId="3" fillId="10" borderId="53" xfId="3" applyNumberFormat="1" applyFont="1" applyFill="1" applyBorder="1" applyAlignment="1">
      <alignment horizontal="right"/>
    </xf>
    <xf numFmtId="0" fontId="5" fillId="8" borderId="21" xfId="0" applyFont="1" applyFill="1" applyBorder="1"/>
    <xf numFmtId="0" fontId="5" fillId="8" borderId="52" xfId="0" applyFont="1" applyFill="1" applyBorder="1"/>
    <xf numFmtId="0" fontId="5" fillId="8" borderId="51" xfId="0" applyFont="1" applyFill="1" applyBorder="1"/>
    <xf numFmtId="0" fontId="5" fillId="8" borderId="33" xfId="0" applyFont="1" applyFill="1" applyBorder="1" applyAlignment="1">
      <alignment horizontal="center"/>
    </xf>
    <xf numFmtId="0" fontId="5" fillId="8" borderId="35" xfId="0" applyFont="1" applyFill="1" applyBorder="1" applyAlignment="1">
      <alignment horizontal="center"/>
    </xf>
    <xf numFmtId="168" fontId="3" fillId="4" borderId="9" xfId="3" applyNumberFormat="1" applyFont="1" applyFill="1" applyBorder="1" applyAlignment="1">
      <alignment horizontal="right"/>
    </xf>
    <xf numFmtId="168" fontId="3" fillId="4" borderId="10" xfId="3" applyNumberFormat="1" applyFont="1" applyFill="1" applyBorder="1" applyAlignment="1">
      <alignment horizontal="right"/>
    </xf>
    <xf numFmtId="168" fontId="3" fillId="4" borderId="6" xfId="3" applyNumberFormat="1" applyFont="1" applyFill="1" applyBorder="1" applyAlignment="1">
      <alignment horizontal="right"/>
    </xf>
    <xf numFmtId="168" fontId="3" fillId="4" borderId="8" xfId="3" applyNumberFormat="1" applyFont="1" applyFill="1" applyBorder="1" applyAlignment="1">
      <alignment horizontal="right"/>
    </xf>
    <xf numFmtId="168" fontId="3" fillId="3" borderId="31" xfId="3" applyNumberFormat="1" applyFont="1" applyFill="1" applyBorder="1" applyAlignment="1" applyProtection="1">
      <alignment horizontal="right"/>
      <protection locked="0"/>
    </xf>
    <xf numFmtId="168" fontId="3" fillId="3" borderId="42" xfId="3" applyNumberFormat="1" applyFont="1" applyFill="1" applyBorder="1" applyAlignment="1" applyProtection="1">
      <alignment horizontal="right"/>
      <protection locked="0"/>
    </xf>
    <xf numFmtId="168" fontId="3" fillId="3" borderId="30" xfId="3" applyNumberFormat="1" applyFont="1" applyFill="1" applyBorder="1" applyAlignment="1" applyProtection="1">
      <alignment horizontal="right"/>
      <protection locked="0"/>
    </xf>
    <xf numFmtId="168" fontId="3" fillId="3" borderId="40" xfId="3" applyNumberFormat="1" applyFont="1" applyFill="1" applyBorder="1" applyAlignment="1" applyProtection="1">
      <alignment horizontal="right"/>
      <protection locked="0"/>
    </xf>
    <xf numFmtId="0" fontId="5" fillId="0" borderId="16" xfId="0" applyFont="1" applyBorder="1" applyAlignment="1">
      <alignment horizontal="center"/>
    </xf>
    <xf numFmtId="168" fontId="3" fillId="6" borderId="11" xfId="3" applyNumberFormat="1" applyFont="1" applyFill="1" applyBorder="1" applyAlignment="1">
      <alignment horizontal="right"/>
    </xf>
    <xf numFmtId="168" fontId="3" fillId="6" borderId="12" xfId="3" applyNumberFormat="1" applyFont="1" applyFill="1" applyBorder="1" applyAlignment="1">
      <alignment horizontal="right"/>
    </xf>
    <xf numFmtId="168" fontId="3" fillId="6" borderId="9" xfId="3" applyNumberFormat="1" applyFont="1" applyFill="1" applyBorder="1" applyAlignment="1">
      <alignment horizontal="right"/>
    </xf>
    <xf numFmtId="168" fontId="3" fillId="6" borderId="1" xfId="3" applyNumberFormat="1" applyFont="1" applyFill="1" applyBorder="1" applyAlignment="1">
      <alignment horizontal="right"/>
    </xf>
    <xf numFmtId="168" fontId="3" fillId="6" borderId="6" xfId="3" applyNumberFormat="1" applyFont="1" applyFill="1" applyBorder="1" applyAlignment="1">
      <alignment horizontal="right"/>
    </xf>
    <xf numFmtId="168" fontId="3" fillId="6" borderId="7" xfId="3" applyNumberFormat="1" applyFont="1" applyFill="1" applyBorder="1" applyAlignment="1">
      <alignment horizontal="right"/>
    </xf>
    <xf numFmtId="0" fontId="5" fillId="8" borderId="22" xfId="0" applyFont="1" applyFill="1" applyBorder="1" applyAlignment="1">
      <alignment horizontal="center" wrapText="1"/>
    </xf>
    <xf numFmtId="0" fontId="5" fillId="8" borderId="23" xfId="0" applyFont="1" applyFill="1" applyBorder="1" applyAlignment="1">
      <alignment horizontal="center" wrapText="1"/>
    </xf>
    <xf numFmtId="168" fontId="3" fillId="3" borderId="32" xfId="3" applyNumberFormat="1" applyFont="1" applyFill="1" applyBorder="1" applyAlignment="1" applyProtection="1">
      <alignment horizontal="right"/>
      <protection locked="0"/>
    </xf>
    <xf numFmtId="168" fontId="3" fillId="3" borderId="14" xfId="3" applyNumberFormat="1" applyFont="1" applyFill="1" applyBorder="1" applyAlignment="1" applyProtection="1">
      <alignment horizontal="right"/>
      <protection locked="0"/>
    </xf>
    <xf numFmtId="168" fontId="3" fillId="3" borderId="17" xfId="3" applyNumberFormat="1" applyFont="1" applyFill="1" applyBorder="1" applyAlignment="1" applyProtection="1">
      <alignment horizontal="right"/>
      <protection locked="0"/>
    </xf>
    <xf numFmtId="168" fontId="3" fillId="3" borderId="25" xfId="3" applyNumberFormat="1" applyFont="1" applyFill="1" applyBorder="1" applyAlignment="1" applyProtection="1">
      <alignment horizontal="right"/>
      <protection locked="0"/>
    </xf>
    <xf numFmtId="168" fontId="3" fillId="6" borderId="39" xfId="3" applyNumberFormat="1" applyFont="1" applyFill="1" applyBorder="1" applyAlignment="1">
      <alignment horizontal="right"/>
    </xf>
    <xf numFmtId="168" fontId="3" fillId="6" borderId="43" xfId="3" applyNumberFormat="1" applyFont="1" applyFill="1" applyBorder="1" applyAlignment="1">
      <alignment horizontal="right"/>
    </xf>
    <xf numFmtId="168" fontId="3" fillId="6" borderId="44" xfId="3" applyNumberFormat="1" applyFont="1" applyFill="1" applyBorder="1" applyAlignment="1">
      <alignment horizontal="right"/>
    </xf>
    <xf numFmtId="0" fontId="5" fillId="8" borderId="57" xfId="0" applyFont="1" applyFill="1" applyBorder="1" applyAlignment="1">
      <alignment horizontal="center" wrapText="1"/>
    </xf>
    <xf numFmtId="168" fontId="3" fillId="6" borderId="13" xfId="3" applyNumberFormat="1" applyFont="1" applyFill="1" applyBorder="1" applyAlignment="1">
      <alignment horizontal="right"/>
    </xf>
    <xf numFmtId="168" fontId="3" fillId="6" borderId="10" xfId="3" applyNumberFormat="1" applyFont="1" applyFill="1" applyBorder="1" applyAlignment="1">
      <alignment horizontal="right"/>
    </xf>
    <xf numFmtId="168" fontId="3" fillId="6" borderId="8" xfId="3" applyNumberFormat="1" applyFont="1" applyFill="1" applyBorder="1" applyAlignment="1">
      <alignment horizontal="right"/>
    </xf>
    <xf numFmtId="0" fontId="5" fillId="8" borderId="24" xfId="0" applyFont="1" applyFill="1" applyBorder="1" applyAlignment="1">
      <alignment horizontal="center" wrapText="1"/>
    </xf>
    <xf numFmtId="168" fontId="3" fillId="4" borderId="11" xfId="3" applyNumberFormat="1" applyFont="1" applyFill="1" applyBorder="1" applyAlignment="1">
      <alignment horizontal="right"/>
    </xf>
    <xf numFmtId="168" fontId="3" fillId="4" borderId="13" xfId="3" applyNumberFormat="1" applyFont="1" applyFill="1" applyBorder="1" applyAlignment="1">
      <alignment horizontal="right"/>
    </xf>
    <xf numFmtId="0" fontId="3" fillId="0" borderId="0" xfId="0" applyFont="1" applyAlignment="1">
      <alignment horizontal="center"/>
    </xf>
    <xf numFmtId="168" fontId="3" fillId="6" borderId="9" xfId="3" applyNumberFormat="1" applyFont="1" applyFill="1" applyBorder="1" applyAlignment="1" applyProtection="1">
      <alignment horizontal="right"/>
    </xf>
    <xf numFmtId="168" fontId="3" fillId="6" borderId="1" xfId="3" applyNumberFormat="1" applyFont="1" applyFill="1" applyBorder="1" applyAlignment="1" applyProtection="1">
      <alignment horizontal="right"/>
    </xf>
    <xf numFmtId="0" fontId="5" fillId="0" borderId="0" xfId="0" applyFont="1" applyAlignment="1">
      <alignment horizontal="center"/>
    </xf>
    <xf numFmtId="0" fontId="3" fillId="4" borderId="11" xfId="0" applyFont="1" applyFill="1" applyBorder="1" applyAlignment="1" applyProtection="1">
      <alignment horizontal="left"/>
    </xf>
    <xf numFmtId="0" fontId="3" fillId="4" borderId="12" xfId="0" applyFont="1" applyFill="1" applyBorder="1" applyAlignment="1" applyProtection="1">
      <alignment horizontal="left"/>
    </xf>
    <xf numFmtId="0" fontId="3" fillId="4" borderId="9" xfId="0" applyFont="1" applyFill="1" applyBorder="1" applyAlignment="1" applyProtection="1">
      <alignment horizontal="left"/>
    </xf>
    <xf numFmtId="0" fontId="3" fillId="4" borderId="1" xfId="0" applyFont="1" applyFill="1" applyBorder="1" applyAlignment="1" applyProtection="1">
      <alignment horizontal="left"/>
    </xf>
    <xf numFmtId="0" fontId="18" fillId="0" borderId="21" xfId="0" applyFont="1" applyBorder="1" applyAlignment="1">
      <alignment horizontal="center"/>
    </xf>
    <xf numFmtId="0" fontId="18" fillId="0" borderId="52" xfId="0" applyFont="1" applyBorder="1" applyAlignment="1">
      <alignment horizontal="center"/>
    </xf>
    <xf numFmtId="0" fontId="18" fillId="0" borderId="51" xfId="0" applyFont="1" applyBorder="1" applyAlignment="1">
      <alignment horizontal="center"/>
    </xf>
    <xf numFmtId="0" fontId="20" fillId="0" borderId="60" xfId="0" applyFont="1" applyBorder="1" applyAlignment="1">
      <alignment horizontal="center"/>
    </xf>
    <xf numFmtId="168" fontId="3" fillId="6" borderId="10" xfId="3" applyNumberFormat="1" applyFont="1" applyFill="1" applyBorder="1" applyAlignment="1" applyProtection="1">
      <alignment horizontal="right"/>
    </xf>
    <xf numFmtId="0" fontId="3" fillId="4" borderId="6" xfId="0" applyFont="1" applyFill="1" applyBorder="1" applyAlignment="1" applyProtection="1">
      <alignment horizontal="left"/>
    </xf>
    <xf numFmtId="0" fontId="3" fillId="4" borderId="7" xfId="0" applyFont="1" applyFill="1" applyBorder="1" applyAlignment="1" applyProtection="1">
      <alignment horizontal="left"/>
    </xf>
    <xf numFmtId="168" fontId="3" fillId="6" borderId="11" xfId="3" applyNumberFormat="1" applyFont="1" applyFill="1" applyBorder="1" applyAlignment="1" applyProtection="1">
      <alignment horizontal="right"/>
    </xf>
    <xf numFmtId="168" fontId="3" fillId="6" borderId="12" xfId="3" applyNumberFormat="1" applyFont="1" applyFill="1" applyBorder="1" applyAlignment="1" applyProtection="1">
      <alignment horizontal="right"/>
    </xf>
    <xf numFmtId="168" fontId="3" fillId="6" borderId="13" xfId="3" applyNumberFormat="1" applyFont="1" applyFill="1" applyBorder="1" applyAlignment="1" applyProtection="1">
      <alignment horizontal="right"/>
    </xf>
    <xf numFmtId="0" fontId="5" fillId="4" borderId="22" xfId="0" applyFont="1" applyFill="1" applyBorder="1" applyAlignment="1" applyProtection="1">
      <alignment horizontal="center"/>
    </xf>
    <xf numFmtId="0" fontId="5" fillId="4" borderId="23" xfId="0" applyFont="1" applyFill="1" applyBorder="1" applyAlignment="1" applyProtection="1">
      <alignment horizontal="center"/>
    </xf>
    <xf numFmtId="0" fontId="5" fillId="4" borderId="24" xfId="0" applyFont="1" applyFill="1" applyBorder="1" applyAlignment="1" applyProtection="1">
      <alignment horizontal="center"/>
    </xf>
    <xf numFmtId="0" fontId="3" fillId="8" borderId="0" xfId="0" applyFont="1" applyFill="1" applyAlignment="1" applyProtection="1">
      <alignment horizontal="left" wrapText="1"/>
    </xf>
    <xf numFmtId="0" fontId="5" fillId="8" borderId="23" xfId="0" applyFont="1" applyFill="1" applyBorder="1" applyAlignment="1" applyProtection="1">
      <alignment horizontal="center" wrapText="1"/>
    </xf>
    <xf numFmtId="0" fontId="5" fillId="8" borderId="24" xfId="0" applyFont="1" applyFill="1" applyBorder="1" applyAlignment="1" applyProtection="1">
      <alignment horizontal="center" wrapText="1"/>
    </xf>
    <xf numFmtId="168" fontId="3" fillId="6" borderId="6" xfId="3" applyNumberFormat="1" applyFont="1" applyFill="1" applyBorder="1" applyAlignment="1" applyProtection="1">
      <alignment horizontal="right"/>
    </xf>
    <xf numFmtId="168" fontId="3" fillId="6" borderId="7" xfId="3" applyNumberFormat="1" applyFont="1" applyFill="1" applyBorder="1" applyAlignment="1" applyProtection="1">
      <alignment horizontal="right"/>
    </xf>
    <xf numFmtId="168" fontId="3" fillId="6" borderId="8" xfId="3" applyNumberFormat="1" applyFont="1" applyFill="1" applyBorder="1" applyAlignment="1" applyProtection="1">
      <alignment horizontal="right"/>
    </xf>
    <xf numFmtId="0" fontId="3" fillId="8" borderId="45" xfId="0" applyFont="1" applyFill="1" applyBorder="1" applyProtection="1"/>
    <xf numFmtId="0" fontId="3" fillId="8" borderId="0" xfId="0" applyFont="1" applyFill="1" applyProtection="1"/>
    <xf numFmtId="0" fontId="21" fillId="8" borderId="0" xfId="0" applyFont="1" applyFill="1" applyBorder="1" applyAlignment="1" applyProtection="1">
      <alignment horizontal="left"/>
    </xf>
    <xf numFmtId="0" fontId="5" fillId="8" borderId="16" xfId="0" applyFont="1" applyFill="1" applyBorder="1" applyAlignment="1" applyProtection="1">
      <alignment horizontal="center"/>
    </xf>
    <xf numFmtId="0" fontId="5" fillId="8" borderId="0" xfId="0" applyFont="1" applyFill="1" applyBorder="1" applyAlignment="1" applyProtection="1">
      <alignment horizontal="center"/>
    </xf>
    <xf numFmtId="0" fontId="5" fillId="8" borderId="21" xfId="0" applyFont="1" applyFill="1" applyBorder="1" applyAlignment="1" applyProtection="1">
      <alignment horizontal="center" vertical="center" wrapText="1"/>
    </xf>
    <xf numFmtId="0" fontId="5" fillId="8" borderId="51" xfId="0" applyFont="1" applyFill="1" applyBorder="1" applyAlignment="1" applyProtection="1">
      <alignment horizontal="center" vertical="center" wrapText="1"/>
    </xf>
    <xf numFmtId="0" fontId="3" fillId="8" borderId="0" xfId="0" applyFont="1" applyFill="1" applyAlignment="1" applyProtection="1">
      <alignment horizontal="left" vertical="top" wrapText="1"/>
    </xf>
    <xf numFmtId="0" fontId="5" fillId="8" borderId="22" xfId="0" applyFont="1" applyFill="1" applyBorder="1" applyAlignment="1" applyProtection="1">
      <alignment horizontal="center" wrapText="1"/>
    </xf>
    <xf numFmtId="0" fontId="5" fillId="8" borderId="21" xfId="0" applyFont="1" applyFill="1" applyBorder="1" applyAlignment="1" applyProtection="1">
      <alignment vertical="center"/>
    </xf>
    <xf numFmtId="0" fontId="5" fillId="8" borderId="52" xfId="0" applyFont="1" applyFill="1" applyBorder="1" applyAlignment="1" applyProtection="1">
      <alignment vertical="center"/>
    </xf>
    <xf numFmtId="0" fontId="5" fillId="8" borderId="21" xfId="0" applyFont="1" applyFill="1" applyBorder="1" applyAlignment="1" applyProtection="1">
      <alignment horizontal="left"/>
    </xf>
    <xf numFmtId="0" fontId="5" fillId="8" borderId="52" xfId="0" applyFont="1" applyFill="1" applyBorder="1" applyAlignment="1" applyProtection="1">
      <alignment horizontal="left"/>
    </xf>
    <xf numFmtId="0" fontId="5" fillId="8" borderId="6" xfId="0" applyFont="1" applyFill="1" applyBorder="1" applyProtection="1"/>
    <xf numFmtId="0" fontId="5" fillId="8" borderId="8" xfId="0" applyFont="1" applyFill="1" applyBorder="1" applyProtection="1"/>
    <xf numFmtId="0" fontId="5" fillId="8" borderId="11" xfId="0" applyFont="1" applyFill="1" applyBorder="1" applyProtection="1"/>
    <xf numFmtId="0" fontId="5" fillId="8" borderId="13" xfId="0" applyFont="1" applyFill="1" applyBorder="1" applyProtection="1"/>
    <xf numFmtId="39" fontId="3" fillId="6" borderId="22" xfId="0" applyNumberFormat="1" applyFont="1" applyFill="1" applyBorder="1" applyAlignment="1">
      <alignment horizontal="right"/>
    </xf>
    <xf numFmtId="39" fontId="3" fillId="6" borderId="23" xfId="0" applyNumberFormat="1" applyFont="1" applyFill="1" applyBorder="1" applyAlignment="1">
      <alignment horizontal="right"/>
    </xf>
    <xf numFmtId="39" fontId="3" fillId="6" borderId="57" xfId="0" applyNumberFormat="1" applyFont="1" applyFill="1" applyBorder="1" applyAlignment="1">
      <alignment horizontal="right"/>
    </xf>
    <xf numFmtId="39" fontId="3" fillId="6" borderId="29" xfId="0" applyNumberFormat="1" applyFont="1" applyFill="1" applyBorder="1" applyAlignment="1">
      <alignment horizontal="right"/>
    </xf>
    <xf numFmtId="39" fontId="3" fillId="6" borderId="24" xfId="0" applyNumberFormat="1" applyFont="1" applyFill="1" applyBorder="1" applyAlignment="1">
      <alignment horizontal="right"/>
    </xf>
    <xf numFmtId="39" fontId="3" fillId="4" borderId="28" xfId="0" applyNumberFormat="1" applyFont="1" applyFill="1" applyBorder="1"/>
    <xf numFmtId="39" fontId="3" fillId="4" borderId="36" xfId="0" applyNumberFormat="1" applyFont="1" applyFill="1" applyBorder="1"/>
  </cellXfs>
  <cellStyles count="12">
    <cellStyle name="Comma" xfId="2" builtinId="3"/>
    <cellStyle name="Comma 2" xfId="5"/>
    <cellStyle name="Currency" xfId="3" builtinId="4"/>
    <cellStyle name="Euro" xfId="8"/>
    <cellStyle name="Hyperlink" xfId="1" builtinId="8"/>
    <cellStyle name="Normal" xfId="0" builtinId="0"/>
    <cellStyle name="Normal 2" xfId="6"/>
    <cellStyle name="Normal 2 2" xfId="9"/>
    <cellStyle name="Normal 2 3" xfId="10"/>
    <cellStyle name="Normal 3" xfId="7"/>
    <cellStyle name="Normal 4" xfId="4"/>
    <cellStyle name="Percent" xfId="11" builtinId="5"/>
  </cellStyles>
  <dxfs count="11">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bgColor theme="0" tint="-0.14996795556505021"/>
        </patternFill>
      </fill>
    </dxf>
  </dxfs>
  <tableStyles count="1" defaultTableStyle="TableStyleMedium2" defaultPivotStyle="PivotStyleLight16">
    <tableStyle name="Table Style 1" pivot="0" count="1">
      <tableStyleElement type="secondRowStripe" dxfId="10"/>
    </tableStyle>
  </tableStyles>
  <colors>
    <mruColors>
      <color rgb="FF009D85"/>
      <color rgb="FF00967D"/>
      <color rgb="FF439F94"/>
      <color rgb="FF3F9F84"/>
      <color rgb="FF3DA190"/>
      <color rgb="FF379182"/>
      <color rgb="FF358B7D"/>
      <color rgb="FF2D9785"/>
      <color rgb="FF31A184"/>
      <color rgb="FF36B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0</xdr:colOff>
      <xdr:row>18</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97980" cy="3291840"/>
        </a:xfrm>
        <a:prstGeom prst="rect">
          <a:avLst/>
        </a:prstGeom>
        <a:solidFill>
          <a:srgbClr val="00967D"/>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108024</xdr:colOff>
      <xdr:row>18</xdr:row>
      <xdr:rowOff>68581</xdr:rowOff>
    </xdr:from>
    <xdr:to>
      <xdr:col>4</xdr:col>
      <xdr:colOff>265296</xdr:colOff>
      <xdr:row>19</xdr:row>
      <xdr:rowOff>169199</xdr:rowOff>
    </xdr:to>
    <xdr:sp macro="" textlink="">
      <xdr:nvSpPr>
        <xdr:cNvPr id="6" name="Arrow: Right 5">
          <a:extLst>
            <a:ext uri="{FF2B5EF4-FFF2-40B4-BE49-F238E27FC236}">
              <a16:creationId xmlns:a16="http://schemas.microsoft.com/office/drawing/2014/main" id="{00000000-0008-0000-0200-000006000000}"/>
            </a:ext>
          </a:extLst>
        </xdr:cNvPr>
        <xdr:cNvSpPr/>
      </xdr:nvSpPr>
      <xdr:spPr>
        <a:xfrm rot="5400000">
          <a:off x="2933339" y="4432960"/>
          <a:ext cx="333700" cy="157272"/>
        </a:xfrm>
        <a:prstGeom prst="rightArrow">
          <a:avLst>
            <a:gd name="adj1" fmla="val 41733"/>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144782</xdr:colOff>
      <xdr:row>16</xdr:row>
      <xdr:rowOff>53789</xdr:rowOff>
    </xdr:from>
    <xdr:to>
      <xdr:col>4</xdr:col>
      <xdr:colOff>160020</xdr:colOff>
      <xdr:row>18</xdr:row>
      <xdr:rowOff>137161</xdr:rowOff>
    </xdr:to>
    <xdr:sp macro="" textlink="">
      <xdr:nvSpPr>
        <xdr:cNvPr id="6" name="Arrow: Bent 5">
          <a:extLst>
            <a:ext uri="{FF2B5EF4-FFF2-40B4-BE49-F238E27FC236}">
              <a16:creationId xmlns:a16="http://schemas.microsoft.com/office/drawing/2014/main" id="{00000000-0008-0000-0300-000006000000}"/>
            </a:ext>
          </a:extLst>
        </xdr:cNvPr>
        <xdr:cNvSpPr/>
      </xdr:nvSpPr>
      <xdr:spPr>
        <a:xfrm rot="5400000">
          <a:off x="3181126" y="3857515"/>
          <a:ext cx="549537" cy="1028250"/>
        </a:xfrm>
        <a:prstGeom prst="bentArrow">
          <a:avLst>
            <a:gd name="adj1" fmla="val 20469"/>
            <a:gd name="adj2" fmla="val 30037"/>
            <a:gd name="adj3" fmla="val 41014"/>
            <a:gd name="adj4" fmla="val 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18</xdr:row>
      <xdr:rowOff>114300</xdr:rowOff>
    </xdr:from>
    <xdr:to>
      <xdr:col>4</xdr:col>
      <xdr:colOff>746760</xdr:colOff>
      <xdr:row>19</xdr:row>
      <xdr:rowOff>169891</xdr:rowOff>
    </xdr:to>
    <xdr:sp macro="" textlink="">
      <xdr:nvSpPr>
        <xdr:cNvPr id="4" name="Arrow: Right 3">
          <a:extLst>
            <a:ext uri="{FF2B5EF4-FFF2-40B4-BE49-F238E27FC236}">
              <a16:creationId xmlns:a16="http://schemas.microsoft.com/office/drawing/2014/main" id="{00000000-0008-0000-0400-000004000000}"/>
            </a:ext>
          </a:extLst>
        </xdr:cNvPr>
        <xdr:cNvSpPr/>
      </xdr:nvSpPr>
      <xdr:spPr>
        <a:xfrm>
          <a:off x="4259580" y="4023360"/>
          <a:ext cx="670560" cy="284191"/>
        </a:xfrm>
        <a:prstGeom prst="rightArrow">
          <a:avLst>
            <a:gd name="adj1" fmla="val 41733"/>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174172</xdr:colOff>
      <xdr:row>40</xdr:row>
      <xdr:rowOff>163286</xdr:rowOff>
    </xdr:from>
    <xdr:to>
      <xdr:col>4</xdr:col>
      <xdr:colOff>805543</xdr:colOff>
      <xdr:row>41</xdr:row>
      <xdr:rowOff>174172</xdr:rowOff>
    </xdr:to>
    <xdr:sp macro="" textlink="">
      <xdr:nvSpPr>
        <xdr:cNvPr id="3" name="Arrow: Right 2">
          <a:extLst>
            <a:ext uri="{FF2B5EF4-FFF2-40B4-BE49-F238E27FC236}">
              <a16:creationId xmlns:a16="http://schemas.microsoft.com/office/drawing/2014/main" id="{98079F57-1C59-43EC-B24E-45B8E727DA11}"/>
            </a:ext>
          </a:extLst>
        </xdr:cNvPr>
        <xdr:cNvSpPr/>
      </xdr:nvSpPr>
      <xdr:spPr>
        <a:xfrm>
          <a:off x="1981201" y="10014857"/>
          <a:ext cx="631371" cy="239486"/>
        </a:xfrm>
        <a:prstGeom prst="rightArrow">
          <a:avLst>
            <a:gd name="adj1" fmla="val 41733"/>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130629</xdr:colOff>
      <xdr:row>55</xdr:row>
      <xdr:rowOff>0</xdr:rowOff>
    </xdr:from>
    <xdr:to>
      <xdr:col>6</xdr:col>
      <xdr:colOff>718457</xdr:colOff>
      <xdr:row>55</xdr:row>
      <xdr:rowOff>217714</xdr:rowOff>
    </xdr:to>
    <xdr:sp macro="" textlink="">
      <xdr:nvSpPr>
        <xdr:cNvPr id="5" name="Arrow: Right 4">
          <a:extLst>
            <a:ext uri="{FF2B5EF4-FFF2-40B4-BE49-F238E27FC236}">
              <a16:creationId xmlns:a16="http://schemas.microsoft.com/office/drawing/2014/main" id="{55FE35D6-1966-400A-B45A-AE3BB3160D19}"/>
            </a:ext>
          </a:extLst>
        </xdr:cNvPr>
        <xdr:cNvSpPr/>
      </xdr:nvSpPr>
      <xdr:spPr>
        <a:xfrm>
          <a:off x="3429000" y="14227629"/>
          <a:ext cx="1436914" cy="228599"/>
        </a:xfrm>
        <a:prstGeom prst="rightArrow">
          <a:avLst>
            <a:gd name="adj1" fmla="val 41733"/>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101814</xdr:colOff>
      <xdr:row>48</xdr:row>
      <xdr:rowOff>231163</xdr:rowOff>
    </xdr:from>
    <xdr:to>
      <xdr:col>8</xdr:col>
      <xdr:colOff>733185</xdr:colOff>
      <xdr:row>50</xdr:row>
      <xdr:rowOff>8967</xdr:rowOff>
    </xdr:to>
    <xdr:sp macro="" textlink="">
      <xdr:nvSpPr>
        <xdr:cNvPr id="6" name="Arrow: Right 5">
          <a:extLst>
            <a:ext uri="{FF2B5EF4-FFF2-40B4-BE49-F238E27FC236}">
              <a16:creationId xmlns:a16="http://schemas.microsoft.com/office/drawing/2014/main" id="{236CE69A-73B3-4119-905D-0683C344534A}"/>
            </a:ext>
          </a:extLst>
        </xdr:cNvPr>
        <xdr:cNvSpPr/>
      </xdr:nvSpPr>
      <xdr:spPr>
        <a:xfrm>
          <a:off x="5973696" y="11365328"/>
          <a:ext cx="631371" cy="243968"/>
        </a:xfrm>
        <a:prstGeom prst="rightArrow">
          <a:avLst>
            <a:gd name="adj1" fmla="val 41733"/>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130629</xdr:colOff>
      <xdr:row>53</xdr:row>
      <xdr:rowOff>0</xdr:rowOff>
    </xdr:from>
    <xdr:to>
      <xdr:col>6</xdr:col>
      <xdr:colOff>718457</xdr:colOff>
      <xdr:row>53</xdr:row>
      <xdr:rowOff>228599</xdr:rowOff>
    </xdr:to>
    <xdr:sp macro="" textlink="">
      <xdr:nvSpPr>
        <xdr:cNvPr id="7" name="Arrow: Right 6">
          <a:extLst>
            <a:ext uri="{FF2B5EF4-FFF2-40B4-BE49-F238E27FC236}">
              <a16:creationId xmlns:a16="http://schemas.microsoft.com/office/drawing/2014/main" id="{312DA39D-83FC-4D2C-AE6D-2A52261A750D}"/>
            </a:ext>
          </a:extLst>
        </xdr:cNvPr>
        <xdr:cNvSpPr/>
      </xdr:nvSpPr>
      <xdr:spPr>
        <a:xfrm>
          <a:off x="3429000" y="13530943"/>
          <a:ext cx="1436914" cy="228599"/>
        </a:xfrm>
        <a:prstGeom prst="rightArrow">
          <a:avLst>
            <a:gd name="adj1" fmla="val 41733"/>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141514</xdr:colOff>
      <xdr:row>60</xdr:row>
      <xdr:rowOff>0</xdr:rowOff>
    </xdr:from>
    <xdr:to>
      <xdr:col>6</xdr:col>
      <xdr:colOff>729342</xdr:colOff>
      <xdr:row>61</xdr:row>
      <xdr:rowOff>-1</xdr:rowOff>
    </xdr:to>
    <xdr:sp macro="" textlink="">
      <xdr:nvSpPr>
        <xdr:cNvPr id="8" name="Arrow: Right 7">
          <a:extLst>
            <a:ext uri="{FF2B5EF4-FFF2-40B4-BE49-F238E27FC236}">
              <a16:creationId xmlns:a16="http://schemas.microsoft.com/office/drawing/2014/main" id="{65733A00-9119-4CBB-B240-1CC29C1C63E4}"/>
            </a:ext>
          </a:extLst>
        </xdr:cNvPr>
        <xdr:cNvSpPr/>
      </xdr:nvSpPr>
      <xdr:spPr>
        <a:xfrm>
          <a:off x="3439885" y="15631886"/>
          <a:ext cx="1436914" cy="228599"/>
        </a:xfrm>
        <a:prstGeom prst="rightArrow">
          <a:avLst>
            <a:gd name="adj1" fmla="val 41733"/>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130629</xdr:colOff>
      <xdr:row>64</xdr:row>
      <xdr:rowOff>0</xdr:rowOff>
    </xdr:from>
    <xdr:to>
      <xdr:col>6</xdr:col>
      <xdr:colOff>718457</xdr:colOff>
      <xdr:row>64</xdr:row>
      <xdr:rowOff>228599</xdr:rowOff>
    </xdr:to>
    <xdr:sp macro="" textlink="">
      <xdr:nvSpPr>
        <xdr:cNvPr id="12" name="Arrow: Right 11">
          <a:extLst>
            <a:ext uri="{FF2B5EF4-FFF2-40B4-BE49-F238E27FC236}">
              <a16:creationId xmlns:a16="http://schemas.microsoft.com/office/drawing/2014/main" id="{E90EE3A0-0BE1-4915-A64C-C8771E906C4A}"/>
            </a:ext>
          </a:extLst>
        </xdr:cNvPr>
        <xdr:cNvSpPr/>
      </xdr:nvSpPr>
      <xdr:spPr>
        <a:xfrm>
          <a:off x="3447570" y="12765741"/>
          <a:ext cx="1439475" cy="228599"/>
        </a:xfrm>
        <a:prstGeom prst="rightArrow">
          <a:avLst>
            <a:gd name="adj1" fmla="val 41733"/>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1198248</xdr:colOff>
      <xdr:row>18</xdr:row>
      <xdr:rowOff>91447</xdr:rowOff>
    </xdr:from>
    <xdr:to>
      <xdr:col>3</xdr:col>
      <xdr:colOff>1348740</xdr:colOff>
      <xdr:row>19</xdr:row>
      <xdr:rowOff>160023</xdr:rowOff>
    </xdr:to>
    <xdr:sp macro="" textlink="">
      <xdr:nvSpPr>
        <xdr:cNvPr id="3" name="Arrow: Right 2">
          <a:extLst>
            <a:ext uri="{FF2B5EF4-FFF2-40B4-BE49-F238E27FC236}">
              <a16:creationId xmlns:a16="http://schemas.microsoft.com/office/drawing/2014/main" id="{00000000-0008-0000-0A00-000003000000}"/>
            </a:ext>
          </a:extLst>
        </xdr:cNvPr>
        <xdr:cNvSpPr/>
      </xdr:nvSpPr>
      <xdr:spPr>
        <a:xfrm rot="5400000">
          <a:off x="2786066" y="3845249"/>
          <a:ext cx="297176" cy="150492"/>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55248</xdr:colOff>
      <xdr:row>21</xdr:row>
      <xdr:rowOff>99067</xdr:rowOff>
    </xdr:from>
    <xdr:to>
      <xdr:col>3</xdr:col>
      <xdr:colOff>205740</xdr:colOff>
      <xdr:row>22</xdr:row>
      <xdr:rowOff>167643</xdr:rowOff>
    </xdr:to>
    <xdr:sp macro="" textlink="">
      <xdr:nvSpPr>
        <xdr:cNvPr id="4" name="Arrow: Right 3">
          <a:extLst>
            <a:ext uri="{FF2B5EF4-FFF2-40B4-BE49-F238E27FC236}">
              <a16:creationId xmlns:a16="http://schemas.microsoft.com/office/drawing/2014/main" id="{A0F91EC3-DE2F-4635-B21A-862AB88B1031}"/>
            </a:ext>
          </a:extLst>
        </xdr:cNvPr>
        <xdr:cNvSpPr/>
      </xdr:nvSpPr>
      <xdr:spPr>
        <a:xfrm rot="5400000">
          <a:off x="1643066" y="4553909"/>
          <a:ext cx="297176" cy="150492"/>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68580</xdr:colOff>
      <xdr:row>26</xdr:row>
      <xdr:rowOff>68589</xdr:rowOff>
    </xdr:from>
    <xdr:to>
      <xdr:col>4</xdr:col>
      <xdr:colOff>228600</xdr:colOff>
      <xdr:row>27</xdr:row>
      <xdr:rowOff>144783</xdr:rowOff>
    </xdr:to>
    <xdr:sp macro="" textlink="">
      <xdr:nvSpPr>
        <xdr:cNvPr id="7" name="Arrow: Right 6">
          <a:extLst>
            <a:ext uri="{FF2B5EF4-FFF2-40B4-BE49-F238E27FC236}">
              <a16:creationId xmlns:a16="http://schemas.microsoft.com/office/drawing/2014/main" id="{132E916F-E37D-4F94-977B-0EFB088F6239}"/>
            </a:ext>
          </a:extLst>
        </xdr:cNvPr>
        <xdr:cNvSpPr/>
      </xdr:nvSpPr>
      <xdr:spPr>
        <a:xfrm rot="5400000">
          <a:off x="3684273" y="5680716"/>
          <a:ext cx="289554" cy="160020"/>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40008</xdr:colOff>
      <xdr:row>21</xdr:row>
      <xdr:rowOff>91447</xdr:rowOff>
    </xdr:from>
    <xdr:to>
      <xdr:col>6</xdr:col>
      <xdr:colOff>190500</xdr:colOff>
      <xdr:row>22</xdr:row>
      <xdr:rowOff>160023</xdr:rowOff>
    </xdr:to>
    <xdr:sp macro="" textlink="">
      <xdr:nvSpPr>
        <xdr:cNvPr id="9" name="Arrow: Right 8">
          <a:extLst>
            <a:ext uri="{FF2B5EF4-FFF2-40B4-BE49-F238E27FC236}">
              <a16:creationId xmlns:a16="http://schemas.microsoft.com/office/drawing/2014/main" id="{310D207B-9459-4361-81B6-A77F82F5B19A}"/>
            </a:ext>
          </a:extLst>
        </xdr:cNvPr>
        <xdr:cNvSpPr/>
      </xdr:nvSpPr>
      <xdr:spPr>
        <a:xfrm rot="5400000">
          <a:off x="4310066" y="4546289"/>
          <a:ext cx="297176" cy="150492"/>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44824</xdr:colOff>
      <xdr:row>24</xdr:row>
      <xdr:rowOff>71718</xdr:rowOff>
    </xdr:from>
    <xdr:to>
      <xdr:col>5</xdr:col>
      <xdr:colOff>204844</xdr:colOff>
      <xdr:row>25</xdr:row>
      <xdr:rowOff>146119</xdr:rowOff>
    </xdr:to>
    <xdr:sp macro="" textlink="">
      <xdr:nvSpPr>
        <xdr:cNvPr id="7" name="Arrow: Right 6">
          <a:extLst>
            <a:ext uri="{FF2B5EF4-FFF2-40B4-BE49-F238E27FC236}">
              <a16:creationId xmlns:a16="http://schemas.microsoft.com/office/drawing/2014/main" id="{7D094DE8-CAB9-4CE2-97D6-A50009EE757A}"/>
            </a:ext>
          </a:extLst>
        </xdr:cNvPr>
        <xdr:cNvSpPr/>
      </xdr:nvSpPr>
      <xdr:spPr>
        <a:xfrm rot="5400000">
          <a:off x="3413539" y="4098885"/>
          <a:ext cx="289554" cy="160020"/>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170329</xdr:colOff>
      <xdr:row>27</xdr:row>
      <xdr:rowOff>107578</xdr:rowOff>
    </xdr:from>
    <xdr:to>
      <xdr:col>4</xdr:col>
      <xdr:colOff>330349</xdr:colOff>
      <xdr:row>28</xdr:row>
      <xdr:rowOff>181979</xdr:rowOff>
    </xdr:to>
    <xdr:sp macro="" textlink="">
      <xdr:nvSpPr>
        <xdr:cNvPr id="5" name="Arrow: Right 4">
          <a:extLst>
            <a:ext uri="{FF2B5EF4-FFF2-40B4-BE49-F238E27FC236}">
              <a16:creationId xmlns:a16="http://schemas.microsoft.com/office/drawing/2014/main" id="{72BA628D-F409-44BD-8DF1-3AC9BDF3B4A9}"/>
            </a:ext>
          </a:extLst>
        </xdr:cNvPr>
        <xdr:cNvSpPr/>
      </xdr:nvSpPr>
      <xdr:spPr>
        <a:xfrm rot="5400000">
          <a:off x="2750150" y="6492463"/>
          <a:ext cx="289554" cy="160020"/>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735107</xdr:colOff>
      <xdr:row>27</xdr:row>
      <xdr:rowOff>125507</xdr:rowOff>
    </xdr:from>
    <xdr:to>
      <xdr:col>6</xdr:col>
      <xdr:colOff>895127</xdr:colOff>
      <xdr:row>28</xdr:row>
      <xdr:rowOff>199908</xdr:rowOff>
    </xdr:to>
    <xdr:sp macro="" textlink="">
      <xdr:nvSpPr>
        <xdr:cNvPr id="6" name="Arrow: Right 5">
          <a:extLst>
            <a:ext uri="{FF2B5EF4-FFF2-40B4-BE49-F238E27FC236}">
              <a16:creationId xmlns:a16="http://schemas.microsoft.com/office/drawing/2014/main" id="{2AE42248-EFBF-4CE8-A14F-2EA07EF60D8C}"/>
            </a:ext>
          </a:extLst>
        </xdr:cNvPr>
        <xdr:cNvSpPr/>
      </xdr:nvSpPr>
      <xdr:spPr>
        <a:xfrm rot="5400000">
          <a:off x="5009258" y="6510392"/>
          <a:ext cx="289554" cy="160020"/>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564778</xdr:colOff>
      <xdr:row>33</xdr:row>
      <xdr:rowOff>89648</xdr:rowOff>
    </xdr:from>
    <xdr:to>
      <xdr:col>5</xdr:col>
      <xdr:colOff>724798</xdr:colOff>
      <xdr:row>34</xdr:row>
      <xdr:rowOff>164049</xdr:rowOff>
    </xdr:to>
    <xdr:sp macro="" textlink="">
      <xdr:nvSpPr>
        <xdr:cNvPr id="10" name="Arrow: Right 9">
          <a:extLst>
            <a:ext uri="{FF2B5EF4-FFF2-40B4-BE49-F238E27FC236}">
              <a16:creationId xmlns:a16="http://schemas.microsoft.com/office/drawing/2014/main" id="{05CE10AE-1933-4CCC-BCF2-C781F788B899}"/>
            </a:ext>
          </a:extLst>
        </xdr:cNvPr>
        <xdr:cNvSpPr/>
      </xdr:nvSpPr>
      <xdr:spPr>
        <a:xfrm rot="5400000">
          <a:off x="3933493" y="7765450"/>
          <a:ext cx="289554" cy="160020"/>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735108</xdr:colOff>
      <xdr:row>37</xdr:row>
      <xdr:rowOff>98612</xdr:rowOff>
    </xdr:from>
    <xdr:to>
      <xdr:col>5</xdr:col>
      <xdr:colOff>895128</xdr:colOff>
      <xdr:row>38</xdr:row>
      <xdr:rowOff>155084</xdr:rowOff>
    </xdr:to>
    <xdr:sp macro="" textlink="">
      <xdr:nvSpPr>
        <xdr:cNvPr id="11" name="Arrow: Right 10">
          <a:extLst>
            <a:ext uri="{FF2B5EF4-FFF2-40B4-BE49-F238E27FC236}">
              <a16:creationId xmlns:a16="http://schemas.microsoft.com/office/drawing/2014/main" id="{45769C2A-96F5-4337-89B6-4C12087DEC2F}"/>
            </a:ext>
          </a:extLst>
        </xdr:cNvPr>
        <xdr:cNvSpPr/>
      </xdr:nvSpPr>
      <xdr:spPr>
        <a:xfrm rot="5400000">
          <a:off x="4103823" y="8635026"/>
          <a:ext cx="289554" cy="160020"/>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955189</xdr:colOff>
      <xdr:row>37</xdr:row>
      <xdr:rowOff>130439</xdr:rowOff>
    </xdr:from>
    <xdr:to>
      <xdr:col>3</xdr:col>
      <xdr:colOff>1115209</xdr:colOff>
      <xdr:row>38</xdr:row>
      <xdr:rowOff>204840</xdr:rowOff>
    </xdr:to>
    <xdr:sp macro="" textlink="">
      <xdr:nvSpPr>
        <xdr:cNvPr id="16" name="Arrow: Right 15">
          <a:extLst>
            <a:ext uri="{FF2B5EF4-FFF2-40B4-BE49-F238E27FC236}">
              <a16:creationId xmlns:a16="http://schemas.microsoft.com/office/drawing/2014/main" id="{9261B22C-B868-44FB-9AFC-9E79167F9D8A}"/>
            </a:ext>
          </a:extLst>
        </xdr:cNvPr>
        <xdr:cNvSpPr/>
      </xdr:nvSpPr>
      <xdr:spPr>
        <a:xfrm rot="5400000">
          <a:off x="2308638" y="8012430"/>
          <a:ext cx="303001" cy="160020"/>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277907</xdr:colOff>
      <xdr:row>37</xdr:row>
      <xdr:rowOff>107578</xdr:rowOff>
    </xdr:from>
    <xdr:to>
      <xdr:col>6</xdr:col>
      <xdr:colOff>437927</xdr:colOff>
      <xdr:row>38</xdr:row>
      <xdr:rowOff>181979</xdr:rowOff>
    </xdr:to>
    <xdr:sp macro="" textlink="">
      <xdr:nvSpPr>
        <xdr:cNvPr id="17" name="Arrow: Right 16">
          <a:extLst>
            <a:ext uri="{FF2B5EF4-FFF2-40B4-BE49-F238E27FC236}">
              <a16:creationId xmlns:a16="http://schemas.microsoft.com/office/drawing/2014/main" id="{9B0029F5-B79D-4A00-87A6-2C6F16AD7FD7}"/>
            </a:ext>
          </a:extLst>
        </xdr:cNvPr>
        <xdr:cNvSpPr/>
      </xdr:nvSpPr>
      <xdr:spPr>
        <a:xfrm rot="5400000">
          <a:off x="5000293" y="8070251"/>
          <a:ext cx="307484" cy="160020"/>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526793</xdr:colOff>
      <xdr:row>47</xdr:row>
      <xdr:rowOff>114308</xdr:rowOff>
    </xdr:from>
    <xdr:to>
      <xdr:col>3</xdr:col>
      <xdr:colOff>677285</xdr:colOff>
      <xdr:row>48</xdr:row>
      <xdr:rowOff>182884</xdr:rowOff>
    </xdr:to>
    <xdr:sp macro="" textlink="">
      <xdr:nvSpPr>
        <xdr:cNvPr id="24" name="Arrow: Right 23">
          <a:extLst>
            <a:ext uri="{FF2B5EF4-FFF2-40B4-BE49-F238E27FC236}">
              <a16:creationId xmlns:a16="http://schemas.microsoft.com/office/drawing/2014/main" id="{5B0A6C56-481C-4637-A709-C3E0FA0854AD}"/>
            </a:ext>
          </a:extLst>
        </xdr:cNvPr>
        <xdr:cNvSpPr/>
      </xdr:nvSpPr>
      <xdr:spPr>
        <a:xfrm rot="5400000">
          <a:off x="2037962" y="10320009"/>
          <a:ext cx="283729" cy="150492"/>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85729</xdr:colOff>
      <xdr:row>47</xdr:row>
      <xdr:rowOff>110723</xdr:rowOff>
    </xdr:from>
    <xdr:to>
      <xdr:col>6</xdr:col>
      <xdr:colOff>236221</xdr:colOff>
      <xdr:row>48</xdr:row>
      <xdr:rowOff>179299</xdr:rowOff>
    </xdr:to>
    <xdr:sp macro="" textlink="">
      <xdr:nvSpPr>
        <xdr:cNvPr id="25" name="Arrow: Right 24">
          <a:extLst>
            <a:ext uri="{FF2B5EF4-FFF2-40B4-BE49-F238E27FC236}">
              <a16:creationId xmlns:a16="http://schemas.microsoft.com/office/drawing/2014/main" id="{93596CE1-E1F1-4924-9C0A-1F3ED21DC57D}"/>
            </a:ext>
          </a:extLst>
        </xdr:cNvPr>
        <xdr:cNvSpPr/>
      </xdr:nvSpPr>
      <xdr:spPr>
        <a:xfrm rot="5400000">
          <a:off x="4492498" y="10316424"/>
          <a:ext cx="283729" cy="150492"/>
        </a:xfrm>
        <a:prstGeom prst="rightArrow">
          <a:avLst>
            <a:gd name="adj1" fmla="val 41734"/>
            <a:gd name="adj2" fmla="val 7553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afety.fhwa.dot.gov/hsip/docs/fhwasa17071.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6"/>
  <sheetViews>
    <sheetView tabSelected="1" zoomScale="85" zoomScaleNormal="85" workbookViewId="0">
      <pane xSplit="11" ySplit="26" topLeftCell="L27" activePane="bottomRight" state="frozen"/>
      <selection pane="topRight" activeCell="L1" sqref="L1"/>
      <selection pane="bottomLeft" activeCell="A27" sqref="A27"/>
      <selection pane="bottomRight" activeCell="B24" sqref="B24:K24"/>
    </sheetView>
  </sheetViews>
  <sheetFormatPr defaultColWidth="0" defaultRowHeight="14.4" zeroHeight="1" x14ac:dyDescent="0.3"/>
  <cols>
    <col min="1" max="1" width="4.5546875" style="75" customWidth="1"/>
    <col min="2" max="2" width="8.88671875" style="75" customWidth="1"/>
    <col min="3" max="10" width="8.88671875" style="76" customWidth="1"/>
    <col min="11" max="11" width="13.109375" style="76" customWidth="1"/>
    <col min="12" max="16384" width="8.88671875" style="74" hidden="1"/>
  </cols>
  <sheetData>
    <row r="1" spans="1:11" ht="14.4" customHeight="1" thickTop="1" thickBot="1" x14ac:dyDescent="0.55000000000000004">
      <c r="A1" s="77"/>
      <c r="B1" s="78"/>
      <c r="C1" s="78"/>
      <c r="D1" s="78"/>
      <c r="E1" s="78"/>
      <c r="F1" s="78"/>
      <c r="G1" s="78"/>
      <c r="H1" s="78"/>
      <c r="I1" s="78"/>
      <c r="J1" s="78"/>
      <c r="K1" s="78"/>
    </row>
    <row r="2" spans="1:11" ht="14.4" customHeight="1" thickTop="1" thickBot="1" x14ac:dyDescent="0.55000000000000004">
      <c r="A2" s="78"/>
      <c r="B2" s="78"/>
      <c r="C2" s="78"/>
      <c r="D2" s="78"/>
      <c r="E2" s="78"/>
      <c r="F2" s="78"/>
      <c r="G2" s="78"/>
      <c r="H2" s="78"/>
      <c r="I2" s="78"/>
      <c r="J2" s="78"/>
      <c r="K2" s="78"/>
    </row>
    <row r="3" spans="1:11" ht="14.4" customHeight="1" thickTop="1" thickBot="1" x14ac:dyDescent="0.55000000000000004">
      <c r="A3" s="78"/>
      <c r="B3" s="78"/>
      <c r="C3" s="78"/>
      <c r="D3" s="78"/>
      <c r="E3" s="78"/>
      <c r="F3" s="78"/>
      <c r="G3" s="78"/>
      <c r="H3" s="78"/>
      <c r="I3" s="78"/>
      <c r="J3" s="78"/>
      <c r="K3" s="78"/>
    </row>
    <row r="4" spans="1:11" ht="14.4" customHeight="1" thickTop="1" thickBot="1" x14ac:dyDescent="0.55000000000000004">
      <c r="A4" s="78"/>
      <c r="B4" s="78"/>
      <c r="C4" s="78"/>
      <c r="D4" s="78"/>
      <c r="E4" s="78"/>
      <c r="F4" s="78"/>
      <c r="G4" s="78"/>
      <c r="H4" s="78"/>
      <c r="I4" s="78"/>
      <c r="J4" s="78"/>
      <c r="K4" s="78"/>
    </row>
    <row r="5" spans="1:11" ht="14.4" customHeight="1" thickTop="1" thickBot="1" x14ac:dyDescent="0.55000000000000004">
      <c r="A5" s="78"/>
      <c r="B5" s="78"/>
      <c r="C5" s="78"/>
      <c r="D5" s="78"/>
      <c r="E5" s="78"/>
      <c r="F5" s="78"/>
      <c r="G5" s="78"/>
      <c r="H5" s="78"/>
      <c r="I5" s="78"/>
      <c r="J5" s="78"/>
      <c r="K5" s="78"/>
    </row>
    <row r="6" spans="1:11" ht="14.4" customHeight="1" thickTop="1" thickBot="1" x14ac:dyDescent="0.55000000000000004">
      <c r="A6" s="78"/>
      <c r="B6" s="78"/>
      <c r="C6" s="78"/>
      <c r="D6" s="78"/>
      <c r="E6" s="78"/>
      <c r="F6" s="78"/>
      <c r="G6" s="78"/>
      <c r="H6" s="78"/>
      <c r="I6" s="78"/>
      <c r="J6" s="78"/>
      <c r="K6" s="78"/>
    </row>
    <row r="7" spans="1:11" ht="14.4" customHeight="1" thickTop="1" thickBot="1" x14ac:dyDescent="0.55000000000000004">
      <c r="A7" s="78"/>
      <c r="B7" s="78"/>
      <c r="C7" s="78"/>
      <c r="D7" s="78"/>
      <c r="E7" s="78"/>
      <c r="F7" s="78"/>
      <c r="G7" s="78"/>
      <c r="H7" s="78"/>
      <c r="I7" s="78"/>
      <c r="J7" s="78"/>
      <c r="K7" s="78"/>
    </row>
    <row r="8" spans="1:11" ht="14.4" customHeight="1" thickTop="1" thickBot="1" x14ac:dyDescent="0.55000000000000004">
      <c r="A8" s="78"/>
      <c r="B8" s="78"/>
      <c r="C8" s="78"/>
      <c r="D8" s="78"/>
      <c r="E8" s="78"/>
      <c r="F8" s="78"/>
      <c r="G8" s="78"/>
      <c r="H8" s="78"/>
      <c r="I8" s="78"/>
      <c r="J8" s="78"/>
      <c r="K8" s="78"/>
    </row>
    <row r="9" spans="1:11" ht="14.4" customHeight="1" thickTop="1" thickBot="1" x14ac:dyDescent="0.55000000000000004">
      <c r="A9" s="78"/>
      <c r="B9" s="78"/>
      <c r="C9" s="78"/>
      <c r="D9" s="78"/>
      <c r="E9" s="78"/>
      <c r="F9" s="78"/>
      <c r="G9" s="78"/>
      <c r="H9" s="78"/>
      <c r="I9" s="78"/>
      <c r="J9" s="78"/>
      <c r="K9" s="78"/>
    </row>
    <row r="10" spans="1:11" ht="14.4" customHeight="1" thickTop="1" thickBot="1" x14ac:dyDescent="0.55000000000000004">
      <c r="A10" s="78"/>
      <c r="B10" s="78"/>
      <c r="C10" s="78"/>
      <c r="D10" s="78"/>
      <c r="E10" s="78"/>
      <c r="F10" s="78"/>
      <c r="G10" s="78"/>
      <c r="H10" s="78"/>
      <c r="I10" s="78"/>
      <c r="J10" s="78"/>
      <c r="K10" s="78"/>
    </row>
    <row r="11" spans="1:11" ht="14.4" customHeight="1" thickTop="1" thickBot="1" x14ac:dyDescent="0.55000000000000004">
      <c r="A11" s="78"/>
      <c r="B11" s="78"/>
      <c r="C11" s="78"/>
      <c r="D11" s="78"/>
      <c r="E11" s="78"/>
      <c r="F11" s="78"/>
      <c r="G11" s="78"/>
      <c r="H11" s="78"/>
      <c r="I11" s="78"/>
      <c r="J11" s="78"/>
      <c r="K11" s="78"/>
    </row>
    <row r="12" spans="1:11" ht="14.4" customHeight="1" thickTop="1" thickBot="1" x14ac:dyDescent="0.55000000000000004">
      <c r="A12" s="78"/>
      <c r="B12" s="78"/>
      <c r="C12" s="78"/>
      <c r="D12" s="78"/>
      <c r="E12" s="78"/>
      <c r="F12" s="78"/>
      <c r="G12" s="78"/>
      <c r="H12" s="78"/>
      <c r="I12" s="78"/>
      <c r="J12" s="78"/>
      <c r="K12" s="78"/>
    </row>
    <row r="13" spans="1:11" ht="14.4" customHeight="1" thickTop="1" thickBot="1" x14ac:dyDescent="0.55000000000000004">
      <c r="A13" s="78"/>
      <c r="B13" s="78"/>
      <c r="C13" s="78"/>
      <c r="D13" s="78"/>
      <c r="E13" s="78"/>
      <c r="F13" s="78"/>
      <c r="G13" s="78"/>
      <c r="H13" s="78"/>
      <c r="I13" s="78"/>
      <c r="J13" s="78"/>
      <c r="K13" s="78"/>
    </row>
    <row r="14" spans="1:11" ht="14.4" customHeight="1" thickTop="1" thickBot="1" x14ac:dyDescent="0.55000000000000004">
      <c r="A14" s="78"/>
      <c r="B14" s="78"/>
      <c r="C14" s="78"/>
      <c r="D14" s="78"/>
      <c r="E14" s="78"/>
      <c r="F14" s="78"/>
      <c r="G14" s="78"/>
      <c r="H14" s="78"/>
      <c r="I14" s="78"/>
      <c r="J14" s="78"/>
      <c r="K14" s="78"/>
    </row>
    <row r="15" spans="1:11" ht="14.4" customHeight="1" thickTop="1" thickBot="1" x14ac:dyDescent="0.55000000000000004">
      <c r="A15" s="78"/>
      <c r="B15" s="78"/>
      <c r="C15" s="78"/>
      <c r="D15" s="78"/>
      <c r="E15" s="78"/>
      <c r="F15" s="78"/>
      <c r="G15" s="78"/>
      <c r="H15" s="78"/>
      <c r="I15" s="78"/>
      <c r="J15" s="78"/>
      <c r="K15" s="78"/>
    </row>
    <row r="16" spans="1:11" ht="14.4" customHeight="1" thickTop="1" thickBot="1" x14ac:dyDescent="0.55000000000000004">
      <c r="A16" s="78"/>
      <c r="B16" s="78"/>
      <c r="C16" s="78"/>
      <c r="D16" s="78"/>
      <c r="E16" s="78"/>
      <c r="F16" s="78"/>
      <c r="G16" s="78"/>
      <c r="H16" s="78"/>
      <c r="I16" s="78"/>
      <c r="J16" s="78"/>
      <c r="K16" s="78"/>
    </row>
    <row r="17" spans="1:11" ht="14.4" customHeight="1" thickTop="1" thickBot="1" x14ac:dyDescent="0.55000000000000004">
      <c r="A17" s="78"/>
      <c r="B17" s="78"/>
      <c r="C17" s="78"/>
      <c r="D17" s="78"/>
      <c r="E17" s="78"/>
      <c r="F17" s="78"/>
      <c r="G17" s="78"/>
      <c r="H17" s="78"/>
      <c r="I17" s="78"/>
      <c r="J17" s="78"/>
      <c r="K17" s="78"/>
    </row>
    <row r="18" spans="1:11" ht="14.4" customHeight="1" thickTop="1" thickBot="1" x14ac:dyDescent="0.55000000000000004">
      <c r="A18" s="78"/>
      <c r="B18" s="78"/>
      <c r="C18" s="78"/>
      <c r="D18" s="78"/>
      <c r="E18" s="78"/>
      <c r="F18" s="78"/>
      <c r="G18" s="78"/>
      <c r="H18" s="78"/>
      <c r="I18" s="78"/>
      <c r="J18" s="78"/>
      <c r="K18" s="78"/>
    </row>
    <row r="19" spans="1:11" ht="14.4" customHeight="1" thickTop="1" thickBot="1" x14ac:dyDescent="0.35">
      <c r="A19" s="350" t="s">
        <v>87</v>
      </c>
      <c r="B19" s="350"/>
      <c r="C19" s="350"/>
      <c r="D19" s="350"/>
      <c r="E19" s="350"/>
      <c r="F19" s="350"/>
      <c r="G19" s="350"/>
      <c r="H19" s="350"/>
      <c r="I19" s="350"/>
      <c r="J19" s="350"/>
      <c r="K19" s="350"/>
    </row>
    <row r="20" spans="1:11" ht="14.4" customHeight="1" thickTop="1" thickBot="1" x14ac:dyDescent="0.35">
      <c r="A20" s="350"/>
      <c r="B20" s="350"/>
      <c r="C20" s="350"/>
      <c r="D20" s="350"/>
      <c r="E20" s="350"/>
      <c r="F20" s="350"/>
      <c r="G20" s="350"/>
      <c r="H20" s="350"/>
      <c r="I20" s="350"/>
      <c r="J20" s="350"/>
      <c r="K20" s="350"/>
    </row>
    <row r="21" spans="1:11" ht="14.4" customHeight="1" thickTop="1" thickBot="1" x14ac:dyDescent="0.35">
      <c r="A21" s="350"/>
      <c r="B21" s="350"/>
      <c r="C21" s="350"/>
      <c r="D21" s="350"/>
      <c r="E21" s="350"/>
      <c r="F21" s="350"/>
      <c r="G21" s="350"/>
      <c r="H21" s="350"/>
      <c r="I21" s="350"/>
      <c r="J21" s="350"/>
      <c r="K21" s="350"/>
    </row>
    <row r="22" spans="1:11" ht="14.4" customHeight="1" thickTop="1" thickBot="1" x14ac:dyDescent="0.55000000000000004">
      <c r="A22" s="78"/>
      <c r="B22" s="350" t="s">
        <v>222</v>
      </c>
      <c r="C22" s="350"/>
      <c r="D22" s="350"/>
      <c r="E22" s="350"/>
      <c r="F22" s="350"/>
      <c r="G22" s="350"/>
      <c r="H22" s="350"/>
      <c r="I22" s="350"/>
      <c r="J22" s="350"/>
      <c r="K22" s="350"/>
    </row>
    <row r="23" spans="1:11" ht="14.4" customHeight="1" thickTop="1" thickBot="1" x14ac:dyDescent="0.55000000000000004">
      <c r="A23" s="78"/>
      <c r="B23" s="350" t="s">
        <v>225</v>
      </c>
      <c r="C23" s="350"/>
      <c r="D23" s="350"/>
      <c r="E23" s="350"/>
      <c r="F23" s="350"/>
      <c r="G23" s="350"/>
      <c r="H23" s="350"/>
      <c r="I23" s="350"/>
      <c r="J23" s="350"/>
      <c r="K23" s="350"/>
    </row>
    <row r="24" spans="1:11" ht="14.4" customHeight="1" thickTop="1" thickBot="1" x14ac:dyDescent="0.35">
      <c r="A24" s="79"/>
      <c r="B24" s="350" t="s">
        <v>223</v>
      </c>
      <c r="C24" s="350"/>
      <c r="D24" s="350"/>
      <c r="E24" s="350"/>
      <c r="F24" s="350"/>
      <c r="G24" s="350"/>
      <c r="H24" s="350"/>
      <c r="I24" s="350"/>
      <c r="J24" s="350"/>
      <c r="K24" s="350"/>
    </row>
    <row r="25" spans="1:11" ht="14.4" customHeight="1" thickTop="1" thickBot="1" x14ac:dyDescent="0.35">
      <c r="A25" s="79"/>
      <c r="B25" s="351" t="s">
        <v>88</v>
      </c>
      <c r="C25" s="352"/>
      <c r="D25" s="352"/>
      <c r="E25" s="352"/>
      <c r="F25" s="352"/>
      <c r="G25" s="352"/>
      <c r="H25" s="352"/>
      <c r="I25" s="352"/>
      <c r="J25" s="352"/>
      <c r="K25" s="352"/>
    </row>
    <row r="26" spans="1:11" ht="9.6" customHeight="1" thickTop="1" thickBot="1" x14ac:dyDescent="0.35">
      <c r="A26" s="77"/>
      <c r="B26" s="353"/>
      <c r="C26" s="354"/>
      <c r="D26" s="354"/>
      <c r="E26" s="354"/>
      <c r="F26" s="354"/>
      <c r="G26" s="354"/>
      <c r="H26" s="354"/>
      <c r="I26" s="354"/>
      <c r="J26" s="354"/>
      <c r="K26" s="354"/>
    </row>
  </sheetData>
  <sheetProtection sheet="1" objects="1" scenarios="1" selectLockedCells="1" selectUnlockedCells="1"/>
  <mergeCells count="5">
    <mergeCell ref="B24:K24"/>
    <mergeCell ref="B25:K26"/>
    <mergeCell ref="A19:K21"/>
    <mergeCell ref="B23:K23"/>
    <mergeCell ref="B22:K22"/>
  </mergeCells>
  <hyperlinks>
    <hyperlink ref="B25" r:id="rId1" display="FHWA Crash Costs for Highway Safety Analysis Guid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1"/>
  <sheetViews>
    <sheetView zoomScale="85" zoomScaleNormal="85" workbookViewId="0"/>
  </sheetViews>
  <sheetFormatPr defaultColWidth="0" defaultRowHeight="18" zeroHeight="1" x14ac:dyDescent="0.5"/>
  <cols>
    <col min="1" max="1" width="3.33203125" style="1" customWidth="1"/>
    <col min="2" max="2" width="5.44140625" style="1" customWidth="1"/>
    <col min="3" max="3" width="11.44140625" style="1" customWidth="1"/>
    <col min="4" max="10" width="9.109375" style="1" customWidth="1"/>
    <col min="11" max="11" width="3.33203125" style="70" customWidth="1"/>
    <col min="12" max="16384" width="9.109375" style="70" hidden="1"/>
  </cols>
  <sheetData>
    <row r="1" spans="1:10" s="119" customFormat="1" x14ac:dyDescent="0.5"/>
    <row r="2" spans="1:10" s="119" customFormat="1" ht="24.6" x14ac:dyDescent="0.6">
      <c r="B2" s="355" t="s">
        <v>146</v>
      </c>
      <c r="C2" s="355"/>
      <c r="D2" s="355"/>
      <c r="E2" s="355"/>
      <c r="F2" s="355"/>
      <c r="G2" s="355"/>
      <c r="H2" s="355"/>
      <c r="I2" s="355"/>
      <c r="J2" s="355"/>
    </row>
    <row r="3" spans="1:10" x14ac:dyDescent="0.5">
      <c r="A3" s="70"/>
      <c r="B3" s="70"/>
      <c r="C3" s="70"/>
      <c r="D3" s="70"/>
      <c r="E3" s="70"/>
      <c r="F3" s="70"/>
      <c r="G3" s="70"/>
      <c r="H3" s="70"/>
      <c r="I3" s="70"/>
      <c r="J3" s="70"/>
    </row>
    <row r="4" spans="1:10" ht="18" customHeight="1" x14ac:dyDescent="0.5">
      <c r="A4" s="70"/>
      <c r="B4" s="356" t="s">
        <v>85</v>
      </c>
      <c r="C4" s="356"/>
      <c r="D4" s="356"/>
      <c r="E4" s="356"/>
      <c r="F4" s="356"/>
      <c r="G4" s="356"/>
      <c r="H4" s="356"/>
      <c r="I4" s="356"/>
      <c r="J4" s="356"/>
    </row>
    <row r="5" spans="1:10" x14ac:dyDescent="0.5">
      <c r="A5" s="70"/>
      <c r="B5" s="356"/>
      <c r="C5" s="356"/>
      <c r="D5" s="356"/>
      <c r="E5" s="356"/>
      <c r="F5" s="356"/>
      <c r="G5" s="356"/>
      <c r="H5" s="356"/>
      <c r="I5" s="356"/>
      <c r="J5" s="356"/>
    </row>
    <row r="6" spans="1:10" x14ac:dyDescent="0.5">
      <c r="A6" s="70"/>
      <c r="B6" s="356"/>
      <c r="C6" s="356"/>
      <c r="D6" s="356"/>
      <c r="E6" s="356"/>
      <c r="F6" s="356"/>
      <c r="G6" s="356"/>
      <c r="H6" s="356"/>
      <c r="I6" s="356"/>
      <c r="J6" s="356"/>
    </row>
    <row r="7" spans="1:10" x14ac:dyDescent="0.5">
      <c r="A7" s="70"/>
      <c r="B7" s="356"/>
      <c r="C7" s="356"/>
      <c r="D7" s="356"/>
      <c r="E7" s="356"/>
      <c r="F7" s="356"/>
      <c r="G7" s="356"/>
      <c r="H7" s="356"/>
      <c r="I7" s="356"/>
      <c r="J7" s="356"/>
    </row>
    <row r="8" spans="1:10" x14ac:dyDescent="0.5">
      <c r="A8" s="70"/>
      <c r="B8" s="70"/>
      <c r="C8" s="70"/>
      <c r="D8" s="70"/>
      <c r="E8" s="70"/>
      <c r="F8" s="70"/>
      <c r="G8" s="70"/>
      <c r="H8" s="70"/>
      <c r="I8" s="70"/>
      <c r="J8" s="70"/>
    </row>
    <row r="9" spans="1:10" x14ac:dyDescent="0.5">
      <c r="A9" s="70"/>
      <c r="B9" s="357" t="s">
        <v>151</v>
      </c>
      <c r="C9" s="357"/>
      <c r="D9" s="357"/>
      <c r="E9" s="357"/>
      <c r="F9" s="357"/>
      <c r="G9" s="357"/>
      <c r="H9" s="357"/>
      <c r="I9" s="357"/>
      <c r="J9" s="357"/>
    </row>
    <row r="10" spans="1:10" x14ac:dyDescent="0.5">
      <c r="A10" s="70"/>
      <c r="B10" s="70"/>
      <c r="C10" s="113" t="s">
        <v>152</v>
      </c>
      <c r="D10" s="358" t="s">
        <v>109</v>
      </c>
      <c r="E10" s="358"/>
      <c r="F10" s="358"/>
      <c r="G10" s="358"/>
      <c r="H10" s="358"/>
      <c r="I10" s="358"/>
      <c r="J10" s="358"/>
    </row>
    <row r="11" spans="1:10" x14ac:dyDescent="0.5">
      <c r="A11" s="70"/>
      <c r="B11" s="70"/>
      <c r="C11" s="113" t="s">
        <v>153</v>
      </c>
      <c r="D11" s="358" t="s">
        <v>108</v>
      </c>
      <c r="E11" s="358"/>
      <c r="F11" s="358"/>
      <c r="G11" s="358"/>
      <c r="H11" s="358"/>
      <c r="I11" s="358"/>
      <c r="J11" s="358"/>
    </row>
    <row r="12" spans="1:10" x14ac:dyDescent="0.5">
      <c r="A12" s="70"/>
      <c r="B12" s="70"/>
      <c r="C12" s="113" t="s">
        <v>154</v>
      </c>
      <c r="D12" s="358" t="s">
        <v>107</v>
      </c>
      <c r="E12" s="358"/>
      <c r="F12" s="358"/>
      <c r="G12" s="358"/>
      <c r="H12" s="358"/>
      <c r="I12" s="358"/>
      <c r="J12" s="358"/>
    </row>
    <row r="13" spans="1:10" x14ac:dyDescent="0.5">
      <c r="A13" s="70"/>
      <c r="B13" s="70"/>
      <c r="C13" s="360" t="s">
        <v>155</v>
      </c>
      <c r="D13" s="359" t="s">
        <v>186</v>
      </c>
      <c r="E13" s="359"/>
      <c r="F13" s="359"/>
      <c r="G13" s="359"/>
      <c r="H13" s="359"/>
      <c r="I13" s="359"/>
      <c r="J13" s="359"/>
    </row>
    <row r="14" spans="1:10" s="199" customFormat="1" x14ac:dyDescent="0.5">
      <c r="C14" s="360"/>
      <c r="D14" s="359"/>
      <c r="E14" s="359"/>
      <c r="F14" s="359"/>
      <c r="G14" s="359"/>
      <c r="H14" s="359"/>
      <c r="I14" s="359"/>
      <c r="J14" s="359"/>
    </row>
    <row r="15" spans="1:10" x14ac:dyDescent="0.5">
      <c r="A15" s="70"/>
      <c r="B15" s="70"/>
      <c r="C15" s="113" t="s">
        <v>156</v>
      </c>
      <c r="D15" s="358" t="s">
        <v>147</v>
      </c>
      <c r="E15" s="358"/>
      <c r="F15" s="358"/>
      <c r="G15" s="358"/>
      <c r="H15" s="358"/>
      <c r="I15" s="358"/>
      <c r="J15" s="358"/>
    </row>
    <row r="16" spans="1:10" x14ac:dyDescent="0.5">
      <c r="A16" s="70"/>
      <c r="B16" s="70"/>
      <c r="C16" s="113" t="s">
        <v>157</v>
      </c>
      <c r="D16" s="358" t="s">
        <v>148</v>
      </c>
      <c r="E16" s="358"/>
      <c r="F16" s="358"/>
      <c r="G16" s="358"/>
      <c r="H16" s="358"/>
      <c r="I16" s="358"/>
      <c r="J16" s="358"/>
    </row>
    <row r="17" spans="1:10" x14ac:dyDescent="0.5">
      <c r="A17" s="70"/>
      <c r="B17" s="70"/>
      <c r="C17" s="113" t="s">
        <v>158</v>
      </c>
      <c r="D17" s="358" t="s">
        <v>149</v>
      </c>
      <c r="E17" s="358"/>
      <c r="F17" s="358"/>
      <c r="G17" s="358"/>
      <c r="H17" s="358"/>
      <c r="I17" s="358"/>
      <c r="J17" s="358"/>
    </row>
    <row r="18" spans="1:10" x14ac:dyDescent="0.5">
      <c r="A18" s="70"/>
      <c r="B18" s="70"/>
      <c r="C18" s="70"/>
      <c r="D18" s="70"/>
      <c r="E18" s="70"/>
      <c r="F18" s="70"/>
      <c r="G18" s="70"/>
      <c r="H18" s="70"/>
      <c r="I18" s="70"/>
      <c r="J18" s="70"/>
    </row>
    <row r="19" spans="1:10" x14ac:dyDescent="0.5">
      <c r="A19" s="70"/>
      <c r="B19" s="357" t="s">
        <v>86</v>
      </c>
      <c r="C19" s="357"/>
      <c r="D19" s="357"/>
      <c r="E19" s="357"/>
      <c r="F19" s="357"/>
      <c r="G19" s="357"/>
      <c r="H19" s="357"/>
      <c r="I19" s="357"/>
      <c r="J19" s="357"/>
    </row>
    <row r="20" spans="1:10" x14ac:dyDescent="0.5">
      <c r="A20" s="70"/>
      <c r="B20" s="70"/>
      <c r="C20" s="17"/>
      <c r="D20" s="70" t="s">
        <v>98</v>
      </c>
      <c r="E20" s="70"/>
      <c r="F20" s="70"/>
      <c r="G20" s="70"/>
      <c r="H20" s="70"/>
      <c r="I20" s="70"/>
      <c r="J20" s="70"/>
    </row>
    <row r="21" spans="1:10" x14ac:dyDescent="0.5">
      <c r="A21" s="70"/>
      <c r="B21" s="70"/>
      <c r="C21" s="27"/>
      <c r="D21" s="70" t="s">
        <v>150</v>
      </c>
      <c r="E21" s="70"/>
      <c r="F21" s="70"/>
      <c r="G21" s="70"/>
      <c r="H21" s="70"/>
      <c r="I21" s="70"/>
      <c r="J21" s="70"/>
    </row>
    <row r="22" spans="1:10" x14ac:dyDescent="0.5">
      <c r="A22" s="70"/>
      <c r="B22" s="70"/>
      <c r="C22" s="52"/>
      <c r="D22" s="70" t="s">
        <v>101</v>
      </c>
      <c r="E22" s="70"/>
      <c r="F22" s="70"/>
      <c r="G22" s="70"/>
      <c r="H22" s="70"/>
      <c r="I22" s="70"/>
      <c r="J22" s="70"/>
    </row>
    <row r="23" spans="1:10" s="329" customFormat="1" x14ac:dyDescent="0.5">
      <c r="C23" s="331"/>
      <c r="D23" s="329" t="s">
        <v>185</v>
      </c>
    </row>
    <row r="24" spans="1:10" x14ac:dyDescent="0.5">
      <c r="A24" s="70"/>
      <c r="B24" s="119"/>
      <c r="C24" s="119"/>
      <c r="D24" s="119"/>
      <c r="E24" s="119"/>
      <c r="F24" s="119"/>
      <c r="G24" s="119"/>
      <c r="H24" s="119"/>
      <c r="I24" s="119"/>
      <c r="J24" s="119"/>
    </row>
    <row r="25" spans="1:10" hidden="1" x14ac:dyDescent="0.5"/>
    <row r="26" spans="1:10" hidden="1" x14ac:dyDescent="0.5"/>
    <row r="27" spans="1:10" hidden="1" x14ac:dyDescent="0.5"/>
    <row r="28" spans="1:10" hidden="1" x14ac:dyDescent="0.5"/>
    <row r="29" spans="1:10" hidden="1" x14ac:dyDescent="0.5"/>
    <row r="30" spans="1:10" hidden="1" x14ac:dyDescent="0.5"/>
    <row r="31" spans="1:10" hidden="1" x14ac:dyDescent="0.5"/>
  </sheetData>
  <sheetProtection sheet="1" objects="1" scenarios="1" selectLockedCells="1" selectUnlockedCells="1"/>
  <mergeCells count="12">
    <mergeCell ref="B2:J2"/>
    <mergeCell ref="B4:J7"/>
    <mergeCell ref="B9:J9"/>
    <mergeCell ref="B19:J19"/>
    <mergeCell ref="D17:J17"/>
    <mergeCell ref="D16:J16"/>
    <mergeCell ref="D15:J15"/>
    <mergeCell ref="D12:J12"/>
    <mergeCell ref="D11:J11"/>
    <mergeCell ref="D10:J10"/>
    <mergeCell ref="D13:J14"/>
    <mergeCell ref="C13: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48"/>
  <sheetViews>
    <sheetView zoomScale="85" zoomScaleNormal="85" workbookViewId="0">
      <selection activeCell="C14" sqref="C14:E14"/>
    </sheetView>
  </sheetViews>
  <sheetFormatPr defaultColWidth="0" defaultRowHeight="18" zeroHeight="1" x14ac:dyDescent="0.5"/>
  <cols>
    <col min="1" max="1" width="3.33203125" style="1" customWidth="1"/>
    <col min="2" max="2" width="11.6640625" style="1" customWidth="1"/>
    <col min="3" max="5" width="13.77734375" style="1" customWidth="1"/>
    <col min="6" max="6" width="4.77734375" style="1" customWidth="1"/>
    <col min="7" max="7" width="9.77734375" style="1" customWidth="1"/>
    <col min="8" max="10" width="13.77734375" style="1" customWidth="1"/>
    <col min="11" max="11" width="4.109375" style="1" customWidth="1"/>
    <col min="12" max="13" width="12.33203125" style="1" hidden="1" customWidth="1"/>
    <col min="14" max="16384" width="9.109375" style="1" hidden="1"/>
  </cols>
  <sheetData>
    <row r="1" spans="1:11" x14ac:dyDescent="0.5">
      <c r="A1" s="119"/>
      <c r="B1" s="119"/>
      <c r="C1" s="119"/>
      <c r="D1" s="119"/>
      <c r="E1" s="119"/>
      <c r="F1" s="119"/>
      <c r="G1" s="119"/>
      <c r="H1" s="119"/>
      <c r="I1" s="119"/>
      <c r="J1" s="119"/>
      <c r="K1" s="119"/>
    </row>
    <row r="2" spans="1:11" ht="24.6" x14ac:dyDescent="0.6">
      <c r="A2" s="119"/>
      <c r="B2" s="355" t="s">
        <v>143</v>
      </c>
      <c r="C2" s="355"/>
      <c r="D2" s="355"/>
      <c r="E2" s="355"/>
      <c r="F2" s="355"/>
      <c r="G2" s="355"/>
      <c r="H2" s="355"/>
      <c r="I2" s="355"/>
      <c r="J2" s="355"/>
      <c r="K2" s="119"/>
    </row>
    <row r="3" spans="1:11" x14ac:dyDescent="0.5">
      <c r="A3" s="70"/>
      <c r="B3" s="70"/>
      <c r="C3" s="70"/>
      <c r="D3" s="70"/>
      <c r="E3" s="70"/>
      <c r="F3" s="70"/>
      <c r="G3" s="119"/>
      <c r="H3" s="70"/>
      <c r="I3" s="70"/>
      <c r="J3" s="70"/>
      <c r="K3" s="70"/>
    </row>
    <row r="4" spans="1:11" x14ac:dyDescent="0.5">
      <c r="A4" s="70"/>
      <c r="B4" s="82" t="s">
        <v>103</v>
      </c>
      <c r="C4" s="70"/>
      <c r="D4" s="70"/>
      <c r="E4" s="70"/>
      <c r="F4" s="70"/>
      <c r="G4" s="119"/>
      <c r="H4" s="70"/>
      <c r="I4" s="70"/>
      <c r="J4" s="70"/>
      <c r="K4" s="70"/>
    </row>
    <row r="5" spans="1:11" x14ac:dyDescent="0.5">
      <c r="A5" s="70"/>
      <c r="B5" s="378" t="s">
        <v>105</v>
      </c>
      <c r="C5" s="378"/>
      <c r="D5" s="378"/>
      <c r="E5" s="378"/>
      <c r="F5" s="378"/>
      <c r="G5" s="378"/>
      <c r="H5" s="378"/>
      <c r="I5" s="378"/>
      <c r="J5" s="378"/>
      <c r="K5" s="70"/>
    </row>
    <row r="6" spans="1:11" x14ac:dyDescent="0.5">
      <c r="A6" s="70"/>
      <c r="B6" s="378"/>
      <c r="C6" s="378"/>
      <c r="D6" s="378"/>
      <c r="E6" s="378"/>
      <c r="F6" s="378"/>
      <c r="G6" s="378"/>
      <c r="H6" s="378"/>
      <c r="I6" s="378"/>
      <c r="J6" s="378"/>
      <c r="K6" s="70"/>
    </row>
    <row r="7" spans="1:11" x14ac:dyDescent="0.5">
      <c r="A7" s="70"/>
      <c r="B7" s="70"/>
      <c r="C7" s="70"/>
      <c r="D7" s="70"/>
      <c r="E7" s="70"/>
      <c r="F7" s="70"/>
      <c r="G7" s="119"/>
      <c r="H7" s="70"/>
      <c r="I7" s="70"/>
      <c r="J7" s="70"/>
      <c r="K7" s="70"/>
    </row>
    <row r="8" spans="1:11" x14ac:dyDescent="0.5">
      <c r="A8" s="70"/>
      <c r="B8" s="82" t="s">
        <v>104</v>
      </c>
      <c r="C8" s="70"/>
      <c r="D8" s="70"/>
      <c r="E8" s="70"/>
      <c r="F8" s="70"/>
      <c r="G8" s="119"/>
      <c r="H8" s="70"/>
      <c r="I8" s="70"/>
      <c r="J8" s="70"/>
      <c r="K8" s="70"/>
    </row>
    <row r="9" spans="1:11" ht="18" customHeight="1" x14ac:dyDescent="0.5">
      <c r="A9" s="70"/>
      <c r="B9" s="356" t="s">
        <v>182</v>
      </c>
      <c r="C9" s="356"/>
      <c r="D9" s="356"/>
      <c r="E9" s="356"/>
      <c r="F9" s="356"/>
      <c r="G9" s="356"/>
      <c r="H9" s="356"/>
      <c r="I9" s="356"/>
      <c r="J9" s="356"/>
      <c r="K9" s="69"/>
    </row>
    <row r="10" spans="1:11" x14ac:dyDescent="0.5">
      <c r="A10" s="70"/>
      <c r="B10" s="356"/>
      <c r="C10" s="356"/>
      <c r="D10" s="356"/>
      <c r="E10" s="356"/>
      <c r="F10" s="356"/>
      <c r="G10" s="356"/>
      <c r="H10" s="356"/>
      <c r="I10" s="356"/>
      <c r="J10" s="356"/>
      <c r="K10" s="69"/>
    </row>
    <row r="11" spans="1:11" x14ac:dyDescent="0.5">
      <c r="A11" s="70"/>
      <c r="B11" s="69"/>
      <c r="C11" s="69"/>
      <c r="D11" s="69"/>
      <c r="E11" s="69"/>
      <c r="F11" s="69"/>
      <c r="G11" s="72"/>
      <c r="H11" s="69"/>
      <c r="I11" s="69"/>
      <c r="J11" s="72"/>
      <c r="K11" s="72"/>
    </row>
    <row r="12" spans="1:11" ht="18.600000000000001" thickBot="1" x14ac:dyDescent="0.55000000000000004">
      <c r="A12" s="70"/>
      <c r="B12" s="102" t="s">
        <v>106</v>
      </c>
      <c r="C12" s="70"/>
      <c r="D12" s="70"/>
      <c r="E12" s="69"/>
      <c r="F12" s="70"/>
      <c r="G12" s="113" t="s">
        <v>21</v>
      </c>
      <c r="H12" s="119"/>
      <c r="I12" s="119"/>
      <c r="J12" s="72"/>
      <c r="K12" s="119"/>
    </row>
    <row r="13" spans="1:11" s="68" customFormat="1" ht="18.600000000000001" thickBot="1" x14ac:dyDescent="0.55000000000000004">
      <c r="A13" s="70"/>
      <c r="B13" s="107" t="s">
        <v>5</v>
      </c>
      <c r="C13" s="382" t="s">
        <v>145</v>
      </c>
      <c r="D13" s="383"/>
      <c r="E13" s="384"/>
      <c r="F13" s="70"/>
      <c r="G13" s="17"/>
      <c r="H13" s="375" t="s">
        <v>98</v>
      </c>
      <c r="I13" s="376"/>
      <c r="J13" s="376"/>
      <c r="K13" s="109"/>
    </row>
    <row r="14" spans="1:11" x14ac:dyDescent="0.5">
      <c r="A14" s="70"/>
      <c r="B14" s="103" t="s">
        <v>0</v>
      </c>
      <c r="C14" s="379"/>
      <c r="D14" s="380"/>
      <c r="E14" s="381"/>
      <c r="F14" s="70"/>
      <c r="G14" s="27"/>
      <c r="H14" s="375" t="s">
        <v>111</v>
      </c>
      <c r="I14" s="376"/>
      <c r="J14" s="376"/>
      <c r="K14" s="119"/>
    </row>
    <row r="15" spans="1:11" x14ac:dyDescent="0.5">
      <c r="A15" s="70"/>
      <c r="B15" s="104" t="s">
        <v>1</v>
      </c>
      <c r="C15" s="364"/>
      <c r="D15" s="365"/>
      <c r="E15" s="366"/>
      <c r="F15" s="119"/>
      <c r="G15" s="11"/>
      <c r="H15" s="375" t="s">
        <v>101</v>
      </c>
      <c r="I15" s="376"/>
      <c r="J15" s="376"/>
      <c r="K15" s="119"/>
    </row>
    <row r="16" spans="1:11" x14ac:dyDescent="0.5">
      <c r="A16" s="70"/>
      <c r="B16" s="104" t="s">
        <v>2</v>
      </c>
      <c r="C16" s="364"/>
      <c r="D16" s="365"/>
      <c r="E16" s="366"/>
      <c r="F16" s="70"/>
      <c r="G16" s="119"/>
      <c r="H16" s="70"/>
      <c r="I16" s="70"/>
      <c r="J16" s="119"/>
      <c r="K16" s="119"/>
    </row>
    <row r="17" spans="1:20" ht="18.600000000000001" thickBot="1" x14ac:dyDescent="0.55000000000000004">
      <c r="A17" s="70"/>
      <c r="B17" s="104" t="s">
        <v>3</v>
      </c>
      <c r="C17" s="364"/>
      <c r="D17" s="365"/>
      <c r="E17" s="366"/>
      <c r="F17" s="70"/>
      <c r="G17" s="116" t="s">
        <v>102</v>
      </c>
      <c r="H17" s="116"/>
      <c r="I17" s="116"/>
      <c r="J17" s="114"/>
      <c r="K17" s="70"/>
    </row>
    <row r="18" spans="1:20" ht="18.600000000000001" thickBot="1" x14ac:dyDescent="0.55000000000000004">
      <c r="A18" s="70"/>
      <c r="B18" s="105" t="s">
        <v>4</v>
      </c>
      <c r="C18" s="361"/>
      <c r="D18" s="362"/>
      <c r="E18" s="363"/>
      <c r="F18" s="70"/>
      <c r="G18" s="89" t="s">
        <v>22</v>
      </c>
      <c r="H18" s="90"/>
      <c r="I18" s="90"/>
      <c r="J18" s="531">
        <f>SUM(C14:C18)</f>
        <v>0</v>
      </c>
      <c r="K18" s="70"/>
      <c r="T18" s="28"/>
    </row>
    <row r="19" spans="1:20" ht="18.600000000000001" thickBot="1" x14ac:dyDescent="0.55000000000000004">
      <c r="A19" s="70"/>
      <c r="B19" s="70"/>
      <c r="C19" s="70"/>
      <c r="D19" s="70"/>
      <c r="E19" s="70"/>
      <c r="F19" s="70"/>
      <c r="G19" s="91" t="s">
        <v>23</v>
      </c>
      <c r="H19" s="92"/>
      <c r="I19" s="92"/>
      <c r="J19" s="532">
        <f>SUM(C27:J27)</f>
        <v>0</v>
      </c>
      <c r="K19" s="70"/>
      <c r="R19" s="28"/>
    </row>
    <row r="20" spans="1:20" ht="18.600000000000001" thickBot="1" x14ac:dyDescent="0.55000000000000004">
      <c r="A20" s="70"/>
      <c r="B20" s="377" t="s">
        <v>111</v>
      </c>
      <c r="C20" s="377"/>
      <c r="D20" s="377"/>
      <c r="E20" s="70"/>
      <c r="F20" s="70"/>
      <c r="G20" s="119"/>
      <c r="H20" s="70"/>
      <c r="I20" s="70"/>
      <c r="J20" s="70"/>
      <c r="K20" s="70"/>
    </row>
    <row r="21" spans="1:20" ht="18.600000000000001" thickBot="1" x14ac:dyDescent="0.55000000000000004">
      <c r="A21" s="70"/>
      <c r="B21" s="106" t="s">
        <v>5</v>
      </c>
      <c r="C21" s="110" t="s">
        <v>19</v>
      </c>
      <c r="D21" s="111" t="s">
        <v>13</v>
      </c>
      <c r="E21" s="111" t="s">
        <v>14</v>
      </c>
      <c r="F21" s="373" t="s">
        <v>15</v>
      </c>
      <c r="G21" s="374"/>
      <c r="H21" s="111" t="s">
        <v>16</v>
      </c>
      <c r="I21" s="111" t="s">
        <v>17</v>
      </c>
      <c r="J21" s="112" t="s">
        <v>18</v>
      </c>
      <c r="K21" s="70"/>
    </row>
    <row r="22" spans="1:20" x14ac:dyDescent="0.5">
      <c r="A22" s="70"/>
      <c r="B22" s="103" t="s">
        <v>0</v>
      </c>
      <c r="C22" s="93">
        <f t="shared" ref="C22:J22" si="0">$C$14*C32</f>
        <v>0</v>
      </c>
      <c r="D22" s="94">
        <f t="shared" si="0"/>
        <v>0</v>
      </c>
      <c r="E22" s="94">
        <f t="shared" si="0"/>
        <v>0</v>
      </c>
      <c r="F22" s="371">
        <f t="shared" si="0"/>
        <v>0</v>
      </c>
      <c r="G22" s="372"/>
      <c r="H22" s="94">
        <f t="shared" si="0"/>
        <v>0</v>
      </c>
      <c r="I22" s="94">
        <f t="shared" si="0"/>
        <v>0</v>
      </c>
      <c r="J22" s="95">
        <f t="shared" si="0"/>
        <v>0</v>
      </c>
      <c r="K22" s="70"/>
    </row>
    <row r="23" spans="1:20" x14ac:dyDescent="0.5">
      <c r="A23" s="70"/>
      <c r="B23" s="104" t="s">
        <v>1</v>
      </c>
      <c r="C23" s="96">
        <f t="shared" ref="C23:J23" si="1">$C$15*C33</f>
        <v>0</v>
      </c>
      <c r="D23" s="97">
        <f t="shared" si="1"/>
        <v>0</v>
      </c>
      <c r="E23" s="97">
        <f t="shared" si="1"/>
        <v>0</v>
      </c>
      <c r="F23" s="369">
        <f t="shared" si="1"/>
        <v>0</v>
      </c>
      <c r="G23" s="370"/>
      <c r="H23" s="97">
        <f t="shared" si="1"/>
        <v>0</v>
      </c>
      <c r="I23" s="97">
        <f t="shared" si="1"/>
        <v>0</v>
      </c>
      <c r="J23" s="98">
        <f t="shared" si="1"/>
        <v>0</v>
      </c>
      <c r="K23" s="70"/>
    </row>
    <row r="24" spans="1:20" x14ac:dyDescent="0.5">
      <c r="A24" s="70"/>
      <c r="B24" s="104" t="s">
        <v>2</v>
      </c>
      <c r="C24" s="96">
        <f t="shared" ref="C24:J24" si="2">$C$16*C34</f>
        <v>0</v>
      </c>
      <c r="D24" s="97">
        <f t="shared" si="2"/>
        <v>0</v>
      </c>
      <c r="E24" s="97">
        <f t="shared" si="2"/>
        <v>0</v>
      </c>
      <c r="F24" s="369">
        <f t="shared" si="2"/>
        <v>0</v>
      </c>
      <c r="G24" s="370"/>
      <c r="H24" s="97">
        <f t="shared" si="2"/>
        <v>0</v>
      </c>
      <c r="I24" s="97">
        <f t="shared" si="2"/>
        <v>0</v>
      </c>
      <c r="J24" s="98">
        <f t="shared" si="2"/>
        <v>0</v>
      </c>
      <c r="K24" s="70"/>
    </row>
    <row r="25" spans="1:20" x14ac:dyDescent="0.5">
      <c r="A25" s="70"/>
      <c r="B25" s="104" t="s">
        <v>3</v>
      </c>
      <c r="C25" s="96">
        <f t="shared" ref="C25:J25" si="3">$C$17*C35</f>
        <v>0</v>
      </c>
      <c r="D25" s="97">
        <f t="shared" si="3"/>
        <v>0</v>
      </c>
      <c r="E25" s="97">
        <f t="shared" si="3"/>
        <v>0</v>
      </c>
      <c r="F25" s="369">
        <f t="shared" si="3"/>
        <v>0</v>
      </c>
      <c r="G25" s="370"/>
      <c r="H25" s="97">
        <f t="shared" si="3"/>
        <v>0</v>
      </c>
      <c r="I25" s="97">
        <f t="shared" si="3"/>
        <v>0</v>
      </c>
      <c r="J25" s="98">
        <f t="shared" si="3"/>
        <v>0</v>
      </c>
      <c r="K25" s="70"/>
    </row>
    <row r="26" spans="1:20" ht="18" customHeight="1" thickBot="1" x14ac:dyDescent="0.55000000000000004">
      <c r="A26" s="70"/>
      <c r="B26" s="105" t="s">
        <v>4</v>
      </c>
      <c r="C26" s="99">
        <f t="shared" ref="C26:J26" si="4">$C$18*C36</f>
        <v>0</v>
      </c>
      <c r="D26" s="100">
        <f t="shared" si="4"/>
        <v>0</v>
      </c>
      <c r="E26" s="100">
        <f t="shared" si="4"/>
        <v>0</v>
      </c>
      <c r="F26" s="367">
        <f t="shared" si="4"/>
        <v>0</v>
      </c>
      <c r="G26" s="368"/>
      <c r="H26" s="100">
        <f t="shared" si="4"/>
        <v>0</v>
      </c>
      <c r="I26" s="100">
        <f t="shared" si="4"/>
        <v>0</v>
      </c>
      <c r="J26" s="101">
        <f t="shared" si="4"/>
        <v>0</v>
      </c>
      <c r="K26" s="70"/>
    </row>
    <row r="27" spans="1:20" ht="18.600000000000001" thickBot="1" x14ac:dyDescent="0.55000000000000004">
      <c r="A27" s="70"/>
      <c r="B27" s="107" t="s">
        <v>20</v>
      </c>
      <c r="C27" s="526" t="str">
        <f>IFERROR(IF(SUM(C14:C18)=0,"Need Data",SUM(C22:C26)),"")</f>
        <v>Need Data</v>
      </c>
      <c r="D27" s="527" t="str">
        <f>IFERROR(IF(SUM(C14:C18)=0,"Need Data",SUM(D22:D26)),"")</f>
        <v>Need Data</v>
      </c>
      <c r="E27" s="527" t="str">
        <f>IFERROR(IF(SUM(C14:C18)=0,"Need Data",SUM(E22:E26)),"")</f>
        <v>Need Data</v>
      </c>
      <c r="F27" s="528" t="str">
        <f>IFERROR(IF(SUM(C14:C18)=0,"Need Data",SUM(F22:F26)),"")</f>
        <v>Need Data</v>
      </c>
      <c r="G27" s="529"/>
      <c r="H27" s="527" t="str">
        <f>IFERROR(IF(SUM(C14:C18)=0,"Need Data",SUM(H22:H26)),"")</f>
        <v>Need Data</v>
      </c>
      <c r="I27" s="527" t="str">
        <f>IFERROR(IF(SUM(C14:C18)=0,"Need Data",SUM(I22:I26)),"")</f>
        <v>Need Data</v>
      </c>
      <c r="J27" s="530" t="str">
        <f>IFERROR(IF(SUM(C14:C18)=0,"Need Data",SUM(J22:J26)),"")</f>
        <v>Need Data</v>
      </c>
      <c r="K27" s="70"/>
    </row>
    <row r="28" spans="1:20" x14ac:dyDescent="0.5">
      <c r="A28" s="70"/>
      <c r="B28" s="70"/>
      <c r="C28" s="70"/>
      <c r="D28" s="70"/>
      <c r="E28" s="70"/>
      <c r="F28" s="70"/>
      <c r="G28" s="119"/>
      <c r="H28" s="70"/>
      <c r="I28" s="70"/>
      <c r="J28" s="70"/>
      <c r="K28" s="70"/>
    </row>
    <row r="29" spans="1:20" hidden="1" x14ac:dyDescent="0.5">
      <c r="A29" s="44"/>
      <c r="B29" s="44"/>
      <c r="C29" s="44"/>
      <c r="D29" s="44"/>
      <c r="E29" s="44"/>
      <c r="F29" s="44"/>
      <c r="G29" s="44"/>
      <c r="H29" s="44"/>
      <c r="I29" s="44"/>
      <c r="J29" s="44"/>
      <c r="K29" s="44"/>
    </row>
    <row r="30" spans="1:20" hidden="1" x14ac:dyDescent="0.5">
      <c r="A30" s="44"/>
      <c r="B30" s="40" t="s">
        <v>11</v>
      </c>
      <c r="K30" s="44"/>
    </row>
    <row r="31" spans="1:20" ht="18.600000000000001" hidden="1" thickBot="1" x14ac:dyDescent="0.55000000000000004">
      <c r="A31" s="44"/>
      <c r="B31" s="16" t="s">
        <v>12</v>
      </c>
      <c r="C31" s="24">
        <v>6</v>
      </c>
      <c r="D31" s="25">
        <v>5</v>
      </c>
      <c r="E31" s="25">
        <v>4</v>
      </c>
      <c r="F31" s="25">
        <v>3</v>
      </c>
      <c r="G31" s="25"/>
      <c r="H31" s="25">
        <v>2</v>
      </c>
      <c r="I31" s="25">
        <v>1</v>
      </c>
      <c r="J31" s="26">
        <v>0</v>
      </c>
      <c r="K31" s="44"/>
    </row>
    <row r="32" spans="1:20" hidden="1" x14ac:dyDescent="0.5">
      <c r="A32" s="44"/>
      <c r="B32" s="22" t="s">
        <v>0</v>
      </c>
      <c r="C32" s="30">
        <v>1</v>
      </c>
      <c r="D32" s="31">
        <v>0</v>
      </c>
      <c r="E32" s="31">
        <v>0</v>
      </c>
      <c r="F32" s="31">
        <v>0</v>
      </c>
      <c r="G32" s="31"/>
      <c r="H32" s="31">
        <v>0</v>
      </c>
      <c r="I32" s="31">
        <v>0</v>
      </c>
      <c r="J32" s="32">
        <v>0</v>
      </c>
      <c r="K32" s="44"/>
    </row>
    <row r="33" spans="1:11" hidden="1" x14ac:dyDescent="0.5">
      <c r="A33" s="44"/>
      <c r="B33" s="22" t="s">
        <v>1</v>
      </c>
      <c r="C33" s="33">
        <v>0</v>
      </c>
      <c r="D33" s="34">
        <v>1.7829999999999999E-2</v>
      </c>
      <c r="E33" s="34">
        <v>3.986E-2</v>
      </c>
      <c r="F33" s="34">
        <v>0.14437</v>
      </c>
      <c r="G33" s="34"/>
      <c r="H33" s="34">
        <v>0.20907999999999999</v>
      </c>
      <c r="I33" s="34">
        <v>0.55449000000000004</v>
      </c>
      <c r="J33" s="35">
        <v>3.4369999999999998E-2</v>
      </c>
      <c r="K33" s="44"/>
    </row>
    <row r="34" spans="1:11" hidden="1" x14ac:dyDescent="0.5">
      <c r="A34" s="44"/>
      <c r="B34" s="22" t="s">
        <v>2</v>
      </c>
      <c r="C34" s="33">
        <v>0</v>
      </c>
      <c r="D34" s="34">
        <v>1.01E-3</v>
      </c>
      <c r="E34" s="34">
        <v>6.1999999999999998E-3</v>
      </c>
      <c r="F34" s="34">
        <v>3.1910000000000001E-2</v>
      </c>
      <c r="G34" s="34"/>
      <c r="H34" s="34">
        <v>0.10897999999999999</v>
      </c>
      <c r="I34" s="34">
        <v>0.76842999999999995</v>
      </c>
      <c r="J34" s="35">
        <v>8.3470000000000003E-2</v>
      </c>
      <c r="K34" s="44"/>
    </row>
    <row r="35" spans="1:11" hidden="1" x14ac:dyDescent="0.5">
      <c r="A35" s="44"/>
      <c r="B35" s="22" t="s">
        <v>3</v>
      </c>
      <c r="C35" s="33">
        <v>0</v>
      </c>
      <c r="D35" s="34">
        <v>1.2999999999999999E-4</v>
      </c>
      <c r="E35" s="34">
        <v>1.42E-3</v>
      </c>
      <c r="F35" s="34">
        <v>1.0710000000000001E-2</v>
      </c>
      <c r="G35" s="34"/>
      <c r="H35" s="34">
        <v>6.3909999999999995E-2</v>
      </c>
      <c r="I35" s="34">
        <v>0.68945999999999996</v>
      </c>
      <c r="J35" s="35">
        <v>0.23436999999999999</v>
      </c>
      <c r="K35" s="44"/>
    </row>
    <row r="36" spans="1:11" ht="18.600000000000001" hidden="1" thickBot="1" x14ac:dyDescent="0.55000000000000004">
      <c r="B36" s="23" t="s">
        <v>4</v>
      </c>
      <c r="C36" s="36">
        <v>0</v>
      </c>
      <c r="D36" s="37">
        <v>3.0000000000000001E-5</v>
      </c>
      <c r="E36" s="37">
        <v>0</v>
      </c>
      <c r="F36" s="37">
        <v>8.0000000000000007E-5</v>
      </c>
      <c r="G36" s="37"/>
      <c r="H36" s="37">
        <v>1.98E-3</v>
      </c>
      <c r="I36" s="37">
        <v>7.2569999999999996E-2</v>
      </c>
      <c r="J36" s="38">
        <v>0.92534000000000005</v>
      </c>
    </row>
    <row r="37" spans="1:11" ht="17.25" hidden="1" customHeight="1" x14ac:dyDescent="0.5"/>
    <row r="38" spans="1:11" hidden="1" x14ac:dyDescent="0.5"/>
    <row r="39" spans="1:11" ht="17.25" hidden="1" customHeight="1" x14ac:dyDescent="0.5"/>
    <row r="40" spans="1:11" hidden="1" x14ac:dyDescent="0.5"/>
    <row r="41" spans="1:11" hidden="1" x14ac:dyDescent="0.5"/>
    <row r="42" spans="1:11" hidden="1" x14ac:dyDescent="0.5"/>
    <row r="43" spans="1:11" hidden="1" x14ac:dyDescent="0.5"/>
    <row r="44" spans="1:11" hidden="1" x14ac:dyDescent="0.5"/>
    <row r="45" spans="1:11" hidden="1" x14ac:dyDescent="0.5"/>
    <row r="46" spans="1:11" hidden="1" x14ac:dyDescent="0.5"/>
    <row r="47" spans="1:11" hidden="1" x14ac:dyDescent="0.5"/>
    <row r="48" spans="1:11" hidden="1" x14ac:dyDescent="0.5"/>
  </sheetData>
  <sheetProtection sheet="1" objects="1" scenarios="1" selectLockedCells="1"/>
  <mergeCells count="20">
    <mergeCell ref="B20:D20"/>
    <mergeCell ref="B5:J6"/>
    <mergeCell ref="C15:E15"/>
    <mergeCell ref="C14:E14"/>
    <mergeCell ref="C13:E13"/>
    <mergeCell ref="F22:G22"/>
    <mergeCell ref="F21:G21"/>
    <mergeCell ref="H15:J15"/>
    <mergeCell ref="H14:J14"/>
    <mergeCell ref="H13:J13"/>
    <mergeCell ref="F27:G27"/>
    <mergeCell ref="F26:G26"/>
    <mergeCell ref="F25:G25"/>
    <mergeCell ref="F24:G24"/>
    <mergeCell ref="F23:G23"/>
    <mergeCell ref="B2:J2"/>
    <mergeCell ref="C18:E18"/>
    <mergeCell ref="C17:E17"/>
    <mergeCell ref="C16:E16"/>
    <mergeCell ref="B9:J10"/>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47"/>
  <sheetViews>
    <sheetView zoomScale="85" zoomScaleNormal="85" workbookViewId="0">
      <selection activeCell="C12" sqref="C12"/>
    </sheetView>
  </sheetViews>
  <sheetFormatPr defaultColWidth="0" defaultRowHeight="18" zeroHeight="1" x14ac:dyDescent="0.5"/>
  <cols>
    <col min="1" max="1" width="3.33203125" style="1" customWidth="1"/>
    <col min="2" max="2" width="17.33203125" style="1" bestFit="1" customWidth="1"/>
    <col min="3" max="3" width="20" style="1" bestFit="1" customWidth="1"/>
    <col min="4" max="10" width="14.77734375" style="1" customWidth="1"/>
    <col min="11" max="11" width="3.33203125" style="1" customWidth="1"/>
    <col min="12" max="14" width="12.33203125" style="1" hidden="1" customWidth="1"/>
    <col min="15" max="15" width="12.5546875" style="1" hidden="1" customWidth="1"/>
    <col min="16" max="16" width="20.109375" style="1" hidden="1" customWidth="1"/>
    <col min="17" max="20" width="18" style="1" hidden="1" customWidth="1"/>
    <col min="21" max="16384" width="9.109375" style="1" hidden="1"/>
  </cols>
  <sheetData>
    <row r="1" spans="1:11" x14ac:dyDescent="0.5">
      <c r="A1" s="119"/>
      <c r="B1" s="119"/>
      <c r="C1" s="119"/>
      <c r="D1" s="119"/>
      <c r="E1" s="119"/>
      <c r="F1" s="119"/>
      <c r="G1" s="119"/>
      <c r="H1" s="119"/>
      <c r="I1" s="119"/>
      <c r="J1" s="119"/>
      <c r="K1" s="119"/>
    </row>
    <row r="2" spans="1:11" ht="24.6" x14ac:dyDescent="0.6">
      <c r="A2" s="119"/>
      <c r="B2" s="355" t="s">
        <v>142</v>
      </c>
      <c r="C2" s="355"/>
      <c r="D2" s="355"/>
      <c r="E2" s="355"/>
      <c r="F2" s="355"/>
      <c r="G2" s="355"/>
      <c r="H2" s="355"/>
      <c r="I2" s="355"/>
      <c r="J2" s="355"/>
      <c r="K2" s="119"/>
    </row>
    <row r="3" spans="1:11" x14ac:dyDescent="0.5">
      <c r="A3" s="70"/>
      <c r="B3" s="70"/>
      <c r="C3" s="70"/>
      <c r="D3" s="70"/>
      <c r="E3" s="70"/>
      <c r="F3" s="70"/>
      <c r="G3" s="70"/>
      <c r="H3" s="70"/>
      <c r="I3" s="70"/>
      <c r="J3" s="70"/>
      <c r="K3" s="70"/>
    </row>
    <row r="4" spans="1:11" x14ac:dyDescent="0.5">
      <c r="A4" s="70"/>
      <c r="B4" s="357" t="s">
        <v>114</v>
      </c>
      <c r="C4" s="357"/>
      <c r="D4" s="357"/>
      <c r="E4" s="357"/>
      <c r="F4" s="357"/>
      <c r="G4" s="357"/>
      <c r="H4" s="357"/>
      <c r="I4" s="357"/>
      <c r="J4" s="357"/>
      <c r="K4" s="70"/>
    </row>
    <row r="5" spans="1:11" x14ac:dyDescent="0.5">
      <c r="A5" s="70"/>
      <c r="B5" s="378" t="s">
        <v>141</v>
      </c>
      <c r="C5" s="378"/>
      <c r="D5" s="378"/>
      <c r="E5" s="378"/>
      <c r="F5" s="378"/>
      <c r="G5" s="378"/>
      <c r="H5" s="378"/>
      <c r="I5" s="378"/>
      <c r="J5" s="378"/>
      <c r="K5" s="70"/>
    </row>
    <row r="6" spans="1:11" x14ac:dyDescent="0.5">
      <c r="A6" s="70"/>
      <c r="B6" s="378"/>
      <c r="C6" s="378"/>
      <c r="D6" s="378"/>
      <c r="E6" s="378"/>
      <c r="F6" s="378"/>
      <c r="G6" s="378"/>
      <c r="H6" s="378"/>
      <c r="I6" s="378"/>
      <c r="J6" s="378"/>
      <c r="K6" s="70"/>
    </row>
    <row r="7" spans="1:11" x14ac:dyDescent="0.5">
      <c r="A7" s="70"/>
      <c r="B7" s="70"/>
      <c r="C7" s="70"/>
      <c r="D7" s="70"/>
      <c r="E7" s="70"/>
      <c r="F7" s="70"/>
      <c r="G7" s="70"/>
      <c r="H7" s="70"/>
      <c r="I7" s="70"/>
      <c r="J7" s="70"/>
      <c r="K7" s="70"/>
    </row>
    <row r="8" spans="1:11" x14ac:dyDescent="0.5">
      <c r="A8" s="70"/>
      <c r="B8" s="357" t="s">
        <v>115</v>
      </c>
      <c r="C8" s="357"/>
      <c r="D8" s="357"/>
      <c r="E8" s="357"/>
      <c r="F8" s="357"/>
      <c r="G8" s="357"/>
      <c r="H8" s="357"/>
      <c r="I8" s="357"/>
      <c r="J8" s="357"/>
      <c r="K8" s="70"/>
    </row>
    <row r="9" spans="1:11" ht="18" customHeight="1" x14ac:dyDescent="0.5">
      <c r="A9" s="70"/>
      <c r="B9" s="356" t="s">
        <v>181</v>
      </c>
      <c r="C9" s="356"/>
      <c r="D9" s="356"/>
      <c r="E9" s="356"/>
      <c r="F9" s="356"/>
      <c r="G9" s="356"/>
      <c r="H9" s="356"/>
      <c r="I9" s="356"/>
      <c r="J9" s="356"/>
      <c r="K9" s="70"/>
    </row>
    <row r="10" spans="1:11" ht="18.600000000000001" thickBot="1" x14ac:dyDescent="0.55000000000000004">
      <c r="A10" s="70"/>
      <c r="B10" s="69"/>
      <c r="C10" s="69"/>
      <c r="D10" s="69"/>
      <c r="E10" s="69"/>
      <c r="F10" s="70"/>
      <c r="G10" s="70"/>
      <c r="H10" s="70"/>
      <c r="I10" s="70"/>
      <c r="J10" s="70"/>
      <c r="K10" s="70"/>
    </row>
    <row r="11" spans="1:11" ht="18.600000000000001" thickBot="1" x14ac:dyDescent="0.55000000000000004">
      <c r="A11" s="70"/>
      <c r="B11" s="117" t="s">
        <v>5</v>
      </c>
      <c r="C11" s="118" t="s">
        <v>112</v>
      </c>
      <c r="D11" s="69"/>
      <c r="F11" s="71" t="s">
        <v>21</v>
      </c>
      <c r="G11" s="119"/>
      <c r="H11" s="119"/>
      <c r="I11" s="119"/>
      <c r="J11" s="70"/>
      <c r="K11" s="70"/>
    </row>
    <row r="12" spans="1:11" x14ac:dyDescent="0.5">
      <c r="A12" s="70"/>
      <c r="B12" s="120" t="s">
        <v>19</v>
      </c>
      <c r="C12" s="183"/>
      <c r="D12" s="69"/>
      <c r="E12" s="119"/>
      <c r="F12" s="17"/>
      <c r="G12" s="108" t="s">
        <v>98</v>
      </c>
      <c r="H12" s="119"/>
      <c r="I12" s="119"/>
      <c r="J12" s="70"/>
      <c r="K12" s="70"/>
    </row>
    <row r="13" spans="1:11" x14ac:dyDescent="0.5">
      <c r="A13" s="70"/>
      <c r="B13" s="121" t="s">
        <v>13</v>
      </c>
      <c r="C13" s="184"/>
      <c r="D13" s="70"/>
      <c r="E13" s="119"/>
      <c r="F13" s="27"/>
      <c r="G13" s="108" t="s">
        <v>110</v>
      </c>
      <c r="H13" s="119"/>
      <c r="I13" s="119"/>
      <c r="J13" s="70"/>
      <c r="K13" s="70"/>
    </row>
    <row r="14" spans="1:11" x14ac:dyDescent="0.5">
      <c r="A14" s="70"/>
      <c r="B14" s="121" t="s">
        <v>14</v>
      </c>
      <c r="C14" s="184"/>
      <c r="D14" s="70"/>
      <c r="E14" s="119"/>
      <c r="F14" s="52"/>
      <c r="G14" s="108" t="s">
        <v>144</v>
      </c>
      <c r="H14" s="119"/>
      <c r="I14" s="119"/>
      <c r="J14" s="70"/>
      <c r="K14" s="70"/>
    </row>
    <row r="15" spans="1:11" x14ac:dyDescent="0.5">
      <c r="A15" s="70"/>
      <c r="B15" s="121" t="s">
        <v>15</v>
      </c>
      <c r="C15" s="184"/>
      <c r="D15" s="70"/>
      <c r="E15" s="119"/>
      <c r="F15" s="119"/>
      <c r="G15" s="119"/>
      <c r="H15" s="119"/>
      <c r="I15" s="119"/>
      <c r="J15" s="70"/>
      <c r="K15" s="70"/>
    </row>
    <row r="16" spans="1:11" x14ac:dyDescent="0.5">
      <c r="A16" s="70"/>
      <c r="B16" s="121" t="s">
        <v>16</v>
      </c>
      <c r="C16" s="184"/>
      <c r="D16" s="70"/>
      <c r="E16" s="70"/>
      <c r="F16" s="70"/>
      <c r="G16" s="70"/>
      <c r="H16" s="70"/>
      <c r="I16" s="70"/>
      <c r="J16" s="70"/>
      <c r="K16" s="70"/>
    </row>
    <row r="17" spans="1:11" x14ac:dyDescent="0.5">
      <c r="A17" s="70"/>
      <c r="B17" s="121" t="s">
        <v>17</v>
      </c>
      <c r="C17" s="184"/>
      <c r="D17" s="70"/>
      <c r="E17" s="70"/>
      <c r="F17" s="70"/>
      <c r="G17" s="70"/>
      <c r="H17" s="70"/>
      <c r="I17" s="70"/>
      <c r="J17" s="70"/>
      <c r="K17" s="70"/>
    </row>
    <row r="18" spans="1:11" ht="18.600000000000001" thickBot="1" x14ac:dyDescent="0.55000000000000004">
      <c r="A18" s="70"/>
      <c r="B18" s="122" t="s">
        <v>18</v>
      </c>
      <c r="C18" s="185"/>
      <c r="D18" s="70"/>
      <c r="E18" s="70"/>
      <c r="F18" s="70"/>
      <c r="G18" s="70"/>
      <c r="H18" s="70"/>
      <c r="I18" s="70"/>
      <c r="J18" s="70"/>
      <c r="K18" s="70"/>
    </row>
    <row r="19" spans="1:11" ht="18.600000000000001" thickBot="1" x14ac:dyDescent="0.55000000000000004">
      <c r="A19" s="70"/>
      <c r="B19" s="70"/>
      <c r="C19" s="70"/>
      <c r="D19" s="70"/>
      <c r="E19" s="70"/>
      <c r="F19" s="70"/>
      <c r="G19" s="70"/>
      <c r="H19" s="70"/>
      <c r="I19" s="70"/>
      <c r="J19" s="70"/>
      <c r="K19" s="70"/>
    </row>
    <row r="20" spans="1:11" ht="17.25" customHeight="1" thickBot="1" x14ac:dyDescent="0.55000000000000004">
      <c r="A20" s="70"/>
      <c r="B20" s="117" t="s">
        <v>12</v>
      </c>
      <c r="C20" s="195" t="s">
        <v>19</v>
      </c>
      <c r="D20" s="196" t="s">
        <v>13</v>
      </c>
      <c r="E20" s="196" t="s">
        <v>14</v>
      </c>
      <c r="F20" s="196" t="s">
        <v>15</v>
      </c>
      <c r="G20" s="196" t="s">
        <v>16</v>
      </c>
      <c r="H20" s="196" t="s">
        <v>17</v>
      </c>
      <c r="I20" s="197" t="s">
        <v>18</v>
      </c>
      <c r="J20" s="117" t="s">
        <v>20</v>
      </c>
      <c r="K20" s="70"/>
    </row>
    <row r="21" spans="1:11" x14ac:dyDescent="0.5">
      <c r="A21" s="70"/>
      <c r="B21" s="120" t="s">
        <v>0</v>
      </c>
      <c r="C21" s="186">
        <f>$C$12*C30</f>
        <v>0</v>
      </c>
      <c r="D21" s="187">
        <f>$C$13*D30</f>
        <v>0</v>
      </c>
      <c r="E21" s="187">
        <f>$C$14*E30</f>
        <v>0</v>
      </c>
      <c r="F21" s="187">
        <f>$C$15*F30</f>
        <v>0</v>
      </c>
      <c r="G21" s="187">
        <f>$C$16*G30</f>
        <v>0</v>
      </c>
      <c r="H21" s="187">
        <f>$C$17*H30</f>
        <v>0</v>
      </c>
      <c r="I21" s="188">
        <f>$C$18*I30</f>
        <v>0</v>
      </c>
      <c r="J21" s="251" t="str">
        <f>IFERROR(IF(SUM(C12:C18)=0,"Need Data",SUM(C21:I21)),"")</f>
        <v>Need Data</v>
      </c>
      <c r="K21" s="70"/>
    </row>
    <row r="22" spans="1:11" x14ac:dyDescent="0.5">
      <c r="A22" s="70"/>
      <c r="B22" s="121" t="s">
        <v>1</v>
      </c>
      <c r="C22" s="189">
        <f>$C$12*C31</f>
        <v>0</v>
      </c>
      <c r="D22" s="190">
        <f>$C$13*D31</f>
        <v>0</v>
      </c>
      <c r="E22" s="190">
        <f>$C$14*E31</f>
        <v>0</v>
      </c>
      <c r="F22" s="190">
        <f>$C$15*F31</f>
        <v>0</v>
      </c>
      <c r="G22" s="190">
        <f>$C$16*G31</f>
        <v>0</v>
      </c>
      <c r="H22" s="190">
        <f>$C$17*H31</f>
        <v>0</v>
      </c>
      <c r="I22" s="191">
        <f>$C$18*I31</f>
        <v>0</v>
      </c>
      <c r="J22" s="252" t="str">
        <f>IFERROR(IF(SUM(C12:C18)=0,"Need Data",SUM(C22:I22)),"")</f>
        <v>Need Data</v>
      </c>
      <c r="K22" s="70"/>
    </row>
    <row r="23" spans="1:11" x14ac:dyDescent="0.5">
      <c r="A23" s="70"/>
      <c r="B23" s="121" t="s">
        <v>2</v>
      </c>
      <c r="C23" s="189">
        <f>$C$12*C32</f>
        <v>0</v>
      </c>
      <c r="D23" s="190">
        <f>$C$13*D32</f>
        <v>0</v>
      </c>
      <c r="E23" s="190">
        <f>$C$14*E32</f>
        <v>0</v>
      </c>
      <c r="F23" s="190">
        <f>$C$15*F32</f>
        <v>0</v>
      </c>
      <c r="G23" s="190">
        <f>$C$16*G32</f>
        <v>0</v>
      </c>
      <c r="H23" s="190">
        <f>$C$17*H32</f>
        <v>0</v>
      </c>
      <c r="I23" s="191">
        <f>$C$18*I32</f>
        <v>0</v>
      </c>
      <c r="J23" s="252" t="str">
        <f>IFERROR(IF(SUM(C12:C18)=0,"Need Data",SUM(C23:I23)),"")</f>
        <v>Need Data</v>
      </c>
      <c r="K23" s="70"/>
    </row>
    <row r="24" spans="1:11" x14ac:dyDescent="0.5">
      <c r="A24" s="70"/>
      <c r="B24" s="121" t="s">
        <v>3</v>
      </c>
      <c r="C24" s="189">
        <f>$C$12*C33</f>
        <v>0</v>
      </c>
      <c r="D24" s="190">
        <f>$C$13*D33</f>
        <v>0</v>
      </c>
      <c r="E24" s="190">
        <f>$C$14*E33</f>
        <v>0</v>
      </c>
      <c r="F24" s="190">
        <f>$C$15*F33</f>
        <v>0</v>
      </c>
      <c r="G24" s="190">
        <f>$C$16*G33</f>
        <v>0</v>
      </c>
      <c r="H24" s="190">
        <f>$C$17*H33</f>
        <v>0</v>
      </c>
      <c r="I24" s="191">
        <f>$C$18*I33</f>
        <v>0</v>
      </c>
      <c r="J24" s="252" t="str">
        <f>IFERROR(IF(SUM(C12:C18)=0,"Need Data",SUM(C24:I24)),"")</f>
        <v>Need Data</v>
      </c>
      <c r="K24" s="70"/>
    </row>
    <row r="25" spans="1:11" ht="18.600000000000001" thickBot="1" x14ac:dyDescent="0.55000000000000004">
      <c r="A25" s="70"/>
      <c r="B25" s="122" t="s">
        <v>4</v>
      </c>
      <c r="C25" s="192">
        <f>$C$12*C34</f>
        <v>0</v>
      </c>
      <c r="D25" s="193">
        <f>$C$13*D34</f>
        <v>0</v>
      </c>
      <c r="E25" s="193">
        <f>$C$14*E34</f>
        <v>0</v>
      </c>
      <c r="F25" s="193">
        <f>$C$15*F34</f>
        <v>0</v>
      </c>
      <c r="G25" s="193">
        <f>$C$16*G34</f>
        <v>0</v>
      </c>
      <c r="H25" s="193">
        <f>$C$17*H34</f>
        <v>0</v>
      </c>
      <c r="I25" s="194">
        <f>$C$18*I34</f>
        <v>0</v>
      </c>
      <c r="J25" s="253" t="str">
        <f>IFERROR(IF(SUM(C12:C18)=0,"Need Data",SUM(C25:I25)),"")</f>
        <v>Need Data</v>
      </c>
      <c r="K25" s="124"/>
    </row>
    <row r="26" spans="1:11" x14ac:dyDescent="0.5">
      <c r="A26" s="70"/>
      <c r="B26" s="70"/>
      <c r="C26" s="70"/>
      <c r="D26" s="70"/>
      <c r="E26" s="70"/>
      <c r="F26" s="114"/>
      <c r="G26" s="123"/>
      <c r="H26" s="123"/>
      <c r="I26" s="123"/>
      <c r="J26" s="123"/>
      <c r="K26" s="123"/>
    </row>
    <row r="27" spans="1:11" hidden="1" x14ac:dyDescent="0.5">
      <c r="B27" s="39"/>
      <c r="C27" s="39"/>
      <c r="D27" s="39"/>
      <c r="E27" s="39"/>
    </row>
    <row r="28" spans="1:11" ht="18.600000000000001" hidden="1" thickBot="1" x14ac:dyDescent="0.55000000000000004">
      <c r="B28" s="42" t="s">
        <v>11</v>
      </c>
      <c r="D28" s="41"/>
      <c r="E28" s="41"/>
      <c r="F28" s="41"/>
      <c r="G28" s="41"/>
    </row>
    <row r="29" spans="1:11" ht="18.600000000000001" hidden="1" thickBot="1" x14ac:dyDescent="0.55000000000000004">
      <c r="B29" s="55" t="s">
        <v>12</v>
      </c>
      <c r="C29" s="56" t="s">
        <v>19</v>
      </c>
      <c r="D29" s="57" t="s">
        <v>13</v>
      </c>
      <c r="E29" s="57" t="s">
        <v>14</v>
      </c>
      <c r="F29" s="57" t="s">
        <v>15</v>
      </c>
      <c r="G29" s="57" t="s">
        <v>16</v>
      </c>
      <c r="H29" s="57" t="s">
        <v>17</v>
      </c>
      <c r="I29" s="58" t="s">
        <v>18</v>
      </c>
    </row>
    <row r="30" spans="1:11" hidden="1" x14ac:dyDescent="0.5">
      <c r="B30" s="4" t="s">
        <v>0</v>
      </c>
      <c r="C30" s="7">
        <v>1</v>
      </c>
      <c r="D30" s="8">
        <v>0</v>
      </c>
      <c r="E30" s="8">
        <v>0</v>
      </c>
      <c r="F30" s="8">
        <v>0</v>
      </c>
      <c r="G30" s="8">
        <v>0</v>
      </c>
      <c r="H30" s="8">
        <v>0</v>
      </c>
      <c r="I30" s="9">
        <v>0</v>
      </c>
    </row>
    <row r="31" spans="1:11" hidden="1" x14ac:dyDescent="0.5">
      <c r="B31" s="5" t="s">
        <v>1</v>
      </c>
      <c r="C31" s="10">
        <v>0</v>
      </c>
      <c r="D31" s="11">
        <v>1.7829999999999999E-2</v>
      </c>
      <c r="E31" s="11">
        <v>3.986E-2</v>
      </c>
      <c r="F31" s="11">
        <v>0.14437</v>
      </c>
      <c r="G31" s="11">
        <v>0.20907999999999999</v>
      </c>
      <c r="H31" s="11">
        <v>0.55449000000000004</v>
      </c>
      <c r="I31" s="12">
        <v>3.4369999999999998E-2</v>
      </c>
    </row>
    <row r="32" spans="1:11" hidden="1" x14ac:dyDescent="0.5">
      <c r="B32" s="5" t="s">
        <v>2</v>
      </c>
      <c r="C32" s="10">
        <v>0</v>
      </c>
      <c r="D32" s="11">
        <v>1.01E-3</v>
      </c>
      <c r="E32" s="11">
        <v>6.1999999999999998E-3</v>
      </c>
      <c r="F32" s="11">
        <v>3.1910000000000001E-2</v>
      </c>
      <c r="G32" s="11">
        <v>0.10897999999999999</v>
      </c>
      <c r="H32" s="11">
        <v>0.76842999999999995</v>
      </c>
      <c r="I32" s="12">
        <v>8.3470000000000003E-2</v>
      </c>
    </row>
    <row r="33" spans="2:9" hidden="1" x14ac:dyDescent="0.5">
      <c r="B33" s="5" t="s">
        <v>3</v>
      </c>
      <c r="C33" s="10">
        <v>0</v>
      </c>
      <c r="D33" s="11">
        <v>1.2999999999999999E-4</v>
      </c>
      <c r="E33" s="11">
        <v>1.42E-3</v>
      </c>
      <c r="F33" s="11">
        <v>1.0710000000000001E-2</v>
      </c>
      <c r="G33" s="11">
        <v>6.3909999999999995E-2</v>
      </c>
      <c r="H33" s="11">
        <v>0.68945999999999996</v>
      </c>
      <c r="I33" s="12">
        <v>0.23436999999999999</v>
      </c>
    </row>
    <row r="34" spans="2:9" ht="18.600000000000001" hidden="1" thickBot="1" x14ac:dyDescent="0.55000000000000004">
      <c r="B34" s="6" t="s">
        <v>4</v>
      </c>
      <c r="C34" s="13">
        <v>0</v>
      </c>
      <c r="D34" s="14">
        <v>3.0000000000000001E-5</v>
      </c>
      <c r="E34" s="14">
        <v>0</v>
      </c>
      <c r="F34" s="14">
        <v>8.0000000000000007E-5</v>
      </c>
      <c r="G34" s="14">
        <v>1.98E-3</v>
      </c>
      <c r="H34" s="14">
        <v>7.2569999999999996E-2</v>
      </c>
      <c r="I34" s="15">
        <v>0.92534000000000005</v>
      </c>
    </row>
    <row r="35" spans="2:9" hidden="1" x14ac:dyDescent="0.5"/>
    <row r="36" spans="2:9" hidden="1" x14ac:dyDescent="0.5"/>
    <row r="37" spans="2:9" hidden="1" x14ac:dyDescent="0.5"/>
    <row r="38" spans="2:9" hidden="1" x14ac:dyDescent="0.5"/>
    <row r="39" spans="2:9" hidden="1" x14ac:dyDescent="0.5"/>
    <row r="40" spans="2:9" hidden="1" x14ac:dyDescent="0.5"/>
    <row r="41" spans="2:9" hidden="1" x14ac:dyDescent="0.5"/>
    <row r="42" spans="2:9" hidden="1" x14ac:dyDescent="0.5"/>
    <row r="43" spans="2:9" hidden="1" x14ac:dyDescent="0.5"/>
    <row r="44" spans="2:9" hidden="1" x14ac:dyDescent="0.5"/>
    <row r="45" spans="2:9" hidden="1" x14ac:dyDescent="0.5"/>
    <row r="46" spans="2:9" hidden="1" x14ac:dyDescent="0.5"/>
    <row r="47" spans="2:9" hidden="1" x14ac:dyDescent="0.5"/>
  </sheetData>
  <sheetProtection sheet="1" objects="1" scenarios="1" selectLockedCells="1"/>
  <mergeCells count="5">
    <mergeCell ref="B9:J9"/>
    <mergeCell ref="B5:J6"/>
    <mergeCell ref="B2:J2"/>
    <mergeCell ref="B4:J4"/>
    <mergeCell ref="B8:J8"/>
  </mergeCells>
  <pageMargins left="0.7" right="0.7" top="0.75" bottom="0.75" header="0.3" footer="0.3"/>
  <pageSetup orientation="portrait" horizontalDpi="4294967293" verticalDpi="4294967293"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H49"/>
  <sheetViews>
    <sheetView zoomScale="85" zoomScaleNormal="85" workbookViewId="0">
      <selection activeCell="C18" sqref="C18"/>
    </sheetView>
  </sheetViews>
  <sheetFormatPr defaultColWidth="0" defaultRowHeight="18" zeroHeight="1" x14ac:dyDescent="0.5"/>
  <cols>
    <col min="1" max="1" width="3.33203125" style="1" customWidth="1"/>
    <col min="2" max="2" width="12.88671875" style="1" bestFit="1" customWidth="1"/>
    <col min="3" max="3" width="18" style="1" bestFit="1" customWidth="1"/>
    <col min="4" max="4" width="26.77734375" style="1" bestFit="1" customWidth="1"/>
    <col min="5" max="5" width="11.6640625" style="1" customWidth="1"/>
    <col min="6" max="6" width="11.109375" style="1" customWidth="1"/>
    <col min="7" max="7" width="20.44140625" style="1" customWidth="1"/>
    <col min="8" max="8" width="3.33203125" style="1" customWidth="1"/>
    <col min="9" max="9" width="0" style="1" hidden="1" customWidth="1"/>
    <col min="10" max="16384" width="0" style="1" hidden="1"/>
  </cols>
  <sheetData>
    <row r="1" spans="1:8" x14ac:dyDescent="0.5">
      <c r="A1" s="119"/>
      <c r="B1" s="119"/>
      <c r="C1" s="119"/>
      <c r="D1" s="119"/>
      <c r="E1" s="119"/>
      <c r="F1" s="119"/>
      <c r="G1" s="119"/>
      <c r="H1" s="119"/>
    </row>
    <row r="2" spans="1:8" ht="24.6" x14ac:dyDescent="0.6">
      <c r="A2" s="119"/>
      <c r="B2" s="179" t="s">
        <v>140</v>
      </c>
      <c r="C2" s="119"/>
      <c r="D2" s="119"/>
      <c r="E2" s="119"/>
      <c r="F2" s="119"/>
      <c r="G2" s="119"/>
      <c r="H2" s="119"/>
    </row>
    <row r="3" spans="1:8" x14ac:dyDescent="0.5">
      <c r="A3" s="70"/>
      <c r="B3" s="70"/>
      <c r="C3" s="70"/>
      <c r="D3" s="70"/>
      <c r="E3" s="70"/>
      <c r="F3" s="70"/>
      <c r="G3" s="70"/>
      <c r="H3" s="70"/>
    </row>
    <row r="4" spans="1:8" x14ac:dyDescent="0.5">
      <c r="A4" s="70"/>
      <c r="B4" s="386" t="s">
        <v>163</v>
      </c>
      <c r="C4" s="386"/>
      <c r="D4" s="386"/>
      <c r="E4" s="386"/>
      <c r="F4" s="386"/>
      <c r="G4" s="386"/>
      <c r="H4" s="70"/>
    </row>
    <row r="5" spans="1:8" ht="18" customHeight="1" x14ac:dyDescent="0.5">
      <c r="A5" s="70"/>
      <c r="B5" s="385" t="s">
        <v>100</v>
      </c>
      <c r="C5" s="385"/>
      <c r="D5" s="385"/>
      <c r="E5" s="385"/>
      <c r="F5" s="385"/>
      <c r="G5" s="385"/>
      <c r="H5" s="70"/>
    </row>
    <row r="6" spans="1:8" x14ac:dyDescent="0.5">
      <c r="A6" s="70"/>
      <c r="B6" s="385"/>
      <c r="C6" s="385"/>
      <c r="D6" s="385"/>
      <c r="E6" s="385"/>
      <c r="F6" s="385"/>
      <c r="G6" s="385"/>
      <c r="H6" s="70"/>
    </row>
    <row r="7" spans="1:8" x14ac:dyDescent="0.5">
      <c r="A7" s="70"/>
      <c r="B7" s="81"/>
      <c r="C7" s="81"/>
      <c r="D7" s="81"/>
      <c r="E7" s="81"/>
      <c r="F7" s="81"/>
      <c r="G7" s="81"/>
      <c r="H7" s="70"/>
    </row>
    <row r="8" spans="1:8" x14ac:dyDescent="0.5">
      <c r="A8" s="70"/>
      <c r="B8" s="386" t="s">
        <v>104</v>
      </c>
      <c r="C8" s="386"/>
      <c r="D8" s="386"/>
      <c r="E8" s="386"/>
      <c r="F8" s="386"/>
      <c r="G8" s="386"/>
      <c r="H8" s="70"/>
    </row>
    <row r="9" spans="1:8" ht="18" customHeight="1" x14ac:dyDescent="0.5">
      <c r="A9" s="70"/>
      <c r="B9" s="356" t="s">
        <v>164</v>
      </c>
      <c r="C9" s="356"/>
      <c r="D9" s="356"/>
      <c r="E9" s="356"/>
      <c r="F9" s="356"/>
      <c r="G9" s="356"/>
      <c r="H9" s="70"/>
    </row>
    <row r="10" spans="1:8" x14ac:dyDescent="0.5">
      <c r="A10" s="70"/>
      <c r="B10" s="356"/>
      <c r="C10" s="356"/>
      <c r="D10" s="356"/>
      <c r="E10" s="356"/>
      <c r="F10" s="356"/>
      <c r="G10" s="356"/>
      <c r="H10" s="70"/>
    </row>
    <row r="11" spans="1:8" x14ac:dyDescent="0.5">
      <c r="A11" s="70"/>
      <c r="B11" s="356"/>
      <c r="C11" s="356"/>
      <c r="D11" s="356"/>
      <c r="E11" s="356"/>
      <c r="F11" s="356"/>
      <c r="G11" s="356"/>
      <c r="H11" s="70"/>
    </row>
    <row r="12" spans="1:8" x14ac:dyDescent="0.5">
      <c r="A12" s="70"/>
      <c r="B12" s="70"/>
      <c r="C12" s="70"/>
      <c r="D12" s="69"/>
      <c r="E12" s="70"/>
      <c r="F12" s="70"/>
      <c r="G12" s="70"/>
      <c r="H12" s="70"/>
    </row>
    <row r="13" spans="1:8" x14ac:dyDescent="0.5">
      <c r="A13" s="70"/>
      <c r="B13" s="71" t="s">
        <v>21</v>
      </c>
      <c r="C13" s="70"/>
      <c r="D13" s="69"/>
      <c r="E13" s="70"/>
      <c r="F13" s="70"/>
      <c r="G13" s="70"/>
      <c r="H13" s="70"/>
    </row>
    <row r="14" spans="1:8" x14ac:dyDescent="0.5">
      <c r="A14" s="70"/>
      <c r="B14" s="17"/>
      <c r="C14" s="70" t="s">
        <v>98</v>
      </c>
      <c r="D14" s="69"/>
      <c r="E14" s="70"/>
      <c r="F14" s="70"/>
      <c r="G14" s="70"/>
      <c r="H14" s="70"/>
    </row>
    <row r="15" spans="1:8" ht="18.600000000000001" thickBot="1" x14ac:dyDescent="0.55000000000000004">
      <c r="A15" s="70"/>
      <c r="B15" s="27"/>
      <c r="C15" s="70" t="s">
        <v>99</v>
      </c>
      <c r="D15" s="69"/>
      <c r="E15" s="70"/>
      <c r="F15" s="70"/>
      <c r="G15" s="70"/>
      <c r="H15" s="70"/>
    </row>
    <row r="16" spans="1:8" ht="18.600000000000001" thickBot="1" x14ac:dyDescent="0.55000000000000004">
      <c r="A16" s="70"/>
      <c r="B16" s="80"/>
      <c r="C16" s="70"/>
      <c r="D16" s="70"/>
      <c r="E16" s="70"/>
      <c r="F16" s="29" t="s">
        <v>5</v>
      </c>
      <c r="G16" s="43" t="s">
        <v>99</v>
      </c>
      <c r="H16" s="70"/>
    </row>
    <row r="17" spans="1:8" ht="18.600000000000001" thickBot="1" x14ac:dyDescent="0.55000000000000004">
      <c r="A17" s="70"/>
      <c r="B17" s="43" t="s">
        <v>5</v>
      </c>
      <c r="C17" s="177" t="s">
        <v>96</v>
      </c>
      <c r="D17" s="178" t="s">
        <v>97</v>
      </c>
      <c r="E17" s="70"/>
      <c r="F17" s="180" t="s">
        <v>90</v>
      </c>
      <c r="G17" s="206" t="str">
        <f>IFERROR(IF(OR($C$18=0,$D$18=0,$C$19=0,$D$19=0),"Missing Input Data",($C$18*($D$18/SUM($D$18:$D$19)))+($C$19*($D$19/SUM($D$18:$D$19)))),"Input Data Error")</f>
        <v>Missing Input Data</v>
      </c>
      <c r="H17" s="70"/>
    </row>
    <row r="18" spans="1:8" x14ac:dyDescent="0.5">
      <c r="A18" s="70"/>
      <c r="B18" s="4" t="s">
        <v>0</v>
      </c>
      <c r="C18" s="83"/>
      <c r="D18" s="84"/>
      <c r="E18" s="70"/>
      <c r="F18" s="181" t="s">
        <v>91</v>
      </c>
      <c r="G18" s="207" t="str">
        <f>IFERROR(IF(OR($C$18=0,$D$18=0,$C$19=0,$D$19=0,$C$20=0,$D$20=0),"Missing Input Data",($C$18*($D$18/SUM($D$18:$D$20)))+($C$19*($D$19/SUM($D$18:$D$20)))+($C$20*($D$20/SUM($D$18:$D$20)))),"Input Data Error")</f>
        <v>Missing Input Data</v>
      </c>
      <c r="H18" s="70"/>
    </row>
    <row r="19" spans="1:8" x14ac:dyDescent="0.5">
      <c r="A19" s="70"/>
      <c r="B19" s="5" t="s">
        <v>1</v>
      </c>
      <c r="C19" s="85"/>
      <c r="D19" s="86"/>
      <c r="E19" s="70"/>
      <c r="F19" s="181" t="s">
        <v>92</v>
      </c>
      <c r="G19" s="207" t="str">
        <f>IFERROR(IF(OR($C$18=0,$D$18=0,$C$19=0,$D$19=0,$C$20=0,$D$20=0,$C$21=0,$D$21=0),"Missing Input Data",($C$18*($D$18/SUM($D$18:$D$21)))+($C$19*($D$19/SUM($D$18:$D$21)))+($C$20*($D$20/SUM($D$18:$D$21)))+($C$21*($D$21/SUM($D$18:$D$21)))),"Input Data Error")</f>
        <v>Missing Input Data</v>
      </c>
      <c r="H19" s="70"/>
    </row>
    <row r="20" spans="1:8" x14ac:dyDescent="0.5">
      <c r="A20" s="70"/>
      <c r="B20" s="5" t="s">
        <v>2</v>
      </c>
      <c r="C20" s="85"/>
      <c r="D20" s="86"/>
      <c r="E20" s="70"/>
      <c r="F20" s="181" t="s">
        <v>93</v>
      </c>
      <c r="G20" s="207" t="str">
        <f>IFERROR(IF(OR($C$18=0,$D$18=0,$C$19=0,$D$19=0,$C$20=0,$D$20=0,$C$21=0,$D$21=0,$C$22=0,$D$22=0),"Missing Input Data",($C$18*($D$18/SUM($D$18:$D$22)))+($C$19*($D$19/SUM($D$18:$D$22)))+($C$20*($D$20/SUM($D$18:$D$22)))+($C$21*($D$21/SUM($D$18:$D$22)))+($C$22*($D$22/SUM($D$18:$D$22)))),"Input Data Error")</f>
        <v>Missing Input Data</v>
      </c>
      <c r="H20" s="70"/>
    </row>
    <row r="21" spans="1:8" ht="17.25" customHeight="1" x14ac:dyDescent="0.5">
      <c r="A21" s="70"/>
      <c r="B21" s="5" t="s">
        <v>3</v>
      </c>
      <c r="C21" s="85"/>
      <c r="D21" s="86"/>
      <c r="E21" s="70"/>
      <c r="F21" s="181" t="s">
        <v>94</v>
      </c>
      <c r="G21" s="207" t="str">
        <f>IFERROR(IF(OR($C$19=0,$D$19=0,$C$20=0,$D$20=0,$C$21=0,$D$21=0),"Missing Input Data",($C$19*($D$19/SUM($D$19:$D$21)))+($C$20*($D$20/SUM($D$19:$D$21)))+($C$21*($D$21/SUM($D$19:$D$21)))),"Input Data Error")</f>
        <v>Missing Input Data</v>
      </c>
      <c r="H21" s="70"/>
    </row>
    <row r="22" spans="1:8" ht="18.600000000000001" thickBot="1" x14ac:dyDescent="0.55000000000000004">
      <c r="A22" s="70"/>
      <c r="B22" s="6" t="s">
        <v>4</v>
      </c>
      <c r="C22" s="87"/>
      <c r="D22" s="88"/>
      <c r="E22" s="70"/>
      <c r="F22" s="182" t="s">
        <v>95</v>
      </c>
      <c r="G22" s="208" t="str">
        <f>IFERROR(IF(OR($C$20=0,$D$20=0,$C$21=0,$D$21=0),"Missing Input Data",($C$20*($D$20/SUM($D$20:$D$21)))+($C$21*($D$21/SUM($D$20:$D$21)))),"Input Data Error")</f>
        <v>Missing Input Data</v>
      </c>
      <c r="H22" s="70"/>
    </row>
    <row r="23" spans="1:8" x14ac:dyDescent="0.5">
      <c r="A23" s="70"/>
      <c r="B23" s="70"/>
      <c r="C23" s="70"/>
      <c r="D23" s="70"/>
      <c r="E23" s="70"/>
      <c r="F23" s="70"/>
      <c r="G23" s="70"/>
      <c r="H23" s="70"/>
    </row>
    <row r="24" spans="1:8" hidden="1" x14ac:dyDescent="0.5"/>
    <row r="25" spans="1:8" hidden="1" x14ac:dyDescent="0.5"/>
    <row r="26" spans="1:8" hidden="1" x14ac:dyDescent="0.5"/>
    <row r="27" spans="1:8" hidden="1" x14ac:dyDescent="0.5"/>
    <row r="28" spans="1:8" hidden="1" x14ac:dyDescent="0.5"/>
    <row r="29" spans="1:8" hidden="1" x14ac:dyDescent="0.5"/>
    <row r="30" spans="1:8" hidden="1" x14ac:dyDescent="0.5"/>
    <row r="31" spans="1:8" hidden="1" x14ac:dyDescent="0.5">
      <c r="B31" s="39"/>
      <c r="C31" s="39"/>
      <c r="D31" s="39"/>
    </row>
    <row r="32" spans="1:8" hidden="1" x14ac:dyDescent="0.5"/>
    <row r="33" hidden="1" x14ac:dyDescent="0.5"/>
    <row r="34" hidden="1" x14ac:dyDescent="0.5"/>
    <row r="35" hidden="1" x14ac:dyDescent="0.5"/>
    <row r="36" hidden="1" x14ac:dyDescent="0.5"/>
    <row r="37" hidden="1" x14ac:dyDescent="0.5"/>
    <row r="38" hidden="1" x14ac:dyDescent="0.5"/>
    <row r="39" hidden="1" x14ac:dyDescent="0.5"/>
    <row r="40" hidden="1" x14ac:dyDescent="0.5"/>
    <row r="41" hidden="1" x14ac:dyDescent="0.5"/>
    <row r="42" hidden="1" x14ac:dyDescent="0.5"/>
    <row r="43" hidden="1" x14ac:dyDescent="0.5"/>
    <row r="44" hidden="1" x14ac:dyDescent="0.5"/>
    <row r="45" hidden="1" x14ac:dyDescent="0.5"/>
    <row r="46" hidden="1" x14ac:dyDescent="0.5"/>
    <row r="47" hidden="1" x14ac:dyDescent="0.5"/>
    <row r="48" hidden="1" x14ac:dyDescent="0.5"/>
    <row r="49" hidden="1" x14ac:dyDescent="0.5"/>
  </sheetData>
  <sheetProtection sheet="1" objects="1" scenarios="1" selectLockedCells="1"/>
  <mergeCells count="4">
    <mergeCell ref="B5:G6"/>
    <mergeCell ref="B9:G11"/>
    <mergeCell ref="B4:G4"/>
    <mergeCell ref="B8:G8"/>
  </mergeCells>
  <pageMargins left="0.7" right="0.7" top="0.75" bottom="0.75" header="0.3" footer="0.3"/>
  <pageSetup orientation="portrait" horizontalDpi="4294967293" verticalDpi="4294967293"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V120"/>
  <sheetViews>
    <sheetView zoomScale="85" zoomScaleNormal="85" workbookViewId="0">
      <selection activeCell="D21" sqref="D21"/>
    </sheetView>
  </sheetViews>
  <sheetFormatPr defaultColWidth="0" defaultRowHeight="18" zeroHeight="1" x14ac:dyDescent="0.5"/>
  <cols>
    <col min="1" max="1" width="3.33203125" style="1" customWidth="1"/>
    <col min="2" max="2" width="5.5546875" style="1" customWidth="1"/>
    <col min="3" max="3" width="11.109375" style="1" bestFit="1" customWidth="1"/>
    <col min="4" max="4" width="12.44140625" style="1" customWidth="1"/>
    <col min="5" max="5" width="15.77734375" style="1" customWidth="1"/>
    <col min="6" max="9" width="12.44140625" style="1" customWidth="1"/>
    <col min="10" max="10" width="12.6640625" style="1" customWidth="1"/>
    <col min="11" max="11" width="3.33203125" style="1" customWidth="1"/>
    <col min="12" max="12" width="14.5546875" style="1" hidden="1" customWidth="1"/>
    <col min="13" max="17" width="12.33203125" style="1" hidden="1" customWidth="1"/>
    <col min="18" max="20" width="9.109375" style="1" hidden="1" customWidth="1"/>
    <col min="21" max="22" width="9.44140625" style="1" hidden="1" customWidth="1"/>
    <col min="23" max="16384" width="9.109375" style="1" hidden="1"/>
  </cols>
  <sheetData>
    <row r="1" spans="1:16" x14ac:dyDescent="0.5">
      <c r="A1" s="126"/>
      <c r="B1" s="126"/>
      <c r="C1" s="199"/>
      <c r="D1" s="126"/>
      <c r="E1" s="126"/>
      <c r="F1" s="126"/>
      <c r="G1" s="126"/>
      <c r="H1" s="126"/>
      <c r="I1" s="126"/>
      <c r="J1" s="126"/>
      <c r="K1" s="126"/>
    </row>
    <row r="2" spans="1:16" ht="24.6" customHeight="1" x14ac:dyDescent="0.5">
      <c r="A2" s="126"/>
      <c r="B2" s="387" t="s">
        <v>189</v>
      </c>
      <c r="C2" s="387"/>
      <c r="D2" s="387"/>
      <c r="E2" s="387"/>
      <c r="F2" s="387"/>
      <c r="G2" s="387"/>
      <c r="H2" s="387"/>
      <c r="I2" s="387"/>
      <c r="J2" s="387"/>
      <c r="K2" s="126"/>
    </row>
    <row r="3" spans="1:16" ht="24.6" customHeight="1" x14ac:dyDescent="0.5">
      <c r="A3" s="199"/>
      <c r="B3" s="387"/>
      <c r="C3" s="387"/>
      <c r="D3" s="387"/>
      <c r="E3" s="387"/>
      <c r="F3" s="387"/>
      <c r="G3" s="387"/>
      <c r="H3" s="387"/>
      <c r="I3" s="387"/>
      <c r="J3" s="387"/>
      <c r="K3" s="199"/>
    </row>
    <row r="4" spans="1:16" x14ac:dyDescent="0.5">
      <c r="A4" s="126"/>
      <c r="B4" s="126"/>
      <c r="C4" s="199"/>
      <c r="D4" s="126"/>
      <c r="E4" s="126"/>
      <c r="F4" s="126"/>
      <c r="G4" s="126"/>
      <c r="H4" s="126"/>
      <c r="I4" s="126"/>
      <c r="J4" s="126"/>
      <c r="K4" s="126"/>
    </row>
    <row r="5" spans="1:16" x14ac:dyDescent="0.5">
      <c r="A5" s="126"/>
      <c r="B5" s="127" t="s">
        <v>114</v>
      </c>
      <c r="C5" s="198"/>
      <c r="D5" s="126"/>
      <c r="E5" s="126"/>
      <c r="F5" s="126"/>
      <c r="G5" s="126"/>
      <c r="H5" s="126"/>
      <c r="I5" s="126"/>
      <c r="J5" s="126"/>
      <c r="K5" s="126"/>
    </row>
    <row r="6" spans="1:16" x14ac:dyDescent="0.5">
      <c r="A6" s="126"/>
      <c r="B6" s="378" t="s">
        <v>184</v>
      </c>
      <c r="C6" s="378"/>
      <c r="D6" s="378"/>
      <c r="E6" s="378"/>
      <c r="F6" s="378"/>
      <c r="G6" s="378"/>
      <c r="H6" s="378"/>
      <c r="I6" s="378"/>
      <c r="J6" s="378"/>
      <c r="K6" s="126"/>
    </row>
    <row r="7" spans="1:16" x14ac:dyDescent="0.5">
      <c r="A7" s="126"/>
      <c r="B7" s="378"/>
      <c r="C7" s="378"/>
      <c r="D7" s="378"/>
      <c r="E7" s="378"/>
      <c r="F7" s="378"/>
      <c r="G7" s="378"/>
      <c r="H7" s="378"/>
      <c r="I7" s="378"/>
      <c r="J7" s="378"/>
      <c r="K7" s="126"/>
    </row>
    <row r="8" spans="1:16" x14ac:dyDescent="0.5">
      <c r="A8" s="126"/>
      <c r="B8" s="126"/>
      <c r="C8" s="199"/>
      <c r="D8" s="126"/>
      <c r="E8" s="126"/>
      <c r="F8" s="126"/>
      <c r="G8" s="126"/>
      <c r="H8" s="126"/>
      <c r="I8" s="126"/>
      <c r="J8" s="126"/>
      <c r="K8" s="126"/>
    </row>
    <row r="9" spans="1:16" x14ac:dyDescent="0.5">
      <c r="A9" s="126"/>
      <c r="B9" s="127" t="s">
        <v>115</v>
      </c>
      <c r="C9" s="198"/>
      <c r="D9" s="126"/>
      <c r="E9" s="126"/>
      <c r="F9" s="126"/>
      <c r="G9" s="126"/>
      <c r="H9" s="126"/>
      <c r="I9" s="126"/>
      <c r="J9" s="126"/>
      <c r="K9" s="126"/>
    </row>
    <row r="10" spans="1:16" ht="18" customHeight="1" x14ac:dyDescent="0.5">
      <c r="A10" s="126"/>
      <c r="B10" s="378" t="s">
        <v>183</v>
      </c>
      <c r="C10" s="378"/>
      <c r="D10" s="378"/>
      <c r="E10" s="378"/>
      <c r="F10" s="378"/>
      <c r="G10" s="201"/>
      <c r="H10" s="201"/>
      <c r="I10" s="201"/>
      <c r="J10" s="201"/>
      <c r="K10" s="126"/>
    </row>
    <row r="11" spans="1:16" x14ac:dyDescent="0.5">
      <c r="A11" s="126"/>
      <c r="B11" s="378"/>
      <c r="C11" s="378"/>
      <c r="D11" s="378"/>
      <c r="E11" s="378"/>
      <c r="F11" s="378"/>
      <c r="G11" s="201"/>
      <c r="H11" s="127" t="s">
        <v>21</v>
      </c>
      <c r="I11" s="199"/>
      <c r="J11" s="201"/>
      <c r="K11" s="126"/>
    </row>
    <row r="12" spans="1:16" x14ac:dyDescent="0.5">
      <c r="A12" s="126"/>
      <c r="B12" s="378"/>
      <c r="C12" s="378"/>
      <c r="D12" s="378"/>
      <c r="E12" s="378"/>
      <c r="F12" s="378"/>
      <c r="G12" s="201"/>
      <c r="H12" s="17"/>
      <c r="I12" s="126" t="s">
        <v>98</v>
      </c>
      <c r="J12" s="201"/>
      <c r="K12" s="126"/>
    </row>
    <row r="13" spans="1:16" x14ac:dyDescent="0.5">
      <c r="A13" s="126"/>
      <c r="B13" s="378"/>
      <c r="C13" s="378"/>
      <c r="D13" s="378"/>
      <c r="E13" s="378"/>
      <c r="F13" s="378"/>
      <c r="G13" s="201"/>
      <c r="H13" s="27"/>
      <c r="I13" s="126" t="s">
        <v>174</v>
      </c>
      <c r="J13" s="201"/>
      <c r="K13" s="126"/>
    </row>
    <row r="14" spans="1:16" x14ac:dyDescent="0.5">
      <c r="A14" s="126"/>
      <c r="B14" s="378"/>
      <c r="C14" s="378"/>
      <c r="D14" s="378"/>
      <c r="E14" s="378"/>
      <c r="F14" s="378"/>
      <c r="G14" s="201"/>
      <c r="H14" s="48"/>
      <c r="I14" s="126" t="s">
        <v>101</v>
      </c>
      <c r="J14" s="201"/>
      <c r="K14" s="126"/>
    </row>
    <row r="15" spans="1:16" x14ac:dyDescent="0.5">
      <c r="A15" s="126"/>
      <c r="B15" s="378"/>
      <c r="C15" s="378"/>
      <c r="D15" s="378"/>
      <c r="E15" s="378"/>
      <c r="F15" s="378"/>
      <c r="G15" s="126"/>
      <c r="H15" s="254"/>
      <c r="I15" s="199" t="s">
        <v>185</v>
      </c>
      <c r="J15" s="199"/>
      <c r="K15" s="126"/>
      <c r="M15"/>
      <c r="N15"/>
      <c r="O15"/>
      <c r="P15"/>
    </row>
    <row r="16" spans="1:16" x14ac:dyDescent="0.5">
      <c r="A16" s="199"/>
      <c r="B16" s="378"/>
      <c r="C16" s="378"/>
      <c r="D16" s="378"/>
      <c r="E16" s="378"/>
      <c r="F16" s="378"/>
      <c r="G16" s="199"/>
      <c r="H16" s="199"/>
      <c r="I16" s="199"/>
      <c r="J16" s="199"/>
      <c r="K16" s="199"/>
      <c r="M16" s="60"/>
      <c r="N16" s="60"/>
      <c r="O16" s="60"/>
      <c r="P16" s="60"/>
    </row>
    <row r="17" spans="1:16" x14ac:dyDescent="0.5">
      <c r="A17" s="126"/>
      <c r="B17" s="199"/>
      <c r="C17" s="199"/>
      <c r="D17" s="199"/>
      <c r="E17" s="199"/>
      <c r="F17" s="199"/>
      <c r="G17" s="199"/>
      <c r="H17" s="199"/>
      <c r="I17" s="199"/>
      <c r="J17" s="199"/>
      <c r="K17" s="126"/>
      <c r="M17"/>
      <c r="N17"/>
      <c r="O17"/>
      <c r="P17"/>
    </row>
    <row r="18" spans="1:16" ht="24.6" x14ac:dyDescent="0.6">
      <c r="A18" s="126"/>
      <c r="B18" s="388" t="s">
        <v>178</v>
      </c>
      <c r="C18" s="388"/>
      <c r="D18" s="388"/>
      <c r="E18" s="388"/>
      <c r="F18" s="388"/>
      <c r="G18" s="388"/>
      <c r="H18" s="223"/>
      <c r="I18" s="199"/>
      <c r="J18" s="199"/>
      <c r="K18" s="163"/>
      <c r="L18"/>
      <c r="M18"/>
      <c r="N18"/>
      <c r="O18"/>
      <c r="P18"/>
    </row>
    <row r="19" spans="1:16" ht="8.4" customHeight="1" thickBot="1" x14ac:dyDescent="0.6">
      <c r="A19" s="126"/>
      <c r="B19" s="213"/>
      <c r="C19" s="213"/>
      <c r="D19" s="221"/>
      <c r="E19" s="221"/>
      <c r="F19" s="221"/>
      <c r="G19" s="221"/>
      <c r="H19" s="221"/>
      <c r="I19" s="221"/>
      <c r="J19" s="126"/>
      <c r="K19" s="163"/>
      <c r="L19" s="60"/>
      <c r="M19" s="60"/>
      <c r="N19" s="60"/>
      <c r="O19" s="60"/>
      <c r="P19" s="60"/>
    </row>
    <row r="20" spans="1:16" ht="18.600000000000001" thickBot="1" x14ac:dyDescent="0.55000000000000004">
      <c r="A20" s="126"/>
      <c r="B20" s="200"/>
      <c r="C20" s="117" t="s">
        <v>5</v>
      </c>
      <c r="D20" s="136" t="s">
        <v>80</v>
      </c>
      <c r="E20" s="133" t="s">
        <v>6</v>
      </c>
      <c r="F20" s="210" t="s">
        <v>7</v>
      </c>
      <c r="G20" s="210" t="s">
        <v>8</v>
      </c>
      <c r="H20" s="210" t="s">
        <v>9</v>
      </c>
      <c r="I20" s="134" t="s">
        <v>10</v>
      </c>
      <c r="J20" s="199"/>
      <c r="K20" s="126"/>
      <c r="N20"/>
      <c r="O20"/>
      <c r="P20"/>
    </row>
    <row r="21" spans="1:16" x14ac:dyDescent="0.5">
      <c r="A21" s="126"/>
      <c r="B21" s="126"/>
      <c r="C21" s="211" t="s">
        <v>0</v>
      </c>
      <c r="D21" s="248"/>
      <c r="E21" s="250"/>
      <c r="F21" s="247"/>
      <c r="G21" s="244"/>
      <c r="H21" s="244"/>
      <c r="I21" s="240"/>
      <c r="J21" s="199"/>
      <c r="K21" s="126"/>
      <c r="N21"/>
      <c r="O21"/>
      <c r="P21"/>
    </row>
    <row r="22" spans="1:16" x14ac:dyDescent="0.5">
      <c r="A22" s="126"/>
      <c r="B22" s="126"/>
      <c r="C22" s="212" t="s">
        <v>1</v>
      </c>
      <c r="D22" s="249"/>
      <c r="E22" s="18"/>
      <c r="F22" s="245"/>
      <c r="G22" s="246"/>
      <c r="H22" s="245"/>
      <c r="I22" s="241"/>
      <c r="J22" s="199"/>
      <c r="K22" s="126"/>
    </row>
    <row r="23" spans="1:16" x14ac:dyDescent="0.5">
      <c r="A23" s="126"/>
      <c r="B23" s="126"/>
      <c r="C23" s="212" t="s">
        <v>2</v>
      </c>
      <c r="D23" s="249"/>
      <c r="E23" s="18"/>
      <c r="F23" s="20"/>
      <c r="G23" s="245"/>
      <c r="H23" s="246"/>
      <c r="I23" s="241"/>
      <c r="J23" s="199"/>
      <c r="K23" s="126"/>
      <c r="L23" s="128"/>
      <c r="M23" s="128"/>
    </row>
    <row r="24" spans="1:16" x14ac:dyDescent="0.5">
      <c r="A24" s="126"/>
      <c r="B24" s="126"/>
      <c r="C24" s="212" t="s">
        <v>3</v>
      </c>
      <c r="D24" s="249"/>
      <c r="E24" s="18"/>
      <c r="F24" s="20"/>
      <c r="G24" s="20"/>
      <c r="H24" s="245"/>
      <c r="I24" s="242"/>
      <c r="J24" s="199"/>
      <c r="K24" s="126"/>
      <c r="L24" s="128"/>
      <c r="M24" s="128"/>
    </row>
    <row r="25" spans="1:16" ht="18.600000000000001" thickBot="1" x14ac:dyDescent="0.55000000000000004">
      <c r="A25" s="126"/>
      <c r="B25" s="126"/>
      <c r="C25" s="220" t="s">
        <v>4</v>
      </c>
      <c r="D25" s="242"/>
      <c r="E25" s="19"/>
      <c r="F25" s="21"/>
      <c r="G25" s="21"/>
      <c r="H25" s="21"/>
      <c r="I25" s="243"/>
      <c r="J25" s="199"/>
      <c r="K25" s="126"/>
      <c r="L25" s="128"/>
      <c r="M25" s="128"/>
    </row>
    <row r="26" spans="1:16" ht="18.600000000000001" thickBot="1" x14ac:dyDescent="0.55000000000000004">
      <c r="A26" s="126"/>
      <c r="B26" s="126"/>
      <c r="C26" s="117" t="s">
        <v>20</v>
      </c>
      <c r="D26" s="219">
        <f t="shared" ref="D26:I26" si="0">SUM(D21:D25)</f>
        <v>0</v>
      </c>
      <c r="E26" s="45">
        <f t="shared" si="0"/>
        <v>0</v>
      </c>
      <c r="F26" s="46">
        <f t="shared" si="0"/>
        <v>0</v>
      </c>
      <c r="G26" s="46">
        <f t="shared" si="0"/>
        <v>0</v>
      </c>
      <c r="H26" s="46">
        <f t="shared" si="0"/>
        <v>0</v>
      </c>
      <c r="I26" s="47">
        <f t="shared" si="0"/>
        <v>0</v>
      </c>
      <c r="J26" s="199"/>
      <c r="K26" s="126"/>
      <c r="L26" s="128"/>
      <c r="M26" s="128"/>
    </row>
    <row r="27" spans="1:16" ht="18.600000000000001" thickBot="1" x14ac:dyDescent="0.55000000000000004">
      <c r="A27" s="126"/>
      <c r="B27" s="126"/>
      <c r="C27" s="199"/>
      <c r="D27" s="126"/>
      <c r="E27" s="126"/>
      <c r="F27" s="126"/>
      <c r="G27" s="126"/>
      <c r="H27" s="126"/>
      <c r="I27" s="126"/>
      <c r="J27" s="126"/>
      <c r="K27" s="126"/>
      <c r="L27" s="128"/>
      <c r="M27" s="128"/>
    </row>
    <row r="28" spans="1:16" ht="18.600000000000001" thickBot="1" x14ac:dyDescent="0.55000000000000004">
      <c r="A28" s="126"/>
      <c r="B28" s="126"/>
      <c r="C28" s="126"/>
      <c r="D28" s="133" t="s">
        <v>80</v>
      </c>
      <c r="E28" s="134" t="s">
        <v>169</v>
      </c>
      <c r="F28" s="199"/>
      <c r="G28" s="126"/>
      <c r="H28" s="199"/>
      <c r="I28" s="199"/>
      <c r="J28" s="126"/>
      <c r="K28" s="126"/>
      <c r="L28" s="128"/>
      <c r="M28" s="128"/>
    </row>
    <row r="29" spans="1:16" ht="18.600000000000001" thickBot="1" x14ac:dyDescent="0.55000000000000004">
      <c r="B29" s="126"/>
      <c r="C29" s="135" t="s">
        <v>170</v>
      </c>
      <c r="D29" s="333"/>
      <c r="E29" s="334"/>
      <c r="F29" s="199"/>
      <c r="G29" s="126"/>
      <c r="H29" s="199"/>
      <c r="I29" s="199"/>
      <c r="J29" s="199"/>
      <c r="K29" s="126"/>
      <c r="L29" s="128"/>
      <c r="M29" s="128"/>
    </row>
    <row r="30" spans="1:16" x14ac:dyDescent="0.5">
      <c r="A30" s="126"/>
      <c r="B30" s="199"/>
      <c r="C30" s="199"/>
      <c r="D30" s="199"/>
      <c r="E30" s="199"/>
      <c r="F30" s="199"/>
      <c r="G30" s="199"/>
      <c r="H30" s="199"/>
      <c r="I30" s="199"/>
      <c r="J30" s="199"/>
      <c r="K30" s="126"/>
      <c r="L30" s="128"/>
      <c r="M30" s="128"/>
    </row>
    <row r="31" spans="1:16" x14ac:dyDescent="0.5">
      <c r="A31" s="126"/>
      <c r="B31" s="199"/>
      <c r="C31" s="199"/>
      <c r="D31" s="199"/>
      <c r="E31" s="199"/>
      <c r="F31" s="199"/>
      <c r="G31" s="199"/>
      <c r="H31" s="199"/>
      <c r="I31" s="199"/>
      <c r="J31" s="199"/>
      <c r="K31" s="126"/>
    </row>
    <row r="32" spans="1:16" ht="18" customHeight="1" x14ac:dyDescent="0.6">
      <c r="A32" s="126"/>
      <c r="B32" s="223" t="s">
        <v>177</v>
      </c>
      <c r="C32" s="223"/>
      <c r="D32" s="223"/>
      <c r="E32" s="223"/>
      <c r="F32" s="223"/>
      <c r="G32" s="223"/>
      <c r="H32" s="223"/>
      <c r="I32" s="199"/>
      <c r="J32" s="199"/>
      <c r="K32" s="126"/>
    </row>
    <row r="33" spans="1:11" ht="8.4" customHeight="1" thickBot="1" x14ac:dyDescent="0.6">
      <c r="A33" s="126"/>
      <c r="B33" s="213"/>
      <c r="C33" s="213"/>
      <c r="D33" s="221"/>
      <c r="E33" s="221"/>
      <c r="F33" s="221"/>
      <c r="G33" s="221"/>
      <c r="H33" s="213"/>
      <c r="I33" s="213"/>
      <c r="J33" s="126"/>
      <c r="K33" s="126"/>
    </row>
    <row r="34" spans="1:11" ht="18" customHeight="1" thickBot="1" x14ac:dyDescent="0.55000000000000004">
      <c r="A34" s="126"/>
      <c r="C34" s="410" t="s">
        <v>167</v>
      </c>
      <c r="D34" s="411"/>
      <c r="E34" s="411"/>
      <c r="F34" s="411"/>
      <c r="G34" s="412"/>
      <c r="H34" s="413"/>
      <c r="I34" s="200"/>
      <c r="J34" s="199"/>
      <c r="K34" s="126"/>
    </row>
    <row r="35" spans="1:11" ht="18" customHeight="1" x14ac:dyDescent="0.5">
      <c r="A35" s="126"/>
      <c r="B35" s="126"/>
      <c r="C35" s="199"/>
      <c r="D35" s="199"/>
      <c r="E35" s="199"/>
      <c r="F35" s="199"/>
      <c r="G35" s="199"/>
      <c r="H35" s="199"/>
      <c r="I35" s="126"/>
      <c r="J35" s="126"/>
      <c r="K35" s="126"/>
    </row>
    <row r="36" spans="1:11" ht="18" customHeight="1" x14ac:dyDescent="0.5">
      <c r="A36" s="126"/>
      <c r="B36" s="126"/>
      <c r="C36" s="199"/>
      <c r="D36" s="199"/>
      <c r="E36" s="199"/>
      <c r="F36" s="199"/>
      <c r="G36" s="199"/>
      <c r="H36" s="199"/>
      <c r="I36" s="126"/>
      <c r="J36" s="126"/>
      <c r="K36" s="126"/>
    </row>
    <row r="37" spans="1:11" ht="24.6" x14ac:dyDescent="0.6">
      <c r="A37" s="126"/>
      <c r="B37" s="389" t="s">
        <v>176</v>
      </c>
      <c r="C37" s="389"/>
      <c r="D37" s="389"/>
      <c r="E37" s="255"/>
      <c r="F37" s="389" t="s">
        <v>175</v>
      </c>
      <c r="G37" s="389"/>
      <c r="H37" s="389"/>
      <c r="I37" s="230"/>
      <c r="J37" s="230"/>
      <c r="K37" s="126"/>
    </row>
    <row r="38" spans="1:11" ht="8.4" customHeight="1" thickBot="1" x14ac:dyDescent="0.55000000000000004">
      <c r="A38" s="126"/>
      <c r="B38" s="126"/>
      <c r="C38" s="199"/>
      <c r="D38" s="126"/>
      <c r="E38" s="126"/>
      <c r="F38" s="126"/>
      <c r="G38" s="126"/>
      <c r="H38" s="126"/>
      <c r="I38" s="126"/>
      <c r="J38" s="126"/>
      <c r="K38" s="126"/>
    </row>
    <row r="39" spans="1:11" ht="18.600000000000001" thickBot="1" x14ac:dyDescent="0.55000000000000004">
      <c r="A39" s="126"/>
      <c r="B39" s="199"/>
      <c r="C39" s="402" t="s">
        <v>80</v>
      </c>
      <c r="D39" s="403"/>
      <c r="E39" s="125"/>
      <c r="F39" s="203" t="s">
        <v>6</v>
      </c>
      <c r="G39" s="224" t="s">
        <v>7</v>
      </c>
      <c r="H39" s="224" t="s">
        <v>8</v>
      </c>
      <c r="I39" s="224" t="s">
        <v>9</v>
      </c>
      <c r="J39" s="204" t="s">
        <v>10</v>
      </c>
      <c r="K39" s="126"/>
    </row>
    <row r="40" spans="1:11" x14ac:dyDescent="0.5">
      <c r="A40" s="126"/>
      <c r="B40" s="199"/>
      <c r="C40" s="234" t="s">
        <v>0</v>
      </c>
      <c r="D40" s="338"/>
      <c r="E40" s="125"/>
      <c r="F40" s="214" t="str">
        <f>IFERROR(IF($D40=0,"Need Data",IF($G$34="User-Specified Data",$D40*E77,IF($G$34="Default National Data",$D40*E69,"Select Ratio"))),"Need Data")</f>
        <v>Need Data</v>
      </c>
      <c r="G40" s="226" t="str">
        <f>IFERROR(IF($D40=0,"Need Data",IF($G$34="User-Specified Data",$D40*F77,IF($G$34="Default National Data",$D40*F69,"Select Ratio"))),"Need Data")</f>
        <v>Need Data</v>
      </c>
      <c r="H40" s="226" t="str">
        <f>IFERROR(IF($D40=0,"Need Data",IF($G$34="User-Specified Data",$D40*G77,IF($G$34="Default National Data",$D40*G69,"Select Ratio"))),"Need Data")</f>
        <v>Need Data</v>
      </c>
      <c r="I40" s="226" t="str">
        <f>IFERROR(IF($D40=0,"Need Data",IF($G$34="User-Specified Data",$D40*H77,IF($G$34="Default National Data",$D40*H69,"Select Ratio"))),"Need Data")</f>
        <v>Need Data</v>
      </c>
      <c r="J40" s="227" t="str">
        <f>IFERROR(IF($D40=0,"Need Data",IF($G$34="User-Specified Data",$D40*I77,IF($G$34="Default National Data",$D40*I69,"Select Ratio"))),"Need Data")</f>
        <v>Need Data</v>
      </c>
      <c r="K40" s="126"/>
    </row>
    <row r="41" spans="1:11" x14ac:dyDescent="0.5">
      <c r="A41" s="126"/>
      <c r="B41" s="199"/>
      <c r="C41" s="235" t="s">
        <v>1</v>
      </c>
      <c r="D41" s="339"/>
      <c r="E41" s="126"/>
      <c r="F41" s="215"/>
      <c r="G41" s="225" t="str">
        <f>IFERROR(IF($D41=0,"Need Data",IF($G$34="User-Specified Data",$D41*F78,IF($G$34="Default National Data",$D41*F70,"Select Ratio"))),"Need Data")</f>
        <v>Need Data</v>
      </c>
      <c r="H41" s="225" t="str">
        <f>IFERROR(IF($D41=0,"Need Data",IF($G$34="User-Specified Data",$D41*G78,IF($G$34="Default National Data",$D41*G70,"Select Ratio"))),"Need Data")</f>
        <v>Need Data</v>
      </c>
      <c r="I41" s="225" t="str">
        <f>IFERROR(IF($D41=0,"Need Data",IF($G$34="User-Specified Data",$D41*H78,IF($G$34="Default National Data",$D41*H70,"Select Ratio"))),"Need Data")</f>
        <v>Need Data</v>
      </c>
      <c r="J41" s="228" t="str">
        <f>IFERROR(IF($D41=0,"Need Data",IF($G$34="User-Specified Data",$D41*I78,IF($G$34="Default National Data",$D41*I70,"Select Ratio"))),"Need Data")</f>
        <v>Need Data</v>
      </c>
      <c r="K41" s="126"/>
    </row>
    <row r="42" spans="1:11" x14ac:dyDescent="0.5">
      <c r="A42" s="126"/>
      <c r="B42" s="199"/>
      <c r="C42" s="235" t="s">
        <v>2</v>
      </c>
      <c r="D42" s="339"/>
      <c r="E42" s="80"/>
      <c r="F42" s="215"/>
      <c r="G42" s="216"/>
      <c r="H42" s="225" t="str">
        <f>IFERROR(IF($D42=0,"Need Data",IF($G$34="User-Specified Data",$D42*G79,IF($G$34="Default National Data",$D42*G71,"Select Ratio"))),"Need Data")</f>
        <v>Need Data</v>
      </c>
      <c r="I42" s="225" t="str">
        <f>IFERROR(IF($D42=0,"Need Data",IF($G$34="User-Specified Data",$D42*H79,IF($G$34="Default National Data",$D42*H71,"Select Ratio"))),"Need Data")</f>
        <v>Need Data</v>
      </c>
      <c r="J42" s="228" t="str">
        <f>IFERROR(IF($D42=0,"Need Data",IF($G$34="User-Specified Data",$D42*I79,IF($G$34="Default National Data",$D42*I71,"Select Ratio"))),"Need Data")</f>
        <v>Need Data</v>
      </c>
      <c r="K42" s="126"/>
    </row>
    <row r="43" spans="1:11" x14ac:dyDescent="0.5">
      <c r="A43" s="126"/>
      <c r="B43" s="199"/>
      <c r="C43" s="235" t="s">
        <v>3</v>
      </c>
      <c r="D43" s="339"/>
      <c r="E43" s="80"/>
      <c r="F43" s="215"/>
      <c r="G43" s="216"/>
      <c r="H43" s="216"/>
      <c r="I43" s="225" t="str">
        <f>IFERROR(IF($D43=0,"Need Data",IF($G$34="User-Specified Data",$D43*H80,IF($G$34="Default National Data",$D43*H72,"Select Ratio"))),"Need Data")</f>
        <v>Need Data</v>
      </c>
      <c r="J43" s="228" t="str">
        <f>IFERROR(IF($D43=0,"Need Data",IF($G$34="User-Specified Data",$D43*I80,IF($G$34="Default National Data",$D43*I72,"Select Ratio"))),"Need Data")</f>
        <v>Need Data</v>
      </c>
      <c r="K43" s="126"/>
    </row>
    <row r="44" spans="1:11" ht="18.600000000000001" thickBot="1" x14ac:dyDescent="0.55000000000000004">
      <c r="A44" s="126"/>
      <c r="B44" s="199"/>
      <c r="C44" s="236" t="s">
        <v>4</v>
      </c>
      <c r="D44" s="340"/>
      <c r="E44" s="126"/>
      <c r="F44" s="217"/>
      <c r="G44" s="218"/>
      <c r="H44" s="218"/>
      <c r="I44" s="218"/>
      <c r="J44" s="229" t="str">
        <f>IFERROR(IF($D44=0,"Need Data",IF($G$34="User-Specified Data",$D44*I81,IF($G$34="Default National Data",$D44*I73,"Select Ratio"))),"Need Data")</f>
        <v>Need Data</v>
      </c>
      <c r="K44" s="126"/>
    </row>
    <row r="45" spans="1:11" ht="18.600000000000001" thickBot="1" x14ac:dyDescent="0.55000000000000004">
      <c r="A45" s="126"/>
      <c r="B45" s="126"/>
      <c r="C45" s="199"/>
      <c r="D45" s="126"/>
      <c r="E45" s="126"/>
      <c r="F45" s="231" t="str">
        <f>IF(SUM($F$40:$F$44)=0,"Need Data",SUM($F$40:$F$44))</f>
        <v>Need Data</v>
      </c>
      <c r="G45" s="232" t="str">
        <f>IF(SUM($G$40:$G$44)=0,"Need Data",SUM($G$40:$G$44))</f>
        <v>Need Data</v>
      </c>
      <c r="H45" s="232" t="str">
        <f>IF(SUM($H$40:$H$44)=0,"Need Data",SUM($H$40:$H$44))</f>
        <v>Need Data</v>
      </c>
      <c r="I45" s="232" t="str">
        <f>IF(SUM($I$40:$I$44)=0,"Need Data",SUM($I$40:$I$44))</f>
        <v>Need Data</v>
      </c>
      <c r="J45" s="233" t="str">
        <f>IF(SUM($J$40:$J$44)=0,"Need Data",SUM($J$40:$J$44))</f>
        <v>Need Data</v>
      </c>
      <c r="K45" s="126"/>
    </row>
    <row r="46" spans="1:11" ht="18.600000000000001" thickBot="1" x14ac:dyDescent="0.55000000000000004">
      <c r="A46" s="126"/>
      <c r="B46" s="126"/>
      <c r="C46" s="199"/>
      <c r="D46" s="126"/>
      <c r="E46" s="126"/>
      <c r="F46" s="126"/>
      <c r="G46" s="126"/>
      <c r="H46" s="126"/>
      <c r="I46" s="126"/>
      <c r="J46" s="126"/>
      <c r="K46" s="126"/>
    </row>
    <row r="47" spans="1:11" ht="18.600000000000001" thickBot="1" x14ac:dyDescent="0.55000000000000004">
      <c r="A47" s="126"/>
      <c r="B47" s="200"/>
      <c r="C47" s="43" t="s">
        <v>5</v>
      </c>
      <c r="D47" s="330" t="s">
        <v>6</v>
      </c>
      <c r="E47" s="224" t="s">
        <v>7</v>
      </c>
      <c r="F47" s="224" t="s">
        <v>8</v>
      </c>
      <c r="G47" s="224" t="s">
        <v>9</v>
      </c>
      <c r="H47" s="328" t="s">
        <v>10</v>
      </c>
      <c r="I47" s="327"/>
      <c r="J47" s="117" t="s">
        <v>80</v>
      </c>
      <c r="K47" s="126"/>
    </row>
    <row r="48" spans="1:11" x14ac:dyDescent="0.5">
      <c r="A48" s="126"/>
      <c r="B48" s="200"/>
      <c r="C48" s="237" t="s">
        <v>0</v>
      </c>
      <c r="D48" s="349"/>
      <c r="E48" s="346"/>
      <c r="F48" s="346"/>
      <c r="G48" s="346"/>
      <c r="H48" s="347"/>
      <c r="I48" s="327"/>
      <c r="J48" s="341" t="str">
        <f>IFERROR(IF(OR($D$48=0,$D$48=""),"Need Data",IF($G$34="User-Specified Data",$D$48/$E$77,IF($G$34="Default National Data",$D$48/$E$69,"Select Ratio"))),"Need Data")</f>
        <v>Need Data</v>
      </c>
      <c r="K48" s="126"/>
    </row>
    <row r="49" spans="1:11" x14ac:dyDescent="0.5">
      <c r="A49" s="126"/>
      <c r="B49" s="200"/>
      <c r="C49" s="238" t="s">
        <v>1</v>
      </c>
      <c r="D49" s="215"/>
      <c r="E49" s="245"/>
      <c r="F49" s="345"/>
      <c r="G49" s="345"/>
      <c r="H49" s="348"/>
      <c r="I49" s="327"/>
      <c r="J49" s="342" t="str">
        <f>IFERROR(IF(OR($E$49=0,$E$49=""),"Need Data",IF($G$34="User-Specified Data",$E$49/$F$78,IF($G$34="Default National Data",$E$49/$F$70,"Select Ratio"))),"Need Data")</f>
        <v>Need Data</v>
      </c>
      <c r="K49" s="126"/>
    </row>
    <row r="50" spans="1:11" x14ac:dyDescent="0.5">
      <c r="A50" s="126"/>
      <c r="B50" s="200"/>
      <c r="C50" s="238" t="s">
        <v>2</v>
      </c>
      <c r="D50" s="215"/>
      <c r="E50" s="216"/>
      <c r="F50" s="245"/>
      <c r="G50" s="345"/>
      <c r="H50" s="348"/>
      <c r="I50" s="327"/>
      <c r="J50" s="342" t="str">
        <f>IFERROR(IF(OR(F50=0,F50=""),"Need Data",IF($G$34="User-Specified Data",F50/G79,IF($G$34="Default National Data",F50/G71,"Select Ratio"))),"Need Data")</f>
        <v>Need Data</v>
      </c>
      <c r="K50" s="126"/>
    </row>
    <row r="51" spans="1:11" x14ac:dyDescent="0.5">
      <c r="A51" s="126"/>
      <c r="B51" s="200"/>
      <c r="C51" s="238" t="s">
        <v>3</v>
      </c>
      <c r="D51" s="215"/>
      <c r="E51" s="216"/>
      <c r="F51" s="216"/>
      <c r="G51" s="245"/>
      <c r="H51" s="348"/>
      <c r="I51" s="327"/>
      <c r="J51" s="342" t="str">
        <f>IFERROR(IF(OR(G51=0,G51=""),"Need Data",IF($G$34="User-Specified Data",G51/H80,IF($G$34="Default National Data",G51/H72,"Select Ratio"))),"Need Data")</f>
        <v>Need Data</v>
      </c>
      <c r="K51" s="126"/>
    </row>
    <row r="52" spans="1:11" ht="18.600000000000001" thickBot="1" x14ac:dyDescent="0.55000000000000004">
      <c r="A52" s="126"/>
      <c r="B52" s="200"/>
      <c r="C52" s="239" t="s">
        <v>4</v>
      </c>
      <c r="D52" s="217"/>
      <c r="E52" s="218"/>
      <c r="F52" s="218"/>
      <c r="G52" s="218"/>
      <c r="H52" s="243"/>
      <c r="I52" s="327"/>
      <c r="J52" s="343" t="str">
        <f>IFERROR(IF(OR(H52=0,H52=""),"Need Data",IF($G$34="User-Specified Data",H52/I81,IF($G$34="Default National Data",H52/I73,"Select Ratio"))),"Need Data")</f>
        <v>Need Data</v>
      </c>
      <c r="K52" s="126"/>
    </row>
    <row r="53" spans="1:11" ht="18.600000000000001" thickBot="1" x14ac:dyDescent="0.55000000000000004">
      <c r="A53" s="126"/>
      <c r="B53" s="200"/>
      <c r="C53" s="200"/>
      <c r="D53" s="200"/>
      <c r="E53" s="200"/>
      <c r="F53" s="200"/>
      <c r="G53" s="200"/>
      <c r="H53" s="200"/>
      <c r="I53" s="200"/>
      <c r="J53" s="200"/>
      <c r="K53" s="126"/>
    </row>
    <row r="54" spans="1:11" ht="18.600000000000001" thickBot="1" x14ac:dyDescent="0.55000000000000004">
      <c r="A54" s="126"/>
      <c r="C54" s="390" t="s">
        <v>173</v>
      </c>
      <c r="D54" s="391"/>
      <c r="E54" s="337"/>
      <c r="F54" s="126"/>
      <c r="H54" s="392" t="s">
        <v>172</v>
      </c>
      <c r="I54" s="393"/>
      <c r="J54" s="344" t="str">
        <f>IFERROR(IF(E54=0,"Need Data",IF($G$34="User-Specified Data",E54/$E$82,IF($G$34="Default National Data",E54/$E$74,"Select Ratio"))),"Need Data")</f>
        <v>Need Data</v>
      </c>
      <c r="K54" s="126"/>
    </row>
    <row r="55" spans="1:11" ht="18.600000000000001" thickBot="1" x14ac:dyDescent="0.55000000000000004">
      <c r="A55" s="126"/>
      <c r="B55" s="126"/>
      <c r="C55" s="199"/>
      <c r="D55" s="125"/>
      <c r="E55" s="125"/>
      <c r="F55" s="125"/>
      <c r="G55" s="125"/>
      <c r="H55" s="199"/>
      <c r="I55" s="199"/>
      <c r="J55" s="199"/>
      <c r="K55" s="126"/>
    </row>
    <row r="56" spans="1:11" ht="18.600000000000001" thickBot="1" x14ac:dyDescent="0.55000000000000004">
      <c r="A56" s="126"/>
      <c r="C56" s="390" t="s">
        <v>172</v>
      </c>
      <c r="D56" s="391"/>
      <c r="E56" s="337"/>
      <c r="F56" s="126"/>
      <c r="H56" s="392" t="s">
        <v>173</v>
      </c>
      <c r="I56" s="393"/>
      <c r="J56" s="344" t="str">
        <f>IFERROR(IF(E56=0,"Need Data",IF($G$34="User-Specified Data",E56*$E$82,IF($G$34="Default National Data",E56*$E$74,"Select Ratio"))),"Need Data")</f>
        <v>Need Data</v>
      </c>
      <c r="K56" s="126"/>
    </row>
    <row r="57" spans="1:11" x14ac:dyDescent="0.5">
      <c r="A57" s="126"/>
      <c r="B57" s="126"/>
      <c r="C57" s="199"/>
      <c r="D57" s="126"/>
      <c r="E57" s="126"/>
      <c r="F57" s="126"/>
      <c r="G57" s="126"/>
      <c r="H57" s="199"/>
      <c r="I57" s="199"/>
      <c r="J57" s="199"/>
      <c r="K57" s="126"/>
    </row>
    <row r="58" spans="1:11" ht="18.600000000000001" thickBot="1" x14ac:dyDescent="0.55000000000000004">
      <c r="A58" s="199"/>
      <c r="C58" s="394" t="s">
        <v>180</v>
      </c>
      <c r="D58" s="394"/>
      <c r="E58" s="394"/>
      <c r="F58" s="199"/>
      <c r="G58" s="199"/>
      <c r="H58" s="394" t="s">
        <v>179</v>
      </c>
      <c r="I58" s="395"/>
      <c r="J58" s="395"/>
      <c r="K58" s="199"/>
    </row>
    <row r="59" spans="1:11" x14ac:dyDescent="0.5">
      <c r="A59" s="199"/>
      <c r="B59" s="199"/>
      <c r="C59" s="237" t="s">
        <v>0</v>
      </c>
      <c r="D59" s="408"/>
      <c r="E59" s="409"/>
      <c r="F59" s="199"/>
      <c r="G59" s="199"/>
      <c r="H59" s="234" t="s">
        <v>0</v>
      </c>
      <c r="I59" s="396" t="str">
        <f>IFERROR(IF(AND($D$59=0,$D$60=0,$D$61=0,$D$62=0,$D$63=0),"Need Data",IF($G$34="User-Specified Data",SUM($D$59*$E77,$D$60*$F77,$D$61*$G77,$D$62*$H77,$D$63*$I77),IF($G$34="Default National Data",SUM($D$59*$E69,$D$60*$F69,$D$61*$G69,$D$62*$H69,$D$63*$I69),"Select Ratio"))),"Need Data")</f>
        <v>Need Data</v>
      </c>
      <c r="J59" s="397"/>
      <c r="K59" s="199"/>
    </row>
    <row r="60" spans="1:11" x14ac:dyDescent="0.5">
      <c r="A60" s="199"/>
      <c r="B60" s="199"/>
      <c r="C60" s="238" t="s">
        <v>1</v>
      </c>
      <c r="D60" s="406"/>
      <c r="E60" s="407"/>
      <c r="F60" s="199"/>
      <c r="G60" s="199"/>
      <c r="H60" s="235" t="s">
        <v>1</v>
      </c>
      <c r="I60" s="398" t="str">
        <f>IFERROR(IF(AND($D$60=0,$D$61=0,$D$62=0,$D$63=0),"Need Data",IF($G$34="User-Specified Data",SUM($D$60*$F78,$D$61*$G78,$D$62*$H78,$D$63*$I78),IF($G$34="Default National Data",SUM($D$60*$F70,$D$61*$G70,$D$62*$H70,$D$63*$I70),"Select Ratio"))),"Need Data")</f>
        <v>Need Data</v>
      </c>
      <c r="J60" s="399"/>
      <c r="K60" s="199"/>
    </row>
    <row r="61" spans="1:11" x14ac:dyDescent="0.5">
      <c r="A61" s="199"/>
      <c r="B61" s="199"/>
      <c r="C61" s="238" t="s">
        <v>2</v>
      </c>
      <c r="D61" s="406"/>
      <c r="E61" s="407"/>
      <c r="F61" s="199"/>
      <c r="G61" s="199"/>
      <c r="H61" s="235" t="s">
        <v>2</v>
      </c>
      <c r="I61" s="398" t="str">
        <f>IFERROR(IF(AND($D$61=0,$D$62=0,$D$63=0),"Need Data",IF($G$34="User-Specified Data",SUM($D$61*$G79,$D$62*$H79,$D$63*$I79),IF($G$34="Default National Data",SUM($D$61*$G71,$D$62*$H71,$D$63*$I71),"Select Ratio"))),"Need Data")</f>
        <v>Need Data</v>
      </c>
      <c r="J61" s="399"/>
      <c r="K61" s="199"/>
    </row>
    <row r="62" spans="1:11" x14ac:dyDescent="0.5">
      <c r="A62" s="199"/>
      <c r="B62" s="199"/>
      <c r="C62" s="238" t="s">
        <v>3</v>
      </c>
      <c r="D62" s="406"/>
      <c r="E62" s="407"/>
      <c r="F62" s="199"/>
      <c r="G62" s="199"/>
      <c r="H62" s="235" t="s">
        <v>3</v>
      </c>
      <c r="I62" s="398" t="str">
        <f>IFERROR(IF(AND($D$62=0,$D$63=0),"Need Data",IF($G$34="User-Specified Data",SUM($D$62*$H80,$D$63*$I80),IF($G$34="Default National Data",SUM($D$62*$H72,$D$63*$I72),"Select Ratio"))),"Need Data")</f>
        <v>Need Data</v>
      </c>
      <c r="J62" s="399"/>
      <c r="K62" s="199"/>
    </row>
    <row r="63" spans="1:11" ht="18.600000000000001" thickBot="1" x14ac:dyDescent="0.55000000000000004">
      <c r="A63" s="199"/>
      <c r="B63" s="199"/>
      <c r="C63" s="239" t="s">
        <v>4</v>
      </c>
      <c r="D63" s="404"/>
      <c r="E63" s="405"/>
      <c r="F63" s="199"/>
      <c r="G63" s="199"/>
      <c r="H63" s="236" t="s">
        <v>4</v>
      </c>
      <c r="I63" s="400" t="str">
        <f>IFERROR(IF(AND($D$63=0),"Need Data",IF($G$34="User-Specified Data",SUM($D$63*$I81),IF($G$34="Default National Data",SUM($D$63*$I73),"Select Ratio"))),"Need Data")</f>
        <v>Need Data</v>
      </c>
      <c r="J63" s="401"/>
      <c r="K63" s="199"/>
    </row>
    <row r="64" spans="1:11" ht="18.600000000000001" thickBot="1" x14ac:dyDescent="0.55000000000000004">
      <c r="A64" s="199"/>
      <c r="B64" s="199"/>
      <c r="C64" s="305"/>
      <c r="D64" s="325"/>
      <c r="E64" s="325"/>
      <c r="F64" s="199"/>
      <c r="G64" s="199"/>
      <c r="H64" s="137"/>
      <c r="I64" s="256"/>
      <c r="J64" s="256"/>
      <c r="K64" s="199"/>
    </row>
    <row r="65" spans="1:11" ht="18.600000000000001" thickBot="1" x14ac:dyDescent="0.55000000000000004">
      <c r="A65" s="199"/>
      <c r="B65" s="199"/>
      <c r="C65" s="390" t="s">
        <v>187</v>
      </c>
      <c r="D65" s="391"/>
      <c r="E65" s="257"/>
      <c r="F65" s="199"/>
      <c r="H65" s="392" t="s">
        <v>188</v>
      </c>
      <c r="I65" s="393"/>
      <c r="J65" s="258" t="str">
        <f>IFERROR(IF(E65=0,"Need Data",IF($G$34="User-Specified Data",E65*$E$82,IF($G$34="Default National Data",E65*$E$74,"Select Ratio"))),"Need Data")</f>
        <v>Need Data</v>
      </c>
      <c r="K65" s="199"/>
    </row>
    <row r="66" spans="1:11" x14ac:dyDescent="0.5">
      <c r="A66" s="199"/>
      <c r="B66" s="199"/>
      <c r="C66" s="199"/>
      <c r="D66" s="199"/>
      <c r="E66" s="199"/>
      <c r="F66" s="199"/>
      <c r="G66" s="199"/>
      <c r="H66" s="199"/>
      <c r="I66" s="199"/>
      <c r="J66" s="199"/>
      <c r="K66" s="199"/>
    </row>
    <row r="67" spans="1:11" hidden="1" x14ac:dyDescent="0.5">
      <c r="A67" s="44"/>
      <c r="B67" s="44"/>
      <c r="C67" s="44"/>
      <c r="D67" s="44"/>
      <c r="E67" s="44"/>
      <c r="F67" s="44"/>
      <c r="G67" s="44"/>
      <c r="H67" s="44"/>
      <c r="I67" s="44"/>
      <c r="J67" s="44"/>
      <c r="K67" s="44"/>
    </row>
    <row r="68" spans="1:11" hidden="1" x14ac:dyDescent="0.5">
      <c r="D68" s="1" t="s">
        <v>79</v>
      </c>
    </row>
    <row r="69" spans="1:11" hidden="1" x14ac:dyDescent="0.5">
      <c r="D69" s="1" t="s">
        <v>0</v>
      </c>
      <c r="E69" s="209">
        <v>1.0886272767658818</v>
      </c>
      <c r="F69" s="209">
        <v>0.30053309640159931</v>
      </c>
      <c r="G69" s="209">
        <v>0.28520657485561973</v>
      </c>
      <c r="H69" s="209">
        <v>0.22812083518436252</v>
      </c>
      <c r="I69" s="209">
        <v>0.52354509107063529</v>
      </c>
    </row>
    <row r="70" spans="1:11" hidden="1" x14ac:dyDescent="0.5">
      <c r="D70" s="1" t="s">
        <v>1</v>
      </c>
      <c r="E70" s="209">
        <v>0</v>
      </c>
      <c r="F70" s="209">
        <v>1.1944235570126629</v>
      </c>
      <c r="G70" s="209">
        <v>0.23147953198784854</v>
      </c>
      <c r="H70" s="209">
        <v>0.23990134448220893</v>
      </c>
      <c r="I70" s="209">
        <v>0.8021174842842963</v>
      </c>
    </row>
    <row r="71" spans="1:11" hidden="1" x14ac:dyDescent="0.5">
      <c r="D71" s="1" t="s">
        <v>2</v>
      </c>
      <c r="E71" s="209">
        <v>0</v>
      </c>
      <c r="F71" s="209">
        <v>0</v>
      </c>
      <c r="G71" s="209">
        <v>1.1974741492460863</v>
      </c>
      <c r="H71" s="209">
        <v>0.19603354995678202</v>
      </c>
      <c r="I71" s="209">
        <v>1.0636584819284822</v>
      </c>
    </row>
    <row r="72" spans="1:11" hidden="1" x14ac:dyDescent="0.5">
      <c r="D72" s="1" t="s">
        <v>3</v>
      </c>
      <c r="E72" s="209">
        <v>0</v>
      </c>
      <c r="F72" s="209">
        <v>0</v>
      </c>
      <c r="G72" s="209">
        <v>0</v>
      </c>
      <c r="H72" s="209">
        <v>1.4218295854367446</v>
      </c>
      <c r="I72" s="209">
        <v>1.3509000050991791</v>
      </c>
    </row>
    <row r="73" spans="1:11" hidden="1" x14ac:dyDescent="0.5">
      <c r="D73" s="1" t="s">
        <v>4</v>
      </c>
      <c r="E73" s="209">
        <v>0</v>
      </c>
      <c r="F73" s="209">
        <v>0</v>
      </c>
      <c r="G73" s="209">
        <v>0</v>
      </c>
      <c r="H73" s="209">
        <v>0</v>
      </c>
      <c r="I73" s="209">
        <v>2.2691098388060738</v>
      </c>
    </row>
    <row r="74" spans="1:11" hidden="1" x14ac:dyDescent="0.5">
      <c r="D74" s="1" t="s">
        <v>171</v>
      </c>
      <c r="E74" s="209">
        <v>1.7803310495361699</v>
      </c>
      <c r="F74" s="209"/>
      <c r="G74" s="209"/>
      <c r="H74" s="209"/>
      <c r="I74" s="209"/>
    </row>
    <row r="75" spans="1:11" hidden="1" x14ac:dyDescent="0.5">
      <c r="E75" s="209"/>
      <c r="F75" s="209"/>
      <c r="G75" s="209"/>
      <c r="H75" s="209"/>
      <c r="I75" s="209"/>
    </row>
    <row r="76" spans="1:11" hidden="1" x14ac:dyDescent="0.5">
      <c r="D76" s="1" t="s">
        <v>165</v>
      </c>
      <c r="E76" s="209"/>
      <c r="F76" s="209"/>
      <c r="G76" s="209"/>
      <c r="H76" s="209"/>
      <c r="I76" s="209"/>
    </row>
    <row r="77" spans="1:11" hidden="1" x14ac:dyDescent="0.5">
      <c r="D77" s="1" t="s">
        <v>0</v>
      </c>
      <c r="E77" s="209" t="e">
        <f t="shared" ref="E77:I81" si="1">E21/$D21</f>
        <v>#DIV/0!</v>
      </c>
      <c r="F77" s="209" t="e">
        <f t="shared" si="1"/>
        <v>#DIV/0!</v>
      </c>
      <c r="G77" s="209" t="e">
        <f t="shared" si="1"/>
        <v>#DIV/0!</v>
      </c>
      <c r="H77" s="209" t="e">
        <f t="shared" si="1"/>
        <v>#DIV/0!</v>
      </c>
      <c r="I77" s="209" t="e">
        <f t="shared" si="1"/>
        <v>#DIV/0!</v>
      </c>
    </row>
    <row r="78" spans="1:11" hidden="1" x14ac:dyDescent="0.5">
      <c r="D78" s="1" t="s">
        <v>1</v>
      </c>
      <c r="E78" s="209" t="e">
        <f t="shared" si="1"/>
        <v>#DIV/0!</v>
      </c>
      <c r="F78" s="209" t="e">
        <f t="shared" si="1"/>
        <v>#DIV/0!</v>
      </c>
      <c r="G78" s="209" t="e">
        <f t="shared" si="1"/>
        <v>#DIV/0!</v>
      </c>
      <c r="H78" s="209" t="e">
        <f t="shared" si="1"/>
        <v>#DIV/0!</v>
      </c>
      <c r="I78" s="209" t="e">
        <f t="shared" si="1"/>
        <v>#DIV/0!</v>
      </c>
    </row>
    <row r="79" spans="1:11" hidden="1" x14ac:dyDescent="0.5">
      <c r="D79" s="1" t="s">
        <v>2</v>
      </c>
      <c r="E79" s="209" t="e">
        <f t="shared" si="1"/>
        <v>#DIV/0!</v>
      </c>
      <c r="F79" s="209" t="e">
        <f t="shared" si="1"/>
        <v>#DIV/0!</v>
      </c>
      <c r="G79" s="209" t="e">
        <f t="shared" si="1"/>
        <v>#DIV/0!</v>
      </c>
      <c r="H79" s="209" t="e">
        <f t="shared" si="1"/>
        <v>#DIV/0!</v>
      </c>
      <c r="I79" s="209" t="e">
        <f t="shared" si="1"/>
        <v>#DIV/0!</v>
      </c>
    </row>
    <row r="80" spans="1:11" hidden="1" x14ac:dyDescent="0.5">
      <c r="D80" s="1" t="s">
        <v>3</v>
      </c>
      <c r="E80" s="209" t="e">
        <f t="shared" si="1"/>
        <v>#DIV/0!</v>
      </c>
      <c r="F80" s="209" t="e">
        <f t="shared" si="1"/>
        <v>#DIV/0!</v>
      </c>
      <c r="G80" s="209" t="e">
        <f t="shared" si="1"/>
        <v>#DIV/0!</v>
      </c>
      <c r="H80" s="209" t="e">
        <f t="shared" si="1"/>
        <v>#DIV/0!</v>
      </c>
      <c r="I80" s="209" t="e">
        <f t="shared" si="1"/>
        <v>#DIV/0!</v>
      </c>
    </row>
    <row r="81" spans="2:9" hidden="1" x14ac:dyDescent="0.5">
      <c r="D81" s="1" t="s">
        <v>4</v>
      </c>
      <c r="E81" s="209" t="e">
        <f t="shared" si="1"/>
        <v>#DIV/0!</v>
      </c>
      <c r="F81" s="209" t="e">
        <f t="shared" si="1"/>
        <v>#DIV/0!</v>
      </c>
      <c r="G81" s="209" t="e">
        <f t="shared" si="1"/>
        <v>#DIV/0!</v>
      </c>
      <c r="H81" s="209" t="e">
        <f t="shared" si="1"/>
        <v>#DIV/0!</v>
      </c>
      <c r="I81" s="209" t="e">
        <f t="shared" si="1"/>
        <v>#DIV/0!</v>
      </c>
    </row>
    <row r="82" spans="2:9" hidden="1" x14ac:dyDescent="0.5">
      <c r="D82" s="1" t="s">
        <v>171</v>
      </c>
      <c r="E82" s="1" t="str">
        <f>IFERROR(E29/D29,"Error")</f>
        <v>Error</v>
      </c>
    </row>
    <row r="83" spans="2:9" hidden="1" x14ac:dyDescent="0.5"/>
    <row r="84" spans="2:9" hidden="1" x14ac:dyDescent="0.5">
      <c r="B84" s="1" t="s">
        <v>168</v>
      </c>
      <c r="D84" s="1" t="s">
        <v>166</v>
      </c>
    </row>
    <row r="85" spans="2:9" hidden="1" x14ac:dyDescent="0.5">
      <c r="D85" s="1" t="s">
        <v>160</v>
      </c>
    </row>
    <row r="86" spans="2:9" hidden="1" x14ac:dyDescent="0.5"/>
    <row r="87" spans="2:9" hidden="1" x14ac:dyDescent="0.5"/>
    <row r="88" spans="2:9" hidden="1" x14ac:dyDescent="0.5"/>
    <row r="89" spans="2:9" hidden="1" x14ac:dyDescent="0.5"/>
    <row r="90" spans="2:9" hidden="1" x14ac:dyDescent="0.5"/>
    <row r="91" spans="2:9" hidden="1" x14ac:dyDescent="0.5"/>
    <row r="92" spans="2:9" hidden="1" x14ac:dyDescent="0.5"/>
    <row r="93" spans="2:9" hidden="1" x14ac:dyDescent="0.5"/>
    <row r="94" spans="2:9" hidden="1" x14ac:dyDescent="0.5"/>
    <row r="95" spans="2:9" hidden="1" x14ac:dyDescent="0.5"/>
    <row r="96" spans="2:9" hidden="1" x14ac:dyDescent="0.5"/>
    <row r="97" hidden="1" x14ac:dyDescent="0.5"/>
    <row r="98" hidden="1" x14ac:dyDescent="0.5"/>
    <row r="99" hidden="1" x14ac:dyDescent="0.5"/>
    <row r="100" hidden="1" x14ac:dyDescent="0.5"/>
    <row r="101" hidden="1" x14ac:dyDescent="0.5"/>
    <row r="102" hidden="1" x14ac:dyDescent="0.5"/>
    <row r="103" hidden="1" x14ac:dyDescent="0.5"/>
    <row r="104" hidden="1" x14ac:dyDescent="0.5"/>
    <row r="105" hidden="1" x14ac:dyDescent="0.5"/>
    <row r="106" hidden="1" x14ac:dyDescent="0.5"/>
    <row r="107" hidden="1" x14ac:dyDescent="0.5"/>
    <row r="108" hidden="1" x14ac:dyDescent="0.5"/>
    <row r="109" hidden="1" x14ac:dyDescent="0.5"/>
    <row r="110" hidden="1" x14ac:dyDescent="0.5"/>
    <row r="111" hidden="1" x14ac:dyDescent="0.5"/>
    <row r="112" hidden="1" x14ac:dyDescent="0.5"/>
    <row r="113" hidden="1" x14ac:dyDescent="0.5"/>
    <row r="114" hidden="1" x14ac:dyDescent="0.5"/>
    <row r="115" hidden="1" x14ac:dyDescent="0.5"/>
    <row r="116" hidden="1" x14ac:dyDescent="0.5"/>
    <row r="117" hidden="1" x14ac:dyDescent="0.5"/>
    <row r="118" hidden="1" x14ac:dyDescent="0.5"/>
    <row r="119" hidden="1" x14ac:dyDescent="0.5"/>
    <row r="120" hidden="1" x14ac:dyDescent="0.5"/>
  </sheetData>
  <sheetProtection sheet="1" objects="1" scenarios="1" selectLockedCells="1"/>
  <mergeCells count="27">
    <mergeCell ref="C58:E58"/>
    <mergeCell ref="C34:F34"/>
    <mergeCell ref="G34:H34"/>
    <mergeCell ref="B6:J7"/>
    <mergeCell ref="H54:I54"/>
    <mergeCell ref="H56:I56"/>
    <mergeCell ref="D63:E63"/>
    <mergeCell ref="D62:E62"/>
    <mergeCell ref="D61:E61"/>
    <mergeCell ref="D60:E60"/>
    <mergeCell ref="D59:E59"/>
    <mergeCell ref="B2:J3"/>
    <mergeCell ref="B18:G18"/>
    <mergeCell ref="B37:D37"/>
    <mergeCell ref="F37:H37"/>
    <mergeCell ref="C65:D65"/>
    <mergeCell ref="H65:I65"/>
    <mergeCell ref="B10:F16"/>
    <mergeCell ref="H58:J58"/>
    <mergeCell ref="I59:J59"/>
    <mergeCell ref="I60:J60"/>
    <mergeCell ref="I61:J61"/>
    <mergeCell ref="I62:J62"/>
    <mergeCell ref="I63:J63"/>
    <mergeCell ref="C54:D54"/>
    <mergeCell ref="C56:D56"/>
    <mergeCell ref="C39:D39"/>
  </mergeCells>
  <conditionalFormatting sqref="D28:E29 C29 C20:I26">
    <cfRule type="expression" dxfId="9" priority="1">
      <formula>$G$34="Default National Data"</formula>
    </cfRule>
  </conditionalFormatting>
  <dataValidations count="1">
    <dataValidation type="list" allowBlank="1" showInputMessage="1" showErrorMessage="1" sqref="G34">
      <formula1>$D$84:$D$85</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C90"/>
  <sheetViews>
    <sheetView zoomScale="85" zoomScaleNormal="85" workbookViewId="0">
      <selection activeCell="C14" sqref="C14:E14"/>
    </sheetView>
  </sheetViews>
  <sheetFormatPr defaultColWidth="0" defaultRowHeight="18" zeroHeight="1" x14ac:dyDescent="0.5"/>
  <cols>
    <col min="1" max="1" width="3.33203125" style="1" customWidth="1"/>
    <col min="2" max="2" width="9.5546875" style="1" customWidth="1"/>
    <col min="3" max="3" width="20.88671875" style="1" customWidth="1"/>
    <col min="4" max="4" width="19.88671875" style="1" customWidth="1"/>
    <col min="5" max="5" width="4.33203125" style="1" customWidth="1"/>
    <col min="6" max="6" width="5.33203125" style="1" customWidth="1"/>
    <col min="7" max="7" width="11.109375" style="1" customWidth="1"/>
    <col min="8" max="8" width="16.5546875" style="1" customWidth="1"/>
    <col min="9" max="9" width="3.33203125" style="1" customWidth="1"/>
    <col min="10" max="10" width="9.109375" style="1" hidden="1" customWidth="1"/>
    <col min="11" max="11" width="9.5546875" style="1" hidden="1" customWidth="1"/>
    <col min="12" max="27" width="9.109375" style="1" hidden="1" customWidth="1"/>
    <col min="28" max="29" width="22" style="1" hidden="1" customWidth="1"/>
    <col min="30" max="16384" width="9.109375" style="1" hidden="1"/>
  </cols>
  <sheetData>
    <row r="1" spans="1:20" x14ac:dyDescent="0.5">
      <c r="A1" s="126"/>
      <c r="B1" s="126"/>
      <c r="C1" s="126"/>
      <c r="D1" s="126"/>
      <c r="E1" s="126"/>
      <c r="F1" s="126"/>
      <c r="G1" s="126"/>
      <c r="H1" s="126"/>
      <c r="I1" s="126"/>
    </row>
    <row r="2" spans="1:20" ht="24.6" x14ac:dyDescent="0.6">
      <c r="A2" s="126"/>
      <c r="B2" s="355" t="s">
        <v>162</v>
      </c>
      <c r="C2" s="355"/>
      <c r="D2" s="355"/>
      <c r="E2" s="355"/>
      <c r="F2" s="355"/>
      <c r="G2" s="355"/>
      <c r="H2" s="355"/>
      <c r="I2" s="126"/>
    </row>
    <row r="3" spans="1:20" x14ac:dyDescent="0.5">
      <c r="A3" s="119"/>
      <c r="B3" s="119"/>
      <c r="C3" s="119"/>
      <c r="D3" s="119"/>
      <c r="E3" s="119"/>
      <c r="F3" s="119"/>
      <c r="G3" s="119"/>
      <c r="H3" s="119"/>
      <c r="I3" s="119"/>
    </row>
    <row r="4" spans="1:20" x14ac:dyDescent="0.5">
      <c r="A4" s="119"/>
      <c r="B4" s="357" t="s">
        <v>114</v>
      </c>
      <c r="C4" s="357"/>
      <c r="D4" s="357"/>
      <c r="E4" s="357"/>
      <c r="F4" s="357"/>
      <c r="G4" s="357"/>
      <c r="H4" s="357"/>
      <c r="I4" s="119"/>
      <c r="K4" s="3"/>
      <c r="L4" s="39"/>
    </row>
    <row r="5" spans="1:20" x14ac:dyDescent="0.5">
      <c r="A5" s="119"/>
      <c r="B5" s="378" t="s">
        <v>113</v>
      </c>
      <c r="C5" s="378"/>
      <c r="D5" s="378"/>
      <c r="E5" s="378"/>
      <c r="F5" s="378"/>
      <c r="G5" s="378"/>
      <c r="H5" s="378"/>
      <c r="I5" s="119"/>
      <c r="L5" s="39"/>
    </row>
    <row r="6" spans="1:20" x14ac:dyDescent="0.5">
      <c r="A6" s="119"/>
      <c r="B6" s="378"/>
      <c r="C6" s="378"/>
      <c r="D6" s="378"/>
      <c r="E6" s="378"/>
      <c r="F6" s="378"/>
      <c r="G6" s="378"/>
      <c r="H6" s="378"/>
      <c r="I6" s="119"/>
      <c r="K6" s="51"/>
      <c r="L6" s="39"/>
    </row>
    <row r="7" spans="1:20" x14ac:dyDescent="0.5">
      <c r="A7" s="119"/>
      <c r="B7" s="119"/>
      <c r="C7" s="119"/>
      <c r="D7" s="119"/>
      <c r="E7" s="119"/>
      <c r="F7" s="119"/>
      <c r="G7" s="119"/>
      <c r="H7" s="119"/>
      <c r="I7" s="119"/>
    </row>
    <row r="8" spans="1:20" x14ac:dyDescent="0.5">
      <c r="A8" s="119"/>
      <c r="B8" s="357" t="s">
        <v>115</v>
      </c>
      <c r="C8" s="357"/>
      <c r="D8" s="357"/>
      <c r="E8" s="357"/>
      <c r="F8" s="357"/>
      <c r="G8" s="357"/>
      <c r="H8" s="357"/>
      <c r="I8" s="119"/>
    </row>
    <row r="9" spans="1:20" ht="18" customHeight="1" x14ac:dyDescent="0.5">
      <c r="A9" s="119"/>
      <c r="B9" s="356" t="s">
        <v>122</v>
      </c>
      <c r="C9" s="356"/>
      <c r="D9" s="356"/>
      <c r="E9" s="356"/>
      <c r="F9" s="356"/>
      <c r="G9" s="356"/>
      <c r="H9" s="356"/>
      <c r="I9" s="119"/>
    </row>
    <row r="10" spans="1:20" x14ac:dyDescent="0.5">
      <c r="A10" s="119"/>
      <c r="B10" s="356"/>
      <c r="C10" s="356"/>
      <c r="D10" s="356"/>
      <c r="E10" s="356"/>
      <c r="F10" s="356"/>
      <c r="G10" s="356"/>
      <c r="H10" s="356"/>
      <c r="I10" s="119"/>
    </row>
    <row r="11" spans="1:20" x14ac:dyDescent="0.5">
      <c r="A11" s="119"/>
      <c r="B11" s="356"/>
      <c r="C11" s="356"/>
      <c r="D11" s="356"/>
      <c r="E11" s="356"/>
      <c r="F11" s="356"/>
      <c r="G11" s="356"/>
      <c r="H11" s="356"/>
      <c r="I11" s="119"/>
    </row>
    <row r="12" spans="1:20" ht="18.600000000000001" thickBot="1" x14ac:dyDescent="0.55000000000000004">
      <c r="A12" s="119"/>
      <c r="B12" s="72"/>
      <c r="C12" s="72"/>
      <c r="D12" s="72"/>
      <c r="E12" s="72"/>
      <c r="F12" s="72"/>
      <c r="G12" s="72"/>
      <c r="H12" s="72"/>
      <c r="I12" s="119"/>
    </row>
    <row r="13" spans="1:20" ht="18.600000000000001" thickBot="1" x14ac:dyDescent="0.55000000000000004">
      <c r="A13" s="119"/>
      <c r="B13" s="132" t="s">
        <v>5</v>
      </c>
      <c r="C13" s="402" t="s">
        <v>120</v>
      </c>
      <c r="D13" s="414"/>
      <c r="E13" s="403"/>
      <c r="F13" s="137"/>
      <c r="G13" s="113" t="s">
        <v>21</v>
      </c>
      <c r="H13" s="119"/>
      <c r="I13" s="119"/>
      <c r="J13"/>
      <c r="K13"/>
      <c r="L13"/>
      <c r="M13"/>
      <c r="N13"/>
      <c r="O13"/>
      <c r="P13"/>
      <c r="Q13"/>
      <c r="R13"/>
      <c r="S13"/>
      <c r="T13"/>
    </row>
    <row r="14" spans="1:20" x14ac:dyDescent="0.5">
      <c r="A14" s="119"/>
      <c r="B14" s="103" t="s">
        <v>0</v>
      </c>
      <c r="C14" s="441"/>
      <c r="D14" s="442"/>
      <c r="E14" s="443"/>
      <c r="F14" s="140"/>
      <c r="G14" s="17"/>
      <c r="H14" s="119" t="s">
        <v>125</v>
      </c>
      <c r="I14" s="119"/>
    </row>
    <row r="15" spans="1:20" x14ac:dyDescent="0.5">
      <c r="A15" s="119"/>
      <c r="B15" s="104" t="s">
        <v>1</v>
      </c>
      <c r="C15" s="427"/>
      <c r="D15" s="428"/>
      <c r="E15" s="429"/>
      <c r="F15" s="140"/>
      <c r="G15" s="27"/>
      <c r="H15" s="119" t="s">
        <v>127</v>
      </c>
      <c r="I15" s="119"/>
    </row>
    <row r="16" spans="1:20" x14ac:dyDescent="0.5">
      <c r="A16" s="119"/>
      <c r="B16" s="104" t="s">
        <v>2</v>
      </c>
      <c r="C16" s="427"/>
      <c r="D16" s="428"/>
      <c r="E16" s="429"/>
      <c r="F16" s="140"/>
      <c r="G16" s="48"/>
      <c r="H16" s="119" t="s">
        <v>126</v>
      </c>
      <c r="I16" s="119"/>
    </row>
    <row r="17" spans="1:10" x14ac:dyDescent="0.5">
      <c r="A17" s="119"/>
      <c r="B17" s="104" t="s">
        <v>3</v>
      </c>
      <c r="C17" s="427"/>
      <c r="D17" s="428"/>
      <c r="E17" s="429"/>
      <c r="F17" s="140"/>
      <c r="G17" s="254"/>
      <c r="H17" s="199" t="s">
        <v>185</v>
      </c>
      <c r="I17" s="119"/>
    </row>
    <row r="18" spans="1:10" ht="18.600000000000001" thickBot="1" x14ac:dyDescent="0.55000000000000004">
      <c r="A18" s="119"/>
      <c r="B18" s="105" t="s">
        <v>4</v>
      </c>
      <c r="C18" s="424"/>
      <c r="D18" s="425"/>
      <c r="E18" s="426"/>
      <c r="F18" s="140"/>
      <c r="G18" s="140"/>
      <c r="H18" s="140"/>
      <c r="I18" s="119"/>
      <c r="J18" s="129"/>
    </row>
    <row r="19" spans="1:10" x14ac:dyDescent="0.5">
      <c r="A19" s="119"/>
      <c r="B19" s="115"/>
      <c r="C19" s="115"/>
      <c r="D19" s="130"/>
      <c r="E19" s="130"/>
      <c r="F19" s="140"/>
      <c r="G19" s="140"/>
      <c r="H19" s="140"/>
      <c r="I19" s="119"/>
      <c r="J19" s="129"/>
    </row>
    <row r="20" spans="1:10" ht="18.600000000000001" thickBot="1" x14ac:dyDescent="0.55000000000000004">
      <c r="A20" s="119"/>
      <c r="B20" s="115"/>
      <c r="C20" s="115"/>
      <c r="D20" s="130"/>
      <c r="E20" s="130"/>
      <c r="F20" s="130"/>
      <c r="G20" s="130"/>
      <c r="H20" s="140"/>
      <c r="I20" s="119"/>
      <c r="J20" s="129"/>
    </row>
    <row r="21" spans="1:10" ht="18.600000000000001" thickBot="1" x14ac:dyDescent="0.55000000000000004">
      <c r="A21" s="119"/>
      <c r="B21" s="422" t="s">
        <v>118</v>
      </c>
      <c r="C21" s="423"/>
      <c r="D21" s="423"/>
      <c r="E21" s="415"/>
      <c r="F21" s="416"/>
      <c r="G21" s="417"/>
      <c r="H21" s="141"/>
      <c r="I21" s="119"/>
      <c r="J21" s="129"/>
    </row>
    <row r="22" spans="1:10" x14ac:dyDescent="0.5">
      <c r="A22" s="119"/>
      <c r="B22" s="119"/>
      <c r="C22" s="119"/>
      <c r="D22" s="119"/>
      <c r="E22" s="119"/>
      <c r="F22" s="119"/>
      <c r="G22" s="119"/>
      <c r="H22" s="142"/>
      <c r="I22" s="119"/>
    </row>
    <row r="23" spans="1:10" x14ac:dyDescent="0.5">
      <c r="A23" s="119"/>
      <c r="B23" s="119"/>
      <c r="C23" s="119"/>
      <c r="D23" s="119"/>
      <c r="E23" s="119"/>
      <c r="F23" s="119"/>
      <c r="G23" s="119"/>
      <c r="H23" s="119"/>
      <c r="I23" s="119"/>
    </row>
    <row r="24" spans="1:10" ht="18.600000000000001" thickBot="1" x14ac:dyDescent="0.55000000000000004">
      <c r="A24" s="119"/>
      <c r="B24" s="394" t="s">
        <v>123</v>
      </c>
      <c r="C24" s="394"/>
      <c r="D24" s="394"/>
      <c r="E24" s="119"/>
      <c r="F24" s="394" t="s">
        <v>124</v>
      </c>
      <c r="G24" s="394"/>
      <c r="H24" s="394"/>
      <c r="I24" s="119"/>
    </row>
    <row r="25" spans="1:10" ht="18.600000000000001" thickBot="1" x14ac:dyDescent="0.55000000000000004">
      <c r="A25" s="119"/>
      <c r="B25" s="430" t="s">
        <v>24</v>
      </c>
      <c r="C25" s="431"/>
      <c r="D25" s="332" t="s">
        <v>89</v>
      </c>
      <c r="E25" s="119"/>
      <c r="F25" s="420" t="s">
        <v>116</v>
      </c>
      <c r="G25" s="421"/>
      <c r="H25" s="138"/>
      <c r="I25" s="119"/>
    </row>
    <row r="26" spans="1:10" ht="18.600000000000001" thickBot="1" x14ac:dyDescent="0.55000000000000004">
      <c r="A26" s="119"/>
      <c r="B26" s="412"/>
      <c r="C26" s="413"/>
      <c r="D26" s="205" t="str">
        <f>IFERROR(ROUND(VLOOKUP(B26,B39:E90,4,FALSE),5),"Please Select State")</f>
        <v>Please Select State</v>
      </c>
      <c r="E26" s="119"/>
      <c r="F26" s="418" t="s">
        <v>117</v>
      </c>
      <c r="G26" s="419"/>
      <c r="H26" s="139"/>
      <c r="I26" s="119"/>
    </row>
    <row r="27" spans="1:10" ht="17.25" customHeight="1" x14ac:dyDescent="0.5">
      <c r="A27" s="119"/>
      <c r="B27" s="119"/>
      <c r="C27" s="119"/>
      <c r="D27" s="119"/>
      <c r="E27" s="131"/>
      <c r="F27" s="119"/>
      <c r="G27" s="119"/>
      <c r="H27" s="119"/>
      <c r="I27" s="119"/>
    </row>
    <row r="28" spans="1:10" ht="17.25" customHeight="1" thickBot="1" x14ac:dyDescent="0.55000000000000004">
      <c r="A28" s="119"/>
      <c r="B28" s="119"/>
      <c r="C28" s="119"/>
      <c r="D28" s="119"/>
      <c r="E28" s="131"/>
      <c r="F28" s="119"/>
      <c r="G28" s="119"/>
      <c r="H28" s="119"/>
      <c r="I28" s="119"/>
    </row>
    <row r="29" spans="1:10" ht="18.600000000000001" thickBot="1" x14ac:dyDescent="0.55000000000000004">
      <c r="A29" s="119"/>
      <c r="B29" s="132" t="s">
        <v>5</v>
      </c>
      <c r="C29" s="402" t="s">
        <v>121</v>
      </c>
      <c r="D29" s="414"/>
      <c r="E29" s="414"/>
      <c r="F29" s="403"/>
      <c r="G29" s="137"/>
      <c r="H29" s="137"/>
      <c r="I29" s="119"/>
    </row>
    <row r="30" spans="1:10" x14ac:dyDescent="0.5">
      <c r="A30" s="119"/>
      <c r="B30" s="103" t="s">
        <v>0</v>
      </c>
      <c r="C30" s="438" t="str">
        <f>IFERROR(IF(OR(SUM($C$14:$C$18)=0,$E$21="Please Enter Data"),"Need Data",IF($E$21="Use Dropdown Data",C14*$D$26,IF($E$21="User-Specified Data",C14*($H$26/$H$25),"Select Ratio"))),"Data Entry Error")</f>
        <v>Need Data</v>
      </c>
      <c r="D30" s="439"/>
      <c r="E30" s="439"/>
      <c r="F30" s="440"/>
      <c r="G30" s="130"/>
      <c r="H30" s="130"/>
      <c r="I30" s="119"/>
    </row>
    <row r="31" spans="1:10" x14ac:dyDescent="0.5">
      <c r="A31" s="119"/>
      <c r="B31" s="104" t="s">
        <v>1</v>
      </c>
      <c r="C31" s="435" t="str">
        <f>IFERROR(IF(OR(SUM($C$14:$C$18)=0,$E$21="Please Enter Data"),"Need Data",IF($E$21="Use Dropdown Data",C15*$D$26,IF($E$21="User-Specified Data",C15*($H$26/$H$25),"Select Ratio"))),"Data Entry Error")</f>
        <v>Need Data</v>
      </c>
      <c r="D31" s="436"/>
      <c r="E31" s="436"/>
      <c r="F31" s="437"/>
      <c r="G31" s="130"/>
      <c r="H31" s="130"/>
      <c r="I31" s="119"/>
    </row>
    <row r="32" spans="1:10" x14ac:dyDescent="0.5">
      <c r="A32" s="119"/>
      <c r="B32" s="104" t="s">
        <v>2</v>
      </c>
      <c r="C32" s="435" t="str">
        <f>IFERROR(IF(OR(SUM($C$14:$C$18)=0,$E$21="Please Enter Data"),"Need Data",IF($E$21="Use Dropdown Data",C16*$D$26,IF($E$21="User-Specified Data",C16*($H$26/$H$25),"Select Ratio"))),"Data Entry Error")</f>
        <v>Need Data</v>
      </c>
      <c r="D32" s="436"/>
      <c r="E32" s="436"/>
      <c r="F32" s="437"/>
      <c r="G32" s="130"/>
      <c r="H32" s="130"/>
      <c r="I32" s="119"/>
    </row>
    <row r="33" spans="1:9" x14ac:dyDescent="0.5">
      <c r="A33" s="119"/>
      <c r="B33" s="104" t="s">
        <v>3</v>
      </c>
      <c r="C33" s="435" t="str">
        <f>IFERROR(IF(OR(SUM($C$14:$C$18)=0,$E$21="Please Enter Data"),"Need Data",IF($E$21="Use Dropdown Data",C17*$D$26,IF($E$21="User-Specified Data",C17*($H$26/$H$25),"Select Ratio"))),"Data Entry Error")</f>
        <v>Need Data</v>
      </c>
      <c r="D33" s="436"/>
      <c r="E33" s="436"/>
      <c r="F33" s="437"/>
      <c r="G33" s="130"/>
      <c r="H33" s="130"/>
      <c r="I33" s="119"/>
    </row>
    <row r="34" spans="1:9" ht="18.600000000000001" thickBot="1" x14ac:dyDescent="0.55000000000000004">
      <c r="A34" s="119"/>
      <c r="B34" s="105" t="s">
        <v>4</v>
      </c>
      <c r="C34" s="432" t="str">
        <f>IFERROR(IF(OR(SUM($C$14:$C$18)=0,$E$21="Please Enter Data"),"Need Data",IF($E$21="Use Dropdown Data",C18*$D$26,IF($E$21="User-Specified Data",C18*($H$26/$H$25),"Select Ratio"))),"Data Entry Error")</f>
        <v>Need Data</v>
      </c>
      <c r="D34" s="433"/>
      <c r="E34" s="433"/>
      <c r="F34" s="434"/>
      <c r="G34" s="130"/>
      <c r="H34" s="130"/>
      <c r="I34" s="119"/>
    </row>
    <row r="35" spans="1:9" ht="17.25" customHeight="1" x14ac:dyDescent="0.5">
      <c r="A35" s="119"/>
      <c r="B35" s="119"/>
      <c r="C35" s="119"/>
      <c r="D35" s="119"/>
      <c r="E35" s="119"/>
      <c r="F35" s="119"/>
      <c r="G35" s="119"/>
      <c r="H35" s="119"/>
      <c r="I35" s="119"/>
    </row>
    <row r="36" spans="1:9" s="44" customFormat="1" ht="17.25" hidden="1" customHeight="1" x14ac:dyDescent="0.5"/>
    <row r="37" spans="1:9" hidden="1" x14ac:dyDescent="0.5">
      <c r="B37" s="3" t="s">
        <v>78</v>
      </c>
      <c r="C37" s="3"/>
      <c r="F37" s="39"/>
      <c r="G37" s="73"/>
      <c r="H37" s="1" t="s">
        <v>119</v>
      </c>
    </row>
    <row r="38" spans="1:9" hidden="1" x14ac:dyDescent="0.5">
      <c r="B38" s="54" t="s">
        <v>24</v>
      </c>
      <c r="C38" s="54"/>
      <c r="D38" s="53" t="s">
        <v>25</v>
      </c>
      <c r="E38" s="53" t="s">
        <v>26</v>
      </c>
      <c r="F38" s="39"/>
      <c r="G38" s="73"/>
      <c r="H38" s="1" t="s">
        <v>161</v>
      </c>
    </row>
    <row r="39" spans="1:9" hidden="1" x14ac:dyDescent="0.5">
      <c r="B39" s="48" t="s">
        <v>81</v>
      </c>
      <c r="C39" s="48"/>
      <c r="D39" s="49">
        <v>49571</v>
      </c>
      <c r="E39" s="50">
        <f>D39/$D$39</f>
        <v>1</v>
      </c>
      <c r="H39" s="1" t="s">
        <v>160</v>
      </c>
    </row>
    <row r="40" spans="1:9" hidden="1" x14ac:dyDescent="0.5">
      <c r="B40" s="48" t="s">
        <v>27</v>
      </c>
      <c r="C40" s="48"/>
      <c r="D40" s="49">
        <v>39231</v>
      </c>
      <c r="E40" s="50">
        <v>0.7914103003772367</v>
      </c>
    </row>
    <row r="41" spans="1:9" hidden="1" x14ac:dyDescent="0.5">
      <c r="B41" s="48" t="s">
        <v>28</v>
      </c>
      <c r="C41" s="48"/>
      <c r="D41" s="49">
        <v>55307</v>
      </c>
      <c r="E41" s="50">
        <v>1.1157128159609448</v>
      </c>
    </row>
    <row r="42" spans="1:9" hidden="1" x14ac:dyDescent="0.5">
      <c r="B42" s="48" t="s">
        <v>29</v>
      </c>
      <c r="C42" s="48"/>
      <c r="D42" s="49">
        <v>40243</v>
      </c>
      <c r="E42" s="50">
        <v>0.81182546246797527</v>
      </c>
    </row>
    <row r="43" spans="1:9" hidden="1" x14ac:dyDescent="0.5">
      <c r="B43" s="48" t="s">
        <v>30</v>
      </c>
      <c r="C43" s="48"/>
      <c r="D43" s="49">
        <v>39345</v>
      </c>
      <c r="E43" s="50">
        <v>0.7937100320752053</v>
      </c>
    </row>
    <row r="44" spans="1:9" hidden="1" x14ac:dyDescent="0.5">
      <c r="B44" s="48" t="s">
        <v>31</v>
      </c>
      <c r="C44" s="48"/>
      <c r="D44" s="49">
        <v>55987</v>
      </c>
      <c r="E44" s="50">
        <v>1.1294305138084768</v>
      </c>
    </row>
    <row r="45" spans="1:9" hidden="1" x14ac:dyDescent="0.5">
      <c r="B45" s="48" t="s">
        <v>32</v>
      </c>
      <c r="C45" s="48"/>
      <c r="D45" s="49">
        <v>52059</v>
      </c>
      <c r="E45" s="50">
        <v>1.0501906356539106</v>
      </c>
    </row>
    <row r="46" spans="1:9" hidden="1" x14ac:dyDescent="0.5">
      <c r="B46" s="48" t="s">
        <v>33</v>
      </c>
      <c r="C46" s="48"/>
      <c r="D46" s="49">
        <v>71033</v>
      </c>
      <c r="E46" s="50">
        <v>1.4329547517701882</v>
      </c>
    </row>
    <row r="47" spans="1:9" hidden="1" x14ac:dyDescent="0.5">
      <c r="B47" s="48" t="s">
        <v>34</v>
      </c>
      <c r="C47" s="48"/>
      <c r="D47" s="49">
        <v>48697</v>
      </c>
      <c r="E47" s="50">
        <v>0.98236872364890759</v>
      </c>
    </row>
    <row r="48" spans="1:9" hidden="1" x14ac:dyDescent="0.5">
      <c r="B48" s="48" t="s">
        <v>67</v>
      </c>
      <c r="C48" s="48"/>
      <c r="D48" s="49">
        <v>75596</v>
      </c>
      <c r="E48" s="50">
        <v>1.5250045389441407</v>
      </c>
    </row>
    <row r="49" spans="2:5" hidden="1" x14ac:dyDescent="0.5">
      <c r="B49" s="48" t="s">
        <v>35</v>
      </c>
      <c r="C49" s="48"/>
      <c r="D49" s="49">
        <v>45819</v>
      </c>
      <c r="E49" s="50">
        <v>0.9243105848177362</v>
      </c>
    </row>
    <row r="50" spans="2:5" hidden="1" x14ac:dyDescent="0.5">
      <c r="B50" s="48" t="s">
        <v>36</v>
      </c>
      <c r="C50" s="48"/>
      <c r="D50" s="49">
        <v>41835</v>
      </c>
      <c r="E50" s="50">
        <v>0.84394101389925558</v>
      </c>
    </row>
    <row r="51" spans="2:5" hidden="1" x14ac:dyDescent="0.5">
      <c r="B51" s="48" t="s">
        <v>37</v>
      </c>
      <c r="C51" s="48"/>
      <c r="D51" s="49">
        <v>50551</v>
      </c>
      <c r="E51" s="50">
        <v>1.0197696233685019</v>
      </c>
    </row>
    <row r="52" spans="2:5" hidden="1" x14ac:dyDescent="0.5">
      <c r="B52" s="48" t="s">
        <v>38</v>
      </c>
      <c r="C52" s="48"/>
      <c r="D52" s="49">
        <v>39107</v>
      </c>
      <c r="E52" s="50">
        <v>0.78890883782856913</v>
      </c>
    </row>
    <row r="53" spans="2:5" hidden="1" x14ac:dyDescent="0.5">
      <c r="B53" s="48" t="s">
        <v>39</v>
      </c>
      <c r="C53" s="48"/>
      <c r="D53" s="49">
        <v>52098</v>
      </c>
      <c r="E53" s="50">
        <v>1.0509773859716367</v>
      </c>
    </row>
    <row r="54" spans="2:5" hidden="1" x14ac:dyDescent="0.5">
      <c r="B54" s="48" t="s">
        <v>40</v>
      </c>
      <c r="C54" s="48"/>
      <c r="D54" s="49">
        <v>43492</v>
      </c>
      <c r="E54" s="50">
        <v>0.8773678158600795</v>
      </c>
    </row>
    <row r="55" spans="2:5" hidden="1" x14ac:dyDescent="0.5">
      <c r="B55" s="48" t="s">
        <v>41</v>
      </c>
      <c r="C55" s="48"/>
      <c r="D55" s="49">
        <v>46794</v>
      </c>
      <c r="E55" s="50">
        <v>0.94397934276088846</v>
      </c>
    </row>
    <row r="56" spans="2:5" hidden="1" x14ac:dyDescent="0.5">
      <c r="B56" s="48" t="s">
        <v>42</v>
      </c>
      <c r="C56" s="48"/>
      <c r="D56" s="49">
        <v>48537</v>
      </c>
      <c r="E56" s="50">
        <v>0.97914103003772368</v>
      </c>
    </row>
    <row r="57" spans="2:5" hidden="1" x14ac:dyDescent="0.5">
      <c r="B57" s="48" t="s">
        <v>43</v>
      </c>
      <c r="C57" s="48"/>
      <c r="D57" s="49">
        <v>39499</v>
      </c>
      <c r="E57" s="50">
        <v>0.79681668717596987</v>
      </c>
    </row>
    <row r="58" spans="2:5" hidden="1" x14ac:dyDescent="0.5">
      <c r="B58" s="48" t="s">
        <v>44</v>
      </c>
      <c r="C58" s="48"/>
      <c r="D58" s="49">
        <v>43487</v>
      </c>
      <c r="E58" s="50">
        <v>0.87726695043473002</v>
      </c>
    </row>
    <row r="59" spans="2:5" hidden="1" x14ac:dyDescent="0.5">
      <c r="B59" s="48" t="s">
        <v>45</v>
      </c>
      <c r="C59" s="48"/>
      <c r="D59" s="49">
        <v>44316</v>
      </c>
      <c r="E59" s="50">
        <v>0.89399043795767685</v>
      </c>
    </row>
    <row r="60" spans="2:5" hidden="1" x14ac:dyDescent="0.5">
      <c r="B60" s="48" t="s">
        <v>46</v>
      </c>
      <c r="C60" s="48"/>
      <c r="D60" s="49">
        <v>57936</v>
      </c>
      <c r="E60" s="50">
        <v>1.1687478566097114</v>
      </c>
    </row>
    <row r="61" spans="2:5" hidden="1" x14ac:dyDescent="0.5">
      <c r="B61" s="48" t="s">
        <v>47</v>
      </c>
      <c r="C61" s="48"/>
      <c r="D61" s="49">
        <v>65137</v>
      </c>
      <c r="E61" s="50">
        <v>1.3140142421980594</v>
      </c>
    </row>
    <row r="62" spans="2:5" hidden="1" x14ac:dyDescent="0.5">
      <c r="B62" s="48" t="s">
        <v>48</v>
      </c>
      <c r="C62" s="48"/>
      <c r="D62" s="49">
        <v>44347</v>
      </c>
      <c r="E62" s="50">
        <v>0.89461580359484372</v>
      </c>
    </row>
    <row r="63" spans="2:5" hidden="1" x14ac:dyDescent="0.5">
      <c r="B63" s="48" t="s">
        <v>49</v>
      </c>
      <c r="C63" s="48"/>
      <c r="D63" s="49">
        <v>52117</v>
      </c>
      <c r="E63" s="50">
        <v>1.0513606745879647</v>
      </c>
    </row>
    <row r="64" spans="2:5" hidden="1" x14ac:dyDescent="0.5">
      <c r="B64" s="48" t="s">
        <v>50</v>
      </c>
      <c r="C64" s="48"/>
      <c r="D64" s="49">
        <v>35936</v>
      </c>
      <c r="E64" s="50">
        <v>0.72493998507191704</v>
      </c>
    </row>
    <row r="65" spans="2:5" hidden="1" x14ac:dyDescent="0.5">
      <c r="B65" s="48" t="s">
        <v>51</v>
      </c>
      <c r="C65" s="48"/>
      <c r="D65" s="49">
        <v>43723</v>
      </c>
      <c r="E65" s="50">
        <v>0.88202779851122637</v>
      </c>
    </row>
    <row r="66" spans="2:5" hidden="1" x14ac:dyDescent="0.5">
      <c r="B66" s="48" t="s">
        <v>52</v>
      </c>
      <c r="C66" s="48"/>
      <c r="D66" s="49">
        <v>42386</v>
      </c>
      <c r="E66" s="50">
        <v>0.85505638377277038</v>
      </c>
    </row>
    <row r="67" spans="2:5" hidden="1" x14ac:dyDescent="0.5">
      <c r="B67" s="48" t="s">
        <v>53</v>
      </c>
      <c r="C67" s="48"/>
      <c r="D67" s="49">
        <v>49636</v>
      </c>
      <c r="E67" s="50">
        <v>1.0013112505295434</v>
      </c>
    </row>
    <row r="68" spans="2:5" hidden="1" x14ac:dyDescent="0.5">
      <c r="B68" s="48" t="s">
        <v>54</v>
      </c>
      <c r="C68" s="48"/>
      <c r="D68" s="49">
        <v>43637</v>
      </c>
      <c r="E68" s="50">
        <v>0.88029291319521497</v>
      </c>
    </row>
    <row r="69" spans="2:5" hidden="1" x14ac:dyDescent="0.5">
      <c r="B69" s="48" t="s">
        <v>68</v>
      </c>
      <c r="C69" s="48"/>
      <c r="D69" s="49">
        <v>58322</v>
      </c>
      <c r="E69" s="50">
        <v>1.1765346674466926</v>
      </c>
    </row>
    <row r="70" spans="2:5" hidden="1" x14ac:dyDescent="0.5">
      <c r="B70" s="48" t="s">
        <v>69</v>
      </c>
      <c r="C70" s="48"/>
      <c r="D70" s="49">
        <v>61968</v>
      </c>
      <c r="E70" s="50">
        <v>1.2500857356115471</v>
      </c>
    </row>
    <row r="71" spans="2:5" hidden="1" x14ac:dyDescent="0.5">
      <c r="B71" s="48" t="s">
        <v>70</v>
      </c>
      <c r="C71" s="48"/>
      <c r="D71" s="49">
        <v>38807</v>
      </c>
      <c r="E71" s="50">
        <v>0.78285691230759924</v>
      </c>
    </row>
    <row r="72" spans="2:5" hidden="1" x14ac:dyDescent="0.5">
      <c r="B72" s="48" t="s">
        <v>71</v>
      </c>
      <c r="C72" s="48"/>
      <c r="D72" s="49">
        <v>60534</v>
      </c>
      <c r="E72" s="50">
        <v>1.2211575316213108</v>
      </c>
    </row>
    <row r="73" spans="2:5" hidden="1" x14ac:dyDescent="0.5">
      <c r="B73" s="48" t="s">
        <v>72</v>
      </c>
      <c r="C73" s="48"/>
      <c r="D73" s="49">
        <v>42002</v>
      </c>
      <c r="E73" s="50">
        <v>0.8473099191059289</v>
      </c>
    </row>
    <row r="74" spans="2:5" hidden="1" x14ac:dyDescent="0.5">
      <c r="B74" s="48" t="s">
        <v>73</v>
      </c>
      <c r="C74" s="48"/>
      <c r="D74" s="49">
        <v>55038</v>
      </c>
      <c r="E74" s="50">
        <v>1.1102862560771418</v>
      </c>
    </row>
    <row r="75" spans="2:5" hidden="1" x14ac:dyDescent="0.5">
      <c r="B75" s="48" t="s">
        <v>55</v>
      </c>
      <c r="C75" s="48"/>
      <c r="D75" s="49">
        <v>44876</v>
      </c>
      <c r="E75" s="50">
        <v>0.90528736559682077</v>
      </c>
    </row>
    <row r="76" spans="2:5" hidden="1" x14ac:dyDescent="0.5">
      <c r="B76" s="48" t="s">
        <v>56</v>
      </c>
      <c r="C76" s="48"/>
      <c r="D76" s="49">
        <v>45682</v>
      </c>
      <c r="E76" s="50">
        <v>0.92154687216315989</v>
      </c>
    </row>
    <row r="77" spans="2:5" hidden="1" x14ac:dyDescent="0.5">
      <c r="B77" s="48" t="s">
        <v>57</v>
      </c>
      <c r="C77" s="48"/>
      <c r="D77" s="49">
        <v>45049</v>
      </c>
      <c r="E77" s="50">
        <v>0.90877730931391343</v>
      </c>
    </row>
    <row r="78" spans="2:5" hidden="1" x14ac:dyDescent="0.5">
      <c r="B78" s="48" t="s">
        <v>58</v>
      </c>
      <c r="C78" s="48"/>
      <c r="D78" s="49">
        <v>51275</v>
      </c>
      <c r="E78" s="50">
        <v>1.0343749369591091</v>
      </c>
    </row>
    <row r="79" spans="2:5" hidden="1" x14ac:dyDescent="0.5">
      <c r="B79" s="48" t="s">
        <v>74</v>
      </c>
      <c r="C79" s="48"/>
      <c r="D79" s="49">
        <v>51576</v>
      </c>
      <c r="E79" s="50">
        <v>1.0404470355651489</v>
      </c>
    </row>
    <row r="80" spans="2:5" hidden="1" x14ac:dyDescent="0.5">
      <c r="B80" s="48" t="s">
        <v>75</v>
      </c>
      <c r="C80" s="48"/>
      <c r="D80" s="49">
        <v>39465</v>
      </c>
      <c r="E80" s="50">
        <v>0.79613080228359323</v>
      </c>
    </row>
    <row r="81" spans="2:5" hidden="1" x14ac:dyDescent="0.5">
      <c r="B81" s="48" t="s">
        <v>76</v>
      </c>
      <c r="C81" s="48"/>
      <c r="D81" s="49">
        <v>48049</v>
      </c>
      <c r="E81" s="50">
        <v>0.96929656452361257</v>
      </c>
    </row>
    <row r="82" spans="2:5" hidden="1" x14ac:dyDescent="0.5">
      <c r="B82" s="48" t="s">
        <v>59</v>
      </c>
      <c r="C82" s="48"/>
      <c r="D82" s="49">
        <v>43380</v>
      </c>
      <c r="E82" s="50">
        <v>0.87510843033225072</v>
      </c>
    </row>
    <row r="83" spans="2:5" hidden="1" x14ac:dyDescent="0.5">
      <c r="B83" s="48" t="s">
        <v>60</v>
      </c>
      <c r="C83" s="48"/>
      <c r="D83" s="49">
        <v>47636</v>
      </c>
      <c r="E83" s="50">
        <v>0.96096508038974404</v>
      </c>
    </row>
    <row r="84" spans="2:5" hidden="1" x14ac:dyDescent="0.5">
      <c r="B84" s="48" t="s">
        <v>61</v>
      </c>
      <c r="C84" s="48"/>
      <c r="D84" s="49">
        <v>40744</v>
      </c>
      <c r="E84" s="50">
        <v>0.82193217808799501</v>
      </c>
    </row>
    <row r="85" spans="2:5" hidden="1" x14ac:dyDescent="0.5">
      <c r="B85" s="48" t="s">
        <v>62</v>
      </c>
      <c r="C85" s="48"/>
      <c r="D85" s="49">
        <v>50321</v>
      </c>
      <c r="E85" s="50">
        <v>1.0151298138024247</v>
      </c>
    </row>
    <row r="86" spans="2:5" hidden="1" x14ac:dyDescent="0.5">
      <c r="B86" s="48" t="s">
        <v>63</v>
      </c>
      <c r="C86" s="48"/>
      <c r="D86" s="49">
        <v>53723</v>
      </c>
      <c r="E86" s="50">
        <v>1.0837586492102238</v>
      </c>
    </row>
    <row r="87" spans="2:5" hidden="1" x14ac:dyDescent="0.5">
      <c r="B87" s="48" t="s">
        <v>64</v>
      </c>
      <c r="C87" s="48"/>
      <c r="D87" s="49">
        <v>53493</v>
      </c>
      <c r="E87" s="50">
        <v>1.0791188396441467</v>
      </c>
    </row>
    <row r="88" spans="2:5" hidden="1" x14ac:dyDescent="0.5">
      <c r="B88" s="48" t="s">
        <v>77</v>
      </c>
      <c r="C88" s="48"/>
      <c r="D88" s="49">
        <v>37386</v>
      </c>
      <c r="E88" s="50">
        <v>0.75419095842327166</v>
      </c>
    </row>
    <row r="89" spans="2:5" hidden="1" x14ac:dyDescent="0.5">
      <c r="B89" s="48" t="s">
        <v>65</v>
      </c>
      <c r="C89" s="48"/>
      <c r="D89" s="49">
        <v>47275</v>
      </c>
      <c r="E89" s="50">
        <v>0.95368259667951016</v>
      </c>
    </row>
    <row r="90" spans="2:5" hidden="1" x14ac:dyDescent="0.5">
      <c r="B90" s="48" t="s">
        <v>66</v>
      </c>
      <c r="C90" s="48"/>
      <c r="D90" s="49">
        <v>55212</v>
      </c>
      <c r="E90" s="50">
        <v>1.1137963728793043</v>
      </c>
    </row>
  </sheetData>
  <sheetProtection sheet="1" objects="1" scenarios="1" selectLockedCells="1"/>
  <mergeCells count="25">
    <mergeCell ref="B2:H2"/>
    <mergeCell ref="B8:H8"/>
    <mergeCell ref="C15:E15"/>
    <mergeCell ref="C14:E14"/>
    <mergeCell ref="C13:E13"/>
    <mergeCell ref="B4:H4"/>
    <mergeCell ref="B9:H11"/>
    <mergeCell ref="B5:H6"/>
    <mergeCell ref="C34:F34"/>
    <mergeCell ref="C33:F33"/>
    <mergeCell ref="C32:F32"/>
    <mergeCell ref="C31:F31"/>
    <mergeCell ref="C30:F30"/>
    <mergeCell ref="C18:E18"/>
    <mergeCell ref="C17:E17"/>
    <mergeCell ref="C16:E16"/>
    <mergeCell ref="B26:C26"/>
    <mergeCell ref="B25:C25"/>
    <mergeCell ref="F24:H24"/>
    <mergeCell ref="C29:F29"/>
    <mergeCell ref="E21:G21"/>
    <mergeCell ref="F26:G26"/>
    <mergeCell ref="F25:G25"/>
    <mergeCell ref="B21:D21"/>
    <mergeCell ref="B24:D24"/>
  </mergeCells>
  <conditionalFormatting sqref="F25:H26">
    <cfRule type="expression" dxfId="8" priority="2">
      <formula>$E$21="Use Dropdown Data"</formula>
    </cfRule>
  </conditionalFormatting>
  <conditionalFormatting sqref="B25:D26">
    <cfRule type="expression" dxfId="7" priority="1">
      <formula>$E$21="User-Specified Data"</formula>
    </cfRule>
  </conditionalFormatting>
  <dataValidations count="2">
    <dataValidation type="list" allowBlank="1" showInputMessage="1" showErrorMessage="1" sqref="B26">
      <formula1>$B$39:$B$90</formula1>
    </dataValidation>
    <dataValidation type="list" allowBlank="1" showInputMessage="1" showErrorMessage="1" sqref="E21">
      <formula1>$H$38:$H$39</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W81"/>
  <sheetViews>
    <sheetView zoomScale="85" zoomScaleNormal="85" workbookViewId="0">
      <selection activeCell="C20" sqref="C20:D20"/>
    </sheetView>
  </sheetViews>
  <sheetFormatPr defaultColWidth="0" defaultRowHeight="18" zeroHeight="1" x14ac:dyDescent="0.5"/>
  <cols>
    <col min="1" max="1" width="3.33203125" style="1" customWidth="1"/>
    <col min="2" max="2" width="9.88671875" style="1" bestFit="1" customWidth="1"/>
    <col min="3" max="3" width="14.109375" style="1" customWidth="1"/>
    <col min="4" max="4" width="11.109375" style="1" customWidth="1"/>
    <col min="5" max="5" width="11.5546875" style="1" customWidth="1"/>
    <col min="6" max="6" width="13.21875" style="1" bestFit="1" customWidth="1"/>
    <col min="7" max="7" width="13.21875" style="1" customWidth="1"/>
    <col min="8" max="8" width="16.6640625" style="1" customWidth="1"/>
    <col min="9" max="9" width="9.109375" style="1" customWidth="1"/>
    <col min="10" max="10" width="13.33203125" style="1" customWidth="1"/>
    <col min="11" max="11" width="3.33203125" style="1" customWidth="1"/>
    <col min="12" max="12" width="14.33203125" style="1" hidden="1" customWidth="1"/>
    <col min="13" max="13" width="9" style="1" hidden="1" customWidth="1"/>
    <col min="14" max="14" width="12.21875" style="1" hidden="1" customWidth="1"/>
    <col min="15" max="15" width="16.109375" style="1" hidden="1" customWidth="1"/>
    <col min="16" max="16" width="9.109375" style="1" hidden="1" customWidth="1"/>
    <col min="17" max="17" width="10.5546875" style="1" hidden="1" customWidth="1"/>
    <col min="18" max="18" width="13.21875" style="1" hidden="1" customWidth="1"/>
    <col min="19" max="21" width="9.109375" style="1" hidden="1" customWidth="1"/>
    <col min="22" max="23" width="12.88671875" style="1" hidden="1" customWidth="1"/>
    <col min="24" max="16384" width="9.109375" style="1" hidden="1"/>
  </cols>
  <sheetData>
    <row r="1" spans="1:22" x14ac:dyDescent="0.5">
      <c r="A1" s="119"/>
      <c r="B1" s="119"/>
      <c r="C1" s="119"/>
      <c r="D1" s="119"/>
      <c r="E1" s="119"/>
      <c r="F1" s="119"/>
      <c r="G1" s="119"/>
      <c r="H1" s="119"/>
      <c r="I1" s="119"/>
      <c r="J1" s="119"/>
      <c r="K1" s="119"/>
    </row>
    <row r="2" spans="1:22" ht="24.6" x14ac:dyDescent="0.6">
      <c r="A2" s="119"/>
      <c r="B2" s="179" t="s">
        <v>159</v>
      </c>
      <c r="C2" s="119"/>
      <c r="D2" s="119"/>
      <c r="E2" s="119"/>
      <c r="F2" s="119"/>
      <c r="G2" s="119"/>
      <c r="H2" s="119"/>
      <c r="I2" s="119"/>
      <c r="J2" s="119"/>
      <c r="K2" s="119"/>
    </row>
    <row r="3" spans="1:22" x14ac:dyDescent="0.5">
      <c r="A3" s="119"/>
      <c r="B3" s="119"/>
      <c r="C3" s="119"/>
      <c r="D3" s="119"/>
      <c r="E3" s="119"/>
      <c r="F3" s="119"/>
      <c r="G3" s="119"/>
      <c r="H3" s="119"/>
      <c r="I3" s="119"/>
      <c r="J3" s="119"/>
      <c r="K3" s="119"/>
    </row>
    <row r="4" spans="1:22" x14ac:dyDescent="0.5">
      <c r="A4" s="119"/>
      <c r="B4" s="357" t="s">
        <v>114</v>
      </c>
      <c r="C4" s="357"/>
      <c r="D4" s="357"/>
      <c r="E4" s="357"/>
      <c r="F4" s="357"/>
      <c r="G4" s="357"/>
      <c r="H4" s="357"/>
      <c r="I4" s="357"/>
      <c r="J4" s="357"/>
      <c r="K4" s="119"/>
    </row>
    <row r="5" spans="1:22" x14ac:dyDescent="0.5">
      <c r="A5" s="119"/>
      <c r="B5" s="378" t="s">
        <v>132</v>
      </c>
      <c r="C5" s="378"/>
      <c r="D5" s="378"/>
      <c r="E5" s="378"/>
      <c r="F5" s="378"/>
      <c r="G5" s="378"/>
      <c r="H5" s="378"/>
      <c r="I5" s="378"/>
      <c r="J5" s="378"/>
      <c r="K5" s="167"/>
      <c r="L5" s="51"/>
      <c r="M5" s="51"/>
      <c r="N5" s="51"/>
      <c r="O5" s="51"/>
      <c r="P5" s="51"/>
      <c r="S5" s="2"/>
    </row>
    <row r="6" spans="1:22" x14ac:dyDescent="0.5">
      <c r="A6" s="119"/>
      <c r="B6" s="378"/>
      <c r="C6" s="378"/>
      <c r="D6" s="378"/>
      <c r="E6" s="378"/>
      <c r="F6" s="378"/>
      <c r="G6" s="378"/>
      <c r="H6" s="378"/>
      <c r="I6" s="378"/>
      <c r="J6" s="378"/>
      <c r="K6" s="119"/>
      <c r="S6" s="2"/>
    </row>
    <row r="7" spans="1:22" x14ac:dyDescent="0.5">
      <c r="A7" s="119"/>
      <c r="B7" s="199"/>
      <c r="C7" s="199"/>
      <c r="D7" s="199"/>
      <c r="E7" s="199"/>
      <c r="F7" s="199"/>
      <c r="G7" s="199"/>
      <c r="H7" s="199"/>
      <c r="I7" s="199"/>
      <c r="J7" s="199"/>
      <c r="K7" s="163"/>
      <c r="L7" s="60"/>
      <c r="M7" s="60"/>
      <c r="N7" s="60"/>
      <c r="O7" s="60"/>
      <c r="P7"/>
      <c r="Q7"/>
      <c r="R7"/>
      <c r="S7" s="2"/>
      <c r="T7" s="51"/>
      <c r="U7" s="51"/>
      <c r="V7" s="51"/>
    </row>
    <row r="8" spans="1:22" x14ac:dyDescent="0.5">
      <c r="A8" s="119"/>
      <c r="B8" s="357" t="s">
        <v>115</v>
      </c>
      <c r="C8" s="357"/>
      <c r="D8" s="357"/>
      <c r="E8" s="357"/>
      <c r="F8" s="357"/>
      <c r="G8" s="357"/>
      <c r="H8" s="357"/>
      <c r="I8" s="357"/>
      <c r="J8" s="357"/>
      <c r="K8" s="119"/>
      <c r="Q8" s="60"/>
      <c r="R8" s="60"/>
      <c r="S8" s="51"/>
      <c r="T8" s="51"/>
      <c r="U8" s="51"/>
      <c r="V8" s="51"/>
    </row>
    <row r="9" spans="1:22" ht="18" customHeight="1" x14ac:dyDescent="0.5">
      <c r="A9" s="119"/>
      <c r="B9" s="359" t="s">
        <v>139</v>
      </c>
      <c r="C9" s="359"/>
      <c r="D9" s="359"/>
      <c r="E9" s="359"/>
      <c r="F9" s="359"/>
      <c r="G9" s="202"/>
      <c r="H9" s="199"/>
      <c r="I9" s="199"/>
      <c r="J9" s="202"/>
      <c r="K9" s="131"/>
      <c r="L9" s="73"/>
      <c r="M9" s="73"/>
      <c r="N9" s="73"/>
      <c r="O9" s="73"/>
      <c r="P9" s="73"/>
      <c r="Q9" s="60"/>
      <c r="R9" s="60"/>
      <c r="S9" s="51"/>
      <c r="V9" s="51"/>
    </row>
    <row r="10" spans="1:22" x14ac:dyDescent="0.5">
      <c r="A10" s="119"/>
      <c r="B10" s="359"/>
      <c r="C10" s="359"/>
      <c r="D10" s="359"/>
      <c r="E10" s="359"/>
      <c r="F10" s="359"/>
      <c r="G10" s="202"/>
      <c r="H10" s="198" t="s">
        <v>21</v>
      </c>
      <c r="I10" s="199"/>
      <c r="J10" s="202"/>
      <c r="K10" s="131"/>
      <c r="L10" s="73"/>
      <c r="M10" s="73"/>
      <c r="N10" s="73"/>
      <c r="O10" s="73"/>
      <c r="P10" s="73"/>
      <c r="Q10" s="60"/>
      <c r="R10" s="60"/>
      <c r="S10" s="51"/>
      <c r="V10" s="51"/>
    </row>
    <row r="11" spans="1:22" x14ac:dyDescent="0.5">
      <c r="A11" s="119"/>
      <c r="B11" s="359"/>
      <c r="C11" s="359"/>
      <c r="D11" s="359"/>
      <c r="E11" s="359"/>
      <c r="F11" s="359"/>
      <c r="G11" s="202"/>
      <c r="H11" s="17"/>
      <c r="I11" s="199" t="s">
        <v>98</v>
      </c>
      <c r="J11" s="202"/>
      <c r="K11" s="131"/>
      <c r="L11" s="73"/>
      <c r="M11" s="73"/>
      <c r="N11" s="73"/>
      <c r="O11" s="73"/>
      <c r="P11" s="73"/>
      <c r="Q11" s="60"/>
      <c r="R11" s="60"/>
      <c r="S11" s="51"/>
      <c r="V11" s="51"/>
    </row>
    <row r="12" spans="1:22" x14ac:dyDescent="0.5">
      <c r="A12" s="119"/>
      <c r="B12" s="359"/>
      <c r="C12" s="359"/>
      <c r="D12" s="359"/>
      <c r="E12" s="359"/>
      <c r="F12" s="359"/>
      <c r="G12" s="202"/>
      <c r="H12" s="27"/>
      <c r="I12" s="199" t="s">
        <v>138</v>
      </c>
      <c r="J12" s="202"/>
      <c r="K12" s="131"/>
      <c r="L12" s="73"/>
      <c r="M12" s="73"/>
      <c r="N12" s="73"/>
      <c r="O12" s="73"/>
      <c r="P12" s="73"/>
      <c r="Q12" s="60"/>
      <c r="R12" s="60"/>
      <c r="S12" s="51"/>
      <c r="V12" s="51"/>
    </row>
    <row r="13" spans="1:22" x14ac:dyDescent="0.5">
      <c r="A13" s="119"/>
      <c r="B13" s="359"/>
      <c r="C13" s="359"/>
      <c r="D13" s="359"/>
      <c r="E13" s="359"/>
      <c r="F13" s="359"/>
      <c r="G13" s="202"/>
      <c r="H13" s="48"/>
      <c r="I13" s="199" t="s">
        <v>101</v>
      </c>
      <c r="J13" s="202"/>
      <c r="K13" s="131"/>
      <c r="L13" s="73"/>
      <c r="M13" s="73"/>
      <c r="N13" s="73"/>
      <c r="O13" s="73"/>
      <c r="P13" s="73"/>
      <c r="Q13" s="60"/>
      <c r="R13" s="60"/>
      <c r="S13" s="51"/>
      <c r="V13" s="51"/>
    </row>
    <row r="14" spans="1:22" x14ac:dyDescent="0.5">
      <c r="A14" s="199"/>
      <c r="B14" s="359"/>
      <c r="C14" s="359"/>
      <c r="D14" s="359"/>
      <c r="E14" s="359"/>
      <c r="F14" s="359"/>
      <c r="G14" s="202"/>
      <c r="H14" s="254"/>
      <c r="I14" s="199" t="s">
        <v>185</v>
      </c>
      <c r="J14" s="202"/>
      <c r="K14" s="202"/>
      <c r="L14" s="73"/>
      <c r="M14" s="73"/>
      <c r="N14" s="73"/>
      <c r="O14" s="73"/>
      <c r="P14" s="73"/>
      <c r="Q14" s="60"/>
      <c r="R14" s="60"/>
      <c r="S14" s="51"/>
      <c r="V14" s="51"/>
    </row>
    <row r="15" spans="1:22" x14ac:dyDescent="0.5">
      <c r="A15" s="199"/>
      <c r="B15" s="359"/>
      <c r="C15" s="359"/>
      <c r="D15" s="359"/>
      <c r="E15" s="359"/>
      <c r="F15" s="359"/>
      <c r="G15" s="202"/>
      <c r="H15" s="199"/>
      <c r="I15" s="199"/>
      <c r="J15" s="202"/>
      <c r="K15" s="202"/>
      <c r="L15" s="73"/>
      <c r="M15" s="73"/>
      <c r="N15" s="73"/>
      <c r="O15" s="73"/>
      <c r="P15" s="73"/>
      <c r="Q15" s="60"/>
      <c r="R15" s="60"/>
      <c r="S15" s="51"/>
      <c r="V15" s="51"/>
    </row>
    <row r="16" spans="1:22" x14ac:dyDescent="0.5">
      <c r="A16" s="199"/>
      <c r="B16" s="359"/>
      <c r="C16" s="359"/>
      <c r="D16" s="359"/>
      <c r="E16" s="359"/>
      <c r="F16" s="359"/>
      <c r="G16" s="202"/>
      <c r="H16" s="199"/>
      <c r="I16" s="199"/>
      <c r="J16" s="202"/>
      <c r="K16" s="202"/>
      <c r="L16" s="73"/>
      <c r="M16" s="73"/>
      <c r="N16" s="73"/>
      <c r="O16" s="73"/>
      <c r="P16" s="73"/>
      <c r="Q16" s="60"/>
      <c r="R16" s="60"/>
      <c r="S16" s="51"/>
      <c r="V16" s="51"/>
    </row>
    <row r="17" spans="1:22" x14ac:dyDescent="0.5">
      <c r="A17" s="199"/>
      <c r="B17" s="359"/>
      <c r="C17" s="359"/>
      <c r="D17" s="359"/>
      <c r="E17" s="359"/>
      <c r="F17" s="359"/>
      <c r="G17" s="202"/>
      <c r="H17" s="199"/>
      <c r="I17" s="199"/>
      <c r="J17" s="202"/>
      <c r="K17" s="202"/>
      <c r="L17" s="73"/>
      <c r="M17" s="73"/>
      <c r="N17" s="73"/>
      <c r="O17" s="73"/>
      <c r="P17" s="73"/>
      <c r="Q17" s="60"/>
      <c r="R17" s="60"/>
      <c r="S17" s="51"/>
      <c r="V17" s="51"/>
    </row>
    <row r="18" spans="1:22" ht="18.600000000000001" thickBot="1" x14ac:dyDescent="0.55000000000000004">
      <c r="A18" s="119"/>
      <c r="B18" s="119"/>
      <c r="C18" s="119"/>
      <c r="D18" s="119"/>
      <c r="E18" s="119"/>
      <c r="F18" s="119"/>
      <c r="G18" s="119"/>
      <c r="H18" s="119"/>
      <c r="I18" s="119"/>
      <c r="J18" s="119"/>
      <c r="K18" s="163"/>
      <c r="L18" s="60"/>
      <c r="M18" s="60"/>
      <c r="N18" s="60"/>
      <c r="O18" s="60"/>
      <c r="P18" s="60"/>
      <c r="Q18" s="60"/>
      <c r="R18" s="60"/>
      <c r="S18" s="51"/>
      <c r="T18" s="51"/>
      <c r="U18" s="51"/>
      <c r="V18" s="51"/>
    </row>
    <row r="19" spans="1:22" ht="18.600000000000001" thickBot="1" x14ac:dyDescent="0.55000000000000004">
      <c r="A19" s="119"/>
      <c r="B19" s="164" t="s">
        <v>5</v>
      </c>
      <c r="C19" s="402" t="s">
        <v>131</v>
      </c>
      <c r="D19" s="403"/>
      <c r="E19" s="402" t="s">
        <v>130</v>
      </c>
      <c r="F19" s="403"/>
      <c r="G19" s="449" t="s">
        <v>137</v>
      </c>
      <c r="H19" s="450"/>
      <c r="I19" s="119"/>
      <c r="J19" s="119"/>
      <c r="K19" s="119"/>
      <c r="P19" s="63"/>
      <c r="Q19" s="63"/>
      <c r="R19" s="63"/>
      <c r="S19" s="63"/>
      <c r="T19" s="63"/>
      <c r="U19" s="44"/>
      <c r="V19" s="63"/>
    </row>
    <row r="20" spans="1:22" x14ac:dyDescent="0.5">
      <c r="A20" s="119"/>
      <c r="B20" s="103" t="s">
        <v>0</v>
      </c>
      <c r="C20" s="457"/>
      <c r="D20" s="471"/>
      <c r="E20" s="457"/>
      <c r="F20" s="458"/>
      <c r="G20" s="453" t="str">
        <f>IF(SUM(C20:E20)=0,"Please Add Cost Data",SUM(C20:E20))</f>
        <v>Please Add Cost Data</v>
      </c>
      <c r="H20" s="454"/>
      <c r="I20" s="119"/>
      <c r="J20" s="119"/>
      <c r="K20" s="119"/>
      <c r="P20" s="61"/>
      <c r="S20" s="61"/>
      <c r="T20" s="61"/>
      <c r="U20" s="44"/>
      <c r="V20" s="61"/>
    </row>
    <row r="21" spans="1:22" x14ac:dyDescent="0.5">
      <c r="A21" s="119"/>
      <c r="B21" s="104" t="s">
        <v>1</v>
      </c>
      <c r="C21" s="455"/>
      <c r="D21" s="470"/>
      <c r="E21" s="455"/>
      <c r="F21" s="456"/>
      <c r="G21" s="451" t="str">
        <f t="shared" ref="G21:G24" si="0">IF(SUM(C21:E21)=0,"Please Add Cost Data",SUM(C21:E21))</f>
        <v>Please Add Cost Data</v>
      </c>
      <c r="H21" s="452"/>
      <c r="I21" s="119"/>
      <c r="J21" s="119"/>
      <c r="K21" s="119"/>
      <c r="P21" s="61"/>
      <c r="S21" s="61"/>
      <c r="T21" s="61"/>
      <c r="U21" s="44"/>
      <c r="V21" s="61"/>
    </row>
    <row r="22" spans="1:22" x14ac:dyDescent="0.5">
      <c r="A22" s="119"/>
      <c r="B22" s="104" t="s">
        <v>2</v>
      </c>
      <c r="C22" s="455"/>
      <c r="D22" s="470"/>
      <c r="E22" s="455"/>
      <c r="F22" s="456"/>
      <c r="G22" s="451" t="str">
        <f t="shared" si="0"/>
        <v>Please Add Cost Data</v>
      </c>
      <c r="H22" s="452"/>
      <c r="I22" s="119"/>
      <c r="J22" s="119"/>
      <c r="K22" s="119"/>
      <c r="P22" s="61"/>
      <c r="Q22" s="62"/>
      <c r="R22" s="61"/>
      <c r="S22" s="61"/>
      <c r="T22" s="61"/>
      <c r="U22" s="44"/>
      <c r="V22" s="61"/>
    </row>
    <row r="23" spans="1:22" x14ac:dyDescent="0.5">
      <c r="A23" s="119"/>
      <c r="B23" s="104" t="s">
        <v>3</v>
      </c>
      <c r="C23" s="455"/>
      <c r="D23" s="470"/>
      <c r="E23" s="455"/>
      <c r="F23" s="456"/>
      <c r="G23" s="451" t="str">
        <f t="shared" si="0"/>
        <v>Please Add Cost Data</v>
      </c>
      <c r="H23" s="452"/>
      <c r="I23" s="119"/>
      <c r="J23" s="119"/>
      <c r="K23" s="119"/>
      <c r="L23" s="44"/>
      <c r="M23" s="44"/>
      <c r="N23" s="44"/>
      <c r="O23" s="44"/>
      <c r="P23" s="61"/>
      <c r="Q23" s="44"/>
      <c r="T23" s="61"/>
      <c r="U23" s="44"/>
      <c r="V23" s="61"/>
    </row>
    <row r="24" spans="1:22" ht="18.600000000000001" thickBot="1" x14ac:dyDescent="0.55000000000000004">
      <c r="A24" s="119"/>
      <c r="B24" s="105" t="s">
        <v>4</v>
      </c>
      <c r="C24" s="468"/>
      <c r="D24" s="469"/>
      <c r="E24" s="444"/>
      <c r="F24" s="445"/>
      <c r="G24" s="480" t="str">
        <f t="shared" si="0"/>
        <v>Please Add Cost Data</v>
      </c>
      <c r="H24" s="481"/>
      <c r="I24" s="119"/>
      <c r="J24" s="119"/>
      <c r="K24" s="119"/>
      <c r="L24" s="44"/>
      <c r="M24" s="44"/>
      <c r="N24" s="44"/>
      <c r="O24" s="44"/>
      <c r="P24" s="61"/>
      <c r="Q24" s="44"/>
      <c r="T24" s="61"/>
      <c r="U24" s="44"/>
      <c r="V24" s="61"/>
    </row>
    <row r="25" spans="1:22" ht="17.25" customHeight="1" x14ac:dyDescent="0.5">
      <c r="A25" s="119"/>
      <c r="B25" s="119"/>
      <c r="C25" s="119"/>
      <c r="D25" s="119"/>
      <c r="E25" s="119"/>
      <c r="F25" s="119"/>
      <c r="G25" s="119"/>
      <c r="H25" s="119"/>
      <c r="I25" s="119"/>
      <c r="J25" s="119"/>
      <c r="K25" s="119"/>
      <c r="M25"/>
      <c r="N25"/>
      <c r="O25"/>
      <c r="P25"/>
      <c r="Q25"/>
      <c r="R25"/>
      <c r="T25" s="61"/>
      <c r="U25" s="44"/>
      <c r="V25" s="61"/>
    </row>
    <row r="26" spans="1:22" ht="17.25" customHeight="1" thickBot="1" x14ac:dyDescent="0.55000000000000004">
      <c r="A26" s="119"/>
      <c r="B26" s="119"/>
      <c r="C26" s="119"/>
      <c r="D26" s="119"/>
      <c r="E26" s="119"/>
      <c r="F26" s="119"/>
      <c r="G26" s="119"/>
      <c r="H26" s="119"/>
      <c r="I26" s="119"/>
      <c r="J26" s="119"/>
      <c r="K26" s="119"/>
      <c r="M26" s="60"/>
      <c r="N26" s="60"/>
      <c r="O26" s="60"/>
      <c r="P26" s="60"/>
      <c r="Q26" s="60"/>
      <c r="R26" s="60"/>
      <c r="T26" s="61"/>
      <c r="U26" s="44"/>
      <c r="V26" s="61"/>
    </row>
    <row r="27" spans="1:22" ht="17.25" customHeight="1" thickBot="1" x14ac:dyDescent="0.55000000000000004">
      <c r="A27" s="199"/>
      <c r="B27" s="199"/>
      <c r="D27" s="446" t="s">
        <v>193</v>
      </c>
      <c r="E27" s="447"/>
      <c r="F27" s="448"/>
      <c r="G27" s="259"/>
      <c r="H27" s="199"/>
      <c r="I27" s="199"/>
      <c r="J27" s="199"/>
      <c r="K27" s="199"/>
      <c r="M27" s="60"/>
      <c r="N27" s="60"/>
      <c r="O27" s="60"/>
      <c r="P27" s="60"/>
      <c r="Q27" s="60"/>
      <c r="R27" s="60"/>
      <c r="T27" s="61"/>
      <c r="U27" s="44"/>
      <c r="V27" s="61"/>
    </row>
    <row r="28" spans="1:22" ht="17.25" customHeight="1" x14ac:dyDescent="0.5">
      <c r="A28" s="199"/>
      <c r="B28" s="199"/>
      <c r="C28" s="199"/>
      <c r="D28" s="199"/>
      <c r="E28" s="199"/>
      <c r="F28" s="199"/>
      <c r="G28" s="199"/>
      <c r="H28" s="199"/>
      <c r="I28" s="199"/>
      <c r="J28" s="199"/>
      <c r="K28" s="199"/>
      <c r="M28" s="60"/>
      <c r="N28" s="60"/>
      <c r="O28" s="60"/>
      <c r="P28" s="60"/>
      <c r="Q28" s="60"/>
      <c r="R28" s="60"/>
      <c r="T28" s="61"/>
      <c r="U28" s="44"/>
      <c r="V28" s="61"/>
    </row>
    <row r="29" spans="1:22" ht="17.25" customHeight="1" x14ac:dyDescent="0.5">
      <c r="A29" s="199"/>
      <c r="B29" s="199"/>
      <c r="C29" s="199"/>
      <c r="D29" s="199"/>
      <c r="E29" s="199"/>
      <c r="F29" s="199"/>
      <c r="G29" s="199"/>
      <c r="H29" s="199"/>
      <c r="I29" s="199"/>
      <c r="J29" s="199"/>
      <c r="K29" s="199"/>
      <c r="M29" s="60"/>
      <c r="N29" s="60"/>
      <c r="O29" s="60"/>
      <c r="P29" s="60"/>
      <c r="Q29" s="60"/>
      <c r="R29" s="60"/>
      <c r="T29" s="61"/>
      <c r="U29" s="44"/>
      <c r="V29" s="61"/>
    </row>
    <row r="30" spans="1:22" ht="17.25" customHeight="1" thickBot="1" x14ac:dyDescent="0.55000000000000004">
      <c r="A30" s="199"/>
      <c r="C30" s="394" t="s">
        <v>194</v>
      </c>
      <c r="D30" s="394"/>
      <c r="E30" s="394"/>
      <c r="G30" s="199"/>
      <c r="H30" s="394" t="s">
        <v>192</v>
      </c>
      <c r="I30" s="394"/>
      <c r="J30" s="199"/>
      <c r="K30" s="199"/>
      <c r="M30" s="60"/>
      <c r="N30" s="60"/>
      <c r="O30" s="60"/>
      <c r="P30" s="60"/>
      <c r="Q30" s="60"/>
      <c r="R30" s="60"/>
      <c r="T30" s="61"/>
      <c r="U30" s="44"/>
      <c r="V30" s="61"/>
    </row>
    <row r="31" spans="1:22" ht="17.25" customHeight="1" thickBot="1" x14ac:dyDescent="0.55000000000000004">
      <c r="A31" s="119"/>
      <c r="B31" s="199"/>
      <c r="C31" s="117" t="s">
        <v>83</v>
      </c>
      <c r="D31" s="170" t="s">
        <v>82</v>
      </c>
      <c r="E31" s="168" t="s">
        <v>128</v>
      </c>
      <c r="F31" s="199"/>
      <c r="G31" s="119"/>
      <c r="H31" s="169" t="s">
        <v>82</v>
      </c>
      <c r="I31" s="260" t="s">
        <v>128</v>
      </c>
      <c r="J31" s="119"/>
      <c r="K31" s="163"/>
      <c r="L31"/>
      <c r="M31"/>
      <c r="N31"/>
      <c r="O31"/>
      <c r="P31"/>
      <c r="R31" s="61"/>
      <c r="S31" s="44"/>
      <c r="T31" s="61"/>
    </row>
    <row r="32" spans="1:22" ht="17.25" customHeight="1" x14ac:dyDescent="0.5">
      <c r="A32" s="119"/>
      <c r="B32" s="173" t="s">
        <v>135</v>
      </c>
      <c r="C32" s="175"/>
      <c r="D32" s="171" t="str">
        <f>IFERROR(VLOOKUP($C$32,$B$49:$D$67,2,),"Need Year")</f>
        <v>Need Year</v>
      </c>
      <c r="E32" s="157" t="str">
        <f>IFERROR(VLOOKUP($C$32,$B$49:$D$67,3,),"Need Year")</f>
        <v>Need Year</v>
      </c>
      <c r="F32" s="199"/>
      <c r="G32" s="261" t="s">
        <v>135</v>
      </c>
      <c r="H32" s="323"/>
      <c r="I32" s="323"/>
      <c r="J32" s="119"/>
      <c r="K32" s="163"/>
      <c r="L32"/>
      <c r="M32"/>
      <c r="N32"/>
      <c r="O32"/>
      <c r="P32"/>
      <c r="R32" s="61"/>
      <c r="S32" s="44"/>
      <c r="T32" s="61"/>
    </row>
    <row r="33" spans="1:22" ht="17.25" customHeight="1" thickBot="1" x14ac:dyDescent="0.55000000000000004">
      <c r="A33" s="119"/>
      <c r="B33" s="174" t="s">
        <v>157</v>
      </c>
      <c r="C33" s="176"/>
      <c r="D33" s="172" t="str">
        <f>IFERROR(VLOOKUP($C$33,$B$49:$D$67,2,),"Need Year")</f>
        <v>Need Year</v>
      </c>
      <c r="E33" s="158" t="str">
        <f>IFERROR(VLOOKUP($C$33,$B$49:$D$67,3,),"Need Year")</f>
        <v>Need Year</v>
      </c>
      <c r="F33" s="199"/>
      <c r="G33" s="262" t="s">
        <v>157</v>
      </c>
      <c r="H33" s="324"/>
      <c r="I33" s="324"/>
      <c r="J33" s="119"/>
      <c r="K33" s="163"/>
      <c r="L33"/>
      <c r="M33"/>
      <c r="N33"/>
      <c r="O33"/>
      <c r="P33"/>
      <c r="R33" s="61"/>
      <c r="S33" s="44"/>
      <c r="T33" s="61"/>
    </row>
    <row r="34" spans="1:22" ht="17.25" customHeight="1" x14ac:dyDescent="0.5">
      <c r="A34" s="119"/>
      <c r="B34" s="109"/>
      <c r="C34" s="119"/>
      <c r="D34" s="119"/>
      <c r="E34" s="119"/>
      <c r="F34" s="119"/>
      <c r="G34" s="119"/>
      <c r="H34" s="199"/>
      <c r="I34" s="199"/>
      <c r="J34" s="119"/>
      <c r="K34" s="163"/>
      <c r="L34"/>
      <c r="M34"/>
      <c r="N34"/>
      <c r="O34"/>
      <c r="P34"/>
      <c r="R34" s="61"/>
      <c r="S34" s="44"/>
      <c r="T34" s="61"/>
    </row>
    <row r="35" spans="1:22" ht="17.25" customHeight="1" thickBot="1" x14ac:dyDescent="0.55000000000000004">
      <c r="A35" s="119"/>
      <c r="B35" s="109"/>
      <c r="C35" s="119"/>
      <c r="D35" s="119"/>
      <c r="E35" s="119"/>
      <c r="F35" s="119"/>
      <c r="G35" s="119"/>
      <c r="H35" s="200"/>
      <c r="I35" s="199"/>
      <c r="J35" s="119"/>
      <c r="K35" s="163"/>
      <c r="L35" s="60"/>
      <c r="M35" s="60"/>
      <c r="N35" s="60"/>
      <c r="O35" s="60"/>
      <c r="P35" s="60"/>
      <c r="R35" s="61"/>
      <c r="S35" s="44"/>
      <c r="T35" s="61"/>
    </row>
    <row r="36" spans="1:22" ht="17.25" customHeight="1" thickBot="1" x14ac:dyDescent="0.55000000000000004">
      <c r="A36" s="119"/>
      <c r="B36" s="119"/>
      <c r="C36" s="119"/>
      <c r="D36" s="119"/>
      <c r="E36" s="199"/>
      <c r="F36" s="169" t="s">
        <v>134</v>
      </c>
      <c r="G36" s="169" t="s">
        <v>133</v>
      </c>
      <c r="H36" s="119"/>
      <c r="I36" s="119"/>
      <c r="J36" s="119"/>
      <c r="K36" s="163"/>
      <c r="L36"/>
      <c r="M36"/>
      <c r="N36"/>
      <c r="O36"/>
      <c r="P36"/>
      <c r="Q36" s="61"/>
      <c r="R36" s="44"/>
      <c r="S36" s="61"/>
    </row>
    <row r="37" spans="1:22" ht="17.25" customHeight="1" thickBot="1" x14ac:dyDescent="0.55000000000000004">
      <c r="A37" s="119"/>
      <c r="B37" s="119"/>
      <c r="C37" s="119"/>
      <c r="D37" s="119"/>
      <c r="E37" s="199"/>
      <c r="F37" s="159" t="str">
        <f>IFERROR(IF($G$27="Default",$D$33/$D$32,IF($G$27="User-Specified",$H$33/$H$32,"Select Index")),"Need Data")</f>
        <v>Select Index</v>
      </c>
      <c r="G37" s="160" t="str">
        <f>IFERROR(IF($G$27="Default",$E$33/$E$32,IF($G$27="User-Specified",$I$33/$I$32,"Select Index")),"Need Data")</f>
        <v>Select Index</v>
      </c>
      <c r="H37" s="163"/>
      <c r="I37" s="163"/>
      <c r="J37" s="119"/>
      <c r="K37" s="163"/>
      <c r="L37"/>
      <c r="M37"/>
      <c r="N37"/>
      <c r="O37"/>
      <c r="P37"/>
      <c r="Q37" s="61"/>
      <c r="R37" s="44"/>
      <c r="S37" s="61"/>
    </row>
    <row r="38" spans="1:22" x14ac:dyDescent="0.5">
      <c r="A38" s="119"/>
      <c r="B38" s="119"/>
      <c r="C38" s="119"/>
      <c r="D38" s="119"/>
      <c r="E38" s="199"/>
      <c r="F38" s="199"/>
      <c r="G38" s="199"/>
      <c r="H38" s="119"/>
      <c r="I38" s="119"/>
      <c r="J38" s="119"/>
      <c r="K38" s="165"/>
      <c r="L38" s="155"/>
      <c r="M38" s="155"/>
      <c r="N38" s="155"/>
      <c r="O38" s="44"/>
      <c r="S38" s="61"/>
      <c r="T38" s="44"/>
      <c r="U38" s="61"/>
    </row>
    <row r="39" spans="1:22" ht="18.600000000000001" thickBot="1" x14ac:dyDescent="0.55000000000000004">
      <c r="A39" s="119"/>
      <c r="B39" s="119"/>
      <c r="C39" s="119"/>
      <c r="D39" s="119"/>
      <c r="E39" s="119"/>
      <c r="F39" s="199"/>
      <c r="G39" s="199"/>
      <c r="H39" s="119"/>
      <c r="I39" s="119"/>
      <c r="J39" s="119"/>
      <c r="K39" s="165"/>
      <c r="L39" s="155"/>
      <c r="M39" s="155"/>
      <c r="N39" s="155"/>
      <c r="O39" s="44"/>
      <c r="S39" s="61"/>
      <c r="T39" s="44"/>
      <c r="U39" s="61"/>
    </row>
    <row r="40" spans="1:22" ht="16.8" customHeight="1" thickBot="1" x14ac:dyDescent="0.55000000000000004">
      <c r="A40" s="119"/>
      <c r="B40" s="132" t="s">
        <v>5</v>
      </c>
      <c r="C40" s="466" t="s">
        <v>131</v>
      </c>
      <c r="D40" s="467"/>
      <c r="E40" s="467" t="s">
        <v>130</v>
      </c>
      <c r="F40" s="475"/>
      <c r="G40" s="466" t="s">
        <v>137</v>
      </c>
      <c r="H40" s="479"/>
      <c r="I40" s="119"/>
      <c r="J40" s="119"/>
      <c r="K40" s="166"/>
      <c r="L40" s="154"/>
      <c r="M40" s="154"/>
      <c r="N40" s="154"/>
      <c r="O40" s="44"/>
      <c r="S40" s="61"/>
      <c r="T40" s="44"/>
      <c r="U40" s="61"/>
    </row>
    <row r="41" spans="1:22" x14ac:dyDescent="0.5">
      <c r="A41" s="119"/>
      <c r="B41" s="103" t="s">
        <v>0</v>
      </c>
      <c r="C41" s="464" t="str">
        <f>IFERROR(IF(SUM($C$20:$D$24)=0,"Need Data",C20*$F$37),"")</f>
        <v>Need Data</v>
      </c>
      <c r="D41" s="465"/>
      <c r="E41" s="465" t="str">
        <f>IFERROR(IF(SUM($C$20:$D$24)=0,"Need Data",E20*$G$37),"")</f>
        <v>Need Data</v>
      </c>
      <c r="F41" s="474"/>
      <c r="G41" s="464" t="str">
        <f>IFERROR(IF(SUM($C$20:$D$24)=0,"Need Data",SUM(C41:E41)),"")</f>
        <v>Need Data</v>
      </c>
      <c r="H41" s="478"/>
      <c r="I41" s="119"/>
      <c r="J41" s="119"/>
      <c r="K41" s="166"/>
      <c r="L41" s="154"/>
      <c r="M41" s="154"/>
      <c r="N41" s="154"/>
      <c r="O41" s="44"/>
      <c r="S41" s="61"/>
      <c r="T41" s="44"/>
      <c r="U41" s="61"/>
    </row>
    <row r="42" spans="1:22" x14ac:dyDescent="0.5">
      <c r="A42" s="119"/>
      <c r="B42" s="104" t="s">
        <v>1</v>
      </c>
      <c r="C42" s="462" t="str">
        <f>IFERROR(IF(SUM($C$20:$D$24)=0,"Need Data",C21*$F$37),"")</f>
        <v>Need Data</v>
      </c>
      <c r="D42" s="463"/>
      <c r="E42" s="463" t="str">
        <f>IFERROR(IF(SUM($C$20:$D$24)=0,"Need Data",E21*$G$37),"")</f>
        <v>Need Data</v>
      </c>
      <c r="F42" s="473"/>
      <c r="G42" s="462" t="str">
        <f>IFERROR(IF(SUM($C$20:$D$24)=0,"Need Data",SUM(C42:E42)),"")</f>
        <v>Need Data</v>
      </c>
      <c r="H42" s="477"/>
      <c r="I42" s="119"/>
      <c r="J42" s="119"/>
      <c r="K42" s="165"/>
      <c r="L42" s="155"/>
      <c r="M42" s="155"/>
      <c r="N42" s="155"/>
      <c r="O42" s="44"/>
      <c r="S42" s="61"/>
      <c r="T42" s="44"/>
      <c r="U42" s="61"/>
    </row>
    <row r="43" spans="1:22" x14ac:dyDescent="0.5">
      <c r="A43" s="119"/>
      <c r="B43" s="104" t="s">
        <v>2</v>
      </c>
      <c r="C43" s="462" t="str">
        <f>IFERROR(IF(SUM($C$20:$D$24)=0,"Need Data",C22*$F$37),"")</f>
        <v>Need Data</v>
      </c>
      <c r="D43" s="463"/>
      <c r="E43" s="463" t="str">
        <f>IFERROR(IF(SUM($C$20:$D$24)=0,"Need Data",E22*$G$37),"")</f>
        <v>Need Data</v>
      </c>
      <c r="F43" s="473"/>
      <c r="G43" s="462" t="str">
        <f>IFERROR(IF(SUM($C$20:$D$24)=0,"Need Data",SUM(C43:E43)),"")</f>
        <v>Need Data</v>
      </c>
      <c r="H43" s="477"/>
      <c r="I43" s="119"/>
      <c r="J43" s="119"/>
      <c r="K43" s="119"/>
      <c r="M43" s="156"/>
      <c r="N43" s="156"/>
      <c r="O43" s="156"/>
      <c r="S43" s="61"/>
      <c r="T43" s="61"/>
      <c r="U43" s="44"/>
      <c r="V43" s="61"/>
    </row>
    <row r="44" spans="1:22" x14ac:dyDescent="0.5">
      <c r="A44" s="119"/>
      <c r="B44" s="104" t="s">
        <v>3</v>
      </c>
      <c r="C44" s="462" t="str">
        <f>IFERROR(IF(SUM($C$20:$D$24)=0,"Need Data",C23*$F$37),"")</f>
        <v>Need Data</v>
      </c>
      <c r="D44" s="463"/>
      <c r="E44" s="463" t="str">
        <f>IFERROR(IF(SUM($C$20:$D$24)=0,"Need Data",E23*$G$37),"")</f>
        <v>Need Data</v>
      </c>
      <c r="F44" s="473"/>
      <c r="G44" s="462" t="str">
        <f>IFERROR(IF(SUM($C$20:$D$24)=0,"Need Data",SUM(C44:E44)),"")</f>
        <v>Need Data</v>
      </c>
      <c r="H44" s="477"/>
      <c r="I44" s="119"/>
      <c r="J44" s="119"/>
      <c r="K44" s="119"/>
      <c r="M44" s="156"/>
      <c r="N44" s="156"/>
      <c r="O44" s="156"/>
      <c r="P44" s="44"/>
      <c r="Q44" s="62"/>
      <c r="R44" s="61"/>
      <c r="T44" s="61"/>
      <c r="U44" s="44"/>
      <c r="V44" s="61"/>
    </row>
    <row r="45" spans="1:22" ht="18.600000000000001" thickBot="1" x14ac:dyDescent="0.55000000000000004">
      <c r="A45" s="119"/>
      <c r="B45" s="105" t="s">
        <v>4</v>
      </c>
      <c r="C45" s="460" t="str">
        <f>IFERROR(IF(SUM($C$20:$D$24)=0,"Need Data",C24*$F$37),"")</f>
        <v>Need Data</v>
      </c>
      <c r="D45" s="461"/>
      <c r="E45" s="461" t="str">
        <f>IFERROR(IF(SUM($C$20:$D$24)=0,"Need Data",E24*$G$37),"")</f>
        <v>Need Data</v>
      </c>
      <c r="F45" s="472"/>
      <c r="G45" s="460" t="str">
        <f>IFERROR(IF(SUM($C$20:$D$24)=0,"Need Data",SUM(C45:E45)),"")</f>
        <v>Need Data</v>
      </c>
      <c r="H45" s="476"/>
      <c r="I45" s="119"/>
      <c r="J45" s="119"/>
      <c r="K45" s="119"/>
      <c r="M45" s="44"/>
      <c r="N45" s="44"/>
      <c r="O45" s="44"/>
      <c r="P45" s="44"/>
      <c r="Q45" s="62"/>
      <c r="R45" s="61"/>
      <c r="S45" s="61"/>
      <c r="T45" s="61"/>
      <c r="U45" s="44"/>
      <c r="V45" s="61"/>
    </row>
    <row r="46" spans="1:22" x14ac:dyDescent="0.5">
      <c r="A46" s="119"/>
      <c r="B46" s="119"/>
      <c r="C46" s="119"/>
      <c r="D46" s="119"/>
      <c r="E46" s="119"/>
      <c r="F46" s="119"/>
      <c r="G46" s="119"/>
      <c r="H46" s="119"/>
      <c r="I46" s="119"/>
      <c r="J46" s="119"/>
      <c r="K46" s="119"/>
      <c r="M46" s="44"/>
      <c r="N46" s="44"/>
      <c r="O46" s="44"/>
      <c r="P46" s="44"/>
      <c r="Q46" s="62"/>
      <c r="R46" s="61"/>
      <c r="S46" s="61"/>
      <c r="T46" s="61"/>
      <c r="U46" s="44"/>
      <c r="V46" s="61"/>
    </row>
    <row r="47" spans="1:22" ht="17.25" hidden="1" customHeight="1" x14ac:dyDescent="0.5">
      <c r="Q47" s="59"/>
      <c r="R47" s="59"/>
    </row>
    <row r="48" spans="1:22" ht="18.600000000000001" hidden="1" thickBot="1" x14ac:dyDescent="0.55000000000000004">
      <c r="B48" s="459" t="s">
        <v>129</v>
      </c>
      <c r="C48" s="459"/>
      <c r="D48" s="459"/>
      <c r="E48" s="161"/>
      <c r="F48" s="161"/>
    </row>
    <row r="49" spans="2:7" ht="18.600000000000001" hidden="1" thickBot="1" x14ac:dyDescent="0.55000000000000004">
      <c r="B49" s="153" t="s">
        <v>83</v>
      </c>
      <c r="C49" s="152" t="s">
        <v>82</v>
      </c>
      <c r="D49" s="151" t="s">
        <v>128</v>
      </c>
      <c r="E49" s="162"/>
      <c r="F49" s="1" t="s">
        <v>190</v>
      </c>
    </row>
    <row r="50" spans="2:7" hidden="1" x14ac:dyDescent="0.5">
      <c r="B50" s="148">
        <v>2000</v>
      </c>
      <c r="C50" s="146">
        <v>172.2</v>
      </c>
      <c r="D50" s="147">
        <v>575.25</v>
      </c>
      <c r="E50" s="67"/>
      <c r="F50" s="65" t="s">
        <v>191</v>
      </c>
      <c r="G50" s="65"/>
    </row>
    <row r="51" spans="2:7" hidden="1" x14ac:dyDescent="0.5">
      <c r="B51" s="149">
        <v>2001</v>
      </c>
      <c r="C51" s="144">
        <v>177.1</v>
      </c>
      <c r="D51" s="143">
        <v>596.75</v>
      </c>
      <c r="E51" s="67"/>
      <c r="F51" s="65"/>
      <c r="G51" s="65"/>
    </row>
    <row r="52" spans="2:7" hidden="1" x14ac:dyDescent="0.5">
      <c r="B52" s="149">
        <v>2002</v>
      </c>
      <c r="C52" s="144">
        <v>179.9</v>
      </c>
      <c r="D52" s="143">
        <v>608</v>
      </c>
      <c r="E52" s="67"/>
      <c r="F52" s="65"/>
      <c r="G52" s="65"/>
    </row>
    <row r="53" spans="2:7" hidden="1" x14ac:dyDescent="0.5">
      <c r="B53" s="149">
        <v>2003</v>
      </c>
      <c r="C53" s="144">
        <v>184</v>
      </c>
      <c r="D53" s="143">
        <v>619.75</v>
      </c>
      <c r="E53" s="67"/>
      <c r="F53" s="65"/>
      <c r="G53" s="65"/>
    </row>
    <row r="54" spans="2:7" hidden="1" x14ac:dyDescent="0.5">
      <c r="B54" s="149">
        <v>2004</v>
      </c>
      <c r="C54" s="144">
        <v>188.9</v>
      </c>
      <c r="D54" s="143">
        <v>638</v>
      </c>
      <c r="E54" s="67"/>
      <c r="F54" s="65"/>
      <c r="G54" s="65"/>
    </row>
    <row r="55" spans="2:7" hidden="1" x14ac:dyDescent="0.5">
      <c r="B55" s="149">
        <v>2005</v>
      </c>
      <c r="C55" s="144">
        <v>195.3</v>
      </c>
      <c r="D55" s="143">
        <v>651</v>
      </c>
      <c r="E55" s="67"/>
      <c r="F55" s="65"/>
      <c r="G55" s="65"/>
    </row>
    <row r="56" spans="2:7" hidden="1" x14ac:dyDescent="0.5">
      <c r="B56" s="149">
        <v>2006</v>
      </c>
      <c r="C56" s="144">
        <v>201.6</v>
      </c>
      <c r="D56" s="143">
        <v>671</v>
      </c>
      <c r="E56" s="67"/>
      <c r="F56" s="65"/>
      <c r="G56" s="65"/>
    </row>
    <row r="57" spans="2:7" hidden="1" x14ac:dyDescent="0.5">
      <c r="B57" s="149">
        <v>2007</v>
      </c>
      <c r="C57" s="144">
        <v>207.3</v>
      </c>
      <c r="D57" s="143">
        <v>694.5</v>
      </c>
      <c r="E57" s="67"/>
      <c r="F57" s="65"/>
      <c r="G57" s="65"/>
    </row>
    <row r="58" spans="2:7" hidden="1" x14ac:dyDescent="0.5">
      <c r="B58" s="149">
        <v>2008</v>
      </c>
      <c r="C58" s="144">
        <v>215.303</v>
      </c>
      <c r="D58" s="143">
        <v>721.5</v>
      </c>
      <c r="E58" s="67"/>
      <c r="F58" s="65"/>
      <c r="G58" s="65"/>
    </row>
    <row r="59" spans="2:7" hidden="1" x14ac:dyDescent="0.5">
      <c r="B59" s="149">
        <v>2009</v>
      </c>
      <c r="C59" s="144">
        <v>214.53700000000001</v>
      </c>
      <c r="D59" s="143">
        <v>739.5</v>
      </c>
      <c r="E59" s="67"/>
      <c r="F59" s="64"/>
      <c r="G59" s="64"/>
    </row>
    <row r="60" spans="2:7" hidden="1" x14ac:dyDescent="0.5">
      <c r="B60" s="149">
        <v>2010</v>
      </c>
      <c r="C60" s="144">
        <v>218.05600000000001</v>
      </c>
      <c r="D60" s="143">
        <v>746.5</v>
      </c>
      <c r="E60" s="67"/>
    </row>
    <row r="61" spans="2:7" hidden="1" x14ac:dyDescent="0.5">
      <c r="B61" s="149">
        <v>2011</v>
      </c>
      <c r="C61" s="144">
        <v>224.93899999999999</v>
      </c>
      <c r="D61" s="143">
        <v>756.25</v>
      </c>
      <c r="E61" s="67"/>
    </row>
    <row r="62" spans="2:7" hidden="1" x14ac:dyDescent="0.5">
      <c r="B62" s="149">
        <v>2012</v>
      </c>
      <c r="C62" s="144">
        <v>229.59399999999999</v>
      </c>
      <c r="D62" s="143">
        <v>768.25</v>
      </c>
      <c r="E62" s="67"/>
    </row>
    <row r="63" spans="2:7" hidden="1" x14ac:dyDescent="0.5">
      <c r="B63" s="149">
        <v>2013</v>
      </c>
      <c r="C63" s="144">
        <v>232.95699999999999</v>
      </c>
      <c r="D63" s="143">
        <v>776.5</v>
      </c>
      <c r="E63" s="67"/>
    </row>
    <row r="64" spans="2:7" hidden="1" x14ac:dyDescent="0.5">
      <c r="B64" s="149">
        <v>2014</v>
      </c>
      <c r="C64" s="144">
        <v>236.73599999999999</v>
      </c>
      <c r="D64" s="143">
        <v>791.25</v>
      </c>
      <c r="E64" s="67"/>
    </row>
    <row r="65" spans="2:5" hidden="1" x14ac:dyDescent="0.5">
      <c r="B65" s="149">
        <v>2015</v>
      </c>
      <c r="C65" s="144">
        <v>237.017</v>
      </c>
      <c r="D65" s="143">
        <v>809.25</v>
      </c>
      <c r="E65" s="67"/>
    </row>
    <row r="66" spans="2:5" hidden="1" x14ac:dyDescent="0.5">
      <c r="B66" s="149">
        <v>2016</v>
      </c>
      <c r="C66" s="144">
        <v>240.00700000000001</v>
      </c>
      <c r="D66" s="143">
        <v>832.5</v>
      </c>
      <c r="E66" s="67"/>
    </row>
    <row r="67" spans="2:5" ht="18.600000000000001" hidden="1" thickBot="1" x14ac:dyDescent="0.55000000000000004">
      <c r="B67" s="150">
        <v>2017</v>
      </c>
      <c r="C67" s="145">
        <v>245.12</v>
      </c>
      <c r="D67" s="15">
        <v>860</v>
      </c>
      <c r="E67" s="68"/>
    </row>
    <row r="68" spans="2:5" hidden="1" x14ac:dyDescent="0.5"/>
    <row r="69" spans="2:5" hidden="1" x14ac:dyDescent="0.5"/>
    <row r="70" spans="2:5" hidden="1" x14ac:dyDescent="0.5"/>
    <row r="71" spans="2:5" hidden="1" x14ac:dyDescent="0.5"/>
    <row r="72" spans="2:5" hidden="1" x14ac:dyDescent="0.5"/>
    <row r="73" spans="2:5" hidden="1" x14ac:dyDescent="0.5"/>
    <row r="74" spans="2:5" hidden="1" x14ac:dyDescent="0.5"/>
    <row r="75" spans="2:5" hidden="1" x14ac:dyDescent="0.5"/>
    <row r="76" spans="2:5" hidden="1" x14ac:dyDescent="0.5"/>
    <row r="77" spans="2:5" hidden="1" x14ac:dyDescent="0.5"/>
    <row r="78" spans="2:5" hidden="1" x14ac:dyDescent="0.5"/>
    <row r="79" spans="2:5" hidden="1" x14ac:dyDescent="0.5"/>
    <row r="80" spans="2:5" hidden="1" x14ac:dyDescent="0.5"/>
    <row r="81" hidden="1" x14ac:dyDescent="0.5"/>
  </sheetData>
  <sheetProtection sheet="1" objects="1" scenarios="1" selectLockedCells="1"/>
  <mergeCells count="44">
    <mergeCell ref="B5:J6"/>
    <mergeCell ref="B4:J4"/>
    <mergeCell ref="B8:J8"/>
    <mergeCell ref="E45:F45"/>
    <mergeCell ref="E44:F44"/>
    <mergeCell ref="E43:F43"/>
    <mergeCell ref="E42:F42"/>
    <mergeCell ref="E41:F41"/>
    <mergeCell ref="E40:F40"/>
    <mergeCell ref="G45:H45"/>
    <mergeCell ref="G44:H44"/>
    <mergeCell ref="G43:H43"/>
    <mergeCell ref="G42:H42"/>
    <mergeCell ref="G41:H41"/>
    <mergeCell ref="G40:H40"/>
    <mergeCell ref="G24:H24"/>
    <mergeCell ref="B48:D48"/>
    <mergeCell ref="C19:D19"/>
    <mergeCell ref="C45:D45"/>
    <mergeCell ref="C44:D44"/>
    <mergeCell ref="C43:D43"/>
    <mergeCell ref="C42:D42"/>
    <mergeCell ref="C41:D41"/>
    <mergeCell ref="C40:D40"/>
    <mergeCell ref="C24:D24"/>
    <mergeCell ref="C23:D23"/>
    <mergeCell ref="C22:D22"/>
    <mergeCell ref="C21:D21"/>
    <mergeCell ref="C20:D20"/>
    <mergeCell ref="B9:F17"/>
    <mergeCell ref="E24:F24"/>
    <mergeCell ref="D27:F27"/>
    <mergeCell ref="H30:I30"/>
    <mergeCell ref="C30:E30"/>
    <mergeCell ref="E19:F19"/>
    <mergeCell ref="G19:H19"/>
    <mergeCell ref="G23:H23"/>
    <mergeCell ref="G22:H22"/>
    <mergeCell ref="G21:H21"/>
    <mergeCell ref="G20:H20"/>
    <mergeCell ref="E23:F23"/>
    <mergeCell ref="E22:F22"/>
    <mergeCell ref="E21:F21"/>
    <mergeCell ref="E20:F20"/>
  </mergeCells>
  <conditionalFormatting sqref="F50:G58">
    <cfRule type="colorScale" priority="3">
      <colorScale>
        <cfvo type="min"/>
        <cfvo type="percentile" val="50"/>
        <cfvo type="max"/>
        <color rgb="FFF8696B"/>
        <color rgb="FFFFEB84"/>
        <color rgb="FF63BE7B"/>
      </colorScale>
    </cfRule>
  </conditionalFormatting>
  <conditionalFormatting sqref="H31:I33 G32:G33">
    <cfRule type="expression" dxfId="6" priority="2">
      <formula>$G$27="Default"</formula>
    </cfRule>
  </conditionalFormatting>
  <conditionalFormatting sqref="C31:E33">
    <cfRule type="expression" dxfId="5" priority="1">
      <formula>$G$27="User-Specified"</formula>
    </cfRule>
  </conditionalFormatting>
  <dataValidations count="2">
    <dataValidation type="list" allowBlank="1" showInputMessage="1" showErrorMessage="1" sqref="C32:C33">
      <formula1>$B$50:$B$67</formula1>
    </dataValidation>
    <dataValidation type="list" allowBlank="1" showInputMessage="1" showErrorMessage="1" sqref="G27">
      <formula1>$F$49:$F$50</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FO203"/>
  <sheetViews>
    <sheetView zoomScale="85" zoomScaleNormal="85" workbookViewId="0">
      <selection activeCell="D19" sqref="D19"/>
    </sheetView>
  </sheetViews>
  <sheetFormatPr defaultColWidth="0" defaultRowHeight="18" zeroHeight="1" x14ac:dyDescent="0.5"/>
  <cols>
    <col min="1" max="1" width="3.44140625" style="1" customWidth="1"/>
    <col min="2" max="2" width="5.5546875" style="1" customWidth="1"/>
    <col min="3" max="3" width="14" style="1" customWidth="1"/>
    <col min="4" max="4" width="17.6640625" style="1" customWidth="1"/>
    <col min="5" max="8" width="13.77734375" style="1" customWidth="1"/>
    <col min="9" max="9" width="14.88671875" style="1" customWidth="1"/>
    <col min="10" max="10" width="11.109375" style="1" customWidth="1"/>
    <col min="11" max="11" width="4.44140625" style="1" customWidth="1"/>
    <col min="12" max="12" width="17.6640625" style="1" hidden="1" customWidth="1"/>
    <col min="13" max="13" width="16.109375" style="1" hidden="1" customWidth="1"/>
    <col min="14" max="14" width="11.109375" style="1" hidden="1" customWidth="1"/>
    <col min="15" max="15" width="14.44140625" style="1" hidden="1" customWidth="1"/>
    <col min="16" max="16" width="12.6640625" style="1" hidden="1" customWidth="1"/>
    <col min="17" max="17" width="12.44140625" style="1" hidden="1" customWidth="1"/>
    <col min="18" max="171" width="0" style="1" hidden="1" customWidth="1"/>
    <col min="172" max="16384" width="9.109375" style="1" hidden="1"/>
  </cols>
  <sheetData>
    <row r="1" spans="1:12" x14ac:dyDescent="0.5">
      <c r="A1" s="142"/>
      <c r="B1" s="142"/>
      <c r="C1" s="142"/>
      <c r="D1" s="142"/>
      <c r="E1" s="142"/>
      <c r="F1" s="142"/>
      <c r="G1" s="142"/>
      <c r="H1" s="142"/>
      <c r="I1" s="142"/>
      <c r="J1" s="142"/>
      <c r="K1" s="142"/>
    </row>
    <row r="2" spans="1:12" ht="24.6" x14ac:dyDescent="0.6">
      <c r="A2" s="142"/>
      <c r="B2" s="269" t="s">
        <v>195</v>
      </c>
      <c r="C2" s="269"/>
      <c r="D2" s="142"/>
      <c r="E2" s="142"/>
      <c r="F2" s="142"/>
      <c r="G2" s="142"/>
      <c r="H2" s="142"/>
      <c r="I2" s="142"/>
      <c r="J2" s="142"/>
      <c r="K2" s="142"/>
    </row>
    <row r="3" spans="1:12" x14ac:dyDescent="0.5">
      <c r="A3" s="142"/>
      <c r="B3" s="142"/>
      <c r="C3" s="142"/>
      <c r="D3" s="142"/>
      <c r="E3" s="142"/>
      <c r="F3" s="142"/>
      <c r="G3" s="142"/>
      <c r="H3" s="142"/>
      <c r="I3" s="142"/>
      <c r="J3" s="142"/>
      <c r="K3" s="142"/>
    </row>
    <row r="4" spans="1:12" x14ac:dyDescent="0.5">
      <c r="A4" s="142"/>
      <c r="B4" s="270" t="s">
        <v>114</v>
      </c>
      <c r="C4" s="270"/>
      <c r="D4" s="142"/>
      <c r="E4" s="142"/>
      <c r="F4" s="142"/>
      <c r="G4" s="142"/>
      <c r="H4" s="142"/>
      <c r="I4" s="142"/>
      <c r="J4" s="142"/>
      <c r="K4" s="142"/>
    </row>
    <row r="5" spans="1:12" x14ac:dyDescent="0.5">
      <c r="A5" s="142"/>
      <c r="B5" s="503" t="s">
        <v>221</v>
      </c>
      <c r="C5" s="503"/>
      <c r="D5" s="503"/>
      <c r="E5" s="503"/>
      <c r="F5" s="503"/>
      <c r="G5" s="503"/>
      <c r="H5" s="503"/>
      <c r="I5" s="503"/>
      <c r="J5" s="503"/>
      <c r="K5" s="142"/>
    </row>
    <row r="6" spans="1:12" x14ac:dyDescent="0.5">
      <c r="A6" s="142"/>
      <c r="B6" s="503"/>
      <c r="C6" s="503"/>
      <c r="D6" s="503"/>
      <c r="E6" s="503"/>
      <c r="F6" s="503"/>
      <c r="G6" s="503"/>
      <c r="H6" s="503"/>
      <c r="I6" s="503"/>
      <c r="J6" s="503"/>
      <c r="K6" s="142"/>
    </row>
    <row r="7" spans="1:12" x14ac:dyDescent="0.5">
      <c r="A7" s="142"/>
      <c r="B7" s="142"/>
      <c r="C7" s="142"/>
      <c r="D7" s="142"/>
      <c r="E7" s="142"/>
      <c r="F7" s="142"/>
      <c r="G7" s="142"/>
      <c r="H7" s="142"/>
      <c r="I7" s="142"/>
      <c r="J7" s="142"/>
      <c r="K7" s="142"/>
    </row>
    <row r="8" spans="1:12" x14ac:dyDescent="0.5">
      <c r="A8" s="142"/>
      <c r="B8" s="142" t="s">
        <v>198</v>
      </c>
      <c r="C8" s="142"/>
      <c r="D8" s="142"/>
      <c r="E8" s="142"/>
      <c r="F8" s="142"/>
      <c r="G8" s="142"/>
      <c r="H8" s="270" t="s">
        <v>21</v>
      </c>
      <c r="I8" s="142"/>
      <c r="J8" s="271"/>
      <c r="K8" s="142"/>
    </row>
    <row r="9" spans="1:12" ht="18" customHeight="1" x14ac:dyDescent="0.5">
      <c r="A9" s="142"/>
      <c r="B9" s="516" t="s">
        <v>224</v>
      </c>
      <c r="C9" s="516"/>
      <c r="D9" s="516"/>
      <c r="E9" s="516"/>
      <c r="F9" s="516"/>
      <c r="G9" s="272"/>
      <c r="H9" s="273"/>
      <c r="I9" s="509" t="s">
        <v>98</v>
      </c>
      <c r="J9" s="510"/>
      <c r="K9" s="275"/>
      <c r="L9"/>
    </row>
    <row r="10" spans="1:12" x14ac:dyDescent="0.5">
      <c r="A10" s="142"/>
      <c r="B10" s="516"/>
      <c r="C10" s="516"/>
      <c r="D10" s="516"/>
      <c r="E10" s="516"/>
      <c r="F10" s="516"/>
      <c r="G10" s="272"/>
      <c r="H10" s="276"/>
      <c r="I10" s="509" t="s">
        <v>174</v>
      </c>
      <c r="J10" s="510"/>
      <c r="K10" s="275"/>
      <c r="L10"/>
    </row>
    <row r="11" spans="1:12" x14ac:dyDescent="0.5">
      <c r="A11" s="142"/>
      <c r="B11" s="516"/>
      <c r="C11" s="516"/>
      <c r="D11" s="516"/>
      <c r="E11" s="516"/>
      <c r="F11" s="516"/>
      <c r="G11" s="272"/>
      <c r="H11" s="277"/>
      <c r="I11" s="509" t="s">
        <v>101</v>
      </c>
      <c r="J11" s="510"/>
      <c r="K11" s="275"/>
      <c r="L11"/>
    </row>
    <row r="12" spans="1:12" x14ac:dyDescent="0.5">
      <c r="A12" s="142"/>
      <c r="B12" s="516"/>
      <c r="C12" s="516"/>
      <c r="D12" s="516"/>
      <c r="E12" s="516"/>
      <c r="F12" s="516"/>
      <c r="G12" s="272"/>
      <c r="H12" s="278"/>
      <c r="I12" s="509" t="s">
        <v>185</v>
      </c>
      <c r="J12" s="510"/>
      <c r="K12" s="275"/>
      <c r="L12"/>
    </row>
    <row r="13" spans="1:12" x14ac:dyDescent="0.5">
      <c r="A13" s="274"/>
      <c r="B13" s="516"/>
      <c r="C13" s="516"/>
      <c r="D13" s="516"/>
      <c r="E13" s="516"/>
      <c r="F13" s="516"/>
      <c r="G13" s="272"/>
      <c r="H13" s="281"/>
      <c r="I13" s="281"/>
      <c r="J13" s="274"/>
      <c r="K13" s="275"/>
      <c r="L13" s="60"/>
    </row>
    <row r="14" spans="1:12" x14ac:dyDescent="0.5">
      <c r="A14" s="274"/>
      <c r="B14" s="516"/>
      <c r="C14" s="516"/>
      <c r="D14" s="516"/>
      <c r="E14" s="516"/>
      <c r="F14" s="516"/>
      <c r="G14" s="272"/>
      <c r="H14" s="281"/>
      <c r="I14" s="281"/>
      <c r="J14" s="274"/>
      <c r="K14" s="275"/>
      <c r="L14" s="60"/>
    </row>
    <row r="15" spans="1:12" x14ac:dyDescent="0.5">
      <c r="A15" s="142"/>
      <c r="B15" s="272"/>
      <c r="C15" s="272"/>
      <c r="D15" s="272"/>
      <c r="E15" s="272"/>
      <c r="F15" s="272"/>
      <c r="G15" s="272"/>
      <c r="H15" s="281"/>
      <c r="I15" s="281"/>
      <c r="J15" s="142"/>
      <c r="K15" s="275"/>
      <c r="L15" s="60"/>
    </row>
    <row r="16" spans="1:12" ht="24.6" x14ac:dyDescent="0.6">
      <c r="A16" s="142"/>
      <c r="B16" s="511" t="s">
        <v>178</v>
      </c>
      <c r="C16" s="511"/>
      <c r="D16" s="511"/>
      <c r="E16" s="511"/>
      <c r="F16" s="511"/>
      <c r="G16" s="511"/>
      <c r="H16" s="511"/>
      <c r="I16" s="142"/>
      <c r="J16" s="142"/>
      <c r="K16" s="275"/>
      <c r="L16"/>
    </row>
    <row r="17" spans="1:12" ht="9" customHeight="1" thickBot="1" x14ac:dyDescent="0.6">
      <c r="A17" s="142"/>
      <c r="B17" s="279"/>
      <c r="C17" s="279"/>
      <c r="D17" s="279"/>
      <c r="E17" s="280"/>
      <c r="F17" s="280"/>
      <c r="G17" s="280"/>
      <c r="H17" s="280"/>
      <c r="I17" s="280"/>
      <c r="J17" s="279"/>
      <c r="K17" s="275"/>
      <c r="L17"/>
    </row>
    <row r="18" spans="1:12" ht="18.600000000000001" thickBot="1" x14ac:dyDescent="0.55000000000000004">
      <c r="A18" s="142"/>
      <c r="B18" s="281"/>
      <c r="C18" s="282" t="s">
        <v>5</v>
      </c>
      <c r="D18" s="283" t="s">
        <v>80</v>
      </c>
      <c r="E18" s="284" t="s">
        <v>6</v>
      </c>
      <c r="F18" s="285" t="s">
        <v>7</v>
      </c>
      <c r="G18" s="285" t="s">
        <v>8</v>
      </c>
      <c r="H18" s="285" t="s">
        <v>9</v>
      </c>
      <c r="I18" s="286" t="s">
        <v>10</v>
      </c>
      <c r="J18" s="287"/>
      <c r="K18" s="275"/>
      <c r="L18"/>
    </row>
    <row r="19" spans="1:12" x14ac:dyDescent="0.5">
      <c r="A19" s="142"/>
      <c r="B19" s="142"/>
      <c r="C19" s="288" t="s">
        <v>0</v>
      </c>
      <c r="D19" s="248"/>
      <c r="E19" s="250"/>
      <c r="F19" s="247"/>
      <c r="G19" s="244"/>
      <c r="H19" s="244"/>
      <c r="I19" s="240"/>
      <c r="J19" s="142"/>
      <c r="K19" s="275"/>
      <c r="L19"/>
    </row>
    <row r="20" spans="1:12" x14ac:dyDescent="0.5">
      <c r="A20" s="142"/>
      <c r="B20" s="142"/>
      <c r="C20" s="289" t="s">
        <v>1</v>
      </c>
      <c r="D20" s="249"/>
      <c r="E20" s="290"/>
      <c r="F20" s="245"/>
      <c r="G20" s="246"/>
      <c r="H20" s="245"/>
      <c r="I20" s="241"/>
      <c r="J20" s="142"/>
      <c r="K20" s="275"/>
      <c r="L20"/>
    </row>
    <row r="21" spans="1:12" x14ac:dyDescent="0.5">
      <c r="A21" s="142"/>
      <c r="B21" s="142"/>
      <c r="C21" s="289" t="s">
        <v>2</v>
      </c>
      <c r="D21" s="249"/>
      <c r="E21" s="290"/>
      <c r="F21" s="291"/>
      <c r="G21" s="245"/>
      <c r="H21" s="246"/>
      <c r="I21" s="241"/>
      <c r="J21" s="142"/>
      <c r="K21" s="275"/>
      <c r="L21"/>
    </row>
    <row r="22" spans="1:12" x14ac:dyDescent="0.5">
      <c r="A22" s="142"/>
      <c r="B22" s="142"/>
      <c r="C22" s="289" t="s">
        <v>3</v>
      </c>
      <c r="D22" s="249"/>
      <c r="E22" s="290"/>
      <c r="F22" s="291"/>
      <c r="G22" s="291"/>
      <c r="H22" s="245"/>
      <c r="I22" s="242"/>
      <c r="J22" s="142"/>
      <c r="K22" s="275"/>
      <c r="L22"/>
    </row>
    <row r="23" spans="1:12" ht="18.600000000000001" thickBot="1" x14ac:dyDescent="0.55000000000000004">
      <c r="A23" s="142"/>
      <c r="B23" s="142"/>
      <c r="C23" s="292" t="s">
        <v>4</v>
      </c>
      <c r="D23" s="242"/>
      <c r="E23" s="293"/>
      <c r="F23" s="294"/>
      <c r="G23" s="294"/>
      <c r="H23" s="294"/>
      <c r="I23" s="243"/>
      <c r="J23" s="142"/>
      <c r="K23" s="275"/>
      <c r="L23"/>
    </row>
    <row r="24" spans="1:12" ht="18.600000000000001" thickBot="1" x14ac:dyDescent="0.55000000000000004">
      <c r="A24" s="142"/>
      <c r="B24" s="142"/>
      <c r="C24" s="282" t="s">
        <v>20</v>
      </c>
      <c r="D24" s="295">
        <f t="shared" ref="D24:I24" si="0">SUM(D19:D23)</f>
        <v>0</v>
      </c>
      <c r="E24" s="296">
        <f t="shared" si="0"/>
        <v>0</v>
      </c>
      <c r="F24" s="297">
        <f t="shared" si="0"/>
        <v>0</v>
      </c>
      <c r="G24" s="297">
        <f t="shared" si="0"/>
        <v>0</v>
      </c>
      <c r="H24" s="297">
        <f t="shared" si="0"/>
        <v>0</v>
      </c>
      <c r="I24" s="298">
        <f t="shared" si="0"/>
        <v>0</v>
      </c>
      <c r="J24" s="142"/>
      <c r="K24" s="275"/>
      <c r="L24"/>
    </row>
    <row r="25" spans="1:12" ht="18.600000000000001" thickBot="1" x14ac:dyDescent="0.55000000000000004">
      <c r="A25" s="142"/>
      <c r="B25" s="142"/>
      <c r="C25" s="142"/>
      <c r="D25" s="142"/>
      <c r="E25" s="142"/>
      <c r="F25" s="142"/>
      <c r="G25" s="142"/>
      <c r="H25" s="142"/>
      <c r="I25" s="142"/>
      <c r="J25" s="142"/>
      <c r="K25" s="275"/>
      <c r="L25"/>
    </row>
    <row r="26" spans="1:12" ht="18.600000000000001" thickBot="1" x14ac:dyDescent="0.55000000000000004">
      <c r="A26" s="142"/>
      <c r="B26" s="142"/>
      <c r="C26" s="142"/>
      <c r="D26" s="284" t="s">
        <v>80</v>
      </c>
      <c r="E26" s="286" t="s">
        <v>169</v>
      </c>
      <c r="F26" s="142"/>
      <c r="G26" s="142"/>
      <c r="H26" s="142"/>
      <c r="I26" s="142"/>
      <c r="J26" s="142"/>
      <c r="K26" s="275"/>
      <c r="L26"/>
    </row>
    <row r="27" spans="1:12" ht="18.600000000000001" thickBot="1" x14ac:dyDescent="0.55000000000000004">
      <c r="A27" s="142"/>
      <c r="B27" s="142"/>
      <c r="C27" s="299" t="s">
        <v>170</v>
      </c>
      <c r="D27" s="333"/>
      <c r="E27" s="334"/>
      <c r="F27" s="142"/>
      <c r="G27" s="142"/>
      <c r="H27" s="142"/>
      <c r="I27" s="142"/>
      <c r="J27" s="142"/>
      <c r="K27" s="275"/>
      <c r="L27"/>
    </row>
    <row r="28" spans="1:12" x14ac:dyDescent="0.5">
      <c r="A28" s="142"/>
      <c r="B28" s="142"/>
      <c r="C28" s="142"/>
      <c r="D28" s="142"/>
      <c r="E28" s="142"/>
      <c r="F28" s="142"/>
      <c r="G28" s="142"/>
      <c r="H28" s="142"/>
      <c r="I28" s="142"/>
      <c r="J28" s="142"/>
      <c r="K28" s="275"/>
      <c r="L28"/>
    </row>
    <row r="29" spans="1:12" ht="18" customHeight="1" x14ac:dyDescent="0.5">
      <c r="A29" s="142"/>
      <c r="B29" s="142"/>
      <c r="C29" s="142"/>
      <c r="D29" s="142"/>
      <c r="E29" s="142"/>
      <c r="F29" s="142"/>
      <c r="G29" s="142"/>
      <c r="H29" s="142"/>
      <c r="I29" s="142"/>
      <c r="J29" s="142"/>
      <c r="K29" s="275"/>
      <c r="L29"/>
    </row>
    <row r="30" spans="1:12" ht="24.6" x14ac:dyDescent="0.6">
      <c r="A30" s="142"/>
      <c r="B30" s="511" t="s">
        <v>177</v>
      </c>
      <c r="C30" s="511"/>
      <c r="D30" s="511"/>
      <c r="E30" s="511"/>
      <c r="F30" s="511"/>
      <c r="G30" s="300"/>
      <c r="H30" s="300"/>
      <c r="I30" s="300"/>
      <c r="J30" s="142"/>
      <c r="K30" s="275"/>
      <c r="L30"/>
    </row>
    <row r="31" spans="1:12" ht="9" customHeight="1" thickBot="1" x14ac:dyDescent="0.6">
      <c r="A31" s="142"/>
      <c r="B31" s="279"/>
      <c r="C31" s="279"/>
      <c r="D31" s="279"/>
      <c r="E31" s="280"/>
      <c r="F31" s="280"/>
      <c r="G31" s="280"/>
      <c r="H31" s="279"/>
      <c r="I31" s="279"/>
      <c r="J31" s="279"/>
      <c r="K31" s="275"/>
      <c r="L31"/>
    </row>
    <row r="32" spans="1:12" s="28" customFormat="1" ht="18.600000000000001" thickBot="1" x14ac:dyDescent="0.55000000000000004">
      <c r="A32" s="281"/>
      <c r="B32" s="142"/>
      <c r="C32" s="518" t="s">
        <v>167</v>
      </c>
      <c r="D32" s="519"/>
      <c r="E32" s="519"/>
      <c r="F32" s="412"/>
      <c r="G32" s="413"/>
      <c r="H32" s="301"/>
      <c r="I32" s="281"/>
      <c r="J32" s="275"/>
      <c r="K32" s="275"/>
    </row>
    <row r="33" spans="1:28" x14ac:dyDescent="0.5">
      <c r="A33" s="142"/>
      <c r="B33" s="142"/>
      <c r="C33" s="142"/>
      <c r="D33" s="142"/>
      <c r="E33" s="142"/>
      <c r="F33" s="142"/>
      <c r="G33" s="142"/>
      <c r="H33" s="142"/>
      <c r="I33" s="142"/>
      <c r="J33" s="142"/>
      <c r="K33" s="275"/>
      <c r="L33"/>
    </row>
    <row r="34" spans="1:28" x14ac:dyDescent="0.5">
      <c r="A34" s="142"/>
      <c r="B34" s="275"/>
      <c r="C34" s="275"/>
      <c r="D34" s="275"/>
      <c r="E34" s="275"/>
      <c r="F34" s="275"/>
      <c r="G34" s="275"/>
      <c r="H34" s="275"/>
      <c r="I34" s="275"/>
      <c r="J34" s="275"/>
      <c r="K34" s="275"/>
      <c r="L34"/>
    </row>
    <row r="35" spans="1:28" ht="24.6" x14ac:dyDescent="0.6">
      <c r="A35" s="142"/>
      <c r="B35" s="511" t="s">
        <v>196</v>
      </c>
      <c r="C35" s="511"/>
      <c r="D35" s="511"/>
      <c r="E35" s="511"/>
      <c r="F35" s="300"/>
      <c r="G35" s="300"/>
      <c r="H35" s="300"/>
      <c r="I35" s="300"/>
      <c r="J35" s="142"/>
      <c r="K35" s="275"/>
      <c r="L35"/>
    </row>
    <row r="36" spans="1:28" ht="8.4" customHeight="1" thickBot="1" x14ac:dyDescent="0.6">
      <c r="A36" s="142"/>
      <c r="B36" s="279"/>
      <c r="C36" s="279"/>
      <c r="D36" s="279"/>
      <c r="E36" s="280"/>
      <c r="F36" s="280"/>
      <c r="G36" s="280"/>
      <c r="H36" s="279"/>
      <c r="I36" s="279"/>
      <c r="J36" s="279"/>
      <c r="K36" s="275"/>
      <c r="L36"/>
    </row>
    <row r="37" spans="1:28" ht="18" customHeight="1" thickBot="1" x14ac:dyDescent="0.55000000000000004">
      <c r="A37" s="142"/>
      <c r="B37" s="142"/>
      <c r="C37" s="302" t="s">
        <v>193</v>
      </c>
      <c r="D37" s="303"/>
      <c r="E37" s="304"/>
      <c r="F37" s="412"/>
      <c r="G37" s="413"/>
      <c r="H37" s="301"/>
      <c r="I37" s="142"/>
      <c r="J37" s="142"/>
      <c r="K37" s="275"/>
      <c r="L37"/>
    </row>
    <row r="38" spans="1:28" ht="18" customHeight="1" x14ac:dyDescent="0.5">
      <c r="A38" s="142"/>
      <c r="B38" s="142"/>
      <c r="C38" s="142"/>
      <c r="D38" s="142"/>
      <c r="E38" s="142"/>
      <c r="F38" s="142"/>
      <c r="G38" s="142"/>
      <c r="H38" s="142"/>
      <c r="I38" s="142"/>
      <c r="J38" s="142"/>
      <c r="K38" s="275"/>
      <c r="L38" s="60"/>
    </row>
    <row r="39" spans="1:28" ht="18" customHeight="1" x14ac:dyDescent="0.5">
      <c r="A39" s="142"/>
      <c r="B39" s="142"/>
      <c r="C39" s="142"/>
      <c r="D39" s="142"/>
      <c r="E39" s="142"/>
      <c r="F39" s="142"/>
      <c r="G39" s="142"/>
      <c r="H39" s="142"/>
      <c r="I39" s="142"/>
      <c r="J39" s="142"/>
      <c r="K39" s="275"/>
      <c r="L39" s="60"/>
    </row>
    <row r="40" spans="1:28" ht="18" customHeight="1" thickBot="1" x14ac:dyDescent="0.55000000000000004">
      <c r="A40" s="142"/>
      <c r="B40" s="142"/>
      <c r="C40" s="271"/>
      <c r="D40" s="305" t="s">
        <v>199</v>
      </c>
      <c r="E40" s="306"/>
      <c r="F40" s="512" t="s">
        <v>216</v>
      </c>
      <c r="G40" s="512"/>
      <c r="H40" s="512"/>
      <c r="I40" s="142"/>
      <c r="J40" s="142"/>
      <c r="K40" s="275"/>
      <c r="L40" s="60"/>
    </row>
    <row r="41" spans="1:28" ht="18" customHeight="1" thickBot="1" x14ac:dyDescent="0.55000000000000004">
      <c r="A41" s="142"/>
      <c r="B41" s="142"/>
      <c r="C41" s="307"/>
      <c r="D41" s="282" t="s">
        <v>83</v>
      </c>
      <c r="E41" s="287"/>
      <c r="F41" s="308" t="s">
        <v>83</v>
      </c>
      <c r="G41" s="309" t="s">
        <v>82</v>
      </c>
      <c r="H41" s="310" t="s">
        <v>128</v>
      </c>
      <c r="I41" s="275"/>
      <c r="J41" s="275"/>
      <c r="K41" s="142"/>
    </row>
    <row r="42" spans="1:28" ht="18" customHeight="1" thickBot="1" x14ac:dyDescent="0.55000000000000004">
      <c r="A42" s="142"/>
      <c r="B42" s="271"/>
      <c r="C42" s="311" t="s">
        <v>136</v>
      </c>
      <c r="D42" s="176"/>
      <c r="E42" s="142"/>
      <c r="F42" s="259"/>
      <c r="G42" s="336"/>
      <c r="H42" s="335"/>
      <c r="I42" s="275"/>
      <c r="J42" s="275"/>
      <c r="K42" s="142"/>
    </row>
    <row r="43" spans="1:28" ht="18" customHeight="1" x14ac:dyDescent="0.5">
      <c r="A43" s="142"/>
      <c r="B43" s="281"/>
      <c r="C43" s="281"/>
      <c r="D43" s="142"/>
      <c r="E43" s="142"/>
      <c r="F43" s="142"/>
      <c r="G43" s="142"/>
      <c r="H43" s="142"/>
      <c r="I43" s="142"/>
      <c r="J43" s="142"/>
      <c r="K43" s="275"/>
      <c r="L43" s="60"/>
    </row>
    <row r="44" spans="1:28" ht="17.25" customHeight="1" x14ac:dyDescent="0.5">
      <c r="A44" s="142"/>
      <c r="B44" s="142"/>
      <c r="C44" s="142"/>
      <c r="D44" s="142"/>
      <c r="E44" s="142"/>
      <c r="F44" s="142"/>
      <c r="G44" s="312"/>
      <c r="H44" s="313"/>
      <c r="I44" s="275"/>
      <c r="J44" s="275"/>
      <c r="K44" s="275"/>
      <c r="L44" s="60"/>
    </row>
    <row r="45" spans="1:28" ht="24.6" x14ac:dyDescent="0.6">
      <c r="A45" s="142"/>
      <c r="B45" s="511" t="s">
        <v>201</v>
      </c>
      <c r="C45" s="511"/>
      <c r="D45" s="511"/>
      <c r="E45" s="511"/>
      <c r="F45" s="511"/>
      <c r="G45" s="300"/>
      <c r="H45" s="300"/>
      <c r="I45" s="300"/>
      <c r="J45" s="142"/>
      <c r="K45" s="275"/>
      <c r="L45"/>
    </row>
    <row r="46" spans="1:28" ht="8.4" customHeight="1" thickBot="1" x14ac:dyDescent="0.6">
      <c r="A46" s="142"/>
      <c r="B46" s="279"/>
      <c r="C46" s="279"/>
      <c r="D46" s="279"/>
      <c r="E46" s="280"/>
      <c r="F46" s="280"/>
      <c r="G46" s="280"/>
      <c r="H46" s="279"/>
      <c r="I46" s="279"/>
      <c r="J46" s="279"/>
      <c r="K46" s="275"/>
      <c r="L46"/>
    </row>
    <row r="47" spans="1:28" customFormat="1" ht="17.25" customHeight="1" thickBot="1" x14ac:dyDescent="0.55000000000000004">
      <c r="A47" s="275"/>
      <c r="B47" s="142"/>
      <c r="C47" s="520" t="s">
        <v>118</v>
      </c>
      <c r="D47" s="521"/>
      <c r="E47" s="521"/>
      <c r="F47" s="415"/>
      <c r="G47" s="417"/>
      <c r="H47" s="141"/>
      <c r="I47" s="271"/>
      <c r="J47" s="275"/>
      <c r="K47" s="275"/>
      <c r="L47" s="1"/>
      <c r="M47" s="1"/>
      <c r="N47" s="1"/>
      <c r="O47" s="1"/>
      <c r="P47" s="1"/>
      <c r="Q47" s="1"/>
      <c r="R47" s="1"/>
      <c r="S47" s="1"/>
      <c r="T47" s="1"/>
      <c r="U47" s="1"/>
      <c r="V47" s="1"/>
      <c r="W47" s="1"/>
      <c r="X47" s="1"/>
      <c r="Y47" s="1"/>
      <c r="Z47" s="1"/>
      <c r="AA47" s="1"/>
    </row>
    <row r="48" spans="1:28" s="60" customFormat="1" ht="17.25" customHeight="1" x14ac:dyDescent="0.5">
      <c r="A48" s="275"/>
      <c r="B48" s="142"/>
      <c r="C48" s="142"/>
      <c r="D48" s="142"/>
      <c r="E48" s="142"/>
      <c r="F48" s="142"/>
      <c r="G48" s="142"/>
      <c r="H48" s="142"/>
      <c r="I48" s="142"/>
      <c r="J48" s="142"/>
      <c r="K48" s="275"/>
      <c r="M48" s="1"/>
      <c r="N48" s="1"/>
      <c r="O48" s="1"/>
      <c r="P48" s="1"/>
      <c r="Q48" s="1"/>
      <c r="R48" s="1"/>
      <c r="S48" s="1"/>
      <c r="T48" s="1"/>
      <c r="U48" s="1"/>
      <c r="V48" s="1"/>
      <c r="W48" s="1"/>
      <c r="X48" s="1"/>
      <c r="Y48" s="1"/>
      <c r="Z48" s="1"/>
      <c r="AA48" s="1"/>
      <c r="AB48" s="1"/>
    </row>
    <row r="49" spans="1:171" s="60" customFormat="1" ht="17.25" customHeight="1" x14ac:dyDescent="0.5">
      <c r="A49" s="275"/>
      <c r="B49" s="142"/>
      <c r="C49" s="142"/>
      <c r="D49" s="142"/>
      <c r="E49" s="142"/>
      <c r="F49" s="142"/>
      <c r="G49" s="142"/>
      <c r="H49" s="142"/>
      <c r="I49" s="142"/>
      <c r="J49" s="142"/>
      <c r="K49" s="275"/>
      <c r="M49" s="1"/>
      <c r="N49" s="1"/>
      <c r="O49" s="1"/>
      <c r="P49" s="1"/>
      <c r="Q49" s="1"/>
      <c r="R49" s="1"/>
      <c r="S49" s="1"/>
      <c r="T49" s="1"/>
      <c r="U49" s="1"/>
      <c r="V49" s="1"/>
      <c r="W49" s="1"/>
      <c r="X49" s="1"/>
      <c r="Y49" s="1"/>
      <c r="Z49" s="1"/>
      <c r="AA49" s="1"/>
      <c r="AB49" s="1"/>
    </row>
    <row r="50" spans="1:171" s="60" customFormat="1" ht="17.25" customHeight="1" thickBot="1" x14ac:dyDescent="0.55000000000000004">
      <c r="A50" s="275"/>
      <c r="B50" s="142"/>
      <c r="C50" s="512" t="s">
        <v>203</v>
      </c>
      <c r="D50" s="512"/>
      <c r="E50" s="305"/>
      <c r="F50" s="512" t="s">
        <v>124</v>
      </c>
      <c r="G50" s="512"/>
      <c r="H50" s="513"/>
      <c r="I50" s="275"/>
      <c r="J50" s="275"/>
      <c r="K50" s="275"/>
      <c r="S50" s="1"/>
      <c r="T50" s="1"/>
      <c r="U50" s="1"/>
      <c r="V50" s="1"/>
      <c r="W50" s="1"/>
      <c r="X50" s="1"/>
      <c r="Y50" s="1"/>
      <c r="Z50" s="1"/>
      <c r="AA50" s="1"/>
      <c r="AB50" s="1"/>
    </row>
    <row r="51" spans="1:171" s="60" customFormat="1" ht="17.25" customHeight="1" thickBot="1" x14ac:dyDescent="0.55000000000000004">
      <c r="A51" s="275"/>
      <c r="B51" s="142"/>
      <c r="C51" s="514" t="s">
        <v>24</v>
      </c>
      <c r="D51" s="515"/>
      <c r="E51" s="287"/>
      <c r="F51" s="522" t="s">
        <v>116</v>
      </c>
      <c r="G51" s="523"/>
      <c r="H51" s="138"/>
      <c r="I51" s="314"/>
      <c r="J51" s="315"/>
      <c r="K51" s="275"/>
      <c r="L51" s="1"/>
      <c r="S51" s="1"/>
      <c r="T51" s="1"/>
      <c r="U51" s="1"/>
      <c r="V51" s="1"/>
      <c r="W51" s="1"/>
      <c r="X51" s="1"/>
      <c r="Y51" s="1"/>
      <c r="Z51" s="1"/>
      <c r="AA51" s="1"/>
    </row>
    <row r="52" spans="1:171" s="60" customFormat="1" ht="17.25" customHeight="1" thickBot="1" x14ac:dyDescent="0.55000000000000004">
      <c r="A52" s="275"/>
      <c r="B52" s="142"/>
      <c r="C52" s="412"/>
      <c r="D52" s="413"/>
      <c r="E52" s="142"/>
      <c r="F52" s="524" t="s">
        <v>117</v>
      </c>
      <c r="G52" s="525"/>
      <c r="H52" s="139"/>
      <c r="I52" s="316"/>
      <c r="J52" s="275"/>
      <c r="K52" s="275"/>
      <c r="L52" s="1"/>
      <c r="S52" s="1"/>
      <c r="T52" s="1"/>
      <c r="U52" s="1"/>
      <c r="V52" s="1"/>
      <c r="W52" s="1"/>
      <c r="X52" s="1"/>
      <c r="Y52" s="1"/>
      <c r="Z52" s="1"/>
      <c r="AA52" s="1"/>
    </row>
    <row r="53" spans="1:171" x14ac:dyDescent="0.5">
      <c r="A53" s="142"/>
      <c r="B53" s="142"/>
      <c r="C53" s="142"/>
      <c r="D53" s="142"/>
      <c r="E53" s="142"/>
      <c r="F53" s="142"/>
      <c r="G53" s="142"/>
      <c r="H53" s="142"/>
      <c r="I53" s="142"/>
      <c r="J53" s="142"/>
      <c r="K53" s="275"/>
      <c r="L53"/>
    </row>
    <row r="54" spans="1:171" x14ac:dyDescent="0.5">
      <c r="A54" s="142"/>
      <c r="B54" s="142"/>
      <c r="C54" s="142"/>
      <c r="D54" s="142"/>
      <c r="E54" s="142"/>
      <c r="F54" s="142"/>
      <c r="G54" s="142"/>
      <c r="H54" s="142"/>
      <c r="I54" s="142"/>
      <c r="J54" s="142"/>
      <c r="K54" s="275"/>
      <c r="L54"/>
    </row>
    <row r="55" spans="1:171" ht="24.6" x14ac:dyDescent="0.6">
      <c r="A55" s="142"/>
      <c r="B55" s="511" t="s">
        <v>197</v>
      </c>
      <c r="C55" s="511"/>
      <c r="D55" s="511"/>
      <c r="E55" s="511"/>
      <c r="F55" s="511"/>
      <c r="G55" s="275"/>
      <c r="H55" s="275"/>
      <c r="I55" s="275"/>
      <c r="J55" s="275"/>
      <c r="K55" s="275"/>
      <c r="L55"/>
    </row>
    <row r="56" spans="1:171" ht="8.4" customHeight="1" thickBot="1" x14ac:dyDescent="0.65">
      <c r="A56" s="142"/>
      <c r="B56" s="300"/>
      <c r="C56" s="300"/>
      <c r="D56" s="275"/>
      <c r="E56" s="275"/>
      <c r="F56" s="275"/>
      <c r="G56" s="275"/>
      <c r="H56" s="275"/>
      <c r="I56" s="275"/>
      <c r="J56" s="275"/>
      <c r="K56" s="275"/>
      <c r="L56" s="60"/>
    </row>
    <row r="57" spans="1:171" ht="18.600000000000001" customHeight="1" thickBot="1" x14ac:dyDescent="0.55000000000000004">
      <c r="A57" s="142"/>
      <c r="B57" s="142"/>
      <c r="C57" s="317" t="s">
        <v>5</v>
      </c>
      <c r="D57" s="517" t="s">
        <v>131</v>
      </c>
      <c r="E57" s="504"/>
      <c r="F57" s="504" t="s">
        <v>130</v>
      </c>
      <c r="G57" s="504"/>
      <c r="H57" s="504" t="s">
        <v>137</v>
      </c>
      <c r="I57" s="505"/>
      <c r="J57" s="142"/>
      <c r="K57" s="275"/>
      <c r="L57"/>
    </row>
    <row r="58" spans="1:171" x14ac:dyDescent="0.5">
      <c r="A58" s="142"/>
      <c r="B58" s="142"/>
      <c r="C58" s="326" t="s">
        <v>0</v>
      </c>
      <c r="D58" s="506" t="str">
        <f>IFERROR(F135,"Need Data")</f>
        <v>Need Data</v>
      </c>
      <c r="E58" s="507"/>
      <c r="F58" s="507" t="str">
        <f>IFERROR(G135,"Need Data")</f>
        <v>Need Data</v>
      </c>
      <c r="G58" s="507"/>
      <c r="H58" s="507" t="str">
        <f>IFERROR(H135,"Need Data")</f>
        <v>Need Data</v>
      </c>
      <c r="I58" s="508"/>
      <c r="J58" s="142"/>
      <c r="K58" s="275"/>
      <c r="L58"/>
    </row>
    <row r="59" spans="1:171" x14ac:dyDescent="0.5">
      <c r="A59" s="142"/>
      <c r="B59" s="142"/>
      <c r="C59" s="318" t="s">
        <v>1</v>
      </c>
      <c r="D59" s="483" t="str">
        <f t="shared" ref="D59:D62" si="1">IFERROR(F136,"Need Data")</f>
        <v>Need Data</v>
      </c>
      <c r="E59" s="484"/>
      <c r="F59" s="484" t="str">
        <f>IFERROR(G136,"Need Data")</f>
        <v>Need Data</v>
      </c>
      <c r="G59" s="484"/>
      <c r="H59" s="484" t="str">
        <f>IFERROR(H136,"Need Data")</f>
        <v>Need Data</v>
      </c>
      <c r="I59" s="494"/>
      <c r="J59" s="142"/>
      <c r="K59" s="275"/>
      <c r="L59"/>
    </row>
    <row r="60" spans="1:171" x14ac:dyDescent="0.5">
      <c r="A60" s="142"/>
      <c r="B60" s="142"/>
      <c r="C60" s="318" t="s">
        <v>2</v>
      </c>
      <c r="D60" s="483" t="str">
        <f t="shared" si="1"/>
        <v>Need Data</v>
      </c>
      <c r="E60" s="484"/>
      <c r="F60" s="484" t="str">
        <f>IFERROR(G137,"Need Data")</f>
        <v>Need Data</v>
      </c>
      <c r="G60" s="484"/>
      <c r="H60" s="484" t="str">
        <f>IFERROR(H137,"Need Data")</f>
        <v>Need Data</v>
      </c>
      <c r="I60" s="494"/>
      <c r="J60" s="142"/>
      <c r="K60" s="275"/>
      <c r="L60"/>
    </row>
    <row r="61" spans="1:171" x14ac:dyDescent="0.5">
      <c r="A61" s="142"/>
      <c r="B61" s="142"/>
      <c r="C61" s="318" t="s">
        <v>3</v>
      </c>
      <c r="D61" s="483" t="str">
        <f t="shared" si="1"/>
        <v>Need Data</v>
      </c>
      <c r="E61" s="484"/>
      <c r="F61" s="484" t="str">
        <f>IFERROR(G138,"Need Data")</f>
        <v>Need Data</v>
      </c>
      <c r="G61" s="484"/>
      <c r="H61" s="484" t="str">
        <f>IFERROR(H138,"Need Data")</f>
        <v>Need Data</v>
      </c>
      <c r="I61" s="494"/>
      <c r="J61" s="142"/>
      <c r="K61" s="275"/>
      <c r="L61"/>
    </row>
    <row r="62" spans="1:171" s="28" customFormat="1" ht="18.600000000000001" thickBot="1" x14ac:dyDescent="0.55000000000000004">
      <c r="A62" s="281"/>
      <c r="B62" s="281"/>
      <c r="C62" s="319" t="s">
        <v>4</v>
      </c>
      <c r="D62" s="497" t="str">
        <f t="shared" si="1"/>
        <v>Need Data</v>
      </c>
      <c r="E62" s="498"/>
      <c r="F62" s="498" t="str">
        <f>IFERROR(G139,"Need Data")</f>
        <v>Need Data</v>
      </c>
      <c r="G62" s="498"/>
      <c r="H62" s="498" t="str">
        <f>IFERROR(H139,"Need Data")</f>
        <v>Need Data</v>
      </c>
      <c r="I62" s="499"/>
      <c r="J62" s="281"/>
      <c r="K62" s="275"/>
      <c r="L62"/>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row>
    <row r="63" spans="1:171" customFormat="1" ht="18.600000000000001" thickBot="1" x14ac:dyDescent="0.55000000000000004">
      <c r="A63" s="275"/>
      <c r="B63" s="275"/>
      <c r="C63" s="275"/>
      <c r="D63" s="142"/>
      <c r="E63" s="142"/>
      <c r="F63" s="142"/>
      <c r="G63" s="142"/>
      <c r="H63" s="142"/>
      <c r="I63" s="142"/>
      <c r="J63" s="142"/>
      <c r="K63" s="275"/>
      <c r="M63" s="1"/>
      <c r="N63" s="1"/>
      <c r="O63" s="1"/>
      <c r="P63" s="1"/>
      <c r="Q63" s="1"/>
      <c r="R63" s="1"/>
      <c r="S63" s="1"/>
      <c r="T63" s="1"/>
      <c r="U63" s="1"/>
      <c r="V63" s="1"/>
      <c r="W63" s="1"/>
      <c r="X63" s="1"/>
      <c r="Y63" s="1"/>
      <c r="Z63" s="1"/>
      <c r="AA63" s="1"/>
      <c r="AB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row>
    <row r="64" spans="1:171" s="60" customFormat="1" ht="18.600000000000001" thickBot="1" x14ac:dyDescent="0.55000000000000004">
      <c r="A64" s="275"/>
      <c r="B64" s="275"/>
      <c r="C64" s="500" t="s">
        <v>220</v>
      </c>
      <c r="D64" s="501"/>
      <c r="E64" s="502"/>
      <c r="F64" s="142"/>
      <c r="G64" s="142"/>
      <c r="H64" s="142"/>
      <c r="I64" s="142"/>
      <c r="J64" s="142"/>
      <c r="K64" s="275"/>
      <c r="M64" s="1"/>
      <c r="N64" s="1"/>
      <c r="O64" s="1"/>
      <c r="P64" s="1"/>
      <c r="Q64" s="1"/>
      <c r="R64" s="1"/>
      <c r="S64" s="1"/>
      <c r="T64" s="1"/>
      <c r="U64" s="1"/>
      <c r="V64" s="1"/>
      <c r="W64" s="1"/>
      <c r="X64" s="1"/>
      <c r="Y64" s="1"/>
      <c r="Z64" s="1"/>
      <c r="AA64" s="1"/>
      <c r="AB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row>
    <row r="65" spans="1:171" s="60" customFormat="1" x14ac:dyDescent="0.5">
      <c r="A65" s="275"/>
      <c r="B65" s="275"/>
      <c r="C65" s="495" t="s">
        <v>219</v>
      </c>
      <c r="D65" s="496"/>
      <c r="E65" s="320" t="str">
        <f>IFERROR(IF(F32="Default National Data","National",IF(F32="User-Specified Data","Jurisdiction","Select Ratio")),"Need Info")</f>
        <v>Select Ratio</v>
      </c>
      <c r="F65" s="142"/>
      <c r="G65" s="142"/>
      <c r="H65" s="142"/>
      <c r="I65" s="142"/>
      <c r="J65" s="142"/>
      <c r="K65" s="275"/>
      <c r="M65" s="1"/>
      <c r="N65" s="1"/>
      <c r="O65" s="1"/>
      <c r="P65" s="1"/>
      <c r="Q65" s="1"/>
      <c r="R65" s="1"/>
      <c r="S65" s="1"/>
      <c r="T65" s="1"/>
      <c r="U65" s="1"/>
      <c r="V65" s="1"/>
      <c r="W65" s="1"/>
      <c r="X65" s="1"/>
      <c r="Y65" s="1"/>
      <c r="Z65" s="1"/>
      <c r="AA65" s="1"/>
      <c r="AB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row>
    <row r="66" spans="1:171" s="60" customFormat="1" x14ac:dyDescent="0.5">
      <c r="A66" s="275"/>
      <c r="B66" s="275"/>
      <c r="C66" s="488" t="s">
        <v>218</v>
      </c>
      <c r="D66" s="489"/>
      <c r="E66" s="321" t="str">
        <f>IFERROR(G120,"Need Data")</f>
        <v>Select Index</v>
      </c>
      <c r="F66" s="142"/>
      <c r="G66" s="142"/>
      <c r="H66" s="142"/>
      <c r="I66" s="142"/>
      <c r="J66" s="142"/>
      <c r="K66" s="275"/>
      <c r="M66" s="1"/>
      <c r="N66" s="1"/>
      <c r="O66" s="1"/>
      <c r="P66" s="1"/>
      <c r="Q66" s="1"/>
      <c r="R66" s="1"/>
      <c r="S66" s="1"/>
      <c r="T66" s="1"/>
      <c r="U66" s="1"/>
      <c r="V66" s="1"/>
      <c r="W66" s="1"/>
      <c r="X66" s="1"/>
      <c r="Y66" s="1"/>
      <c r="Z66" s="1"/>
      <c r="AA66" s="1"/>
      <c r="AB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row>
    <row r="67" spans="1:171" s="60" customFormat="1" x14ac:dyDescent="0.5">
      <c r="A67" s="275"/>
      <c r="B67" s="275"/>
      <c r="C67" s="488" t="s">
        <v>217</v>
      </c>
      <c r="D67" s="489"/>
      <c r="E67" s="321" t="str">
        <f>IFERROR(H120,"Need Data")</f>
        <v>Select Index</v>
      </c>
      <c r="F67" s="142"/>
      <c r="G67" s="142"/>
      <c r="H67" s="142"/>
      <c r="I67" s="142"/>
      <c r="J67" s="142"/>
      <c r="K67" s="275"/>
      <c r="M67" s="1"/>
      <c r="N67" s="1"/>
      <c r="O67" s="1"/>
      <c r="P67" s="1"/>
      <c r="Q67" s="1"/>
      <c r="R67" s="1"/>
      <c r="S67" s="1"/>
      <c r="T67" s="1"/>
      <c r="U67" s="1"/>
      <c r="V67" s="1"/>
      <c r="W67" s="1"/>
      <c r="X67" s="1"/>
      <c r="Y67" s="1"/>
      <c r="Z67" s="1"/>
      <c r="AA67" s="1"/>
      <c r="AB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row>
    <row r="68" spans="1:171" s="60" customFormat="1" ht="18.600000000000001" thickBot="1" x14ac:dyDescent="0.55000000000000004">
      <c r="A68" s="275"/>
      <c r="B68" s="275"/>
      <c r="C68" s="486" t="s">
        <v>213</v>
      </c>
      <c r="D68" s="487"/>
      <c r="E68" s="322" t="str">
        <f>IFERROR(G131,"Select Ratio")</f>
        <v>Select Index</v>
      </c>
      <c r="F68" s="142"/>
      <c r="G68" s="142"/>
      <c r="H68" s="142"/>
      <c r="I68" s="142"/>
      <c r="J68" s="142"/>
      <c r="K68" s="275"/>
      <c r="M68" s="1"/>
      <c r="N68" s="1"/>
      <c r="O68" s="1"/>
      <c r="P68" s="1"/>
      <c r="Q68" s="1"/>
      <c r="R68" s="1"/>
      <c r="S68" s="1"/>
      <c r="T68" s="1"/>
      <c r="U68" s="1"/>
      <c r="V68" s="1"/>
      <c r="W68" s="1"/>
      <c r="X68" s="1"/>
      <c r="Y68" s="1"/>
      <c r="Z68" s="1"/>
      <c r="AA68" s="1"/>
      <c r="AB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row>
    <row r="69" spans="1:171" s="60" customFormat="1" x14ac:dyDescent="0.5">
      <c r="A69" s="275"/>
      <c r="B69" s="275"/>
      <c r="C69" s="275"/>
      <c r="D69" s="142"/>
      <c r="E69" s="142"/>
      <c r="F69" s="142"/>
      <c r="G69" s="142"/>
      <c r="H69" s="142"/>
      <c r="I69" s="142"/>
      <c r="J69" s="142"/>
      <c r="K69" s="275"/>
      <c r="M69" s="1"/>
      <c r="N69" s="1"/>
      <c r="O69" s="1"/>
      <c r="P69" s="1"/>
      <c r="Q69" s="1"/>
      <c r="R69" s="1"/>
      <c r="S69" s="1"/>
      <c r="T69" s="1"/>
      <c r="U69" s="1"/>
      <c r="V69" s="1"/>
      <c r="W69" s="1"/>
      <c r="X69" s="1"/>
      <c r="Y69" s="1"/>
      <c r="Z69" s="1"/>
      <c r="AA69" s="1"/>
      <c r="AB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row>
    <row r="70" spans="1:171" hidden="1" x14ac:dyDescent="0.5"/>
    <row r="71" spans="1:171" hidden="1" x14ac:dyDescent="0.5">
      <c r="C71" s="3" t="s">
        <v>79</v>
      </c>
    </row>
    <row r="72" spans="1:171" hidden="1" x14ac:dyDescent="0.5">
      <c r="C72" s="1" t="s">
        <v>0</v>
      </c>
      <c r="D72" s="209">
        <v>1.0886272767658818</v>
      </c>
      <c r="E72" s="209">
        <v>0.30053309640159931</v>
      </c>
      <c r="F72" s="209">
        <v>0.28520657485561973</v>
      </c>
      <c r="G72" s="209">
        <v>0.22812083518436252</v>
      </c>
      <c r="H72" s="209">
        <v>0.52354509107063529</v>
      </c>
    </row>
    <row r="73" spans="1:171" hidden="1" x14ac:dyDescent="0.5">
      <c r="C73" s="1" t="s">
        <v>1</v>
      </c>
      <c r="D73" s="209">
        <v>0</v>
      </c>
      <c r="E73" s="209">
        <v>1.1944235570126629</v>
      </c>
      <c r="F73" s="209">
        <v>0.23147953198784854</v>
      </c>
      <c r="G73" s="209">
        <v>0.23990134448220893</v>
      </c>
      <c r="H73" s="209">
        <v>0.8021174842842963</v>
      </c>
    </row>
    <row r="74" spans="1:171" hidden="1" x14ac:dyDescent="0.5">
      <c r="C74" s="1" t="s">
        <v>2</v>
      </c>
      <c r="D74" s="209">
        <v>0</v>
      </c>
      <c r="E74" s="209">
        <v>0</v>
      </c>
      <c r="F74" s="209">
        <v>1.1974741492460863</v>
      </c>
      <c r="G74" s="209">
        <v>0.19603354995678202</v>
      </c>
      <c r="H74" s="209">
        <v>1.0636584819284822</v>
      </c>
    </row>
    <row r="75" spans="1:171" hidden="1" x14ac:dyDescent="0.5">
      <c r="C75" s="1" t="s">
        <v>3</v>
      </c>
      <c r="D75" s="209">
        <v>0</v>
      </c>
      <c r="E75" s="209">
        <v>0</v>
      </c>
      <c r="F75" s="209">
        <v>0</v>
      </c>
      <c r="G75" s="209">
        <v>1.4218295854367446</v>
      </c>
      <c r="H75" s="209">
        <v>1.3509000050991791</v>
      </c>
    </row>
    <row r="76" spans="1:171" hidden="1" x14ac:dyDescent="0.5">
      <c r="C76" s="1" t="s">
        <v>4</v>
      </c>
      <c r="D76" s="209">
        <v>0</v>
      </c>
      <c r="E76" s="209">
        <v>0</v>
      </c>
      <c r="F76" s="209">
        <v>0</v>
      </c>
      <c r="G76" s="209">
        <v>0</v>
      </c>
      <c r="H76" s="209">
        <v>2.2691098388060738</v>
      </c>
    </row>
    <row r="77" spans="1:171" hidden="1" x14ac:dyDescent="0.5">
      <c r="C77" s="1" t="s">
        <v>171</v>
      </c>
      <c r="D77" s="209">
        <v>1.7803310495361699</v>
      </c>
      <c r="E77" s="209"/>
      <c r="F77" s="209"/>
      <c r="G77" s="209"/>
      <c r="H77" s="209"/>
    </row>
    <row r="78" spans="1:171" hidden="1" x14ac:dyDescent="0.5">
      <c r="E78" s="209"/>
      <c r="F78" s="209"/>
      <c r="G78" s="209"/>
      <c r="H78" s="209"/>
      <c r="I78" s="209"/>
    </row>
    <row r="79" spans="1:171" hidden="1" x14ac:dyDescent="0.5">
      <c r="C79" s="3" t="s">
        <v>165</v>
      </c>
      <c r="D79" s="209"/>
      <c r="E79" s="209"/>
      <c r="F79" s="209"/>
      <c r="G79" s="209"/>
      <c r="H79" s="209"/>
    </row>
    <row r="80" spans="1:171" hidden="1" x14ac:dyDescent="0.5">
      <c r="C80" s="1" t="s">
        <v>0</v>
      </c>
      <c r="D80" s="209" t="str">
        <f t="shared" ref="D80:H84" si="2">IFERROR(E19/$D19,"Error")</f>
        <v>Error</v>
      </c>
      <c r="E80" s="209" t="str">
        <f t="shared" si="2"/>
        <v>Error</v>
      </c>
      <c r="F80" s="209" t="str">
        <f t="shared" si="2"/>
        <v>Error</v>
      </c>
      <c r="G80" s="209" t="str">
        <f t="shared" si="2"/>
        <v>Error</v>
      </c>
      <c r="H80" s="209" t="str">
        <f t="shared" si="2"/>
        <v>Error</v>
      </c>
    </row>
    <row r="81" spans="1:10" hidden="1" x14ac:dyDescent="0.5">
      <c r="C81" s="1" t="s">
        <v>1</v>
      </c>
      <c r="D81" s="209" t="str">
        <f t="shared" si="2"/>
        <v>Error</v>
      </c>
      <c r="E81" s="209" t="str">
        <f t="shared" si="2"/>
        <v>Error</v>
      </c>
      <c r="F81" s="209" t="str">
        <f t="shared" si="2"/>
        <v>Error</v>
      </c>
      <c r="G81" s="209" t="str">
        <f t="shared" si="2"/>
        <v>Error</v>
      </c>
      <c r="H81" s="209" t="str">
        <f t="shared" si="2"/>
        <v>Error</v>
      </c>
    </row>
    <row r="82" spans="1:10" hidden="1" x14ac:dyDescent="0.5">
      <c r="C82" s="1" t="s">
        <v>2</v>
      </c>
      <c r="D82" s="209" t="str">
        <f t="shared" si="2"/>
        <v>Error</v>
      </c>
      <c r="E82" s="209" t="str">
        <f t="shared" si="2"/>
        <v>Error</v>
      </c>
      <c r="F82" s="209" t="str">
        <f t="shared" si="2"/>
        <v>Error</v>
      </c>
      <c r="G82" s="209" t="str">
        <f t="shared" si="2"/>
        <v>Error</v>
      </c>
      <c r="H82" s="209" t="str">
        <f t="shared" si="2"/>
        <v>Error</v>
      </c>
    </row>
    <row r="83" spans="1:10" hidden="1" x14ac:dyDescent="0.5">
      <c r="C83" s="1" t="s">
        <v>3</v>
      </c>
      <c r="D83" s="209" t="str">
        <f t="shared" si="2"/>
        <v>Error</v>
      </c>
      <c r="E83" s="209" t="str">
        <f t="shared" si="2"/>
        <v>Error</v>
      </c>
      <c r="F83" s="209" t="str">
        <f t="shared" si="2"/>
        <v>Error</v>
      </c>
      <c r="G83" s="209" t="str">
        <f t="shared" si="2"/>
        <v>Error</v>
      </c>
      <c r="H83" s="209" t="str">
        <f t="shared" si="2"/>
        <v>Error</v>
      </c>
    </row>
    <row r="84" spans="1:10" hidden="1" x14ac:dyDescent="0.5">
      <c r="C84" s="1" t="s">
        <v>4</v>
      </c>
      <c r="D84" s="209" t="str">
        <f t="shared" si="2"/>
        <v>Error</v>
      </c>
      <c r="E84" s="209" t="str">
        <f t="shared" si="2"/>
        <v>Error</v>
      </c>
      <c r="F84" s="209" t="str">
        <f t="shared" si="2"/>
        <v>Error</v>
      </c>
      <c r="G84" s="209" t="str">
        <f t="shared" si="2"/>
        <v>Error</v>
      </c>
      <c r="H84" s="209" t="str">
        <f t="shared" si="2"/>
        <v>Error</v>
      </c>
    </row>
    <row r="85" spans="1:10" hidden="1" x14ac:dyDescent="0.5">
      <c r="C85" s="1" t="s">
        <v>171</v>
      </c>
      <c r="D85" s="1" t="str">
        <f>IFERROR($E$27/$D$27,"Error")</f>
        <v>Error</v>
      </c>
    </row>
    <row r="86" spans="1:10" hidden="1" x14ac:dyDescent="0.5"/>
    <row r="87" spans="1:10" hidden="1" x14ac:dyDescent="0.5">
      <c r="B87" s="1" t="s">
        <v>168</v>
      </c>
      <c r="C87" s="482" t="s">
        <v>166</v>
      </c>
      <c r="D87" s="482"/>
      <c r="E87" s="482" t="s">
        <v>199</v>
      </c>
      <c r="F87" s="482"/>
    </row>
    <row r="88" spans="1:10" hidden="1" x14ac:dyDescent="0.5">
      <c r="C88" s="482" t="s">
        <v>160</v>
      </c>
      <c r="D88" s="482"/>
      <c r="E88" s="482" t="s">
        <v>200</v>
      </c>
      <c r="F88" s="482"/>
    </row>
    <row r="89" spans="1:10" hidden="1" x14ac:dyDescent="0.5">
      <c r="A89"/>
      <c r="B89"/>
      <c r="C89" s="60"/>
      <c r="D89"/>
      <c r="E89"/>
      <c r="F89"/>
      <c r="G89"/>
      <c r="H89"/>
      <c r="I89"/>
    </row>
    <row r="90" spans="1:10" ht="18.600000000000001" hidden="1" thickBot="1" x14ac:dyDescent="0.55000000000000004">
      <c r="A90"/>
      <c r="B90"/>
      <c r="C90" s="60"/>
      <c r="D90"/>
      <c r="E90"/>
      <c r="F90"/>
      <c r="G90" s="66"/>
      <c r="H90"/>
      <c r="I90"/>
    </row>
    <row r="91" spans="1:10" ht="25.2" hidden="1" thickBot="1" x14ac:dyDescent="0.65">
      <c r="A91"/>
      <c r="B91"/>
      <c r="C91" s="60"/>
      <c r="F91" s="490" t="s">
        <v>204</v>
      </c>
      <c r="G91" s="491"/>
      <c r="H91" s="491"/>
      <c r="I91" s="491"/>
      <c r="J91" s="492"/>
    </row>
    <row r="92" spans="1:10" ht="18.600000000000001" hidden="1" thickBot="1" x14ac:dyDescent="0.55000000000000004">
      <c r="A92"/>
      <c r="B92" s="459" t="s">
        <v>129</v>
      </c>
      <c r="C92" s="459"/>
      <c r="D92" s="459"/>
      <c r="E92" s="161"/>
    </row>
    <row r="93" spans="1:10" ht="18.600000000000001" hidden="1" thickBot="1" x14ac:dyDescent="0.55000000000000004">
      <c r="A93"/>
      <c r="B93" s="153" t="s">
        <v>83</v>
      </c>
      <c r="C93" s="152" t="s">
        <v>82</v>
      </c>
      <c r="D93" s="151" t="s">
        <v>128</v>
      </c>
      <c r="E93" s="222"/>
      <c r="F93" s="485" t="s">
        <v>205</v>
      </c>
      <c r="G93" s="485"/>
      <c r="H93" s="485"/>
    </row>
    <row r="94" spans="1:10" hidden="1" x14ac:dyDescent="0.5">
      <c r="A94"/>
      <c r="B94" s="148">
        <v>2000</v>
      </c>
      <c r="C94" s="146">
        <v>172.2</v>
      </c>
      <c r="D94" s="147">
        <v>575.25</v>
      </c>
      <c r="F94" s="1" t="s">
        <v>206</v>
      </c>
      <c r="G94" s="1" t="s">
        <v>207</v>
      </c>
      <c r="H94" s="1" t="s">
        <v>209</v>
      </c>
      <c r="I94" s="1" t="s">
        <v>210</v>
      </c>
    </row>
    <row r="95" spans="1:10" hidden="1" x14ac:dyDescent="0.5">
      <c r="A95"/>
      <c r="B95" s="149">
        <v>2001</v>
      </c>
      <c r="C95" s="144">
        <v>177.1</v>
      </c>
      <c r="D95" s="143">
        <v>596.75</v>
      </c>
      <c r="F95" s="264">
        <v>1398916</v>
      </c>
      <c r="G95" s="264">
        <v>7747082</v>
      </c>
      <c r="H95" s="264">
        <v>9145998</v>
      </c>
      <c r="I95" s="268">
        <v>6076</v>
      </c>
    </row>
    <row r="96" spans="1:10" hidden="1" x14ac:dyDescent="0.5">
      <c r="A96"/>
      <c r="B96" s="149">
        <v>2002</v>
      </c>
      <c r="C96" s="144">
        <v>179.9</v>
      </c>
      <c r="D96" s="143">
        <v>608</v>
      </c>
      <c r="F96" s="264">
        <v>84507.485520000002</v>
      </c>
      <c r="G96" s="264">
        <v>363324.06887000002</v>
      </c>
      <c r="H96" s="264">
        <v>447831.55439000006</v>
      </c>
    </row>
    <row r="97" spans="1:17" hidden="1" x14ac:dyDescent="0.5">
      <c r="A97"/>
      <c r="B97" s="149">
        <v>2003</v>
      </c>
      <c r="C97" s="144">
        <v>184</v>
      </c>
      <c r="D97" s="143">
        <v>619.75</v>
      </c>
      <c r="F97" s="264">
        <v>32104.802919999998</v>
      </c>
      <c r="G97" s="264">
        <v>97973.808309999993</v>
      </c>
      <c r="H97" s="264">
        <v>130078.61122999999</v>
      </c>
    </row>
    <row r="98" spans="1:17" hidden="1" x14ac:dyDescent="0.5">
      <c r="A98"/>
      <c r="B98" s="149">
        <v>2004</v>
      </c>
      <c r="C98" s="144">
        <v>188.9</v>
      </c>
      <c r="D98" s="143">
        <v>638</v>
      </c>
      <c r="F98" s="264">
        <v>21748.64601</v>
      </c>
      <c r="G98" s="264">
        <v>49926.318360000005</v>
      </c>
      <c r="H98" s="264">
        <v>71674.964369999987</v>
      </c>
      <c r="L98" s="28"/>
      <c r="P98" s="28"/>
      <c r="Q98" s="28"/>
    </row>
    <row r="99" spans="1:17" hidden="1" x14ac:dyDescent="0.5">
      <c r="A99"/>
      <c r="B99" s="149">
        <v>2005</v>
      </c>
      <c r="C99" s="144">
        <v>195.3</v>
      </c>
      <c r="D99" s="143">
        <v>651</v>
      </c>
      <c r="F99" s="264">
        <v>5716.5966000000008</v>
      </c>
      <c r="G99" s="264">
        <v>2563.3374399999998</v>
      </c>
      <c r="H99" s="264">
        <v>8279.9340400000001</v>
      </c>
    </row>
    <row r="100" spans="1:17" hidden="1" x14ac:dyDescent="0.5">
      <c r="A100"/>
      <c r="B100" s="149">
        <v>2006</v>
      </c>
      <c r="C100" s="144">
        <v>201.6</v>
      </c>
      <c r="D100" s="143">
        <v>671</v>
      </c>
    </row>
    <row r="101" spans="1:17" hidden="1" x14ac:dyDescent="0.5">
      <c r="A101"/>
      <c r="B101" s="149">
        <v>2007</v>
      </c>
      <c r="C101" s="144">
        <v>207.3</v>
      </c>
      <c r="D101" s="143">
        <v>694.5</v>
      </c>
      <c r="F101" s="485" t="s">
        <v>84</v>
      </c>
      <c r="G101" s="485"/>
      <c r="H101" s="485"/>
    </row>
    <row r="102" spans="1:17" hidden="1" x14ac:dyDescent="0.5">
      <c r="A102"/>
      <c r="B102" s="149">
        <v>2008</v>
      </c>
      <c r="C102" s="144">
        <v>215.303</v>
      </c>
      <c r="D102" s="143">
        <v>721.5</v>
      </c>
      <c r="E102" s="266"/>
      <c r="F102" s="1" t="s">
        <v>0</v>
      </c>
      <c r="G102" s="1" t="s">
        <v>1</v>
      </c>
      <c r="H102" s="1" t="s">
        <v>2</v>
      </c>
      <c r="I102" s="1" t="s">
        <v>3</v>
      </c>
      <c r="J102" s="1" t="s">
        <v>4</v>
      </c>
    </row>
    <row r="103" spans="1:17" hidden="1" x14ac:dyDescent="0.5">
      <c r="A103"/>
      <c r="B103" s="149">
        <v>2009</v>
      </c>
      <c r="C103" s="144">
        <v>214.53700000000001</v>
      </c>
      <c r="D103" s="143">
        <v>739.5</v>
      </c>
      <c r="E103" s="266" t="s">
        <v>0</v>
      </c>
      <c r="F103" s="209" t="str">
        <f>IF($F$32="Default National Data",D72,IF($F$32="User-Specified Data",D80,"Select Index"))</f>
        <v>Select Index</v>
      </c>
      <c r="G103" s="209" t="str">
        <f t="shared" ref="G103:J103" si="3">IF($F$32="Default National Data",E72,IF($F$32="User-Specified Data",E80,"Select Index"))</f>
        <v>Select Index</v>
      </c>
      <c r="H103" s="209" t="str">
        <f t="shared" si="3"/>
        <v>Select Index</v>
      </c>
      <c r="I103" s="209" t="str">
        <f t="shared" si="3"/>
        <v>Select Index</v>
      </c>
      <c r="J103" s="209" t="str">
        <f t="shared" si="3"/>
        <v>Select Index</v>
      </c>
    </row>
    <row r="104" spans="1:17" hidden="1" x14ac:dyDescent="0.5">
      <c r="A104" s="60"/>
      <c r="B104" s="149">
        <v>2010</v>
      </c>
      <c r="C104" s="144">
        <v>218.05600000000001</v>
      </c>
      <c r="D104" s="143">
        <v>746.5</v>
      </c>
      <c r="E104" s="266" t="s">
        <v>1</v>
      </c>
      <c r="F104" s="209" t="str">
        <f t="shared" ref="F104:F108" si="4">IF($F$32="Default National Data",D73,IF($F$32="User-Specified Data",D81,"Select Index"))</f>
        <v>Select Index</v>
      </c>
      <c r="G104" s="209" t="str">
        <f t="shared" ref="G104:G107" si="5">IF($F$32="Default National Data",E73,IF($F$32="User-Specified Data",E81,"Select Index"))</f>
        <v>Select Index</v>
      </c>
      <c r="H104" s="209" t="str">
        <f t="shared" ref="H104:H107" si="6">IF($F$32="Default National Data",F73,IF($F$32="User-Specified Data",F81,"Select Index"))</f>
        <v>Select Index</v>
      </c>
      <c r="I104" s="209" t="str">
        <f t="shared" ref="I104:I107" si="7">IF($F$32="Default National Data",G73,IF($F$32="User-Specified Data",G81,"Select Index"))</f>
        <v>Select Index</v>
      </c>
      <c r="J104" s="209" t="str">
        <f t="shared" ref="J104:J107" si="8">IF($F$32="Default National Data",H73,IF($F$32="User-Specified Data",H81,"Select Index"))</f>
        <v>Select Index</v>
      </c>
    </row>
    <row r="105" spans="1:17" hidden="1" x14ac:dyDescent="0.5">
      <c r="A105" s="60"/>
      <c r="B105" s="149">
        <v>2011</v>
      </c>
      <c r="C105" s="144">
        <v>224.93899999999999</v>
      </c>
      <c r="D105" s="143">
        <v>756.25</v>
      </c>
      <c r="E105" s="266" t="s">
        <v>2</v>
      </c>
      <c r="F105" s="209" t="str">
        <f t="shared" si="4"/>
        <v>Select Index</v>
      </c>
      <c r="G105" s="209" t="str">
        <f t="shared" si="5"/>
        <v>Select Index</v>
      </c>
      <c r="H105" s="209" t="str">
        <f t="shared" si="6"/>
        <v>Select Index</v>
      </c>
      <c r="I105" s="209" t="str">
        <f t="shared" si="7"/>
        <v>Select Index</v>
      </c>
      <c r="J105" s="209" t="str">
        <f t="shared" si="8"/>
        <v>Select Index</v>
      </c>
    </row>
    <row r="106" spans="1:17" hidden="1" x14ac:dyDescent="0.5">
      <c r="A106" s="60"/>
      <c r="B106" s="149">
        <v>2012</v>
      </c>
      <c r="C106" s="144">
        <v>229.59399999999999</v>
      </c>
      <c r="D106" s="143">
        <v>768.25</v>
      </c>
      <c r="E106" s="266" t="s">
        <v>3</v>
      </c>
      <c r="F106" s="209" t="str">
        <f t="shared" si="4"/>
        <v>Select Index</v>
      </c>
      <c r="G106" s="209" t="str">
        <f t="shared" si="5"/>
        <v>Select Index</v>
      </c>
      <c r="H106" s="209" t="str">
        <f t="shared" si="6"/>
        <v>Select Index</v>
      </c>
      <c r="I106" s="209" t="str">
        <f t="shared" si="7"/>
        <v>Select Index</v>
      </c>
      <c r="J106" s="209" t="str">
        <f t="shared" si="8"/>
        <v>Select Index</v>
      </c>
    </row>
    <row r="107" spans="1:17" hidden="1" x14ac:dyDescent="0.5">
      <c r="A107" s="60"/>
      <c r="B107" s="149">
        <v>2013</v>
      </c>
      <c r="C107" s="144">
        <v>232.95699999999999</v>
      </c>
      <c r="D107" s="143">
        <v>776.5</v>
      </c>
      <c r="E107" s="266" t="s">
        <v>4</v>
      </c>
      <c r="F107" s="209" t="str">
        <f t="shared" si="4"/>
        <v>Select Index</v>
      </c>
      <c r="G107" s="209" t="str">
        <f t="shared" si="5"/>
        <v>Select Index</v>
      </c>
      <c r="H107" s="209" t="str">
        <f t="shared" si="6"/>
        <v>Select Index</v>
      </c>
      <c r="I107" s="209" t="str">
        <f t="shared" si="7"/>
        <v>Select Index</v>
      </c>
      <c r="J107" s="209" t="str">
        <f t="shared" si="8"/>
        <v>Select Index</v>
      </c>
    </row>
    <row r="108" spans="1:17" hidden="1" x14ac:dyDescent="0.5">
      <c r="A108" s="60"/>
      <c r="B108" s="149">
        <v>2014</v>
      </c>
      <c r="C108" s="144">
        <v>236.73599999999999</v>
      </c>
      <c r="D108" s="143">
        <v>791.25</v>
      </c>
      <c r="E108" s="266" t="s">
        <v>170</v>
      </c>
      <c r="F108" s="209" t="str">
        <f t="shared" si="4"/>
        <v>Select Index</v>
      </c>
      <c r="G108" s="209"/>
      <c r="H108" s="209"/>
      <c r="I108" s="209"/>
      <c r="J108" s="209"/>
    </row>
    <row r="109" spans="1:17" hidden="1" x14ac:dyDescent="0.5">
      <c r="A109" s="60"/>
      <c r="B109" s="149">
        <v>2015</v>
      </c>
      <c r="C109" s="144">
        <v>237.017</v>
      </c>
      <c r="D109" s="143">
        <v>809.25</v>
      </c>
      <c r="F109" s="67"/>
    </row>
    <row r="110" spans="1:17" hidden="1" x14ac:dyDescent="0.5">
      <c r="A110" s="60"/>
      <c r="B110" s="149">
        <v>2016</v>
      </c>
      <c r="C110" s="144">
        <v>240.00700000000001</v>
      </c>
      <c r="D110" s="143">
        <v>832.5</v>
      </c>
      <c r="F110" s="485" t="s">
        <v>208</v>
      </c>
      <c r="G110" s="485"/>
      <c r="H110" s="485"/>
    </row>
    <row r="111" spans="1:17" ht="18.600000000000001" hidden="1" thickBot="1" x14ac:dyDescent="0.55000000000000004">
      <c r="A111"/>
      <c r="B111" s="150">
        <v>2017</v>
      </c>
      <c r="C111" s="145">
        <v>245.12</v>
      </c>
      <c r="D111" s="15">
        <v>860</v>
      </c>
      <c r="F111" s="1" t="s">
        <v>206</v>
      </c>
      <c r="G111" s="1" t="s">
        <v>207</v>
      </c>
      <c r="H111" s="1" t="s">
        <v>209</v>
      </c>
    </row>
    <row r="112" spans="1:17" hidden="1" x14ac:dyDescent="0.5">
      <c r="A112"/>
      <c r="B112"/>
      <c r="C112" s="60"/>
      <c r="F112" s="264" t="e">
        <f>F$95*$F103+F$96*$G103+F$97*$H103+F$98*$I103+F$99*$J103</f>
        <v>#VALUE!</v>
      </c>
      <c r="G112" s="264" t="e">
        <f t="shared" ref="G112" si="9">G$95*$F103+G$96*$G103+G$97*$H103+G$98*$I103+G$99*$J103</f>
        <v>#VALUE!</v>
      </c>
      <c r="H112" s="264" t="e">
        <f>SUM(F112:G112)</f>
        <v>#VALUE!</v>
      </c>
    </row>
    <row r="113" spans="1:16" hidden="1" x14ac:dyDescent="0.5">
      <c r="A113"/>
      <c r="B113" s="493" t="s">
        <v>202</v>
      </c>
      <c r="C113" s="493"/>
      <c r="D113" s="493"/>
      <c r="F113" s="264" t="e">
        <f t="shared" ref="F113:G115" si="10">F$95*$F104+F$96*$G104+F$97*$H104+F$98*$I104+F$99*$J104</f>
        <v>#VALUE!</v>
      </c>
      <c r="G113" s="264" t="e">
        <f t="shared" si="10"/>
        <v>#VALUE!</v>
      </c>
      <c r="H113" s="264" t="e">
        <f t="shared" ref="H113:H116" si="11">SUM(F113:G113)</f>
        <v>#VALUE!</v>
      </c>
    </row>
    <row r="114" spans="1:16" hidden="1" x14ac:dyDescent="0.5">
      <c r="A114"/>
      <c r="B114" s="54" t="s">
        <v>24</v>
      </c>
      <c r="C114" s="53" t="s">
        <v>25</v>
      </c>
      <c r="D114" s="53" t="s">
        <v>26</v>
      </c>
      <c r="F114" s="264" t="e">
        <f t="shared" si="10"/>
        <v>#VALUE!</v>
      </c>
      <c r="G114" s="264" t="e">
        <f t="shared" si="10"/>
        <v>#VALUE!</v>
      </c>
      <c r="H114" s="264" t="e">
        <f t="shared" si="11"/>
        <v>#VALUE!</v>
      </c>
      <c r="I114" s="28"/>
    </row>
    <row r="115" spans="1:16" hidden="1" x14ac:dyDescent="0.5">
      <c r="A115"/>
      <c r="B115" s="48" t="s">
        <v>27</v>
      </c>
      <c r="C115" s="49">
        <v>39231</v>
      </c>
      <c r="D115" s="50">
        <v>0.7914103003772367</v>
      </c>
      <c r="F115" s="264" t="e">
        <f t="shared" si="10"/>
        <v>#VALUE!</v>
      </c>
      <c r="G115" s="264" t="e">
        <f t="shared" si="10"/>
        <v>#VALUE!</v>
      </c>
      <c r="H115" s="264" t="e">
        <f t="shared" si="11"/>
        <v>#VALUE!</v>
      </c>
      <c r="I115"/>
      <c r="J115"/>
      <c r="K115"/>
      <c r="L115"/>
      <c r="M115"/>
      <c r="N115"/>
      <c r="O115"/>
      <c r="P115"/>
    </row>
    <row r="116" spans="1:16" hidden="1" x14ac:dyDescent="0.5">
      <c r="A116"/>
      <c r="B116" s="48" t="s">
        <v>28</v>
      </c>
      <c r="C116" s="49">
        <v>55307</v>
      </c>
      <c r="D116" s="50">
        <v>1.1157128159609448</v>
      </c>
      <c r="F116" s="264" t="e">
        <f>I95*F108</f>
        <v>#VALUE!</v>
      </c>
      <c r="G116" s="264">
        <v>0</v>
      </c>
      <c r="H116" s="264" t="e">
        <f t="shared" si="11"/>
        <v>#VALUE!</v>
      </c>
    </row>
    <row r="117" spans="1:16" hidden="1" x14ac:dyDescent="0.5">
      <c r="A117"/>
      <c r="B117" s="48" t="s">
        <v>29</v>
      </c>
      <c r="C117" s="49">
        <v>40243</v>
      </c>
      <c r="D117" s="50">
        <v>0.81182546246797527</v>
      </c>
      <c r="F117"/>
    </row>
    <row r="118" spans="1:16" hidden="1" x14ac:dyDescent="0.5">
      <c r="A118"/>
      <c r="B118" s="48" t="s">
        <v>30</v>
      </c>
      <c r="C118" s="49">
        <v>39345</v>
      </c>
      <c r="D118" s="50">
        <v>0.7937100320752053</v>
      </c>
      <c r="F118" s="485" t="s">
        <v>212</v>
      </c>
      <c r="G118" s="485"/>
      <c r="H118" s="485"/>
    </row>
    <row r="119" spans="1:16" hidden="1" x14ac:dyDescent="0.5">
      <c r="A119"/>
      <c r="B119" s="48" t="s">
        <v>31</v>
      </c>
      <c r="C119" s="49">
        <v>55987</v>
      </c>
      <c r="D119" s="50">
        <v>1.1294305138084768</v>
      </c>
      <c r="F119" s="265"/>
      <c r="G119" s="263" t="s">
        <v>82</v>
      </c>
      <c r="H119" s="263" t="s">
        <v>128</v>
      </c>
    </row>
    <row r="120" spans="1:16" hidden="1" x14ac:dyDescent="0.5">
      <c r="A120"/>
      <c r="B120" s="48" t="s">
        <v>32</v>
      </c>
      <c r="C120" s="49">
        <v>52059</v>
      </c>
      <c r="D120" s="50">
        <v>1.0501906356539106</v>
      </c>
      <c r="F120" s="1" t="s">
        <v>136</v>
      </c>
      <c r="G120" s="1" t="str">
        <f>IF($F$37="Default Index",VLOOKUP($D$42,$B$105:$D$111,2)/$C$104,IF($F$37="User-Specified Index",$G$42/$C$104,"Select Index"))</f>
        <v>Select Index</v>
      </c>
      <c r="H120" s="1" t="str">
        <f>IF($F$37="Default Index",VLOOKUP($D$42,$B$105:$D$111,3)/$D$104,IF($F$37="User-Specified Index",$H$42/$D$104,"Select Index"))</f>
        <v>Select Index</v>
      </c>
    </row>
    <row r="121" spans="1:16" hidden="1" x14ac:dyDescent="0.5">
      <c r="A121"/>
      <c r="B121" s="48" t="s">
        <v>33</v>
      </c>
      <c r="C121" s="49">
        <v>71033</v>
      </c>
      <c r="D121" s="50">
        <v>1.4329547517701882</v>
      </c>
      <c r="F121" s="60"/>
    </row>
    <row r="122" spans="1:16" hidden="1" x14ac:dyDescent="0.5">
      <c r="A122"/>
      <c r="B122" s="48" t="s">
        <v>34</v>
      </c>
      <c r="C122" s="49">
        <v>48697</v>
      </c>
      <c r="D122" s="50">
        <v>0.98236872364890759</v>
      </c>
      <c r="F122" s="485" t="s">
        <v>211</v>
      </c>
      <c r="G122" s="485"/>
      <c r="H122" s="485"/>
    </row>
    <row r="123" spans="1:16" hidden="1" x14ac:dyDescent="0.5">
      <c r="A123"/>
      <c r="B123" s="48" t="s">
        <v>67</v>
      </c>
      <c r="C123" s="49">
        <v>75596</v>
      </c>
      <c r="D123" s="50">
        <v>1.5250045389441407</v>
      </c>
      <c r="F123" s="1" t="s">
        <v>206</v>
      </c>
      <c r="G123" s="1" t="s">
        <v>207</v>
      </c>
      <c r="H123" s="1" t="s">
        <v>209</v>
      </c>
      <c r="I123"/>
    </row>
    <row r="124" spans="1:16" hidden="1" x14ac:dyDescent="0.5">
      <c r="A124" s="60"/>
      <c r="B124" s="48" t="s">
        <v>35</v>
      </c>
      <c r="C124" s="49">
        <v>45819</v>
      </c>
      <c r="D124" s="50">
        <v>0.9243105848177362</v>
      </c>
      <c r="F124" s="264" t="e">
        <f t="shared" ref="F124:G128" si="12">F112*G$120</f>
        <v>#VALUE!</v>
      </c>
      <c r="G124" s="264" t="e">
        <f t="shared" si="12"/>
        <v>#VALUE!</v>
      </c>
      <c r="H124" s="264" t="e">
        <f>SUM(F124:G124)</f>
        <v>#VALUE!</v>
      </c>
      <c r="I124"/>
    </row>
    <row r="125" spans="1:16" hidden="1" x14ac:dyDescent="0.5">
      <c r="A125"/>
      <c r="B125" s="48" t="s">
        <v>36</v>
      </c>
      <c r="C125" s="49">
        <v>41835</v>
      </c>
      <c r="D125" s="50">
        <v>0.84394101389925558</v>
      </c>
      <c r="F125" s="264" t="e">
        <f t="shared" si="12"/>
        <v>#VALUE!</v>
      </c>
      <c r="G125" s="267" t="e">
        <f t="shared" si="12"/>
        <v>#VALUE!</v>
      </c>
      <c r="H125" s="264" t="e">
        <f t="shared" ref="H125:H128" si="13">SUM(F125:G125)</f>
        <v>#VALUE!</v>
      </c>
      <c r="I125"/>
      <c r="J125" s="28"/>
      <c r="K125" s="28"/>
      <c r="L125" s="28"/>
      <c r="M125" s="28"/>
      <c r="N125" s="28"/>
      <c r="O125" s="28"/>
      <c r="P125" s="28"/>
    </row>
    <row r="126" spans="1:16" hidden="1" x14ac:dyDescent="0.5">
      <c r="A126"/>
      <c r="B126" s="48" t="s">
        <v>37</v>
      </c>
      <c r="C126" s="49">
        <v>50551</v>
      </c>
      <c r="D126" s="50">
        <v>1.0197696233685019</v>
      </c>
      <c r="F126" s="264" t="e">
        <f t="shared" si="12"/>
        <v>#VALUE!</v>
      </c>
      <c r="G126" s="264" t="e">
        <f t="shared" si="12"/>
        <v>#VALUE!</v>
      </c>
      <c r="H126" s="264" t="e">
        <f t="shared" si="13"/>
        <v>#VALUE!</v>
      </c>
      <c r="I126"/>
      <c r="J126"/>
      <c r="K126"/>
      <c r="L126"/>
      <c r="M126"/>
      <c r="N126"/>
      <c r="O126"/>
      <c r="P126"/>
    </row>
    <row r="127" spans="1:16" hidden="1" x14ac:dyDescent="0.5">
      <c r="A127"/>
      <c r="B127" s="48" t="s">
        <v>38</v>
      </c>
      <c r="C127" s="49">
        <v>39107</v>
      </c>
      <c r="D127" s="50">
        <v>0.78890883782856913</v>
      </c>
      <c r="F127" s="264" t="e">
        <f t="shared" si="12"/>
        <v>#VALUE!</v>
      </c>
      <c r="G127" s="267" t="e">
        <f t="shared" si="12"/>
        <v>#VALUE!</v>
      </c>
      <c r="H127" s="264" t="e">
        <f t="shared" si="13"/>
        <v>#VALUE!</v>
      </c>
      <c r="I127"/>
    </row>
    <row r="128" spans="1:16" hidden="1" x14ac:dyDescent="0.5">
      <c r="A128"/>
      <c r="B128" s="48" t="s">
        <v>39</v>
      </c>
      <c r="C128" s="49">
        <v>52098</v>
      </c>
      <c r="D128" s="50">
        <v>1.0509773859716367</v>
      </c>
      <c r="F128" s="264" t="e">
        <f t="shared" si="12"/>
        <v>#VALUE!</v>
      </c>
      <c r="G128" s="264" t="e">
        <f t="shared" si="12"/>
        <v>#VALUE!</v>
      </c>
      <c r="H128" s="264" t="e">
        <f t="shared" si="13"/>
        <v>#VALUE!</v>
      </c>
      <c r="I128"/>
    </row>
    <row r="129" spans="1:16" hidden="1" x14ac:dyDescent="0.5">
      <c r="A129"/>
      <c r="B129" s="48" t="s">
        <v>40</v>
      </c>
      <c r="C129" s="49">
        <v>43492</v>
      </c>
      <c r="D129" s="50">
        <v>0.8773678158600795</v>
      </c>
      <c r="F129"/>
      <c r="G129"/>
      <c r="H129"/>
      <c r="I129"/>
    </row>
    <row r="130" spans="1:16" hidden="1" x14ac:dyDescent="0.5">
      <c r="A130"/>
      <c r="B130" s="48" t="s">
        <v>41</v>
      </c>
      <c r="C130" s="49">
        <v>46794</v>
      </c>
      <c r="D130" s="50">
        <v>0.94397934276088846</v>
      </c>
      <c r="F130" s="485" t="s">
        <v>214</v>
      </c>
      <c r="G130" s="485"/>
      <c r="H130" s="485"/>
      <c r="I130"/>
    </row>
    <row r="131" spans="1:16" hidden="1" x14ac:dyDescent="0.5">
      <c r="A131"/>
      <c r="B131" s="48" t="s">
        <v>42</v>
      </c>
      <c r="C131" s="49">
        <v>48537</v>
      </c>
      <c r="D131" s="50">
        <v>0.97914103003772368</v>
      </c>
      <c r="F131" s="1" t="s">
        <v>213</v>
      </c>
      <c r="G131" s="209" t="str">
        <f>IF($F$47="Default Index",VLOOKUP($C$52,$B$115:$D$166,3),IF($F$47="User-Specified Index",$H$52/$H$51,"Select Index"))</f>
        <v>Select Index</v>
      </c>
      <c r="I131"/>
    </row>
    <row r="132" spans="1:16" hidden="1" x14ac:dyDescent="0.5">
      <c r="A132"/>
      <c r="B132" s="48" t="s">
        <v>43</v>
      </c>
      <c r="C132" s="49">
        <v>39499</v>
      </c>
      <c r="D132" s="50">
        <v>0.79681668717596987</v>
      </c>
      <c r="F132"/>
      <c r="G132"/>
      <c r="H132"/>
      <c r="I132"/>
    </row>
    <row r="133" spans="1:16" hidden="1" x14ac:dyDescent="0.5">
      <c r="A133"/>
      <c r="B133" s="48" t="s">
        <v>44</v>
      </c>
      <c r="C133" s="49">
        <v>43487</v>
      </c>
      <c r="D133" s="50">
        <v>0.87726695043473002</v>
      </c>
      <c r="F133" s="485" t="s">
        <v>215</v>
      </c>
      <c r="G133" s="485"/>
      <c r="H133" s="485"/>
      <c r="I133"/>
    </row>
    <row r="134" spans="1:16" hidden="1" x14ac:dyDescent="0.5">
      <c r="B134" s="48" t="s">
        <v>45</v>
      </c>
      <c r="C134" s="49">
        <v>44316</v>
      </c>
      <c r="D134" s="50">
        <v>0.89399043795767685</v>
      </c>
      <c r="F134" s="1" t="s">
        <v>206</v>
      </c>
      <c r="G134" s="1" t="s">
        <v>207</v>
      </c>
      <c r="H134" s="1" t="s">
        <v>209</v>
      </c>
      <c r="I134"/>
      <c r="J134"/>
      <c r="K134"/>
      <c r="L134"/>
      <c r="M134"/>
      <c r="N134"/>
      <c r="O134"/>
      <c r="P134"/>
    </row>
    <row r="135" spans="1:16" hidden="1" x14ac:dyDescent="0.5">
      <c r="B135" s="48" t="s">
        <v>46</v>
      </c>
      <c r="C135" s="49">
        <v>57936</v>
      </c>
      <c r="D135" s="50">
        <v>1.1687478566097114</v>
      </c>
      <c r="F135" s="264" t="e">
        <f>F124*$G$131</f>
        <v>#VALUE!</v>
      </c>
      <c r="G135" s="264" t="e">
        <f t="shared" ref="G135:H135" si="14">G124*$G$131</f>
        <v>#VALUE!</v>
      </c>
      <c r="H135" s="264" t="e">
        <f t="shared" si="14"/>
        <v>#VALUE!</v>
      </c>
      <c r="I135"/>
      <c r="J135"/>
      <c r="K135"/>
      <c r="L135"/>
      <c r="M135"/>
      <c r="N135"/>
      <c r="O135"/>
      <c r="P135"/>
    </row>
    <row r="136" spans="1:16" hidden="1" x14ac:dyDescent="0.5">
      <c r="B136" s="48" t="s">
        <v>47</v>
      </c>
      <c r="C136" s="49">
        <v>65137</v>
      </c>
      <c r="D136" s="50">
        <v>1.3140142421980594</v>
      </c>
      <c r="F136" s="264" t="e">
        <f t="shared" ref="F136:H139" si="15">F125*$G$131</f>
        <v>#VALUE!</v>
      </c>
      <c r="G136" s="264" t="e">
        <f t="shared" si="15"/>
        <v>#VALUE!</v>
      </c>
      <c r="H136" s="264" t="e">
        <f t="shared" si="15"/>
        <v>#VALUE!</v>
      </c>
      <c r="I136"/>
      <c r="J136"/>
      <c r="K136"/>
      <c r="L136"/>
      <c r="M136"/>
      <c r="N136"/>
      <c r="O136"/>
      <c r="P136"/>
    </row>
    <row r="137" spans="1:16" hidden="1" x14ac:dyDescent="0.5">
      <c r="B137" s="48" t="s">
        <v>48</v>
      </c>
      <c r="C137" s="49">
        <v>44347</v>
      </c>
      <c r="D137" s="50">
        <v>0.89461580359484372</v>
      </c>
      <c r="F137" s="264" t="e">
        <f t="shared" si="15"/>
        <v>#VALUE!</v>
      </c>
      <c r="G137" s="264" t="e">
        <f t="shared" si="15"/>
        <v>#VALUE!</v>
      </c>
      <c r="H137" s="264" t="e">
        <f t="shared" si="15"/>
        <v>#VALUE!</v>
      </c>
      <c r="I137"/>
      <c r="J137"/>
      <c r="K137"/>
      <c r="L137"/>
      <c r="M137"/>
      <c r="N137"/>
      <c r="O137"/>
      <c r="P137"/>
    </row>
    <row r="138" spans="1:16" hidden="1" x14ac:dyDescent="0.5">
      <c r="B138" s="48" t="s">
        <v>49</v>
      </c>
      <c r="C138" s="49">
        <v>52117</v>
      </c>
      <c r="D138" s="50">
        <v>1.0513606745879647</v>
      </c>
      <c r="F138" s="264" t="e">
        <f t="shared" si="15"/>
        <v>#VALUE!</v>
      </c>
      <c r="G138" s="264" t="e">
        <f t="shared" si="15"/>
        <v>#VALUE!</v>
      </c>
      <c r="H138" s="264" t="e">
        <f t="shared" si="15"/>
        <v>#VALUE!</v>
      </c>
      <c r="I138"/>
      <c r="J138"/>
      <c r="K138"/>
      <c r="L138"/>
      <c r="M138"/>
      <c r="N138"/>
      <c r="O138"/>
      <c r="P138"/>
    </row>
    <row r="139" spans="1:16" hidden="1" x14ac:dyDescent="0.5">
      <c r="B139" s="48" t="s">
        <v>50</v>
      </c>
      <c r="C139" s="49">
        <v>35936</v>
      </c>
      <c r="D139" s="50">
        <v>0.72493998507191704</v>
      </c>
      <c r="F139" s="264" t="e">
        <f t="shared" si="15"/>
        <v>#VALUE!</v>
      </c>
      <c r="G139" s="264" t="e">
        <f t="shared" si="15"/>
        <v>#VALUE!</v>
      </c>
      <c r="H139" s="264" t="e">
        <f t="shared" si="15"/>
        <v>#VALUE!</v>
      </c>
      <c r="I139"/>
      <c r="J139"/>
      <c r="K139"/>
      <c r="L139"/>
      <c r="M139"/>
      <c r="N139"/>
      <c r="O139"/>
      <c r="P139"/>
    </row>
    <row r="140" spans="1:16" hidden="1" x14ac:dyDescent="0.5">
      <c r="B140" s="48" t="s">
        <v>51</v>
      </c>
      <c r="C140" s="49">
        <v>43723</v>
      </c>
      <c r="D140" s="50">
        <v>0.88202779851122637</v>
      </c>
      <c r="F140"/>
      <c r="G140"/>
      <c r="H140"/>
      <c r="I140"/>
      <c r="J140"/>
      <c r="K140"/>
      <c r="L140"/>
      <c r="M140"/>
      <c r="N140"/>
      <c r="O140"/>
      <c r="P140"/>
    </row>
    <row r="141" spans="1:16" hidden="1" x14ac:dyDescent="0.5">
      <c r="B141" s="48" t="s">
        <v>52</v>
      </c>
      <c r="C141" s="49">
        <v>42386</v>
      </c>
      <c r="D141" s="50">
        <v>0.85505638377277038</v>
      </c>
      <c r="F141"/>
      <c r="G141"/>
      <c r="H141"/>
      <c r="I141"/>
      <c r="J141"/>
      <c r="K141"/>
      <c r="L141"/>
      <c r="M141"/>
      <c r="N141"/>
      <c r="O141"/>
      <c r="P141"/>
    </row>
    <row r="142" spans="1:16" hidden="1" x14ac:dyDescent="0.5">
      <c r="B142" s="48" t="s">
        <v>53</v>
      </c>
      <c r="C142" s="49">
        <v>49636</v>
      </c>
      <c r="D142" s="50">
        <v>1.0013112505295434</v>
      </c>
      <c r="F142"/>
      <c r="G142"/>
      <c r="H142"/>
      <c r="I142"/>
      <c r="J142"/>
      <c r="K142"/>
      <c r="L142"/>
      <c r="M142"/>
      <c r="N142"/>
      <c r="O142"/>
      <c r="P142"/>
    </row>
    <row r="143" spans="1:16" hidden="1" x14ac:dyDescent="0.5">
      <c r="B143" s="48" t="s">
        <v>54</v>
      </c>
      <c r="C143" s="49">
        <v>43637</v>
      </c>
      <c r="D143" s="50">
        <v>0.88029291319521497</v>
      </c>
      <c r="F143"/>
      <c r="G143"/>
      <c r="H143"/>
      <c r="I143"/>
      <c r="J143"/>
      <c r="K143"/>
      <c r="L143"/>
      <c r="M143"/>
      <c r="N143"/>
      <c r="O143"/>
      <c r="P143"/>
    </row>
    <row r="144" spans="1:16" hidden="1" x14ac:dyDescent="0.5">
      <c r="B144" s="48" t="s">
        <v>68</v>
      </c>
      <c r="C144" s="49">
        <v>58322</v>
      </c>
      <c r="D144" s="50">
        <v>1.1765346674466926</v>
      </c>
      <c r="F144"/>
      <c r="G144"/>
      <c r="H144"/>
      <c r="I144"/>
      <c r="J144"/>
      <c r="K144"/>
      <c r="L144"/>
      <c r="M144"/>
      <c r="N144"/>
      <c r="O144"/>
      <c r="P144"/>
    </row>
    <row r="145" spans="2:16" hidden="1" x14ac:dyDescent="0.5">
      <c r="B145" s="48" t="s">
        <v>69</v>
      </c>
      <c r="C145" s="49">
        <v>61968</v>
      </c>
      <c r="D145" s="50">
        <v>1.2500857356115471</v>
      </c>
      <c r="F145"/>
      <c r="G145"/>
      <c r="H145"/>
      <c r="I145"/>
      <c r="J145"/>
      <c r="K145"/>
      <c r="L145"/>
      <c r="M145"/>
      <c r="N145"/>
      <c r="O145"/>
      <c r="P145"/>
    </row>
    <row r="146" spans="2:16" hidden="1" x14ac:dyDescent="0.5">
      <c r="B146" s="48" t="s">
        <v>70</v>
      </c>
      <c r="C146" s="49">
        <v>38807</v>
      </c>
      <c r="D146" s="50">
        <v>0.78285691230759924</v>
      </c>
      <c r="F146"/>
      <c r="G146"/>
      <c r="H146"/>
      <c r="I146"/>
      <c r="J146"/>
      <c r="K146"/>
      <c r="L146"/>
      <c r="M146"/>
      <c r="N146"/>
      <c r="O146"/>
      <c r="P146"/>
    </row>
    <row r="147" spans="2:16" hidden="1" x14ac:dyDescent="0.5">
      <c r="B147" s="48" t="s">
        <v>71</v>
      </c>
      <c r="C147" s="49">
        <v>60534</v>
      </c>
      <c r="D147" s="50">
        <v>1.2211575316213108</v>
      </c>
      <c r="F147"/>
      <c r="G147"/>
      <c r="H147"/>
      <c r="I147"/>
      <c r="J147"/>
      <c r="K147"/>
      <c r="L147"/>
      <c r="M147"/>
      <c r="N147"/>
      <c r="O147"/>
      <c r="P147"/>
    </row>
    <row r="148" spans="2:16" hidden="1" x14ac:dyDescent="0.5">
      <c r="B148" s="48" t="s">
        <v>72</v>
      </c>
      <c r="C148" s="49">
        <v>42002</v>
      </c>
      <c r="D148" s="50">
        <v>0.8473099191059289</v>
      </c>
      <c r="F148"/>
      <c r="G148"/>
      <c r="H148"/>
      <c r="I148"/>
      <c r="J148"/>
      <c r="K148"/>
      <c r="L148"/>
      <c r="M148"/>
      <c r="N148"/>
      <c r="O148"/>
      <c r="P148"/>
    </row>
    <row r="149" spans="2:16" hidden="1" x14ac:dyDescent="0.5">
      <c r="B149" s="48" t="s">
        <v>73</v>
      </c>
      <c r="C149" s="49">
        <v>55038</v>
      </c>
      <c r="D149" s="50">
        <v>1.1102862560771418</v>
      </c>
      <c r="F149"/>
      <c r="G149"/>
      <c r="H149"/>
      <c r="I149"/>
      <c r="J149"/>
      <c r="K149"/>
      <c r="L149"/>
      <c r="M149"/>
      <c r="N149"/>
      <c r="O149"/>
      <c r="P149"/>
    </row>
    <row r="150" spans="2:16" hidden="1" x14ac:dyDescent="0.5">
      <c r="B150" s="48" t="s">
        <v>55</v>
      </c>
      <c r="C150" s="49">
        <v>44876</v>
      </c>
      <c r="D150" s="50">
        <v>0.90528736559682077</v>
      </c>
      <c r="F150"/>
      <c r="G150"/>
      <c r="H150"/>
      <c r="I150"/>
      <c r="J150"/>
      <c r="K150"/>
      <c r="L150"/>
      <c r="M150"/>
      <c r="N150"/>
      <c r="O150"/>
      <c r="P150"/>
    </row>
    <row r="151" spans="2:16" hidden="1" x14ac:dyDescent="0.5">
      <c r="B151" s="48" t="s">
        <v>56</v>
      </c>
      <c r="C151" s="49">
        <v>45682</v>
      </c>
      <c r="D151" s="50">
        <v>0.92154687216315989</v>
      </c>
      <c r="F151"/>
      <c r="G151"/>
      <c r="H151"/>
      <c r="I151"/>
      <c r="J151"/>
      <c r="K151"/>
      <c r="L151"/>
      <c r="M151"/>
      <c r="N151"/>
      <c r="O151"/>
      <c r="P151"/>
    </row>
    <row r="152" spans="2:16" hidden="1" x14ac:dyDescent="0.5">
      <c r="B152" s="48" t="s">
        <v>57</v>
      </c>
      <c r="C152" s="49">
        <v>45049</v>
      </c>
      <c r="D152" s="50">
        <v>0.90877730931391343</v>
      </c>
      <c r="F152"/>
      <c r="G152"/>
      <c r="H152"/>
      <c r="I152"/>
      <c r="J152"/>
      <c r="K152"/>
      <c r="L152"/>
      <c r="M152"/>
      <c r="N152"/>
      <c r="O152"/>
      <c r="P152"/>
    </row>
    <row r="153" spans="2:16" hidden="1" x14ac:dyDescent="0.5">
      <c r="B153" s="48" t="s">
        <v>58</v>
      </c>
      <c r="C153" s="49">
        <v>51275</v>
      </c>
      <c r="D153" s="50">
        <v>1.0343749369591091</v>
      </c>
      <c r="F153"/>
      <c r="G153"/>
      <c r="H153"/>
      <c r="J153"/>
      <c r="K153"/>
      <c r="L153"/>
      <c r="M153"/>
      <c r="N153"/>
      <c r="O153"/>
      <c r="P153"/>
    </row>
    <row r="154" spans="2:16" hidden="1" x14ac:dyDescent="0.5">
      <c r="B154" s="48" t="s">
        <v>74</v>
      </c>
      <c r="C154" s="49">
        <v>51576</v>
      </c>
      <c r="D154" s="50">
        <v>1.0404470355651489</v>
      </c>
      <c r="F154"/>
      <c r="G154"/>
      <c r="H154"/>
      <c r="J154"/>
      <c r="K154"/>
      <c r="L154"/>
      <c r="M154"/>
      <c r="N154"/>
      <c r="O154"/>
      <c r="P154"/>
    </row>
    <row r="155" spans="2:16" hidden="1" x14ac:dyDescent="0.5">
      <c r="B155" s="48" t="s">
        <v>75</v>
      </c>
      <c r="C155" s="49">
        <v>39465</v>
      </c>
      <c r="D155" s="50">
        <v>0.79613080228359323</v>
      </c>
      <c r="F155"/>
      <c r="G155"/>
      <c r="H155"/>
      <c r="J155"/>
      <c r="K155"/>
      <c r="L155"/>
      <c r="M155"/>
      <c r="N155"/>
      <c r="O155"/>
      <c r="P155"/>
    </row>
    <row r="156" spans="2:16" hidden="1" x14ac:dyDescent="0.5">
      <c r="B156" s="48" t="s">
        <v>76</v>
      </c>
      <c r="C156" s="49">
        <v>48049</v>
      </c>
      <c r="D156" s="50">
        <v>0.96929656452361257</v>
      </c>
      <c r="F156"/>
      <c r="G156"/>
      <c r="H156"/>
      <c r="J156"/>
      <c r="K156"/>
      <c r="L156"/>
      <c r="M156"/>
      <c r="N156"/>
      <c r="O156"/>
      <c r="P156"/>
    </row>
    <row r="157" spans="2:16" hidden="1" x14ac:dyDescent="0.5">
      <c r="B157" s="48" t="s">
        <v>59</v>
      </c>
      <c r="C157" s="49">
        <v>43380</v>
      </c>
      <c r="D157" s="50">
        <v>0.87510843033225072</v>
      </c>
      <c r="F157"/>
      <c r="J157"/>
      <c r="K157"/>
      <c r="L157"/>
      <c r="M157"/>
      <c r="N157"/>
      <c r="O157"/>
      <c r="P157"/>
    </row>
    <row r="158" spans="2:16" hidden="1" x14ac:dyDescent="0.5">
      <c r="B158" s="48" t="s">
        <v>60</v>
      </c>
      <c r="C158" s="49">
        <v>47636</v>
      </c>
      <c r="D158" s="50">
        <v>0.96096508038974404</v>
      </c>
      <c r="F158"/>
      <c r="J158"/>
      <c r="K158"/>
      <c r="L158"/>
      <c r="M158"/>
      <c r="N158"/>
      <c r="O158"/>
      <c r="P158"/>
    </row>
    <row r="159" spans="2:16" hidden="1" x14ac:dyDescent="0.5">
      <c r="B159" s="48" t="s">
        <v>81</v>
      </c>
      <c r="C159" s="49">
        <v>49571</v>
      </c>
      <c r="D159" s="50">
        <v>1</v>
      </c>
      <c r="F159"/>
      <c r="J159"/>
      <c r="K159"/>
      <c r="L159"/>
      <c r="M159"/>
      <c r="N159"/>
      <c r="O159"/>
      <c r="P159"/>
    </row>
    <row r="160" spans="2:16" hidden="1" x14ac:dyDescent="0.5">
      <c r="B160" s="48" t="s">
        <v>61</v>
      </c>
      <c r="C160" s="49">
        <v>40744</v>
      </c>
      <c r="D160" s="50">
        <v>0.82193217808799501</v>
      </c>
      <c r="F160"/>
      <c r="J160"/>
      <c r="K160"/>
      <c r="L160"/>
      <c r="M160"/>
      <c r="N160"/>
      <c r="O160"/>
      <c r="P160"/>
    </row>
    <row r="161" spans="2:16" hidden="1" x14ac:dyDescent="0.5">
      <c r="B161" s="48" t="s">
        <v>62</v>
      </c>
      <c r="C161" s="49">
        <v>50321</v>
      </c>
      <c r="D161" s="50">
        <v>1.0151298138024247</v>
      </c>
      <c r="F161"/>
      <c r="J161"/>
      <c r="K161"/>
      <c r="L161"/>
      <c r="M161"/>
      <c r="N161"/>
      <c r="O161"/>
      <c r="P161"/>
    </row>
    <row r="162" spans="2:16" hidden="1" x14ac:dyDescent="0.5">
      <c r="B162" s="48" t="s">
        <v>63</v>
      </c>
      <c r="C162" s="49">
        <v>53723</v>
      </c>
      <c r="D162" s="50">
        <v>1.0837586492102238</v>
      </c>
      <c r="F162"/>
      <c r="J162"/>
      <c r="K162"/>
      <c r="L162"/>
      <c r="M162"/>
      <c r="N162"/>
      <c r="O162"/>
      <c r="P162"/>
    </row>
    <row r="163" spans="2:16" hidden="1" x14ac:dyDescent="0.5">
      <c r="B163" s="48" t="s">
        <v>64</v>
      </c>
      <c r="C163" s="49">
        <v>53493</v>
      </c>
      <c r="D163" s="50">
        <v>1.0791188396441467</v>
      </c>
      <c r="F163"/>
    </row>
    <row r="164" spans="2:16" hidden="1" x14ac:dyDescent="0.5">
      <c r="B164" s="48" t="s">
        <v>77</v>
      </c>
      <c r="C164" s="49">
        <v>37386</v>
      </c>
      <c r="D164" s="50">
        <v>0.75419095842327166</v>
      </c>
      <c r="F164"/>
    </row>
    <row r="165" spans="2:16" hidden="1" x14ac:dyDescent="0.5">
      <c r="B165" s="48" t="s">
        <v>65</v>
      </c>
      <c r="C165" s="49">
        <v>47275</v>
      </c>
      <c r="D165" s="50">
        <v>0.95368259667951016</v>
      </c>
      <c r="F165"/>
    </row>
    <row r="166" spans="2:16" hidden="1" x14ac:dyDescent="0.5">
      <c r="B166" s="48" t="s">
        <v>66</v>
      </c>
      <c r="C166" s="49">
        <v>55212</v>
      </c>
      <c r="D166" s="50">
        <v>1.1137963728793043</v>
      </c>
      <c r="F166"/>
    </row>
    <row r="167" spans="2:16" hidden="1" x14ac:dyDescent="0.5">
      <c r="F167"/>
    </row>
    <row r="168" spans="2:16" hidden="1" x14ac:dyDescent="0.5">
      <c r="F168"/>
    </row>
    <row r="169" spans="2:16" hidden="1" x14ac:dyDescent="0.5">
      <c r="F169"/>
    </row>
    <row r="170" spans="2:16" hidden="1" x14ac:dyDescent="0.5">
      <c r="F170"/>
    </row>
    <row r="171" spans="2:16" hidden="1" x14ac:dyDescent="0.5"/>
    <row r="172" spans="2:16" hidden="1" x14ac:dyDescent="0.5"/>
    <row r="173" spans="2:16" hidden="1" x14ac:dyDescent="0.5"/>
    <row r="174" spans="2:16" hidden="1" x14ac:dyDescent="0.5"/>
    <row r="175" spans="2:16" hidden="1" x14ac:dyDescent="0.5"/>
    <row r="176" spans="2:16" hidden="1" x14ac:dyDescent="0.5"/>
    <row r="177" spans="103:124" hidden="1" x14ac:dyDescent="0.5"/>
    <row r="178" spans="103:124" hidden="1" x14ac:dyDescent="0.5"/>
    <row r="179" spans="103:124" hidden="1" x14ac:dyDescent="0.5"/>
    <row r="180" spans="103:124" hidden="1" x14ac:dyDescent="0.5"/>
    <row r="181" spans="103:124" hidden="1" x14ac:dyDescent="0.5"/>
    <row r="182" spans="103:124" hidden="1" x14ac:dyDescent="0.5">
      <c r="CY182"/>
      <c r="CZ182"/>
      <c r="DA182"/>
      <c r="DB182"/>
      <c r="DC182"/>
      <c r="DD182"/>
      <c r="DE182"/>
      <c r="DF182"/>
      <c r="DG182"/>
      <c r="DH182"/>
      <c r="DI182"/>
      <c r="DJ182"/>
      <c r="DK182"/>
      <c r="DL182"/>
      <c r="DM182"/>
      <c r="DN182"/>
      <c r="DO182"/>
      <c r="DP182"/>
      <c r="DQ182"/>
      <c r="DR182"/>
      <c r="DS182"/>
      <c r="DT182"/>
    </row>
    <row r="183" spans="103:124" hidden="1" x14ac:dyDescent="0.5">
      <c r="CY183"/>
      <c r="CZ183"/>
      <c r="DA183"/>
      <c r="DB183"/>
      <c r="DC183"/>
      <c r="DD183"/>
      <c r="DE183"/>
      <c r="DF183"/>
      <c r="DG183"/>
      <c r="DH183"/>
      <c r="DI183"/>
      <c r="DJ183"/>
      <c r="DK183"/>
      <c r="DL183"/>
      <c r="DM183"/>
      <c r="DN183"/>
      <c r="DO183"/>
      <c r="DP183"/>
      <c r="DQ183"/>
      <c r="DR183"/>
      <c r="DS183"/>
      <c r="DT183"/>
    </row>
    <row r="184" spans="103:124" hidden="1" x14ac:dyDescent="0.5">
      <c r="CY184"/>
      <c r="CZ184"/>
      <c r="DA184"/>
      <c r="DB184"/>
      <c r="DC184"/>
      <c r="DD184"/>
      <c r="DE184"/>
      <c r="DF184"/>
      <c r="DG184"/>
      <c r="DH184"/>
      <c r="DI184"/>
      <c r="DJ184"/>
      <c r="DK184"/>
      <c r="DL184"/>
      <c r="DM184"/>
      <c r="DN184"/>
      <c r="DO184"/>
      <c r="DP184"/>
      <c r="DQ184"/>
      <c r="DR184"/>
      <c r="DS184"/>
      <c r="DT184"/>
    </row>
    <row r="185" spans="103:124" hidden="1" x14ac:dyDescent="0.5">
      <c r="CY185"/>
      <c r="CZ185"/>
      <c r="DA185"/>
      <c r="DB185"/>
      <c r="DC185"/>
      <c r="DD185"/>
      <c r="DE185"/>
      <c r="DF185"/>
      <c r="DG185"/>
      <c r="DH185"/>
      <c r="DI185"/>
      <c r="DJ185"/>
      <c r="DK185"/>
      <c r="DL185"/>
      <c r="DM185"/>
      <c r="DN185"/>
      <c r="DO185"/>
      <c r="DP185"/>
      <c r="DQ185"/>
      <c r="DR185"/>
      <c r="DS185"/>
      <c r="DT185"/>
    </row>
    <row r="186" spans="103:124" hidden="1" x14ac:dyDescent="0.5">
      <c r="CY186"/>
      <c r="CZ186"/>
      <c r="DA186"/>
      <c r="DB186"/>
      <c r="DC186"/>
      <c r="DD186"/>
      <c r="DE186"/>
      <c r="DF186"/>
      <c r="DG186"/>
      <c r="DH186"/>
      <c r="DI186"/>
      <c r="DJ186"/>
      <c r="DK186"/>
      <c r="DL186"/>
      <c r="DM186"/>
      <c r="DN186"/>
      <c r="DO186"/>
      <c r="DP186"/>
      <c r="DQ186"/>
      <c r="DR186"/>
      <c r="DS186"/>
      <c r="DT186"/>
    </row>
    <row r="187" spans="103:124" hidden="1" x14ac:dyDescent="0.5">
      <c r="CY187"/>
      <c r="CZ187"/>
      <c r="DA187"/>
      <c r="DB187"/>
      <c r="DC187"/>
      <c r="DD187"/>
      <c r="DE187"/>
      <c r="DF187"/>
      <c r="DG187"/>
      <c r="DH187"/>
      <c r="DI187"/>
      <c r="DJ187"/>
      <c r="DK187"/>
      <c r="DL187"/>
      <c r="DM187"/>
      <c r="DN187"/>
      <c r="DO187"/>
      <c r="DP187"/>
      <c r="DQ187"/>
      <c r="DR187"/>
      <c r="DS187"/>
      <c r="DT187"/>
    </row>
    <row r="188" spans="103:124" hidden="1" x14ac:dyDescent="0.5">
      <c r="CY188"/>
      <c r="CZ188"/>
      <c r="DA188"/>
      <c r="DB188"/>
      <c r="DC188"/>
      <c r="DD188"/>
      <c r="DE188"/>
      <c r="DF188"/>
      <c r="DG188"/>
      <c r="DH188"/>
      <c r="DI188"/>
      <c r="DJ188"/>
      <c r="DK188"/>
      <c r="DL188"/>
      <c r="DM188"/>
      <c r="DN188"/>
      <c r="DO188"/>
      <c r="DP188"/>
      <c r="DQ188"/>
      <c r="DR188"/>
      <c r="DS188"/>
      <c r="DT188"/>
    </row>
    <row r="189" spans="103:124" hidden="1" x14ac:dyDescent="0.5">
      <c r="CY189"/>
      <c r="CZ189"/>
      <c r="DA189"/>
      <c r="DB189"/>
      <c r="DC189"/>
      <c r="DD189"/>
      <c r="DE189"/>
      <c r="DF189"/>
      <c r="DG189"/>
      <c r="DH189"/>
      <c r="DI189"/>
      <c r="DJ189"/>
      <c r="DK189"/>
      <c r="DL189"/>
      <c r="DM189"/>
      <c r="DN189"/>
      <c r="DO189"/>
      <c r="DP189"/>
      <c r="DQ189"/>
      <c r="DR189"/>
      <c r="DS189"/>
      <c r="DT189"/>
    </row>
    <row r="190" spans="103:124" hidden="1" x14ac:dyDescent="0.5">
      <c r="CY190"/>
      <c r="CZ190"/>
      <c r="DA190"/>
      <c r="DB190"/>
      <c r="DC190"/>
      <c r="DD190"/>
      <c r="DE190"/>
      <c r="DF190"/>
      <c r="DG190"/>
      <c r="DH190"/>
      <c r="DI190"/>
      <c r="DJ190"/>
      <c r="DK190"/>
      <c r="DL190"/>
      <c r="DM190"/>
      <c r="DN190"/>
      <c r="DO190"/>
      <c r="DP190"/>
      <c r="DQ190"/>
      <c r="DR190"/>
      <c r="DS190"/>
      <c r="DT190"/>
    </row>
    <row r="191" spans="103:124" hidden="1" x14ac:dyDescent="0.5">
      <c r="CY191"/>
      <c r="CZ191"/>
      <c r="DA191"/>
      <c r="DB191"/>
      <c r="DC191"/>
      <c r="DD191"/>
      <c r="DE191"/>
      <c r="DF191"/>
      <c r="DG191"/>
      <c r="DH191"/>
      <c r="DI191"/>
      <c r="DJ191"/>
      <c r="DK191"/>
      <c r="DL191"/>
      <c r="DM191"/>
      <c r="DN191"/>
      <c r="DO191"/>
      <c r="DP191"/>
      <c r="DQ191"/>
      <c r="DR191"/>
      <c r="DS191"/>
      <c r="DT191"/>
    </row>
    <row r="192" spans="103:124" hidden="1" x14ac:dyDescent="0.5">
      <c r="CY192"/>
      <c r="CZ192"/>
      <c r="DA192"/>
      <c r="DB192"/>
      <c r="DC192"/>
      <c r="DD192"/>
      <c r="DE192"/>
      <c r="DF192"/>
      <c r="DG192"/>
      <c r="DH192"/>
      <c r="DI192"/>
      <c r="DJ192"/>
      <c r="DK192"/>
      <c r="DL192"/>
      <c r="DM192"/>
      <c r="DN192"/>
      <c r="DO192"/>
      <c r="DP192"/>
      <c r="DQ192"/>
      <c r="DR192"/>
      <c r="DS192"/>
      <c r="DT192"/>
    </row>
    <row r="193" spans="103:124" hidden="1" x14ac:dyDescent="0.5">
      <c r="CY193"/>
      <c r="CZ193"/>
      <c r="DA193"/>
      <c r="DB193"/>
      <c r="DC193"/>
      <c r="DD193"/>
      <c r="DE193"/>
      <c r="DF193"/>
      <c r="DG193"/>
      <c r="DH193"/>
      <c r="DI193"/>
      <c r="DJ193"/>
      <c r="DK193"/>
      <c r="DL193"/>
      <c r="DM193"/>
      <c r="DN193"/>
      <c r="DO193"/>
      <c r="DP193"/>
      <c r="DQ193"/>
      <c r="DR193"/>
      <c r="DS193"/>
      <c r="DT193"/>
    </row>
    <row r="194" spans="103:124" hidden="1" x14ac:dyDescent="0.5">
      <c r="CY194"/>
      <c r="CZ194"/>
      <c r="DA194"/>
      <c r="DB194"/>
      <c r="DC194"/>
      <c r="DD194"/>
      <c r="DE194"/>
      <c r="DF194"/>
      <c r="DG194"/>
      <c r="DH194"/>
      <c r="DI194"/>
      <c r="DJ194"/>
      <c r="DK194"/>
      <c r="DL194"/>
      <c r="DM194"/>
      <c r="DN194"/>
      <c r="DO194"/>
      <c r="DP194"/>
      <c r="DQ194"/>
      <c r="DR194"/>
      <c r="DS194"/>
      <c r="DT194"/>
    </row>
    <row r="195" spans="103:124" hidden="1" x14ac:dyDescent="0.5">
      <c r="CY195"/>
      <c r="CZ195"/>
      <c r="DA195"/>
      <c r="DB195"/>
      <c r="DC195"/>
      <c r="DD195"/>
      <c r="DE195"/>
      <c r="DF195"/>
      <c r="DG195"/>
      <c r="DH195"/>
      <c r="DI195"/>
      <c r="DJ195"/>
      <c r="DK195"/>
      <c r="DL195"/>
      <c r="DM195"/>
      <c r="DN195"/>
      <c r="DO195"/>
      <c r="DP195"/>
      <c r="DQ195"/>
      <c r="DR195"/>
      <c r="DS195"/>
      <c r="DT195"/>
    </row>
    <row r="196" spans="103:124" hidden="1" x14ac:dyDescent="0.5">
      <c r="CY196"/>
      <c r="CZ196"/>
      <c r="DA196"/>
      <c r="DB196"/>
      <c r="DC196"/>
      <c r="DD196"/>
      <c r="DE196"/>
      <c r="DF196"/>
      <c r="DG196"/>
      <c r="DH196"/>
      <c r="DI196"/>
      <c r="DJ196"/>
      <c r="DK196"/>
      <c r="DL196"/>
      <c r="DM196"/>
      <c r="DN196"/>
      <c r="DO196"/>
      <c r="DP196"/>
      <c r="DQ196"/>
      <c r="DR196"/>
      <c r="DS196"/>
      <c r="DT196"/>
    </row>
    <row r="197" spans="103:124" hidden="1" x14ac:dyDescent="0.5">
      <c r="CY197"/>
      <c r="CZ197"/>
      <c r="DA197"/>
      <c r="DB197"/>
      <c r="DC197"/>
      <c r="DD197"/>
      <c r="DE197"/>
      <c r="DF197"/>
      <c r="DG197"/>
      <c r="DH197"/>
      <c r="DI197"/>
      <c r="DJ197"/>
      <c r="DK197"/>
      <c r="DL197"/>
      <c r="DM197"/>
      <c r="DN197"/>
      <c r="DO197"/>
      <c r="DP197"/>
      <c r="DQ197"/>
      <c r="DR197"/>
      <c r="DS197"/>
      <c r="DT197"/>
    </row>
    <row r="198" spans="103:124" hidden="1" x14ac:dyDescent="0.5">
      <c r="CY198"/>
      <c r="CZ198"/>
      <c r="DA198"/>
      <c r="DB198"/>
      <c r="DC198"/>
      <c r="DD198"/>
      <c r="DE198"/>
      <c r="DF198"/>
      <c r="DG198"/>
      <c r="DH198"/>
      <c r="DI198"/>
      <c r="DJ198"/>
      <c r="DK198"/>
      <c r="DL198"/>
      <c r="DM198"/>
      <c r="DN198"/>
      <c r="DO198"/>
      <c r="DP198"/>
      <c r="DQ198"/>
      <c r="DR198"/>
      <c r="DS198"/>
      <c r="DT198"/>
    </row>
    <row r="199" spans="103:124" hidden="1" x14ac:dyDescent="0.5">
      <c r="CY199"/>
      <c r="CZ199"/>
      <c r="DA199"/>
      <c r="DB199"/>
      <c r="DC199"/>
      <c r="DD199"/>
      <c r="DE199"/>
      <c r="DF199"/>
      <c r="DG199"/>
      <c r="DH199"/>
      <c r="DI199"/>
      <c r="DJ199"/>
      <c r="DK199"/>
      <c r="DL199"/>
      <c r="DM199"/>
      <c r="DN199"/>
      <c r="DO199"/>
      <c r="DP199"/>
      <c r="DQ199"/>
      <c r="DR199"/>
      <c r="DS199"/>
      <c r="DT199"/>
    </row>
    <row r="200" spans="103:124" hidden="1" x14ac:dyDescent="0.5">
      <c r="CY200"/>
      <c r="CZ200"/>
      <c r="DA200"/>
      <c r="DB200"/>
      <c r="DC200"/>
      <c r="DD200"/>
      <c r="DE200"/>
      <c r="DF200"/>
      <c r="DG200"/>
      <c r="DH200"/>
      <c r="DI200"/>
      <c r="DJ200"/>
      <c r="DK200"/>
      <c r="DL200"/>
      <c r="DM200"/>
      <c r="DN200"/>
      <c r="DO200"/>
      <c r="DP200"/>
      <c r="DQ200"/>
      <c r="DR200"/>
      <c r="DS200"/>
      <c r="DT200"/>
    </row>
    <row r="201" spans="103:124" hidden="1" x14ac:dyDescent="0.5">
      <c r="CY201"/>
      <c r="CZ201"/>
      <c r="DA201"/>
      <c r="DB201"/>
      <c r="DC201"/>
      <c r="DD201"/>
      <c r="DE201"/>
      <c r="DF201"/>
      <c r="DG201"/>
      <c r="DH201"/>
      <c r="DI201"/>
      <c r="DJ201"/>
      <c r="DK201"/>
      <c r="DL201"/>
      <c r="DM201"/>
      <c r="DN201"/>
      <c r="DO201"/>
      <c r="DP201"/>
      <c r="DQ201"/>
      <c r="DR201"/>
      <c r="DS201"/>
      <c r="DT201"/>
    </row>
    <row r="202" spans="103:124" hidden="1" x14ac:dyDescent="0.5">
      <c r="CY202"/>
      <c r="CZ202"/>
      <c r="DA202"/>
      <c r="DB202"/>
      <c r="DC202"/>
      <c r="DD202"/>
      <c r="DE202"/>
      <c r="DF202"/>
      <c r="DG202"/>
      <c r="DH202"/>
      <c r="DI202"/>
      <c r="DJ202"/>
      <c r="DK202"/>
      <c r="DL202"/>
      <c r="DM202"/>
      <c r="DN202"/>
      <c r="DO202"/>
      <c r="DP202"/>
      <c r="DQ202"/>
      <c r="DR202"/>
      <c r="DS202"/>
      <c r="DT202"/>
    </row>
    <row r="203" spans="103:124" hidden="1" x14ac:dyDescent="0.5"/>
  </sheetData>
  <sheetProtection sheet="1" objects="1" scenarios="1" selectLockedCells="1"/>
  <mergeCells count="60">
    <mergeCell ref="B9:F14"/>
    <mergeCell ref="F37:G37"/>
    <mergeCell ref="D57:E57"/>
    <mergeCell ref="D59:E59"/>
    <mergeCell ref="C32:E32"/>
    <mergeCell ref="B16:H16"/>
    <mergeCell ref="F32:G32"/>
    <mergeCell ref="B30:F30"/>
    <mergeCell ref="F40:H40"/>
    <mergeCell ref="C47:E47"/>
    <mergeCell ref="F47:G47"/>
    <mergeCell ref="B55:F55"/>
    <mergeCell ref="B45:F45"/>
    <mergeCell ref="F51:G51"/>
    <mergeCell ref="C52:D52"/>
    <mergeCell ref="F52:G52"/>
    <mergeCell ref="B5:J6"/>
    <mergeCell ref="F61:G61"/>
    <mergeCell ref="H61:I61"/>
    <mergeCell ref="F57:G57"/>
    <mergeCell ref="H57:I57"/>
    <mergeCell ref="D58:E58"/>
    <mergeCell ref="F58:G58"/>
    <mergeCell ref="H58:I58"/>
    <mergeCell ref="I12:J12"/>
    <mergeCell ref="I9:J9"/>
    <mergeCell ref="I10:J10"/>
    <mergeCell ref="I11:J11"/>
    <mergeCell ref="B35:E35"/>
    <mergeCell ref="C50:D50"/>
    <mergeCell ref="F50:H50"/>
    <mergeCell ref="C51:D51"/>
    <mergeCell ref="E87:F87"/>
    <mergeCell ref="F59:G59"/>
    <mergeCell ref="H59:I59"/>
    <mergeCell ref="D60:E60"/>
    <mergeCell ref="F60:G60"/>
    <mergeCell ref="H60:I60"/>
    <mergeCell ref="C87:D87"/>
    <mergeCell ref="C65:D65"/>
    <mergeCell ref="D62:E62"/>
    <mergeCell ref="F62:G62"/>
    <mergeCell ref="H62:I62"/>
    <mergeCell ref="C64:E64"/>
    <mergeCell ref="C88:D88"/>
    <mergeCell ref="D61:E61"/>
    <mergeCell ref="F130:H130"/>
    <mergeCell ref="F133:H133"/>
    <mergeCell ref="C68:D68"/>
    <mergeCell ref="C67:D67"/>
    <mergeCell ref="C66:D66"/>
    <mergeCell ref="F91:J91"/>
    <mergeCell ref="F93:H93"/>
    <mergeCell ref="F101:H101"/>
    <mergeCell ref="F110:H110"/>
    <mergeCell ref="F122:H122"/>
    <mergeCell ref="F118:H118"/>
    <mergeCell ref="B113:D113"/>
    <mergeCell ref="B92:D92"/>
    <mergeCell ref="E88:F88"/>
  </mergeCells>
  <conditionalFormatting sqref="F42:H42">
    <cfRule type="expression" dxfId="4" priority="5">
      <formula>$F$37="Default Index"</formula>
    </cfRule>
  </conditionalFormatting>
  <conditionalFormatting sqref="D42">
    <cfRule type="expression" dxfId="3" priority="4">
      <formula>$F$37="User-Specified Index"</formula>
    </cfRule>
  </conditionalFormatting>
  <conditionalFormatting sqref="H51:H52">
    <cfRule type="expression" dxfId="2" priority="3">
      <formula>$F$47="Default Index"</formula>
    </cfRule>
  </conditionalFormatting>
  <conditionalFormatting sqref="C52:D52">
    <cfRule type="expression" dxfId="1" priority="2">
      <formula>$F$47="User-Specified Index"</formula>
    </cfRule>
  </conditionalFormatting>
  <conditionalFormatting sqref="D26:E27 C27 C18:I24">
    <cfRule type="expression" dxfId="0" priority="1">
      <formula>$F$32="Default National Data"</formula>
    </cfRule>
  </conditionalFormatting>
  <dataValidations count="4">
    <dataValidation type="list" allowBlank="1" showInputMessage="1" showErrorMessage="1" sqref="D42">
      <formula1>$B$105:$B$111</formula1>
    </dataValidation>
    <dataValidation type="list" allowBlank="1" showInputMessage="1" showErrorMessage="1" sqref="F32:G32">
      <formula1>$C$87:$C$88</formula1>
    </dataValidation>
    <dataValidation type="list" allowBlank="1" showInputMessage="1" showErrorMessage="1" sqref="F37:G37 F47:G47">
      <formula1>$E$87:$E$88</formula1>
    </dataValidation>
    <dataValidation type="list" allowBlank="1" showInputMessage="1" showErrorMessage="1" sqref="C52:D52">
      <formula1>$B$115:$B$166</formula1>
    </dataValidation>
  </dataValidations>
  <pageMargins left="0.7" right="0.7" top="0.75" bottom="0.75" header="0.3" footer="0.3"/>
  <pageSetup orientation="portrait"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Welcome</vt:lpstr>
      <vt:lpstr>Introduction</vt:lpstr>
      <vt:lpstr>T-KM</vt:lpstr>
      <vt:lpstr>T-MK</vt:lpstr>
      <vt:lpstr>Weight</vt:lpstr>
      <vt:lpstr>Convert</vt:lpstr>
      <vt:lpstr>Adjust</vt:lpstr>
      <vt:lpstr>Update</vt:lpstr>
      <vt:lpstr>Full Calcs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Albee, Matthew</dc:creator>
  <cp:lastModifiedBy>Harmon, Tim</cp:lastModifiedBy>
  <dcterms:created xsi:type="dcterms:W3CDTF">2017-10-30T20:00:56Z</dcterms:created>
  <dcterms:modified xsi:type="dcterms:W3CDTF">2018-02-14T16:27:16Z</dcterms:modified>
</cp:coreProperties>
</file>