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mc:AlternateContent xmlns:mc="http://schemas.openxmlformats.org/markup-compatibility/2006">
    <mc:Choice Requires="x15">
      <x15ac:absPath xmlns:x15ac="http://schemas.microsoft.com/office/spreadsheetml/2010/11/ac" url="https://usdot-my.sharepoint.com/personal/stephen_chapman_ad_dot_gov/Documents/"/>
    </mc:Choice>
  </mc:AlternateContent>
  <xr:revisionPtr revIDLastSave="130" documentId="13_ncr:1_{BFE58E12-1623-4039-ACA9-801DE0E546C7}" xr6:coauthVersionLast="47" xr6:coauthVersionMax="47" xr10:uidLastSave="{1BAFB7B9-F407-487C-94B9-AC1EB660DB67}"/>
  <bookViews>
    <workbookView xWindow="23850" yWindow="-525" windowWidth="19035" windowHeight="12915" activeTab="1" xr2:uid="{00000000-000D-0000-FFFF-FFFF00000000}"/>
  </bookViews>
  <sheets>
    <sheet name="FP14Pay Item Naming Structure" sheetId="3" r:id="rId1"/>
    <sheet name="FP14 Pay Items" sheetId="11" r:id="rId2"/>
    <sheet name="FP14 Deleted Pay Items" sheetId="16" state="hidden" r:id="rId3"/>
    <sheet name="FP14 Deleted Sections" sheetId="17" state="hidden" r:id="rId4"/>
    <sheet name="Conversion Factors" sheetId="18" state="hidden" r:id="rId5"/>
    <sheet name="Web" sheetId="19" r:id="rId6"/>
    <sheet name="Pay Item Requests" sheetId="20" r:id="rId7"/>
  </sheets>
  <definedNames>
    <definedName name="_xlnm._FilterDatabase" localSheetId="4" hidden="1">'Conversion Factors'!#REF!</definedName>
    <definedName name="_xlnm._FilterDatabase" localSheetId="2" hidden="1">'FP14 Deleted Pay Items'!$A$1:$G$1</definedName>
    <definedName name="_xlnm._FilterDatabase" localSheetId="3" hidden="1">'FP14 Deleted Sections'!$A$1:$D$1</definedName>
    <definedName name="_xlnm._FilterDatabase" localSheetId="1" hidden="1">'FP14 Pay Items'!$A$1:$O$3986</definedName>
    <definedName name="_xlnm._FilterDatabase" localSheetId="0" hidden="1">'FP14Pay Item Naming Structure'!$A$1:$E$1</definedName>
    <definedName name="Begin">'Pay Item Requests'!$F$47</definedName>
    <definedName name="CenterCell">'Pay Item Requests'!$F$48</definedName>
    <definedName name="End">'Pay Item Requests'!$F$50</definedName>
    <definedName name="Headings">Web!$A$3</definedName>
    <definedName name="Holidays">'Pay Item Requests'!$B$38:$B$50</definedName>
    <definedName name="HTML">Web!$A$13</definedName>
    <definedName name="IncrMeeting">'Pay Item Requests'!$F$52</definedName>
    <definedName name="IncrRequest">'Pay Item Requests'!$F$51</definedName>
    <definedName name="IncrUpdate">'Pay Item Requests'!$F$53</definedName>
    <definedName name="NoMtg">'Pay Item Requests'!$F$49</definedName>
    <definedName name="Output">INDIRECT(Size)</definedName>
    <definedName name="Start">'Pay Item Requests'!$C$2</definedName>
    <definedName name="Year">'Pay Item Requests'!$B$37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 i="19" l="1"/>
  <c r="A4" i="19"/>
  <c r="A13" i="19" a="1"/>
  <c r="A13" i="19" s="1"/>
  <c r="P3978" i="11"/>
  <c r="Q3978" i="11"/>
  <c r="P3979" i="11"/>
  <c r="Q3979" i="11"/>
  <c r="Q3817" i="11"/>
  <c r="P3817" i="11"/>
  <c r="P989" i="11"/>
  <c r="Q989" i="11"/>
  <c r="Q3736" i="11"/>
  <c r="P3736" i="11"/>
  <c r="P3874" i="11"/>
  <c r="Q3874" i="11"/>
  <c r="P3875" i="11"/>
  <c r="Q3875" i="11"/>
  <c r="P712" i="11"/>
  <c r="Q712" i="11"/>
  <c r="P3748" i="11"/>
  <c r="Q3748" i="11"/>
  <c r="P988" i="11"/>
  <c r="Q988" i="11"/>
  <c r="P3770" i="11"/>
  <c r="Q3770" i="11"/>
  <c r="P3050" i="11"/>
  <c r="Q3050" i="11"/>
  <c r="P3051" i="11"/>
  <c r="Q3051" i="11"/>
  <c r="P3083" i="11"/>
  <c r="Q3083" i="11"/>
  <c r="P3769" i="11"/>
  <c r="Q3769" i="11"/>
  <c r="P3768" i="11"/>
  <c r="Q3768" i="11"/>
  <c r="P3753" i="11"/>
  <c r="Q3753" i="11"/>
  <c r="P3420" i="11"/>
  <c r="Q3420" i="11"/>
  <c r="P274" i="11"/>
  <c r="Q274" i="11"/>
  <c r="Q581" i="11"/>
  <c r="P581" i="11"/>
  <c r="Q541" i="11"/>
  <c r="P541" i="11"/>
  <c r="Q1617" i="11"/>
  <c r="P1617" i="11"/>
  <c r="P2930" i="11"/>
  <c r="Q2930" i="11"/>
  <c r="Q2781" i="11"/>
  <c r="P2781" i="11"/>
  <c r="Q2780" i="11"/>
  <c r="P2780" i="11"/>
  <c r="P2779" i="11"/>
  <c r="Q2779" i="11"/>
  <c r="P3911" i="11"/>
  <c r="Q3911" i="11"/>
  <c r="P698" i="11"/>
  <c r="Q698" i="11"/>
  <c r="P3189" i="11"/>
  <c r="Q3189" i="11"/>
  <c r="P3222" i="11"/>
  <c r="Q3222" i="11"/>
  <c r="P245" i="11"/>
  <c r="Q245" i="11"/>
  <c r="P199" i="11"/>
  <c r="Q199" i="11"/>
  <c r="P1310" i="11"/>
  <c r="Q1310" i="11"/>
  <c r="P3936" i="11"/>
  <c r="Q3936" i="11"/>
  <c r="Q981" i="11"/>
  <c r="P981" i="11"/>
  <c r="P980" i="11"/>
  <c r="Q980" i="11"/>
  <c r="Q3903" i="11"/>
  <c r="P3903" i="11"/>
  <c r="Q2801" i="11" l="1"/>
  <c r="P2801" i="11"/>
  <c r="Q2800" i="11"/>
  <c r="P2800" i="11"/>
  <c r="Q2051" i="11" l="1"/>
  <c r="P2051" i="11"/>
  <c r="Q3976" i="11"/>
  <c r="P3976" i="11"/>
  <c r="Q2381" i="11" l="1"/>
  <c r="P2381" i="11"/>
  <c r="Q3878" i="11" l="1"/>
  <c r="P3878" i="11"/>
  <c r="Q569" i="11"/>
  <c r="P569" i="11"/>
  <c r="Q120" i="11" l="1"/>
  <c r="P120" i="11"/>
  <c r="P3877" i="11" l="1"/>
  <c r="Q3877" i="11"/>
  <c r="Q2648" i="11"/>
  <c r="P2648" i="11"/>
  <c r="Q727" i="11" l="1"/>
  <c r="P727" i="11"/>
  <c r="P987" i="11" l="1"/>
  <c r="Q987" i="11"/>
  <c r="P3910" i="11" l="1"/>
  <c r="Q3910" i="11"/>
  <c r="P3816" i="11" l="1"/>
  <c r="Q3816" i="11"/>
  <c r="Q2913" i="11"/>
  <c r="P2913" i="11"/>
  <c r="Q3870" i="11" l="1"/>
  <c r="P3870" i="11"/>
  <c r="Q3351" i="11" l="1"/>
  <c r="P3351" i="11"/>
  <c r="Q1331" i="11" l="1"/>
  <c r="P1331" i="11"/>
  <c r="Q583" i="11" l="1"/>
  <c r="P583" i="11"/>
  <c r="Q1334" i="11" l="1"/>
  <c r="P1334" i="11"/>
  <c r="Q1333" i="11"/>
  <c r="P1333" i="11"/>
  <c r="Q1332" i="11"/>
  <c r="P1332" i="11"/>
  <c r="Q255" i="11" l="1"/>
  <c r="P255" i="11"/>
  <c r="Q585" i="11" l="1"/>
  <c r="P585" i="11"/>
  <c r="Q584" i="11"/>
  <c r="P584" i="11"/>
  <c r="P1650" i="11" l="1"/>
  <c r="Q1650" i="11"/>
  <c r="P1648" i="11"/>
  <c r="Q1648" i="11"/>
  <c r="P3049" i="11" l="1"/>
  <c r="Q3049" i="11"/>
  <c r="P3109" i="11" l="1"/>
  <c r="Q3109" i="11"/>
  <c r="P3221" i="11"/>
  <c r="Q3221" i="11"/>
  <c r="P3206" i="11" l="1"/>
  <c r="Q3206" i="11"/>
  <c r="P3161" i="11"/>
  <c r="Q3161" i="11"/>
  <c r="P3220" i="11"/>
  <c r="Q3220" i="11"/>
  <c r="Q3204" i="11"/>
  <c r="P3204" i="11"/>
  <c r="P3055" i="11"/>
  <c r="Q3055" i="11"/>
  <c r="Q3008" i="11"/>
  <c r="P3008" i="11"/>
  <c r="P3012" i="11"/>
  <c r="Q3012" i="11"/>
  <c r="P878" i="11" l="1"/>
  <c r="Q878" i="11"/>
  <c r="P2359" i="11"/>
  <c r="Q2359" i="11"/>
  <c r="P2385" i="11"/>
  <c r="Q2385" i="11"/>
  <c r="P2052" i="11"/>
  <c r="Q2052" i="11"/>
  <c r="Q3436" i="11" l="1"/>
  <c r="P3436" i="11"/>
  <c r="Q3306" i="11" l="1"/>
  <c r="P3306" i="11"/>
  <c r="Q522" i="11" l="1"/>
  <c r="P522" i="11"/>
  <c r="Q521" i="11"/>
  <c r="P521" i="11"/>
  <c r="Q520" i="11"/>
  <c r="P520" i="11"/>
  <c r="Q519" i="11"/>
  <c r="P519" i="11"/>
  <c r="Q2792" i="11"/>
  <c r="P2792" i="11"/>
  <c r="Q2020" i="11" l="1"/>
  <c r="P2020" i="11"/>
  <c r="Q1949" i="11"/>
  <c r="P1949" i="11"/>
  <c r="Q1948" i="11"/>
  <c r="P1948" i="11"/>
  <c r="Q1947" i="11"/>
  <c r="P1947" i="11"/>
  <c r="Q116" i="11" l="1"/>
  <c r="P116" i="11"/>
  <c r="Q113" i="11"/>
  <c r="P113" i="11"/>
  <c r="Q3688" i="11"/>
  <c r="P3688" i="11"/>
  <c r="P3620" i="11" l="1"/>
  <c r="Q3620" i="11"/>
  <c r="P2905" i="11" l="1"/>
  <c r="Q2905" i="11"/>
  <c r="P1087" i="11"/>
  <c r="Q1087" i="11"/>
  <c r="P69" i="11" l="1"/>
  <c r="Q69" i="11"/>
  <c r="B4" i="20" l="1"/>
  <c r="B5" i="20" s="1"/>
  <c r="B6" i="20" s="1"/>
  <c r="B7" i="20" s="1"/>
  <c r="B8" i="20" s="1"/>
  <c r="B9" i="20" s="1"/>
  <c r="B10" i="20" s="1"/>
  <c r="B11" i="20" s="1"/>
  <c r="B12" i="20" s="1"/>
  <c r="B13" i="20" s="1"/>
  <c r="B14" i="20" s="1"/>
  <c r="B15" i="20" s="1"/>
  <c r="B16" i="20" s="1"/>
  <c r="B17" i="20" s="1"/>
  <c r="B18" i="20" s="1"/>
  <c r="B19" i="20" s="1"/>
  <c r="B20" i="20" s="1"/>
  <c r="B21" i="20" s="1"/>
  <c r="B22" i="20" s="1"/>
  <c r="B23" i="20" s="1"/>
  <c r="B24" i="20" s="1"/>
  <c r="B25" i="20" s="1"/>
  <c r="B26" i="20" s="1"/>
  <c r="B27" i="20" s="1"/>
  <c r="B28" i="20" s="1"/>
  <c r="B29" i="20" s="1"/>
  <c r="B30" i="20" s="1"/>
  <c r="F49" i="20"/>
  <c r="P2" i="11"/>
  <c r="P3" i="11"/>
  <c r="P4" i="11"/>
  <c r="P5" i="11"/>
  <c r="P6" i="11"/>
  <c r="P7" i="11"/>
  <c r="P8" i="11"/>
  <c r="P9" i="11"/>
  <c r="P10" i="11"/>
  <c r="P11" i="11"/>
  <c r="P12" i="11"/>
  <c r="P13" i="11"/>
  <c r="P14" i="11"/>
  <c r="P15" i="11"/>
  <c r="P16" i="11"/>
  <c r="P17" i="11"/>
  <c r="P18" i="11"/>
  <c r="P19" i="11"/>
  <c r="P20" i="11"/>
  <c r="P21" i="11"/>
  <c r="P22" i="11"/>
  <c r="P23" i="11"/>
  <c r="P24" i="11"/>
  <c r="P25" i="11"/>
  <c r="P26" i="11"/>
  <c r="P27" i="11"/>
  <c r="P28" i="11"/>
  <c r="P29" i="11"/>
  <c r="P30" i="11"/>
  <c r="P31" i="11"/>
  <c r="P32" i="11"/>
  <c r="P33" i="11"/>
  <c r="P34" i="11"/>
  <c r="P35" i="11"/>
  <c r="P36" i="11"/>
  <c r="P37" i="11"/>
  <c r="P38" i="11"/>
  <c r="P39" i="11"/>
  <c r="P40" i="11"/>
  <c r="P41" i="11"/>
  <c r="P42" i="11"/>
  <c r="P43" i="11"/>
  <c r="P44" i="11"/>
  <c r="P45" i="11"/>
  <c r="P46" i="11"/>
  <c r="P47" i="11"/>
  <c r="P48" i="11"/>
  <c r="P49" i="11"/>
  <c r="P50" i="11"/>
  <c r="P51" i="11"/>
  <c r="P52" i="11"/>
  <c r="P53" i="11"/>
  <c r="P54" i="11"/>
  <c r="P55" i="11"/>
  <c r="P56" i="11"/>
  <c r="P57" i="11"/>
  <c r="P58" i="11"/>
  <c r="P59" i="11"/>
  <c r="P60" i="11"/>
  <c r="P61" i="11"/>
  <c r="P62" i="11"/>
  <c r="P63" i="11"/>
  <c r="P64" i="11"/>
  <c r="P65" i="11"/>
  <c r="P66" i="11"/>
  <c r="P67" i="11"/>
  <c r="P68" i="11"/>
  <c r="P70" i="11"/>
  <c r="P71" i="11"/>
  <c r="P72" i="11"/>
  <c r="P73" i="11"/>
  <c r="P74" i="11"/>
  <c r="P75" i="11"/>
  <c r="P76" i="11"/>
  <c r="P77" i="11"/>
  <c r="P78" i="11"/>
  <c r="P79" i="11"/>
  <c r="P80" i="11"/>
  <c r="P81" i="11"/>
  <c r="P82" i="11"/>
  <c r="P83" i="11"/>
  <c r="P84" i="11"/>
  <c r="P85" i="11"/>
  <c r="P86" i="11"/>
  <c r="P87" i="11"/>
  <c r="P88" i="11"/>
  <c r="P89" i="11"/>
  <c r="P90" i="11"/>
  <c r="P91" i="11"/>
  <c r="P92" i="11"/>
  <c r="P93" i="11"/>
  <c r="P94" i="11"/>
  <c r="P95" i="11"/>
  <c r="P96" i="11"/>
  <c r="P97" i="11"/>
  <c r="P98" i="11"/>
  <c r="P99" i="11"/>
  <c r="P100" i="11"/>
  <c r="P101" i="11"/>
  <c r="P102" i="11"/>
  <c r="P103" i="11"/>
  <c r="P104" i="11"/>
  <c r="P105" i="11"/>
  <c r="P106" i="11"/>
  <c r="P107" i="11"/>
  <c r="P108" i="11"/>
  <c r="P109" i="11"/>
  <c r="P110" i="11"/>
  <c r="P111" i="11"/>
  <c r="P112" i="11"/>
  <c r="P114" i="11"/>
  <c r="P115" i="11"/>
  <c r="P117" i="11"/>
  <c r="P118" i="11"/>
  <c r="P119" i="11"/>
  <c r="P121" i="11"/>
  <c r="P122" i="11"/>
  <c r="P123" i="11"/>
  <c r="P124" i="11"/>
  <c r="P125" i="11"/>
  <c r="P126" i="11"/>
  <c r="P127" i="11"/>
  <c r="P128" i="11"/>
  <c r="P129" i="11"/>
  <c r="P130" i="11"/>
  <c r="P131" i="11"/>
  <c r="P132" i="11"/>
  <c r="P133" i="11"/>
  <c r="P134" i="11"/>
  <c r="P135" i="11"/>
  <c r="P136" i="11"/>
  <c r="P137" i="11"/>
  <c r="P138" i="11"/>
  <c r="P139" i="11"/>
  <c r="P140" i="11"/>
  <c r="P141" i="11"/>
  <c r="P142" i="11"/>
  <c r="P143" i="11"/>
  <c r="P144" i="11"/>
  <c r="P145" i="11"/>
  <c r="P146" i="11"/>
  <c r="P147" i="11"/>
  <c r="P148" i="11"/>
  <c r="P149" i="11"/>
  <c r="P150" i="11"/>
  <c r="P151" i="11"/>
  <c r="P152" i="11"/>
  <c r="P153" i="11"/>
  <c r="P154" i="11"/>
  <c r="P155" i="11"/>
  <c r="P156" i="11"/>
  <c r="P157" i="11"/>
  <c r="P158" i="11"/>
  <c r="P159" i="11"/>
  <c r="P160" i="11"/>
  <c r="P161" i="11"/>
  <c r="P162" i="11"/>
  <c r="P163" i="11"/>
  <c r="P164" i="11"/>
  <c r="P165" i="11"/>
  <c r="P166" i="11"/>
  <c r="P167" i="11"/>
  <c r="P168" i="11"/>
  <c r="P169" i="11"/>
  <c r="P170" i="11"/>
  <c r="P171" i="11"/>
  <c r="P172" i="11"/>
  <c r="P173" i="11"/>
  <c r="P174" i="11"/>
  <c r="P175" i="11"/>
  <c r="P176" i="11"/>
  <c r="P177" i="11"/>
  <c r="P178" i="11"/>
  <c r="P179" i="11"/>
  <c r="P180" i="11"/>
  <c r="P181" i="11"/>
  <c r="P182" i="11"/>
  <c r="P183" i="11"/>
  <c r="P184" i="11"/>
  <c r="P185" i="11"/>
  <c r="P186" i="11"/>
  <c r="P187" i="11"/>
  <c r="P188" i="11"/>
  <c r="P189" i="11"/>
  <c r="P190" i="11"/>
  <c r="P191" i="11"/>
  <c r="P192" i="11"/>
  <c r="P193" i="11"/>
  <c r="P194" i="11"/>
  <c r="P195" i="11"/>
  <c r="P196" i="11"/>
  <c r="P197" i="11"/>
  <c r="P198" i="11"/>
  <c r="P200" i="11"/>
  <c r="P201" i="11"/>
  <c r="P202" i="11"/>
  <c r="P203" i="11"/>
  <c r="P204" i="11"/>
  <c r="P205" i="11"/>
  <c r="P206" i="11"/>
  <c r="P207" i="11"/>
  <c r="P208" i="11"/>
  <c r="P209" i="11"/>
  <c r="P210" i="11"/>
  <c r="P211" i="11"/>
  <c r="P212" i="11"/>
  <c r="P213" i="11"/>
  <c r="P214" i="11"/>
  <c r="P215" i="11"/>
  <c r="P216" i="11"/>
  <c r="P217" i="11"/>
  <c r="P218" i="11"/>
  <c r="P219" i="11"/>
  <c r="P220" i="11"/>
  <c r="P221" i="11"/>
  <c r="P222" i="11"/>
  <c r="P223" i="11"/>
  <c r="P224" i="11"/>
  <c r="P225" i="11"/>
  <c r="P226" i="11"/>
  <c r="P227" i="11"/>
  <c r="P228" i="11"/>
  <c r="P229" i="11"/>
  <c r="P230" i="11"/>
  <c r="P231" i="11"/>
  <c r="P232" i="11"/>
  <c r="P233" i="11"/>
  <c r="P234" i="11"/>
  <c r="P235" i="11"/>
  <c r="P236" i="11"/>
  <c r="P237" i="11"/>
  <c r="P238" i="11"/>
  <c r="P239" i="11"/>
  <c r="P240" i="11"/>
  <c r="P241" i="11"/>
  <c r="P242" i="11"/>
  <c r="P243" i="11"/>
  <c r="P244" i="11"/>
  <c r="P246" i="11"/>
  <c r="P247" i="11"/>
  <c r="P248" i="11"/>
  <c r="P249" i="11"/>
  <c r="P250" i="11"/>
  <c r="P251" i="11"/>
  <c r="P252" i="11"/>
  <c r="P253" i="11"/>
  <c r="P254" i="11"/>
  <c r="P256" i="11"/>
  <c r="P257" i="11"/>
  <c r="P258" i="11"/>
  <c r="P259" i="11"/>
  <c r="P260" i="11"/>
  <c r="P261" i="11"/>
  <c r="P262" i="11"/>
  <c r="P263" i="11"/>
  <c r="P264" i="11"/>
  <c r="P265" i="11"/>
  <c r="P266" i="11"/>
  <c r="P267" i="11"/>
  <c r="P268" i="11"/>
  <c r="P269" i="11"/>
  <c r="P270" i="11"/>
  <c r="P271" i="11"/>
  <c r="P272" i="11"/>
  <c r="P273" i="11"/>
  <c r="P275" i="11"/>
  <c r="P276" i="11"/>
  <c r="P277" i="11"/>
  <c r="P278" i="11"/>
  <c r="P279" i="11"/>
  <c r="P280" i="11"/>
  <c r="P281" i="11"/>
  <c r="P282" i="11"/>
  <c r="P283" i="11"/>
  <c r="P284" i="11"/>
  <c r="P285" i="11"/>
  <c r="P286" i="11"/>
  <c r="P287" i="11"/>
  <c r="P288" i="11"/>
  <c r="P289" i="11"/>
  <c r="P290" i="11"/>
  <c r="P291" i="11"/>
  <c r="P292" i="11"/>
  <c r="P293" i="11"/>
  <c r="P294" i="11"/>
  <c r="P295" i="11"/>
  <c r="P296" i="11"/>
  <c r="P297" i="11"/>
  <c r="P298" i="11"/>
  <c r="P299" i="11"/>
  <c r="P300" i="11"/>
  <c r="P301" i="11"/>
  <c r="P302" i="11"/>
  <c r="P303" i="11"/>
  <c r="P304" i="11"/>
  <c r="P305" i="11"/>
  <c r="P306" i="11"/>
  <c r="P307" i="11"/>
  <c r="P308" i="11"/>
  <c r="P309" i="11"/>
  <c r="P310" i="11"/>
  <c r="P311" i="11"/>
  <c r="P312" i="11"/>
  <c r="P313" i="11"/>
  <c r="P314" i="11"/>
  <c r="P315" i="11"/>
  <c r="P316" i="11"/>
  <c r="P317" i="11"/>
  <c r="P318" i="11"/>
  <c r="P319" i="11"/>
  <c r="P320" i="11"/>
  <c r="P321" i="11"/>
  <c r="P322" i="11"/>
  <c r="P323" i="11"/>
  <c r="P324" i="11"/>
  <c r="P325" i="11"/>
  <c r="P326" i="11"/>
  <c r="P327" i="11"/>
  <c r="P328" i="11"/>
  <c r="P329" i="11"/>
  <c r="P330" i="11"/>
  <c r="P331" i="11"/>
  <c r="P332" i="11"/>
  <c r="P333" i="11"/>
  <c r="P334" i="11"/>
  <c r="P335" i="11"/>
  <c r="P336" i="11"/>
  <c r="P337" i="11"/>
  <c r="P338" i="11"/>
  <c r="P339" i="11"/>
  <c r="P340" i="11"/>
  <c r="P341" i="11"/>
  <c r="P342" i="11"/>
  <c r="P343" i="11"/>
  <c r="P344" i="11"/>
  <c r="P345" i="11"/>
  <c r="P346" i="11"/>
  <c r="P347" i="11"/>
  <c r="P348" i="11"/>
  <c r="P349" i="11"/>
  <c r="P350" i="11"/>
  <c r="P351" i="11"/>
  <c r="P352" i="11"/>
  <c r="P353" i="11"/>
  <c r="P354" i="11"/>
  <c r="P355" i="11"/>
  <c r="P356" i="11"/>
  <c r="P357" i="11"/>
  <c r="P358" i="11"/>
  <c r="P359" i="11"/>
  <c r="P360" i="11"/>
  <c r="P361" i="11"/>
  <c r="P362" i="11"/>
  <c r="P363" i="11"/>
  <c r="P364" i="11"/>
  <c r="P365" i="11"/>
  <c r="P366" i="11"/>
  <c r="P367" i="11"/>
  <c r="P368" i="11"/>
  <c r="P369" i="11"/>
  <c r="P370" i="11"/>
  <c r="P371" i="11"/>
  <c r="P372" i="11"/>
  <c r="P373" i="11"/>
  <c r="P374" i="11"/>
  <c r="P375" i="11"/>
  <c r="P376" i="11"/>
  <c r="P377" i="11"/>
  <c r="P378" i="11"/>
  <c r="P379" i="11"/>
  <c r="P380" i="11"/>
  <c r="P381" i="11"/>
  <c r="P382" i="11"/>
  <c r="P383" i="11"/>
  <c r="P384" i="11"/>
  <c r="P385" i="11"/>
  <c r="P386" i="11"/>
  <c r="P387" i="11"/>
  <c r="P388" i="11"/>
  <c r="P389" i="11"/>
  <c r="P390" i="11"/>
  <c r="P391" i="11"/>
  <c r="P392" i="11"/>
  <c r="P393" i="11"/>
  <c r="P394" i="11"/>
  <c r="P395" i="11"/>
  <c r="P396" i="11"/>
  <c r="P397" i="11"/>
  <c r="P398" i="11"/>
  <c r="P399" i="11"/>
  <c r="P400" i="11"/>
  <c r="P401" i="11"/>
  <c r="P402" i="11"/>
  <c r="P403" i="11"/>
  <c r="P404" i="11"/>
  <c r="P405" i="11"/>
  <c r="P406" i="11"/>
  <c r="P407" i="11"/>
  <c r="P408" i="11"/>
  <c r="P409" i="11"/>
  <c r="P410" i="11"/>
  <c r="P411" i="11"/>
  <c r="P412" i="11"/>
  <c r="P413" i="11"/>
  <c r="P414" i="11"/>
  <c r="P415" i="11"/>
  <c r="P416" i="11"/>
  <c r="P417" i="11"/>
  <c r="P418" i="11"/>
  <c r="P419" i="11"/>
  <c r="P420" i="11"/>
  <c r="P421" i="11"/>
  <c r="P422" i="11"/>
  <c r="P423" i="11"/>
  <c r="P424" i="11"/>
  <c r="P425" i="11"/>
  <c r="P426" i="11"/>
  <c r="P427" i="11"/>
  <c r="P428" i="11"/>
  <c r="P429" i="11"/>
  <c r="P430" i="11"/>
  <c r="P431" i="11"/>
  <c r="P432" i="11"/>
  <c r="P433" i="11"/>
  <c r="P434" i="11"/>
  <c r="P435" i="11"/>
  <c r="P436" i="11"/>
  <c r="P437" i="11"/>
  <c r="P438" i="11"/>
  <c r="P439" i="11"/>
  <c r="P440" i="11"/>
  <c r="P441" i="11"/>
  <c r="P442" i="11"/>
  <c r="P443" i="11"/>
  <c r="P444" i="11"/>
  <c r="P445" i="11"/>
  <c r="P446" i="11"/>
  <c r="P447" i="11"/>
  <c r="P448" i="11"/>
  <c r="P449" i="11"/>
  <c r="P450" i="11"/>
  <c r="P451" i="11"/>
  <c r="P452" i="11"/>
  <c r="P453" i="11"/>
  <c r="P454" i="11"/>
  <c r="P455" i="11"/>
  <c r="P456" i="11"/>
  <c r="P457" i="11"/>
  <c r="P458" i="11"/>
  <c r="P459" i="11"/>
  <c r="P460" i="11"/>
  <c r="P461" i="11"/>
  <c r="P462" i="11"/>
  <c r="P463" i="11"/>
  <c r="P464" i="11"/>
  <c r="P465" i="11"/>
  <c r="P466" i="11"/>
  <c r="P467" i="11"/>
  <c r="P468" i="11"/>
  <c r="P469" i="11"/>
  <c r="P470" i="11"/>
  <c r="P471" i="11"/>
  <c r="P472" i="11"/>
  <c r="P473" i="11"/>
  <c r="P474" i="11"/>
  <c r="P475" i="11"/>
  <c r="P476" i="11"/>
  <c r="P477" i="11"/>
  <c r="P478" i="11"/>
  <c r="P479" i="11"/>
  <c r="P480" i="11"/>
  <c r="P481" i="11"/>
  <c r="P482" i="11"/>
  <c r="P483" i="11"/>
  <c r="P484" i="11"/>
  <c r="P485" i="11"/>
  <c r="P486" i="11"/>
  <c r="P487" i="11"/>
  <c r="P488" i="11"/>
  <c r="P489" i="11"/>
  <c r="P490" i="11"/>
  <c r="P491" i="11"/>
  <c r="P492" i="11"/>
  <c r="P493" i="11"/>
  <c r="P494" i="11"/>
  <c r="P495" i="11"/>
  <c r="P496" i="11"/>
  <c r="P497" i="11"/>
  <c r="P498" i="11"/>
  <c r="P499" i="11"/>
  <c r="P500" i="11"/>
  <c r="P501" i="11"/>
  <c r="P502" i="11"/>
  <c r="P503" i="11"/>
  <c r="P504" i="11"/>
  <c r="P505" i="11"/>
  <c r="P506" i="11"/>
  <c r="P507" i="11"/>
  <c r="P508" i="11"/>
  <c r="P509" i="11"/>
  <c r="P510" i="11"/>
  <c r="P511" i="11"/>
  <c r="P512" i="11"/>
  <c r="P513" i="11"/>
  <c r="P514" i="11"/>
  <c r="P515" i="11"/>
  <c r="P516" i="11"/>
  <c r="P517" i="11"/>
  <c r="P518" i="11"/>
  <c r="P523" i="11"/>
  <c r="P524" i="11"/>
  <c r="P525" i="11"/>
  <c r="P526" i="11"/>
  <c r="P527" i="11"/>
  <c r="P528" i="11"/>
  <c r="P529" i="11"/>
  <c r="P530" i="11"/>
  <c r="P531" i="11"/>
  <c r="P532" i="11"/>
  <c r="P533" i="11"/>
  <c r="P534" i="11"/>
  <c r="P535" i="11"/>
  <c r="P536" i="11"/>
  <c r="P537" i="11"/>
  <c r="P538" i="11"/>
  <c r="P539" i="11"/>
  <c r="P540" i="11"/>
  <c r="P542" i="11"/>
  <c r="P543" i="11"/>
  <c r="P544" i="11"/>
  <c r="P545" i="11"/>
  <c r="P546" i="11"/>
  <c r="P547" i="11"/>
  <c r="P548" i="11"/>
  <c r="P549" i="11"/>
  <c r="P550" i="11"/>
  <c r="P551" i="11"/>
  <c r="P552" i="11"/>
  <c r="P553" i="11"/>
  <c r="P554" i="11"/>
  <c r="P555" i="11"/>
  <c r="P556" i="11"/>
  <c r="P557" i="11"/>
  <c r="P558" i="11"/>
  <c r="P559" i="11"/>
  <c r="P560" i="11"/>
  <c r="P561" i="11"/>
  <c r="P562" i="11"/>
  <c r="P563" i="11"/>
  <c r="P564" i="11"/>
  <c r="P565" i="11"/>
  <c r="P566" i="11"/>
  <c r="P567" i="11"/>
  <c r="P568" i="11"/>
  <c r="P570" i="11"/>
  <c r="P571" i="11"/>
  <c r="P572" i="11"/>
  <c r="P573" i="11"/>
  <c r="P574" i="11"/>
  <c r="P575" i="11"/>
  <c r="P576" i="11"/>
  <c r="P577" i="11"/>
  <c r="P578" i="11"/>
  <c r="P579" i="11"/>
  <c r="P580" i="11"/>
  <c r="P582" i="11"/>
  <c r="P586" i="11"/>
  <c r="P587" i="11"/>
  <c r="P588" i="11"/>
  <c r="P589" i="11"/>
  <c r="P590" i="11"/>
  <c r="P591" i="11"/>
  <c r="P592" i="11"/>
  <c r="P593" i="11"/>
  <c r="P594" i="11"/>
  <c r="P595" i="11"/>
  <c r="P596" i="11"/>
  <c r="P597" i="11"/>
  <c r="P598" i="11"/>
  <c r="P599" i="11"/>
  <c r="P600" i="11"/>
  <c r="P601" i="11"/>
  <c r="P602" i="11"/>
  <c r="P603" i="11"/>
  <c r="P604" i="11"/>
  <c r="P605" i="11"/>
  <c r="P606" i="11"/>
  <c r="P607" i="11"/>
  <c r="P608" i="11"/>
  <c r="P609" i="11"/>
  <c r="P610" i="11"/>
  <c r="P611" i="11"/>
  <c r="P612" i="11"/>
  <c r="P613" i="11"/>
  <c r="P614" i="11"/>
  <c r="P615" i="11"/>
  <c r="P616" i="11"/>
  <c r="P617" i="11"/>
  <c r="P618" i="11"/>
  <c r="P619" i="11"/>
  <c r="P620" i="11"/>
  <c r="P621" i="11"/>
  <c r="P622" i="11"/>
  <c r="P623" i="11"/>
  <c r="P624" i="11"/>
  <c r="P625" i="11"/>
  <c r="P626" i="11"/>
  <c r="P627" i="11"/>
  <c r="P628" i="11"/>
  <c r="P629" i="11"/>
  <c r="P630" i="11"/>
  <c r="P631" i="11"/>
  <c r="P632" i="11"/>
  <c r="P633" i="11"/>
  <c r="P634" i="11"/>
  <c r="P635" i="11"/>
  <c r="P636" i="11"/>
  <c r="P637" i="11"/>
  <c r="P638" i="11"/>
  <c r="P639" i="11"/>
  <c r="P640" i="11"/>
  <c r="P641" i="11"/>
  <c r="P642" i="11"/>
  <c r="P643" i="11"/>
  <c r="P644" i="11"/>
  <c r="P645" i="11"/>
  <c r="P646" i="11"/>
  <c r="P647" i="11"/>
  <c r="P648" i="11"/>
  <c r="P649" i="11"/>
  <c r="P650" i="11"/>
  <c r="P651" i="11"/>
  <c r="P652" i="11"/>
  <c r="P653" i="11"/>
  <c r="P654" i="11"/>
  <c r="P655" i="11"/>
  <c r="P656" i="11"/>
  <c r="P657" i="11"/>
  <c r="P658" i="11"/>
  <c r="P659" i="11"/>
  <c r="P660" i="11"/>
  <c r="P661" i="11"/>
  <c r="P662" i="11"/>
  <c r="P663" i="11"/>
  <c r="P664" i="11"/>
  <c r="P665" i="11"/>
  <c r="P666" i="11"/>
  <c r="P667" i="11"/>
  <c r="P668" i="11"/>
  <c r="P669" i="11"/>
  <c r="P670" i="11"/>
  <c r="P671" i="11"/>
  <c r="P672" i="11"/>
  <c r="P673" i="11"/>
  <c r="P674" i="11"/>
  <c r="P675" i="11"/>
  <c r="P676" i="11"/>
  <c r="P677" i="11"/>
  <c r="P678" i="11"/>
  <c r="P679" i="11"/>
  <c r="P680" i="11"/>
  <c r="P681" i="11"/>
  <c r="P682" i="11"/>
  <c r="P683" i="11"/>
  <c r="P684" i="11"/>
  <c r="P685" i="11"/>
  <c r="P686" i="11"/>
  <c r="P687" i="11"/>
  <c r="P688" i="11"/>
  <c r="P689" i="11"/>
  <c r="P690" i="11"/>
  <c r="P691" i="11"/>
  <c r="P692" i="11"/>
  <c r="P693" i="11"/>
  <c r="P694" i="11"/>
  <c r="P695" i="11"/>
  <c r="P696" i="11"/>
  <c r="P697" i="11"/>
  <c r="P699" i="11"/>
  <c r="P700" i="11"/>
  <c r="P701" i="11"/>
  <c r="P702" i="11"/>
  <c r="P703" i="11"/>
  <c r="P704" i="11"/>
  <c r="P705" i="11"/>
  <c r="P706" i="11"/>
  <c r="P707" i="11"/>
  <c r="P708" i="11"/>
  <c r="P709" i="11"/>
  <c r="P710" i="11"/>
  <c r="P711" i="11"/>
  <c r="P713" i="11"/>
  <c r="P714" i="11"/>
  <c r="P715" i="11"/>
  <c r="P716" i="11"/>
  <c r="P717" i="11"/>
  <c r="P718" i="11"/>
  <c r="P719" i="11"/>
  <c r="P720" i="11"/>
  <c r="P721" i="11"/>
  <c r="P722" i="11"/>
  <c r="P723" i="11"/>
  <c r="P724" i="11"/>
  <c r="P725" i="11"/>
  <c r="P726" i="11"/>
  <c r="P728" i="11"/>
  <c r="P729" i="11"/>
  <c r="P730" i="11"/>
  <c r="P731" i="11"/>
  <c r="P732" i="11"/>
  <c r="P733" i="11"/>
  <c r="P734" i="11"/>
  <c r="P735" i="11"/>
  <c r="P736" i="11"/>
  <c r="P737" i="11"/>
  <c r="P738" i="11"/>
  <c r="P739" i="11"/>
  <c r="P740" i="11"/>
  <c r="P741" i="11"/>
  <c r="P742" i="11"/>
  <c r="P743" i="11"/>
  <c r="P744" i="11"/>
  <c r="P745" i="11"/>
  <c r="P746" i="11"/>
  <c r="P747" i="11"/>
  <c r="P748" i="11"/>
  <c r="P749" i="11"/>
  <c r="P750" i="11"/>
  <c r="P751" i="11"/>
  <c r="P752" i="11"/>
  <c r="P753" i="11"/>
  <c r="P754" i="11"/>
  <c r="P755" i="11"/>
  <c r="P756" i="11"/>
  <c r="P757" i="11"/>
  <c r="P758" i="11"/>
  <c r="P759" i="11"/>
  <c r="P760" i="11"/>
  <c r="P761" i="11"/>
  <c r="P762" i="11"/>
  <c r="P763" i="11"/>
  <c r="P764" i="11"/>
  <c r="P765" i="11"/>
  <c r="P766" i="11"/>
  <c r="P767" i="11"/>
  <c r="P768" i="11"/>
  <c r="P769" i="11"/>
  <c r="P770" i="11"/>
  <c r="P771" i="11"/>
  <c r="P772" i="11"/>
  <c r="P773" i="11"/>
  <c r="P774" i="11"/>
  <c r="P775" i="11"/>
  <c r="P776" i="11"/>
  <c r="P777" i="11"/>
  <c r="P778" i="11"/>
  <c r="P779" i="11"/>
  <c r="P780" i="11"/>
  <c r="P781" i="11"/>
  <c r="P782" i="11"/>
  <c r="P783" i="11"/>
  <c r="P784" i="11"/>
  <c r="P785" i="11"/>
  <c r="P786" i="11"/>
  <c r="P787" i="11"/>
  <c r="P788" i="11"/>
  <c r="P789" i="11"/>
  <c r="P790" i="11"/>
  <c r="P791" i="11"/>
  <c r="P792" i="11"/>
  <c r="P793" i="11"/>
  <c r="P794" i="11"/>
  <c r="P795" i="11"/>
  <c r="P796" i="11"/>
  <c r="P797" i="11"/>
  <c r="P798" i="11"/>
  <c r="P799" i="11"/>
  <c r="P800" i="11"/>
  <c r="P801" i="11"/>
  <c r="P802" i="11"/>
  <c r="P803" i="11"/>
  <c r="P804" i="11"/>
  <c r="P805" i="11"/>
  <c r="P806" i="11"/>
  <c r="P807" i="11"/>
  <c r="P808" i="11"/>
  <c r="P809" i="11"/>
  <c r="P810" i="11"/>
  <c r="P811" i="11"/>
  <c r="P812" i="11"/>
  <c r="P813" i="11"/>
  <c r="P814" i="11"/>
  <c r="P815" i="11"/>
  <c r="P816" i="11"/>
  <c r="P817" i="11"/>
  <c r="P818" i="11"/>
  <c r="P819" i="11"/>
  <c r="P820" i="11"/>
  <c r="P821" i="11"/>
  <c r="P822" i="11"/>
  <c r="P823" i="11"/>
  <c r="P824" i="11"/>
  <c r="P825" i="11"/>
  <c r="P826" i="11"/>
  <c r="P827" i="11"/>
  <c r="P828" i="11"/>
  <c r="P829" i="11"/>
  <c r="P830" i="11"/>
  <c r="P831" i="11"/>
  <c r="P832" i="11"/>
  <c r="P833" i="11"/>
  <c r="P834" i="11"/>
  <c r="P835" i="11"/>
  <c r="P836" i="11"/>
  <c r="P837" i="11"/>
  <c r="P838" i="11"/>
  <c r="P839" i="11"/>
  <c r="P840" i="11"/>
  <c r="P841" i="11"/>
  <c r="P842" i="11"/>
  <c r="P843" i="11"/>
  <c r="P844" i="11"/>
  <c r="P845" i="11"/>
  <c r="P846" i="11"/>
  <c r="P847" i="11"/>
  <c r="P848" i="11"/>
  <c r="P849" i="11"/>
  <c r="P850" i="11"/>
  <c r="P851" i="11"/>
  <c r="P852" i="11"/>
  <c r="P853" i="11"/>
  <c r="P854" i="11"/>
  <c r="P855" i="11"/>
  <c r="P856" i="11"/>
  <c r="P857" i="11"/>
  <c r="P858" i="11"/>
  <c r="P859" i="11"/>
  <c r="P860" i="11"/>
  <c r="P861" i="11"/>
  <c r="P862" i="11"/>
  <c r="P863" i="11"/>
  <c r="P864" i="11"/>
  <c r="P865" i="11"/>
  <c r="P866" i="11"/>
  <c r="P867" i="11"/>
  <c r="P868" i="11"/>
  <c r="P869" i="11"/>
  <c r="P870" i="11"/>
  <c r="P871" i="11"/>
  <c r="P872" i="11"/>
  <c r="P873" i="11"/>
  <c r="P874" i="11"/>
  <c r="P875" i="11"/>
  <c r="P876" i="11"/>
  <c r="P877" i="11"/>
  <c r="P879" i="11"/>
  <c r="P880" i="11"/>
  <c r="P881" i="11"/>
  <c r="P882" i="11"/>
  <c r="P883" i="11"/>
  <c r="P884" i="11"/>
  <c r="P885" i="11"/>
  <c r="P886" i="11"/>
  <c r="P887" i="11"/>
  <c r="P888" i="11"/>
  <c r="P889" i="11"/>
  <c r="P890" i="11"/>
  <c r="P891" i="11"/>
  <c r="P892" i="11"/>
  <c r="P893" i="11"/>
  <c r="P894" i="11"/>
  <c r="P895" i="11"/>
  <c r="P896" i="11"/>
  <c r="P897" i="11"/>
  <c r="P898" i="11"/>
  <c r="P899" i="11"/>
  <c r="P900" i="11"/>
  <c r="P901" i="11"/>
  <c r="P902" i="11"/>
  <c r="P903" i="11"/>
  <c r="P904" i="11"/>
  <c r="P905" i="11"/>
  <c r="P906" i="11"/>
  <c r="P907" i="11"/>
  <c r="P908" i="11"/>
  <c r="P909" i="11"/>
  <c r="P910" i="11"/>
  <c r="P911" i="11"/>
  <c r="P912" i="11"/>
  <c r="P913" i="11"/>
  <c r="P914" i="11"/>
  <c r="P915" i="11"/>
  <c r="P916" i="11"/>
  <c r="P917" i="11"/>
  <c r="P918" i="11"/>
  <c r="P919" i="11"/>
  <c r="P920" i="11"/>
  <c r="P921" i="11"/>
  <c r="P922" i="11"/>
  <c r="P923" i="11"/>
  <c r="P924" i="11"/>
  <c r="P925" i="11"/>
  <c r="P926" i="11"/>
  <c r="P927" i="11"/>
  <c r="P928" i="11"/>
  <c r="P929" i="11"/>
  <c r="P930" i="11"/>
  <c r="P931" i="11"/>
  <c r="P932" i="11"/>
  <c r="P933" i="11"/>
  <c r="P934" i="11"/>
  <c r="P935" i="11"/>
  <c r="P936" i="11"/>
  <c r="P937" i="11"/>
  <c r="P938" i="11"/>
  <c r="P939" i="11"/>
  <c r="P940" i="11"/>
  <c r="P941" i="11"/>
  <c r="P942" i="11"/>
  <c r="P943" i="11"/>
  <c r="P944" i="11"/>
  <c r="P945" i="11"/>
  <c r="P946" i="11"/>
  <c r="P947" i="11"/>
  <c r="P948" i="11"/>
  <c r="P949" i="11"/>
  <c r="P950" i="11"/>
  <c r="P951" i="11"/>
  <c r="P952" i="11"/>
  <c r="P953" i="11"/>
  <c r="P954" i="11"/>
  <c r="P955" i="11"/>
  <c r="P956" i="11"/>
  <c r="P957" i="11"/>
  <c r="P958" i="11"/>
  <c r="P959" i="11"/>
  <c r="P960" i="11"/>
  <c r="P961" i="11"/>
  <c r="P962" i="11"/>
  <c r="P963" i="11"/>
  <c r="P964" i="11"/>
  <c r="P965" i="11"/>
  <c r="P966" i="11"/>
  <c r="P967" i="11"/>
  <c r="P968" i="11"/>
  <c r="P969" i="11"/>
  <c r="P970" i="11"/>
  <c r="P971" i="11"/>
  <c r="P972" i="11"/>
  <c r="P973" i="11"/>
  <c r="P974" i="11"/>
  <c r="P975" i="11"/>
  <c r="P976" i="11"/>
  <c r="P977" i="11"/>
  <c r="P978" i="11"/>
  <c r="P979" i="11"/>
  <c r="P982" i="11"/>
  <c r="P983" i="11"/>
  <c r="P984" i="11"/>
  <c r="P985" i="11"/>
  <c r="P986" i="11"/>
  <c r="P990" i="11"/>
  <c r="P991" i="11"/>
  <c r="P992" i="11"/>
  <c r="P993" i="11"/>
  <c r="P994" i="11"/>
  <c r="P995" i="11"/>
  <c r="P996" i="11"/>
  <c r="P997" i="11"/>
  <c r="P998" i="11"/>
  <c r="P999" i="11"/>
  <c r="P1000" i="11"/>
  <c r="P1001" i="11"/>
  <c r="P1002" i="11"/>
  <c r="P1003" i="11"/>
  <c r="P1004" i="11"/>
  <c r="P1005" i="11"/>
  <c r="P1006" i="11"/>
  <c r="P1007" i="11"/>
  <c r="P1008" i="11"/>
  <c r="P1009" i="11"/>
  <c r="P1010" i="11"/>
  <c r="P1011" i="11"/>
  <c r="P1012" i="11"/>
  <c r="P1013" i="11"/>
  <c r="P1014" i="11"/>
  <c r="P1015" i="11"/>
  <c r="P1016" i="11"/>
  <c r="P1017" i="11"/>
  <c r="P1018" i="11"/>
  <c r="P1019" i="11"/>
  <c r="P1020" i="11"/>
  <c r="P1021" i="11"/>
  <c r="P1022" i="11"/>
  <c r="P1023" i="11"/>
  <c r="P1024" i="11"/>
  <c r="P1025" i="11"/>
  <c r="P1026" i="11"/>
  <c r="P1027" i="11"/>
  <c r="P1028" i="11"/>
  <c r="P1029" i="11"/>
  <c r="P1030" i="11"/>
  <c r="P1031" i="11"/>
  <c r="P1032" i="11"/>
  <c r="P1033" i="11"/>
  <c r="P1034" i="11"/>
  <c r="P1035" i="11"/>
  <c r="P1036" i="11"/>
  <c r="P1037" i="11"/>
  <c r="P1038" i="11"/>
  <c r="P1039" i="11"/>
  <c r="P1040" i="11"/>
  <c r="P1041" i="11"/>
  <c r="P1042" i="11"/>
  <c r="P1043" i="11"/>
  <c r="P1044" i="11"/>
  <c r="P1045" i="11"/>
  <c r="P1046" i="11"/>
  <c r="P1047" i="11"/>
  <c r="P1048" i="11"/>
  <c r="P1049" i="11"/>
  <c r="P1050" i="11"/>
  <c r="P1051" i="11"/>
  <c r="P1052" i="11"/>
  <c r="P1053" i="11"/>
  <c r="P1054" i="11"/>
  <c r="P1055" i="11"/>
  <c r="P1056" i="11"/>
  <c r="P1057" i="11"/>
  <c r="P1058" i="11"/>
  <c r="P1059" i="11"/>
  <c r="P1060" i="11"/>
  <c r="P1061" i="11"/>
  <c r="P1062" i="11"/>
  <c r="P1063" i="11"/>
  <c r="P1064" i="11"/>
  <c r="P1065" i="11"/>
  <c r="P1066" i="11"/>
  <c r="P1067" i="11"/>
  <c r="P1068" i="11"/>
  <c r="P1069" i="11"/>
  <c r="P1070" i="11"/>
  <c r="P1071" i="11"/>
  <c r="P1072" i="11"/>
  <c r="P1073" i="11"/>
  <c r="P1074" i="11"/>
  <c r="P1075" i="11"/>
  <c r="P1076" i="11"/>
  <c r="P1077" i="11"/>
  <c r="P1078" i="11"/>
  <c r="P1079" i="11"/>
  <c r="P1080" i="11"/>
  <c r="P1081" i="11"/>
  <c r="P1082" i="11"/>
  <c r="P1083" i="11"/>
  <c r="P1084" i="11"/>
  <c r="P1085" i="11"/>
  <c r="P1086" i="11"/>
  <c r="P1088" i="11"/>
  <c r="P1089" i="11"/>
  <c r="P1090" i="11"/>
  <c r="P1091" i="11"/>
  <c r="P1092" i="11"/>
  <c r="P1093" i="11"/>
  <c r="P1094" i="11"/>
  <c r="P1095" i="11"/>
  <c r="P1096" i="11"/>
  <c r="P1097" i="11"/>
  <c r="P1098" i="11"/>
  <c r="P1099" i="11"/>
  <c r="P1100" i="11"/>
  <c r="P1101" i="11"/>
  <c r="P1102" i="11"/>
  <c r="P1103" i="11"/>
  <c r="P1104" i="11"/>
  <c r="P1105" i="11"/>
  <c r="P1106" i="11"/>
  <c r="P1107" i="11"/>
  <c r="P1108" i="11"/>
  <c r="P1109" i="11"/>
  <c r="P1110" i="11"/>
  <c r="P1111" i="11"/>
  <c r="P1112" i="11"/>
  <c r="P1113" i="11"/>
  <c r="P1114" i="11"/>
  <c r="P1115" i="11"/>
  <c r="P1116" i="11"/>
  <c r="P1117" i="11"/>
  <c r="P1118" i="11"/>
  <c r="P1119" i="11"/>
  <c r="P1120" i="11"/>
  <c r="P1121" i="11"/>
  <c r="P1122" i="11"/>
  <c r="P1123" i="11"/>
  <c r="P1124" i="11"/>
  <c r="P1125" i="11"/>
  <c r="P1126" i="11"/>
  <c r="P1127" i="11"/>
  <c r="P1128" i="11"/>
  <c r="P1129" i="11"/>
  <c r="P1130" i="11"/>
  <c r="P1131" i="11"/>
  <c r="P1132" i="11"/>
  <c r="P1133" i="11"/>
  <c r="P1134" i="11"/>
  <c r="P1135" i="11"/>
  <c r="P1136" i="11"/>
  <c r="P1137" i="11"/>
  <c r="P1138" i="11"/>
  <c r="P1139" i="11"/>
  <c r="P1140" i="11"/>
  <c r="P1141" i="11"/>
  <c r="P1142" i="11"/>
  <c r="P1143" i="11"/>
  <c r="P1144" i="11"/>
  <c r="P1145" i="11"/>
  <c r="P1146" i="11"/>
  <c r="P1147" i="11"/>
  <c r="P1148" i="11"/>
  <c r="P1149" i="11"/>
  <c r="P1150" i="11"/>
  <c r="P1151" i="11"/>
  <c r="P1152" i="11"/>
  <c r="P1153" i="11"/>
  <c r="P1154" i="11"/>
  <c r="P1155" i="11"/>
  <c r="P1156" i="11"/>
  <c r="P1157" i="11"/>
  <c r="P1158" i="11"/>
  <c r="P1159" i="11"/>
  <c r="P1160" i="11"/>
  <c r="P1161" i="11"/>
  <c r="P1162" i="11"/>
  <c r="P1163" i="11"/>
  <c r="P1164" i="11"/>
  <c r="P1165" i="11"/>
  <c r="P1166" i="11"/>
  <c r="P1167" i="11"/>
  <c r="P1168" i="11"/>
  <c r="P1169" i="11"/>
  <c r="P1170" i="11"/>
  <c r="P1171" i="11"/>
  <c r="P1172" i="11"/>
  <c r="P1173" i="11"/>
  <c r="P1174" i="11"/>
  <c r="P1175" i="11"/>
  <c r="P1176" i="11"/>
  <c r="P1177" i="11"/>
  <c r="P1178" i="11"/>
  <c r="P1179" i="11"/>
  <c r="P1180" i="11"/>
  <c r="P1181" i="11"/>
  <c r="P1182" i="11"/>
  <c r="P1183" i="11"/>
  <c r="P1184" i="11"/>
  <c r="P1185" i="11"/>
  <c r="P1186" i="11"/>
  <c r="P1187" i="11"/>
  <c r="P1188" i="11"/>
  <c r="P1189" i="11"/>
  <c r="P1190" i="11"/>
  <c r="P1191" i="11"/>
  <c r="P1192" i="11"/>
  <c r="P1193" i="11"/>
  <c r="P1194" i="11"/>
  <c r="P1195" i="11"/>
  <c r="P1196" i="11"/>
  <c r="P1197" i="11"/>
  <c r="P1198" i="11"/>
  <c r="P1199" i="11"/>
  <c r="P1200" i="11"/>
  <c r="P1201" i="11"/>
  <c r="P1202" i="11"/>
  <c r="P1203" i="11"/>
  <c r="P1204" i="11"/>
  <c r="P1205" i="11"/>
  <c r="P1206" i="11"/>
  <c r="P1207" i="11"/>
  <c r="P1208" i="11"/>
  <c r="P1209" i="11"/>
  <c r="P1210" i="11"/>
  <c r="P1211" i="11"/>
  <c r="P1212" i="11"/>
  <c r="P1213" i="11"/>
  <c r="P1214" i="11"/>
  <c r="P1215" i="11"/>
  <c r="P1216" i="11"/>
  <c r="P1217" i="11"/>
  <c r="P1218" i="11"/>
  <c r="P1219" i="11"/>
  <c r="P1220" i="11"/>
  <c r="P1221" i="11"/>
  <c r="P1222" i="11"/>
  <c r="P1223" i="11"/>
  <c r="P1224" i="11"/>
  <c r="P1225" i="11"/>
  <c r="P1226" i="11"/>
  <c r="P1227" i="11"/>
  <c r="P1228" i="11"/>
  <c r="P1229" i="11"/>
  <c r="P1230" i="11"/>
  <c r="P1231" i="11"/>
  <c r="P1232" i="11"/>
  <c r="P1233" i="11"/>
  <c r="P1234" i="11"/>
  <c r="P1235" i="11"/>
  <c r="P1236" i="11"/>
  <c r="P1237" i="11"/>
  <c r="P1238" i="11"/>
  <c r="P1239" i="11"/>
  <c r="P1240" i="11"/>
  <c r="P1241" i="11"/>
  <c r="P1242" i="11"/>
  <c r="P1243" i="11"/>
  <c r="P1244" i="11"/>
  <c r="P1245" i="11"/>
  <c r="P1246" i="11"/>
  <c r="P1247" i="11"/>
  <c r="P1248" i="11"/>
  <c r="P1249" i="11"/>
  <c r="P1250" i="11"/>
  <c r="P1251" i="11"/>
  <c r="P1252" i="11"/>
  <c r="P1253" i="11"/>
  <c r="P1254" i="11"/>
  <c r="P1255" i="11"/>
  <c r="P1256" i="11"/>
  <c r="P1257" i="11"/>
  <c r="P1258" i="11"/>
  <c r="P1259" i="11"/>
  <c r="P1260" i="11"/>
  <c r="P1261" i="11"/>
  <c r="P1262" i="11"/>
  <c r="P1263" i="11"/>
  <c r="P1264" i="11"/>
  <c r="P1265" i="11"/>
  <c r="P1266" i="11"/>
  <c r="P1267" i="11"/>
  <c r="P1268" i="11"/>
  <c r="P1269" i="11"/>
  <c r="P1270" i="11"/>
  <c r="P1271" i="11"/>
  <c r="P1272" i="11"/>
  <c r="P1273" i="11"/>
  <c r="P1274" i="11"/>
  <c r="P1275" i="11"/>
  <c r="P1276" i="11"/>
  <c r="P1277" i="11"/>
  <c r="P1278" i="11"/>
  <c r="P1279" i="11"/>
  <c r="P1280" i="11"/>
  <c r="P1281" i="11"/>
  <c r="P1282" i="11"/>
  <c r="P1283" i="11"/>
  <c r="P1284" i="11"/>
  <c r="P1285" i="11"/>
  <c r="P1286" i="11"/>
  <c r="P1287" i="11"/>
  <c r="P1288" i="11"/>
  <c r="P1289" i="11"/>
  <c r="P1290" i="11"/>
  <c r="P1291" i="11"/>
  <c r="P1292" i="11"/>
  <c r="P1293" i="11"/>
  <c r="P1294" i="11"/>
  <c r="P1295" i="11"/>
  <c r="P1296" i="11"/>
  <c r="P1297" i="11"/>
  <c r="P1298" i="11"/>
  <c r="P1299" i="11"/>
  <c r="P1300" i="11"/>
  <c r="P1301" i="11"/>
  <c r="P1302" i="11"/>
  <c r="P1303" i="11"/>
  <c r="P1304" i="11"/>
  <c r="P1305" i="11"/>
  <c r="P1306" i="11"/>
  <c r="P1307" i="11"/>
  <c r="P1308" i="11"/>
  <c r="P1309" i="11"/>
  <c r="P1311" i="11"/>
  <c r="P1312" i="11"/>
  <c r="P1313" i="11"/>
  <c r="P1314" i="11"/>
  <c r="P1315" i="11"/>
  <c r="P1316" i="11"/>
  <c r="P1317" i="11"/>
  <c r="P1318" i="11"/>
  <c r="P1319" i="11"/>
  <c r="P1320" i="11"/>
  <c r="P1321" i="11"/>
  <c r="P1322" i="11"/>
  <c r="P1323" i="11"/>
  <c r="P1324" i="11"/>
  <c r="P1325" i="11"/>
  <c r="P1326" i="11"/>
  <c r="P1327" i="11"/>
  <c r="P1328" i="11"/>
  <c r="P1329" i="11"/>
  <c r="P1330" i="11"/>
  <c r="P1335" i="11"/>
  <c r="P1336" i="11"/>
  <c r="P1337" i="11"/>
  <c r="P1338" i="11"/>
  <c r="P1339" i="11"/>
  <c r="P1340" i="11"/>
  <c r="P1341" i="11"/>
  <c r="P1342" i="11"/>
  <c r="P1343" i="11"/>
  <c r="P1344" i="11"/>
  <c r="P1345" i="11"/>
  <c r="P1346" i="11"/>
  <c r="P1347" i="11"/>
  <c r="P1348" i="11"/>
  <c r="P1349" i="11"/>
  <c r="P1350" i="11"/>
  <c r="P1351" i="11"/>
  <c r="P1352" i="11"/>
  <c r="P1353" i="11"/>
  <c r="P1354" i="11"/>
  <c r="P1355" i="11"/>
  <c r="P1356" i="11"/>
  <c r="P1357" i="11"/>
  <c r="P1358" i="11"/>
  <c r="P1359" i="11"/>
  <c r="P1360" i="11"/>
  <c r="P1361" i="11"/>
  <c r="P1362" i="11"/>
  <c r="P1363" i="11"/>
  <c r="P1364" i="11"/>
  <c r="P1365" i="11"/>
  <c r="P1366" i="11"/>
  <c r="P1367" i="11"/>
  <c r="P1368" i="11"/>
  <c r="P1369" i="11"/>
  <c r="P1370" i="11"/>
  <c r="P1371" i="11"/>
  <c r="P1372" i="11"/>
  <c r="P1373" i="11"/>
  <c r="P1374" i="11"/>
  <c r="P1375" i="11"/>
  <c r="P1376" i="11"/>
  <c r="P1377" i="11"/>
  <c r="P1378" i="11"/>
  <c r="P1379" i="11"/>
  <c r="P1380" i="11"/>
  <c r="P1381" i="11"/>
  <c r="P1382" i="11"/>
  <c r="P1383" i="11"/>
  <c r="P1384" i="11"/>
  <c r="P1385" i="11"/>
  <c r="P1386" i="11"/>
  <c r="P1387" i="11"/>
  <c r="P1388" i="11"/>
  <c r="P1389" i="11"/>
  <c r="P1390" i="11"/>
  <c r="P1391" i="11"/>
  <c r="P1392" i="11"/>
  <c r="P1393" i="11"/>
  <c r="P1394" i="11"/>
  <c r="P1395" i="11"/>
  <c r="P1396" i="11"/>
  <c r="P1397" i="11"/>
  <c r="P1398" i="11"/>
  <c r="P1399" i="11"/>
  <c r="P1400" i="11"/>
  <c r="P1401" i="11"/>
  <c r="P1402" i="11"/>
  <c r="P1403" i="11"/>
  <c r="P1404" i="11"/>
  <c r="P1405" i="11"/>
  <c r="P1406" i="11"/>
  <c r="P1407" i="11"/>
  <c r="P1408" i="11"/>
  <c r="P1409" i="11"/>
  <c r="P1410" i="11"/>
  <c r="P1411" i="11"/>
  <c r="P1412" i="11"/>
  <c r="P1413" i="11"/>
  <c r="P1414" i="11"/>
  <c r="P1415" i="11"/>
  <c r="P1416" i="11"/>
  <c r="P1417" i="11"/>
  <c r="P1418" i="11"/>
  <c r="P1419" i="11"/>
  <c r="P1420" i="11"/>
  <c r="P1421" i="11"/>
  <c r="P1422" i="11"/>
  <c r="P1423" i="11"/>
  <c r="P1424" i="11"/>
  <c r="P1425" i="11"/>
  <c r="P1426" i="11"/>
  <c r="P1427" i="11"/>
  <c r="P1428" i="11"/>
  <c r="P1429" i="11"/>
  <c r="P1430" i="11"/>
  <c r="P1431" i="11"/>
  <c r="P1432" i="11"/>
  <c r="P1433" i="11"/>
  <c r="P1434" i="11"/>
  <c r="P1435" i="11"/>
  <c r="P1436" i="11"/>
  <c r="P1437" i="11"/>
  <c r="P1438" i="11"/>
  <c r="P1439" i="11"/>
  <c r="P1440" i="11"/>
  <c r="P1441" i="11"/>
  <c r="P1442" i="11"/>
  <c r="P1443" i="11"/>
  <c r="P1444" i="11"/>
  <c r="P1445" i="11"/>
  <c r="P1446" i="11"/>
  <c r="P1447" i="11"/>
  <c r="P1448" i="11"/>
  <c r="P1449" i="11"/>
  <c r="P1450" i="11"/>
  <c r="P1451" i="11"/>
  <c r="P1452" i="11"/>
  <c r="P1453" i="11"/>
  <c r="P1454" i="11"/>
  <c r="P1455" i="11"/>
  <c r="P1456" i="11"/>
  <c r="P1457" i="11"/>
  <c r="P1458" i="11"/>
  <c r="P1459" i="11"/>
  <c r="P1460" i="11"/>
  <c r="P1461" i="11"/>
  <c r="P1462" i="11"/>
  <c r="P1463" i="11"/>
  <c r="P1464" i="11"/>
  <c r="P1465" i="11"/>
  <c r="P1466" i="11"/>
  <c r="P1467" i="11"/>
  <c r="P1468" i="11"/>
  <c r="P1469" i="11"/>
  <c r="P1470" i="11"/>
  <c r="P1471" i="11"/>
  <c r="P1472" i="11"/>
  <c r="P1473" i="11"/>
  <c r="P1474" i="11"/>
  <c r="P1475" i="11"/>
  <c r="P1476" i="11"/>
  <c r="P1477" i="11"/>
  <c r="P1478" i="11"/>
  <c r="P1479" i="11"/>
  <c r="P1480" i="11"/>
  <c r="P1481" i="11"/>
  <c r="P1482" i="11"/>
  <c r="P1483" i="11"/>
  <c r="P1484" i="11"/>
  <c r="P1485" i="11"/>
  <c r="P1486" i="11"/>
  <c r="P1487" i="11"/>
  <c r="P1488" i="11"/>
  <c r="P1489" i="11"/>
  <c r="P1490" i="11"/>
  <c r="P1491" i="11"/>
  <c r="P1492" i="11"/>
  <c r="P1493" i="11"/>
  <c r="P1494" i="11"/>
  <c r="P1495" i="11"/>
  <c r="P1496" i="11"/>
  <c r="P1497" i="11"/>
  <c r="P1498" i="11"/>
  <c r="P1499" i="11"/>
  <c r="P1500" i="11"/>
  <c r="P1501" i="11"/>
  <c r="P1502" i="11"/>
  <c r="P1503" i="11"/>
  <c r="P1504" i="11"/>
  <c r="P1505" i="11"/>
  <c r="P1506" i="11"/>
  <c r="P1507" i="11"/>
  <c r="P1508" i="11"/>
  <c r="P1509" i="11"/>
  <c r="P1510" i="11"/>
  <c r="P1511" i="11"/>
  <c r="P1512" i="11"/>
  <c r="P1513" i="11"/>
  <c r="P1514" i="11"/>
  <c r="P1515" i="11"/>
  <c r="P1516" i="11"/>
  <c r="P1517" i="11"/>
  <c r="P1518" i="11"/>
  <c r="P1519" i="11"/>
  <c r="P1520" i="11"/>
  <c r="P1521" i="11"/>
  <c r="P1522" i="11"/>
  <c r="P1523" i="11"/>
  <c r="P1524" i="11"/>
  <c r="P1525" i="11"/>
  <c r="P1526" i="11"/>
  <c r="P1527" i="11"/>
  <c r="P1528" i="11"/>
  <c r="P1529" i="11"/>
  <c r="P1530" i="11"/>
  <c r="P1531" i="11"/>
  <c r="P1532" i="11"/>
  <c r="P1533" i="11"/>
  <c r="P1534" i="11"/>
  <c r="P1535" i="11"/>
  <c r="P1536" i="11"/>
  <c r="P1537" i="11"/>
  <c r="P1538" i="11"/>
  <c r="P1539" i="11"/>
  <c r="P1540" i="11"/>
  <c r="P1541" i="11"/>
  <c r="P1542" i="11"/>
  <c r="P1543" i="11"/>
  <c r="P1544" i="11"/>
  <c r="P1545" i="11"/>
  <c r="P1546" i="11"/>
  <c r="P1547" i="11"/>
  <c r="P1548" i="11"/>
  <c r="P1549" i="11"/>
  <c r="P1550" i="11"/>
  <c r="P1551" i="11"/>
  <c r="P1552" i="11"/>
  <c r="P1553" i="11"/>
  <c r="P1554" i="11"/>
  <c r="P1555" i="11"/>
  <c r="P1556" i="11"/>
  <c r="P1557" i="11"/>
  <c r="P1558" i="11"/>
  <c r="P1559" i="11"/>
  <c r="P1560" i="11"/>
  <c r="P1561" i="11"/>
  <c r="P1562" i="11"/>
  <c r="P1563" i="11"/>
  <c r="P1564" i="11"/>
  <c r="P1565" i="11"/>
  <c r="P1566" i="11"/>
  <c r="P1567" i="11"/>
  <c r="P1568" i="11"/>
  <c r="P1569" i="11"/>
  <c r="P1570" i="11"/>
  <c r="P1571" i="11"/>
  <c r="P1572" i="11"/>
  <c r="P1573" i="11"/>
  <c r="P1574" i="11"/>
  <c r="P1575" i="11"/>
  <c r="P1576" i="11"/>
  <c r="P1577" i="11"/>
  <c r="P1578" i="11"/>
  <c r="P1579" i="11"/>
  <c r="P1580" i="11"/>
  <c r="P1581" i="11"/>
  <c r="P1582" i="11"/>
  <c r="P1583" i="11"/>
  <c r="P1584" i="11"/>
  <c r="P1585" i="11"/>
  <c r="P1586" i="11"/>
  <c r="P1587" i="11"/>
  <c r="P1588" i="11"/>
  <c r="P1589" i="11"/>
  <c r="P1590" i="11"/>
  <c r="P1591" i="11"/>
  <c r="P1592" i="11"/>
  <c r="P1593" i="11"/>
  <c r="P1594" i="11"/>
  <c r="P1595" i="11"/>
  <c r="P1596" i="11"/>
  <c r="P1597" i="11"/>
  <c r="P1598" i="11"/>
  <c r="P1599" i="11"/>
  <c r="P1600" i="11"/>
  <c r="P1601" i="11"/>
  <c r="P1602" i="11"/>
  <c r="P1603" i="11"/>
  <c r="P1604" i="11"/>
  <c r="P1605" i="11"/>
  <c r="P1606" i="11"/>
  <c r="P1607" i="11"/>
  <c r="P1608" i="11"/>
  <c r="P1609" i="11"/>
  <c r="P1610" i="11"/>
  <c r="P1611" i="11"/>
  <c r="P1612" i="11"/>
  <c r="P1613" i="11"/>
  <c r="P1614" i="11"/>
  <c r="P1615" i="11"/>
  <c r="P1616" i="11"/>
  <c r="P1618" i="11"/>
  <c r="P1619" i="11"/>
  <c r="P1620" i="11"/>
  <c r="P1621" i="11"/>
  <c r="P1622" i="11"/>
  <c r="P1623" i="11"/>
  <c r="P1624" i="11"/>
  <c r="P1625" i="11"/>
  <c r="P1626" i="11"/>
  <c r="P1627" i="11"/>
  <c r="P1628" i="11"/>
  <c r="P1629" i="11"/>
  <c r="P1630" i="11"/>
  <c r="P1631" i="11"/>
  <c r="P1632" i="11"/>
  <c r="P1633" i="11"/>
  <c r="P1634" i="11"/>
  <c r="P1635" i="11"/>
  <c r="P1636" i="11"/>
  <c r="P1637" i="11"/>
  <c r="P1638" i="11"/>
  <c r="P1639" i="11"/>
  <c r="P1640" i="11"/>
  <c r="P1641" i="11"/>
  <c r="P1642" i="11"/>
  <c r="P1643" i="11"/>
  <c r="P1644" i="11"/>
  <c r="P1645" i="11"/>
  <c r="P1646" i="11"/>
  <c r="P1647" i="11"/>
  <c r="P1649" i="11"/>
  <c r="P1651" i="11"/>
  <c r="P1652" i="11"/>
  <c r="P1653" i="11"/>
  <c r="P1654" i="11"/>
  <c r="P1655" i="11"/>
  <c r="P1656" i="11"/>
  <c r="P1657" i="11"/>
  <c r="P1658" i="11"/>
  <c r="P1659" i="11"/>
  <c r="P1660" i="11"/>
  <c r="P1661" i="11"/>
  <c r="P1662" i="11"/>
  <c r="P1663" i="11"/>
  <c r="P1664" i="11"/>
  <c r="P1665" i="11"/>
  <c r="P1666" i="11"/>
  <c r="P1667" i="11"/>
  <c r="P1668" i="11"/>
  <c r="P1669" i="11"/>
  <c r="P1670" i="11"/>
  <c r="P1671" i="11"/>
  <c r="P1672" i="11"/>
  <c r="P1673" i="11"/>
  <c r="P1674" i="11"/>
  <c r="P1675" i="11"/>
  <c r="P1676" i="11"/>
  <c r="P1677" i="11"/>
  <c r="P1678" i="11"/>
  <c r="P1679" i="11"/>
  <c r="P1680" i="11"/>
  <c r="P1681" i="11"/>
  <c r="P1682" i="11"/>
  <c r="P1683" i="11"/>
  <c r="P1684" i="11"/>
  <c r="P1685" i="11"/>
  <c r="P1686" i="11"/>
  <c r="P1687" i="11"/>
  <c r="P1688" i="11"/>
  <c r="P1689" i="11"/>
  <c r="P1690" i="11"/>
  <c r="P1691" i="11"/>
  <c r="P1692" i="11"/>
  <c r="P1693" i="11"/>
  <c r="P1694" i="11"/>
  <c r="P1695" i="11"/>
  <c r="P1696" i="11"/>
  <c r="P1697" i="11"/>
  <c r="P1698" i="11"/>
  <c r="P1699" i="11"/>
  <c r="P1700" i="11"/>
  <c r="P1701" i="11"/>
  <c r="P1702" i="11"/>
  <c r="P1703" i="11"/>
  <c r="P1704" i="11"/>
  <c r="P1705" i="11"/>
  <c r="P1706" i="11"/>
  <c r="P1707" i="11"/>
  <c r="P1708" i="11"/>
  <c r="P1709" i="11"/>
  <c r="P1710" i="11"/>
  <c r="P1711" i="11"/>
  <c r="P1712" i="11"/>
  <c r="P1713" i="11"/>
  <c r="P1714" i="11"/>
  <c r="P1715" i="11"/>
  <c r="P1716" i="11"/>
  <c r="P1717" i="11"/>
  <c r="P1718" i="11"/>
  <c r="P1719" i="11"/>
  <c r="P1720" i="11"/>
  <c r="P1721" i="11"/>
  <c r="P1722" i="11"/>
  <c r="P1723" i="11"/>
  <c r="P1724" i="11"/>
  <c r="P1725" i="11"/>
  <c r="P1726" i="11"/>
  <c r="P1727" i="11"/>
  <c r="P1728" i="11"/>
  <c r="P1729" i="11"/>
  <c r="P1730" i="11"/>
  <c r="P1731" i="11"/>
  <c r="P1732" i="11"/>
  <c r="P1733" i="11"/>
  <c r="P1734" i="11"/>
  <c r="P1735" i="11"/>
  <c r="P1736" i="11"/>
  <c r="P1737" i="11"/>
  <c r="P1738" i="11"/>
  <c r="P1739" i="11"/>
  <c r="P1740" i="11"/>
  <c r="P1741" i="11"/>
  <c r="P1742" i="11"/>
  <c r="P1743" i="11"/>
  <c r="P1744" i="11"/>
  <c r="P1745" i="11"/>
  <c r="P1746" i="11"/>
  <c r="P1747" i="11"/>
  <c r="P1748" i="11"/>
  <c r="P1749" i="11"/>
  <c r="P1750" i="11"/>
  <c r="P1751" i="11"/>
  <c r="P1752" i="11"/>
  <c r="P1753" i="11"/>
  <c r="P1754" i="11"/>
  <c r="P1755" i="11"/>
  <c r="P1756" i="11"/>
  <c r="P1757" i="11"/>
  <c r="P1758" i="11"/>
  <c r="P1759" i="11"/>
  <c r="P1760" i="11"/>
  <c r="P1761" i="11"/>
  <c r="P1762" i="11"/>
  <c r="P1763" i="11"/>
  <c r="P1764" i="11"/>
  <c r="P1765" i="11"/>
  <c r="P1766" i="11"/>
  <c r="P1767" i="11"/>
  <c r="P1768" i="11"/>
  <c r="P1769" i="11"/>
  <c r="P1770" i="11"/>
  <c r="P1771" i="11"/>
  <c r="P1772" i="11"/>
  <c r="P1773" i="11"/>
  <c r="P1774" i="11"/>
  <c r="P1775" i="11"/>
  <c r="P1776" i="11"/>
  <c r="P1777" i="11"/>
  <c r="P1778" i="11"/>
  <c r="P1779" i="11"/>
  <c r="P1780" i="11"/>
  <c r="P1781" i="11"/>
  <c r="P1782" i="11"/>
  <c r="P1783" i="11"/>
  <c r="P1784" i="11"/>
  <c r="P1785" i="11"/>
  <c r="P1786" i="11"/>
  <c r="P1787" i="11"/>
  <c r="P1788" i="11"/>
  <c r="P1789" i="11"/>
  <c r="P1790" i="11"/>
  <c r="P1791" i="11"/>
  <c r="P1792" i="11"/>
  <c r="P1793" i="11"/>
  <c r="P1794" i="11"/>
  <c r="P1795" i="11"/>
  <c r="P1796" i="11"/>
  <c r="P1797" i="11"/>
  <c r="P1798" i="11"/>
  <c r="P1799" i="11"/>
  <c r="P1800" i="11"/>
  <c r="P1801" i="11"/>
  <c r="P1802" i="11"/>
  <c r="P1803" i="11"/>
  <c r="P1804" i="11"/>
  <c r="P1805" i="11"/>
  <c r="P1806" i="11"/>
  <c r="P1807" i="11"/>
  <c r="P1808" i="11"/>
  <c r="P1809" i="11"/>
  <c r="P1810" i="11"/>
  <c r="P1811" i="11"/>
  <c r="P1812" i="11"/>
  <c r="P1813" i="11"/>
  <c r="P1814" i="11"/>
  <c r="P1815" i="11"/>
  <c r="P1816" i="11"/>
  <c r="P1817" i="11"/>
  <c r="P1818" i="11"/>
  <c r="P1819" i="11"/>
  <c r="P1820" i="11"/>
  <c r="P1821" i="11"/>
  <c r="P1822" i="11"/>
  <c r="P1823" i="11"/>
  <c r="P1824" i="11"/>
  <c r="P1825" i="11"/>
  <c r="P1826" i="11"/>
  <c r="P1827" i="11"/>
  <c r="P1828" i="11"/>
  <c r="P1829" i="11"/>
  <c r="P1830" i="11"/>
  <c r="P1831" i="11"/>
  <c r="P1832" i="11"/>
  <c r="P1833" i="11"/>
  <c r="P1834" i="11"/>
  <c r="P1835" i="11"/>
  <c r="P1836" i="11"/>
  <c r="P1837" i="11"/>
  <c r="P1838" i="11"/>
  <c r="P1839" i="11"/>
  <c r="P1840" i="11"/>
  <c r="P1841" i="11"/>
  <c r="P1842" i="11"/>
  <c r="P1843" i="11"/>
  <c r="P1844" i="11"/>
  <c r="P1845" i="11"/>
  <c r="P1846" i="11"/>
  <c r="P1847" i="11"/>
  <c r="P1848" i="11"/>
  <c r="P1849" i="11"/>
  <c r="P1850" i="11"/>
  <c r="P1851" i="11"/>
  <c r="P1852" i="11"/>
  <c r="P1853" i="11"/>
  <c r="P1854" i="11"/>
  <c r="P1855" i="11"/>
  <c r="P1856" i="11"/>
  <c r="P1857" i="11"/>
  <c r="P1858" i="11"/>
  <c r="P1859" i="11"/>
  <c r="P1860" i="11"/>
  <c r="P1861" i="11"/>
  <c r="P1862" i="11"/>
  <c r="P1863" i="11"/>
  <c r="P1864" i="11"/>
  <c r="P1865" i="11"/>
  <c r="P1866" i="11"/>
  <c r="P1867" i="11"/>
  <c r="P1868" i="11"/>
  <c r="P1869" i="11"/>
  <c r="P1870" i="11"/>
  <c r="P1871" i="11"/>
  <c r="P1872" i="11"/>
  <c r="P1873" i="11"/>
  <c r="P1874" i="11"/>
  <c r="P1875" i="11"/>
  <c r="P1876" i="11"/>
  <c r="P1877" i="11"/>
  <c r="P1878" i="11"/>
  <c r="P1879" i="11"/>
  <c r="P1880" i="11"/>
  <c r="P1881" i="11"/>
  <c r="P1882" i="11"/>
  <c r="P1883" i="11"/>
  <c r="P1884" i="11"/>
  <c r="P1885" i="11"/>
  <c r="P1886" i="11"/>
  <c r="P1887" i="11"/>
  <c r="P1888" i="11"/>
  <c r="P1889" i="11"/>
  <c r="P1890" i="11"/>
  <c r="P1891" i="11"/>
  <c r="P1892" i="11"/>
  <c r="P1893" i="11"/>
  <c r="P1894" i="11"/>
  <c r="P1895" i="11"/>
  <c r="P1896" i="11"/>
  <c r="P1897" i="11"/>
  <c r="P1898" i="11"/>
  <c r="P1899" i="11"/>
  <c r="P1900" i="11"/>
  <c r="P1901" i="11"/>
  <c r="P1902" i="11"/>
  <c r="P1903" i="11"/>
  <c r="P1904" i="11"/>
  <c r="P1905" i="11"/>
  <c r="P1906" i="11"/>
  <c r="P1907" i="11"/>
  <c r="P1908" i="11"/>
  <c r="P1909" i="11"/>
  <c r="P1910" i="11"/>
  <c r="P1911" i="11"/>
  <c r="P1912" i="11"/>
  <c r="P1913" i="11"/>
  <c r="P1914" i="11"/>
  <c r="P1915" i="11"/>
  <c r="P1916" i="11"/>
  <c r="P1917" i="11"/>
  <c r="P1918" i="11"/>
  <c r="P1919" i="11"/>
  <c r="P1920" i="11"/>
  <c r="P1921" i="11"/>
  <c r="P1922" i="11"/>
  <c r="P1923" i="11"/>
  <c r="P1924" i="11"/>
  <c r="P1925" i="11"/>
  <c r="P1926" i="11"/>
  <c r="P1927" i="11"/>
  <c r="P1928" i="11"/>
  <c r="P1929" i="11"/>
  <c r="P1930" i="11"/>
  <c r="P1931" i="11"/>
  <c r="P1932" i="11"/>
  <c r="P1933" i="11"/>
  <c r="P1934" i="11"/>
  <c r="P1935" i="11"/>
  <c r="P1936" i="11"/>
  <c r="P1937" i="11"/>
  <c r="P1938" i="11"/>
  <c r="P1939" i="11"/>
  <c r="P1940" i="11"/>
  <c r="P1941" i="11"/>
  <c r="P1942" i="11"/>
  <c r="P1943" i="11"/>
  <c r="P1944" i="11"/>
  <c r="P1945" i="11"/>
  <c r="P1946" i="11"/>
  <c r="P1950" i="11"/>
  <c r="P1951" i="11"/>
  <c r="P1952" i="11"/>
  <c r="P1953" i="11"/>
  <c r="P1954" i="11"/>
  <c r="P1955" i="11"/>
  <c r="P1956" i="11"/>
  <c r="P1957" i="11"/>
  <c r="P1958" i="11"/>
  <c r="P1959" i="11"/>
  <c r="P1960" i="11"/>
  <c r="P1961" i="11"/>
  <c r="P1962" i="11"/>
  <c r="P1963" i="11"/>
  <c r="P1964" i="11"/>
  <c r="P1965" i="11"/>
  <c r="P1966" i="11"/>
  <c r="P1967" i="11"/>
  <c r="P1968" i="11"/>
  <c r="P1969" i="11"/>
  <c r="P1970" i="11"/>
  <c r="P1971" i="11"/>
  <c r="P1972" i="11"/>
  <c r="P1973" i="11"/>
  <c r="P1974" i="11"/>
  <c r="P1975" i="11"/>
  <c r="P1976" i="11"/>
  <c r="P1977" i="11"/>
  <c r="P1978" i="11"/>
  <c r="P1979" i="11"/>
  <c r="P1980" i="11"/>
  <c r="P1981" i="11"/>
  <c r="P1982" i="11"/>
  <c r="P1983" i="11"/>
  <c r="P1984" i="11"/>
  <c r="P1985" i="11"/>
  <c r="P1986" i="11"/>
  <c r="P1987" i="11"/>
  <c r="P1988" i="11"/>
  <c r="P1989" i="11"/>
  <c r="P1990" i="11"/>
  <c r="P1991" i="11"/>
  <c r="P1992" i="11"/>
  <c r="P1993" i="11"/>
  <c r="P1994" i="11"/>
  <c r="P1995" i="11"/>
  <c r="P1996" i="11"/>
  <c r="P1997" i="11"/>
  <c r="P1998" i="11"/>
  <c r="P1999" i="11"/>
  <c r="P2000" i="11"/>
  <c r="P2001" i="11"/>
  <c r="P2002" i="11"/>
  <c r="P2003" i="11"/>
  <c r="P2004" i="11"/>
  <c r="P2005" i="11"/>
  <c r="P2006" i="11"/>
  <c r="P2007" i="11"/>
  <c r="P2008" i="11"/>
  <c r="P2009" i="11"/>
  <c r="P2010" i="11"/>
  <c r="P2011" i="11"/>
  <c r="P2012" i="11"/>
  <c r="P2013" i="11"/>
  <c r="P2014" i="11"/>
  <c r="P2015" i="11"/>
  <c r="P2016" i="11"/>
  <c r="P2017" i="11"/>
  <c r="P2018" i="11"/>
  <c r="P2019" i="11"/>
  <c r="P2021" i="11"/>
  <c r="P2022" i="11"/>
  <c r="P2023" i="11"/>
  <c r="P2024" i="11"/>
  <c r="P2025" i="11"/>
  <c r="P2026" i="11"/>
  <c r="P2027" i="11"/>
  <c r="P2028" i="11"/>
  <c r="P2029" i="11"/>
  <c r="P2030" i="11"/>
  <c r="P2031" i="11"/>
  <c r="P2032" i="11"/>
  <c r="P2033" i="11"/>
  <c r="P2034" i="11"/>
  <c r="P2035" i="11"/>
  <c r="P2036" i="11"/>
  <c r="P2037" i="11"/>
  <c r="P2038" i="11"/>
  <c r="P2039" i="11"/>
  <c r="P2040" i="11"/>
  <c r="P2041" i="11"/>
  <c r="P2042" i="11"/>
  <c r="P2043" i="11"/>
  <c r="P2044" i="11"/>
  <c r="P2045" i="11"/>
  <c r="P2046" i="11"/>
  <c r="P2047" i="11"/>
  <c r="P2048" i="11"/>
  <c r="P2049" i="11"/>
  <c r="P2050" i="11"/>
  <c r="P2053" i="11"/>
  <c r="P2054" i="11"/>
  <c r="P2055" i="11"/>
  <c r="P2056" i="11"/>
  <c r="P2057" i="11"/>
  <c r="P2058" i="11"/>
  <c r="P2059" i="11"/>
  <c r="P2060" i="11"/>
  <c r="P2061" i="11"/>
  <c r="P2062" i="11"/>
  <c r="P2063" i="11"/>
  <c r="P2064" i="11"/>
  <c r="P2065" i="11"/>
  <c r="P2066" i="11"/>
  <c r="P2067" i="11"/>
  <c r="P2068" i="11"/>
  <c r="P2069" i="11"/>
  <c r="P2070" i="11"/>
  <c r="P2071" i="11"/>
  <c r="P2072" i="11"/>
  <c r="P2073" i="11"/>
  <c r="P2074" i="11"/>
  <c r="P2075" i="11"/>
  <c r="P2076" i="11"/>
  <c r="P2077" i="11"/>
  <c r="P2078" i="11"/>
  <c r="P2079" i="11"/>
  <c r="P2080" i="11"/>
  <c r="P2081" i="11"/>
  <c r="P2082" i="11"/>
  <c r="P2083" i="11"/>
  <c r="P2084" i="11"/>
  <c r="P2085" i="11"/>
  <c r="P2086" i="11"/>
  <c r="P2087" i="11"/>
  <c r="P2088" i="11"/>
  <c r="P2089" i="11"/>
  <c r="P2090" i="11"/>
  <c r="P2091" i="11"/>
  <c r="P2092" i="11"/>
  <c r="P2093" i="11"/>
  <c r="P2094" i="11"/>
  <c r="P2095" i="11"/>
  <c r="P2096" i="11"/>
  <c r="P2097" i="11"/>
  <c r="P2098" i="11"/>
  <c r="P2099" i="11"/>
  <c r="P2100" i="11"/>
  <c r="P2101" i="11"/>
  <c r="P2102" i="11"/>
  <c r="P2103" i="11"/>
  <c r="P2104" i="11"/>
  <c r="P2105" i="11"/>
  <c r="P2106" i="11"/>
  <c r="P2107" i="11"/>
  <c r="P2108" i="11"/>
  <c r="P2109" i="11"/>
  <c r="P2110" i="11"/>
  <c r="P2111" i="11"/>
  <c r="P2112" i="11"/>
  <c r="P2113" i="11"/>
  <c r="P2114" i="11"/>
  <c r="P2115" i="11"/>
  <c r="P2116" i="11"/>
  <c r="P2117" i="11"/>
  <c r="P2118" i="11"/>
  <c r="P2119" i="11"/>
  <c r="P2120" i="11"/>
  <c r="P2121" i="11"/>
  <c r="P2122" i="11"/>
  <c r="P2123" i="11"/>
  <c r="P2124" i="11"/>
  <c r="P2125" i="11"/>
  <c r="P2126" i="11"/>
  <c r="P2127" i="11"/>
  <c r="P2128" i="11"/>
  <c r="P2129" i="11"/>
  <c r="P2130" i="11"/>
  <c r="P2131" i="11"/>
  <c r="P2132" i="11"/>
  <c r="P2133" i="11"/>
  <c r="P2134" i="11"/>
  <c r="P2135" i="11"/>
  <c r="P2136" i="11"/>
  <c r="P2137" i="11"/>
  <c r="P2138" i="11"/>
  <c r="P2139" i="11"/>
  <c r="P2140" i="11"/>
  <c r="P2141" i="11"/>
  <c r="P2142" i="11"/>
  <c r="P2143" i="11"/>
  <c r="P2144" i="11"/>
  <c r="P2145" i="11"/>
  <c r="P2146" i="11"/>
  <c r="P2147" i="11"/>
  <c r="P2148" i="11"/>
  <c r="P2149" i="11"/>
  <c r="P2150" i="11"/>
  <c r="P2151" i="11"/>
  <c r="P2152" i="11"/>
  <c r="P2153" i="11"/>
  <c r="P2154" i="11"/>
  <c r="P2155" i="11"/>
  <c r="P2156" i="11"/>
  <c r="P2157" i="11"/>
  <c r="P2158" i="11"/>
  <c r="P2159" i="11"/>
  <c r="P2160" i="11"/>
  <c r="P2161" i="11"/>
  <c r="P2162" i="11"/>
  <c r="P2163" i="11"/>
  <c r="P2164" i="11"/>
  <c r="P2165" i="11"/>
  <c r="P2166" i="11"/>
  <c r="P2167" i="11"/>
  <c r="P2168" i="11"/>
  <c r="P2169" i="11"/>
  <c r="P2170" i="11"/>
  <c r="P2171" i="11"/>
  <c r="P2172" i="11"/>
  <c r="P2173" i="11"/>
  <c r="P2174" i="11"/>
  <c r="P2175" i="11"/>
  <c r="P2176" i="11"/>
  <c r="P2177" i="11"/>
  <c r="P2178" i="11"/>
  <c r="P2179" i="11"/>
  <c r="P2180" i="11"/>
  <c r="P2181" i="11"/>
  <c r="P2182" i="11"/>
  <c r="P2183" i="11"/>
  <c r="P2184" i="11"/>
  <c r="P2185" i="11"/>
  <c r="P2186" i="11"/>
  <c r="P2187" i="11"/>
  <c r="P2188" i="11"/>
  <c r="P2189" i="11"/>
  <c r="P2190" i="11"/>
  <c r="P2191" i="11"/>
  <c r="P2192" i="11"/>
  <c r="P2193" i="11"/>
  <c r="P2194" i="11"/>
  <c r="P2195" i="11"/>
  <c r="P2196" i="11"/>
  <c r="P2197" i="11"/>
  <c r="P2198" i="11"/>
  <c r="P2199" i="11"/>
  <c r="P2200" i="11"/>
  <c r="P2201" i="11"/>
  <c r="P2202" i="11"/>
  <c r="P2203" i="11"/>
  <c r="P2204" i="11"/>
  <c r="P2205" i="11"/>
  <c r="P2206" i="11"/>
  <c r="P2207" i="11"/>
  <c r="P2208" i="11"/>
  <c r="P2209" i="11"/>
  <c r="P2210" i="11"/>
  <c r="P2211" i="11"/>
  <c r="P2212" i="11"/>
  <c r="P2213" i="11"/>
  <c r="P2214" i="11"/>
  <c r="P2215" i="11"/>
  <c r="P2216" i="11"/>
  <c r="P2217" i="11"/>
  <c r="P2218" i="11"/>
  <c r="P2219" i="11"/>
  <c r="P2220" i="11"/>
  <c r="P2221" i="11"/>
  <c r="P2222" i="11"/>
  <c r="P2223" i="11"/>
  <c r="P2224" i="11"/>
  <c r="P2225" i="11"/>
  <c r="P2226" i="11"/>
  <c r="P2227" i="11"/>
  <c r="P2228" i="11"/>
  <c r="P2229" i="11"/>
  <c r="P2230" i="11"/>
  <c r="P2231" i="11"/>
  <c r="P2232" i="11"/>
  <c r="P2233" i="11"/>
  <c r="P2234" i="11"/>
  <c r="P2235" i="11"/>
  <c r="P2236" i="11"/>
  <c r="P2237" i="11"/>
  <c r="P2238" i="11"/>
  <c r="P2239" i="11"/>
  <c r="P2240" i="11"/>
  <c r="P2241" i="11"/>
  <c r="P2242" i="11"/>
  <c r="P2243" i="11"/>
  <c r="P2244" i="11"/>
  <c r="P2245" i="11"/>
  <c r="P2246" i="11"/>
  <c r="P2247" i="11"/>
  <c r="P2248" i="11"/>
  <c r="P2249" i="11"/>
  <c r="P2250" i="11"/>
  <c r="P2251" i="11"/>
  <c r="P2252" i="11"/>
  <c r="P2253" i="11"/>
  <c r="P2254" i="11"/>
  <c r="P2255" i="11"/>
  <c r="P2256" i="11"/>
  <c r="P2257" i="11"/>
  <c r="P2258" i="11"/>
  <c r="P2259" i="11"/>
  <c r="P2260" i="11"/>
  <c r="P2261" i="11"/>
  <c r="P2262" i="11"/>
  <c r="P2263" i="11"/>
  <c r="P2264" i="11"/>
  <c r="P2265" i="11"/>
  <c r="P2266" i="11"/>
  <c r="P2267" i="11"/>
  <c r="P2268" i="11"/>
  <c r="P2269" i="11"/>
  <c r="P2270" i="11"/>
  <c r="P2271" i="11"/>
  <c r="P2272" i="11"/>
  <c r="P2273" i="11"/>
  <c r="P2274" i="11"/>
  <c r="P2275" i="11"/>
  <c r="P2276" i="11"/>
  <c r="P2277" i="11"/>
  <c r="P2278" i="11"/>
  <c r="P2279" i="11"/>
  <c r="P2280" i="11"/>
  <c r="P2281" i="11"/>
  <c r="P2282" i="11"/>
  <c r="P2283" i="11"/>
  <c r="P2284" i="11"/>
  <c r="P2285" i="11"/>
  <c r="P2286" i="11"/>
  <c r="P2287" i="11"/>
  <c r="P2288" i="11"/>
  <c r="P2289" i="11"/>
  <c r="P2290" i="11"/>
  <c r="P2291" i="11"/>
  <c r="P2292" i="11"/>
  <c r="P2293" i="11"/>
  <c r="P2294" i="11"/>
  <c r="P2295" i="11"/>
  <c r="P2296" i="11"/>
  <c r="P2297" i="11"/>
  <c r="P2298" i="11"/>
  <c r="P2299" i="11"/>
  <c r="P2300" i="11"/>
  <c r="P2301" i="11"/>
  <c r="P2302" i="11"/>
  <c r="P2303" i="11"/>
  <c r="P2304" i="11"/>
  <c r="P2305" i="11"/>
  <c r="P2306" i="11"/>
  <c r="P2307" i="11"/>
  <c r="P2308" i="11"/>
  <c r="P2309" i="11"/>
  <c r="P2310" i="11"/>
  <c r="P2311" i="11"/>
  <c r="P2312" i="11"/>
  <c r="P2313" i="11"/>
  <c r="P2314" i="11"/>
  <c r="P2315" i="11"/>
  <c r="P2316" i="11"/>
  <c r="P2317" i="11"/>
  <c r="P2318" i="11"/>
  <c r="P2319" i="11"/>
  <c r="P2320" i="11"/>
  <c r="P2321" i="11"/>
  <c r="P2322" i="11"/>
  <c r="P2323" i="11"/>
  <c r="P2324" i="11"/>
  <c r="P2325" i="11"/>
  <c r="P2326" i="11"/>
  <c r="P2327" i="11"/>
  <c r="P2328" i="11"/>
  <c r="P2329" i="11"/>
  <c r="P2330" i="11"/>
  <c r="P2331" i="11"/>
  <c r="P2332" i="11"/>
  <c r="P2333" i="11"/>
  <c r="P2334" i="11"/>
  <c r="P2335" i="11"/>
  <c r="P2336" i="11"/>
  <c r="P2337" i="11"/>
  <c r="P2338" i="11"/>
  <c r="P2339" i="11"/>
  <c r="P2340" i="11"/>
  <c r="P2341" i="11"/>
  <c r="P2342" i="11"/>
  <c r="P2343" i="11"/>
  <c r="P2344" i="11"/>
  <c r="P2345" i="11"/>
  <c r="P2346" i="11"/>
  <c r="P2347" i="11"/>
  <c r="P2348" i="11"/>
  <c r="P2349" i="11"/>
  <c r="P2350" i="11"/>
  <c r="P2351" i="11"/>
  <c r="P2352" i="11"/>
  <c r="P2353" i="11"/>
  <c r="P2354" i="11"/>
  <c r="P2355" i="11"/>
  <c r="P2356" i="11"/>
  <c r="P2357" i="11"/>
  <c r="P2358" i="11"/>
  <c r="P2360" i="11"/>
  <c r="P2361" i="11"/>
  <c r="P2362" i="11"/>
  <c r="P2363" i="11"/>
  <c r="P2364" i="11"/>
  <c r="P2365" i="11"/>
  <c r="P2366" i="11"/>
  <c r="P2367" i="11"/>
  <c r="P2368" i="11"/>
  <c r="P2369" i="11"/>
  <c r="P2370" i="11"/>
  <c r="P2371" i="11"/>
  <c r="P2372" i="11"/>
  <c r="P2373" i="11"/>
  <c r="P2374" i="11"/>
  <c r="P2375" i="11"/>
  <c r="P2376" i="11"/>
  <c r="P2377" i="11"/>
  <c r="P2378" i="11"/>
  <c r="P2379" i="11"/>
  <c r="P2380" i="11"/>
  <c r="P2382" i="11"/>
  <c r="P2383" i="11"/>
  <c r="P2384" i="11"/>
  <c r="P2386" i="11"/>
  <c r="P2387" i="11"/>
  <c r="P2388" i="11"/>
  <c r="P2389" i="11"/>
  <c r="P2390" i="11"/>
  <c r="P2391" i="11"/>
  <c r="P2392" i="11"/>
  <c r="P2393" i="11"/>
  <c r="P2394" i="11"/>
  <c r="P2395" i="11"/>
  <c r="P2396" i="11"/>
  <c r="P2397" i="11"/>
  <c r="P2398" i="11"/>
  <c r="P2399" i="11"/>
  <c r="P2400" i="11"/>
  <c r="P2401" i="11"/>
  <c r="P2402" i="11"/>
  <c r="P2403" i="11"/>
  <c r="P2404" i="11"/>
  <c r="P2405" i="11"/>
  <c r="P2406" i="11"/>
  <c r="P2407" i="11"/>
  <c r="P2408" i="11"/>
  <c r="P2409" i="11"/>
  <c r="P2410" i="11"/>
  <c r="P2411" i="11"/>
  <c r="P2412" i="11"/>
  <c r="P2413" i="11"/>
  <c r="P2414" i="11"/>
  <c r="P2415" i="11"/>
  <c r="P2416" i="11"/>
  <c r="P2417" i="11"/>
  <c r="P2418" i="11"/>
  <c r="P2419" i="11"/>
  <c r="P2420" i="11"/>
  <c r="P2421" i="11"/>
  <c r="P2422" i="11"/>
  <c r="P2423" i="11"/>
  <c r="P2424" i="11"/>
  <c r="P2425" i="11"/>
  <c r="P2426" i="11"/>
  <c r="P2427" i="11"/>
  <c r="P2428" i="11"/>
  <c r="P2429" i="11"/>
  <c r="P2430" i="11"/>
  <c r="P2431" i="11"/>
  <c r="P2432" i="11"/>
  <c r="P2433" i="11"/>
  <c r="P2434" i="11"/>
  <c r="P2435" i="11"/>
  <c r="P2436" i="11"/>
  <c r="P2437" i="11"/>
  <c r="P2438" i="11"/>
  <c r="P2439" i="11"/>
  <c r="P2440" i="11"/>
  <c r="P2441" i="11"/>
  <c r="P2442" i="11"/>
  <c r="P2443" i="11"/>
  <c r="P2444" i="11"/>
  <c r="P2445" i="11"/>
  <c r="P2446" i="11"/>
  <c r="P2447" i="11"/>
  <c r="P2448" i="11"/>
  <c r="P2449" i="11"/>
  <c r="P2450" i="11"/>
  <c r="P2451" i="11"/>
  <c r="P2452" i="11"/>
  <c r="P2453" i="11"/>
  <c r="P2454" i="11"/>
  <c r="P2455" i="11"/>
  <c r="P2456" i="11"/>
  <c r="P2457" i="11"/>
  <c r="P2458" i="11"/>
  <c r="P2459" i="11"/>
  <c r="P2460" i="11"/>
  <c r="P2461" i="11"/>
  <c r="P2462" i="11"/>
  <c r="P2463" i="11"/>
  <c r="P2464" i="11"/>
  <c r="P2465" i="11"/>
  <c r="P2466" i="11"/>
  <c r="P2467" i="11"/>
  <c r="P2468" i="11"/>
  <c r="P2469" i="11"/>
  <c r="P2470" i="11"/>
  <c r="P2471" i="11"/>
  <c r="P2472" i="11"/>
  <c r="P2473" i="11"/>
  <c r="P2474" i="11"/>
  <c r="P2475" i="11"/>
  <c r="P2476" i="11"/>
  <c r="P2477" i="11"/>
  <c r="P2478" i="11"/>
  <c r="P2479" i="11"/>
  <c r="P2480" i="11"/>
  <c r="P2481" i="11"/>
  <c r="P2482" i="11"/>
  <c r="P2483" i="11"/>
  <c r="P2484" i="11"/>
  <c r="P2485" i="11"/>
  <c r="P2486" i="11"/>
  <c r="P2487" i="11"/>
  <c r="P2488" i="11"/>
  <c r="P2489" i="11"/>
  <c r="P2490" i="11"/>
  <c r="P2491" i="11"/>
  <c r="P2492" i="11"/>
  <c r="P2493" i="11"/>
  <c r="P2494" i="11"/>
  <c r="P2495" i="11"/>
  <c r="P2496" i="11"/>
  <c r="P2497" i="11"/>
  <c r="P2498" i="11"/>
  <c r="P2499" i="11"/>
  <c r="P2500" i="11"/>
  <c r="P2501" i="11"/>
  <c r="P2502" i="11"/>
  <c r="P2503" i="11"/>
  <c r="P2504" i="11"/>
  <c r="P2505" i="11"/>
  <c r="P2506" i="11"/>
  <c r="P2507" i="11"/>
  <c r="P2508" i="11"/>
  <c r="P2509" i="11"/>
  <c r="P2510" i="11"/>
  <c r="P2511" i="11"/>
  <c r="P2512" i="11"/>
  <c r="P2513" i="11"/>
  <c r="P2514" i="11"/>
  <c r="P2515" i="11"/>
  <c r="P2516" i="11"/>
  <c r="P2517" i="11"/>
  <c r="P2518" i="11"/>
  <c r="P2519" i="11"/>
  <c r="P2520" i="11"/>
  <c r="P2521" i="11"/>
  <c r="P2522" i="11"/>
  <c r="P2523" i="11"/>
  <c r="P2524" i="11"/>
  <c r="P2525" i="11"/>
  <c r="P2526" i="11"/>
  <c r="P2527" i="11"/>
  <c r="P2528" i="11"/>
  <c r="P2529" i="11"/>
  <c r="P2530" i="11"/>
  <c r="P2531" i="11"/>
  <c r="P2532" i="11"/>
  <c r="P2533" i="11"/>
  <c r="P2534" i="11"/>
  <c r="P2535" i="11"/>
  <c r="P2536" i="11"/>
  <c r="P2537" i="11"/>
  <c r="P2538" i="11"/>
  <c r="P2539" i="11"/>
  <c r="P2540" i="11"/>
  <c r="P2541" i="11"/>
  <c r="P2542" i="11"/>
  <c r="P2543" i="11"/>
  <c r="P2544" i="11"/>
  <c r="P2545" i="11"/>
  <c r="P2546" i="11"/>
  <c r="P2547" i="11"/>
  <c r="P2548" i="11"/>
  <c r="P2549" i="11"/>
  <c r="P2550" i="11"/>
  <c r="P2551" i="11"/>
  <c r="P2552" i="11"/>
  <c r="P2553" i="11"/>
  <c r="P2554" i="11"/>
  <c r="P2555" i="11"/>
  <c r="P2556" i="11"/>
  <c r="P2557" i="11"/>
  <c r="P2558" i="11"/>
  <c r="P2559" i="11"/>
  <c r="P2560" i="11"/>
  <c r="P2561" i="11"/>
  <c r="P2562" i="11"/>
  <c r="P2563" i="11"/>
  <c r="P2564" i="11"/>
  <c r="P2565" i="11"/>
  <c r="P2566" i="11"/>
  <c r="P2567" i="11"/>
  <c r="P2568" i="11"/>
  <c r="P2569" i="11"/>
  <c r="P2570" i="11"/>
  <c r="P2571" i="11"/>
  <c r="P2572" i="11"/>
  <c r="P2573" i="11"/>
  <c r="P2574" i="11"/>
  <c r="P2575" i="11"/>
  <c r="P2576" i="11"/>
  <c r="P2577" i="11"/>
  <c r="P2578" i="11"/>
  <c r="P2579" i="11"/>
  <c r="P2580" i="11"/>
  <c r="P2581" i="11"/>
  <c r="P2582" i="11"/>
  <c r="P2583" i="11"/>
  <c r="P2584" i="11"/>
  <c r="P2585" i="11"/>
  <c r="P2586" i="11"/>
  <c r="P2587" i="11"/>
  <c r="P2588" i="11"/>
  <c r="P2589" i="11"/>
  <c r="P2590" i="11"/>
  <c r="P2591" i="11"/>
  <c r="P2592" i="11"/>
  <c r="P2593" i="11"/>
  <c r="P2594" i="11"/>
  <c r="P2595" i="11"/>
  <c r="P2596" i="11"/>
  <c r="P2597" i="11"/>
  <c r="P2598" i="11"/>
  <c r="P2599" i="11"/>
  <c r="P2600" i="11"/>
  <c r="P2601" i="11"/>
  <c r="P2602" i="11"/>
  <c r="P2603" i="11"/>
  <c r="P2604" i="11"/>
  <c r="P2605" i="11"/>
  <c r="P2606" i="11"/>
  <c r="P2607" i="11"/>
  <c r="P2608" i="11"/>
  <c r="P2609" i="11"/>
  <c r="P2610" i="11"/>
  <c r="P2611" i="11"/>
  <c r="P2612" i="11"/>
  <c r="P2613" i="11"/>
  <c r="P2614" i="11"/>
  <c r="P2615" i="11"/>
  <c r="P2616" i="11"/>
  <c r="P2617" i="11"/>
  <c r="P2618" i="11"/>
  <c r="P2619" i="11"/>
  <c r="P2620" i="11"/>
  <c r="P2621" i="11"/>
  <c r="P2622" i="11"/>
  <c r="P2623" i="11"/>
  <c r="P2624" i="11"/>
  <c r="P2625" i="11"/>
  <c r="P2626" i="11"/>
  <c r="P2627" i="11"/>
  <c r="P2628" i="11"/>
  <c r="P2629" i="11"/>
  <c r="P2630" i="11"/>
  <c r="P2631" i="11"/>
  <c r="P2632" i="11"/>
  <c r="P2633" i="11"/>
  <c r="P2634" i="11"/>
  <c r="P2635" i="11"/>
  <c r="P2636" i="11"/>
  <c r="P2637" i="11"/>
  <c r="P2638" i="11"/>
  <c r="P2639" i="11"/>
  <c r="P2640" i="11"/>
  <c r="P2641" i="11"/>
  <c r="P2642" i="11"/>
  <c r="P2643" i="11"/>
  <c r="P2644" i="11"/>
  <c r="P2645" i="11"/>
  <c r="P2646" i="11"/>
  <c r="P2647" i="11"/>
  <c r="P2649" i="11"/>
  <c r="P2650" i="11"/>
  <c r="P2651" i="11"/>
  <c r="P2652" i="11"/>
  <c r="P2653" i="11"/>
  <c r="P2654" i="11"/>
  <c r="P2655" i="11"/>
  <c r="P2656" i="11"/>
  <c r="P2657" i="11"/>
  <c r="P2658" i="11"/>
  <c r="P2659" i="11"/>
  <c r="P2660" i="11"/>
  <c r="P2661" i="11"/>
  <c r="P2662" i="11"/>
  <c r="P2663" i="11"/>
  <c r="P2664" i="11"/>
  <c r="P2665" i="11"/>
  <c r="P2666" i="11"/>
  <c r="P2667" i="11"/>
  <c r="P2668" i="11"/>
  <c r="P2669" i="11"/>
  <c r="P2670" i="11"/>
  <c r="P2671" i="11"/>
  <c r="P2672" i="11"/>
  <c r="P2673" i="11"/>
  <c r="P2674" i="11"/>
  <c r="P2675" i="11"/>
  <c r="P2676" i="11"/>
  <c r="P2677" i="11"/>
  <c r="P2678" i="11"/>
  <c r="P2679" i="11"/>
  <c r="P2680" i="11"/>
  <c r="P2681" i="11"/>
  <c r="P2682" i="11"/>
  <c r="P2683" i="11"/>
  <c r="P2684" i="11"/>
  <c r="P2685" i="11"/>
  <c r="P2686" i="11"/>
  <c r="P2687" i="11"/>
  <c r="P2688" i="11"/>
  <c r="P2689" i="11"/>
  <c r="P2690" i="11"/>
  <c r="P2691" i="11"/>
  <c r="P2692" i="11"/>
  <c r="P2693" i="11"/>
  <c r="P2694" i="11"/>
  <c r="P2695" i="11"/>
  <c r="P2696" i="11"/>
  <c r="P2697" i="11"/>
  <c r="P2698" i="11"/>
  <c r="P2699" i="11"/>
  <c r="P2700" i="11"/>
  <c r="P2701" i="11"/>
  <c r="P2702" i="11"/>
  <c r="P2703" i="11"/>
  <c r="P2704" i="11"/>
  <c r="P2705" i="11"/>
  <c r="P2706" i="11"/>
  <c r="P2707" i="11"/>
  <c r="P2708" i="11"/>
  <c r="P2709" i="11"/>
  <c r="P2710" i="11"/>
  <c r="P2711" i="11"/>
  <c r="P2712" i="11"/>
  <c r="P2713" i="11"/>
  <c r="P2714" i="11"/>
  <c r="P2715" i="11"/>
  <c r="P2716" i="11"/>
  <c r="P2717" i="11"/>
  <c r="P2718" i="11"/>
  <c r="P2719" i="11"/>
  <c r="P2720" i="11"/>
  <c r="P2721" i="11"/>
  <c r="P2722" i="11"/>
  <c r="P2723" i="11"/>
  <c r="P2724" i="11"/>
  <c r="P2725" i="11"/>
  <c r="P2726" i="11"/>
  <c r="P2727" i="11"/>
  <c r="P2728" i="11"/>
  <c r="P2729" i="11"/>
  <c r="P2730" i="11"/>
  <c r="P2731" i="11"/>
  <c r="P2732" i="11"/>
  <c r="P2733" i="11"/>
  <c r="P2734" i="11"/>
  <c r="P2735" i="11"/>
  <c r="P2736" i="11"/>
  <c r="P2737" i="11"/>
  <c r="P2738" i="11"/>
  <c r="P2739" i="11"/>
  <c r="P2740" i="11"/>
  <c r="P2741" i="11"/>
  <c r="P2742" i="11"/>
  <c r="P2743" i="11"/>
  <c r="P2744" i="11"/>
  <c r="P2745" i="11"/>
  <c r="P2746" i="11"/>
  <c r="P2747" i="11"/>
  <c r="P2748" i="11"/>
  <c r="P2749" i="11"/>
  <c r="P2750" i="11"/>
  <c r="P2751" i="11"/>
  <c r="P2752" i="11"/>
  <c r="P2753" i="11"/>
  <c r="P2754" i="11"/>
  <c r="P2755" i="11"/>
  <c r="P2756" i="11"/>
  <c r="P2757" i="11"/>
  <c r="P2758" i="11"/>
  <c r="P2759" i="11"/>
  <c r="P2760" i="11"/>
  <c r="P2761" i="11"/>
  <c r="P2762" i="11"/>
  <c r="P2763" i="11"/>
  <c r="P2764" i="11"/>
  <c r="P2765" i="11"/>
  <c r="P2766" i="11"/>
  <c r="P2767" i="11"/>
  <c r="P2768" i="11"/>
  <c r="P2769" i="11"/>
  <c r="P2770" i="11"/>
  <c r="P2771" i="11"/>
  <c r="P2772" i="11"/>
  <c r="P2773" i="11"/>
  <c r="P2774" i="11"/>
  <c r="P2775" i="11"/>
  <c r="P2776" i="11"/>
  <c r="P2777" i="11"/>
  <c r="P2778" i="11"/>
  <c r="P2782" i="11"/>
  <c r="P2783" i="11"/>
  <c r="P2784" i="11"/>
  <c r="P2785" i="11"/>
  <c r="P2786" i="11"/>
  <c r="P2787" i="11"/>
  <c r="P2788" i="11"/>
  <c r="P2789" i="11"/>
  <c r="P2790" i="11"/>
  <c r="P2791" i="11"/>
  <c r="P2793" i="11"/>
  <c r="P2794" i="11"/>
  <c r="P2795" i="11"/>
  <c r="P2796" i="11"/>
  <c r="P2797" i="11"/>
  <c r="P2798" i="11"/>
  <c r="P2799" i="11"/>
  <c r="P2802" i="11"/>
  <c r="P2803" i="11"/>
  <c r="P2804" i="11"/>
  <c r="P2805" i="11"/>
  <c r="P2806" i="11"/>
  <c r="P2807" i="11"/>
  <c r="P2808" i="11"/>
  <c r="P2809" i="11"/>
  <c r="P2810" i="11"/>
  <c r="P2811" i="11"/>
  <c r="P2812" i="11"/>
  <c r="P2813" i="11"/>
  <c r="P2814" i="11"/>
  <c r="P2815" i="11"/>
  <c r="P2816" i="11"/>
  <c r="P2817" i="11"/>
  <c r="P2818" i="11"/>
  <c r="P2819" i="11"/>
  <c r="P2820" i="11"/>
  <c r="P2821" i="11"/>
  <c r="P2822" i="11"/>
  <c r="P2823" i="11"/>
  <c r="P2824" i="11"/>
  <c r="P2825" i="11"/>
  <c r="P2826" i="11"/>
  <c r="P2827" i="11"/>
  <c r="P2828" i="11"/>
  <c r="P2829" i="11"/>
  <c r="P2830" i="11"/>
  <c r="P2831" i="11"/>
  <c r="P2832" i="11"/>
  <c r="P2833" i="11"/>
  <c r="P2834" i="11"/>
  <c r="P2835" i="11"/>
  <c r="P2836" i="11"/>
  <c r="P2837" i="11"/>
  <c r="P2838" i="11"/>
  <c r="P2839" i="11"/>
  <c r="P2840" i="11"/>
  <c r="P2841" i="11"/>
  <c r="P2842" i="11"/>
  <c r="P2843" i="11"/>
  <c r="P2844" i="11"/>
  <c r="P2845" i="11"/>
  <c r="P2846" i="11"/>
  <c r="P2847" i="11"/>
  <c r="P2848" i="11"/>
  <c r="P2849" i="11"/>
  <c r="P2850" i="11"/>
  <c r="P2851" i="11"/>
  <c r="P2852" i="11"/>
  <c r="P2853" i="11"/>
  <c r="P2854" i="11"/>
  <c r="P2855" i="11"/>
  <c r="P2856" i="11"/>
  <c r="P2857" i="11"/>
  <c r="P2858" i="11"/>
  <c r="P2859" i="11"/>
  <c r="P2860" i="11"/>
  <c r="P2861" i="11"/>
  <c r="P2862" i="11"/>
  <c r="P2863" i="11"/>
  <c r="P2864" i="11"/>
  <c r="P2865" i="11"/>
  <c r="P2866" i="11"/>
  <c r="P2867" i="11"/>
  <c r="P2868" i="11"/>
  <c r="P2869" i="11"/>
  <c r="P2870" i="11"/>
  <c r="P2871" i="11"/>
  <c r="P2872" i="11"/>
  <c r="P2873" i="11"/>
  <c r="P2874" i="11"/>
  <c r="P2875" i="11"/>
  <c r="P2876" i="11"/>
  <c r="P2877" i="11"/>
  <c r="P2878" i="11"/>
  <c r="P2879" i="11"/>
  <c r="P2880" i="11"/>
  <c r="P2881" i="11"/>
  <c r="P2882" i="11"/>
  <c r="P2883" i="11"/>
  <c r="P2884" i="11"/>
  <c r="P2885" i="11"/>
  <c r="P2886" i="11"/>
  <c r="P2887" i="11"/>
  <c r="P2888" i="11"/>
  <c r="P2889" i="11"/>
  <c r="P2890" i="11"/>
  <c r="P2891" i="11"/>
  <c r="P2892" i="11"/>
  <c r="P2893" i="11"/>
  <c r="P2894" i="11"/>
  <c r="P2895" i="11"/>
  <c r="P2896" i="11"/>
  <c r="P2897" i="11"/>
  <c r="P2898" i="11"/>
  <c r="P2899" i="11"/>
  <c r="P2900" i="11"/>
  <c r="P2901" i="11"/>
  <c r="P2902" i="11"/>
  <c r="P2903" i="11"/>
  <c r="P2904" i="11"/>
  <c r="P2906" i="11"/>
  <c r="P2907" i="11"/>
  <c r="P2908" i="11"/>
  <c r="P2909" i="11"/>
  <c r="P2910" i="11"/>
  <c r="P2911" i="11"/>
  <c r="P2912" i="11"/>
  <c r="P2914" i="11"/>
  <c r="P2915" i="11"/>
  <c r="P2916" i="11"/>
  <c r="P2917" i="11"/>
  <c r="P2918" i="11"/>
  <c r="P2919" i="11"/>
  <c r="P2920" i="11"/>
  <c r="P2921" i="11"/>
  <c r="P2922" i="11"/>
  <c r="P2923" i="11"/>
  <c r="P2924" i="11"/>
  <c r="P2925" i="11"/>
  <c r="P2926" i="11"/>
  <c r="P2927" i="11"/>
  <c r="P2928" i="11"/>
  <c r="P2929" i="11"/>
  <c r="P2931" i="11"/>
  <c r="P2932" i="11"/>
  <c r="P2933" i="11"/>
  <c r="P2934" i="11"/>
  <c r="P2935" i="11"/>
  <c r="P2936" i="11"/>
  <c r="P2937" i="11"/>
  <c r="P2938" i="11"/>
  <c r="P2939" i="11"/>
  <c r="P2940" i="11"/>
  <c r="P2941" i="11"/>
  <c r="P2942" i="11"/>
  <c r="P2943" i="11"/>
  <c r="P2944" i="11"/>
  <c r="P2945" i="11"/>
  <c r="P2946" i="11"/>
  <c r="P2947" i="11"/>
  <c r="P2948" i="11"/>
  <c r="P2949" i="11"/>
  <c r="P2950" i="11"/>
  <c r="P2951" i="11"/>
  <c r="P2952" i="11"/>
  <c r="P2953" i="11"/>
  <c r="P2954" i="11"/>
  <c r="P2955" i="11"/>
  <c r="P2956" i="11"/>
  <c r="P2957" i="11"/>
  <c r="P2958" i="11"/>
  <c r="P2959" i="11"/>
  <c r="P2960" i="11"/>
  <c r="P2961" i="11"/>
  <c r="P2962" i="11"/>
  <c r="P2963" i="11"/>
  <c r="P2964" i="11"/>
  <c r="P2965" i="11"/>
  <c r="P2966" i="11"/>
  <c r="P2967" i="11"/>
  <c r="P2968" i="11"/>
  <c r="P2969" i="11"/>
  <c r="P2970" i="11"/>
  <c r="P2971" i="11"/>
  <c r="P2972" i="11"/>
  <c r="P2973" i="11"/>
  <c r="P2974" i="11"/>
  <c r="P2975" i="11"/>
  <c r="P2976" i="11"/>
  <c r="P2977" i="11"/>
  <c r="P2978" i="11"/>
  <c r="P2979" i="11"/>
  <c r="P2980" i="11"/>
  <c r="P2981" i="11"/>
  <c r="P2982" i="11"/>
  <c r="P2983" i="11"/>
  <c r="P2984" i="11"/>
  <c r="P2985" i="11"/>
  <c r="P2986" i="11"/>
  <c r="P2987" i="11"/>
  <c r="P2988" i="11"/>
  <c r="P2989" i="11"/>
  <c r="P2990" i="11"/>
  <c r="P2991" i="11"/>
  <c r="P2992" i="11"/>
  <c r="P2993" i="11"/>
  <c r="P2994" i="11"/>
  <c r="P2995" i="11"/>
  <c r="P2996" i="11"/>
  <c r="P2997" i="11"/>
  <c r="P2998" i="11"/>
  <c r="P2999" i="11"/>
  <c r="P3000" i="11"/>
  <c r="P3001" i="11"/>
  <c r="P3002" i="11"/>
  <c r="P3003" i="11"/>
  <c r="P3004" i="11"/>
  <c r="P3005" i="11"/>
  <c r="P3006" i="11"/>
  <c r="P3007" i="11"/>
  <c r="P3009" i="11"/>
  <c r="P3010" i="11"/>
  <c r="P3011" i="11"/>
  <c r="P3013" i="11"/>
  <c r="P3014" i="11"/>
  <c r="P3015" i="11"/>
  <c r="P3016" i="11"/>
  <c r="P3017" i="11"/>
  <c r="P3018" i="11"/>
  <c r="P3019" i="11"/>
  <c r="P3020" i="11"/>
  <c r="P3021" i="11"/>
  <c r="P3022" i="11"/>
  <c r="P3023" i="11"/>
  <c r="P3024" i="11"/>
  <c r="P3025" i="11"/>
  <c r="P3026" i="11"/>
  <c r="P3027" i="11"/>
  <c r="P3028" i="11"/>
  <c r="P3029" i="11"/>
  <c r="P3030" i="11"/>
  <c r="P3031" i="11"/>
  <c r="P3032" i="11"/>
  <c r="P3033" i="11"/>
  <c r="P3034" i="11"/>
  <c r="P3035" i="11"/>
  <c r="P3036" i="11"/>
  <c r="P3037" i="11"/>
  <c r="P3038" i="11"/>
  <c r="P3039" i="11"/>
  <c r="P3040" i="11"/>
  <c r="P3041" i="11"/>
  <c r="P3042" i="11"/>
  <c r="P3043" i="11"/>
  <c r="P3044" i="11"/>
  <c r="P3045" i="11"/>
  <c r="P3046" i="11"/>
  <c r="P3047" i="11"/>
  <c r="P3048" i="11"/>
  <c r="P3052" i="11"/>
  <c r="P3053" i="11"/>
  <c r="P3054" i="11"/>
  <c r="P3056" i="11"/>
  <c r="P3057" i="11"/>
  <c r="P3058" i="11"/>
  <c r="P3059" i="11"/>
  <c r="P3060" i="11"/>
  <c r="P3061" i="11"/>
  <c r="P3062" i="11"/>
  <c r="P3063" i="11"/>
  <c r="P3064" i="11"/>
  <c r="P3065" i="11"/>
  <c r="P3066" i="11"/>
  <c r="P3067" i="11"/>
  <c r="P3068" i="11"/>
  <c r="P3069" i="11"/>
  <c r="P3070" i="11"/>
  <c r="P3071" i="11"/>
  <c r="P3072" i="11"/>
  <c r="P3073" i="11"/>
  <c r="P3074" i="11"/>
  <c r="P3075" i="11"/>
  <c r="P3076" i="11"/>
  <c r="P3077" i="11"/>
  <c r="P3078" i="11"/>
  <c r="P3079" i="11"/>
  <c r="P3080" i="11"/>
  <c r="P3081" i="11"/>
  <c r="P3082" i="11"/>
  <c r="P3084" i="11"/>
  <c r="P3085" i="11"/>
  <c r="P3086" i="11"/>
  <c r="P3087" i="11"/>
  <c r="P3088" i="11"/>
  <c r="P3089" i="11"/>
  <c r="P3090" i="11"/>
  <c r="P3091" i="11"/>
  <c r="P3092" i="11"/>
  <c r="P3093" i="11"/>
  <c r="P3094" i="11"/>
  <c r="P3095" i="11"/>
  <c r="P3096" i="11"/>
  <c r="P3097" i="11"/>
  <c r="P3098" i="11"/>
  <c r="P3099" i="11"/>
  <c r="P3100" i="11"/>
  <c r="P3101" i="11"/>
  <c r="P3102" i="11"/>
  <c r="P3103" i="11"/>
  <c r="P3104" i="11"/>
  <c r="P3105" i="11"/>
  <c r="P3106" i="11"/>
  <c r="P3107" i="11"/>
  <c r="P3108" i="11"/>
  <c r="P3110" i="11"/>
  <c r="P3111" i="11"/>
  <c r="P3112" i="11"/>
  <c r="P3113" i="11"/>
  <c r="P3114" i="11"/>
  <c r="P3115" i="11"/>
  <c r="P3116" i="11"/>
  <c r="P3117" i="11"/>
  <c r="P3118" i="11"/>
  <c r="P3119" i="11"/>
  <c r="P3120" i="11"/>
  <c r="P3121" i="11"/>
  <c r="P3122" i="11"/>
  <c r="P3123" i="11"/>
  <c r="P3124" i="11"/>
  <c r="P3125" i="11"/>
  <c r="P3126" i="11"/>
  <c r="P3127" i="11"/>
  <c r="P3128" i="11"/>
  <c r="P3129" i="11"/>
  <c r="P3130" i="11"/>
  <c r="P3131" i="11"/>
  <c r="P3132" i="11"/>
  <c r="P3133" i="11"/>
  <c r="P3134" i="11"/>
  <c r="P3135" i="11"/>
  <c r="P3136" i="11"/>
  <c r="P3137" i="11"/>
  <c r="P3138" i="11"/>
  <c r="P3139" i="11"/>
  <c r="P3140" i="11"/>
  <c r="P3141" i="11"/>
  <c r="P3142" i="11"/>
  <c r="P3143" i="11"/>
  <c r="P3144" i="11"/>
  <c r="P3145" i="11"/>
  <c r="P3146" i="11"/>
  <c r="P3147" i="11"/>
  <c r="P3148" i="11"/>
  <c r="P3149" i="11"/>
  <c r="P3150" i="11"/>
  <c r="P3151" i="11"/>
  <c r="P3152" i="11"/>
  <c r="P3153" i="11"/>
  <c r="P3154" i="11"/>
  <c r="P3155" i="11"/>
  <c r="P3156" i="11"/>
  <c r="P3157" i="11"/>
  <c r="P3158" i="11"/>
  <c r="P3159" i="11"/>
  <c r="P3160" i="11"/>
  <c r="P3162" i="11"/>
  <c r="P3163" i="11"/>
  <c r="P3164" i="11"/>
  <c r="P3165" i="11"/>
  <c r="P3166" i="11"/>
  <c r="P3167" i="11"/>
  <c r="P3168" i="11"/>
  <c r="P3169" i="11"/>
  <c r="P3170" i="11"/>
  <c r="P3171" i="11"/>
  <c r="P3172" i="11"/>
  <c r="P3173" i="11"/>
  <c r="P3174" i="11"/>
  <c r="P3175" i="11"/>
  <c r="P3176" i="11"/>
  <c r="P3177" i="11"/>
  <c r="P3178" i="11"/>
  <c r="P3179" i="11"/>
  <c r="P3180" i="11"/>
  <c r="P3181" i="11"/>
  <c r="P3182" i="11"/>
  <c r="P3183" i="11"/>
  <c r="P3184" i="11"/>
  <c r="P3185" i="11"/>
  <c r="P3186" i="11"/>
  <c r="P3187" i="11"/>
  <c r="P3188" i="11"/>
  <c r="P3190" i="11"/>
  <c r="P3191" i="11"/>
  <c r="P3192" i="11"/>
  <c r="P3193" i="11"/>
  <c r="P3194" i="11"/>
  <c r="P3195" i="11"/>
  <c r="P3196" i="11"/>
  <c r="P3197" i="11"/>
  <c r="P3198" i="11"/>
  <c r="P3199" i="11"/>
  <c r="P3200" i="11"/>
  <c r="P3201" i="11"/>
  <c r="P3202" i="11"/>
  <c r="P3203" i="11"/>
  <c r="P3205" i="11"/>
  <c r="P3207" i="11"/>
  <c r="P3208" i="11"/>
  <c r="P3209" i="11"/>
  <c r="P3210" i="11"/>
  <c r="P3211" i="11"/>
  <c r="P3212" i="11"/>
  <c r="P3213" i="11"/>
  <c r="P3214" i="11"/>
  <c r="P3215" i="11"/>
  <c r="P3216" i="11"/>
  <c r="P3217" i="11"/>
  <c r="P3218" i="11"/>
  <c r="P3219" i="11"/>
  <c r="P3223" i="11"/>
  <c r="P3224" i="11"/>
  <c r="P3225" i="11"/>
  <c r="P3226" i="11"/>
  <c r="P3227" i="11"/>
  <c r="P3228" i="11"/>
  <c r="P3229" i="11"/>
  <c r="P3230" i="11"/>
  <c r="P3231" i="11"/>
  <c r="P3232" i="11"/>
  <c r="P3233" i="11"/>
  <c r="P3234" i="11"/>
  <c r="P3235" i="11"/>
  <c r="P3236" i="11"/>
  <c r="P3237" i="11"/>
  <c r="P3238" i="11"/>
  <c r="P3239" i="11"/>
  <c r="P3240" i="11"/>
  <c r="P3241" i="11"/>
  <c r="P3242" i="11"/>
  <c r="P3243" i="11"/>
  <c r="P3244" i="11"/>
  <c r="P3245" i="11"/>
  <c r="P3246" i="11"/>
  <c r="P3247" i="11"/>
  <c r="P3248" i="11"/>
  <c r="P3249" i="11"/>
  <c r="P3250" i="11"/>
  <c r="P3251" i="11"/>
  <c r="P3252" i="11"/>
  <c r="P3253" i="11"/>
  <c r="P3254" i="11"/>
  <c r="P3255" i="11"/>
  <c r="P3256" i="11"/>
  <c r="P3257" i="11"/>
  <c r="P3258" i="11"/>
  <c r="P3259" i="11"/>
  <c r="P3260" i="11"/>
  <c r="P3261" i="11"/>
  <c r="P3262" i="11"/>
  <c r="P3263" i="11"/>
  <c r="P3264" i="11"/>
  <c r="P3265" i="11"/>
  <c r="P3266" i="11"/>
  <c r="P3267" i="11"/>
  <c r="P3268" i="11"/>
  <c r="P3269" i="11"/>
  <c r="P3270" i="11"/>
  <c r="P3271" i="11"/>
  <c r="P3272" i="11"/>
  <c r="P3273" i="11"/>
  <c r="P3274" i="11"/>
  <c r="P3275" i="11"/>
  <c r="P3276" i="11"/>
  <c r="P3277" i="11"/>
  <c r="P3278" i="11"/>
  <c r="P3279" i="11"/>
  <c r="P3280" i="11"/>
  <c r="P3281" i="11"/>
  <c r="P3282" i="11"/>
  <c r="P3283" i="11"/>
  <c r="P3284" i="11"/>
  <c r="P3285" i="11"/>
  <c r="P3286" i="11"/>
  <c r="P3287" i="11"/>
  <c r="P3288" i="11"/>
  <c r="P3289" i="11"/>
  <c r="P3290" i="11"/>
  <c r="P3291" i="11"/>
  <c r="P3292" i="11"/>
  <c r="P3293" i="11"/>
  <c r="P3294" i="11"/>
  <c r="P3295" i="11"/>
  <c r="P3296" i="11"/>
  <c r="P3297" i="11"/>
  <c r="P3298" i="11"/>
  <c r="P3299" i="11"/>
  <c r="P3300" i="11"/>
  <c r="P3301" i="11"/>
  <c r="P3302" i="11"/>
  <c r="P3303" i="11"/>
  <c r="P3304" i="11"/>
  <c r="P3305" i="11"/>
  <c r="P3307" i="11"/>
  <c r="P3308" i="11"/>
  <c r="P3309" i="11"/>
  <c r="P3310" i="11"/>
  <c r="P3311" i="11"/>
  <c r="P3312" i="11"/>
  <c r="P3313" i="11"/>
  <c r="P3314" i="11"/>
  <c r="P3315" i="11"/>
  <c r="P3316" i="11"/>
  <c r="P3317" i="11"/>
  <c r="P3318" i="11"/>
  <c r="P3319" i="11"/>
  <c r="P3320" i="11"/>
  <c r="P3321" i="11"/>
  <c r="P3322" i="11"/>
  <c r="P3323" i="11"/>
  <c r="P3324" i="11"/>
  <c r="P3325" i="11"/>
  <c r="P3326" i="11"/>
  <c r="P3327" i="11"/>
  <c r="P3328" i="11"/>
  <c r="P3329" i="11"/>
  <c r="P3330" i="11"/>
  <c r="P3331" i="11"/>
  <c r="P3332" i="11"/>
  <c r="P3333" i="11"/>
  <c r="P3334" i="11"/>
  <c r="P3335" i="11"/>
  <c r="P3336" i="11"/>
  <c r="P3337" i="11"/>
  <c r="P3338" i="11"/>
  <c r="P3339" i="11"/>
  <c r="P3340" i="11"/>
  <c r="P3341" i="11"/>
  <c r="P3342" i="11"/>
  <c r="P3343" i="11"/>
  <c r="P3344" i="11"/>
  <c r="P3345" i="11"/>
  <c r="P3346" i="11"/>
  <c r="P3347" i="11"/>
  <c r="P3348" i="11"/>
  <c r="P3349" i="11"/>
  <c r="P3350" i="11"/>
  <c r="P3352" i="11"/>
  <c r="P3353" i="11"/>
  <c r="P3354" i="11"/>
  <c r="P3355" i="11"/>
  <c r="P3356" i="11"/>
  <c r="P3357" i="11"/>
  <c r="P3358" i="11"/>
  <c r="P3359" i="11"/>
  <c r="P3360" i="11"/>
  <c r="P3361" i="11"/>
  <c r="P3362" i="11"/>
  <c r="P3363" i="11"/>
  <c r="P3364" i="11"/>
  <c r="P3365" i="11"/>
  <c r="P3366" i="11"/>
  <c r="P3367" i="11"/>
  <c r="P3368" i="11"/>
  <c r="P3369" i="11"/>
  <c r="P3370" i="11"/>
  <c r="P3371" i="11"/>
  <c r="P3372" i="11"/>
  <c r="P3373" i="11"/>
  <c r="P3374" i="11"/>
  <c r="P3375" i="11"/>
  <c r="P3376" i="11"/>
  <c r="P3377" i="11"/>
  <c r="P3378" i="11"/>
  <c r="P3379" i="11"/>
  <c r="P3380" i="11"/>
  <c r="P3381" i="11"/>
  <c r="P3382" i="11"/>
  <c r="P3383" i="11"/>
  <c r="P3384" i="11"/>
  <c r="P3385" i="11"/>
  <c r="P3386" i="11"/>
  <c r="P3387" i="11"/>
  <c r="P3388" i="11"/>
  <c r="P3389" i="11"/>
  <c r="P3390" i="11"/>
  <c r="P3391" i="11"/>
  <c r="P3392" i="11"/>
  <c r="P3393" i="11"/>
  <c r="P3394" i="11"/>
  <c r="P3395" i="11"/>
  <c r="P3396" i="11"/>
  <c r="P3397" i="11"/>
  <c r="P3398" i="11"/>
  <c r="P3399" i="11"/>
  <c r="P3400" i="11"/>
  <c r="P3401" i="11"/>
  <c r="P3402" i="11"/>
  <c r="P3403" i="11"/>
  <c r="P3404" i="11"/>
  <c r="P3405" i="11"/>
  <c r="P3406" i="11"/>
  <c r="P3407" i="11"/>
  <c r="P3408" i="11"/>
  <c r="P3409" i="11"/>
  <c r="P3410" i="11"/>
  <c r="P3411" i="11"/>
  <c r="P3412" i="11"/>
  <c r="P3413" i="11"/>
  <c r="P3414" i="11"/>
  <c r="P3415" i="11"/>
  <c r="P3416" i="11"/>
  <c r="P3417" i="11"/>
  <c r="P3418" i="11"/>
  <c r="P3419" i="11"/>
  <c r="P3421" i="11"/>
  <c r="P3422" i="11"/>
  <c r="P3423" i="11"/>
  <c r="P3424" i="11"/>
  <c r="P3425" i="11"/>
  <c r="P3426" i="11"/>
  <c r="P3427" i="11"/>
  <c r="P3428" i="11"/>
  <c r="P3429" i="11"/>
  <c r="P3430" i="11"/>
  <c r="P3431" i="11"/>
  <c r="P3432" i="11"/>
  <c r="P3433" i="11"/>
  <c r="P3434" i="11"/>
  <c r="P3435" i="11"/>
  <c r="P3437" i="11"/>
  <c r="P3438" i="11"/>
  <c r="P3439" i="11"/>
  <c r="P3440" i="11"/>
  <c r="P3441" i="11"/>
  <c r="P3442" i="11"/>
  <c r="P3443" i="11"/>
  <c r="P3444" i="11"/>
  <c r="P3445" i="11"/>
  <c r="P3446" i="11"/>
  <c r="P3447" i="11"/>
  <c r="P3448" i="11"/>
  <c r="P3449" i="11"/>
  <c r="P3450" i="11"/>
  <c r="P3451" i="11"/>
  <c r="P3452" i="11"/>
  <c r="P3453" i="11"/>
  <c r="P3454" i="11"/>
  <c r="P3455" i="11"/>
  <c r="P3456" i="11"/>
  <c r="P3457" i="11"/>
  <c r="P3458" i="11"/>
  <c r="P3459" i="11"/>
  <c r="P3460" i="11"/>
  <c r="P3461" i="11"/>
  <c r="P3462" i="11"/>
  <c r="P3463" i="11"/>
  <c r="P3464" i="11"/>
  <c r="P3465" i="11"/>
  <c r="P3466" i="11"/>
  <c r="P3467" i="11"/>
  <c r="P3468" i="11"/>
  <c r="P3469" i="11"/>
  <c r="P3470" i="11"/>
  <c r="P3471" i="11"/>
  <c r="P3472" i="11"/>
  <c r="P3473" i="11"/>
  <c r="P3474" i="11"/>
  <c r="P3475" i="11"/>
  <c r="P3476" i="11"/>
  <c r="P3477" i="11"/>
  <c r="P3478" i="11"/>
  <c r="P3479" i="11"/>
  <c r="P3480" i="11"/>
  <c r="P3481" i="11"/>
  <c r="P3482" i="11"/>
  <c r="P3483" i="11"/>
  <c r="P3484" i="11"/>
  <c r="P3485" i="11"/>
  <c r="P3486" i="11"/>
  <c r="P3487" i="11"/>
  <c r="P3488" i="11"/>
  <c r="P3489" i="11"/>
  <c r="P3490" i="11"/>
  <c r="P3491" i="11"/>
  <c r="P3492" i="11"/>
  <c r="P3493" i="11"/>
  <c r="P3494" i="11"/>
  <c r="P3495" i="11"/>
  <c r="P3496" i="11"/>
  <c r="P3497" i="11"/>
  <c r="P3498" i="11"/>
  <c r="P3499" i="11"/>
  <c r="P3500" i="11"/>
  <c r="P3501" i="11"/>
  <c r="P3502" i="11"/>
  <c r="P3503" i="11"/>
  <c r="P3504" i="11"/>
  <c r="P3505" i="11"/>
  <c r="P3506" i="11"/>
  <c r="P3507" i="11"/>
  <c r="P3508" i="11"/>
  <c r="P3509" i="11"/>
  <c r="P3510" i="11"/>
  <c r="P3511" i="11"/>
  <c r="P3512" i="11"/>
  <c r="P3513" i="11"/>
  <c r="P3514" i="11"/>
  <c r="P3515" i="11"/>
  <c r="P3516" i="11"/>
  <c r="P3517" i="11"/>
  <c r="P3518" i="11"/>
  <c r="P3519" i="11"/>
  <c r="P3520" i="11"/>
  <c r="P3521" i="11"/>
  <c r="P3522" i="11"/>
  <c r="P3523" i="11"/>
  <c r="P3524" i="11"/>
  <c r="P3525" i="11"/>
  <c r="P3526" i="11"/>
  <c r="P3527" i="11"/>
  <c r="P3528" i="11"/>
  <c r="P3529" i="11"/>
  <c r="P3530" i="11"/>
  <c r="P3531" i="11"/>
  <c r="P3532" i="11"/>
  <c r="P3533" i="11"/>
  <c r="P3534" i="11"/>
  <c r="P3535" i="11"/>
  <c r="P3536" i="11"/>
  <c r="P3537" i="11"/>
  <c r="P3538" i="11"/>
  <c r="P3539" i="11"/>
  <c r="P3540" i="11"/>
  <c r="P3541" i="11"/>
  <c r="P3542" i="11"/>
  <c r="P3543" i="11"/>
  <c r="P3544" i="11"/>
  <c r="P3545" i="11"/>
  <c r="P3546" i="11"/>
  <c r="P3547" i="11"/>
  <c r="P3548" i="11"/>
  <c r="P3549" i="11"/>
  <c r="P3550" i="11"/>
  <c r="P3551" i="11"/>
  <c r="P3552" i="11"/>
  <c r="P3553" i="11"/>
  <c r="P3554" i="11"/>
  <c r="P3555" i="11"/>
  <c r="P3556" i="11"/>
  <c r="P3557" i="11"/>
  <c r="P3558" i="11"/>
  <c r="P3559" i="11"/>
  <c r="P3560" i="11"/>
  <c r="P3561" i="11"/>
  <c r="P3562" i="11"/>
  <c r="P3563" i="11"/>
  <c r="P3564" i="11"/>
  <c r="P3565" i="11"/>
  <c r="P3566" i="11"/>
  <c r="P3567" i="11"/>
  <c r="P3568" i="11"/>
  <c r="P3569" i="11"/>
  <c r="P3570" i="11"/>
  <c r="P3571" i="11"/>
  <c r="P3572" i="11"/>
  <c r="P3573" i="11"/>
  <c r="P3574" i="11"/>
  <c r="P3575" i="11"/>
  <c r="P3576" i="11"/>
  <c r="P3577" i="11"/>
  <c r="P3578" i="11"/>
  <c r="P3579" i="11"/>
  <c r="P3580" i="11"/>
  <c r="P3581" i="11"/>
  <c r="P3582" i="11"/>
  <c r="P3583" i="11"/>
  <c r="P3584" i="11"/>
  <c r="P3585" i="11"/>
  <c r="P3586" i="11"/>
  <c r="P3587" i="11"/>
  <c r="P3588" i="11"/>
  <c r="P3589" i="11"/>
  <c r="P3590" i="11"/>
  <c r="P3591" i="11"/>
  <c r="P3592" i="11"/>
  <c r="P3593" i="11"/>
  <c r="P3594" i="11"/>
  <c r="P3595" i="11"/>
  <c r="P3596" i="11"/>
  <c r="P3597" i="11"/>
  <c r="P3598" i="11"/>
  <c r="P3599" i="11"/>
  <c r="P3600" i="11"/>
  <c r="P3601" i="11"/>
  <c r="P3602" i="11"/>
  <c r="P3603" i="11"/>
  <c r="P3604" i="11"/>
  <c r="P3605" i="11"/>
  <c r="P3606" i="11"/>
  <c r="P3607" i="11"/>
  <c r="P3608" i="11"/>
  <c r="P3609" i="11"/>
  <c r="P3610" i="11"/>
  <c r="P3611" i="11"/>
  <c r="P3612" i="11"/>
  <c r="P3613" i="11"/>
  <c r="P3614" i="11"/>
  <c r="P3615" i="11"/>
  <c r="P3616" i="11"/>
  <c r="P3617" i="11"/>
  <c r="P3618" i="11"/>
  <c r="P3619" i="11"/>
  <c r="P3621" i="11"/>
  <c r="P3622" i="11"/>
  <c r="P3623" i="11"/>
  <c r="P3624" i="11"/>
  <c r="P3625" i="11"/>
  <c r="P3626" i="11"/>
  <c r="P3627" i="11"/>
  <c r="P3628" i="11"/>
  <c r="P3629" i="11"/>
  <c r="P3630" i="11"/>
  <c r="P3631" i="11"/>
  <c r="P3632" i="11"/>
  <c r="P3633" i="11"/>
  <c r="P3634" i="11"/>
  <c r="P3635" i="11"/>
  <c r="P3636" i="11"/>
  <c r="P3637" i="11"/>
  <c r="P3638" i="11"/>
  <c r="P3639" i="11"/>
  <c r="P3640" i="11"/>
  <c r="P3641" i="11"/>
  <c r="P3642" i="11"/>
  <c r="P3643" i="11"/>
  <c r="P3644" i="11"/>
  <c r="P3645" i="11"/>
  <c r="P3646" i="11"/>
  <c r="P3647" i="11"/>
  <c r="P3648" i="11"/>
  <c r="P3649" i="11"/>
  <c r="P3650" i="11"/>
  <c r="P3651" i="11"/>
  <c r="P3652" i="11"/>
  <c r="P3653" i="11"/>
  <c r="P3654" i="11"/>
  <c r="P3655" i="11"/>
  <c r="P3656" i="11"/>
  <c r="P3657" i="11"/>
  <c r="P3658" i="11"/>
  <c r="P3659" i="11"/>
  <c r="P3660" i="11"/>
  <c r="P3661" i="11"/>
  <c r="P3662" i="11"/>
  <c r="P3663" i="11"/>
  <c r="P3664" i="11"/>
  <c r="P3665" i="11"/>
  <c r="P3666" i="11"/>
  <c r="P3667" i="11"/>
  <c r="P3668" i="11"/>
  <c r="P3669" i="11"/>
  <c r="P3670" i="11"/>
  <c r="P3671" i="11"/>
  <c r="P3672" i="11"/>
  <c r="P3673" i="11"/>
  <c r="P3674" i="11"/>
  <c r="P3675" i="11"/>
  <c r="P3676" i="11"/>
  <c r="P3677" i="11"/>
  <c r="P3678" i="11"/>
  <c r="P3679" i="11"/>
  <c r="P3680" i="11"/>
  <c r="P3681" i="11"/>
  <c r="P3682" i="11"/>
  <c r="P3683" i="11"/>
  <c r="P3684" i="11"/>
  <c r="P3685" i="11"/>
  <c r="P3686" i="11"/>
  <c r="P3687" i="11"/>
  <c r="P3689" i="11"/>
  <c r="P3690" i="11"/>
  <c r="P3691" i="11"/>
  <c r="P3692" i="11"/>
  <c r="P3693" i="11"/>
  <c r="P3694" i="11"/>
  <c r="P3695" i="11"/>
  <c r="P3696" i="11"/>
  <c r="P3697" i="11"/>
  <c r="P3698" i="11"/>
  <c r="P3699" i="11"/>
  <c r="P3700" i="11"/>
  <c r="P3701" i="11"/>
  <c r="P3702" i="11"/>
  <c r="P3703" i="11"/>
  <c r="P3704" i="11"/>
  <c r="P3705" i="11"/>
  <c r="P3706" i="11"/>
  <c r="P3707" i="11"/>
  <c r="P3708" i="11"/>
  <c r="P3709" i="11"/>
  <c r="P3710" i="11"/>
  <c r="P3711" i="11"/>
  <c r="P3712" i="11"/>
  <c r="P3713" i="11"/>
  <c r="P3714" i="11"/>
  <c r="P3715" i="11"/>
  <c r="P3716" i="11"/>
  <c r="P3717" i="11"/>
  <c r="P3718" i="11"/>
  <c r="P3719" i="11"/>
  <c r="P3720" i="11"/>
  <c r="P3721" i="11"/>
  <c r="P3722" i="11"/>
  <c r="P3723" i="11"/>
  <c r="P3724" i="11"/>
  <c r="P3725" i="11"/>
  <c r="P3726" i="11"/>
  <c r="P3727" i="11"/>
  <c r="P3728" i="11"/>
  <c r="P3729" i="11"/>
  <c r="P3730" i="11"/>
  <c r="P3731" i="11"/>
  <c r="P3732" i="11"/>
  <c r="P3733" i="11"/>
  <c r="P3734" i="11"/>
  <c r="P3735" i="11"/>
  <c r="P3737" i="11"/>
  <c r="P3738" i="11"/>
  <c r="P3739" i="11"/>
  <c r="P3740" i="11"/>
  <c r="P3741" i="11"/>
  <c r="P3742" i="11"/>
  <c r="P3743" i="11"/>
  <c r="P3744" i="11"/>
  <c r="P3745" i="11"/>
  <c r="P3746" i="11"/>
  <c r="P3747" i="11"/>
  <c r="P3749" i="11"/>
  <c r="P3750" i="11"/>
  <c r="P3751" i="11"/>
  <c r="P3752" i="11"/>
  <c r="P3754" i="11"/>
  <c r="P3755" i="11"/>
  <c r="P3756" i="11"/>
  <c r="P3757" i="11"/>
  <c r="P3758" i="11"/>
  <c r="P3759" i="11"/>
  <c r="P3760" i="11"/>
  <c r="P3761" i="11"/>
  <c r="P3762" i="11"/>
  <c r="P3763" i="11"/>
  <c r="P3764" i="11"/>
  <c r="P3765" i="11"/>
  <c r="P3766" i="11"/>
  <c r="P3767" i="11"/>
  <c r="P3771" i="11"/>
  <c r="P3772" i="11"/>
  <c r="P3773" i="11"/>
  <c r="P3774" i="11"/>
  <c r="P3775" i="11"/>
  <c r="P3776" i="11"/>
  <c r="P3777" i="11"/>
  <c r="P3778" i="11"/>
  <c r="P3779" i="11"/>
  <c r="P3780" i="11"/>
  <c r="P3781" i="11"/>
  <c r="P3782" i="11"/>
  <c r="P3783" i="11"/>
  <c r="P3784" i="11"/>
  <c r="P3785" i="11"/>
  <c r="P3786" i="11"/>
  <c r="P3787" i="11"/>
  <c r="P3788" i="11"/>
  <c r="P3789" i="11"/>
  <c r="P3790" i="11"/>
  <c r="P3791" i="11"/>
  <c r="P3792" i="11"/>
  <c r="P3793" i="11"/>
  <c r="P3794" i="11"/>
  <c r="P3795" i="11"/>
  <c r="P3796" i="11"/>
  <c r="P3797" i="11"/>
  <c r="P3798" i="11"/>
  <c r="P3799" i="11"/>
  <c r="P3800" i="11"/>
  <c r="P3801" i="11"/>
  <c r="P3802" i="11"/>
  <c r="P3803" i="11"/>
  <c r="P3804" i="11"/>
  <c r="P3805" i="11"/>
  <c r="P3806" i="11"/>
  <c r="P3807" i="11"/>
  <c r="P3808" i="11"/>
  <c r="P3809" i="11"/>
  <c r="P3810" i="11"/>
  <c r="P3811" i="11"/>
  <c r="P3812" i="11"/>
  <c r="P3813" i="11"/>
  <c r="P3814" i="11"/>
  <c r="P3815" i="11"/>
  <c r="P3818" i="11"/>
  <c r="P3819" i="11"/>
  <c r="P3820" i="11"/>
  <c r="P3821" i="11"/>
  <c r="P3822" i="11"/>
  <c r="P3823" i="11"/>
  <c r="P3824" i="11"/>
  <c r="P3825" i="11"/>
  <c r="P3826" i="11"/>
  <c r="P3827" i="11"/>
  <c r="P3828" i="11"/>
  <c r="P3829" i="11"/>
  <c r="P3830" i="11"/>
  <c r="P3831" i="11"/>
  <c r="P3832" i="11"/>
  <c r="P3833" i="11"/>
  <c r="P3834" i="11"/>
  <c r="P3835" i="11"/>
  <c r="P3836" i="11"/>
  <c r="P3837" i="11"/>
  <c r="P3838" i="11"/>
  <c r="P3839" i="11"/>
  <c r="P3840" i="11"/>
  <c r="P3841" i="11"/>
  <c r="P3842" i="11"/>
  <c r="P3843" i="11"/>
  <c r="P3844" i="11"/>
  <c r="P3845" i="11"/>
  <c r="P3846" i="11"/>
  <c r="P3847" i="11"/>
  <c r="P3848" i="11"/>
  <c r="P3849" i="11"/>
  <c r="P3850" i="11"/>
  <c r="P3851" i="11"/>
  <c r="P3852" i="11"/>
  <c r="P3853" i="11"/>
  <c r="P3854" i="11"/>
  <c r="P3855" i="11"/>
  <c r="P3856" i="11"/>
  <c r="P3857" i="11"/>
  <c r="P3858" i="11"/>
  <c r="P3859" i="11"/>
  <c r="P3860" i="11"/>
  <c r="P3861" i="11"/>
  <c r="P3862" i="11"/>
  <c r="P3863" i="11"/>
  <c r="P3864" i="11"/>
  <c r="P3865" i="11"/>
  <c r="P3866" i="11"/>
  <c r="P3867" i="11"/>
  <c r="P3868" i="11"/>
  <c r="P3869" i="11"/>
  <c r="P3871" i="11"/>
  <c r="P3872" i="11"/>
  <c r="P3873" i="11"/>
  <c r="P3876" i="11"/>
  <c r="P3879" i="11"/>
  <c r="P3880" i="11"/>
  <c r="P3881" i="11"/>
  <c r="P3882" i="11"/>
  <c r="P3883" i="11"/>
  <c r="P3884" i="11"/>
  <c r="P3885" i="11"/>
  <c r="P3886" i="11"/>
  <c r="P3887" i="11"/>
  <c r="P3888" i="11"/>
  <c r="P3889" i="11"/>
  <c r="P3890" i="11"/>
  <c r="P3891" i="11"/>
  <c r="P3892" i="11"/>
  <c r="P3893" i="11"/>
  <c r="P3894" i="11"/>
  <c r="P3895" i="11"/>
  <c r="P3896" i="11"/>
  <c r="P3897" i="11"/>
  <c r="P3898" i="11"/>
  <c r="P3899" i="11"/>
  <c r="P3900" i="11"/>
  <c r="P3901" i="11"/>
  <c r="P3902" i="11"/>
  <c r="P3904" i="11"/>
  <c r="P3905" i="11"/>
  <c r="P3906" i="11"/>
  <c r="P3907" i="11"/>
  <c r="P3908" i="11"/>
  <c r="P3909" i="11"/>
  <c r="P3912" i="11"/>
  <c r="P3913" i="11"/>
  <c r="P3914" i="11"/>
  <c r="P3915" i="11"/>
  <c r="P3916" i="11"/>
  <c r="P3917" i="11"/>
  <c r="P3918" i="11"/>
  <c r="P3919" i="11"/>
  <c r="P3920" i="11"/>
  <c r="P3921" i="11"/>
  <c r="P3922" i="11"/>
  <c r="P3923" i="11"/>
  <c r="P3924" i="11"/>
  <c r="P3925" i="11"/>
  <c r="P3926" i="11"/>
  <c r="P3927" i="11"/>
  <c r="P3928" i="11"/>
  <c r="P3929" i="11"/>
  <c r="P3930" i="11"/>
  <c r="P3931" i="11"/>
  <c r="P3932" i="11"/>
  <c r="P3933" i="11"/>
  <c r="P3934" i="11"/>
  <c r="P3935" i="11"/>
  <c r="P3937" i="11"/>
  <c r="P3938" i="11"/>
  <c r="P3939" i="11"/>
  <c r="P3940" i="11"/>
  <c r="P3941" i="11"/>
  <c r="P3942" i="11"/>
  <c r="P3943" i="11"/>
  <c r="P3944" i="11"/>
  <c r="P3945" i="11"/>
  <c r="P3946" i="11"/>
  <c r="P3947" i="11"/>
  <c r="P3948" i="11"/>
  <c r="P3949" i="11"/>
  <c r="P3950" i="11"/>
  <c r="P3951" i="11"/>
  <c r="P3952" i="11"/>
  <c r="P3953" i="11"/>
  <c r="P3954" i="11"/>
  <c r="P3955" i="11"/>
  <c r="P3956" i="11"/>
  <c r="P3957" i="11"/>
  <c r="P3958" i="11"/>
  <c r="P3959" i="11"/>
  <c r="P3960" i="11"/>
  <c r="P3961" i="11"/>
  <c r="P3962" i="11"/>
  <c r="P3963" i="11"/>
  <c r="P3964" i="11"/>
  <c r="P3965" i="11"/>
  <c r="P3966" i="11"/>
  <c r="P3967" i="11"/>
  <c r="P3968" i="11"/>
  <c r="P3969" i="11"/>
  <c r="P3970" i="11"/>
  <c r="P3971" i="11"/>
  <c r="P3972" i="11"/>
  <c r="P3973" i="11"/>
  <c r="P3974" i="11"/>
  <c r="P3975" i="11"/>
  <c r="P3977" i="11"/>
  <c r="P3980" i="11"/>
  <c r="P3981" i="11"/>
  <c r="P3982" i="11"/>
  <c r="P3983" i="11"/>
  <c r="P3984" i="11"/>
  <c r="P3985" i="11"/>
  <c r="P3986" i="11"/>
  <c r="B31" i="20" l="1"/>
  <c r="B32" i="20" s="1"/>
  <c r="B33" i="20" s="1"/>
  <c r="B34" i="20" s="1"/>
  <c r="C30" i="20"/>
  <c r="Q2" i="11"/>
  <c r="Q3" i="11"/>
  <c r="Q4" i="11"/>
  <c r="Q5" i="11"/>
  <c r="Q6" i="11"/>
  <c r="Q7" i="11"/>
  <c r="Q8" i="11"/>
  <c r="Q9" i="11"/>
  <c r="Q10" i="11"/>
  <c r="Q11" i="11"/>
  <c r="Q12" i="11"/>
  <c r="Q13" i="11"/>
  <c r="Q14" i="11"/>
  <c r="Q15" i="11"/>
  <c r="Q16" i="11"/>
  <c r="Q17" i="11"/>
  <c r="Q18" i="11"/>
  <c r="Q19" i="11"/>
  <c r="Q20" i="11"/>
  <c r="Q21" i="11"/>
  <c r="Q22" i="11"/>
  <c r="Q23" i="11"/>
  <c r="Q24" i="11"/>
  <c r="Q25" i="11"/>
  <c r="Q26" i="11"/>
  <c r="Q27" i="11"/>
  <c r="Q28" i="11"/>
  <c r="Q29" i="11"/>
  <c r="Q30" i="11"/>
  <c r="Q31" i="11"/>
  <c r="Q32" i="11"/>
  <c r="Q33" i="11"/>
  <c r="Q34" i="11"/>
  <c r="Q35" i="11"/>
  <c r="Q36" i="11"/>
  <c r="Q37" i="11"/>
  <c r="Q38" i="11"/>
  <c r="Q39" i="11"/>
  <c r="Q40" i="11"/>
  <c r="Q41" i="11"/>
  <c r="Q42" i="11"/>
  <c r="Q43" i="11"/>
  <c r="Q44" i="11"/>
  <c r="Q45" i="11"/>
  <c r="Q46" i="11"/>
  <c r="Q47" i="11"/>
  <c r="Q48" i="11"/>
  <c r="Q49" i="11"/>
  <c r="Q50" i="11"/>
  <c r="Q51" i="11"/>
  <c r="Q52" i="11"/>
  <c r="Q53" i="11"/>
  <c r="Q54" i="11"/>
  <c r="Q55" i="11"/>
  <c r="Q56" i="11"/>
  <c r="Q57" i="11"/>
  <c r="Q58" i="11"/>
  <c r="Q59" i="11"/>
  <c r="Q60" i="11"/>
  <c r="Q61" i="11"/>
  <c r="Q62" i="11"/>
  <c r="Q63" i="11"/>
  <c r="Q64" i="11"/>
  <c r="Q65" i="11"/>
  <c r="Q66" i="11"/>
  <c r="Q67" i="11"/>
  <c r="Q68" i="11"/>
  <c r="Q70" i="11"/>
  <c r="Q71" i="11"/>
  <c r="Q72" i="11"/>
  <c r="Q73" i="11"/>
  <c r="Q74" i="11"/>
  <c r="Q75" i="11"/>
  <c r="Q76" i="11"/>
  <c r="Q77" i="11"/>
  <c r="Q78" i="11"/>
  <c r="Q79" i="11"/>
  <c r="Q80" i="11"/>
  <c r="Q81" i="11"/>
  <c r="Q82" i="11"/>
  <c r="Q83" i="11"/>
  <c r="Q84" i="11"/>
  <c r="Q85" i="11"/>
  <c r="Q86" i="11"/>
  <c r="Q87" i="11"/>
  <c r="Q88" i="11"/>
  <c r="Q89" i="11"/>
  <c r="Q90" i="11"/>
  <c r="Q91" i="11"/>
  <c r="Q92" i="11"/>
  <c r="Q93" i="11"/>
  <c r="Q94" i="11"/>
  <c r="Q95" i="11"/>
  <c r="Q96" i="11"/>
  <c r="Q97" i="11"/>
  <c r="Q98" i="11"/>
  <c r="Q99" i="11"/>
  <c r="Q100" i="11"/>
  <c r="Q101" i="11"/>
  <c r="Q102" i="11"/>
  <c r="Q103" i="11"/>
  <c r="Q104" i="11"/>
  <c r="Q105" i="11"/>
  <c r="Q106" i="11"/>
  <c r="Q107" i="11"/>
  <c r="Q108" i="11"/>
  <c r="Q109" i="11"/>
  <c r="Q110" i="11"/>
  <c r="Q111" i="11"/>
  <c r="Q112" i="11"/>
  <c r="Q114" i="11"/>
  <c r="Q115" i="11"/>
  <c r="Q117" i="11"/>
  <c r="Q118" i="11"/>
  <c r="Q119" i="11"/>
  <c r="Q121" i="11"/>
  <c r="Q122" i="11"/>
  <c r="Q123" i="11"/>
  <c r="Q124" i="11"/>
  <c r="Q125" i="11"/>
  <c r="Q126" i="11"/>
  <c r="Q127" i="11"/>
  <c r="Q128" i="11"/>
  <c r="Q129" i="11"/>
  <c r="Q130" i="11"/>
  <c r="Q131" i="11"/>
  <c r="Q132" i="11"/>
  <c r="Q133" i="11"/>
  <c r="Q134" i="11"/>
  <c r="Q135" i="11"/>
  <c r="Q136" i="11"/>
  <c r="Q137" i="11"/>
  <c r="Q138" i="11"/>
  <c r="Q139" i="11"/>
  <c r="Q140" i="11"/>
  <c r="Q141" i="11"/>
  <c r="Q142" i="11"/>
  <c r="Q143" i="11"/>
  <c r="Q144" i="11"/>
  <c r="Q145" i="11"/>
  <c r="Q146" i="11"/>
  <c r="Q147" i="11"/>
  <c r="Q148" i="11"/>
  <c r="Q149" i="11"/>
  <c r="Q150" i="11"/>
  <c r="Q151" i="11"/>
  <c r="Q152" i="11"/>
  <c r="Q153" i="11"/>
  <c r="Q154" i="11"/>
  <c r="Q155" i="11"/>
  <c r="Q156" i="11"/>
  <c r="Q157" i="11"/>
  <c r="Q158" i="11"/>
  <c r="Q159" i="11"/>
  <c r="Q160" i="11"/>
  <c r="Q161" i="11"/>
  <c r="Q162" i="11"/>
  <c r="Q163" i="11"/>
  <c r="Q164" i="11"/>
  <c r="Q165" i="11"/>
  <c r="Q166" i="11"/>
  <c r="Q167" i="11"/>
  <c r="Q168" i="11"/>
  <c r="Q169" i="11"/>
  <c r="Q170" i="11"/>
  <c r="Q171" i="11"/>
  <c r="Q172" i="11"/>
  <c r="Q173" i="11"/>
  <c r="Q174" i="11"/>
  <c r="Q175" i="11"/>
  <c r="Q176" i="11"/>
  <c r="Q177" i="11"/>
  <c r="Q178" i="11"/>
  <c r="Q179" i="11"/>
  <c r="Q180" i="11"/>
  <c r="Q181" i="11"/>
  <c r="Q182" i="11"/>
  <c r="Q183" i="11"/>
  <c r="Q184" i="11"/>
  <c r="Q185" i="11"/>
  <c r="Q186" i="11"/>
  <c r="Q187" i="11"/>
  <c r="Q188" i="11"/>
  <c r="Q189" i="11"/>
  <c r="Q190" i="11"/>
  <c r="Q191" i="11"/>
  <c r="Q192" i="11"/>
  <c r="Q193" i="11"/>
  <c r="Q194" i="11"/>
  <c r="Q195" i="11"/>
  <c r="Q196" i="11"/>
  <c r="Q197" i="11"/>
  <c r="Q198" i="11"/>
  <c r="Q200" i="11"/>
  <c r="Q201" i="11"/>
  <c r="Q202" i="11"/>
  <c r="Q203" i="11"/>
  <c r="Q204" i="11"/>
  <c r="Q205" i="11"/>
  <c r="Q206" i="11"/>
  <c r="Q207" i="11"/>
  <c r="Q208" i="11"/>
  <c r="Q209" i="11"/>
  <c r="Q210" i="11"/>
  <c r="Q211" i="11"/>
  <c r="Q212" i="11"/>
  <c r="Q213" i="11"/>
  <c r="Q214" i="11"/>
  <c r="Q215" i="11"/>
  <c r="Q216" i="11"/>
  <c r="Q217" i="11"/>
  <c r="Q218" i="11"/>
  <c r="Q219" i="11"/>
  <c r="Q220" i="11"/>
  <c r="Q221" i="11"/>
  <c r="Q222" i="11"/>
  <c r="Q223" i="11"/>
  <c r="Q224" i="11"/>
  <c r="Q225" i="11"/>
  <c r="Q226" i="11"/>
  <c r="Q227" i="11"/>
  <c r="Q228" i="11"/>
  <c r="Q229" i="11"/>
  <c r="Q230" i="11"/>
  <c r="Q231" i="11"/>
  <c r="Q232" i="11"/>
  <c r="Q233" i="11"/>
  <c r="Q234" i="11"/>
  <c r="Q235" i="11"/>
  <c r="Q236" i="11"/>
  <c r="Q237" i="11"/>
  <c r="Q238" i="11"/>
  <c r="Q239" i="11"/>
  <c r="Q240" i="11"/>
  <c r="Q241" i="11"/>
  <c r="Q242" i="11"/>
  <c r="Q243" i="11"/>
  <c r="Q244" i="11"/>
  <c r="Q246" i="11"/>
  <c r="Q247" i="11"/>
  <c r="Q248" i="11"/>
  <c r="Q249" i="11"/>
  <c r="Q250" i="11"/>
  <c r="Q251" i="11"/>
  <c r="Q252" i="11"/>
  <c r="Q253" i="11"/>
  <c r="Q254" i="11"/>
  <c r="Q256" i="11"/>
  <c r="Q257" i="11"/>
  <c r="Q258" i="11"/>
  <c r="Q259" i="11"/>
  <c r="Q260" i="11"/>
  <c r="Q261" i="11"/>
  <c r="Q262" i="11"/>
  <c r="Q263" i="11"/>
  <c r="Q264" i="11"/>
  <c r="Q265" i="11"/>
  <c r="Q266" i="11"/>
  <c r="Q267" i="11"/>
  <c r="Q268" i="11"/>
  <c r="Q269" i="11"/>
  <c r="Q270" i="11"/>
  <c r="Q271" i="11"/>
  <c r="Q272" i="11"/>
  <c r="Q273" i="11"/>
  <c r="Q275" i="11"/>
  <c r="Q276" i="11"/>
  <c r="Q277" i="11"/>
  <c r="Q278" i="11"/>
  <c r="Q279" i="11"/>
  <c r="Q280" i="11"/>
  <c r="Q281" i="11"/>
  <c r="Q282" i="11"/>
  <c r="Q283" i="11"/>
  <c r="Q284" i="11"/>
  <c r="Q285" i="11"/>
  <c r="Q286" i="11"/>
  <c r="Q287" i="11"/>
  <c r="Q288" i="11"/>
  <c r="Q289" i="11"/>
  <c r="Q290" i="11"/>
  <c r="Q291" i="11"/>
  <c r="Q292" i="11"/>
  <c r="Q293" i="11"/>
  <c r="Q294" i="11"/>
  <c r="Q295" i="11"/>
  <c r="Q296" i="11"/>
  <c r="Q297" i="11"/>
  <c r="Q298" i="11"/>
  <c r="Q299" i="11"/>
  <c r="Q300" i="11"/>
  <c r="Q301" i="11"/>
  <c r="Q302" i="11"/>
  <c r="Q303" i="11"/>
  <c r="Q304" i="11"/>
  <c r="Q305" i="11"/>
  <c r="Q306" i="11"/>
  <c r="Q307" i="11"/>
  <c r="Q308" i="11"/>
  <c r="Q309" i="11"/>
  <c r="Q310" i="11"/>
  <c r="Q311" i="11"/>
  <c r="Q312" i="11"/>
  <c r="Q313" i="11"/>
  <c r="Q314" i="11"/>
  <c r="Q315" i="11"/>
  <c r="Q316" i="11"/>
  <c r="Q317" i="11"/>
  <c r="Q318" i="11"/>
  <c r="Q319" i="11"/>
  <c r="Q320" i="11"/>
  <c r="Q321" i="11"/>
  <c r="Q322" i="11"/>
  <c r="Q323" i="11"/>
  <c r="Q324" i="11"/>
  <c r="Q325" i="11"/>
  <c r="Q326" i="11"/>
  <c r="Q327" i="11"/>
  <c r="Q328" i="11"/>
  <c r="Q329" i="11"/>
  <c r="Q330" i="11"/>
  <c r="Q331" i="11"/>
  <c r="Q332" i="11"/>
  <c r="Q333" i="11"/>
  <c r="Q334" i="11"/>
  <c r="Q335" i="11"/>
  <c r="Q336" i="11"/>
  <c r="Q337" i="11"/>
  <c r="Q338" i="11"/>
  <c r="Q339" i="11"/>
  <c r="Q340" i="11"/>
  <c r="Q341" i="11"/>
  <c r="Q342" i="11"/>
  <c r="Q343" i="11"/>
  <c r="Q344" i="11"/>
  <c r="Q345" i="11"/>
  <c r="Q346" i="11"/>
  <c r="Q347" i="11"/>
  <c r="Q348" i="11"/>
  <c r="Q349" i="11"/>
  <c r="Q350" i="11"/>
  <c r="Q351" i="11"/>
  <c r="Q352" i="11"/>
  <c r="Q353" i="11"/>
  <c r="Q354" i="11"/>
  <c r="Q355" i="11"/>
  <c r="Q356" i="11"/>
  <c r="Q357" i="11"/>
  <c r="Q358" i="11"/>
  <c r="Q359" i="11"/>
  <c r="Q360" i="11"/>
  <c r="Q361" i="11"/>
  <c r="Q362" i="11"/>
  <c r="Q363" i="11"/>
  <c r="Q364" i="11"/>
  <c r="Q365" i="11"/>
  <c r="Q366" i="11"/>
  <c r="Q367" i="11"/>
  <c r="Q368" i="11"/>
  <c r="Q369" i="11"/>
  <c r="Q370" i="11"/>
  <c r="Q371" i="11"/>
  <c r="Q372" i="11"/>
  <c r="Q373" i="11"/>
  <c r="Q374" i="11"/>
  <c r="Q375" i="11"/>
  <c r="Q376" i="11"/>
  <c r="Q377" i="11"/>
  <c r="Q378" i="11"/>
  <c r="Q379" i="11"/>
  <c r="Q380" i="11"/>
  <c r="Q381" i="11"/>
  <c r="Q382" i="11"/>
  <c r="Q383" i="11"/>
  <c r="Q384" i="11"/>
  <c r="Q385" i="11"/>
  <c r="Q386" i="11"/>
  <c r="Q387" i="11"/>
  <c r="Q388" i="11"/>
  <c r="Q389" i="11"/>
  <c r="Q390" i="11"/>
  <c r="Q391" i="11"/>
  <c r="Q392" i="11"/>
  <c r="Q393" i="11"/>
  <c r="Q394" i="11"/>
  <c r="Q395" i="11"/>
  <c r="Q396" i="11"/>
  <c r="Q397" i="11"/>
  <c r="Q398" i="11"/>
  <c r="Q399" i="11"/>
  <c r="Q400" i="11"/>
  <c r="Q401" i="11"/>
  <c r="Q402" i="11"/>
  <c r="Q403" i="11"/>
  <c r="Q404" i="11"/>
  <c r="Q405" i="11"/>
  <c r="Q406" i="11"/>
  <c r="Q407" i="11"/>
  <c r="Q408" i="11"/>
  <c r="Q409" i="11"/>
  <c r="Q410" i="11"/>
  <c r="Q411" i="11"/>
  <c r="Q412" i="11"/>
  <c r="Q413" i="11"/>
  <c r="Q414" i="11"/>
  <c r="Q415" i="11"/>
  <c r="Q416" i="11"/>
  <c r="Q417" i="11"/>
  <c r="Q418" i="11"/>
  <c r="Q419" i="11"/>
  <c r="Q420" i="11"/>
  <c r="Q421" i="11"/>
  <c r="Q422" i="11"/>
  <c r="Q423" i="11"/>
  <c r="Q424" i="11"/>
  <c r="Q425" i="11"/>
  <c r="Q426" i="11"/>
  <c r="Q427" i="11"/>
  <c r="Q428" i="11"/>
  <c r="Q429" i="11"/>
  <c r="Q430" i="11"/>
  <c r="Q431" i="11"/>
  <c r="Q432" i="11"/>
  <c r="Q433" i="11"/>
  <c r="Q434" i="11"/>
  <c r="Q435" i="11"/>
  <c r="Q436" i="11"/>
  <c r="Q437" i="11"/>
  <c r="Q438" i="11"/>
  <c r="Q439" i="11"/>
  <c r="Q440" i="11"/>
  <c r="Q441" i="11"/>
  <c r="Q442" i="11"/>
  <c r="Q443" i="11"/>
  <c r="Q444" i="11"/>
  <c r="Q445" i="11"/>
  <c r="Q446" i="11"/>
  <c r="Q447" i="11"/>
  <c r="Q448" i="11"/>
  <c r="Q449" i="11"/>
  <c r="Q450" i="11"/>
  <c r="Q451" i="11"/>
  <c r="Q452" i="11"/>
  <c r="Q453" i="11"/>
  <c r="Q454" i="11"/>
  <c r="Q455" i="11"/>
  <c r="Q456" i="11"/>
  <c r="Q457" i="11"/>
  <c r="Q458" i="11"/>
  <c r="Q459" i="11"/>
  <c r="Q460" i="11"/>
  <c r="Q461" i="11"/>
  <c r="Q462" i="11"/>
  <c r="Q463" i="11"/>
  <c r="Q464" i="11"/>
  <c r="Q465" i="11"/>
  <c r="Q466" i="11"/>
  <c r="Q467" i="11"/>
  <c r="Q468" i="11"/>
  <c r="Q469" i="11"/>
  <c r="Q470" i="11"/>
  <c r="Q471" i="11"/>
  <c r="Q472" i="11"/>
  <c r="Q473" i="11"/>
  <c r="Q474" i="11"/>
  <c r="Q475" i="11"/>
  <c r="Q476" i="11"/>
  <c r="Q477" i="11"/>
  <c r="Q478" i="11"/>
  <c r="Q479" i="11"/>
  <c r="Q480" i="11"/>
  <c r="Q481" i="11"/>
  <c r="Q482" i="11"/>
  <c r="Q483" i="11"/>
  <c r="Q484" i="11"/>
  <c r="Q485" i="11"/>
  <c r="Q486" i="11"/>
  <c r="Q487" i="11"/>
  <c r="Q488" i="11"/>
  <c r="Q489" i="11"/>
  <c r="Q490" i="11"/>
  <c r="Q491" i="11"/>
  <c r="Q492" i="11"/>
  <c r="Q493" i="11"/>
  <c r="Q494" i="11"/>
  <c r="Q495" i="11"/>
  <c r="Q496" i="11"/>
  <c r="Q497" i="11"/>
  <c r="Q498" i="11"/>
  <c r="Q499" i="11"/>
  <c r="Q500" i="11"/>
  <c r="Q501" i="11"/>
  <c r="Q502" i="11"/>
  <c r="Q503" i="11"/>
  <c r="Q504" i="11"/>
  <c r="Q505" i="11"/>
  <c r="Q506" i="11"/>
  <c r="Q507" i="11"/>
  <c r="Q508" i="11"/>
  <c r="Q509" i="11"/>
  <c r="Q510" i="11"/>
  <c r="Q511" i="11"/>
  <c r="Q512" i="11"/>
  <c r="Q513" i="11"/>
  <c r="Q514" i="11"/>
  <c r="Q515" i="11"/>
  <c r="Q516" i="11"/>
  <c r="Q517" i="11"/>
  <c r="Q518" i="11"/>
  <c r="Q523" i="11"/>
  <c r="Q524" i="11"/>
  <c r="Q525" i="11"/>
  <c r="Q526" i="11"/>
  <c r="Q527" i="11"/>
  <c r="Q528" i="11"/>
  <c r="Q529" i="11"/>
  <c r="Q530" i="11"/>
  <c r="Q531" i="11"/>
  <c r="Q532" i="11"/>
  <c r="Q533" i="11"/>
  <c r="Q534" i="11"/>
  <c r="Q535" i="11"/>
  <c r="Q536" i="11"/>
  <c r="Q537" i="11"/>
  <c r="Q538" i="11"/>
  <c r="Q539" i="11"/>
  <c r="Q540" i="11"/>
  <c r="Q542" i="11"/>
  <c r="Q543" i="11"/>
  <c r="Q544" i="11"/>
  <c r="Q545" i="11"/>
  <c r="Q546" i="11"/>
  <c r="Q547" i="11"/>
  <c r="Q548" i="11"/>
  <c r="Q549" i="11"/>
  <c r="Q550" i="11"/>
  <c r="Q551" i="11"/>
  <c r="Q552" i="11"/>
  <c r="Q553" i="11"/>
  <c r="Q554" i="11"/>
  <c r="Q555" i="11"/>
  <c r="Q556" i="11"/>
  <c r="Q557" i="11"/>
  <c r="Q558" i="11"/>
  <c r="Q559" i="11"/>
  <c r="Q560" i="11"/>
  <c r="Q561" i="11"/>
  <c r="Q562" i="11"/>
  <c r="Q563" i="11"/>
  <c r="Q564" i="11"/>
  <c r="Q565" i="11"/>
  <c r="Q566" i="11"/>
  <c r="Q567" i="11"/>
  <c r="Q568" i="11"/>
  <c r="Q570" i="11"/>
  <c r="Q571" i="11"/>
  <c r="Q572" i="11"/>
  <c r="Q573" i="11"/>
  <c r="Q574" i="11"/>
  <c r="Q575" i="11"/>
  <c r="Q576" i="11"/>
  <c r="Q577" i="11"/>
  <c r="Q578" i="11"/>
  <c r="Q579" i="11"/>
  <c r="Q580" i="11"/>
  <c r="Q582" i="11"/>
  <c r="Q586" i="11"/>
  <c r="Q587" i="11"/>
  <c r="Q588" i="11"/>
  <c r="Q589" i="11"/>
  <c r="Q590" i="11"/>
  <c r="Q591" i="11"/>
  <c r="Q592" i="11"/>
  <c r="Q593" i="11"/>
  <c r="Q594" i="11"/>
  <c r="Q595" i="11"/>
  <c r="Q596" i="11"/>
  <c r="Q597" i="11"/>
  <c r="Q598" i="11"/>
  <c r="Q599" i="11"/>
  <c r="Q600" i="11"/>
  <c r="Q601" i="11"/>
  <c r="Q602" i="11"/>
  <c r="Q603" i="11"/>
  <c r="Q604" i="11"/>
  <c r="Q605" i="11"/>
  <c r="Q606" i="11"/>
  <c r="Q607" i="11"/>
  <c r="Q608" i="11"/>
  <c r="Q609" i="11"/>
  <c r="Q610" i="11"/>
  <c r="Q611" i="11"/>
  <c r="Q612" i="11"/>
  <c r="Q613" i="11"/>
  <c r="Q614" i="11"/>
  <c r="Q615" i="11"/>
  <c r="Q616" i="11"/>
  <c r="Q617" i="11"/>
  <c r="Q618" i="11"/>
  <c r="Q619" i="11"/>
  <c r="Q620" i="11"/>
  <c r="Q621" i="11"/>
  <c r="Q622" i="11"/>
  <c r="Q623" i="11"/>
  <c r="Q624" i="11"/>
  <c r="Q625" i="11"/>
  <c r="Q626" i="11"/>
  <c r="Q627" i="11"/>
  <c r="Q628" i="11"/>
  <c r="Q629" i="11"/>
  <c r="Q630" i="11"/>
  <c r="Q631" i="11"/>
  <c r="Q632" i="11"/>
  <c r="Q633" i="11"/>
  <c r="Q634" i="11"/>
  <c r="Q635" i="11"/>
  <c r="Q636" i="11"/>
  <c r="Q637" i="11"/>
  <c r="Q638" i="11"/>
  <c r="Q639" i="11"/>
  <c r="Q640" i="11"/>
  <c r="Q641" i="11"/>
  <c r="Q642" i="11"/>
  <c r="Q643" i="11"/>
  <c r="Q644" i="11"/>
  <c r="Q645" i="11"/>
  <c r="Q646" i="11"/>
  <c r="Q647" i="11"/>
  <c r="Q648" i="11"/>
  <c r="Q649" i="11"/>
  <c r="Q650" i="11"/>
  <c r="Q651" i="11"/>
  <c r="Q652" i="11"/>
  <c r="Q653" i="11"/>
  <c r="Q654" i="11"/>
  <c r="Q655" i="11"/>
  <c r="Q656" i="11"/>
  <c r="Q657" i="11"/>
  <c r="Q658" i="11"/>
  <c r="Q659" i="11"/>
  <c r="Q660" i="11"/>
  <c r="Q661" i="11"/>
  <c r="Q662" i="11"/>
  <c r="Q663" i="11"/>
  <c r="Q664" i="11"/>
  <c r="Q665" i="11"/>
  <c r="Q666" i="11"/>
  <c r="Q667" i="11"/>
  <c r="Q668" i="11"/>
  <c r="Q669" i="11"/>
  <c r="Q670" i="11"/>
  <c r="Q671" i="11"/>
  <c r="Q672" i="11"/>
  <c r="Q673" i="11"/>
  <c r="Q674" i="11"/>
  <c r="Q675" i="11"/>
  <c r="Q676" i="11"/>
  <c r="Q677" i="11"/>
  <c r="Q678" i="11"/>
  <c r="Q679" i="11"/>
  <c r="Q680" i="11"/>
  <c r="Q681" i="11"/>
  <c r="Q682" i="11"/>
  <c r="Q683" i="11"/>
  <c r="Q684" i="11"/>
  <c r="Q685" i="11"/>
  <c r="Q686" i="11"/>
  <c r="Q687" i="11"/>
  <c r="Q688" i="11"/>
  <c r="Q689" i="11"/>
  <c r="Q690" i="11"/>
  <c r="Q691" i="11"/>
  <c r="Q692" i="11"/>
  <c r="Q693" i="11"/>
  <c r="Q694" i="11"/>
  <c r="Q695" i="11"/>
  <c r="Q696" i="11"/>
  <c r="Q697" i="11"/>
  <c r="Q699" i="11"/>
  <c r="Q700" i="11"/>
  <c r="Q701" i="11"/>
  <c r="Q702" i="11"/>
  <c r="Q703" i="11"/>
  <c r="Q704" i="11"/>
  <c r="Q705" i="11"/>
  <c r="Q706" i="11"/>
  <c r="Q707" i="11"/>
  <c r="Q708" i="11"/>
  <c r="Q709" i="11"/>
  <c r="Q710" i="11"/>
  <c r="Q711" i="11"/>
  <c r="Q713" i="11"/>
  <c r="Q714" i="11"/>
  <c r="Q715" i="11"/>
  <c r="Q716" i="11"/>
  <c r="Q717" i="11"/>
  <c r="Q718" i="11"/>
  <c r="Q719" i="11"/>
  <c r="Q720" i="11"/>
  <c r="Q721" i="11"/>
  <c r="Q722" i="11"/>
  <c r="Q723" i="11"/>
  <c r="Q724" i="11"/>
  <c r="Q725" i="11"/>
  <c r="Q726" i="11"/>
  <c r="Q728" i="11"/>
  <c r="Q729" i="11"/>
  <c r="Q730" i="11"/>
  <c r="Q731" i="11"/>
  <c r="Q732" i="11"/>
  <c r="Q733" i="11"/>
  <c r="Q734" i="11"/>
  <c r="Q735" i="11"/>
  <c r="Q736" i="11"/>
  <c r="Q737" i="11"/>
  <c r="Q738" i="11"/>
  <c r="Q739" i="11"/>
  <c r="Q740" i="11"/>
  <c r="Q741" i="11"/>
  <c r="Q742" i="11"/>
  <c r="Q743" i="11"/>
  <c r="Q744" i="11"/>
  <c r="Q745" i="11"/>
  <c r="Q746" i="11"/>
  <c r="Q747" i="11"/>
  <c r="Q748" i="11"/>
  <c r="Q749" i="11"/>
  <c r="Q750" i="11"/>
  <c r="Q751" i="11"/>
  <c r="Q752" i="11"/>
  <c r="Q753" i="11"/>
  <c r="Q754" i="11"/>
  <c r="Q755" i="11"/>
  <c r="Q756" i="11"/>
  <c r="Q757" i="11"/>
  <c r="Q758" i="11"/>
  <c r="Q759" i="11"/>
  <c r="Q760" i="11"/>
  <c r="Q761" i="11"/>
  <c r="Q762" i="11"/>
  <c r="Q763" i="11"/>
  <c r="Q764" i="11"/>
  <c r="Q765" i="11"/>
  <c r="Q766" i="11"/>
  <c r="Q767" i="11"/>
  <c r="Q768" i="11"/>
  <c r="Q769" i="11"/>
  <c r="Q770" i="11"/>
  <c r="Q771" i="11"/>
  <c r="Q772" i="11"/>
  <c r="Q773" i="11"/>
  <c r="Q774" i="11"/>
  <c r="Q775" i="11"/>
  <c r="Q776" i="11"/>
  <c r="Q777" i="11"/>
  <c r="Q778" i="11"/>
  <c r="Q779" i="11"/>
  <c r="Q780" i="11"/>
  <c r="Q781" i="11"/>
  <c r="Q782" i="11"/>
  <c r="Q783" i="11"/>
  <c r="Q784" i="11"/>
  <c r="Q785" i="11"/>
  <c r="Q786" i="11"/>
  <c r="Q787" i="11"/>
  <c r="Q788" i="11"/>
  <c r="Q789" i="11"/>
  <c r="Q790" i="11"/>
  <c r="Q791" i="11"/>
  <c r="Q792" i="11"/>
  <c r="Q793" i="11"/>
  <c r="Q794" i="11"/>
  <c r="Q795" i="11"/>
  <c r="Q796" i="11"/>
  <c r="Q797" i="11"/>
  <c r="Q798" i="11"/>
  <c r="Q799" i="11"/>
  <c r="Q800" i="11"/>
  <c r="Q801" i="11"/>
  <c r="Q802" i="11"/>
  <c r="Q803" i="11"/>
  <c r="Q804" i="11"/>
  <c r="Q805" i="11"/>
  <c r="Q806" i="11"/>
  <c r="Q807" i="11"/>
  <c r="Q808" i="11"/>
  <c r="Q809" i="11"/>
  <c r="Q810" i="11"/>
  <c r="Q811" i="11"/>
  <c r="Q812" i="11"/>
  <c r="Q813" i="11"/>
  <c r="Q814" i="11"/>
  <c r="Q815" i="11"/>
  <c r="Q816" i="11"/>
  <c r="Q817" i="11"/>
  <c r="Q818" i="11"/>
  <c r="Q819" i="11"/>
  <c r="Q820" i="11"/>
  <c r="Q821" i="11"/>
  <c r="Q822" i="11"/>
  <c r="Q823" i="11"/>
  <c r="Q824" i="11"/>
  <c r="Q825" i="11"/>
  <c r="Q826" i="11"/>
  <c r="Q827" i="11"/>
  <c r="Q828" i="11"/>
  <c r="Q829" i="11"/>
  <c r="Q830" i="11"/>
  <c r="Q831" i="11"/>
  <c r="Q832" i="11"/>
  <c r="Q833" i="11"/>
  <c r="Q834" i="11"/>
  <c r="Q835" i="11"/>
  <c r="Q836" i="11"/>
  <c r="Q837" i="11"/>
  <c r="Q838" i="11"/>
  <c r="Q839" i="11"/>
  <c r="Q840" i="11"/>
  <c r="Q841" i="11"/>
  <c r="Q842" i="11"/>
  <c r="Q843" i="11"/>
  <c r="Q844" i="11"/>
  <c r="Q845" i="11"/>
  <c r="Q846" i="11"/>
  <c r="Q847" i="11"/>
  <c r="Q848" i="11"/>
  <c r="Q849" i="11"/>
  <c r="Q850" i="11"/>
  <c r="Q851" i="11"/>
  <c r="Q852" i="11"/>
  <c r="Q853" i="11"/>
  <c r="Q854" i="11"/>
  <c r="Q855" i="11"/>
  <c r="Q856" i="11"/>
  <c r="Q857" i="11"/>
  <c r="Q858" i="11"/>
  <c r="Q859" i="11"/>
  <c r="Q860" i="11"/>
  <c r="Q861" i="11"/>
  <c r="Q862" i="11"/>
  <c r="Q863" i="11"/>
  <c r="Q864" i="11"/>
  <c r="Q865" i="11"/>
  <c r="Q866" i="11"/>
  <c r="Q867" i="11"/>
  <c r="Q868" i="11"/>
  <c r="Q869" i="11"/>
  <c r="Q870" i="11"/>
  <c r="Q871" i="11"/>
  <c r="Q872" i="11"/>
  <c r="Q873" i="11"/>
  <c r="Q874" i="11"/>
  <c r="Q875" i="11"/>
  <c r="Q876" i="11"/>
  <c r="Q877" i="11"/>
  <c r="Q879" i="11"/>
  <c r="Q880" i="11"/>
  <c r="Q881" i="11"/>
  <c r="Q882" i="11"/>
  <c r="Q883" i="11"/>
  <c r="Q884" i="11"/>
  <c r="Q885" i="11"/>
  <c r="Q886" i="11"/>
  <c r="Q887" i="11"/>
  <c r="Q888" i="11"/>
  <c r="Q889" i="11"/>
  <c r="Q890" i="11"/>
  <c r="Q891" i="11"/>
  <c r="Q892" i="11"/>
  <c r="Q893" i="11"/>
  <c r="Q894" i="11"/>
  <c r="Q895" i="11"/>
  <c r="Q896" i="11"/>
  <c r="Q897" i="11"/>
  <c r="Q898" i="11"/>
  <c r="Q899" i="11"/>
  <c r="Q900" i="11"/>
  <c r="Q901" i="11"/>
  <c r="Q902" i="11"/>
  <c r="Q903" i="11"/>
  <c r="Q904" i="11"/>
  <c r="Q905" i="11"/>
  <c r="Q906" i="11"/>
  <c r="Q907" i="11"/>
  <c r="Q908" i="11"/>
  <c r="Q909" i="11"/>
  <c r="Q910" i="11"/>
  <c r="Q911" i="11"/>
  <c r="Q912" i="11"/>
  <c r="Q913" i="11"/>
  <c r="Q914" i="11"/>
  <c r="Q915" i="11"/>
  <c r="Q916" i="11"/>
  <c r="Q917" i="11"/>
  <c r="Q918" i="11"/>
  <c r="Q919" i="11"/>
  <c r="Q920" i="11"/>
  <c r="Q921" i="11"/>
  <c r="Q922" i="11"/>
  <c r="Q923" i="11"/>
  <c r="Q924" i="11"/>
  <c r="Q925" i="11"/>
  <c r="Q926" i="11"/>
  <c r="Q927" i="11"/>
  <c r="Q928" i="11"/>
  <c r="Q929" i="11"/>
  <c r="Q930" i="11"/>
  <c r="Q931" i="11"/>
  <c r="Q932" i="11"/>
  <c r="Q933" i="11"/>
  <c r="Q934" i="11"/>
  <c r="Q935" i="11"/>
  <c r="Q936" i="11"/>
  <c r="Q937" i="11"/>
  <c r="Q938" i="11"/>
  <c r="Q939" i="11"/>
  <c r="Q940" i="11"/>
  <c r="Q941" i="11"/>
  <c r="Q942" i="11"/>
  <c r="Q943" i="11"/>
  <c r="Q944" i="11"/>
  <c r="Q945" i="11"/>
  <c r="Q946" i="11"/>
  <c r="Q947" i="11"/>
  <c r="Q948" i="11"/>
  <c r="Q949" i="11"/>
  <c r="Q950" i="11"/>
  <c r="Q951" i="11"/>
  <c r="Q952" i="11"/>
  <c r="Q953" i="11"/>
  <c r="Q954" i="11"/>
  <c r="Q955" i="11"/>
  <c r="Q956" i="11"/>
  <c r="Q957" i="11"/>
  <c r="Q958" i="11"/>
  <c r="Q959" i="11"/>
  <c r="Q960" i="11"/>
  <c r="Q961" i="11"/>
  <c r="Q962" i="11"/>
  <c r="Q963" i="11"/>
  <c r="Q964" i="11"/>
  <c r="Q965" i="11"/>
  <c r="Q966" i="11"/>
  <c r="Q967" i="11"/>
  <c r="Q968" i="11"/>
  <c r="Q969" i="11"/>
  <c r="Q970" i="11"/>
  <c r="Q971" i="11"/>
  <c r="Q972" i="11"/>
  <c r="Q973" i="11"/>
  <c r="Q974" i="11"/>
  <c r="Q975" i="11"/>
  <c r="Q976" i="11"/>
  <c r="Q977" i="11"/>
  <c r="Q978" i="11"/>
  <c r="Q979" i="11"/>
  <c r="Q982" i="11"/>
  <c r="Q983" i="11"/>
  <c r="Q984" i="11"/>
  <c r="Q985" i="11"/>
  <c r="Q986" i="11"/>
  <c r="Q990" i="11"/>
  <c r="Q991" i="11"/>
  <c r="Q992" i="11"/>
  <c r="Q993" i="11"/>
  <c r="Q994" i="11"/>
  <c r="Q995" i="11"/>
  <c r="Q996" i="11"/>
  <c r="Q997" i="11"/>
  <c r="Q998" i="11"/>
  <c r="Q999" i="11"/>
  <c r="Q1000" i="11"/>
  <c r="Q1001" i="11"/>
  <c r="Q1002" i="11"/>
  <c r="Q1003" i="11"/>
  <c r="Q1004" i="11"/>
  <c r="Q1005" i="11"/>
  <c r="Q1006" i="11"/>
  <c r="Q1007" i="11"/>
  <c r="Q1008" i="11"/>
  <c r="Q1009" i="11"/>
  <c r="Q1010" i="11"/>
  <c r="Q1011" i="11"/>
  <c r="Q1012" i="11"/>
  <c r="Q1013" i="11"/>
  <c r="Q1014" i="11"/>
  <c r="Q1015" i="11"/>
  <c r="Q1016" i="11"/>
  <c r="Q1017" i="11"/>
  <c r="Q1018" i="11"/>
  <c r="Q1019" i="11"/>
  <c r="Q1020" i="11"/>
  <c r="Q1021" i="11"/>
  <c r="Q1022" i="11"/>
  <c r="Q1023" i="11"/>
  <c r="Q1024" i="11"/>
  <c r="Q1025" i="11"/>
  <c r="Q1026" i="11"/>
  <c r="Q1027" i="11"/>
  <c r="Q1028" i="11"/>
  <c r="Q1029" i="11"/>
  <c r="Q1030" i="11"/>
  <c r="Q1031" i="11"/>
  <c r="Q1032" i="11"/>
  <c r="Q1033" i="11"/>
  <c r="Q1034" i="11"/>
  <c r="Q1035" i="11"/>
  <c r="Q1036" i="11"/>
  <c r="Q1037" i="11"/>
  <c r="Q1038" i="11"/>
  <c r="Q1039" i="11"/>
  <c r="Q1040" i="11"/>
  <c r="Q1041" i="11"/>
  <c r="Q1042" i="11"/>
  <c r="Q1043" i="11"/>
  <c r="Q1044" i="11"/>
  <c r="Q1045" i="11"/>
  <c r="Q1046" i="11"/>
  <c r="Q1047" i="11"/>
  <c r="Q1048" i="11"/>
  <c r="Q1049" i="11"/>
  <c r="Q1050" i="11"/>
  <c r="Q1051" i="11"/>
  <c r="Q1052" i="11"/>
  <c r="Q1053" i="11"/>
  <c r="Q1054" i="11"/>
  <c r="Q1055" i="11"/>
  <c r="Q1056" i="11"/>
  <c r="Q1057" i="11"/>
  <c r="Q1058" i="11"/>
  <c r="Q1059" i="11"/>
  <c r="Q1060" i="11"/>
  <c r="Q1061" i="11"/>
  <c r="Q1062" i="11"/>
  <c r="Q1063" i="11"/>
  <c r="Q1064" i="11"/>
  <c r="Q1065" i="11"/>
  <c r="Q1066" i="11"/>
  <c r="Q1067" i="11"/>
  <c r="Q1068" i="11"/>
  <c r="Q1069" i="11"/>
  <c r="Q1070" i="11"/>
  <c r="Q1071" i="11"/>
  <c r="Q1072" i="11"/>
  <c r="Q1073" i="11"/>
  <c r="Q1074" i="11"/>
  <c r="Q1075" i="11"/>
  <c r="Q1076" i="11"/>
  <c r="Q1077" i="11"/>
  <c r="Q1078" i="11"/>
  <c r="Q1079" i="11"/>
  <c r="Q1080" i="11"/>
  <c r="Q1081" i="11"/>
  <c r="Q1082" i="11"/>
  <c r="Q1083" i="11"/>
  <c r="Q1084" i="11"/>
  <c r="Q1085" i="11"/>
  <c r="Q1086" i="11"/>
  <c r="Q1088" i="11"/>
  <c r="Q1089" i="11"/>
  <c r="Q1090" i="11"/>
  <c r="Q1091" i="11"/>
  <c r="Q1092" i="11"/>
  <c r="Q1093" i="11"/>
  <c r="Q1094" i="11"/>
  <c r="Q1095" i="11"/>
  <c r="Q1096" i="11"/>
  <c r="Q1097" i="11"/>
  <c r="Q1098" i="11"/>
  <c r="Q1099" i="11"/>
  <c r="Q1100" i="11"/>
  <c r="Q1101" i="11"/>
  <c r="Q1102" i="11"/>
  <c r="Q1103" i="11"/>
  <c r="Q1104" i="11"/>
  <c r="Q1105" i="11"/>
  <c r="Q1106" i="11"/>
  <c r="Q1107" i="11"/>
  <c r="Q1108" i="11"/>
  <c r="Q1109" i="11"/>
  <c r="Q1110" i="11"/>
  <c r="Q1111" i="11"/>
  <c r="Q1112" i="11"/>
  <c r="Q1113" i="11"/>
  <c r="Q1114" i="11"/>
  <c r="Q1115" i="11"/>
  <c r="Q1116" i="11"/>
  <c r="Q1117" i="11"/>
  <c r="Q1118" i="11"/>
  <c r="Q1119" i="11"/>
  <c r="Q1120" i="11"/>
  <c r="Q1121" i="11"/>
  <c r="Q1122" i="11"/>
  <c r="Q1123" i="11"/>
  <c r="Q1124" i="11"/>
  <c r="Q1125" i="11"/>
  <c r="Q1126" i="11"/>
  <c r="Q1127" i="11"/>
  <c r="Q1128" i="11"/>
  <c r="Q1129" i="11"/>
  <c r="Q1130" i="11"/>
  <c r="Q1131" i="11"/>
  <c r="Q1132" i="11"/>
  <c r="Q1133" i="11"/>
  <c r="Q1134" i="11"/>
  <c r="Q1135" i="11"/>
  <c r="Q1136" i="11"/>
  <c r="Q1137" i="11"/>
  <c r="Q1138" i="11"/>
  <c r="Q1139" i="11"/>
  <c r="Q1140" i="11"/>
  <c r="Q1141" i="11"/>
  <c r="Q1142" i="11"/>
  <c r="Q1143" i="11"/>
  <c r="Q1144" i="11"/>
  <c r="Q1145" i="11"/>
  <c r="Q1146" i="11"/>
  <c r="Q1147" i="11"/>
  <c r="Q1148" i="11"/>
  <c r="Q1149" i="11"/>
  <c r="Q1150" i="11"/>
  <c r="Q1151" i="11"/>
  <c r="Q1152" i="11"/>
  <c r="Q1153" i="11"/>
  <c r="Q1154" i="11"/>
  <c r="Q1155" i="11"/>
  <c r="Q1156" i="11"/>
  <c r="Q1157" i="11"/>
  <c r="Q1158" i="11"/>
  <c r="Q1159" i="11"/>
  <c r="Q1160" i="11"/>
  <c r="Q1161" i="11"/>
  <c r="Q1162" i="11"/>
  <c r="Q1163" i="11"/>
  <c r="Q1164" i="11"/>
  <c r="Q1165" i="11"/>
  <c r="Q1166" i="11"/>
  <c r="Q1167" i="11"/>
  <c r="Q1168" i="11"/>
  <c r="Q1169" i="11"/>
  <c r="Q1170" i="11"/>
  <c r="Q1171" i="11"/>
  <c r="Q1172" i="11"/>
  <c r="Q1173" i="11"/>
  <c r="Q1174" i="11"/>
  <c r="Q1175" i="11"/>
  <c r="Q1176" i="11"/>
  <c r="Q1177" i="11"/>
  <c r="Q1178" i="11"/>
  <c r="Q1179" i="11"/>
  <c r="Q1180" i="11"/>
  <c r="Q1181" i="11"/>
  <c r="Q1182" i="11"/>
  <c r="Q1183" i="11"/>
  <c r="Q1184" i="11"/>
  <c r="Q1185" i="11"/>
  <c r="Q1186" i="11"/>
  <c r="Q1187" i="11"/>
  <c r="Q1188" i="11"/>
  <c r="Q1189" i="11"/>
  <c r="Q1190" i="11"/>
  <c r="Q1191" i="11"/>
  <c r="Q1192" i="11"/>
  <c r="Q1193" i="11"/>
  <c r="Q1194" i="11"/>
  <c r="Q1195" i="11"/>
  <c r="Q1196" i="11"/>
  <c r="Q1197" i="11"/>
  <c r="Q1198" i="11"/>
  <c r="Q1199" i="11"/>
  <c r="Q1200" i="11"/>
  <c r="Q1201" i="11"/>
  <c r="Q1202" i="11"/>
  <c r="Q1203" i="11"/>
  <c r="Q1204" i="11"/>
  <c r="Q1205" i="11"/>
  <c r="Q1206" i="11"/>
  <c r="Q1207" i="11"/>
  <c r="Q1208" i="11"/>
  <c r="Q1209" i="11"/>
  <c r="Q1210" i="11"/>
  <c r="Q1211" i="11"/>
  <c r="Q1212" i="11"/>
  <c r="Q1213" i="11"/>
  <c r="Q1214" i="11"/>
  <c r="Q1215" i="11"/>
  <c r="Q1216" i="11"/>
  <c r="Q1217" i="11"/>
  <c r="Q1218" i="11"/>
  <c r="Q1219" i="11"/>
  <c r="Q1220" i="11"/>
  <c r="Q1221" i="11"/>
  <c r="Q1222" i="11"/>
  <c r="Q1223" i="11"/>
  <c r="Q1224" i="11"/>
  <c r="Q1225" i="11"/>
  <c r="Q1226" i="11"/>
  <c r="Q1227" i="11"/>
  <c r="Q1228" i="11"/>
  <c r="Q1229" i="11"/>
  <c r="Q1230" i="11"/>
  <c r="Q1231" i="11"/>
  <c r="Q1232" i="11"/>
  <c r="Q1233" i="11"/>
  <c r="Q1234" i="11"/>
  <c r="Q1235" i="11"/>
  <c r="Q1236" i="11"/>
  <c r="Q1237" i="11"/>
  <c r="Q1238" i="11"/>
  <c r="Q1239" i="11"/>
  <c r="Q1240" i="11"/>
  <c r="Q1241" i="11"/>
  <c r="Q1242" i="11"/>
  <c r="Q1243" i="11"/>
  <c r="Q1244" i="11"/>
  <c r="Q1245" i="11"/>
  <c r="Q1246" i="11"/>
  <c r="Q1247" i="11"/>
  <c r="Q1248" i="11"/>
  <c r="Q1249" i="11"/>
  <c r="Q1250" i="11"/>
  <c r="Q1251" i="11"/>
  <c r="Q1252" i="11"/>
  <c r="Q1253" i="11"/>
  <c r="Q1254" i="11"/>
  <c r="Q1255" i="11"/>
  <c r="Q1256" i="11"/>
  <c r="Q1257" i="11"/>
  <c r="Q1258" i="11"/>
  <c r="Q1259" i="11"/>
  <c r="Q1260" i="11"/>
  <c r="Q1261" i="11"/>
  <c r="Q1262" i="11"/>
  <c r="Q1263" i="11"/>
  <c r="Q1264" i="11"/>
  <c r="Q1265" i="11"/>
  <c r="Q1266" i="11"/>
  <c r="Q1267" i="11"/>
  <c r="Q1268" i="11"/>
  <c r="Q1269" i="11"/>
  <c r="Q1270" i="11"/>
  <c r="Q1271" i="11"/>
  <c r="Q1272" i="11"/>
  <c r="Q1273" i="11"/>
  <c r="Q1274" i="11"/>
  <c r="Q1275" i="11"/>
  <c r="Q1276" i="11"/>
  <c r="Q1277" i="11"/>
  <c r="Q1278" i="11"/>
  <c r="Q1279" i="11"/>
  <c r="Q1280" i="11"/>
  <c r="Q1281" i="11"/>
  <c r="Q1282" i="11"/>
  <c r="Q1283" i="11"/>
  <c r="Q1284" i="11"/>
  <c r="Q1285" i="11"/>
  <c r="Q1286" i="11"/>
  <c r="Q1287" i="11"/>
  <c r="Q1288" i="11"/>
  <c r="Q1289" i="11"/>
  <c r="Q1290" i="11"/>
  <c r="Q1291" i="11"/>
  <c r="Q1292" i="11"/>
  <c r="Q1293" i="11"/>
  <c r="Q1294" i="11"/>
  <c r="Q1295" i="11"/>
  <c r="Q1296" i="11"/>
  <c r="Q1297" i="11"/>
  <c r="Q1298" i="11"/>
  <c r="Q1299" i="11"/>
  <c r="Q1300" i="11"/>
  <c r="Q1301" i="11"/>
  <c r="Q1302" i="11"/>
  <c r="Q1303" i="11"/>
  <c r="Q1304" i="11"/>
  <c r="Q1305" i="11"/>
  <c r="Q1306" i="11"/>
  <c r="Q1307" i="11"/>
  <c r="Q1308" i="11"/>
  <c r="Q1309" i="11"/>
  <c r="Q1311" i="11"/>
  <c r="Q1312" i="11"/>
  <c r="Q1313" i="11"/>
  <c r="Q1314" i="11"/>
  <c r="Q1315" i="11"/>
  <c r="Q1316" i="11"/>
  <c r="Q1317" i="11"/>
  <c r="Q1318" i="11"/>
  <c r="Q1319" i="11"/>
  <c r="Q1320" i="11"/>
  <c r="Q1321" i="11"/>
  <c r="Q1322" i="11"/>
  <c r="Q1323" i="11"/>
  <c r="Q1324" i="11"/>
  <c r="Q1325" i="11"/>
  <c r="Q1326" i="11"/>
  <c r="Q1327" i="11"/>
  <c r="Q1328" i="11"/>
  <c r="Q1329" i="11"/>
  <c r="Q1330" i="11"/>
  <c r="Q1335" i="11"/>
  <c r="Q1336" i="11"/>
  <c r="Q1337" i="11"/>
  <c r="Q1338" i="11"/>
  <c r="Q1339" i="11"/>
  <c r="Q1340" i="11"/>
  <c r="Q1341" i="11"/>
  <c r="Q1342" i="11"/>
  <c r="Q1343" i="11"/>
  <c r="Q1344" i="11"/>
  <c r="Q1345" i="11"/>
  <c r="Q1346" i="11"/>
  <c r="Q1347" i="11"/>
  <c r="Q1348" i="11"/>
  <c r="Q1349" i="11"/>
  <c r="Q1350" i="11"/>
  <c r="Q1351" i="11"/>
  <c r="Q1352" i="11"/>
  <c r="Q1353" i="11"/>
  <c r="Q1354" i="11"/>
  <c r="Q1355" i="11"/>
  <c r="Q1356" i="11"/>
  <c r="Q1357" i="11"/>
  <c r="Q1358" i="11"/>
  <c r="Q1359" i="11"/>
  <c r="Q1360" i="11"/>
  <c r="Q1361" i="11"/>
  <c r="Q1362" i="11"/>
  <c r="Q1363" i="11"/>
  <c r="Q1364" i="11"/>
  <c r="Q1365" i="11"/>
  <c r="Q1366" i="11"/>
  <c r="Q1367" i="11"/>
  <c r="Q1368" i="11"/>
  <c r="Q1369" i="11"/>
  <c r="Q1370" i="11"/>
  <c r="Q1371" i="11"/>
  <c r="Q1372" i="11"/>
  <c r="Q1373" i="11"/>
  <c r="Q1374" i="11"/>
  <c r="Q1375" i="11"/>
  <c r="Q1376" i="11"/>
  <c r="Q1377" i="11"/>
  <c r="Q1378" i="11"/>
  <c r="Q1379" i="11"/>
  <c r="Q1380" i="11"/>
  <c r="Q1381" i="11"/>
  <c r="Q1382" i="11"/>
  <c r="Q1383" i="11"/>
  <c r="Q1384" i="11"/>
  <c r="Q1385" i="11"/>
  <c r="Q1386" i="11"/>
  <c r="Q1387" i="11"/>
  <c r="Q1388" i="11"/>
  <c r="Q1389" i="11"/>
  <c r="Q1390" i="11"/>
  <c r="Q1391" i="11"/>
  <c r="Q1392" i="11"/>
  <c r="Q1393" i="11"/>
  <c r="Q1394" i="11"/>
  <c r="Q1395" i="11"/>
  <c r="Q1396" i="11"/>
  <c r="Q1397" i="11"/>
  <c r="Q1398" i="11"/>
  <c r="Q1399" i="11"/>
  <c r="Q1400" i="11"/>
  <c r="Q1401" i="11"/>
  <c r="Q1402" i="11"/>
  <c r="Q1403" i="11"/>
  <c r="Q1404" i="11"/>
  <c r="Q1405" i="11"/>
  <c r="Q1406" i="11"/>
  <c r="Q1407" i="11"/>
  <c r="Q1408" i="11"/>
  <c r="Q1409" i="11"/>
  <c r="Q1410" i="11"/>
  <c r="Q1411" i="11"/>
  <c r="Q1412" i="11"/>
  <c r="Q1413" i="11"/>
  <c r="Q1414" i="11"/>
  <c r="Q1415" i="11"/>
  <c r="Q1416" i="11"/>
  <c r="Q1417" i="11"/>
  <c r="Q1418" i="11"/>
  <c r="Q1419" i="11"/>
  <c r="Q1420" i="11"/>
  <c r="Q1421" i="11"/>
  <c r="Q1422" i="11"/>
  <c r="Q1423" i="11"/>
  <c r="Q1424" i="11"/>
  <c r="Q1425" i="11"/>
  <c r="Q1426" i="11"/>
  <c r="Q1427" i="11"/>
  <c r="Q1428" i="11"/>
  <c r="Q1429" i="11"/>
  <c r="Q1430" i="11"/>
  <c r="Q1431" i="11"/>
  <c r="Q1432" i="11"/>
  <c r="Q1433" i="11"/>
  <c r="Q1434" i="11"/>
  <c r="Q1435" i="11"/>
  <c r="Q1436" i="11"/>
  <c r="Q1437" i="11"/>
  <c r="Q1438" i="11"/>
  <c r="Q1439" i="11"/>
  <c r="Q1440" i="11"/>
  <c r="Q1441" i="11"/>
  <c r="Q1442" i="11"/>
  <c r="Q1443" i="11"/>
  <c r="Q1444" i="11"/>
  <c r="Q1445" i="11"/>
  <c r="Q1446" i="11"/>
  <c r="Q1447" i="11"/>
  <c r="Q1448" i="11"/>
  <c r="Q1449" i="11"/>
  <c r="Q1450" i="11"/>
  <c r="Q1451" i="11"/>
  <c r="Q1452" i="11"/>
  <c r="Q1453" i="11"/>
  <c r="Q1454" i="11"/>
  <c r="Q1455" i="11"/>
  <c r="Q1456" i="11"/>
  <c r="Q1457" i="11"/>
  <c r="Q1458" i="11"/>
  <c r="Q1459" i="11"/>
  <c r="Q1460" i="11"/>
  <c r="Q1461" i="11"/>
  <c r="Q1462" i="11"/>
  <c r="Q1463" i="11"/>
  <c r="Q1464" i="11"/>
  <c r="Q1465" i="11"/>
  <c r="Q1466" i="11"/>
  <c r="Q1467" i="11"/>
  <c r="Q1468" i="11"/>
  <c r="Q1469" i="11"/>
  <c r="Q1470" i="11"/>
  <c r="Q1471" i="11"/>
  <c r="Q1472" i="11"/>
  <c r="Q1473" i="11"/>
  <c r="Q1474" i="11"/>
  <c r="Q1475" i="11"/>
  <c r="Q1476" i="11"/>
  <c r="Q1477" i="11"/>
  <c r="Q1478" i="11"/>
  <c r="Q1479" i="11"/>
  <c r="Q1480" i="11"/>
  <c r="Q1481" i="11"/>
  <c r="Q1482" i="11"/>
  <c r="Q1483" i="11"/>
  <c r="Q1484" i="11"/>
  <c r="Q1485" i="11"/>
  <c r="Q1486" i="11"/>
  <c r="Q1487" i="11"/>
  <c r="Q1488" i="11"/>
  <c r="Q1489" i="11"/>
  <c r="Q1490" i="11"/>
  <c r="Q1491" i="11"/>
  <c r="Q1492" i="11"/>
  <c r="Q1493" i="11"/>
  <c r="Q1494" i="11"/>
  <c r="Q1495" i="11"/>
  <c r="Q1496" i="11"/>
  <c r="Q1497" i="11"/>
  <c r="Q1498" i="11"/>
  <c r="Q1499" i="11"/>
  <c r="Q1500" i="11"/>
  <c r="Q1501" i="11"/>
  <c r="Q1502" i="11"/>
  <c r="Q1503" i="11"/>
  <c r="Q1504" i="11"/>
  <c r="Q1505" i="11"/>
  <c r="Q1506" i="11"/>
  <c r="Q1507" i="11"/>
  <c r="Q1508" i="11"/>
  <c r="Q1509" i="11"/>
  <c r="Q1510" i="11"/>
  <c r="Q1511" i="11"/>
  <c r="Q1512" i="11"/>
  <c r="Q1513" i="11"/>
  <c r="Q1514" i="11"/>
  <c r="Q1515" i="11"/>
  <c r="Q1516" i="11"/>
  <c r="Q1517" i="11"/>
  <c r="Q1518" i="11"/>
  <c r="Q1519" i="11"/>
  <c r="Q1520" i="11"/>
  <c r="Q1521" i="11"/>
  <c r="Q1522" i="11"/>
  <c r="Q1523" i="11"/>
  <c r="Q1524" i="11"/>
  <c r="Q1525" i="11"/>
  <c r="Q1526" i="11"/>
  <c r="Q1527" i="11"/>
  <c r="Q1528" i="11"/>
  <c r="Q1529" i="11"/>
  <c r="Q1530" i="11"/>
  <c r="Q1531" i="11"/>
  <c r="Q1532" i="11"/>
  <c r="Q1533" i="11"/>
  <c r="Q1534" i="11"/>
  <c r="Q1535" i="11"/>
  <c r="Q1536" i="11"/>
  <c r="Q1537" i="11"/>
  <c r="Q1538" i="11"/>
  <c r="Q1539" i="11"/>
  <c r="Q1540" i="11"/>
  <c r="Q1541" i="11"/>
  <c r="Q1542" i="11"/>
  <c r="Q1543" i="11"/>
  <c r="Q1544" i="11"/>
  <c r="Q1545" i="11"/>
  <c r="Q1546" i="11"/>
  <c r="Q1547" i="11"/>
  <c r="Q1548" i="11"/>
  <c r="Q1549" i="11"/>
  <c r="Q1550" i="11"/>
  <c r="Q1551" i="11"/>
  <c r="Q1552" i="11"/>
  <c r="Q1553" i="11"/>
  <c r="Q1554" i="11"/>
  <c r="Q1555" i="11"/>
  <c r="Q1556" i="11"/>
  <c r="Q1557" i="11"/>
  <c r="Q1558" i="11"/>
  <c r="Q1559" i="11"/>
  <c r="Q1560" i="11"/>
  <c r="Q1561" i="11"/>
  <c r="Q1562" i="11"/>
  <c r="Q1563" i="11"/>
  <c r="Q1564" i="11"/>
  <c r="Q1565" i="11"/>
  <c r="Q1566" i="11"/>
  <c r="Q1567" i="11"/>
  <c r="Q1568" i="11"/>
  <c r="Q1569" i="11"/>
  <c r="Q1570" i="11"/>
  <c r="Q1571" i="11"/>
  <c r="Q1572" i="11"/>
  <c r="Q1573" i="11"/>
  <c r="Q1574" i="11"/>
  <c r="Q1575" i="11"/>
  <c r="Q1576" i="11"/>
  <c r="Q1577" i="11"/>
  <c r="Q1578" i="11"/>
  <c r="Q1579" i="11"/>
  <c r="Q1580" i="11"/>
  <c r="Q1581" i="11"/>
  <c r="Q1582" i="11"/>
  <c r="Q1583" i="11"/>
  <c r="Q1584" i="11"/>
  <c r="Q1585" i="11"/>
  <c r="Q1586" i="11"/>
  <c r="Q1587" i="11"/>
  <c r="Q1588" i="11"/>
  <c r="Q1589" i="11"/>
  <c r="Q1590" i="11"/>
  <c r="Q1591" i="11"/>
  <c r="Q1592" i="11"/>
  <c r="Q1593" i="11"/>
  <c r="Q1594" i="11"/>
  <c r="Q1595" i="11"/>
  <c r="Q1596" i="11"/>
  <c r="Q1597" i="11"/>
  <c r="Q1598" i="11"/>
  <c r="Q1599" i="11"/>
  <c r="Q1600" i="11"/>
  <c r="Q1601" i="11"/>
  <c r="Q1602" i="11"/>
  <c r="Q1603" i="11"/>
  <c r="Q1604" i="11"/>
  <c r="Q1605" i="11"/>
  <c r="Q1606" i="11"/>
  <c r="Q1607" i="11"/>
  <c r="Q1608" i="11"/>
  <c r="Q1609" i="11"/>
  <c r="Q1610" i="11"/>
  <c r="Q1611" i="11"/>
  <c r="Q1612" i="11"/>
  <c r="Q1613" i="11"/>
  <c r="Q1614" i="11"/>
  <c r="Q1615" i="11"/>
  <c r="Q1616" i="11"/>
  <c r="Q1618" i="11"/>
  <c r="Q1619" i="11"/>
  <c r="Q1620" i="11"/>
  <c r="Q1621" i="11"/>
  <c r="Q1622" i="11"/>
  <c r="Q1623" i="11"/>
  <c r="Q1624" i="11"/>
  <c r="Q1625" i="11"/>
  <c r="Q1626" i="11"/>
  <c r="Q1627" i="11"/>
  <c r="Q1628" i="11"/>
  <c r="Q1629" i="11"/>
  <c r="Q1630" i="11"/>
  <c r="Q1631" i="11"/>
  <c r="Q1632" i="11"/>
  <c r="Q1633" i="11"/>
  <c r="Q1634" i="11"/>
  <c r="Q1635" i="11"/>
  <c r="Q1636" i="11"/>
  <c r="Q1637" i="11"/>
  <c r="Q1638" i="11"/>
  <c r="Q1639" i="11"/>
  <c r="Q1640" i="11"/>
  <c r="Q1641" i="11"/>
  <c r="Q1642" i="11"/>
  <c r="Q1643" i="11"/>
  <c r="Q1644" i="11"/>
  <c r="Q1645" i="11"/>
  <c r="Q1646" i="11"/>
  <c r="Q1647" i="11"/>
  <c r="Q1649" i="11"/>
  <c r="Q1651" i="11"/>
  <c r="Q1652" i="11"/>
  <c r="Q1653" i="11"/>
  <c r="Q1654" i="11"/>
  <c r="Q1655" i="11"/>
  <c r="Q1656" i="11"/>
  <c r="Q1657" i="11"/>
  <c r="Q1658" i="11"/>
  <c r="Q1659" i="11"/>
  <c r="Q1660" i="11"/>
  <c r="Q1661" i="11"/>
  <c r="Q1662" i="11"/>
  <c r="Q1663" i="11"/>
  <c r="Q1664" i="11"/>
  <c r="Q1665" i="11"/>
  <c r="Q1666" i="11"/>
  <c r="Q1667" i="11"/>
  <c r="Q1668" i="11"/>
  <c r="Q1669" i="11"/>
  <c r="Q1670" i="11"/>
  <c r="Q1671" i="11"/>
  <c r="Q1672" i="11"/>
  <c r="Q1673" i="11"/>
  <c r="Q1674" i="11"/>
  <c r="Q1675" i="11"/>
  <c r="Q1676" i="11"/>
  <c r="Q1677" i="11"/>
  <c r="Q1678" i="11"/>
  <c r="Q1679" i="11"/>
  <c r="Q1680" i="11"/>
  <c r="Q1681" i="11"/>
  <c r="Q1682" i="11"/>
  <c r="Q1683" i="11"/>
  <c r="Q1684" i="11"/>
  <c r="Q1685" i="11"/>
  <c r="Q1686" i="11"/>
  <c r="Q1687" i="11"/>
  <c r="Q1688" i="11"/>
  <c r="Q1689" i="11"/>
  <c r="Q1690" i="11"/>
  <c r="Q1691" i="11"/>
  <c r="Q1692" i="11"/>
  <c r="Q1693" i="11"/>
  <c r="Q1694" i="11"/>
  <c r="Q1695" i="11"/>
  <c r="Q1696" i="11"/>
  <c r="Q1697" i="11"/>
  <c r="Q1698" i="11"/>
  <c r="Q1699" i="11"/>
  <c r="Q1700" i="11"/>
  <c r="Q1701" i="11"/>
  <c r="Q1702" i="11"/>
  <c r="Q1703" i="11"/>
  <c r="Q1704" i="11"/>
  <c r="Q1705" i="11"/>
  <c r="Q1706" i="11"/>
  <c r="Q1707" i="11"/>
  <c r="Q1708" i="11"/>
  <c r="Q1709" i="11"/>
  <c r="Q1710" i="11"/>
  <c r="Q1711" i="11"/>
  <c r="Q1712" i="11"/>
  <c r="Q1713" i="11"/>
  <c r="Q1714" i="11"/>
  <c r="Q1715" i="11"/>
  <c r="Q1716" i="11"/>
  <c r="Q1717" i="11"/>
  <c r="Q1718" i="11"/>
  <c r="Q1719" i="11"/>
  <c r="Q1720" i="11"/>
  <c r="Q1721" i="11"/>
  <c r="Q1722" i="11"/>
  <c r="Q1723" i="11"/>
  <c r="Q1724" i="11"/>
  <c r="Q1725" i="11"/>
  <c r="Q1726" i="11"/>
  <c r="Q1727" i="11"/>
  <c r="Q1728" i="11"/>
  <c r="Q1729" i="11"/>
  <c r="Q1730" i="11"/>
  <c r="Q1731" i="11"/>
  <c r="Q1732" i="11"/>
  <c r="Q1733" i="11"/>
  <c r="Q1734" i="11"/>
  <c r="Q1735" i="11"/>
  <c r="Q1736" i="11"/>
  <c r="Q1737" i="11"/>
  <c r="Q1738" i="11"/>
  <c r="Q1739" i="11"/>
  <c r="Q1740" i="11"/>
  <c r="Q1741" i="11"/>
  <c r="Q1742" i="11"/>
  <c r="Q1743" i="11"/>
  <c r="Q1744" i="11"/>
  <c r="Q1745" i="11"/>
  <c r="Q1746" i="11"/>
  <c r="Q1747" i="11"/>
  <c r="Q1748" i="11"/>
  <c r="Q1749" i="11"/>
  <c r="Q1750" i="11"/>
  <c r="Q1751" i="11"/>
  <c r="Q1752" i="11"/>
  <c r="Q1753" i="11"/>
  <c r="Q1754" i="11"/>
  <c r="Q1755" i="11"/>
  <c r="Q1756" i="11"/>
  <c r="Q1757" i="11"/>
  <c r="Q1758" i="11"/>
  <c r="Q1759" i="11"/>
  <c r="Q1760" i="11"/>
  <c r="Q1761" i="11"/>
  <c r="Q1762" i="11"/>
  <c r="Q1763" i="11"/>
  <c r="Q1764" i="11"/>
  <c r="Q1765" i="11"/>
  <c r="Q1766" i="11"/>
  <c r="Q1767" i="11"/>
  <c r="Q1768" i="11"/>
  <c r="Q1769" i="11"/>
  <c r="Q1770" i="11"/>
  <c r="Q1771" i="11"/>
  <c r="Q1772" i="11"/>
  <c r="Q1773" i="11"/>
  <c r="Q1774" i="11"/>
  <c r="Q1775" i="11"/>
  <c r="Q1776" i="11"/>
  <c r="Q1777" i="11"/>
  <c r="Q1778" i="11"/>
  <c r="Q1779" i="11"/>
  <c r="Q1780" i="11"/>
  <c r="Q1781" i="11"/>
  <c r="Q1782" i="11"/>
  <c r="Q1783" i="11"/>
  <c r="Q1784" i="11"/>
  <c r="Q1785" i="11"/>
  <c r="Q1786" i="11"/>
  <c r="Q1787" i="11"/>
  <c r="Q1788" i="11"/>
  <c r="Q1789" i="11"/>
  <c r="Q1790" i="11"/>
  <c r="Q1791" i="11"/>
  <c r="Q1792" i="11"/>
  <c r="Q1793" i="11"/>
  <c r="Q1794" i="11"/>
  <c r="Q1795" i="11"/>
  <c r="Q1796" i="11"/>
  <c r="Q1797" i="11"/>
  <c r="Q1798" i="11"/>
  <c r="Q1799" i="11"/>
  <c r="Q1800" i="11"/>
  <c r="Q1801" i="11"/>
  <c r="Q1802" i="11"/>
  <c r="Q1803" i="11"/>
  <c r="Q1804" i="11"/>
  <c r="Q1805" i="11"/>
  <c r="Q1806" i="11"/>
  <c r="Q1807" i="11"/>
  <c r="Q1808" i="11"/>
  <c r="Q1809" i="11"/>
  <c r="Q1810" i="11"/>
  <c r="Q1811" i="11"/>
  <c r="Q1812" i="11"/>
  <c r="Q1813" i="11"/>
  <c r="Q1814" i="11"/>
  <c r="Q1815" i="11"/>
  <c r="Q1816" i="11"/>
  <c r="Q1817" i="11"/>
  <c r="Q1818" i="11"/>
  <c r="Q1819" i="11"/>
  <c r="Q1820" i="11"/>
  <c r="Q1821" i="11"/>
  <c r="Q1822" i="11"/>
  <c r="Q1823" i="11"/>
  <c r="Q1824" i="11"/>
  <c r="Q1825" i="11"/>
  <c r="Q1826" i="11"/>
  <c r="Q1827" i="11"/>
  <c r="Q1828" i="11"/>
  <c r="Q1829" i="11"/>
  <c r="Q1830" i="11"/>
  <c r="Q1831" i="11"/>
  <c r="Q1832" i="11"/>
  <c r="Q1833" i="11"/>
  <c r="Q1834" i="11"/>
  <c r="Q1835" i="11"/>
  <c r="Q1836" i="11"/>
  <c r="Q1837" i="11"/>
  <c r="Q1838" i="11"/>
  <c r="Q1839" i="11"/>
  <c r="Q1840" i="11"/>
  <c r="Q1841" i="11"/>
  <c r="Q1842" i="11"/>
  <c r="Q1843" i="11"/>
  <c r="Q1844" i="11"/>
  <c r="Q1845" i="11"/>
  <c r="Q1846" i="11"/>
  <c r="Q1847" i="11"/>
  <c r="Q1848" i="11"/>
  <c r="Q1849" i="11"/>
  <c r="Q1850" i="11"/>
  <c r="Q1851" i="11"/>
  <c r="Q1852" i="11"/>
  <c r="Q1853" i="11"/>
  <c r="Q1854" i="11"/>
  <c r="Q1855" i="11"/>
  <c r="Q1856" i="11"/>
  <c r="Q1857" i="11"/>
  <c r="Q1858" i="11"/>
  <c r="Q1859" i="11"/>
  <c r="Q1860" i="11"/>
  <c r="Q1861" i="11"/>
  <c r="Q1862" i="11"/>
  <c r="Q1863" i="11"/>
  <c r="Q1864" i="11"/>
  <c r="Q1865" i="11"/>
  <c r="Q1866" i="11"/>
  <c r="Q1867" i="11"/>
  <c r="Q1868" i="11"/>
  <c r="Q1869" i="11"/>
  <c r="Q1870" i="11"/>
  <c r="Q1871" i="11"/>
  <c r="Q1872" i="11"/>
  <c r="Q1873" i="11"/>
  <c r="Q1874" i="11"/>
  <c r="Q1875" i="11"/>
  <c r="Q1876" i="11"/>
  <c r="Q1877" i="11"/>
  <c r="Q1878" i="11"/>
  <c r="Q1879" i="11"/>
  <c r="Q1880" i="11"/>
  <c r="Q1881" i="11"/>
  <c r="Q1882" i="11"/>
  <c r="Q1883" i="11"/>
  <c r="Q1884" i="11"/>
  <c r="Q1885" i="11"/>
  <c r="Q1886" i="11"/>
  <c r="Q1887" i="11"/>
  <c r="Q1888" i="11"/>
  <c r="Q1889" i="11"/>
  <c r="Q1890" i="11"/>
  <c r="Q1891" i="11"/>
  <c r="Q1892" i="11"/>
  <c r="Q1893" i="11"/>
  <c r="Q1894" i="11"/>
  <c r="Q1895" i="11"/>
  <c r="Q1896" i="11"/>
  <c r="Q1897" i="11"/>
  <c r="Q1898" i="11"/>
  <c r="Q1899" i="11"/>
  <c r="Q1900" i="11"/>
  <c r="Q1901" i="11"/>
  <c r="Q1902" i="11"/>
  <c r="Q1903" i="11"/>
  <c r="Q1904" i="11"/>
  <c r="Q1905" i="11"/>
  <c r="Q1906" i="11"/>
  <c r="Q1907" i="11"/>
  <c r="Q1908" i="11"/>
  <c r="Q1909" i="11"/>
  <c r="Q1910" i="11"/>
  <c r="Q1911" i="11"/>
  <c r="Q1912" i="11"/>
  <c r="Q1913" i="11"/>
  <c r="Q1914" i="11"/>
  <c r="Q1915" i="11"/>
  <c r="Q1916" i="11"/>
  <c r="Q1917" i="11"/>
  <c r="Q1918" i="11"/>
  <c r="Q1919" i="11"/>
  <c r="Q1920" i="11"/>
  <c r="Q1921" i="11"/>
  <c r="Q1922" i="11"/>
  <c r="Q1923" i="11"/>
  <c r="Q1924" i="11"/>
  <c r="Q1925" i="11"/>
  <c r="Q1926" i="11"/>
  <c r="Q1927" i="11"/>
  <c r="Q1928" i="11"/>
  <c r="Q1929" i="11"/>
  <c r="Q1930" i="11"/>
  <c r="Q1931" i="11"/>
  <c r="Q1932" i="11"/>
  <c r="Q1933" i="11"/>
  <c r="Q1934" i="11"/>
  <c r="Q1935" i="11"/>
  <c r="Q1936" i="11"/>
  <c r="Q1937" i="11"/>
  <c r="Q1938" i="11"/>
  <c r="Q1939" i="11"/>
  <c r="Q1940" i="11"/>
  <c r="Q1941" i="11"/>
  <c r="Q1942" i="11"/>
  <c r="Q1943" i="11"/>
  <c r="Q1944" i="11"/>
  <c r="Q1945" i="11"/>
  <c r="Q1946" i="11"/>
  <c r="Q1950" i="11"/>
  <c r="Q1951" i="11"/>
  <c r="Q1952" i="11"/>
  <c r="Q1953" i="11"/>
  <c r="Q1954" i="11"/>
  <c r="Q1955" i="11"/>
  <c r="Q1956" i="11"/>
  <c r="Q1957" i="11"/>
  <c r="Q1958" i="11"/>
  <c r="Q1959" i="11"/>
  <c r="Q1960" i="11"/>
  <c r="Q1961" i="11"/>
  <c r="Q1962" i="11"/>
  <c r="Q1963" i="11"/>
  <c r="Q1964" i="11"/>
  <c r="Q1965" i="11"/>
  <c r="Q1966" i="11"/>
  <c r="Q1967" i="11"/>
  <c r="Q1968" i="11"/>
  <c r="Q1969" i="11"/>
  <c r="Q1970" i="11"/>
  <c r="Q1971" i="11"/>
  <c r="Q1972" i="11"/>
  <c r="Q1973" i="11"/>
  <c r="Q1974" i="11"/>
  <c r="Q1975" i="11"/>
  <c r="Q1976" i="11"/>
  <c r="Q1977" i="11"/>
  <c r="Q1978" i="11"/>
  <c r="Q1979" i="11"/>
  <c r="Q1980" i="11"/>
  <c r="Q1981" i="11"/>
  <c r="Q1982" i="11"/>
  <c r="Q1983" i="11"/>
  <c r="Q1984" i="11"/>
  <c r="Q1985" i="11"/>
  <c r="Q1986" i="11"/>
  <c r="Q1987" i="11"/>
  <c r="Q1988" i="11"/>
  <c r="Q1989" i="11"/>
  <c r="Q1990" i="11"/>
  <c r="Q1991" i="11"/>
  <c r="Q1992" i="11"/>
  <c r="Q1993" i="11"/>
  <c r="Q1994" i="11"/>
  <c r="Q1995" i="11"/>
  <c r="Q1996" i="11"/>
  <c r="Q1997" i="11"/>
  <c r="Q1998" i="11"/>
  <c r="Q1999" i="11"/>
  <c r="Q2000" i="11"/>
  <c r="Q2001" i="11"/>
  <c r="Q2002" i="11"/>
  <c r="Q2003" i="11"/>
  <c r="Q2004" i="11"/>
  <c r="Q2005" i="11"/>
  <c r="Q2006" i="11"/>
  <c r="Q2007" i="11"/>
  <c r="Q2008" i="11"/>
  <c r="Q2009" i="11"/>
  <c r="Q2010" i="11"/>
  <c r="Q2011" i="11"/>
  <c r="Q2012" i="11"/>
  <c r="Q2013" i="11"/>
  <c r="Q2014" i="11"/>
  <c r="Q2015" i="11"/>
  <c r="Q2016" i="11"/>
  <c r="Q2017" i="11"/>
  <c r="Q2018" i="11"/>
  <c r="Q2019" i="11"/>
  <c r="Q2021" i="11"/>
  <c r="Q2022" i="11"/>
  <c r="Q2023" i="11"/>
  <c r="Q2024" i="11"/>
  <c r="Q2025" i="11"/>
  <c r="Q2026" i="11"/>
  <c r="Q2027" i="11"/>
  <c r="Q2028" i="11"/>
  <c r="Q2029" i="11"/>
  <c r="Q2030" i="11"/>
  <c r="Q2031" i="11"/>
  <c r="Q2032" i="11"/>
  <c r="Q2033" i="11"/>
  <c r="Q2034" i="11"/>
  <c r="Q2035" i="11"/>
  <c r="Q2036" i="11"/>
  <c r="Q2037" i="11"/>
  <c r="Q2038" i="11"/>
  <c r="Q2039" i="11"/>
  <c r="Q2040" i="11"/>
  <c r="Q2041" i="11"/>
  <c r="Q2042" i="11"/>
  <c r="Q2043" i="11"/>
  <c r="Q2044" i="11"/>
  <c r="Q2045" i="11"/>
  <c r="Q2046" i="11"/>
  <c r="Q2047" i="11"/>
  <c r="Q2048" i="11"/>
  <c r="Q2049" i="11"/>
  <c r="Q2050" i="11"/>
  <c r="Q2053" i="11"/>
  <c r="Q2054" i="11"/>
  <c r="Q2055" i="11"/>
  <c r="Q2056" i="11"/>
  <c r="Q2057" i="11"/>
  <c r="Q2058" i="11"/>
  <c r="Q2059" i="11"/>
  <c r="Q2060" i="11"/>
  <c r="Q2061" i="11"/>
  <c r="Q2062" i="11"/>
  <c r="Q2063" i="11"/>
  <c r="Q2064" i="11"/>
  <c r="Q2065" i="11"/>
  <c r="Q2066" i="11"/>
  <c r="Q2067" i="11"/>
  <c r="Q2068" i="11"/>
  <c r="Q2069" i="11"/>
  <c r="Q2070" i="11"/>
  <c r="Q2071" i="11"/>
  <c r="Q2072" i="11"/>
  <c r="Q2073" i="11"/>
  <c r="Q2074" i="11"/>
  <c r="Q2075" i="11"/>
  <c r="Q2076" i="11"/>
  <c r="Q2077" i="11"/>
  <c r="Q2078" i="11"/>
  <c r="Q2079" i="11"/>
  <c r="Q2080" i="11"/>
  <c r="Q2081" i="11"/>
  <c r="Q2082" i="11"/>
  <c r="Q2083" i="11"/>
  <c r="Q2084" i="11"/>
  <c r="Q2085" i="11"/>
  <c r="Q2086" i="11"/>
  <c r="Q2087" i="11"/>
  <c r="Q2088" i="11"/>
  <c r="Q2089" i="11"/>
  <c r="Q2090" i="11"/>
  <c r="Q2091" i="11"/>
  <c r="Q2092" i="11"/>
  <c r="Q2093" i="11"/>
  <c r="Q2094" i="11"/>
  <c r="Q2095" i="11"/>
  <c r="Q2096" i="11"/>
  <c r="Q2097" i="11"/>
  <c r="Q2098" i="11"/>
  <c r="Q2099" i="11"/>
  <c r="Q2100" i="11"/>
  <c r="Q2101" i="11"/>
  <c r="Q2102" i="11"/>
  <c r="Q2103" i="11"/>
  <c r="Q2104" i="11"/>
  <c r="Q2105" i="11"/>
  <c r="Q2106" i="11"/>
  <c r="Q2107" i="11"/>
  <c r="Q2108" i="11"/>
  <c r="Q2109" i="11"/>
  <c r="Q2110" i="11"/>
  <c r="Q2111" i="11"/>
  <c r="Q2112" i="11"/>
  <c r="Q2113" i="11"/>
  <c r="Q2114" i="11"/>
  <c r="Q2115" i="11"/>
  <c r="Q2116" i="11"/>
  <c r="Q2117" i="11"/>
  <c r="Q2118" i="11"/>
  <c r="Q2119" i="11"/>
  <c r="Q2120" i="11"/>
  <c r="Q2121" i="11"/>
  <c r="Q2122" i="11"/>
  <c r="Q2123" i="11"/>
  <c r="Q2124" i="11"/>
  <c r="Q2125" i="11"/>
  <c r="Q2126" i="11"/>
  <c r="Q2127" i="11"/>
  <c r="Q2128" i="11"/>
  <c r="Q2129" i="11"/>
  <c r="Q2130" i="11"/>
  <c r="Q2131" i="11"/>
  <c r="Q2132" i="11"/>
  <c r="Q2133" i="11"/>
  <c r="Q2134" i="11"/>
  <c r="Q2135" i="11"/>
  <c r="Q2136" i="11"/>
  <c r="Q2137" i="11"/>
  <c r="Q2138" i="11"/>
  <c r="Q2139" i="11"/>
  <c r="Q2140" i="11"/>
  <c r="Q2141" i="11"/>
  <c r="Q2142" i="11"/>
  <c r="Q2143" i="11"/>
  <c r="Q2144" i="11"/>
  <c r="Q2145" i="11"/>
  <c r="Q2146" i="11"/>
  <c r="Q2147" i="11"/>
  <c r="Q2148" i="11"/>
  <c r="Q2149" i="11"/>
  <c r="Q2150" i="11"/>
  <c r="Q2151" i="11"/>
  <c r="Q2152" i="11"/>
  <c r="Q2153" i="11"/>
  <c r="Q2154" i="11"/>
  <c r="Q2155" i="11"/>
  <c r="Q2156" i="11"/>
  <c r="Q2157" i="11"/>
  <c r="Q2158" i="11"/>
  <c r="Q2159" i="11"/>
  <c r="Q2160" i="11"/>
  <c r="Q2161" i="11"/>
  <c r="Q2162" i="11"/>
  <c r="Q2163" i="11"/>
  <c r="Q2164" i="11"/>
  <c r="Q2165" i="11"/>
  <c r="Q2166" i="11"/>
  <c r="Q2167" i="11"/>
  <c r="Q2168" i="11"/>
  <c r="Q2169" i="11"/>
  <c r="Q2170" i="11"/>
  <c r="Q2171" i="11"/>
  <c r="Q2172" i="11"/>
  <c r="Q2173" i="11"/>
  <c r="Q2174" i="11"/>
  <c r="Q2175" i="11"/>
  <c r="Q2176" i="11"/>
  <c r="Q2177" i="11"/>
  <c r="Q2178" i="11"/>
  <c r="Q2179" i="11"/>
  <c r="Q2180" i="11"/>
  <c r="Q2181" i="11"/>
  <c r="Q2182" i="11"/>
  <c r="Q2183" i="11"/>
  <c r="Q2184" i="11"/>
  <c r="Q2185" i="11"/>
  <c r="Q2186" i="11"/>
  <c r="Q2187" i="11"/>
  <c r="Q2188" i="11"/>
  <c r="Q2189" i="11"/>
  <c r="Q2190" i="11"/>
  <c r="Q2191" i="11"/>
  <c r="Q2192" i="11"/>
  <c r="Q2193" i="11"/>
  <c r="Q2194" i="11"/>
  <c r="Q2195" i="11"/>
  <c r="Q2196" i="11"/>
  <c r="Q2197" i="11"/>
  <c r="Q2198" i="11"/>
  <c r="Q2199" i="11"/>
  <c r="Q2200" i="11"/>
  <c r="Q2201" i="11"/>
  <c r="Q2202" i="11"/>
  <c r="Q2203" i="11"/>
  <c r="Q2204" i="11"/>
  <c r="Q2205" i="11"/>
  <c r="Q2206" i="11"/>
  <c r="Q2207" i="11"/>
  <c r="Q2208" i="11"/>
  <c r="Q2209" i="11"/>
  <c r="Q2210" i="11"/>
  <c r="Q2211" i="11"/>
  <c r="Q2212" i="11"/>
  <c r="Q2213" i="11"/>
  <c r="Q2214" i="11"/>
  <c r="Q2215" i="11"/>
  <c r="Q2216" i="11"/>
  <c r="Q2217" i="11"/>
  <c r="Q2218" i="11"/>
  <c r="Q2219" i="11"/>
  <c r="Q2220" i="11"/>
  <c r="Q2221" i="11"/>
  <c r="Q2222" i="11"/>
  <c r="Q2223" i="11"/>
  <c r="Q2224" i="11"/>
  <c r="Q2225" i="11"/>
  <c r="Q2226" i="11"/>
  <c r="Q2227" i="11"/>
  <c r="Q2228" i="11"/>
  <c r="Q2229" i="11"/>
  <c r="Q2230" i="11"/>
  <c r="Q2231" i="11"/>
  <c r="Q2232" i="11"/>
  <c r="Q2233" i="11"/>
  <c r="Q2234" i="11"/>
  <c r="Q2235" i="11"/>
  <c r="Q2236" i="11"/>
  <c r="Q2237" i="11"/>
  <c r="Q2238" i="11"/>
  <c r="Q2239" i="11"/>
  <c r="Q2240" i="11"/>
  <c r="Q2241" i="11"/>
  <c r="Q2242" i="11"/>
  <c r="Q2243" i="11"/>
  <c r="Q2244" i="11"/>
  <c r="Q2245" i="11"/>
  <c r="Q2246" i="11"/>
  <c r="Q2247" i="11"/>
  <c r="Q2248" i="11"/>
  <c r="Q2249" i="11"/>
  <c r="Q2250" i="11"/>
  <c r="Q2251" i="11"/>
  <c r="Q2252" i="11"/>
  <c r="Q2253" i="11"/>
  <c r="Q2254" i="11"/>
  <c r="Q2255" i="11"/>
  <c r="Q2256" i="11"/>
  <c r="Q2257" i="11"/>
  <c r="Q2258" i="11"/>
  <c r="Q2259" i="11"/>
  <c r="Q2260" i="11"/>
  <c r="Q2261" i="11"/>
  <c r="Q2262" i="11"/>
  <c r="Q2263" i="11"/>
  <c r="Q2264" i="11"/>
  <c r="Q2265" i="11"/>
  <c r="Q2266" i="11"/>
  <c r="Q2267" i="11"/>
  <c r="Q2268" i="11"/>
  <c r="Q2269" i="11"/>
  <c r="Q2270" i="11"/>
  <c r="Q2271" i="11"/>
  <c r="Q2272" i="11"/>
  <c r="Q2273" i="11"/>
  <c r="Q2274" i="11"/>
  <c r="Q2275" i="11"/>
  <c r="Q2276" i="11"/>
  <c r="Q2277" i="11"/>
  <c r="Q2278" i="11"/>
  <c r="Q2279" i="11"/>
  <c r="Q2280" i="11"/>
  <c r="Q2281" i="11"/>
  <c r="Q2282" i="11"/>
  <c r="Q2283" i="11"/>
  <c r="Q2284" i="11"/>
  <c r="Q2285" i="11"/>
  <c r="Q2286" i="11"/>
  <c r="Q2287" i="11"/>
  <c r="Q2288" i="11"/>
  <c r="Q2289" i="11"/>
  <c r="Q2290" i="11"/>
  <c r="Q2291" i="11"/>
  <c r="Q2292" i="11"/>
  <c r="Q2293" i="11"/>
  <c r="Q2294" i="11"/>
  <c r="Q2295" i="11"/>
  <c r="Q2296" i="11"/>
  <c r="Q2297" i="11"/>
  <c r="Q2298" i="11"/>
  <c r="Q2299" i="11"/>
  <c r="Q2300" i="11"/>
  <c r="Q2301" i="11"/>
  <c r="Q2302" i="11"/>
  <c r="Q2303" i="11"/>
  <c r="Q2304" i="11"/>
  <c r="Q2305" i="11"/>
  <c r="Q2306" i="11"/>
  <c r="Q2307" i="11"/>
  <c r="Q2308" i="11"/>
  <c r="Q2309" i="11"/>
  <c r="Q2310" i="11"/>
  <c r="Q2311" i="11"/>
  <c r="Q2312" i="11"/>
  <c r="Q2313" i="11"/>
  <c r="Q2314" i="11"/>
  <c r="Q2315" i="11"/>
  <c r="Q2316" i="11"/>
  <c r="Q2317" i="11"/>
  <c r="Q2318" i="11"/>
  <c r="Q2319" i="11"/>
  <c r="Q2320" i="11"/>
  <c r="Q2321" i="11"/>
  <c r="Q2322" i="11"/>
  <c r="Q2323" i="11"/>
  <c r="Q2324" i="11"/>
  <c r="Q2325" i="11"/>
  <c r="Q2326" i="11"/>
  <c r="Q2327" i="11"/>
  <c r="Q2328" i="11"/>
  <c r="Q2329" i="11"/>
  <c r="Q2330" i="11"/>
  <c r="Q2331" i="11"/>
  <c r="Q2332" i="11"/>
  <c r="Q2333" i="11"/>
  <c r="Q2334" i="11"/>
  <c r="Q2335" i="11"/>
  <c r="Q2336" i="11"/>
  <c r="Q2337" i="11"/>
  <c r="Q2338" i="11"/>
  <c r="Q2339" i="11"/>
  <c r="Q2340" i="11"/>
  <c r="Q2341" i="11"/>
  <c r="Q2342" i="11"/>
  <c r="Q2343" i="11"/>
  <c r="Q2344" i="11"/>
  <c r="Q2345" i="11"/>
  <c r="Q2346" i="11"/>
  <c r="Q2347" i="11"/>
  <c r="Q2348" i="11"/>
  <c r="Q2349" i="11"/>
  <c r="Q2350" i="11"/>
  <c r="Q2351" i="11"/>
  <c r="Q2352" i="11"/>
  <c r="Q2353" i="11"/>
  <c r="Q2354" i="11"/>
  <c r="Q2355" i="11"/>
  <c r="Q2356" i="11"/>
  <c r="Q2357" i="11"/>
  <c r="Q2358" i="11"/>
  <c r="Q2360" i="11"/>
  <c r="Q2361" i="11"/>
  <c r="Q2362" i="11"/>
  <c r="Q2363" i="11"/>
  <c r="Q2364" i="11"/>
  <c r="Q2365" i="11"/>
  <c r="Q2366" i="11"/>
  <c r="Q2367" i="11"/>
  <c r="Q2368" i="11"/>
  <c r="Q2369" i="11"/>
  <c r="Q2370" i="11"/>
  <c r="Q2371" i="11"/>
  <c r="Q2372" i="11"/>
  <c r="Q2373" i="11"/>
  <c r="Q2374" i="11"/>
  <c r="Q2375" i="11"/>
  <c r="Q2376" i="11"/>
  <c r="Q2377" i="11"/>
  <c r="Q2378" i="11"/>
  <c r="Q2379" i="11"/>
  <c r="Q2380" i="11"/>
  <c r="Q2382" i="11"/>
  <c r="Q2383" i="11"/>
  <c r="Q2384" i="11"/>
  <c r="Q2386" i="11"/>
  <c r="Q2387" i="11"/>
  <c r="Q2388" i="11"/>
  <c r="Q2389" i="11"/>
  <c r="Q2390" i="11"/>
  <c r="Q2391" i="11"/>
  <c r="Q2392" i="11"/>
  <c r="Q2393" i="11"/>
  <c r="Q2394" i="11"/>
  <c r="Q2395" i="11"/>
  <c r="Q2396" i="11"/>
  <c r="Q2397" i="11"/>
  <c r="Q2398" i="11"/>
  <c r="Q2399" i="11"/>
  <c r="Q2400" i="11"/>
  <c r="Q2401" i="11"/>
  <c r="Q2402" i="11"/>
  <c r="Q2403" i="11"/>
  <c r="Q2404" i="11"/>
  <c r="Q2405" i="11"/>
  <c r="Q2406" i="11"/>
  <c r="Q2407" i="11"/>
  <c r="Q2408" i="11"/>
  <c r="Q2409" i="11"/>
  <c r="Q2410" i="11"/>
  <c r="Q2411" i="11"/>
  <c r="Q2412" i="11"/>
  <c r="Q2413" i="11"/>
  <c r="Q2414" i="11"/>
  <c r="Q2415" i="11"/>
  <c r="Q2416" i="11"/>
  <c r="Q2417" i="11"/>
  <c r="Q2418" i="11"/>
  <c r="Q2419" i="11"/>
  <c r="Q2420" i="11"/>
  <c r="Q2421" i="11"/>
  <c r="Q2422" i="11"/>
  <c r="Q2423" i="11"/>
  <c r="Q2424" i="11"/>
  <c r="Q2425" i="11"/>
  <c r="Q2426" i="11"/>
  <c r="Q2427" i="11"/>
  <c r="Q2428" i="11"/>
  <c r="Q2429" i="11"/>
  <c r="Q2430" i="11"/>
  <c r="Q2431" i="11"/>
  <c r="Q2432" i="11"/>
  <c r="Q2433" i="11"/>
  <c r="Q2434" i="11"/>
  <c r="Q2435" i="11"/>
  <c r="Q2436" i="11"/>
  <c r="Q2437" i="11"/>
  <c r="Q2438" i="11"/>
  <c r="Q2439" i="11"/>
  <c r="Q2440" i="11"/>
  <c r="Q2441" i="11"/>
  <c r="Q2442" i="11"/>
  <c r="Q2443" i="11"/>
  <c r="Q2444" i="11"/>
  <c r="Q2445" i="11"/>
  <c r="Q2446" i="11"/>
  <c r="Q2447" i="11"/>
  <c r="Q2448" i="11"/>
  <c r="Q2449" i="11"/>
  <c r="Q2450" i="11"/>
  <c r="Q2451" i="11"/>
  <c r="Q2452" i="11"/>
  <c r="Q2453" i="11"/>
  <c r="Q2454" i="11"/>
  <c r="Q2455" i="11"/>
  <c r="Q2456" i="11"/>
  <c r="Q2457" i="11"/>
  <c r="Q2458" i="11"/>
  <c r="Q2459" i="11"/>
  <c r="Q2460" i="11"/>
  <c r="Q2461" i="11"/>
  <c r="Q2462" i="11"/>
  <c r="Q2463" i="11"/>
  <c r="Q2464" i="11"/>
  <c r="Q2465" i="11"/>
  <c r="Q2466" i="11"/>
  <c r="Q2467" i="11"/>
  <c r="Q2468" i="11"/>
  <c r="Q2469" i="11"/>
  <c r="Q2470" i="11"/>
  <c r="Q2471" i="11"/>
  <c r="Q2472" i="11"/>
  <c r="Q2473" i="11"/>
  <c r="Q2474" i="11"/>
  <c r="Q2475" i="11"/>
  <c r="Q2476" i="11"/>
  <c r="Q2477" i="11"/>
  <c r="Q2478" i="11"/>
  <c r="Q2479" i="11"/>
  <c r="Q2480" i="11"/>
  <c r="Q2481" i="11"/>
  <c r="Q2482" i="11"/>
  <c r="Q2483" i="11"/>
  <c r="Q2484" i="11"/>
  <c r="Q2485" i="11"/>
  <c r="Q2486" i="11"/>
  <c r="Q2487" i="11"/>
  <c r="Q2488" i="11"/>
  <c r="Q2489" i="11"/>
  <c r="Q2490" i="11"/>
  <c r="Q2491" i="11"/>
  <c r="Q2492" i="11"/>
  <c r="Q2493" i="11"/>
  <c r="Q2494" i="11"/>
  <c r="Q2495" i="11"/>
  <c r="Q2496" i="11"/>
  <c r="Q2497" i="11"/>
  <c r="Q2498" i="11"/>
  <c r="Q2499" i="11"/>
  <c r="Q2500" i="11"/>
  <c r="Q2501" i="11"/>
  <c r="Q2502" i="11"/>
  <c r="Q2503" i="11"/>
  <c r="Q2504" i="11"/>
  <c r="Q2505" i="11"/>
  <c r="Q2506" i="11"/>
  <c r="Q2507" i="11"/>
  <c r="Q2508" i="11"/>
  <c r="Q2509" i="11"/>
  <c r="Q2510" i="11"/>
  <c r="Q2511" i="11"/>
  <c r="Q2512" i="11"/>
  <c r="Q2513" i="11"/>
  <c r="Q2514" i="11"/>
  <c r="Q2515" i="11"/>
  <c r="Q2516" i="11"/>
  <c r="Q2517" i="11"/>
  <c r="Q2518" i="11"/>
  <c r="Q2519" i="11"/>
  <c r="Q2520" i="11"/>
  <c r="Q2521" i="11"/>
  <c r="Q2522" i="11"/>
  <c r="Q2523" i="11"/>
  <c r="Q2524" i="11"/>
  <c r="Q2525" i="11"/>
  <c r="Q2526" i="11"/>
  <c r="Q2527" i="11"/>
  <c r="Q2528" i="11"/>
  <c r="Q2529" i="11"/>
  <c r="Q2530" i="11"/>
  <c r="Q2531" i="11"/>
  <c r="Q2532" i="11"/>
  <c r="Q2533" i="11"/>
  <c r="Q2534" i="11"/>
  <c r="Q2535" i="11"/>
  <c r="Q2536" i="11"/>
  <c r="Q2537" i="11"/>
  <c r="Q2538" i="11"/>
  <c r="Q2539" i="11"/>
  <c r="Q2540" i="11"/>
  <c r="Q2541" i="11"/>
  <c r="Q2542" i="11"/>
  <c r="Q2543" i="11"/>
  <c r="Q2544" i="11"/>
  <c r="Q2545" i="11"/>
  <c r="Q2546" i="11"/>
  <c r="Q2547" i="11"/>
  <c r="Q2548" i="11"/>
  <c r="Q2549" i="11"/>
  <c r="Q2550" i="11"/>
  <c r="Q2551" i="11"/>
  <c r="Q2552" i="11"/>
  <c r="Q2553" i="11"/>
  <c r="Q2554" i="11"/>
  <c r="Q2555" i="11"/>
  <c r="Q2556" i="11"/>
  <c r="Q2557" i="11"/>
  <c r="Q2558" i="11"/>
  <c r="Q2559" i="11"/>
  <c r="Q2560" i="11"/>
  <c r="Q2561" i="11"/>
  <c r="Q2562" i="11"/>
  <c r="Q2563" i="11"/>
  <c r="Q2564" i="11"/>
  <c r="Q2565" i="11"/>
  <c r="Q2566" i="11"/>
  <c r="Q2567" i="11"/>
  <c r="Q2568" i="11"/>
  <c r="Q2569" i="11"/>
  <c r="Q2570" i="11"/>
  <c r="Q2571" i="11"/>
  <c r="Q2572" i="11"/>
  <c r="Q2573" i="11"/>
  <c r="Q2574" i="11"/>
  <c r="Q2575" i="11"/>
  <c r="Q2576" i="11"/>
  <c r="Q2577" i="11"/>
  <c r="Q2578" i="11"/>
  <c r="Q2579" i="11"/>
  <c r="Q2580" i="11"/>
  <c r="Q2581" i="11"/>
  <c r="Q2582" i="11"/>
  <c r="Q2583" i="11"/>
  <c r="Q2584" i="11"/>
  <c r="Q2585" i="11"/>
  <c r="Q2586" i="11"/>
  <c r="Q2587" i="11"/>
  <c r="Q2588" i="11"/>
  <c r="Q2589" i="11"/>
  <c r="Q2590" i="11"/>
  <c r="Q2591" i="11"/>
  <c r="Q2592" i="11"/>
  <c r="Q2593" i="11"/>
  <c r="Q2594" i="11"/>
  <c r="Q2595" i="11"/>
  <c r="Q2596" i="11"/>
  <c r="Q2597" i="11"/>
  <c r="Q2598" i="11"/>
  <c r="Q2599" i="11"/>
  <c r="Q2600" i="11"/>
  <c r="Q2601" i="11"/>
  <c r="Q2602" i="11"/>
  <c r="Q2603" i="11"/>
  <c r="Q2604" i="11"/>
  <c r="Q2605" i="11"/>
  <c r="Q2606" i="11"/>
  <c r="Q2607" i="11"/>
  <c r="Q2608" i="11"/>
  <c r="Q2609" i="11"/>
  <c r="Q2610" i="11"/>
  <c r="Q2611" i="11"/>
  <c r="Q2612" i="11"/>
  <c r="Q2613" i="11"/>
  <c r="Q2614" i="11"/>
  <c r="Q2615" i="11"/>
  <c r="Q2616" i="11"/>
  <c r="Q2617" i="11"/>
  <c r="Q2618" i="11"/>
  <c r="Q2619" i="11"/>
  <c r="Q2620" i="11"/>
  <c r="Q2621" i="11"/>
  <c r="Q2622" i="11"/>
  <c r="Q2623" i="11"/>
  <c r="Q2624" i="11"/>
  <c r="Q2625" i="11"/>
  <c r="Q2626" i="11"/>
  <c r="Q2627" i="11"/>
  <c r="Q2628" i="11"/>
  <c r="Q2629" i="11"/>
  <c r="Q2630" i="11"/>
  <c r="Q2631" i="11"/>
  <c r="Q2632" i="11"/>
  <c r="Q2633" i="11"/>
  <c r="Q2634" i="11"/>
  <c r="Q2635" i="11"/>
  <c r="Q2636" i="11"/>
  <c r="Q2637" i="11"/>
  <c r="Q2638" i="11"/>
  <c r="Q2639" i="11"/>
  <c r="Q2640" i="11"/>
  <c r="Q2641" i="11"/>
  <c r="Q2642" i="11"/>
  <c r="Q2643" i="11"/>
  <c r="Q2644" i="11"/>
  <c r="Q2645" i="11"/>
  <c r="Q2646" i="11"/>
  <c r="Q2647" i="11"/>
  <c r="Q2649" i="11"/>
  <c r="Q2650" i="11"/>
  <c r="Q2651" i="11"/>
  <c r="Q2652" i="11"/>
  <c r="Q2653" i="11"/>
  <c r="Q2654" i="11"/>
  <c r="Q2655" i="11"/>
  <c r="Q2656" i="11"/>
  <c r="Q2657" i="11"/>
  <c r="Q2658" i="11"/>
  <c r="Q2659" i="11"/>
  <c r="Q2660" i="11"/>
  <c r="Q2661" i="11"/>
  <c r="Q2662" i="11"/>
  <c r="Q2663" i="11"/>
  <c r="Q2664" i="11"/>
  <c r="Q2665" i="11"/>
  <c r="Q2666" i="11"/>
  <c r="Q2667" i="11"/>
  <c r="Q2668" i="11"/>
  <c r="Q2669" i="11"/>
  <c r="Q2670" i="11"/>
  <c r="Q2671" i="11"/>
  <c r="Q2672" i="11"/>
  <c r="Q2673" i="11"/>
  <c r="Q2674" i="11"/>
  <c r="Q2675" i="11"/>
  <c r="Q2676" i="11"/>
  <c r="Q2677" i="11"/>
  <c r="Q2678" i="11"/>
  <c r="Q2679" i="11"/>
  <c r="Q2680" i="11"/>
  <c r="Q2681" i="11"/>
  <c r="Q2682" i="11"/>
  <c r="Q2683" i="11"/>
  <c r="Q2684" i="11"/>
  <c r="Q2685" i="11"/>
  <c r="Q2686" i="11"/>
  <c r="Q2687" i="11"/>
  <c r="Q2688" i="11"/>
  <c r="Q2689" i="11"/>
  <c r="Q2690" i="11"/>
  <c r="Q2691" i="11"/>
  <c r="Q2692" i="11"/>
  <c r="Q2693" i="11"/>
  <c r="Q2694" i="11"/>
  <c r="Q2695" i="11"/>
  <c r="Q2696" i="11"/>
  <c r="Q2697" i="11"/>
  <c r="Q2698" i="11"/>
  <c r="Q2699" i="11"/>
  <c r="Q2700" i="11"/>
  <c r="Q2701" i="11"/>
  <c r="Q2702" i="11"/>
  <c r="Q2703" i="11"/>
  <c r="Q2704" i="11"/>
  <c r="Q2705" i="11"/>
  <c r="Q2706" i="11"/>
  <c r="Q2707" i="11"/>
  <c r="Q2708" i="11"/>
  <c r="Q2709" i="11"/>
  <c r="Q2710" i="11"/>
  <c r="Q2711" i="11"/>
  <c r="Q2712" i="11"/>
  <c r="Q2713" i="11"/>
  <c r="Q2714" i="11"/>
  <c r="Q2715" i="11"/>
  <c r="Q2716" i="11"/>
  <c r="Q2717" i="11"/>
  <c r="Q2718" i="11"/>
  <c r="Q2719" i="11"/>
  <c r="Q2720" i="11"/>
  <c r="Q2721" i="11"/>
  <c r="Q2722" i="11"/>
  <c r="Q2723" i="11"/>
  <c r="Q2724" i="11"/>
  <c r="Q2725" i="11"/>
  <c r="Q2726" i="11"/>
  <c r="Q2727" i="11"/>
  <c r="Q2728" i="11"/>
  <c r="Q2729" i="11"/>
  <c r="Q2730" i="11"/>
  <c r="Q2731" i="11"/>
  <c r="Q2732" i="11"/>
  <c r="Q2733" i="11"/>
  <c r="Q2734" i="11"/>
  <c r="Q2735" i="11"/>
  <c r="Q2736" i="11"/>
  <c r="Q2737" i="11"/>
  <c r="Q2738" i="11"/>
  <c r="Q2739" i="11"/>
  <c r="Q2740" i="11"/>
  <c r="Q2741" i="11"/>
  <c r="Q2742" i="11"/>
  <c r="Q2743" i="11"/>
  <c r="Q2744" i="11"/>
  <c r="Q2745" i="11"/>
  <c r="Q2746" i="11"/>
  <c r="Q2747" i="11"/>
  <c r="Q2748" i="11"/>
  <c r="Q2749" i="11"/>
  <c r="Q2750" i="11"/>
  <c r="Q2751" i="11"/>
  <c r="Q2752" i="11"/>
  <c r="Q2753" i="11"/>
  <c r="Q2754" i="11"/>
  <c r="Q2755" i="11"/>
  <c r="Q2756" i="11"/>
  <c r="Q2757" i="11"/>
  <c r="Q2758" i="11"/>
  <c r="Q2759" i="11"/>
  <c r="Q2760" i="11"/>
  <c r="Q2761" i="11"/>
  <c r="Q2762" i="11"/>
  <c r="Q2763" i="11"/>
  <c r="Q2764" i="11"/>
  <c r="Q2765" i="11"/>
  <c r="Q2766" i="11"/>
  <c r="Q2767" i="11"/>
  <c r="Q2768" i="11"/>
  <c r="Q2769" i="11"/>
  <c r="Q2770" i="11"/>
  <c r="Q2771" i="11"/>
  <c r="Q2772" i="11"/>
  <c r="Q2773" i="11"/>
  <c r="Q2774" i="11"/>
  <c r="Q2775" i="11"/>
  <c r="Q2776" i="11"/>
  <c r="Q2777" i="11"/>
  <c r="Q2778" i="11"/>
  <c r="Q2782" i="11"/>
  <c r="Q2783" i="11"/>
  <c r="Q2784" i="11"/>
  <c r="Q2785" i="11"/>
  <c r="Q2786" i="11"/>
  <c r="Q2787" i="11"/>
  <c r="Q2788" i="11"/>
  <c r="Q2789" i="11"/>
  <c r="Q2790" i="11"/>
  <c r="Q2791" i="11"/>
  <c r="Q2793" i="11"/>
  <c r="Q2794" i="11"/>
  <c r="Q2795" i="11"/>
  <c r="Q2796" i="11"/>
  <c r="Q2797" i="11"/>
  <c r="Q2798" i="11"/>
  <c r="Q2799" i="11"/>
  <c r="Q2802" i="11"/>
  <c r="Q2803" i="11"/>
  <c r="Q2804" i="11"/>
  <c r="Q2805" i="11"/>
  <c r="Q2806" i="11"/>
  <c r="Q2807" i="11"/>
  <c r="Q2808" i="11"/>
  <c r="Q2809" i="11"/>
  <c r="Q2810" i="11"/>
  <c r="Q2811" i="11"/>
  <c r="Q2812" i="11"/>
  <c r="Q2813" i="11"/>
  <c r="Q2814" i="11"/>
  <c r="Q2815" i="11"/>
  <c r="Q2816" i="11"/>
  <c r="Q2817" i="11"/>
  <c r="Q2818" i="11"/>
  <c r="Q2819" i="11"/>
  <c r="Q2820" i="11"/>
  <c r="Q2821" i="11"/>
  <c r="Q2822" i="11"/>
  <c r="Q2823" i="11"/>
  <c r="Q2824" i="11"/>
  <c r="Q2825" i="11"/>
  <c r="Q2826" i="11"/>
  <c r="Q2827" i="11"/>
  <c r="Q2828" i="11"/>
  <c r="Q2829" i="11"/>
  <c r="Q2830" i="11"/>
  <c r="Q2831" i="11"/>
  <c r="Q2832" i="11"/>
  <c r="Q2833" i="11"/>
  <c r="Q2834" i="11"/>
  <c r="Q2835" i="11"/>
  <c r="Q2836" i="11"/>
  <c r="Q2837" i="11"/>
  <c r="Q2838" i="11"/>
  <c r="Q2839" i="11"/>
  <c r="Q2840" i="11"/>
  <c r="Q2841" i="11"/>
  <c r="Q2842" i="11"/>
  <c r="Q2843" i="11"/>
  <c r="Q2844" i="11"/>
  <c r="Q2845" i="11"/>
  <c r="Q2846" i="11"/>
  <c r="Q2847" i="11"/>
  <c r="Q2848" i="11"/>
  <c r="Q2849" i="11"/>
  <c r="Q2850" i="11"/>
  <c r="Q2851" i="11"/>
  <c r="Q2852" i="11"/>
  <c r="Q2853" i="11"/>
  <c r="Q2854" i="11"/>
  <c r="Q2855" i="11"/>
  <c r="Q2856" i="11"/>
  <c r="Q2857" i="11"/>
  <c r="Q2858" i="11"/>
  <c r="Q2859" i="11"/>
  <c r="Q2860" i="11"/>
  <c r="Q2861" i="11"/>
  <c r="Q2862" i="11"/>
  <c r="Q2863" i="11"/>
  <c r="Q2864" i="11"/>
  <c r="Q2865" i="11"/>
  <c r="Q2866" i="11"/>
  <c r="Q2867" i="11"/>
  <c r="Q2868" i="11"/>
  <c r="Q2869" i="11"/>
  <c r="Q2870" i="11"/>
  <c r="Q2871" i="11"/>
  <c r="Q2872" i="11"/>
  <c r="Q2873" i="11"/>
  <c r="Q2874" i="11"/>
  <c r="Q2875" i="11"/>
  <c r="Q2876" i="11"/>
  <c r="Q2877" i="11"/>
  <c r="Q2878" i="11"/>
  <c r="Q2879" i="11"/>
  <c r="Q2880" i="11"/>
  <c r="Q2881" i="11"/>
  <c r="Q2882" i="11"/>
  <c r="Q2883" i="11"/>
  <c r="Q2884" i="11"/>
  <c r="Q2885" i="11"/>
  <c r="Q2886" i="11"/>
  <c r="Q2887" i="11"/>
  <c r="Q2888" i="11"/>
  <c r="Q2889" i="11"/>
  <c r="Q2890" i="11"/>
  <c r="Q2891" i="11"/>
  <c r="Q2892" i="11"/>
  <c r="Q2893" i="11"/>
  <c r="Q2894" i="11"/>
  <c r="Q2895" i="11"/>
  <c r="Q2896" i="11"/>
  <c r="Q2897" i="11"/>
  <c r="Q2898" i="11"/>
  <c r="Q2899" i="11"/>
  <c r="Q2900" i="11"/>
  <c r="Q2901" i="11"/>
  <c r="Q2902" i="11"/>
  <c r="Q2903" i="11"/>
  <c r="Q2904" i="11"/>
  <c r="Q2906" i="11"/>
  <c r="Q2907" i="11"/>
  <c r="Q2908" i="11"/>
  <c r="Q2909" i="11"/>
  <c r="Q2910" i="11"/>
  <c r="Q2911" i="11"/>
  <c r="Q2912" i="11"/>
  <c r="Q2914" i="11"/>
  <c r="Q2915" i="11"/>
  <c r="Q2916" i="11"/>
  <c r="Q2917" i="11"/>
  <c r="Q2918" i="11"/>
  <c r="Q2919" i="11"/>
  <c r="Q2920" i="11"/>
  <c r="Q2921" i="11"/>
  <c r="Q2922" i="11"/>
  <c r="Q2923" i="11"/>
  <c r="Q2924" i="11"/>
  <c r="Q2925" i="11"/>
  <c r="Q2926" i="11"/>
  <c r="Q2927" i="11"/>
  <c r="Q2928" i="11"/>
  <c r="Q2929" i="11"/>
  <c r="Q2931" i="11"/>
  <c r="Q2932" i="11"/>
  <c r="Q2933" i="11"/>
  <c r="Q2934" i="11"/>
  <c r="Q2935" i="11"/>
  <c r="Q2936" i="11"/>
  <c r="Q2937" i="11"/>
  <c r="Q2938" i="11"/>
  <c r="Q2939" i="11"/>
  <c r="Q2940" i="11"/>
  <c r="Q2941" i="11"/>
  <c r="Q2942" i="11"/>
  <c r="Q2943" i="11"/>
  <c r="Q2944" i="11"/>
  <c r="Q2945" i="11"/>
  <c r="Q2946" i="11"/>
  <c r="Q2947" i="11"/>
  <c r="Q2948" i="11"/>
  <c r="Q2949" i="11"/>
  <c r="Q2950" i="11"/>
  <c r="Q2951" i="11"/>
  <c r="Q2952" i="11"/>
  <c r="Q2953" i="11"/>
  <c r="Q2954" i="11"/>
  <c r="Q2955" i="11"/>
  <c r="Q2956" i="11"/>
  <c r="Q2957" i="11"/>
  <c r="Q2958" i="11"/>
  <c r="Q2959" i="11"/>
  <c r="Q2960" i="11"/>
  <c r="Q2961" i="11"/>
  <c r="Q2962" i="11"/>
  <c r="Q2963" i="11"/>
  <c r="Q2964" i="11"/>
  <c r="Q2965" i="11"/>
  <c r="Q2966" i="11"/>
  <c r="Q2967" i="11"/>
  <c r="Q2968" i="11"/>
  <c r="Q2969" i="11"/>
  <c r="Q2970" i="11"/>
  <c r="Q2971" i="11"/>
  <c r="Q2972" i="11"/>
  <c r="Q2973" i="11"/>
  <c r="Q2974" i="11"/>
  <c r="Q2975" i="11"/>
  <c r="Q2976" i="11"/>
  <c r="Q2977" i="11"/>
  <c r="Q2978" i="11"/>
  <c r="Q2979" i="11"/>
  <c r="Q2980" i="11"/>
  <c r="Q2981" i="11"/>
  <c r="Q2982" i="11"/>
  <c r="Q2983" i="11"/>
  <c r="Q2984" i="11"/>
  <c r="Q2985" i="11"/>
  <c r="Q2986" i="11"/>
  <c r="Q2987" i="11"/>
  <c r="Q2988" i="11"/>
  <c r="Q2989" i="11"/>
  <c r="Q2990" i="11"/>
  <c r="Q2991" i="11"/>
  <c r="Q2992" i="11"/>
  <c r="Q2993" i="11"/>
  <c r="Q2994" i="11"/>
  <c r="Q2995" i="11"/>
  <c r="Q2996" i="11"/>
  <c r="Q2997" i="11"/>
  <c r="Q2998" i="11"/>
  <c r="Q2999" i="11"/>
  <c r="Q3000" i="11"/>
  <c r="Q3001" i="11"/>
  <c r="Q3002" i="11"/>
  <c r="Q3003" i="11"/>
  <c r="Q3004" i="11"/>
  <c r="Q3005" i="11"/>
  <c r="Q3006" i="11"/>
  <c r="Q3007" i="11"/>
  <c r="Q3009" i="11"/>
  <c r="Q3010" i="11"/>
  <c r="Q3011" i="11"/>
  <c r="Q3013" i="11"/>
  <c r="Q3014" i="11"/>
  <c r="Q3015" i="11"/>
  <c r="Q3016" i="11"/>
  <c r="Q3017" i="11"/>
  <c r="Q3018" i="11"/>
  <c r="Q3019" i="11"/>
  <c r="Q3020" i="11"/>
  <c r="Q3021" i="11"/>
  <c r="Q3022" i="11"/>
  <c r="Q3023" i="11"/>
  <c r="Q3024" i="11"/>
  <c r="Q3025" i="11"/>
  <c r="Q3026" i="11"/>
  <c r="Q3027" i="11"/>
  <c r="Q3028" i="11"/>
  <c r="Q3029" i="11"/>
  <c r="Q3030" i="11"/>
  <c r="Q3031" i="11"/>
  <c r="Q3032" i="11"/>
  <c r="Q3033" i="11"/>
  <c r="Q3034" i="11"/>
  <c r="Q3035" i="11"/>
  <c r="Q3036" i="11"/>
  <c r="Q3037" i="11"/>
  <c r="Q3038" i="11"/>
  <c r="Q3039" i="11"/>
  <c r="Q3040" i="11"/>
  <c r="Q3041" i="11"/>
  <c r="Q3042" i="11"/>
  <c r="Q3043" i="11"/>
  <c r="Q3044" i="11"/>
  <c r="Q3045" i="11"/>
  <c r="Q3046" i="11"/>
  <c r="Q3047" i="11"/>
  <c r="Q3048" i="11"/>
  <c r="Q3052" i="11"/>
  <c r="Q3053" i="11"/>
  <c r="Q3054" i="11"/>
  <c r="Q3056" i="11"/>
  <c r="Q3057" i="11"/>
  <c r="Q3058" i="11"/>
  <c r="Q3059" i="11"/>
  <c r="Q3060" i="11"/>
  <c r="Q3061" i="11"/>
  <c r="Q3062" i="11"/>
  <c r="Q3063" i="11"/>
  <c r="Q3064" i="11"/>
  <c r="Q3065" i="11"/>
  <c r="Q3066" i="11"/>
  <c r="Q3067" i="11"/>
  <c r="Q3068" i="11"/>
  <c r="Q3069" i="11"/>
  <c r="Q3070" i="11"/>
  <c r="Q3071" i="11"/>
  <c r="Q3072" i="11"/>
  <c r="Q3073" i="11"/>
  <c r="Q3074" i="11"/>
  <c r="Q3075" i="11"/>
  <c r="Q3076" i="11"/>
  <c r="Q3077" i="11"/>
  <c r="Q3078" i="11"/>
  <c r="Q3079" i="11"/>
  <c r="Q3080" i="11"/>
  <c r="Q3081" i="11"/>
  <c r="Q3082" i="11"/>
  <c r="Q3084" i="11"/>
  <c r="Q3085" i="11"/>
  <c r="Q3086" i="11"/>
  <c r="Q3087" i="11"/>
  <c r="Q3088" i="11"/>
  <c r="Q3089" i="11"/>
  <c r="Q3090" i="11"/>
  <c r="Q3091" i="11"/>
  <c r="Q3092" i="11"/>
  <c r="Q3093" i="11"/>
  <c r="Q3094" i="11"/>
  <c r="Q3095" i="11"/>
  <c r="Q3096" i="11"/>
  <c r="Q3097" i="11"/>
  <c r="Q3098" i="11"/>
  <c r="Q3099" i="11"/>
  <c r="Q3100" i="11"/>
  <c r="Q3101" i="11"/>
  <c r="Q3102" i="11"/>
  <c r="Q3103" i="11"/>
  <c r="Q3104" i="11"/>
  <c r="Q3105" i="11"/>
  <c r="Q3106" i="11"/>
  <c r="Q3107" i="11"/>
  <c r="Q3108" i="11"/>
  <c r="Q3110" i="11"/>
  <c r="Q3111" i="11"/>
  <c r="Q3112" i="11"/>
  <c r="Q3113" i="11"/>
  <c r="Q3114" i="11"/>
  <c r="Q3115" i="11"/>
  <c r="Q3116" i="11"/>
  <c r="Q3117" i="11"/>
  <c r="Q3118" i="11"/>
  <c r="Q3119" i="11"/>
  <c r="Q3120" i="11"/>
  <c r="Q3121" i="11"/>
  <c r="Q3122" i="11"/>
  <c r="Q3123" i="11"/>
  <c r="Q3124" i="11"/>
  <c r="Q3125" i="11"/>
  <c r="Q3126" i="11"/>
  <c r="Q3127" i="11"/>
  <c r="Q3128" i="11"/>
  <c r="Q3129" i="11"/>
  <c r="Q3130" i="11"/>
  <c r="Q3131" i="11"/>
  <c r="Q3132" i="11"/>
  <c r="Q3133" i="11"/>
  <c r="Q3134" i="11"/>
  <c r="Q3135" i="11"/>
  <c r="Q3136" i="11"/>
  <c r="Q3137" i="11"/>
  <c r="Q3138" i="11"/>
  <c r="Q3139" i="11"/>
  <c r="Q3140" i="11"/>
  <c r="Q3141" i="11"/>
  <c r="Q3142" i="11"/>
  <c r="Q3143" i="11"/>
  <c r="Q3144" i="11"/>
  <c r="Q3145" i="11"/>
  <c r="Q3146" i="11"/>
  <c r="Q3147" i="11"/>
  <c r="Q3148" i="11"/>
  <c r="Q3149" i="11"/>
  <c r="Q3150" i="11"/>
  <c r="Q3151" i="11"/>
  <c r="Q3152" i="11"/>
  <c r="Q3153" i="11"/>
  <c r="Q3154" i="11"/>
  <c r="Q3155" i="11"/>
  <c r="Q3156" i="11"/>
  <c r="Q3157" i="11"/>
  <c r="Q3158" i="11"/>
  <c r="Q3159" i="11"/>
  <c r="Q3160" i="11"/>
  <c r="Q3162" i="11"/>
  <c r="Q3163" i="11"/>
  <c r="Q3164" i="11"/>
  <c r="Q3165" i="11"/>
  <c r="Q3166" i="11"/>
  <c r="Q3167" i="11"/>
  <c r="Q3168" i="11"/>
  <c r="Q3169" i="11"/>
  <c r="Q3170" i="11"/>
  <c r="Q3171" i="11"/>
  <c r="Q3172" i="11"/>
  <c r="Q3173" i="11"/>
  <c r="Q3174" i="11"/>
  <c r="Q3175" i="11"/>
  <c r="Q3176" i="11"/>
  <c r="Q3177" i="11"/>
  <c r="Q3178" i="11"/>
  <c r="Q3179" i="11"/>
  <c r="Q3180" i="11"/>
  <c r="Q3181" i="11"/>
  <c r="Q3182" i="11"/>
  <c r="Q3183" i="11"/>
  <c r="Q3184" i="11"/>
  <c r="Q3185" i="11"/>
  <c r="Q3186" i="11"/>
  <c r="Q3187" i="11"/>
  <c r="Q3188" i="11"/>
  <c r="Q3190" i="11"/>
  <c r="Q3191" i="11"/>
  <c r="Q3192" i="11"/>
  <c r="Q3193" i="11"/>
  <c r="Q3194" i="11"/>
  <c r="Q3195" i="11"/>
  <c r="Q3196" i="11"/>
  <c r="Q3197" i="11"/>
  <c r="Q3198" i="11"/>
  <c r="Q3199" i="11"/>
  <c r="Q3200" i="11"/>
  <c r="Q3201" i="11"/>
  <c r="Q3202" i="11"/>
  <c r="Q3203" i="11"/>
  <c r="Q3205" i="11"/>
  <c r="Q3207" i="11"/>
  <c r="Q3208" i="11"/>
  <c r="Q3209" i="11"/>
  <c r="Q3210" i="11"/>
  <c r="Q3211" i="11"/>
  <c r="Q3212" i="11"/>
  <c r="Q3213" i="11"/>
  <c r="Q3214" i="11"/>
  <c r="Q3215" i="11"/>
  <c r="Q3216" i="11"/>
  <c r="Q3217" i="11"/>
  <c r="Q3218" i="11"/>
  <c r="Q3219" i="11"/>
  <c r="Q3223" i="11"/>
  <c r="Q3224" i="11"/>
  <c r="Q3225" i="11"/>
  <c r="Q3226" i="11"/>
  <c r="Q3227" i="11"/>
  <c r="Q3228" i="11"/>
  <c r="Q3229" i="11"/>
  <c r="Q3230" i="11"/>
  <c r="Q3231" i="11"/>
  <c r="Q3232" i="11"/>
  <c r="Q3233" i="11"/>
  <c r="Q3234" i="11"/>
  <c r="Q3235" i="11"/>
  <c r="Q3236" i="11"/>
  <c r="Q3237" i="11"/>
  <c r="Q3238" i="11"/>
  <c r="Q3239" i="11"/>
  <c r="Q3240" i="11"/>
  <c r="Q3241" i="11"/>
  <c r="Q3242" i="11"/>
  <c r="Q3243" i="11"/>
  <c r="Q3244" i="11"/>
  <c r="Q3245" i="11"/>
  <c r="Q3246" i="11"/>
  <c r="Q3247" i="11"/>
  <c r="Q3248" i="11"/>
  <c r="Q3249" i="11"/>
  <c r="Q3250" i="11"/>
  <c r="Q3251" i="11"/>
  <c r="Q3252" i="11"/>
  <c r="Q3253" i="11"/>
  <c r="Q3254" i="11"/>
  <c r="Q3255" i="11"/>
  <c r="Q3256" i="11"/>
  <c r="Q3257" i="11"/>
  <c r="Q3258" i="11"/>
  <c r="Q3259" i="11"/>
  <c r="Q3260" i="11"/>
  <c r="Q3261" i="11"/>
  <c r="Q3262" i="11"/>
  <c r="Q3263" i="11"/>
  <c r="Q3264" i="11"/>
  <c r="Q3265" i="11"/>
  <c r="Q3266" i="11"/>
  <c r="Q3267" i="11"/>
  <c r="Q3268" i="11"/>
  <c r="Q3269" i="11"/>
  <c r="Q3270" i="11"/>
  <c r="Q3271" i="11"/>
  <c r="Q3272" i="11"/>
  <c r="Q3273" i="11"/>
  <c r="Q3274" i="11"/>
  <c r="Q3275" i="11"/>
  <c r="Q3276" i="11"/>
  <c r="Q3277" i="11"/>
  <c r="Q3278" i="11"/>
  <c r="Q3279" i="11"/>
  <c r="Q3280" i="11"/>
  <c r="Q3281" i="11"/>
  <c r="Q3282" i="11"/>
  <c r="Q3283" i="11"/>
  <c r="Q3284" i="11"/>
  <c r="Q3285" i="11"/>
  <c r="Q3286" i="11"/>
  <c r="Q3287" i="11"/>
  <c r="Q3288" i="11"/>
  <c r="Q3289" i="11"/>
  <c r="Q3290" i="11"/>
  <c r="Q3291" i="11"/>
  <c r="Q3292" i="11"/>
  <c r="Q3293" i="11"/>
  <c r="Q3294" i="11"/>
  <c r="Q3295" i="11"/>
  <c r="Q3296" i="11"/>
  <c r="Q3297" i="11"/>
  <c r="Q3298" i="11"/>
  <c r="Q3299" i="11"/>
  <c r="Q3300" i="11"/>
  <c r="Q3301" i="11"/>
  <c r="Q3302" i="11"/>
  <c r="Q3303" i="11"/>
  <c r="Q3304" i="11"/>
  <c r="Q3305" i="11"/>
  <c r="Q3307" i="11"/>
  <c r="Q3308" i="11"/>
  <c r="Q3309" i="11"/>
  <c r="Q3310" i="11"/>
  <c r="Q3311" i="11"/>
  <c r="Q3312" i="11"/>
  <c r="Q3313" i="11"/>
  <c r="Q3314" i="11"/>
  <c r="Q3315" i="11"/>
  <c r="Q3316" i="11"/>
  <c r="Q3317" i="11"/>
  <c r="Q3318" i="11"/>
  <c r="Q3319" i="11"/>
  <c r="Q3320" i="11"/>
  <c r="Q3321" i="11"/>
  <c r="Q3322" i="11"/>
  <c r="Q3323" i="11"/>
  <c r="Q3324" i="11"/>
  <c r="Q3325" i="11"/>
  <c r="Q3326" i="11"/>
  <c r="Q3327" i="11"/>
  <c r="Q3328" i="11"/>
  <c r="Q3329" i="11"/>
  <c r="Q3330" i="11"/>
  <c r="Q3331" i="11"/>
  <c r="Q3332" i="11"/>
  <c r="Q3333" i="11"/>
  <c r="Q3334" i="11"/>
  <c r="Q3335" i="11"/>
  <c r="Q3336" i="11"/>
  <c r="Q3337" i="11"/>
  <c r="Q3338" i="11"/>
  <c r="Q3339" i="11"/>
  <c r="Q3340" i="11"/>
  <c r="Q3341" i="11"/>
  <c r="Q3342" i="11"/>
  <c r="Q3343" i="11"/>
  <c r="Q3344" i="11"/>
  <c r="Q3345" i="11"/>
  <c r="Q3346" i="11"/>
  <c r="Q3347" i="11"/>
  <c r="Q3348" i="11"/>
  <c r="Q3349" i="11"/>
  <c r="Q3350" i="11"/>
  <c r="Q3352" i="11"/>
  <c r="Q3353" i="11"/>
  <c r="Q3354" i="11"/>
  <c r="Q3355" i="11"/>
  <c r="Q3356" i="11"/>
  <c r="Q3357" i="11"/>
  <c r="Q3358" i="11"/>
  <c r="Q3359" i="11"/>
  <c r="Q3360" i="11"/>
  <c r="Q3361" i="11"/>
  <c r="Q3362" i="11"/>
  <c r="Q3363" i="11"/>
  <c r="Q3364" i="11"/>
  <c r="Q3365" i="11"/>
  <c r="Q3366" i="11"/>
  <c r="Q3367" i="11"/>
  <c r="Q3368" i="11"/>
  <c r="Q3369" i="11"/>
  <c r="Q3370" i="11"/>
  <c r="Q3371" i="11"/>
  <c r="Q3372" i="11"/>
  <c r="Q3373" i="11"/>
  <c r="Q3374" i="11"/>
  <c r="Q3375" i="11"/>
  <c r="Q3376" i="11"/>
  <c r="Q3377" i="11"/>
  <c r="Q3378" i="11"/>
  <c r="Q3379" i="11"/>
  <c r="Q3380" i="11"/>
  <c r="Q3381" i="11"/>
  <c r="Q3382" i="11"/>
  <c r="Q3383" i="11"/>
  <c r="Q3384" i="11"/>
  <c r="Q3385" i="11"/>
  <c r="Q3386" i="11"/>
  <c r="Q3387" i="11"/>
  <c r="Q3388" i="11"/>
  <c r="Q3389" i="11"/>
  <c r="Q3390" i="11"/>
  <c r="Q3391" i="11"/>
  <c r="Q3392" i="11"/>
  <c r="Q3393" i="11"/>
  <c r="Q3394" i="11"/>
  <c r="Q3395" i="11"/>
  <c r="Q3396" i="11"/>
  <c r="Q3397" i="11"/>
  <c r="Q3398" i="11"/>
  <c r="Q3399" i="11"/>
  <c r="Q3400" i="11"/>
  <c r="Q3401" i="11"/>
  <c r="Q3402" i="11"/>
  <c r="Q3403" i="11"/>
  <c r="Q3404" i="11"/>
  <c r="Q3405" i="11"/>
  <c r="Q3406" i="11"/>
  <c r="Q3407" i="11"/>
  <c r="Q3408" i="11"/>
  <c r="Q3409" i="11"/>
  <c r="Q3410" i="11"/>
  <c r="Q3411" i="11"/>
  <c r="Q3412" i="11"/>
  <c r="Q3413" i="11"/>
  <c r="Q3414" i="11"/>
  <c r="Q3415" i="11"/>
  <c r="Q3416" i="11"/>
  <c r="Q3417" i="11"/>
  <c r="Q3418" i="11"/>
  <c r="Q3419" i="11"/>
  <c r="Q3421" i="11"/>
  <c r="Q3422" i="11"/>
  <c r="Q3423" i="11"/>
  <c r="Q3424" i="11"/>
  <c r="Q3425" i="11"/>
  <c r="Q3426" i="11"/>
  <c r="Q3427" i="11"/>
  <c r="Q3428" i="11"/>
  <c r="Q3429" i="11"/>
  <c r="Q3430" i="11"/>
  <c r="Q3431" i="11"/>
  <c r="Q3432" i="11"/>
  <c r="Q3433" i="11"/>
  <c r="Q3434" i="11"/>
  <c r="Q3435" i="11"/>
  <c r="Q3437" i="11"/>
  <c r="Q3438" i="11"/>
  <c r="Q3439" i="11"/>
  <c r="Q3440" i="11"/>
  <c r="Q3441" i="11"/>
  <c r="Q3442" i="11"/>
  <c r="Q3443" i="11"/>
  <c r="Q3444" i="11"/>
  <c r="Q3445" i="11"/>
  <c r="Q3446" i="11"/>
  <c r="Q3447" i="11"/>
  <c r="Q3448" i="11"/>
  <c r="Q3449" i="11"/>
  <c r="Q3450" i="11"/>
  <c r="Q3451" i="11"/>
  <c r="Q3452" i="11"/>
  <c r="Q3453" i="11"/>
  <c r="Q3454" i="11"/>
  <c r="Q3455" i="11"/>
  <c r="Q3456" i="11"/>
  <c r="Q3457" i="11"/>
  <c r="Q3458" i="11"/>
  <c r="Q3459" i="11"/>
  <c r="Q3460" i="11"/>
  <c r="Q3461" i="11"/>
  <c r="Q3462" i="11"/>
  <c r="Q3463" i="11"/>
  <c r="Q3464" i="11"/>
  <c r="Q3465" i="11"/>
  <c r="Q3466" i="11"/>
  <c r="Q3467" i="11"/>
  <c r="Q3468" i="11"/>
  <c r="Q3469" i="11"/>
  <c r="Q3470" i="11"/>
  <c r="Q3471" i="11"/>
  <c r="Q3472" i="11"/>
  <c r="Q3473" i="11"/>
  <c r="Q3474" i="11"/>
  <c r="Q3475" i="11"/>
  <c r="Q3476" i="11"/>
  <c r="Q3477" i="11"/>
  <c r="Q3478" i="11"/>
  <c r="Q3479" i="11"/>
  <c r="Q3480" i="11"/>
  <c r="Q3481" i="11"/>
  <c r="Q3482" i="11"/>
  <c r="Q3483" i="11"/>
  <c r="Q3484" i="11"/>
  <c r="Q3485" i="11"/>
  <c r="Q3486" i="11"/>
  <c r="Q3487" i="11"/>
  <c r="Q3488" i="11"/>
  <c r="Q3489" i="11"/>
  <c r="Q3490" i="11"/>
  <c r="Q3491" i="11"/>
  <c r="Q3492" i="11"/>
  <c r="Q3493" i="11"/>
  <c r="Q3494" i="11"/>
  <c r="Q3495" i="11"/>
  <c r="Q3496" i="11"/>
  <c r="Q3497" i="11"/>
  <c r="Q3498" i="11"/>
  <c r="Q3499" i="11"/>
  <c r="Q3500" i="11"/>
  <c r="Q3501" i="11"/>
  <c r="Q3502" i="11"/>
  <c r="Q3503" i="11"/>
  <c r="Q3504" i="11"/>
  <c r="Q3505" i="11"/>
  <c r="Q3506" i="11"/>
  <c r="Q3507" i="11"/>
  <c r="Q3508" i="11"/>
  <c r="Q3509" i="11"/>
  <c r="Q3510" i="11"/>
  <c r="Q3511" i="11"/>
  <c r="Q3512" i="11"/>
  <c r="Q3513" i="11"/>
  <c r="Q3514" i="11"/>
  <c r="Q3515" i="11"/>
  <c r="Q3516" i="11"/>
  <c r="Q3517" i="11"/>
  <c r="Q3518" i="11"/>
  <c r="Q3519" i="11"/>
  <c r="Q3520" i="11"/>
  <c r="Q3521" i="11"/>
  <c r="Q3522" i="11"/>
  <c r="Q3523" i="11"/>
  <c r="Q3524" i="11"/>
  <c r="Q3525" i="11"/>
  <c r="Q3526" i="11"/>
  <c r="Q3527" i="11"/>
  <c r="Q3528" i="11"/>
  <c r="Q3529" i="11"/>
  <c r="Q3530" i="11"/>
  <c r="Q3531" i="11"/>
  <c r="Q3532" i="11"/>
  <c r="Q3533" i="11"/>
  <c r="Q3534" i="11"/>
  <c r="Q3535" i="11"/>
  <c r="Q3536" i="11"/>
  <c r="Q3537" i="11"/>
  <c r="Q3538" i="11"/>
  <c r="Q3539" i="11"/>
  <c r="Q3540" i="11"/>
  <c r="Q3541" i="11"/>
  <c r="Q3542" i="11"/>
  <c r="Q3543" i="11"/>
  <c r="Q3544" i="11"/>
  <c r="Q3545" i="11"/>
  <c r="Q3546" i="11"/>
  <c r="Q3547" i="11"/>
  <c r="Q3548" i="11"/>
  <c r="Q3549" i="11"/>
  <c r="Q3550" i="11"/>
  <c r="Q3551" i="11"/>
  <c r="Q3552" i="11"/>
  <c r="Q3553" i="11"/>
  <c r="Q3554" i="11"/>
  <c r="Q3555" i="11"/>
  <c r="Q3556" i="11"/>
  <c r="Q3557" i="11"/>
  <c r="Q3558" i="11"/>
  <c r="Q3559" i="11"/>
  <c r="Q3560" i="11"/>
  <c r="Q3561" i="11"/>
  <c r="Q3562" i="11"/>
  <c r="Q3563" i="11"/>
  <c r="Q3564" i="11"/>
  <c r="Q3565" i="11"/>
  <c r="Q3566" i="11"/>
  <c r="Q3567" i="11"/>
  <c r="Q3568" i="11"/>
  <c r="Q3569" i="11"/>
  <c r="Q3570" i="11"/>
  <c r="Q3571" i="11"/>
  <c r="Q3572" i="11"/>
  <c r="Q3573" i="11"/>
  <c r="Q3574" i="11"/>
  <c r="Q3575" i="11"/>
  <c r="Q3576" i="11"/>
  <c r="Q3577" i="11"/>
  <c r="Q3578" i="11"/>
  <c r="Q3579" i="11"/>
  <c r="Q3580" i="11"/>
  <c r="Q3581" i="11"/>
  <c r="Q3582" i="11"/>
  <c r="Q3583" i="11"/>
  <c r="Q3584" i="11"/>
  <c r="Q3585" i="11"/>
  <c r="Q3586" i="11"/>
  <c r="Q3587" i="11"/>
  <c r="Q3588" i="11"/>
  <c r="Q3589" i="11"/>
  <c r="Q3590" i="11"/>
  <c r="Q3591" i="11"/>
  <c r="Q3592" i="11"/>
  <c r="Q3593" i="11"/>
  <c r="Q3594" i="11"/>
  <c r="Q3595" i="11"/>
  <c r="Q3596" i="11"/>
  <c r="Q3597" i="11"/>
  <c r="Q3598" i="11"/>
  <c r="Q3599" i="11"/>
  <c r="Q3600" i="11"/>
  <c r="Q3601" i="11"/>
  <c r="Q3602" i="11"/>
  <c r="Q3603" i="11"/>
  <c r="Q3604" i="11"/>
  <c r="Q3605" i="11"/>
  <c r="Q3606" i="11"/>
  <c r="Q3607" i="11"/>
  <c r="Q3608" i="11"/>
  <c r="Q3609" i="11"/>
  <c r="Q3610" i="11"/>
  <c r="Q3611" i="11"/>
  <c r="Q3612" i="11"/>
  <c r="Q3613" i="11"/>
  <c r="Q3614" i="11"/>
  <c r="Q3615" i="11"/>
  <c r="Q3616" i="11"/>
  <c r="Q3617" i="11"/>
  <c r="Q3618" i="11"/>
  <c r="Q3619" i="11"/>
  <c r="Q3621" i="11"/>
  <c r="Q3622" i="11"/>
  <c r="Q3623" i="11"/>
  <c r="Q3624" i="11"/>
  <c r="Q3625" i="11"/>
  <c r="Q3626" i="11"/>
  <c r="Q3627" i="11"/>
  <c r="Q3628" i="11"/>
  <c r="Q3629" i="11"/>
  <c r="Q3630" i="11"/>
  <c r="Q3631" i="11"/>
  <c r="Q3632" i="11"/>
  <c r="Q3633" i="11"/>
  <c r="Q3634" i="11"/>
  <c r="Q3635" i="11"/>
  <c r="Q3636" i="11"/>
  <c r="Q3637" i="11"/>
  <c r="Q3638" i="11"/>
  <c r="Q3639" i="11"/>
  <c r="Q3640" i="11"/>
  <c r="Q3641" i="11"/>
  <c r="Q3642" i="11"/>
  <c r="Q3643" i="11"/>
  <c r="Q3644" i="11"/>
  <c r="Q3645" i="11"/>
  <c r="Q3646" i="11"/>
  <c r="Q3647" i="11"/>
  <c r="Q3648" i="11"/>
  <c r="Q3649" i="11"/>
  <c r="Q3650" i="11"/>
  <c r="Q3651" i="11"/>
  <c r="Q3652" i="11"/>
  <c r="Q3653" i="11"/>
  <c r="Q3654" i="11"/>
  <c r="Q3655" i="11"/>
  <c r="Q3656" i="11"/>
  <c r="Q3657" i="11"/>
  <c r="Q3658" i="11"/>
  <c r="Q3659" i="11"/>
  <c r="Q3660" i="11"/>
  <c r="Q3661" i="11"/>
  <c r="Q3662" i="11"/>
  <c r="Q3663" i="11"/>
  <c r="Q3664" i="11"/>
  <c r="Q3665" i="11"/>
  <c r="Q3666" i="11"/>
  <c r="Q3667" i="11"/>
  <c r="Q3668" i="11"/>
  <c r="Q3669" i="11"/>
  <c r="Q3670" i="11"/>
  <c r="Q3671" i="11"/>
  <c r="Q3672" i="11"/>
  <c r="Q3673" i="11"/>
  <c r="Q3674" i="11"/>
  <c r="Q3675" i="11"/>
  <c r="Q3676" i="11"/>
  <c r="Q3677" i="11"/>
  <c r="Q3678" i="11"/>
  <c r="Q3679" i="11"/>
  <c r="Q3680" i="11"/>
  <c r="Q3681" i="11"/>
  <c r="Q3682" i="11"/>
  <c r="Q3683" i="11"/>
  <c r="Q3684" i="11"/>
  <c r="Q3685" i="11"/>
  <c r="Q3686" i="11"/>
  <c r="Q3687" i="11"/>
  <c r="Q3689" i="11"/>
  <c r="Q3690" i="11"/>
  <c r="Q3691" i="11"/>
  <c r="Q3692" i="11"/>
  <c r="Q3693" i="11"/>
  <c r="Q3694" i="11"/>
  <c r="Q3695" i="11"/>
  <c r="Q3696" i="11"/>
  <c r="Q3697" i="11"/>
  <c r="Q3698" i="11"/>
  <c r="Q3699" i="11"/>
  <c r="Q3700" i="11"/>
  <c r="Q3701" i="11"/>
  <c r="Q3702" i="11"/>
  <c r="Q3703" i="11"/>
  <c r="Q3704" i="11"/>
  <c r="Q3705" i="11"/>
  <c r="Q3706" i="11"/>
  <c r="Q3707" i="11"/>
  <c r="Q3708" i="11"/>
  <c r="Q3709" i="11"/>
  <c r="Q3710" i="11"/>
  <c r="Q3711" i="11"/>
  <c r="Q3712" i="11"/>
  <c r="Q3713" i="11"/>
  <c r="Q3714" i="11"/>
  <c r="Q3715" i="11"/>
  <c r="Q3716" i="11"/>
  <c r="Q3717" i="11"/>
  <c r="Q3718" i="11"/>
  <c r="Q3719" i="11"/>
  <c r="Q3720" i="11"/>
  <c r="Q3721" i="11"/>
  <c r="Q3722" i="11"/>
  <c r="Q3723" i="11"/>
  <c r="Q3724" i="11"/>
  <c r="Q3725" i="11"/>
  <c r="Q3726" i="11"/>
  <c r="Q3727" i="11"/>
  <c r="Q3728" i="11"/>
  <c r="Q3729" i="11"/>
  <c r="Q3730" i="11"/>
  <c r="Q3731" i="11"/>
  <c r="Q3732" i="11"/>
  <c r="Q3733" i="11"/>
  <c r="Q3734" i="11"/>
  <c r="Q3735" i="11"/>
  <c r="Q3737" i="11"/>
  <c r="Q3738" i="11"/>
  <c r="Q3739" i="11"/>
  <c r="Q3740" i="11"/>
  <c r="Q3741" i="11"/>
  <c r="Q3742" i="11"/>
  <c r="Q3743" i="11"/>
  <c r="Q3744" i="11"/>
  <c r="Q3745" i="11"/>
  <c r="Q3746" i="11"/>
  <c r="Q3747" i="11"/>
  <c r="Q3749" i="11"/>
  <c r="Q3750" i="11"/>
  <c r="Q3751" i="11"/>
  <c r="Q3752" i="11"/>
  <c r="Q3754" i="11"/>
  <c r="Q3755" i="11"/>
  <c r="Q3756" i="11"/>
  <c r="Q3757" i="11"/>
  <c r="Q3758" i="11"/>
  <c r="Q3759" i="11"/>
  <c r="Q3760" i="11"/>
  <c r="Q3761" i="11"/>
  <c r="Q3762" i="11"/>
  <c r="Q3763" i="11"/>
  <c r="Q3764" i="11"/>
  <c r="Q3765" i="11"/>
  <c r="Q3766" i="11"/>
  <c r="Q3767" i="11"/>
  <c r="Q3771" i="11"/>
  <c r="Q3772" i="11"/>
  <c r="Q3773" i="11"/>
  <c r="Q3774" i="11"/>
  <c r="Q3775" i="11"/>
  <c r="Q3776" i="11"/>
  <c r="Q3777" i="11"/>
  <c r="Q3778" i="11"/>
  <c r="Q3779" i="11"/>
  <c r="Q3780" i="11"/>
  <c r="Q3781" i="11"/>
  <c r="Q3782" i="11"/>
  <c r="Q3783" i="11"/>
  <c r="Q3784" i="11"/>
  <c r="Q3785" i="11"/>
  <c r="Q3786" i="11"/>
  <c r="Q3787" i="11"/>
  <c r="Q3788" i="11"/>
  <c r="Q3789" i="11"/>
  <c r="Q3790" i="11"/>
  <c r="Q3791" i="11"/>
  <c r="Q3792" i="11"/>
  <c r="Q3793" i="11"/>
  <c r="Q3794" i="11"/>
  <c r="Q3795" i="11"/>
  <c r="Q3796" i="11"/>
  <c r="Q3797" i="11"/>
  <c r="Q3798" i="11"/>
  <c r="Q3799" i="11"/>
  <c r="Q3800" i="11"/>
  <c r="Q3801" i="11"/>
  <c r="Q3802" i="11"/>
  <c r="Q3803" i="11"/>
  <c r="Q3804" i="11"/>
  <c r="Q3805" i="11"/>
  <c r="Q3806" i="11"/>
  <c r="Q3807" i="11"/>
  <c r="Q3808" i="11"/>
  <c r="Q3809" i="11"/>
  <c r="Q3810" i="11"/>
  <c r="Q3811" i="11"/>
  <c r="Q3812" i="11"/>
  <c r="Q3813" i="11"/>
  <c r="Q3814" i="11"/>
  <c r="Q3815" i="11"/>
  <c r="Q3818" i="11"/>
  <c r="Q3819" i="11"/>
  <c r="Q3820" i="11"/>
  <c r="Q3821" i="11"/>
  <c r="Q3822" i="11"/>
  <c r="Q3823" i="11"/>
  <c r="Q3824" i="11"/>
  <c r="Q3825" i="11"/>
  <c r="Q3826" i="11"/>
  <c r="Q3827" i="11"/>
  <c r="Q3828" i="11"/>
  <c r="Q3829" i="11"/>
  <c r="Q3830" i="11"/>
  <c r="Q3831" i="11"/>
  <c r="Q3832" i="11"/>
  <c r="Q3833" i="11"/>
  <c r="Q3834" i="11"/>
  <c r="Q3835" i="11"/>
  <c r="Q3836" i="11"/>
  <c r="Q3837" i="11"/>
  <c r="Q3838" i="11"/>
  <c r="Q3839" i="11"/>
  <c r="Q3840" i="11"/>
  <c r="Q3841" i="11"/>
  <c r="Q3842" i="11"/>
  <c r="Q3843" i="11"/>
  <c r="Q3844" i="11"/>
  <c r="Q3845" i="11"/>
  <c r="Q3846" i="11"/>
  <c r="Q3847" i="11"/>
  <c r="Q3848" i="11"/>
  <c r="Q3849" i="11"/>
  <c r="Q3850" i="11"/>
  <c r="Q3851" i="11"/>
  <c r="Q3852" i="11"/>
  <c r="Q3853" i="11"/>
  <c r="Q3854" i="11"/>
  <c r="Q3855" i="11"/>
  <c r="Q3856" i="11"/>
  <c r="Q3857" i="11"/>
  <c r="Q3858" i="11"/>
  <c r="Q3859" i="11"/>
  <c r="Q3860" i="11"/>
  <c r="Q3861" i="11"/>
  <c r="Q3862" i="11"/>
  <c r="Q3863" i="11"/>
  <c r="Q3864" i="11"/>
  <c r="Q3865" i="11"/>
  <c r="Q3866" i="11"/>
  <c r="Q3867" i="11"/>
  <c r="Q3868" i="11"/>
  <c r="Q3869" i="11"/>
  <c r="Q3871" i="11"/>
  <c r="Q3872" i="11"/>
  <c r="Q3873" i="11"/>
  <c r="Q3876" i="11"/>
  <c r="Q3879" i="11"/>
  <c r="Q3880" i="11"/>
  <c r="Q3881" i="11"/>
  <c r="Q3882" i="11"/>
  <c r="Q3883" i="11"/>
  <c r="Q3884" i="11"/>
  <c r="Q3885" i="11"/>
  <c r="Q3886" i="11"/>
  <c r="Q3887" i="11"/>
  <c r="Q3888" i="11"/>
  <c r="Q3889" i="11"/>
  <c r="Q3890" i="11"/>
  <c r="Q3891" i="11"/>
  <c r="Q3892" i="11"/>
  <c r="Q3893" i="11"/>
  <c r="Q3894" i="11"/>
  <c r="Q3895" i="11"/>
  <c r="Q3896" i="11"/>
  <c r="Q3897" i="11"/>
  <c r="Q3898" i="11"/>
  <c r="Q3899" i="11"/>
  <c r="Q3900" i="11"/>
  <c r="Q3901" i="11"/>
  <c r="Q3902" i="11"/>
  <c r="Q3904" i="11"/>
  <c r="Q3905" i="11"/>
  <c r="Q3906" i="11"/>
  <c r="Q3907" i="11"/>
  <c r="Q3908" i="11"/>
  <c r="Q3909" i="11"/>
  <c r="Q3912" i="11"/>
  <c r="Q3913" i="11"/>
  <c r="Q3914" i="11"/>
  <c r="Q3915" i="11"/>
  <c r="Q3916" i="11"/>
  <c r="Q3917" i="11"/>
  <c r="Q3918" i="11"/>
  <c r="Q3919" i="11"/>
  <c r="Q3920" i="11"/>
  <c r="Q3921" i="11"/>
  <c r="Q3922" i="11"/>
  <c r="Q3923" i="11"/>
  <c r="Q3924" i="11"/>
  <c r="Q3925" i="11"/>
  <c r="Q3926" i="11"/>
  <c r="Q3927" i="11"/>
  <c r="Q3928" i="11"/>
  <c r="Q3929" i="11"/>
  <c r="Q3930" i="11"/>
  <c r="Q3931" i="11"/>
  <c r="Q3932" i="11"/>
  <c r="Q3933" i="11"/>
  <c r="Q3934" i="11"/>
  <c r="Q3935" i="11"/>
  <c r="Q3937" i="11"/>
  <c r="Q3938" i="11"/>
  <c r="Q3939" i="11"/>
  <c r="Q3940" i="11"/>
  <c r="Q3941" i="11"/>
  <c r="Q3942" i="11"/>
  <c r="Q3943" i="11"/>
  <c r="Q3944" i="11"/>
  <c r="Q3945" i="11"/>
  <c r="Q3946" i="11"/>
  <c r="Q3947" i="11"/>
  <c r="Q3948" i="11"/>
  <c r="Q3949" i="11"/>
  <c r="Q3950" i="11"/>
  <c r="Q3951" i="11"/>
  <c r="Q3952" i="11"/>
  <c r="Q3953" i="11"/>
  <c r="Q3954" i="11"/>
  <c r="Q3955" i="11"/>
  <c r="Q3956" i="11"/>
  <c r="Q3957" i="11"/>
  <c r="Q3958" i="11"/>
  <c r="Q3959" i="11"/>
  <c r="Q3960" i="11"/>
  <c r="Q3961" i="11"/>
  <c r="Q3962" i="11"/>
  <c r="Q3963" i="11"/>
  <c r="Q3964" i="11"/>
  <c r="Q3965" i="11"/>
  <c r="Q3966" i="11"/>
  <c r="Q3967" i="11"/>
  <c r="Q3968" i="11"/>
  <c r="Q3969" i="11"/>
  <c r="Q3970" i="11"/>
  <c r="Q3971" i="11"/>
  <c r="Q3972" i="11"/>
  <c r="Q3973" i="11"/>
  <c r="Q3974" i="11"/>
  <c r="Q3975" i="11"/>
  <c r="Q3977" i="11"/>
  <c r="Q3980" i="11"/>
  <c r="Q3981" i="11"/>
  <c r="Q3982" i="11"/>
  <c r="Q3983" i="11"/>
  <c r="Q3984" i="11"/>
  <c r="Q3985" i="11"/>
  <c r="Q3986" i="11"/>
  <c r="F40" i="20"/>
  <c r="F30" i="20" l="1"/>
  <c r="E30" i="20"/>
  <c r="D30" i="20"/>
  <c r="C4" i="20"/>
  <c r="B37" i="20"/>
  <c r="G4" i="20" s="1"/>
  <c r="D4" i="20" l="1"/>
  <c r="E4" i="20"/>
  <c r="B1" i="20"/>
  <c r="F4" i="20"/>
  <c r="L83" i="18" l="1"/>
  <c r="L82" i="18"/>
  <c r="L81" i="18"/>
  <c r="L80" i="18"/>
  <c r="L79" i="18"/>
  <c r="L78" i="18"/>
  <c r="L77" i="18"/>
  <c r="L76" i="18"/>
  <c r="L75" i="18"/>
  <c r="L74" i="18"/>
  <c r="L73" i="18"/>
  <c r="L72" i="18"/>
  <c r="L71" i="18"/>
  <c r="L70" i="18"/>
  <c r="L69" i="18"/>
  <c r="L68" i="18"/>
  <c r="L67" i="18"/>
  <c r="L66" i="18"/>
  <c r="L65" i="18"/>
  <c r="L64" i="18"/>
  <c r="L63" i="18"/>
  <c r="L62" i="18"/>
  <c r="L61" i="18"/>
  <c r="L60" i="18"/>
  <c r="L59" i="18"/>
  <c r="L58" i="18"/>
  <c r="L57" i="18"/>
  <c r="L56" i="18"/>
  <c r="L55" i="18"/>
  <c r="L54" i="18"/>
  <c r="L53" i="18"/>
  <c r="L52" i="18"/>
  <c r="L51" i="18"/>
  <c r="L50" i="18"/>
  <c r="L49" i="18"/>
  <c r="L48" i="18"/>
  <c r="D48" i="18"/>
  <c r="B48" i="18"/>
  <c r="L47" i="18"/>
  <c r="D47" i="18"/>
  <c r="B47" i="18"/>
  <c r="L46" i="18"/>
  <c r="D46" i="18"/>
  <c r="B46" i="18"/>
  <c r="L45" i="18"/>
  <c r="D45" i="18"/>
  <c r="B45" i="18"/>
  <c r="L44" i="18"/>
  <c r="D44" i="18"/>
  <c r="B44" i="18"/>
  <c r="L43" i="18"/>
  <c r="D43" i="18"/>
  <c r="B43" i="18"/>
  <c r="L42" i="18"/>
  <c r="D42" i="18"/>
  <c r="B42" i="18"/>
  <c r="L41" i="18"/>
  <c r="D41" i="18"/>
  <c r="B41" i="18"/>
  <c r="L40" i="18"/>
  <c r="D40" i="18"/>
  <c r="B40" i="18"/>
  <c r="L39" i="18"/>
  <c r="D39" i="18"/>
  <c r="B39" i="18"/>
  <c r="L38" i="18"/>
  <c r="D38" i="18"/>
  <c r="B38" i="18"/>
  <c r="L37" i="18"/>
  <c r="D37" i="18"/>
  <c r="B37" i="18"/>
  <c r="L36" i="18"/>
  <c r="D36" i="18"/>
  <c r="B36" i="18"/>
  <c r="L35" i="18"/>
  <c r="D35" i="18"/>
  <c r="B35" i="18"/>
  <c r="L34" i="18"/>
  <c r="D34" i="18"/>
  <c r="B34" i="18"/>
  <c r="L33" i="18"/>
  <c r="D33" i="18"/>
  <c r="B33" i="18"/>
  <c r="L32" i="18"/>
  <c r="D32" i="18"/>
  <c r="B32" i="18"/>
  <c r="L31" i="18"/>
  <c r="D31" i="18"/>
  <c r="B31" i="18"/>
  <c r="L30" i="18"/>
  <c r="D30" i="18"/>
  <c r="B30" i="18"/>
  <c r="L29" i="18"/>
  <c r="G29" i="18"/>
  <c r="D29" i="18"/>
  <c r="B29" i="18"/>
  <c r="L28" i="18"/>
  <c r="G28" i="18"/>
  <c r="D28" i="18"/>
  <c r="B28" i="18"/>
  <c r="L27" i="18"/>
  <c r="G27" i="18"/>
  <c r="D27" i="18"/>
  <c r="B27" i="18"/>
  <c r="L26" i="18"/>
  <c r="G26" i="18"/>
  <c r="D26" i="18"/>
  <c r="L25" i="18"/>
  <c r="G25" i="18"/>
  <c r="D25" i="18"/>
  <c r="L24" i="18"/>
  <c r="G24" i="18"/>
  <c r="D24" i="18"/>
  <c r="L23" i="18"/>
  <c r="G23" i="18"/>
  <c r="D23" i="18"/>
  <c r="L22" i="18"/>
  <c r="G22" i="18"/>
  <c r="D22" i="18"/>
  <c r="L21" i="18"/>
  <c r="G21" i="18"/>
  <c r="D21" i="18"/>
  <c r="L20" i="18"/>
  <c r="G20" i="18"/>
  <c r="D20" i="18"/>
  <c r="L19" i="18"/>
  <c r="G19" i="18"/>
  <c r="D19" i="18"/>
  <c r="L18" i="18"/>
  <c r="G18" i="18"/>
  <c r="D18" i="18"/>
  <c r="L17" i="18"/>
  <c r="G17" i="18"/>
  <c r="D17" i="18"/>
  <c r="L16" i="18"/>
  <c r="G16" i="18"/>
  <c r="D16" i="18"/>
  <c r="L15" i="18"/>
  <c r="G15" i="18"/>
  <c r="D15" i="18"/>
  <c r="L14" i="18"/>
  <c r="G14" i="18"/>
  <c r="D14" i="18"/>
  <c r="L13" i="18"/>
  <c r="G13" i="18"/>
  <c r="D13" i="18"/>
  <c r="L12" i="18"/>
  <c r="G12" i="18"/>
  <c r="D12" i="18"/>
  <c r="L11" i="18"/>
  <c r="G11" i="18"/>
  <c r="D11" i="18"/>
  <c r="L10" i="18"/>
  <c r="G10" i="18"/>
  <c r="D10" i="18"/>
  <c r="L9" i="18"/>
  <c r="G9" i="18"/>
  <c r="D9" i="18"/>
  <c r="L8" i="18"/>
  <c r="G8" i="18"/>
  <c r="D8" i="18"/>
  <c r="L7" i="18"/>
  <c r="G7" i="18"/>
  <c r="D7" i="18"/>
  <c r="L6" i="18"/>
  <c r="G6" i="18"/>
  <c r="D6" i="18"/>
  <c r="L5" i="18"/>
  <c r="G5" i="18"/>
  <c r="D5" i="18"/>
  <c r="D4" i="18"/>
  <c r="B40" i="20" l="1"/>
  <c r="C38" i="20"/>
  <c r="B46" i="20"/>
  <c r="B49" i="20"/>
  <c r="B41" i="20"/>
  <c r="B50" i="20"/>
  <c r="C50" i="20"/>
  <c r="B44" i="20"/>
  <c r="B43" i="20"/>
  <c r="B48" i="20"/>
  <c r="B47" i="20"/>
  <c r="B42" i="20"/>
  <c r="B39" i="20"/>
  <c r="C49" i="20"/>
  <c r="B45" i="20"/>
  <c r="B38" i="20"/>
  <c r="C6" i="20" l="1"/>
  <c r="F6" i="20" s="1"/>
  <c r="C32" i="20"/>
  <c r="F32" i="20" s="1"/>
  <c r="C23" i="20"/>
  <c r="F23" i="20" s="1"/>
  <c r="C7" i="20"/>
  <c r="F7" i="20" s="1"/>
  <c r="C22" i="20"/>
  <c r="F22" i="20" s="1"/>
  <c r="C21" i="20"/>
  <c r="F21" i="20" s="1"/>
  <c r="C5" i="20"/>
  <c r="F5" i="20" s="1"/>
  <c r="C20" i="20"/>
  <c r="F20" i="20" s="1"/>
  <c r="C29" i="20"/>
  <c r="F29" i="20" s="1"/>
  <c r="C28" i="20"/>
  <c r="F28" i="20" s="1"/>
  <c r="C25" i="20"/>
  <c r="F25" i="20" s="1"/>
  <c r="C24" i="20"/>
  <c r="F24" i="20" s="1"/>
  <c r="C19" i="20"/>
  <c r="F19" i="20" s="1"/>
  <c r="C34" i="20"/>
  <c r="F34" i="20" s="1"/>
  <c r="C18" i="20"/>
  <c r="F18" i="20" s="1"/>
  <c r="C33" i="20"/>
  <c r="F33" i="20" s="1"/>
  <c r="C17" i="20"/>
  <c r="F17" i="20" s="1"/>
  <c r="C16" i="20"/>
  <c r="F16" i="20" s="1"/>
  <c r="C31" i="20"/>
  <c r="F31" i="20" s="1"/>
  <c r="C15" i="20"/>
  <c r="F15" i="20" s="1"/>
  <c r="C14" i="20"/>
  <c r="F14" i="20" s="1"/>
  <c r="C13" i="20"/>
  <c r="F13" i="20" s="1"/>
  <c r="C12" i="20"/>
  <c r="F12" i="20" s="1"/>
  <c r="C27" i="20"/>
  <c r="F27" i="20" s="1"/>
  <c r="C11" i="20"/>
  <c r="F11" i="20" s="1"/>
  <c r="C26" i="20"/>
  <c r="F26" i="20" s="1"/>
  <c r="C10" i="20"/>
  <c r="F10" i="20" s="1"/>
  <c r="C9" i="20"/>
  <c r="F9" i="20" s="1"/>
  <c r="C8" i="20"/>
  <c r="F8" i="20" s="1"/>
  <c r="D32" i="20" l="1"/>
  <c r="E32" i="20"/>
  <c r="D6" i="20"/>
  <c r="E6" i="20"/>
  <c r="E26" i="20"/>
  <c r="D8" i="20"/>
  <c r="E8" i="20"/>
  <c r="D17" i="20"/>
  <c r="E17" i="20"/>
  <c r="D29" i="20"/>
  <c r="E29" i="20"/>
  <c r="D21" i="20"/>
  <c r="E21" i="20"/>
  <c r="D9" i="20"/>
  <c r="E9" i="20"/>
  <c r="D27" i="20"/>
  <c r="E27" i="20"/>
  <c r="D15" i="20"/>
  <c r="E15" i="20"/>
  <c r="D33" i="20"/>
  <c r="E33" i="20"/>
  <c r="D24" i="20"/>
  <c r="E24" i="20"/>
  <c r="D22" i="20"/>
  <c r="E22" i="20"/>
  <c r="D11" i="20"/>
  <c r="E11" i="20"/>
  <c r="D10" i="20"/>
  <c r="E10" i="20"/>
  <c r="D31" i="20"/>
  <c r="E31" i="20"/>
  <c r="D18" i="20"/>
  <c r="E18" i="20"/>
  <c r="D25" i="20"/>
  <c r="E25" i="20"/>
  <c r="D20" i="20"/>
  <c r="E20" i="20"/>
  <c r="D7" i="20"/>
  <c r="E7" i="20"/>
  <c r="D14" i="20"/>
  <c r="E14" i="20"/>
  <c r="D19" i="20"/>
  <c r="E19" i="20"/>
  <c r="D12" i="20"/>
  <c r="E12" i="20"/>
  <c r="D13" i="20"/>
  <c r="E13" i="20"/>
  <c r="D16" i="20"/>
  <c r="E16" i="20"/>
  <c r="D34" i="20"/>
  <c r="E34" i="20"/>
  <c r="D28" i="20"/>
  <c r="E28" i="20"/>
  <c r="D5" i="20"/>
  <c r="E5" i="20"/>
  <c r="D23" i="20"/>
  <c r="E23" i="20"/>
  <c r="E44" i="20"/>
  <c r="D26" i="20"/>
  <c r="G26" i="20" l="1"/>
  <c r="G32" i="20"/>
  <c r="G6" i="20"/>
  <c r="G11" i="20"/>
  <c r="G25" i="20"/>
  <c r="G30" i="20"/>
  <c r="G33" i="20"/>
  <c r="G27" i="20"/>
  <c r="G31" i="20"/>
  <c r="G34" i="20"/>
  <c r="G13" i="20"/>
  <c r="G19" i="20"/>
  <c r="G7" i="20"/>
  <c r="G5" i="20"/>
  <c r="G21" i="20"/>
  <c r="G17" i="20"/>
  <c r="G28" i="20"/>
  <c r="G16" i="20"/>
  <c r="G12" i="20"/>
  <c r="G23" i="20"/>
  <c r="G14" i="20"/>
  <c r="G20" i="20"/>
  <c r="G18" i="20"/>
  <c r="G10" i="20"/>
  <c r="G22" i="20"/>
  <c r="G24" i="20"/>
  <c r="G15" i="20"/>
  <c r="G9" i="20"/>
  <c r="G29" i="20"/>
  <c r="G8" i="20"/>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<sst xmlns="http://schemas.openxmlformats.org/spreadsheetml/2006/main" count="39396" uniqueCount="11495">
  <si>
    <t>Debris rack</t>
  </si>
  <si>
    <t>Construction schedule</t>
  </si>
  <si>
    <t>Soil erosion control</t>
  </si>
  <si>
    <t>Construction survey and staking</t>
  </si>
  <si>
    <t>Slope, reference, and clearing and grubbing stake</t>
  </si>
  <si>
    <t>km</t>
  </si>
  <si>
    <t>Each</t>
  </si>
  <si>
    <t>Containment system and worker protection plan</t>
  </si>
  <si>
    <t>Crosshole sonic logging</t>
  </si>
  <si>
    <t>End section for reinforced concrete box culvert</t>
  </si>
  <si>
    <t>Slope, reference, and clearing and grubbing control</t>
  </si>
  <si>
    <t>Polyurethane resin injection</t>
  </si>
  <si>
    <t>Aggregate-topsoil course</t>
  </si>
  <si>
    <t>Dust palliative application</t>
  </si>
  <si>
    <t>Emulsified asphalt</t>
  </si>
  <si>
    <t>Lignin sulfonate</t>
  </si>
  <si>
    <t>Calcium chloride</t>
  </si>
  <si>
    <t>Magnesium chloride</t>
  </si>
  <si>
    <t>Calcium chloride flake</t>
  </si>
  <si>
    <t>Inclinometer casing</t>
  </si>
  <si>
    <t>High performance concrete</t>
  </si>
  <si>
    <t>Day</t>
  </si>
  <si>
    <t>Site grading</t>
  </si>
  <si>
    <t>Geosynthetic clay liner</t>
  </si>
  <si>
    <t>Surface diamond grinding</t>
  </si>
  <si>
    <t>Concrete coloring agent</t>
  </si>
  <si>
    <t>Mineral filler</t>
  </si>
  <si>
    <t>Verification test nail</t>
  </si>
  <si>
    <t>Pile encapsulation with cathodic protection</t>
  </si>
  <si>
    <t>Temporary roadway protection</t>
  </si>
  <si>
    <t>LB</t>
  </si>
  <si>
    <t>DAY</t>
  </si>
  <si>
    <t>Alternate bridge</t>
  </si>
  <si>
    <t>Anchor pad</t>
  </si>
  <si>
    <t>Ultra-thin bonded wearing course</t>
  </si>
  <si>
    <t>Concrete masonry units</t>
  </si>
  <si>
    <t xml:space="preserve">m </t>
  </si>
  <si>
    <t>Sample wall</t>
  </si>
  <si>
    <t>Repoint stone masonry</t>
  </si>
  <si>
    <t>Clean stone masonry surfaces</t>
  </si>
  <si>
    <t>Horizontal drain pipe</t>
  </si>
  <si>
    <t>Item Description - MET</t>
  </si>
  <si>
    <t>Unit_m</t>
  </si>
  <si>
    <t>Undersealing hole</t>
  </si>
  <si>
    <t>Rock stain</t>
  </si>
  <si>
    <t>Weathering agent</t>
  </si>
  <si>
    <t>L</t>
  </si>
  <si>
    <t>Rounding cut slopes</t>
  </si>
  <si>
    <t>Waste</t>
  </si>
  <si>
    <t>Slope scaling</t>
  </si>
  <si>
    <t>Berms</t>
  </si>
  <si>
    <t>Test pile</t>
  </si>
  <si>
    <t>Sealing joints and cracks</t>
  </si>
  <si>
    <t>Grout</t>
  </si>
  <si>
    <t>MFBM</t>
  </si>
  <si>
    <t>MGAL</t>
  </si>
  <si>
    <t>SQFT</t>
  </si>
  <si>
    <t>UNIT_E</t>
  </si>
  <si>
    <t>MILE</t>
  </si>
  <si>
    <t>EACH</t>
  </si>
  <si>
    <t>HOUR</t>
  </si>
  <si>
    <t>ACRE</t>
  </si>
  <si>
    <t>SQYD</t>
  </si>
  <si>
    <t>LNFT</t>
  </si>
  <si>
    <t>SLRY</t>
  </si>
  <si>
    <t>CUYD</t>
  </si>
  <si>
    <t>TON</t>
  </si>
  <si>
    <t>GAL</t>
  </si>
  <si>
    <t>Structural steel</t>
  </si>
  <si>
    <t>Structural steel, furnished, fabricated, and erected</t>
  </si>
  <si>
    <t>Dampproofing</t>
  </si>
  <si>
    <t>Concrete</t>
  </si>
  <si>
    <t>Bedding and backfill aggregate</t>
  </si>
  <si>
    <t>Gabions</t>
  </si>
  <si>
    <t>Removal of concrete by hydrodemolition</t>
  </si>
  <si>
    <t>Bridge erection system</t>
  </si>
  <si>
    <t>Temporary support structure</t>
  </si>
  <si>
    <t>Rockfall protection fence</t>
  </si>
  <si>
    <t>Cold recycled asphalt base course</t>
  </si>
  <si>
    <t>l</t>
  </si>
  <si>
    <t>Hand excavation</t>
  </si>
  <si>
    <t>Controlled blast hole</t>
  </si>
  <si>
    <t>Controlled blasting</t>
  </si>
  <si>
    <t>Conserve and place boulder</t>
  </si>
  <si>
    <t>Rock dowel</t>
  </si>
  <si>
    <t>LPSM</t>
  </si>
  <si>
    <t>Mobilization</t>
  </si>
  <si>
    <t>Pre-fabricated steel bridge</t>
  </si>
  <si>
    <t>Controlled vibration monitoring</t>
  </si>
  <si>
    <t>Blasting consultant</t>
  </si>
  <si>
    <t>Geogrid</t>
  </si>
  <si>
    <t>Structure excavation</t>
  </si>
  <si>
    <t>Foundation fill</t>
  </si>
  <si>
    <t>Structural backfill</t>
  </si>
  <si>
    <t>Shoring and bracing</t>
  </si>
  <si>
    <t>Cofferdams</t>
  </si>
  <si>
    <t>Linear grading</t>
  </si>
  <si>
    <t>mo</t>
  </si>
  <si>
    <t>Micropile load verification test</t>
  </si>
  <si>
    <t>Paving geotextile</t>
  </si>
  <si>
    <t>Fog seal</t>
  </si>
  <si>
    <t>Asphalt pavement milling</t>
  </si>
  <si>
    <t>Rockery</t>
  </si>
  <si>
    <t>Blotter</t>
  </si>
  <si>
    <t>Joint sealant</t>
  </si>
  <si>
    <t>kg</t>
  </si>
  <si>
    <t>Prestressing system</t>
  </si>
  <si>
    <t>Hour</t>
  </si>
  <si>
    <t>ha</t>
  </si>
  <si>
    <t>m2</t>
  </si>
  <si>
    <t>m</t>
  </si>
  <si>
    <t>slry</t>
  </si>
  <si>
    <t>Watering for dust control</t>
  </si>
  <si>
    <t>m3</t>
  </si>
  <si>
    <t>Clearing and grubbing</t>
  </si>
  <si>
    <t>Selective clearing</t>
  </si>
  <si>
    <t>Selective clearing and grubbing</t>
  </si>
  <si>
    <t>Special clearing and grubbing</t>
  </si>
  <si>
    <t>Roadside cleanup</t>
  </si>
  <si>
    <t>Tree pruning</t>
  </si>
  <si>
    <t>Sawcutting pavement</t>
  </si>
  <si>
    <t>Roadway excavation</t>
  </si>
  <si>
    <t>Subexcavation</t>
  </si>
  <si>
    <t>Unclassified borrow</t>
  </si>
  <si>
    <t>t</t>
  </si>
  <si>
    <t>Select borrow</t>
  </si>
  <si>
    <t>Select topping</t>
  </si>
  <si>
    <t>Embankment construction</t>
  </si>
  <si>
    <t>Rock excavation</t>
  </si>
  <si>
    <t>Drilled hole</t>
  </si>
  <si>
    <t>Select granular backfill</t>
  </si>
  <si>
    <t>Ground anchor</t>
  </si>
  <si>
    <t>Performance test</t>
  </si>
  <si>
    <t>Reinforced concrete retaining wall</t>
  </si>
  <si>
    <t>Soil nail</t>
  </si>
  <si>
    <t>Soil nail retaining wall</t>
  </si>
  <si>
    <t>Lime</t>
  </si>
  <si>
    <t>Hydraulic cement</t>
  </si>
  <si>
    <t>Fly ash</t>
  </si>
  <si>
    <t>Boulder</t>
  </si>
  <si>
    <t>Remove and reset boulder</t>
  </si>
  <si>
    <t>Concrete overlay</t>
  </si>
  <si>
    <t>Micropile proof load test</t>
  </si>
  <si>
    <t>Contractor quality control</t>
  </si>
  <si>
    <t>Contractor testing</t>
  </si>
  <si>
    <t>Coring/pressure grouting</t>
  </si>
  <si>
    <t>Temporary casing</t>
  </si>
  <si>
    <t>Shotcrete</t>
  </si>
  <si>
    <t>Reinforced shotcrete</t>
  </si>
  <si>
    <t>Rock bolt</t>
  </si>
  <si>
    <t>Geomembrane</t>
  </si>
  <si>
    <t>Cement</t>
  </si>
  <si>
    <t>Collector system</t>
  </si>
  <si>
    <t>Grout pipe</t>
  </si>
  <si>
    <t>Contractor quality control manager</t>
  </si>
  <si>
    <t>Preboring</t>
  </si>
  <si>
    <t>Asphalt concrete pavement</t>
  </si>
  <si>
    <t>Tree root pruning</t>
  </si>
  <si>
    <t>Dissipator, pipe</t>
  </si>
  <si>
    <t>Aggregate surface course</t>
  </si>
  <si>
    <t>Dewatering</t>
  </si>
  <si>
    <t>Pile stress monitoring</t>
  </si>
  <si>
    <t>Repair concrete</t>
  </si>
  <si>
    <t>Seal concrete surface</t>
  </si>
  <si>
    <t>Clean and reseal joints</t>
  </si>
  <si>
    <t>Item Description-USC</t>
  </si>
  <si>
    <t>Lean concrete backfill</t>
  </si>
  <si>
    <t>Clean concrete surface</t>
  </si>
  <si>
    <t>Concrete color finish</t>
  </si>
  <si>
    <t>Concrete color agent</t>
  </si>
  <si>
    <t>Expansion joints</t>
  </si>
  <si>
    <t>Expansion joint repair</t>
  </si>
  <si>
    <t>MO</t>
  </si>
  <si>
    <t>Pay Item Type</t>
  </si>
  <si>
    <t>Cleaning and restoration of concrete surfaces</t>
  </si>
  <si>
    <t>Geocell</t>
  </si>
  <si>
    <t>Temporary rockfall protection</t>
  </si>
  <si>
    <t>Revetment mat, articulated concrete block</t>
  </si>
  <si>
    <t>Vibro column predrilling</t>
  </si>
  <si>
    <t>Storm water pollution prevention plan</t>
  </si>
  <si>
    <t>Mechanically compacted aggregate column</t>
  </si>
  <si>
    <t>30101-0000</t>
  </si>
  <si>
    <t>Aggregate base</t>
  </si>
  <si>
    <t>AGGREGATE BASE</t>
  </si>
  <si>
    <t>NM</t>
  </si>
  <si>
    <t>30101-1000</t>
  </si>
  <si>
    <t>Aggregate base grading C</t>
  </si>
  <si>
    <t>AGGREGATE BASE GRADING C</t>
  </si>
  <si>
    <t>30101-2000</t>
  </si>
  <si>
    <t>Aggregate base grading D</t>
  </si>
  <si>
    <t>AGGREGATE BASE GRADING D</t>
  </si>
  <si>
    <t>30101-3000</t>
  </si>
  <si>
    <t>Aggregate base grading E</t>
  </si>
  <si>
    <t>AGGREGATE BASE GRADING E</t>
  </si>
  <si>
    <t>30101-4000</t>
  </si>
  <si>
    <t>Aggregate base grading C or D</t>
  </si>
  <si>
    <t>AGGREGATE BASE GRADING C OR D</t>
  </si>
  <si>
    <t>30102-0000</t>
  </si>
  <si>
    <t>30102-0100</t>
  </si>
  <si>
    <t>Aggregate base grading C, 100mm depth</t>
  </si>
  <si>
    <t>AGGREGATE BASE GRADING C, 4-INCH DEPTH</t>
  </si>
  <si>
    <t>30102-0200</t>
  </si>
  <si>
    <t>Aggregate base grading C, 150mm depth</t>
  </si>
  <si>
    <t>AGGREGATE BASE GRADING C, 6-INCH DEPTH</t>
  </si>
  <si>
    <t>30102-0300</t>
  </si>
  <si>
    <t>Aggregate base grading C, 200mm depth</t>
  </si>
  <si>
    <t>AGGREGATE BASE GRADING C, 8-INCH DEPTH</t>
  </si>
  <si>
    <t>30102-0400</t>
  </si>
  <si>
    <t>Aggregate base grading C, 250mm depth</t>
  </si>
  <si>
    <t>AGGREGATE BASE GRADING C, 10-INCH DEPTH</t>
  </si>
  <si>
    <t>30102-0500</t>
  </si>
  <si>
    <t>Aggregate base grading C, 300mm depth</t>
  </si>
  <si>
    <t>AGGREGATE BASE GRADING C, 12-INCH DEPTH</t>
  </si>
  <si>
    <t>30102-0600</t>
  </si>
  <si>
    <t>Aggregate base grading D, 100mm depth</t>
  </si>
  <si>
    <t>AGGREGATE BASE GRADING D, 4-INCH DEPTH</t>
  </si>
  <si>
    <t>30102-0700</t>
  </si>
  <si>
    <t>Aggregate base grading D, 150mm depth</t>
  </si>
  <si>
    <t>AGGREGATE BASE GRADING D, 6-INCH DEPTH</t>
  </si>
  <si>
    <t>30102-0800</t>
  </si>
  <si>
    <t>Aggregate base grading D, 200mm depth</t>
  </si>
  <si>
    <t>AGGREGATE BASE GRADING D, 8-INCH DEPTH</t>
  </si>
  <si>
    <t>30102-0900</t>
  </si>
  <si>
    <t>Aggregate base grading D, 250mm depth</t>
  </si>
  <si>
    <t>AGGREGATE BASE GRADING D, 10-INCH DEPTH</t>
  </si>
  <si>
    <t>30102-1000</t>
  </si>
  <si>
    <t>Aggregate base grading D, 300mm depth</t>
  </si>
  <si>
    <t>AGGREGATE BASE GRADING D, 12-INCH DEPTH</t>
  </si>
  <si>
    <t>30102-1100</t>
  </si>
  <si>
    <t>Aggregate base grading E, 100mm depth</t>
  </si>
  <si>
    <t>AGGREGATE BASE GRADING E, 4-INCH DEPTH</t>
  </si>
  <si>
    <t>30102-1200</t>
  </si>
  <si>
    <t>Aggregate base grading E, 150mm depth</t>
  </si>
  <si>
    <t>AGGREGATE BASE GRADING E, 6-INCH DEPTH</t>
  </si>
  <si>
    <t>30102-1300</t>
  </si>
  <si>
    <t>Aggregate base grading E, 200mm depth</t>
  </si>
  <si>
    <t>AGGREGATE BASE GRADING E, 8-INCH DEPTH</t>
  </si>
  <si>
    <t>30102-1400</t>
  </si>
  <si>
    <t>Aggregate base grading E, 250mm depth</t>
  </si>
  <si>
    <t>AGGREGATE BASE GRADING E, 10-INCH DEPTH</t>
  </si>
  <si>
    <t>30102-1500</t>
  </si>
  <si>
    <t>Aggregate base grading E, 300mm depth</t>
  </si>
  <si>
    <t>AGGREGATE BASE GRADING E, 12-INCH DEPTH</t>
  </si>
  <si>
    <t>30102-1600</t>
  </si>
  <si>
    <t>Aggregate base grading C or D, 50mm depth</t>
  </si>
  <si>
    <t>AGGREGATE BASE GRADING C OR D, 2-INCH DEPTH</t>
  </si>
  <si>
    <t>30102-1700</t>
  </si>
  <si>
    <t>Aggregate base grading C or D, 75mm depth</t>
  </si>
  <si>
    <t>AGGREGATE BASE GRADING C OR D, 3-INCH DEPTH</t>
  </si>
  <si>
    <t>30102-1800</t>
  </si>
  <si>
    <t>Aggregate base grading C or D, 100mm depth</t>
  </si>
  <si>
    <t>AGGREGATE BASE GRADING C OR D, 4-INCH DEPTH</t>
  </si>
  <si>
    <t>30102-1900</t>
  </si>
  <si>
    <t>Aggregate base grading C or D, 125mm depth</t>
  </si>
  <si>
    <t>AGGREGATE BASE GRADING C OR D, 5-INCH DEPTH</t>
  </si>
  <si>
    <t>30102-2000</t>
  </si>
  <si>
    <t>Aggregate base grading C or D, 150mm depth</t>
  </si>
  <si>
    <t>AGGREGATE BASE GRADING C OR D, 6-INCH DEPTH</t>
  </si>
  <si>
    <t>30102-2100</t>
  </si>
  <si>
    <t>Aggregate base grading C or D, 200mm depth</t>
  </si>
  <si>
    <t>AGGREGATE BASE GRADING C OR D, 8-INCH DEPTH</t>
  </si>
  <si>
    <t>30102-2150</t>
  </si>
  <si>
    <t>Aggregate base grading C or D, 225mm depth</t>
  </si>
  <si>
    <t>AGGREGATE BASE GRADING C OR D, 9-INCH DEPTH</t>
  </si>
  <si>
    <t>30102-2200</t>
  </si>
  <si>
    <t>Aggregate base grading C or D, 250mm depth</t>
  </si>
  <si>
    <t>AGGREGATE BASE GRADING C OR D, 10-INCH DEPTH</t>
  </si>
  <si>
    <t>30102-2300</t>
  </si>
  <si>
    <t>Aggregate base grading C or D, 300mm depth</t>
  </si>
  <si>
    <t>AGGREGATE BASE GRADING C OR D, 12-INCH DEPTH</t>
  </si>
  <si>
    <t>30102-2400</t>
  </si>
  <si>
    <t>Aggregate base grading C or D, 400mm depth</t>
  </si>
  <si>
    <t>AGGREGATE BASE GRADING C OR D, 16-INCH DEPTH</t>
  </si>
  <si>
    <t>30103-0000</t>
  </si>
  <si>
    <t>30103-1000</t>
  </si>
  <si>
    <t>30103-2000</t>
  </si>
  <si>
    <t>30103-3000</t>
  </si>
  <si>
    <t>30103-4000</t>
  </si>
  <si>
    <t>30105-0000</t>
  </si>
  <si>
    <t>Subbase</t>
  </si>
  <si>
    <t>SUBBASE</t>
  </si>
  <si>
    <t>30105-1000</t>
  </si>
  <si>
    <t>Subbase grading A</t>
  </si>
  <si>
    <t>SUBBASE GRADING A</t>
  </si>
  <si>
    <t>30105-2000</t>
  </si>
  <si>
    <t>Subbase grading B</t>
  </si>
  <si>
    <t>SUBBASE GRADING B</t>
  </si>
  <si>
    <t>30106-0100</t>
  </si>
  <si>
    <t>Subbase grading A, 100mm depth</t>
  </si>
  <si>
    <t>SUBBASE GRADING A, 4-INCH DEPTH</t>
  </si>
  <si>
    <t>30106-0200</t>
  </si>
  <si>
    <t>Subbase grading A, 150mm depth</t>
  </si>
  <si>
    <t>SUBBASE GRADING A, 6-INCH DEPTH</t>
  </si>
  <si>
    <t>30106-0300</t>
  </si>
  <si>
    <t>Subbase grading A, 200mm depth</t>
  </si>
  <si>
    <t>SUBBASE GRADING A, 8-INCH DEPTH</t>
  </si>
  <si>
    <t>30106-0400</t>
  </si>
  <si>
    <t>Subbase grading A, 250mm depth</t>
  </si>
  <si>
    <t>SUBBASE GRADING A, 10-INCH DEPTH</t>
  </si>
  <si>
    <t>30106-0500</t>
  </si>
  <si>
    <t>Subbase grading A, 300mm depth</t>
  </si>
  <si>
    <t>SUBBASE GRADING A, 12-INCH DEPTH</t>
  </si>
  <si>
    <t>30106-0600</t>
  </si>
  <si>
    <t>Subbase grading B, 100mm depth</t>
  </si>
  <si>
    <t>SUBBASE GRADING B, 4-INCH DEPTH</t>
  </si>
  <si>
    <t>30106-0700</t>
  </si>
  <si>
    <t>Subbase grading B, 150mm depth</t>
  </si>
  <si>
    <t>SUBBASE GRADING B, 6-INCH DEPTH</t>
  </si>
  <si>
    <t>30106-0800</t>
  </si>
  <si>
    <t>Subbase grading B, 200mm depth</t>
  </si>
  <si>
    <t>SUBBASE GRADING B, 8-INCH DEPTH</t>
  </si>
  <si>
    <t>30106-0900</t>
  </si>
  <si>
    <t>Subbase grading B, 250mm depth</t>
  </si>
  <si>
    <t>SUBBASE GRADING B, 10-INCH DEPTH</t>
  </si>
  <si>
    <t>30106-1000</t>
  </si>
  <si>
    <t>Subbase grading B, 300mm depth</t>
  </si>
  <si>
    <t>SUBBASE GRADING B, 12-INCH DEPTH</t>
  </si>
  <si>
    <t>30107-0000</t>
  </si>
  <si>
    <t>30107-1000</t>
  </si>
  <si>
    <t>30107-2000</t>
  </si>
  <si>
    <t>30110-0000</t>
  </si>
  <si>
    <t>AGGREGATE SURFACE COURSE</t>
  </si>
  <si>
    <t>30111-1000</t>
  </si>
  <si>
    <t>Aggregate surface course, 100mm depth</t>
  </si>
  <si>
    <t>AGGREGATE SURFACE COURSE, 4-INCH DEPTH</t>
  </si>
  <si>
    <t>30111-2000</t>
  </si>
  <si>
    <t>Aggregate surface course, 150mm depth</t>
  </si>
  <si>
    <t>AGGREGATE SURFACE COURSE, 6-INCH DEPTH</t>
  </si>
  <si>
    <t>30111-3000</t>
  </si>
  <si>
    <t>Aggregate surface course, 200mm depth</t>
  </si>
  <si>
    <t>AGGREGATE SURFACE COURSE, 8-INCH DEPTH</t>
  </si>
  <si>
    <t>30111-4000</t>
  </si>
  <si>
    <t>Aggregate surface course, 250mm depth</t>
  </si>
  <si>
    <t>AGGREGATE SURFACE COURSE, 10-INCH DEPTH</t>
  </si>
  <si>
    <t>30111-5000</t>
  </si>
  <si>
    <t>Aggregate surface course, 300mm depth</t>
  </si>
  <si>
    <t>AGGREGATE SURFACE COURSE, 12-INCH DEPTH</t>
  </si>
  <si>
    <t>30112-0000</t>
  </si>
  <si>
    <t>Roadway aggregate, method 1</t>
  </si>
  <si>
    <t>ROADWAY AGGREGATE, METHOD 1</t>
  </si>
  <si>
    <t>Roadway aggregate, method 2</t>
  </si>
  <si>
    <t>ROADWAY AGGREGATE, METHOD 2</t>
  </si>
  <si>
    <t>BEDDING AND BACKFILL AGGREGATE</t>
  </si>
  <si>
    <t>MECHANICALLY COMPACTED AGGREGATE COLUMN</t>
  </si>
  <si>
    <t>N</t>
  </si>
  <si>
    <t>30201-1000</t>
  </si>
  <si>
    <t>30202-1000</t>
  </si>
  <si>
    <t>Cement treated aggregate course</t>
  </si>
  <si>
    <t>CEMENT TREATED AGGREGATE COURSE</t>
  </si>
  <si>
    <t>CEMENT</t>
  </si>
  <si>
    <t>FLY ASH</t>
  </si>
  <si>
    <t>LIME</t>
  </si>
  <si>
    <t>30301-1000</t>
  </si>
  <si>
    <t>Ditch reconditioning</t>
  </si>
  <si>
    <t>DITCH RECONDITIONING</t>
  </si>
  <si>
    <t>30301-2000</t>
  </si>
  <si>
    <t>Shoulder reconditioning</t>
  </si>
  <si>
    <t>SHOULDER RECONDITIONING</t>
  </si>
  <si>
    <t>30301-3000</t>
  </si>
  <si>
    <t>Shoulder and ditch reconditioning</t>
  </si>
  <si>
    <t>SHOULDER AND DITCH RECONDITIONING</t>
  </si>
  <si>
    <t>30301-4000</t>
  </si>
  <si>
    <t>Roadbed reconditioning</t>
  </si>
  <si>
    <t>ROADBED RECONDITIONING</t>
  </si>
  <si>
    <t>30301-5000</t>
  </si>
  <si>
    <t>Aggregate surface reconditioning</t>
  </si>
  <si>
    <t>AGGREGATE SURFACE RECONDITIONING</t>
  </si>
  <si>
    <t>30301-6000</t>
  </si>
  <si>
    <t>Roadway reconditioning</t>
  </si>
  <si>
    <t>ROADWAY RECONDITIONING</t>
  </si>
  <si>
    <t>30302-1000</t>
  </si>
  <si>
    <t>30302-2000</t>
  </si>
  <si>
    <t>30302-3000</t>
  </si>
  <si>
    <t>30302-4000</t>
  </si>
  <si>
    <t>30302-5000</t>
  </si>
  <si>
    <t>30302-6000</t>
  </si>
  <si>
    <t>30303-1000</t>
  </si>
  <si>
    <t>30303-2000</t>
  </si>
  <si>
    <t>30303-3000</t>
  </si>
  <si>
    <t>CALCIUM CHLORIDE</t>
  </si>
  <si>
    <t>30501-0000</t>
  </si>
  <si>
    <t>AGGREGATE-TOPSOIL COURSE</t>
  </si>
  <si>
    <t>30502-0000</t>
  </si>
  <si>
    <t>Aggregate-topsoil course, 25mm depth</t>
  </si>
  <si>
    <t>AGGREGATE-TOPSOIL COURSE, 1-INCH DEPTH</t>
  </si>
  <si>
    <t>Aggregate-topsoil course, 40mm depth</t>
  </si>
  <si>
    <t>AGGREGATE-TOPSOIL COURSE, 1 1/2-INCH DEPTH</t>
  </si>
  <si>
    <t>Aggregate-topsoil course, 50mm depth</t>
  </si>
  <si>
    <t>AGGREGATE-TOPSOIL COURSE, 2-INCH DEPTH</t>
  </si>
  <si>
    <t>30502-0400</t>
  </si>
  <si>
    <t>Aggregate-topsoil course, 65mm depth</t>
  </si>
  <si>
    <t>AGGREGATE-TOPSOIL COURSE, 2 1/2-INCH DEPTH</t>
  </si>
  <si>
    <t>Aggregate-topsoil course, 75mm depth</t>
  </si>
  <si>
    <t>AGGREGATE-TOPSOIL COURSE, 3-INCH DEPTH</t>
  </si>
  <si>
    <t>30502-0600</t>
  </si>
  <si>
    <t>Aggregate-topsoil course, 90mm depth</t>
  </si>
  <si>
    <t>AGGREGATE-TOPSOIL COURSE, 3 1/2-INCH DEPTH</t>
  </si>
  <si>
    <t>Aggregate-topsoil course, 100mm depth</t>
  </si>
  <si>
    <t>AGGREGATE-TOPSOIL COURSE, 4-INCH DEPTH</t>
  </si>
  <si>
    <t>30502-0800</t>
  </si>
  <si>
    <t>Aggregate-topsoil course, 115mm depth</t>
  </si>
  <si>
    <t>AGGREGATE-TOPSOIL COURSE, 4 1/2-INCH DEPTH</t>
  </si>
  <si>
    <t>Aggregate-topsoil course, 125mm depth</t>
  </si>
  <si>
    <t>AGGREGATE-TOPSOIL COURSE, 5-INCH DEPTH</t>
  </si>
  <si>
    <t>30502-1000</t>
  </si>
  <si>
    <t>Aggregate-topsoil course, 150mm depth</t>
  </si>
  <si>
    <t>AGGREGATE-TOPSOIL COURSE, 6-INCH DEPTH</t>
  </si>
  <si>
    <t>30601-0000</t>
  </si>
  <si>
    <t>DUST PALLIATIVE APPLICATION</t>
  </si>
  <si>
    <t>30602-0000</t>
  </si>
  <si>
    <t>30603-0000</t>
  </si>
  <si>
    <t>EMULSIFIED ASPHALT</t>
  </si>
  <si>
    <t>30604-0000</t>
  </si>
  <si>
    <t>LIGNIN SULFONATE</t>
  </si>
  <si>
    <t>MAGNESIUM CHLORIDE</t>
  </si>
  <si>
    <t>CALCIUM CHLORIDE FLAKE</t>
  </si>
  <si>
    <t>30901-1000</t>
  </si>
  <si>
    <t>Emulsified asphalt treated aggregate base, grading C</t>
  </si>
  <si>
    <t>EMULSIFIED ASPHALT TREATED AGGREGATE BASE, GRADING C</t>
  </si>
  <si>
    <t>30901-2000</t>
  </si>
  <si>
    <t>Emulsified asphalt treated aggregate base, grading D</t>
  </si>
  <si>
    <t>EMULSIFIED ASPHALT TREATED AGGREGATE BASE, GRADING D</t>
  </si>
  <si>
    <t>30901-3000</t>
  </si>
  <si>
    <t>Emulsified asphalt treated aggregate base, grading E</t>
  </si>
  <si>
    <t>EMULSIFIED ASPHALT TREATED AGGREGATE BASE, GRADING E</t>
  </si>
  <si>
    <t>30901-4000</t>
  </si>
  <si>
    <t>Emulsified asphalt treated aggregate base, grading C or D</t>
  </si>
  <si>
    <t>EMULSIFIED ASPHALT TREATED AGGREGATE BASE, GRADING C OR D</t>
  </si>
  <si>
    <t>30902-1000</t>
  </si>
  <si>
    <t>30902-2000</t>
  </si>
  <si>
    <t>30902-3000</t>
  </si>
  <si>
    <t>30902-4000</t>
  </si>
  <si>
    <t>30903-1000</t>
  </si>
  <si>
    <t>30903-2000</t>
  </si>
  <si>
    <t>30903-3000</t>
  </si>
  <si>
    <t>30903-4000</t>
  </si>
  <si>
    <t>Stockpiled aggregate</t>
  </si>
  <si>
    <t>STOCKPILED AGGREGATE</t>
  </si>
  <si>
    <t>31201-0000</t>
  </si>
  <si>
    <t>31202-0000</t>
  </si>
  <si>
    <t>31203-0000</t>
  </si>
  <si>
    <t>BLOTTER</t>
  </si>
  <si>
    <t>15101-0000</t>
  </si>
  <si>
    <t>MOBILIZATION</t>
  </si>
  <si>
    <t>15201-0000</t>
  </si>
  <si>
    <t>CONSTRUCTION SURVEY AND STAKING</t>
  </si>
  <si>
    <t>15205-0000</t>
  </si>
  <si>
    <t>SLOPE, REFERENCE, AND CLEARING AND GRUBBING STAKE</t>
  </si>
  <si>
    <t>15206-0000</t>
  </si>
  <si>
    <t>15210-1000</t>
  </si>
  <si>
    <t>Centerline, staking</t>
  </si>
  <si>
    <t>CENTERLINE, STAKING</t>
  </si>
  <si>
    <t>15210-3000</t>
  </si>
  <si>
    <t>Centerline, verification and staking</t>
  </si>
  <si>
    <t>CENTERLINE, VERIFICATION AND STAKING</t>
  </si>
  <si>
    <t>15210-4000</t>
  </si>
  <si>
    <t>Centerline, establishment</t>
  </si>
  <si>
    <t>CENTERLINE, ESTABLISHMENT</t>
  </si>
  <si>
    <t>15214-0000</t>
  </si>
  <si>
    <t>Survey and staking, miscellaneous</t>
  </si>
  <si>
    <t>SURVEY AND STAKING, MISCELLANEOUS</t>
  </si>
  <si>
    <t>15214-1000</t>
  </si>
  <si>
    <t>Survey and staking, bridge</t>
  </si>
  <si>
    <t>SURVEY AND STAKING, BRIDGE</t>
  </si>
  <si>
    <t>15214-2000</t>
  </si>
  <si>
    <t>Survey and staking, retaining wall</t>
  </si>
  <si>
    <t>SURVEY AND STAKING, RETAINING WALL</t>
  </si>
  <si>
    <t>15214-3000</t>
  </si>
  <si>
    <t>Survey and staking, parking area</t>
  </si>
  <si>
    <t>SURVEY AND STAKING, PARKING AREA</t>
  </si>
  <si>
    <t>15215-1000</t>
  </si>
  <si>
    <t>Survey and staking, approach road</t>
  </si>
  <si>
    <t>SURVEY AND STAKING, APPROACH ROAD</t>
  </si>
  <si>
    <t>15215-2000</t>
  </si>
  <si>
    <t>15215-3000</t>
  </si>
  <si>
    <t>Survey and staking, drainage structure</t>
  </si>
  <si>
    <t>SURVEY AND STAKING, DRAINAGE STRUCTURE</t>
  </si>
  <si>
    <t>15215-4000</t>
  </si>
  <si>
    <t>Survey and staking, permanent monument and marker</t>
  </si>
  <si>
    <t>SURVEY AND STAKING, PERMANENT MONUMENT AND MARKER</t>
  </si>
  <si>
    <t>15215-4500</t>
  </si>
  <si>
    <t>Survey and staking, relocate control point</t>
  </si>
  <si>
    <t>SURVEY AND STAKING, RELOCATE CONTROL POINT</t>
  </si>
  <si>
    <t>15215-5000</t>
  </si>
  <si>
    <t>Survey and staking, box culvert</t>
  </si>
  <si>
    <t>SURVEY AND STAKING, BOX CULVERT</t>
  </si>
  <si>
    <t>15215-6000</t>
  </si>
  <si>
    <t>Survey and staking, roadway cross-sections</t>
  </si>
  <si>
    <t>SURVEY AND STAKING, ROADWAY CROSS-SECTIONS</t>
  </si>
  <si>
    <t>15215-7000</t>
  </si>
  <si>
    <t>15216-1000</t>
  </si>
  <si>
    <t>15216-2000</t>
  </si>
  <si>
    <t>Survey and staking, grade finishing stakes</t>
  </si>
  <si>
    <t>SURVEY AND STAKING, GRADE FINISHING STAKES</t>
  </si>
  <si>
    <t>15216-3000</t>
  </si>
  <si>
    <t>Survey and staking, template control</t>
  </si>
  <si>
    <t>SURVEY AND STAKING, TEMPLATE CONTROL</t>
  </si>
  <si>
    <t>15217-1000</t>
  </si>
  <si>
    <t>15225-0000</t>
  </si>
  <si>
    <t>SLOPE, REFERENCE, AND CLEARING AND GRUBBING CONTROL</t>
  </si>
  <si>
    <t>15236-2000</t>
  </si>
  <si>
    <t>Survey control, grade finishing</t>
  </si>
  <si>
    <t>SURVEY CONTROL, GRADE FINISHING</t>
  </si>
  <si>
    <t>15301-0000</t>
  </si>
  <si>
    <t>CONTRACTOR QUALITY CONTROL</t>
  </si>
  <si>
    <t>15301-0010</t>
  </si>
  <si>
    <t>Contractor quality control and assurance</t>
  </si>
  <si>
    <t>CONTRACTOR QUALITY CONTROL AND ASSURANCE</t>
  </si>
  <si>
    <t>15302-0000</t>
  </si>
  <si>
    <t>CONTRACTOR QUALITY CONTROL MANAGER</t>
  </si>
  <si>
    <t>15303-0000</t>
  </si>
  <si>
    <t>15401-0000</t>
  </si>
  <si>
    <t>CONTRACTOR TESTING</t>
  </si>
  <si>
    <t>15501-0000</t>
  </si>
  <si>
    <t>CONSTRUCTION SCHEDULE</t>
  </si>
  <si>
    <t>15701-0000</t>
  </si>
  <si>
    <t>SOIL EROSION CONTROL</t>
  </si>
  <si>
    <t>15702-1000</t>
  </si>
  <si>
    <t>Soil erosion control, temporary diversion channel</t>
  </si>
  <si>
    <t>SOIL EROSION CONTROL, TEMPORARY DIVERSION CHANNEL</t>
  </si>
  <si>
    <t>15702-2000</t>
  </si>
  <si>
    <t>Soil erosion control, turbidity monitoring</t>
  </si>
  <si>
    <t>SOIL EROSION CONTROL, TURBIDITY MONITORING</t>
  </si>
  <si>
    <t>15703-1000</t>
  </si>
  <si>
    <t>Soil erosion control, soil stabilization</t>
  </si>
  <si>
    <t>SOIL EROSION CONTROL, SOIL STABILIZATION</t>
  </si>
  <si>
    <t>15703-1500</t>
  </si>
  <si>
    <t>Soil erosion control, temporary soil tackifier</t>
  </si>
  <si>
    <t>SOIL EROSION CONTROL, TEMPORARY SOIL TACKIFIER</t>
  </si>
  <si>
    <t>15703-2000</t>
  </si>
  <si>
    <t>Soil erosion control, temporary turf establishment</t>
  </si>
  <si>
    <t>SOIL EROSION CONTROL, TEMPORARY TURF ESTABLISHMENT</t>
  </si>
  <si>
    <t>15703-2500</t>
  </si>
  <si>
    <t>Soil erosion control, mulching, hydraulic method</t>
  </si>
  <si>
    <t>SOIL EROSION CONTROL, MULCHING, HYDRAULIC METHOD</t>
  </si>
  <si>
    <t>15704-1000</t>
  </si>
  <si>
    <t>Soil erosion control, plastic lining</t>
  </si>
  <si>
    <t>SOIL EROSION CONTROL, PLASTIC LINING</t>
  </si>
  <si>
    <t>15704-1100</t>
  </si>
  <si>
    <t>Soil erosion control, brush blanket</t>
  </si>
  <si>
    <t>SOIL EROSION CONTROL, BRUSH BLANKET</t>
  </si>
  <si>
    <t>15705-0100</t>
  </si>
  <si>
    <t>Soil erosion control, silt fence</t>
  </si>
  <si>
    <t>SOIL EROSION CONTROL, SILT FENCE</t>
  </si>
  <si>
    <t>15705-0200</t>
  </si>
  <si>
    <t>Soil erosion control, brush barriers</t>
  </si>
  <si>
    <t>SOIL EROSION CONTROL, BRUSH BARRIERS</t>
  </si>
  <si>
    <t>15705-0300</t>
  </si>
  <si>
    <t>Soil erosion control, slope drains</t>
  </si>
  <si>
    <t>SOIL EROSION CONTROL, SLOPE DRAINS</t>
  </si>
  <si>
    <t>15705-0400</t>
  </si>
  <si>
    <t>Soil erosion control, earth berms</t>
  </si>
  <si>
    <t>SOIL EROSION CONTROL, EARTH BERMS</t>
  </si>
  <si>
    <t>15705-0500</t>
  </si>
  <si>
    <t>Soil erosion control, temporary culvert pipe</t>
  </si>
  <si>
    <t>SOIL EROSION CONTROL, TEMPORARY CULVERT PIPE</t>
  </si>
  <si>
    <t>15705-0600</t>
  </si>
  <si>
    <t>Soil erosion control, temporary 600mm culvert pipe</t>
  </si>
  <si>
    <t>SOIL EROSION CONTROL, TEMPORARY 24-INCH CULVERT PIPE</t>
  </si>
  <si>
    <t>15705-0700</t>
  </si>
  <si>
    <t>Soil erosion control, temporary 750mm culvert pipe</t>
  </si>
  <si>
    <t>SOIL EROSION CONTROL, TEMPORARY 30-INCH CULVERT PIPE</t>
  </si>
  <si>
    <t>15705-0800</t>
  </si>
  <si>
    <t>Soil erosion control, temporary 900mm culvert pipe</t>
  </si>
  <si>
    <t>SOIL EROSION CONTROL, TEMPORARY 36-INCH CULVERT PIPE</t>
  </si>
  <si>
    <t>15705-0900</t>
  </si>
  <si>
    <t>Soil erosion control, temporary 1050mm culvert pipe</t>
  </si>
  <si>
    <t>SOIL EROSION CONTROL, TEMPORARY 42-INCH CULVERT PIPE</t>
  </si>
  <si>
    <t>15705-1000</t>
  </si>
  <si>
    <t>Soil erosion control, temporary 1200mm culvert pipe</t>
  </si>
  <si>
    <t>SOIL EROSION CONTROL, TEMPORARY 48-INCH CULVERT PIPE</t>
  </si>
  <si>
    <t>15705-1100</t>
  </si>
  <si>
    <t>Soil erosion control, temporary 1500mm culvert pipe</t>
  </si>
  <si>
    <t>SOIL EROSION CONTROL, TEMPORARY 60-INCH CULVERT PIPE</t>
  </si>
  <si>
    <t>15705-1200</t>
  </si>
  <si>
    <t>Soil erosion control, temporary 1800mm culvert pipe</t>
  </si>
  <si>
    <t>SOIL EROSION CONTROL, TEMPORARY 72-INCH CULVERT PIPE</t>
  </si>
  <si>
    <t>15705-1300</t>
  </si>
  <si>
    <t>15705-1400</t>
  </si>
  <si>
    <t>15705-1500</t>
  </si>
  <si>
    <t>15705-1600</t>
  </si>
  <si>
    <t>Soil erosion control, absorbent boom</t>
  </si>
  <si>
    <t>SOIL EROSION CONTROL, ABSORBENT BOOM</t>
  </si>
  <si>
    <t>15705-1700</t>
  </si>
  <si>
    <t>Soil erosion control, filter berm</t>
  </si>
  <si>
    <t>SOIL EROSION CONTROL, FILTER BERM</t>
  </si>
  <si>
    <t>15705-1800</t>
  </si>
  <si>
    <t>Soil erosion control, temporary diversion berm</t>
  </si>
  <si>
    <t>SOIL EROSION CONTROL, TEMPORARY DIVERSION BERM</t>
  </si>
  <si>
    <t>15705-2000</t>
  </si>
  <si>
    <t>15705-2100</t>
  </si>
  <si>
    <t>Soil erosion control, silt barrier</t>
  </si>
  <si>
    <t>SOIL EROSION CONTROL, SILT BARRIER</t>
  </si>
  <si>
    <t>15706-0100</t>
  </si>
  <si>
    <t>Soil erosion control, straw bale</t>
  </si>
  <si>
    <t>SOIL EROSION CONTROL, STRAW BALE</t>
  </si>
  <si>
    <t>15706-0200</t>
  </si>
  <si>
    <t>Soil erosion control, check dam</t>
  </si>
  <si>
    <t>SOIL EROSION CONTROL, CHECK DAM</t>
  </si>
  <si>
    <t>15706-0300</t>
  </si>
  <si>
    <t>Soil erosion control, sandbag</t>
  </si>
  <si>
    <t>SOIL EROSION CONTROL, SANDBAG</t>
  </si>
  <si>
    <t>15706-0400</t>
  </si>
  <si>
    <t>Soil erosion control, sediment trap</t>
  </si>
  <si>
    <t>SOIL EROSION CONTROL, SEDIMENT TRAP</t>
  </si>
  <si>
    <t>15706-0500</t>
  </si>
  <si>
    <t>Soil erosion control, inlet sediment trap</t>
  </si>
  <si>
    <t>SOIL EROSION CONTROL, INLET SEDIMENT TRAP</t>
  </si>
  <si>
    <t>15706-0600</t>
  </si>
  <si>
    <t>Soil erosion control, riser pipe assembly</t>
  </si>
  <si>
    <t>SOIL EROSION CONTROL, RISER PIPE ASSEMBLY</t>
  </si>
  <si>
    <t>15706-0700</t>
  </si>
  <si>
    <t>Soil erosion control, silt control gate, type 1</t>
  </si>
  <si>
    <t>SOIL EROSION CONTROL, SILT CONTROL GATE, TYPE 1</t>
  </si>
  <si>
    <t>Soil erosion control, silt control gate, type 2</t>
  </si>
  <si>
    <t>SOIL EROSION CONTROL, SILT CONTROL GATE, TYPE 2</t>
  </si>
  <si>
    <t>Soil erosion control, silt control gate, type 3</t>
  </si>
  <si>
    <t>SOIL EROSION CONTROL, SILT CONTROL GATE, TYPE 3</t>
  </si>
  <si>
    <t>15706-1000</t>
  </si>
  <si>
    <t>Soil erosion control, inlet protection</t>
  </si>
  <si>
    <t>SOIL EROSION CONTROL, INLET PROTECTION</t>
  </si>
  <si>
    <t>15706-1100</t>
  </si>
  <si>
    <t>Soil erosion control, inlet protection type A</t>
  </si>
  <si>
    <t>SOIL EROSION CONTROL, INLET PROTECTION TYPE A</t>
  </si>
  <si>
    <t>15706-1200</t>
  </si>
  <si>
    <t>Soil erosion control, inlet protection type B</t>
  </si>
  <si>
    <t>SOIL EROSION CONTROL, INLET PROTECTION TYPE B</t>
  </si>
  <si>
    <t>15706-1300</t>
  </si>
  <si>
    <t>Soil erosion control, inlet protection type C</t>
  </si>
  <si>
    <t>SOIL EROSION CONTROL, INLET PROTECTION TYPE C</t>
  </si>
  <si>
    <t>15706-1400</t>
  </si>
  <si>
    <t>Soil erosion control, inlet protection type D</t>
  </si>
  <si>
    <t>SOIL EROSION CONTROL, INLET PROTECTION TYPE D</t>
  </si>
  <si>
    <t>15706-1500</t>
  </si>
  <si>
    <t>Soil erosion control, inlet protection type E</t>
  </si>
  <si>
    <t>SOIL EROSION CONTROL, INLET PROTECTION TYPE E</t>
  </si>
  <si>
    <t>15706-1600</t>
  </si>
  <si>
    <t>15706-1700</t>
  </si>
  <si>
    <t>Soil erosion control, water bar</t>
  </si>
  <si>
    <t>SOIL EROSION CONTROL, WATER BAR</t>
  </si>
  <si>
    <t>15706-1800</t>
  </si>
  <si>
    <t>Soil erosion control, temporary stone outlet structure</t>
  </si>
  <si>
    <t>SOIL EROSION CONTROL, TEMPORARY STONE OUTLET STRUCTURE</t>
  </si>
  <si>
    <t>15706-1900</t>
  </si>
  <si>
    <t>Soil erosion control, log dam</t>
  </si>
  <si>
    <t>SOIL EROSION CONTROL, LOG DAM</t>
  </si>
  <si>
    <t>15706-2000</t>
  </si>
  <si>
    <t>Soil erosion control, chitosan gel sock</t>
  </si>
  <si>
    <t>SOIL EROSION CONTROL, CHITOSAN GEL SOCK</t>
  </si>
  <si>
    <t>15706-2100</t>
  </si>
  <si>
    <t>15706-2200</t>
  </si>
  <si>
    <t>Soil erosion control, filter bag</t>
  </si>
  <si>
    <t>SOIL EROSION CONTROL, FILTER BAG</t>
  </si>
  <si>
    <t>15707-1000</t>
  </si>
  <si>
    <t>15708-1000</t>
  </si>
  <si>
    <t>Soil erosion control, supervisor</t>
  </si>
  <si>
    <t>SOIL EROSION CONTROL, SUPERVISOR</t>
  </si>
  <si>
    <t>15709-0100</t>
  </si>
  <si>
    <t>Soil erosion control, polyacrylamide powder</t>
  </si>
  <si>
    <t>SOIL EROSION CONTROL, POLYACRYLAMIDE POWDER</t>
  </si>
  <si>
    <t>15709-0200</t>
  </si>
  <si>
    <t>Soil erosion control, polyacrylamide block</t>
  </si>
  <si>
    <t>SOIL EROSION CONTROL, POLYACRYLAMIDE BLOCK</t>
  </si>
  <si>
    <t>15720-0000</t>
  </si>
  <si>
    <t>STORM WATER POLLUTION PREVENTION PLAN</t>
  </si>
  <si>
    <t>15801-0000</t>
  </si>
  <si>
    <t>WATERING FOR DUST CONTROL</t>
  </si>
  <si>
    <t>15802-0000</t>
  </si>
  <si>
    <t>20101-0000</t>
  </si>
  <si>
    <t>CLEARING AND GRUBBING</t>
  </si>
  <si>
    <t>20102-0000</t>
  </si>
  <si>
    <t>20103-0000</t>
  </si>
  <si>
    <t>20104-0000</t>
  </si>
  <si>
    <t>Clearing</t>
  </si>
  <si>
    <t>CLEARING</t>
  </si>
  <si>
    <t>20201-0000</t>
  </si>
  <si>
    <t>SELECTIVE CLEARING</t>
  </si>
  <si>
    <t>20202-0000</t>
  </si>
  <si>
    <t>20205-0000</t>
  </si>
  <si>
    <t>SELECTIVE CLEARING AND GRUBBING</t>
  </si>
  <si>
    <t>20206-0000</t>
  </si>
  <si>
    <t>20210-0000</t>
  </si>
  <si>
    <t>SPECIAL CLEARING AND GRUBBING</t>
  </si>
  <si>
    <t>20211-0000</t>
  </si>
  <si>
    <t>20212-0000</t>
  </si>
  <si>
    <t>Special clearing</t>
  </si>
  <si>
    <t>SPECIAL CLEARING</t>
  </si>
  <si>
    <t>20215-0000</t>
  </si>
  <si>
    <t>ROADSIDE CLEANUP</t>
  </si>
  <si>
    <t>20216-0000</t>
  </si>
  <si>
    <t>TREE PRUNING</t>
  </si>
  <si>
    <t>20217-0000</t>
  </si>
  <si>
    <t>TREE ROOT PRUNING</t>
  </si>
  <si>
    <t>20220-1000</t>
  </si>
  <si>
    <t>Removal, individual tree</t>
  </si>
  <si>
    <t>REMOVAL, INDIVIDUAL TREE</t>
  </si>
  <si>
    <t>20220-2000</t>
  </si>
  <si>
    <t>Removal, individual stump</t>
  </si>
  <si>
    <t>REMOVAL, INDIVIDUAL STUMP</t>
  </si>
  <si>
    <t>20221-1000</t>
  </si>
  <si>
    <t>Removal, individual trees</t>
  </si>
  <si>
    <t>REMOVAL, INDIVIDUAL TREES</t>
  </si>
  <si>
    <t>20301-0080</t>
  </si>
  <si>
    <t>Removal of bench</t>
  </si>
  <si>
    <t>REMOVAL OF BENCH</t>
  </si>
  <si>
    <t>20301-0100</t>
  </si>
  <si>
    <t>Removal of bollard</t>
  </si>
  <si>
    <t>REMOVAL OF BOLLARD</t>
  </si>
  <si>
    <t>20301-0200</t>
  </si>
  <si>
    <t>Removal of boulder</t>
  </si>
  <si>
    <t>REMOVAL OF BOULDER</t>
  </si>
  <si>
    <t>20301-0300</t>
  </si>
  <si>
    <t>Removal of box culvert</t>
  </si>
  <si>
    <t>REMOVAL OF BOX CULVERT</t>
  </si>
  <si>
    <t>20301-0400</t>
  </si>
  <si>
    <t>Removal of bridge</t>
  </si>
  <si>
    <t>REMOVAL OF BRIDGE</t>
  </si>
  <si>
    <t>20301-0500</t>
  </si>
  <si>
    <t>Removal of catch basin</t>
  </si>
  <si>
    <t>REMOVAL OF CATCH BASIN</t>
  </si>
  <si>
    <t>20301-0600</t>
  </si>
  <si>
    <t>Removal of cattle guard</t>
  </si>
  <si>
    <t>REMOVAL OF CATTLE GUARD</t>
  </si>
  <si>
    <t>20301-0700</t>
  </si>
  <si>
    <t>Removal of delineator</t>
  </si>
  <si>
    <t>REMOVAL OF DELINEATOR</t>
  </si>
  <si>
    <t>20301-0800</t>
  </si>
  <si>
    <t>Removal of drinking fountain</t>
  </si>
  <si>
    <t>REMOVAL OF DRINKING FOUNTAIN</t>
  </si>
  <si>
    <t>20301-0900</t>
  </si>
  <si>
    <t>Removal of fire hydrant</t>
  </si>
  <si>
    <t>REMOVAL OF FIRE HYDRANT</t>
  </si>
  <si>
    <t>20301-1000</t>
  </si>
  <si>
    <t>Removal of frame and grate</t>
  </si>
  <si>
    <t>REMOVAL OF FRAME AND GRATE</t>
  </si>
  <si>
    <t>20301-1100</t>
  </si>
  <si>
    <t>Removal of gate</t>
  </si>
  <si>
    <t>REMOVAL OF GATE</t>
  </si>
  <si>
    <t>20301-1200</t>
  </si>
  <si>
    <t>Removal of headwall</t>
  </si>
  <si>
    <t>REMOVAL OF HEADWALL</t>
  </si>
  <si>
    <t>20301-1300</t>
  </si>
  <si>
    <t>Removal of inlet grate</t>
  </si>
  <si>
    <t>REMOVAL OF INLET GRATE</t>
  </si>
  <si>
    <t>20301-1400</t>
  </si>
  <si>
    <t>Removal of inlet</t>
  </si>
  <si>
    <t>REMOVAL OF INLET</t>
  </si>
  <si>
    <t>20301-1500</t>
  </si>
  <si>
    <t>Removal of light pole</t>
  </si>
  <si>
    <t>REMOVAL OF LIGHT POLE</t>
  </si>
  <si>
    <t>20301-1600</t>
  </si>
  <si>
    <t>Removal of mailbox</t>
  </si>
  <si>
    <t>REMOVAL OF MAILBOX</t>
  </si>
  <si>
    <t>20301-1700</t>
  </si>
  <si>
    <t>Removal of manhole</t>
  </si>
  <si>
    <t>REMOVAL OF MANHOLE</t>
  </si>
  <si>
    <t>20301-1800</t>
  </si>
  <si>
    <t>Removal of monument</t>
  </si>
  <si>
    <t>REMOVAL OF MONUMENT</t>
  </si>
  <si>
    <t>20301-1900</t>
  </si>
  <si>
    <t>Removal of pipe culvert</t>
  </si>
  <si>
    <t>REMOVAL OF PIPE CULVERT</t>
  </si>
  <si>
    <t>20301-2000</t>
  </si>
  <si>
    <t>Removal of pipe end section</t>
  </si>
  <si>
    <t>REMOVAL OF PIPE END SECTION</t>
  </si>
  <si>
    <t>20301-2100</t>
  </si>
  <si>
    <t>Removal of restroom facility</t>
  </si>
  <si>
    <t>REMOVAL OF RESTROOM FACILITY</t>
  </si>
  <si>
    <t>20301-2200</t>
  </si>
  <si>
    <t>Removal of sign and stone foundation</t>
  </si>
  <si>
    <t>REMOVAL OF SIGN AND STONE FOUNDATION</t>
  </si>
  <si>
    <t>20301-2300</t>
  </si>
  <si>
    <t>Removal of sign/marker</t>
  </si>
  <si>
    <t>REMOVAL OF SIGN/MARKER</t>
  </si>
  <si>
    <t>20301-2400</t>
  </si>
  <si>
    <t>Removal of signs</t>
  </si>
  <si>
    <t>REMOVAL OF SIGN</t>
  </si>
  <si>
    <t>20301-2600</t>
  </si>
  <si>
    <t>Removal of structural plate pipe</t>
  </si>
  <si>
    <t>REMOVAL OF STRUCTURAL PLATE PIPE</t>
  </si>
  <si>
    <t>20301-2700</t>
  </si>
  <si>
    <t>Removal of structure</t>
  </si>
  <si>
    <t>REMOVAL OF STRUCTURE</t>
  </si>
  <si>
    <t>20301-2800</t>
  </si>
  <si>
    <t>Removal of structures and obstructions</t>
  </si>
  <si>
    <t>REMOVAL OF STRUCTURES AND OBSTRUCTIONS</t>
  </si>
  <si>
    <t>20301-2900</t>
  </si>
  <si>
    <t>Removal of telephone booth</t>
  </si>
  <si>
    <t>REMOVAL OF TELEPHONE BOOTH</t>
  </si>
  <si>
    <t>20301-3000</t>
  </si>
  <si>
    <t>Removal of trash receptacle</t>
  </si>
  <si>
    <t>REMOVAL OF TRASH RECEPTACLE</t>
  </si>
  <si>
    <t>20301-3100</t>
  </si>
  <si>
    <t>Removal of utility pole</t>
  </si>
  <si>
    <t>REMOVAL OF UTILITY POLE</t>
  </si>
  <si>
    <t>20301-3200</t>
  </si>
  <si>
    <t>Removal of valve</t>
  </si>
  <si>
    <t>REMOVAL OF VALVE</t>
  </si>
  <si>
    <t>20301-3300</t>
  </si>
  <si>
    <t>Removal of vault</t>
  </si>
  <si>
    <t>REMOVAL OF VAULT</t>
  </si>
  <si>
    <t>20301-3400</t>
  </si>
  <si>
    <t>Removal of wheelstop</t>
  </si>
  <si>
    <t>REMOVAL OF WHEELSTOP</t>
  </si>
  <si>
    <t>20301-3500</t>
  </si>
  <si>
    <t>Removal of satellite dish</t>
  </si>
  <si>
    <t>REMOVAL OF SATELLITE DISH</t>
  </si>
  <si>
    <t>20301-3600</t>
  </si>
  <si>
    <t>Removal of raised pavement marker</t>
  </si>
  <si>
    <t>REMOVAL OF RAISED PAVEMENT MARKER</t>
  </si>
  <si>
    <t>20301-3700</t>
  </si>
  <si>
    <t>Removal of terminal section</t>
  </si>
  <si>
    <t>REMOVAL OF TERMINAL SECTION</t>
  </si>
  <si>
    <t>20302-0100</t>
  </si>
  <si>
    <t>20302-0150</t>
  </si>
  <si>
    <t>Removal of bridge railing</t>
  </si>
  <si>
    <t>REMOVAL OF BRIDGE RAILING</t>
  </si>
  <si>
    <t>20302-0200</t>
  </si>
  <si>
    <t>Removal of curb</t>
  </si>
  <si>
    <t>REMOVAL OF CURB</t>
  </si>
  <si>
    <t>20302-0300</t>
  </si>
  <si>
    <t>Removal of curb and gutter, concrete</t>
  </si>
  <si>
    <t>REMOVAL OF CURB AND GUTTER, CONCRETE</t>
  </si>
  <si>
    <t>20302-0400</t>
  </si>
  <si>
    <t>Removal of curb, asphalt</t>
  </si>
  <si>
    <t>REMOVAL OF CURB, ASPHALT</t>
  </si>
  <si>
    <t>20302-0500</t>
  </si>
  <si>
    <t>Removal of curb, concrete</t>
  </si>
  <si>
    <t>REMOVAL OF CURB, CONCRETE</t>
  </si>
  <si>
    <t>20302-0600</t>
  </si>
  <si>
    <t>Removal of curb, stone</t>
  </si>
  <si>
    <t>REMOVAL OF CURB, STONE</t>
  </si>
  <si>
    <t>20302-0625</t>
  </si>
  <si>
    <t>Removal of curb, log</t>
  </si>
  <si>
    <t>REMOVAL OF CURB, LOG</t>
  </si>
  <si>
    <t>20302-0700</t>
  </si>
  <si>
    <t>Removal of fence</t>
  </si>
  <si>
    <t>REMOVAL OF FENCE</t>
  </si>
  <si>
    <t>20302-0800</t>
  </si>
  <si>
    <t>Removal of fence, barbed wire</t>
  </si>
  <si>
    <t>REMOVAL OF FENCE, BARBED WIRE</t>
  </si>
  <si>
    <t>20302-0900</t>
  </si>
  <si>
    <t>Removal of fence, chain link</t>
  </si>
  <si>
    <t>REMOVAL OF FENCE, CHAIN LINK</t>
  </si>
  <si>
    <t>20302-1000</t>
  </si>
  <si>
    <t>Removal of fence, rail</t>
  </si>
  <si>
    <t>REMOVAL OF FENCE, RAIL</t>
  </si>
  <si>
    <t>20302-1100</t>
  </si>
  <si>
    <t>Removal of fence, woven wire</t>
  </si>
  <si>
    <t>REMOVAL OF FENCE, WOVEN WIRE</t>
  </si>
  <si>
    <t>20302-1200</t>
  </si>
  <si>
    <t>Removal of guardrail</t>
  </si>
  <si>
    <t>REMOVAL OF GUARDRAIL</t>
  </si>
  <si>
    <t>20302-1300</t>
  </si>
  <si>
    <t>Removal of guardrail, concrete barrier</t>
  </si>
  <si>
    <t>REMOVAL OF GUARDRAIL, CONCRETE BARRIER</t>
  </si>
  <si>
    <t>20302-1400</t>
  </si>
  <si>
    <t>Removal of guardrail, timber</t>
  </si>
  <si>
    <t>REMOVAL OF GUARDRAIL, TIMBER</t>
  </si>
  <si>
    <t>20302-1500</t>
  </si>
  <si>
    <t>Removal of masonry guardwall</t>
  </si>
  <si>
    <t>REMOVAL OF MASONRY GUARDWALL</t>
  </si>
  <si>
    <t>20302-1600</t>
  </si>
  <si>
    <t>Removal of paved waterway</t>
  </si>
  <si>
    <t>REMOVAL OF PAVED WATERWAY</t>
  </si>
  <si>
    <t>20302-1700</t>
  </si>
  <si>
    <t>Removal of paved waterway, asphalt</t>
  </si>
  <si>
    <t>REMOVAL OF PAVED WATERWAY, ASPHALT</t>
  </si>
  <si>
    <t>20302-1800</t>
  </si>
  <si>
    <t>Removal of paved waterway, brick</t>
  </si>
  <si>
    <t>REMOVAL OF PAVED WATERWAY, BRICK</t>
  </si>
  <si>
    <t>20302-1900</t>
  </si>
  <si>
    <t>Removal of paved waterway, concrete</t>
  </si>
  <si>
    <t>REMOVAL OF PAVED WATERWAY, CONCRETE</t>
  </si>
  <si>
    <t>20302-2000</t>
  </si>
  <si>
    <t>Removal of paved waterway, stone</t>
  </si>
  <si>
    <t>REMOVAL OF PAVED WATERWAY, STONE</t>
  </si>
  <si>
    <t>20302-2100</t>
  </si>
  <si>
    <t>20302-2200</t>
  </si>
  <si>
    <t>Removal of sewerline</t>
  </si>
  <si>
    <t>REMOVAL OF SEWERLINE</t>
  </si>
  <si>
    <t>20302-2210</t>
  </si>
  <si>
    <t>Removal of gas line</t>
  </si>
  <si>
    <t>REMOVAL OF GAS LINE</t>
  </si>
  <si>
    <t>20302-2300</t>
  </si>
  <si>
    <t>Removal of waterline</t>
  </si>
  <si>
    <t>REMOVAL OF WATERLINE</t>
  </si>
  <si>
    <t>20302-2310</t>
  </si>
  <si>
    <t>Removal of cable line</t>
  </si>
  <si>
    <t>REMOVAL OF CABLE LINE</t>
  </si>
  <si>
    <t>20302-2400</t>
  </si>
  <si>
    <t>Removal of wheelstops</t>
  </si>
  <si>
    <t>REMOVAL OF WHEELSTOPS</t>
  </si>
  <si>
    <t>20302-2500</t>
  </si>
  <si>
    <t>Removal of handrail</t>
  </si>
  <si>
    <t>REMOVAL OF HANDRAIL</t>
  </si>
  <si>
    <t>20302-2600</t>
  </si>
  <si>
    <t>Removal of pavement markings</t>
  </si>
  <si>
    <t>REMOVAL OF PAVEMENT MARKINGS</t>
  </si>
  <si>
    <t>20303-0100</t>
  </si>
  <si>
    <t>Removal of approach slab</t>
  </si>
  <si>
    <t>REMOVAL OF APPROACH SLAB</t>
  </si>
  <si>
    <t>20303-0200</t>
  </si>
  <si>
    <t>Removal of bridge deck</t>
  </si>
  <si>
    <t>REMOVAL OF BRIDGE DECK</t>
  </si>
  <si>
    <t>20303-0300</t>
  </si>
  <si>
    <t>Removal of concrete</t>
  </si>
  <si>
    <t>REMOVAL OF CONCRETE</t>
  </si>
  <si>
    <t>20303-0500</t>
  </si>
  <si>
    <t>Removal of granite cobbles</t>
  </si>
  <si>
    <t>REMOVAL OF GRANITE COBBLES</t>
  </si>
  <si>
    <t>20303-0600</t>
  </si>
  <si>
    <t>Removal of gutter, brick</t>
  </si>
  <si>
    <t>REMOVAL OF GUTTER, BRICK</t>
  </si>
  <si>
    <t>20303-0700</t>
  </si>
  <si>
    <t>Removal of gutter, concrete</t>
  </si>
  <si>
    <t>REMOVAL OF GUTTER, CONCRETE</t>
  </si>
  <si>
    <t>20303-0800</t>
  </si>
  <si>
    <t>Removal of gutter, stone</t>
  </si>
  <si>
    <t>REMOVAL OF GUTTER, STONE</t>
  </si>
  <si>
    <t>20303-0900</t>
  </si>
  <si>
    <t>Removal of median, brick</t>
  </si>
  <si>
    <t>REMOVAL OF MEDIAN, BRICK</t>
  </si>
  <si>
    <t>20303-1000</t>
  </si>
  <si>
    <t>Removal of median, concrete</t>
  </si>
  <si>
    <t>REMOVAL OF MEDIAN, CONCRETE</t>
  </si>
  <si>
    <t>20303-1100</t>
  </si>
  <si>
    <t>Removal of median, stone</t>
  </si>
  <si>
    <t>REMOVAL OF MEDIAN, STONE</t>
  </si>
  <si>
    <t>20303-1200</t>
  </si>
  <si>
    <t>20303-1300</t>
  </si>
  <si>
    <t>20303-1400</t>
  </si>
  <si>
    <t>20303-1500</t>
  </si>
  <si>
    <t>20303-1600</t>
  </si>
  <si>
    <t>Removal of pavement, asphalt</t>
  </si>
  <si>
    <t>REMOVAL OF PAVEMENT, ASPHALT</t>
  </si>
  <si>
    <t>20303-1700</t>
  </si>
  <si>
    <t>Removal of pavement, asphalt, 25mm depth</t>
  </si>
  <si>
    <t>REMOVAL OF PAVEMENT, ASPHALT, 1-INCH DEPTH</t>
  </si>
  <si>
    <t>20303-1800</t>
  </si>
  <si>
    <t>Removal of pavement, asphalt, 50mm depth</t>
  </si>
  <si>
    <t>REMOVAL OF PAVEMENT, ASPHALT, 2-INCH DEPTH</t>
  </si>
  <si>
    <t>20303-1900</t>
  </si>
  <si>
    <t>Removal of pavement, asphalt, 75mm depth</t>
  </si>
  <si>
    <t>REMOVAL OF PAVEMENT, ASPHALT, 3-INCH DEPTH</t>
  </si>
  <si>
    <t>20303-2000</t>
  </si>
  <si>
    <t>Removal of pavement, asphalt, 100mm depth</t>
  </si>
  <si>
    <t>REMOVAL OF PAVEMENT, ASPHALT, 4-INCH DEPTH</t>
  </si>
  <si>
    <t>20303-2100</t>
  </si>
  <si>
    <t>Removal of pavement, asphalt, 125mm depth</t>
  </si>
  <si>
    <t>REMOVAL OF PAVEMENT, ASPHALT, 5-INCH DEPTH</t>
  </si>
  <si>
    <t>20303-2200</t>
  </si>
  <si>
    <t>Removal of pavement, asphalt, 150mm depth</t>
  </si>
  <si>
    <t>REMOVAL OF PAVEMENT, ASPHALT, 6-INCH DEPTH</t>
  </si>
  <si>
    <t>20303-2300</t>
  </si>
  <si>
    <t>Removal of pavement, concrete</t>
  </si>
  <si>
    <t>REMOVAL OF PAVEMENT, CONCRETE</t>
  </si>
  <si>
    <t>20303-2700</t>
  </si>
  <si>
    <t>Removal of pavement, concrete, 100mm depth</t>
  </si>
  <si>
    <t>REMOVAL OF PAVEMENT, CONCRETE, 4-INCH DEPTH</t>
  </si>
  <si>
    <t>20303-2800</t>
  </si>
  <si>
    <t>Removal of pavement, concrete, 125mm depth</t>
  </si>
  <si>
    <t>REMOVAL OF PAVEMENT, CONCRETE, 5-INCH DEPTH</t>
  </si>
  <si>
    <t>20303-2900</t>
  </si>
  <si>
    <t>Removal of pavement, concrete, 150mm depth</t>
  </si>
  <si>
    <t>REMOVAL OF PAVEMENT, CONCRETE, 6-INCH DEPTH</t>
  </si>
  <si>
    <t>20303-2910</t>
  </si>
  <si>
    <t>Removal of pavement, concrete, 200mm depth</t>
  </si>
  <si>
    <t>REMOVAL OF PAVEMENT, CONCRETE, 8-INCH DEPTH</t>
  </si>
  <si>
    <t>20303-2920</t>
  </si>
  <si>
    <t>Removal of pavement, concrete, 225mm depth</t>
  </si>
  <si>
    <t>REMOVAL OF PAVEMENT, CONCRETE, 9-INCH DEPTH</t>
  </si>
  <si>
    <t>20303-3000</t>
  </si>
  <si>
    <t>Removal of sidewalk, asphalt</t>
  </si>
  <si>
    <t>REMOVAL OF SIDEWALK, ASPHALT</t>
  </si>
  <si>
    <t>20303-3100</t>
  </si>
  <si>
    <t>Removal of sidewalk, brick</t>
  </si>
  <si>
    <t>REMOVAL OF SIDEWALK, BRICK</t>
  </si>
  <si>
    <t>20303-3200</t>
  </si>
  <si>
    <t>Removal of sidewalk, concrete</t>
  </si>
  <si>
    <t>REMOVAL OF SIDEWALK, CONCRETE</t>
  </si>
  <si>
    <t>20303-3300</t>
  </si>
  <si>
    <t>Removal of sidewalk, stone</t>
  </si>
  <si>
    <t>REMOVAL OF SIDEWALK, STONE</t>
  </si>
  <si>
    <t>20303-3500</t>
  </si>
  <si>
    <t>Removal of stone masonry</t>
  </si>
  <si>
    <t>REMOVAL OF STONE MASONRY</t>
  </si>
  <si>
    <t>20303-3600</t>
  </si>
  <si>
    <t>Removal of wall</t>
  </si>
  <si>
    <t>REMOVAL OF WALL</t>
  </si>
  <si>
    <t>20303-3700</t>
  </si>
  <si>
    <t>20304-1000</t>
  </si>
  <si>
    <t>20304-2000</t>
  </si>
  <si>
    <t>20304-3000</t>
  </si>
  <si>
    <t>20304-4000</t>
  </si>
  <si>
    <t>Removal of bridge superstructure</t>
  </si>
  <si>
    <t>REMOVAL OF BRIDGE SUPERSTRUCTURE</t>
  </si>
  <si>
    <t>20304-5000</t>
  </si>
  <si>
    <t>Removal of building</t>
  </si>
  <si>
    <t>REMOVAL OF BUILDING</t>
  </si>
  <si>
    <t>20304-7000</t>
  </si>
  <si>
    <t>Removal of utility conduits</t>
  </si>
  <si>
    <t>REMOVAL OF UTILITY CONDUITS</t>
  </si>
  <si>
    <t>20304-8000</t>
  </si>
  <si>
    <t>Removal of wingwall concrete</t>
  </si>
  <si>
    <t>REMOVAL OF WINGWALL CONCRETE</t>
  </si>
  <si>
    <t>20304-9000</t>
  </si>
  <si>
    <t>Removal of stream debris</t>
  </si>
  <si>
    <t>REMOVAL OF STREAM DEBRIS</t>
  </si>
  <si>
    <t>20305-1000</t>
  </si>
  <si>
    <t>20305-2000</t>
  </si>
  <si>
    <t>20305-3000</t>
  </si>
  <si>
    <t>20306-0100</t>
  </si>
  <si>
    <t>20310-1000</t>
  </si>
  <si>
    <t>Plug, existing pipe</t>
  </si>
  <si>
    <t>PLUG, EXISTING PIPE</t>
  </si>
  <si>
    <t>20315-0000</t>
  </si>
  <si>
    <t>SAWCUTTING PAVEMENT</t>
  </si>
  <si>
    <t>20401-0000</t>
  </si>
  <si>
    <t>ROADWAY EXCAVATION</t>
  </si>
  <si>
    <t>20402-0000</t>
  </si>
  <si>
    <t>SUBEXCAVATION</t>
  </si>
  <si>
    <t>20403-0000</t>
  </si>
  <si>
    <t>UNCLASSIFIED BORROW</t>
  </si>
  <si>
    <t>20404-0000</t>
  </si>
  <si>
    <t>20410-0000</t>
  </si>
  <si>
    <t>SELECT BORROW</t>
  </si>
  <si>
    <t>20411-0000</t>
  </si>
  <si>
    <t>20415-0000</t>
  </si>
  <si>
    <t>SELECT TOPPING</t>
  </si>
  <si>
    <t>20416-0000</t>
  </si>
  <si>
    <t>20419-1000</t>
  </si>
  <si>
    <t>Embankment construction, surcharge</t>
  </si>
  <si>
    <t>EMBANKMENT CONSTRUCTION</t>
  </si>
  <si>
    <t>20420-0000</t>
  </si>
  <si>
    <t>EMBANKMENT CONSTRUCTION, SURCHARGE</t>
  </si>
  <si>
    <t>20421-0000</t>
  </si>
  <si>
    <t>ROCK EXCAVATION</t>
  </si>
  <si>
    <t>20425-1000</t>
  </si>
  <si>
    <t>Ditch, excavation</t>
  </si>
  <si>
    <t>DITCH, EXCAVATION</t>
  </si>
  <si>
    <t>20425-2000</t>
  </si>
  <si>
    <t>Ditch, excavation, furrow ditch</t>
  </si>
  <si>
    <t>DITCH, EXCAVATION, FURROW DITCH</t>
  </si>
  <si>
    <t>20426-1000</t>
  </si>
  <si>
    <t>20426-2000</t>
  </si>
  <si>
    <t>Ditch, excavation by hand</t>
  </si>
  <si>
    <t>DITCH, EXCAVATION BY HAND</t>
  </si>
  <si>
    <t>20430-1000</t>
  </si>
  <si>
    <t>Shoulder, excavation</t>
  </si>
  <si>
    <t>SHOULDER, EXCAVATION</t>
  </si>
  <si>
    <t>20431-1000</t>
  </si>
  <si>
    <t>20435-1000</t>
  </si>
  <si>
    <t>Backfill, select granular</t>
  </si>
  <si>
    <t>BACKFILL, SELECT GRANULAR</t>
  </si>
  <si>
    <t>20435-2000</t>
  </si>
  <si>
    <t>Backfill, granular</t>
  </si>
  <si>
    <t>BACKFILL, GRANULAR</t>
  </si>
  <si>
    <t>20435-2500</t>
  </si>
  <si>
    <t>Backfill, permeable</t>
  </si>
  <si>
    <t>BACKFILL, PERMEABLE</t>
  </si>
  <si>
    <t>20435-3000</t>
  </si>
  <si>
    <t>Backfill, curb</t>
  </si>
  <si>
    <t>BACKFILL, CURB</t>
  </si>
  <si>
    <t>20440-0000</t>
  </si>
  <si>
    <t>ROUNDING CUT SLOPES</t>
  </si>
  <si>
    <t>20441-0000</t>
  </si>
  <si>
    <t>WASTE</t>
  </si>
  <si>
    <t>20442-0000</t>
  </si>
  <si>
    <t>SLOPE SCALING</t>
  </si>
  <si>
    <t>20443-0000</t>
  </si>
  <si>
    <t>BERMS</t>
  </si>
  <si>
    <t>20450-1000</t>
  </si>
  <si>
    <t>Borrow, rock</t>
  </si>
  <si>
    <t>BORROW, ROCK</t>
  </si>
  <si>
    <t>20451-1000</t>
  </si>
  <si>
    <t>20460-0000</t>
  </si>
  <si>
    <t>HAND EXCAVATION</t>
  </si>
  <si>
    <t>20465-0000</t>
  </si>
  <si>
    <t>CONSERVE AND PLACE BOULDER</t>
  </si>
  <si>
    <t>20466-0000</t>
  </si>
  <si>
    <t>Conserve and stockpile topsoil</t>
  </si>
  <si>
    <t>CONSERVE AND STOCKPILE TOPSOIL</t>
  </si>
  <si>
    <t>20501-0000</t>
  </si>
  <si>
    <t>CONTROLLED BLAST HOLE</t>
  </si>
  <si>
    <t>20502-0000</t>
  </si>
  <si>
    <t>CONTROLLED BLASTING</t>
  </si>
  <si>
    <t>20503-0000</t>
  </si>
  <si>
    <t>CONTROLLED VIBRATION MONITORING</t>
  </si>
  <si>
    <t>20504-0000</t>
  </si>
  <si>
    <t>BLASTING CONSULTANT</t>
  </si>
  <si>
    <t>20701-0100</t>
  </si>
  <si>
    <t>20701-0200</t>
  </si>
  <si>
    <t>20701-0300</t>
  </si>
  <si>
    <t>20701-0400</t>
  </si>
  <si>
    <t>20701-0500</t>
  </si>
  <si>
    <t>20701-0600</t>
  </si>
  <si>
    <t>20701-0700</t>
  </si>
  <si>
    <t>20701-0800</t>
  </si>
  <si>
    <t>20701-0900</t>
  </si>
  <si>
    <t>20701-1000</t>
  </si>
  <si>
    <t>20703-0000</t>
  </si>
  <si>
    <t>GEOGRID</t>
  </si>
  <si>
    <t>20703-1000</t>
  </si>
  <si>
    <t>20703-2000</t>
  </si>
  <si>
    <t>20704-0000</t>
  </si>
  <si>
    <t>GEOMEMBRANE</t>
  </si>
  <si>
    <t>20705-1000</t>
  </si>
  <si>
    <t>Insulation board, polystyrene foam</t>
  </si>
  <si>
    <t>INSULATION BOARD, POLYSTYRENE FOAM</t>
  </si>
  <si>
    <t>20706-0000</t>
  </si>
  <si>
    <t>20707-0000</t>
  </si>
  <si>
    <t>GEOCELL</t>
  </si>
  <si>
    <t>20801-0000</t>
  </si>
  <si>
    <t>STRUCTURE EXCAVATION</t>
  </si>
  <si>
    <t>20802-0000</t>
  </si>
  <si>
    <t>FOUNDATION FILL</t>
  </si>
  <si>
    <t>20803-0000</t>
  </si>
  <si>
    <t>STRUCTURAL BACKFILL</t>
  </si>
  <si>
    <t>20804-0000</t>
  </si>
  <si>
    <t>20810-0000</t>
  </si>
  <si>
    <t>SHORING AND BRACING</t>
  </si>
  <si>
    <t>20811-0000</t>
  </si>
  <si>
    <t>20815-0000</t>
  </si>
  <si>
    <t>COFFERDAMS</t>
  </si>
  <si>
    <t>20816-0000</t>
  </si>
  <si>
    <t>20820-0000</t>
  </si>
  <si>
    <t>DEWATERING</t>
  </si>
  <si>
    <t>21101-1000</t>
  </si>
  <si>
    <t>Roadway obliteration, method 1</t>
  </si>
  <si>
    <t>ROADWAY OBLITERATION, METHOD 1</t>
  </si>
  <si>
    <t>21101-2000</t>
  </si>
  <si>
    <t>Roadway obliteration, method 2</t>
  </si>
  <si>
    <t>ROADWAY OBLITERATION, METHOD 2</t>
  </si>
  <si>
    <t>21102-1000</t>
  </si>
  <si>
    <t>21102-2000</t>
  </si>
  <si>
    <t>21201-0000</t>
  </si>
  <si>
    <t>LINEAR GRADING</t>
  </si>
  <si>
    <t>21202-0000</t>
  </si>
  <si>
    <t>SITE GRADING</t>
  </si>
  <si>
    <t>21301-0000</t>
  </si>
  <si>
    <t>Subgrade stabilization</t>
  </si>
  <si>
    <t>SUBGRADE STABILIZATION</t>
  </si>
  <si>
    <t>21302-0000</t>
  </si>
  <si>
    <t>21303-0000</t>
  </si>
  <si>
    <t>HYDRAULIC CEMENT</t>
  </si>
  <si>
    <t>21304-0000</t>
  </si>
  <si>
    <t>25101-0000</t>
  </si>
  <si>
    <t>25101-1000</t>
  </si>
  <si>
    <t>25101-2000</t>
  </si>
  <si>
    <t>25101-3000</t>
  </si>
  <si>
    <t>25102-1000</t>
  </si>
  <si>
    <t>25102-2000</t>
  </si>
  <si>
    <t>25102-3000</t>
  </si>
  <si>
    <t>25105-1000</t>
  </si>
  <si>
    <t>25105-2000</t>
  </si>
  <si>
    <t>25105-3000</t>
  </si>
  <si>
    <t>25106-1000</t>
  </si>
  <si>
    <t>25106-2000</t>
  </si>
  <si>
    <t>25106-3000</t>
  </si>
  <si>
    <t>25110-1000</t>
  </si>
  <si>
    <t>25110-2000</t>
  </si>
  <si>
    <t>25110-3000</t>
  </si>
  <si>
    <t>25111-1000</t>
  </si>
  <si>
    <t>25111-2000</t>
  </si>
  <si>
    <t>25111-3000</t>
  </si>
  <si>
    <t>25115-0000</t>
  </si>
  <si>
    <t>Imbricated riprap</t>
  </si>
  <si>
    <t>IMBRICATED RIPRAP</t>
  </si>
  <si>
    <t>25120-1000</t>
  </si>
  <si>
    <t>25120-2000</t>
  </si>
  <si>
    <t>25120-3000</t>
  </si>
  <si>
    <t>25124-0000</t>
  </si>
  <si>
    <t>River cobbles</t>
  </si>
  <si>
    <t>RIVER COBBLES</t>
  </si>
  <si>
    <t>25125-0000</t>
  </si>
  <si>
    <t>BOULDER</t>
  </si>
  <si>
    <t>25126-0000</t>
  </si>
  <si>
    <t>REMOVE AND RESET BOULDER</t>
  </si>
  <si>
    <t>25201-0000</t>
  </si>
  <si>
    <t>Special rock embankment</t>
  </si>
  <si>
    <t>SPECIAL ROCK EMBANKMENT</t>
  </si>
  <si>
    <t>25201-1000</t>
  </si>
  <si>
    <t>Special rock embankment, mechanically-placed</t>
  </si>
  <si>
    <t>SPECIAL ROCK EMBANKMENT, MECHANICALLY-PLACED</t>
  </si>
  <si>
    <t>25201-2000</t>
  </si>
  <si>
    <t>Special rock embankment, hand-placed</t>
  </si>
  <si>
    <t>SPECIAL ROCK EMBANKMENT, HAND-PLACED</t>
  </si>
  <si>
    <t>25202-0000</t>
  </si>
  <si>
    <t>25202-1000</t>
  </si>
  <si>
    <t>25202-2000</t>
  </si>
  <si>
    <t>25205-0000</t>
  </si>
  <si>
    <t>Rock buttress</t>
  </si>
  <si>
    <t>ROCK BUTTRESS</t>
  </si>
  <si>
    <t>25205-1000</t>
  </si>
  <si>
    <t>Rock buttress, mechanically-placed</t>
  </si>
  <si>
    <t>ROCK BUTTRESS, MECHANICALLY-PLACED</t>
  </si>
  <si>
    <t>25205-2000</t>
  </si>
  <si>
    <t>Rock buttress, hand-placed</t>
  </si>
  <si>
    <t>ROCK BUTTRESS, HAND-PLACED</t>
  </si>
  <si>
    <t>25206-0000</t>
  </si>
  <si>
    <t>25206-1000</t>
  </si>
  <si>
    <t>25206-2000</t>
  </si>
  <si>
    <t>25210-0000</t>
  </si>
  <si>
    <t>ROCKERY</t>
  </si>
  <si>
    <t>25301-0000</t>
  </si>
  <si>
    <t>GABIONS</t>
  </si>
  <si>
    <t>25301-1000</t>
  </si>
  <si>
    <t>Gabions, galvanized or aluminized coated</t>
  </si>
  <si>
    <t>GABIONS, GALVANIZED OR ALUMINIZED COATED</t>
  </si>
  <si>
    <t>25301-2000</t>
  </si>
  <si>
    <t>Gabions, polyvinyl chloride coated</t>
  </si>
  <si>
    <t>GABIONS, POLYVINYL CHLORIDE COATED</t>
  </si>
  <si>
    <t>25302-1000</t>
  </si>
  <si>
    <t>25302-2000</t>
  </si>
  <si>
    <t>25305-1000</t>
  </si>
  <si>
    <t>Revet mattress, galvanized or aluminized coated</t>
  </si>
  <si>
    <t>REVET MATTRESS, GALVANIZED OR ALUMINIZED COATED</t>
  </si>
  <si>
    <t>25305-2000</t>
  </si>
  <si>
    <t>Revet mattress, polyvinyl chloride coated</t>
  </si>
  <si>
    <t>REVET MATTRESS, POLYVINYL CHLORIDE COATED</t>
  </si>
  <si>
    <t>25306-1000</t>
  </si>
  <si>
    <t>REVETMENT MAT, ARTICULATED CONCRETE BLOCK</t>
  </si>
  <si>
    <t>25501-0000</t>
  </si>
  <si>
    <t>Mechanically stabilized earth wall</t>
  </si>
  <si>
    <t>MECHANICALLY STABILIZED EARTH WALL</t>
  </si>
  <si>
    <t>25501-1000</t>
  </si>
  <si>
    <t>Mechanically stabilized earth wall, welded wire face</t>
  </si>
  <si>
    <t>MECHANICALLY STABILIZED EARTH WALL, WELDED WIRE FACE</t>
  </si>
  <si>
    <t>25501-2000</t>
  </si>
  <si>
    <t>Mechanically stabilized earth wall, gabion face</t>
  </si>
  <si>
    <t>MECHANICALLY STABILIZED EARTH WALL, GABION FACE</t>
  </si>
  <si>
    <t>25501-3000</t>
  </si>
  <si>
    <t>Mechanically stabilized earth wall, modular block face</t>
  </si>
  <si>
    <t>MECHANICALLY STABILIZED EARTH WALL, MODULAR BLOCK FACE</t>
  </si>
  <si>
    <t>25501-3500</t>
  </si>
  <si>
    <t>Mechanically stabilized earth wall, brick face</t>
  </si>
  <si>
    <t>MECHANICALLY STABILIZED EARTH WALL, BRICK FACE</t>
  </si>
  <si>
    <t>25501-4000</t>
  </si>
  <si>
    <t>25505-1000</t>
  </si>
  <si>
    <t>Shored mechanically stabilized earth wall</t>
  </si>
  <si>
    <t>SHORED MECHANICALLY STABILIZED EARTH WALL</t>
  </si>
  <si>
    <t>25510-0000</t>
  </si>
  <si>
    <t>SELECT GRANULAR BACKFILL</t>
  </si>
  <si>
    <t>25601-0000</t>
  </si>
  <si>
    <t>GROUND ANCHOR</t>
  </si>
  <si>
    <t>25602-0000</t>
  </si>
  <si>
    <t>25605-0000</t>
  </si>
  <si>
    <t>PERFORMANCE TEST</t>
  </si>
  <si>
    <t>25610-0000</t>
  </si>
  <si>
    <t>ANCHOR PAD</t>
  </si>
  <si>
    <t>25801-0000</t>
  </si>
  <si>
    <t>REINFORCED CONCRETE RETAINING WALL</t>
  </si>
  <si>
    <t>25801-0100</t>
  </si>
  <si>
    <t>Reinforced concrete retaining wall, 1.5m</t>
  </si>
  <si>
    <t>REINFORCED CONCRETE RETAINING WALL, 4 FEET</t>
  </si>
  <si>
    <t>25801-0200</t>
  </si>
  <si>
    <t>Reinforced concrete retaining wall, 2.0m</t>
  </si>
  <si>
    <t>REINFORCED CONCRETE RETAINING WALL, 6 FEET</t>
  </si>
  <si>
    <t>25801-0300</t>
  </si>
  <si>
    <t>Reinforced concrete retaining wall, 2.5m</t>
  </si>
  <si>
    <t>REINFORCED CONCRETE RETAINING WALL, 8 FEET</t>
  </si>
  <si>
    <t>25801-0400</t>
  </si>
  <si>
    <t>Reinforced concrete retaining wall, 3.0m</t>
  </si>
  <si>
    <t>REINFORCED CONCRETE RETAINING WALL, 10 FEET</t>
  </si>
  <si>
    <t>25801-0500</t>
  </si>
  <si>
    <t>Reinforced concrete retaining wall, 3.5m</t>
  </si>
  <si>
    <t>REINFORCED CONCRETE RETAINING WALL, 12 FEET</t>
  </si>
  <si>
    <t>25801-0600</t>
  </si>
  <si>
    <t>Reinforced concrete retaining wall, 4.0m</t>
  </si>
  <si>
    <t>REINFORCED CONCRETE RETAINING WALL, 14 FEET</t>
  </si>
  <si>
    <t>25801-0700</t>
  </si>
  <si>
    <t>Reinforced concrete retaining wall, 4.5m</t>
  </si>
  <si>
    <t>REINFORCED CONCRETE RETAINING WALL, 15 FEET</t>
  </si>
  <si>
    <t>25801-0800</t>
  </si>
  <si>
    <t>Reinforced concrete retaining wall, 5.0m</t>
  </si>
  <si>
    <t>REINFORCED CONCRETE RETAINING WALL, 16 FEET</t>
  </si>
  <si>
    <t>25801-1000</t>
  </si>
  <si>
    <t>Reinforced concrete retaining wall, 5.5m</t>
  </si>
  <si>
    <t>REINFORCED CONCRETE RETAINING WALL, 18 FEET</t>
  </si>
  <si>
    <t>25901-0000</t>
  </si>
  <si>
    <t>SOIL NAIL</t>
  </si>
  <si>
    <t>25902-0000</t>
  </si>
  <si>
    <t>SOIL NAIL RETAINING WALL</t>
  </si>
  <si>
    <t>25903-0000</t>
  </si>
  <si>
    <t>VERIFICATION TEST NAIL</t>
  </si>
  <si>
    <t>26001-0000</t>
  </si>
  <si>
    <t>ROCK BOLT</t>
  </si>
  <si>
    <t>26101-0000</t>
  </si>
  <si>
    <t>ROCK DOWEL</t>
  </si>
  <si>
    <t>27001-0000</t>
  </si>
  <si>
    <t>GROUT</t>
  </si>
  <si>
    <t>27001-1000</t>
  </si>
  <si>
    <t>Grout, cement</t>
  </si>
  <si>
    <t>GROUT, CEMENT</t>
  </si>
  <si>
    <t>27002-0000</t>
  </si>
  <si>
    <t>GROUT PIPE</t>
  </si>
  <si>
    <t>27003-0000</t>
  </si>
  <si>
    <t>DRILLED HOLE</t>
  </si>
  <si>
    <t>27101-0000</t>
  </si>
  <si>
    <t>INCLINOMETER CASING</t>
  </si>
  <si>
    <t>27102-0100</t>
  </si>
  <si>
    <t>Geotechnical instrumentation, piezometer</t>
  </si>
  <si>
    <t>GEOTECHNICAL INSTRUMENTATION, PIEZOMETER</t>
  </si>
  <si>
    <t>Reinforced soil slope</t>
  </si>
  <si>
    <t>REINFORCED SOIL SLOPE</t>
  </si>
  <si>
    <t>27301-0000</t>
  </si>
  <si>
    <t>POLYURETHANE RESIN INJECTION</t>
  </si>
  <si>
    <t>27302-0000</t>
  </si>
  <si>
    <t>Polyurethane resin monitoring and clean-up</t>
  </si>
  <si>
    <t>POLYURETHANE RESIN MONITORING AND CLEAN-UP</t>
  </si>
  <si>
    <t>27401-1000</t>
  </si>
  <si>
    <t>Vibro columns, concrete</t>
  </si>
  <si>
    <t>VIBRO COLUMNS, CONCRETE</t>
  </si>
  <si>
    <t>27402-0000</t>
  </si>
  <si>
    <t>Vibro column load test</t>
  </si>
  <si>
    <t>VIBRO COLUMN LOAD TEST</t>
  </si>
  <si>
    <t>27403-0000</t>
  </si>
  <si>
    <t>VIBRO COLUMN PREDRILLING</t>
  </si>
  <si>
    <t>27501-1000</t>
  </si>
  <si>
    <t>Geofoam, lightweight fill material</t>
  </si>
  <si>
    <t>GEOFOAM, LIGHTWEIGHT FILL MATERIAL</t>
  </si>
  <si>
    <t>40101-0100</t>
  </si>
  <si>
    <t>NR</t>
  </si>
  <si>
    <t>40101-0200</t>
  </si>
  <si>
    <t>40101-0300</t>
  </si>
  <si>
    <t>40101-0500</t>
  </si>
  <si>
    <t>40101-0600</t>
  </si>
  <si>
    <t>40101-0700</t>
  </si>
  <si>
    <t>40101-0900</t>
  </si>
  <si>
    <t>40101-1000</t>
  </si>
  <si>
    <t>40101-1100</t>
  </si>
  <si>
    <t>40101-1300</t>
  </si>
  <si>
    <t>40101-1400</t>
  </si>
  <si>
    <t>40101-1500</t>
  </si>
  <si>
    <t>40101-5500</t>
  </si>
  <si>
    <t>40101-5600</t>
  </si>
  <si>
    <t>40101-5700</t>
  </si>
  <si>
    <t>40102-0100</t>
  </si>
  <si>
    <t>40102-0500</t>
  </si>
  <si>
    <t>40102-0900</t>
  </si>
  <si>
    <t>40102-1300</t>
  </si>
  <si>
    <t>40102-5500</t>
  </si>
  <si>
    <t>40105-1000</t>
  </si>
  <si>
    <t>Antistrip additive, type 1</t>
  </si>
  <si>
    <t>ANTISTRIP ADDITIVE, TYPE 1</t>
  </si>
  <si>
    <t>40105-2000</t>
  </si>
  <si>
    <t>Antistrip additive, type 2</t>
  </si>
  <si>
    <t>ANTISTRIP ADDITIVE, TYPE 2</t>
  </si>
  <si>
    <t>40105-3000</t>
  </si>
  <si>
    <t>Antistrip additive, type 3</t>
  </si>
  <si>
    <t>ANTISTRIP ADDITIVE, TYPE 3</t>
  </si>
  <si>
    <t>40106-0000</t>
  </si>
  <si>
    <t>MINERAL FILLER</t>
  </si>
  <si>
    <t>DI</t>
  </si>
  <si>
    <t>40199-0002</t>
  </si>
  <si>
    <t>Incentive, roughness</t>
  </si>
  <si>
    <t>INCENTIVE, ROUGHNESS</t>
  </si>
  <si>
    <t>ASPHALT CONCRETE PAVEMENT</t>
  </si>
  <si>
    <t>40201-0100</t>
  </si>
  <si>
    <t>40201-0200</t>
  </si>
  <si>
    <t>40201-0300</t>
  </si>
  <si>
    <t>40201-2500</t>
  </si>
  <si>
    <t>40201-2600</t>
  </si>
  <si>
    <t>40201-2700</t>
  </si>
  <si>
    <t>40202-0100</t>
  </si>
  <si>
    <t>40202-2500</t>
  </si>
  <si>
    <t>40205-1000</t>
  </si>
  <si>
    <t>40205-2000</t>
  </si>
  <si>
    <t>40205-3000</t>
  </si>
  <si>
    <t>40206-0000</t>
  </si>
  <si>
    <t>40299-0002</t>
  </si>
  <si>
    <t>40301-0000</t>
  </si>
  <si>
    <t>40301-0100</t>
  </si>
  <si>
    <t>40301-0200</t>
  </si>
  <si>
    <t>40302-0100</t>
  </si>
  <si>
    <t>40302-0200</t>
  </si>
  <si>
    <t>40505-1000</t>
  </si>
  <si>
    <t>40505-2000</t>
  </si>
  <si>
    <t>40505-3000</t>
  </si>
  <si>
    <t>40506-0000</t>
  </si>
  <si>
    <t>40801-0000</t>
  </si>
  <si>
    <t>COLD RECYCLED ASPHALT BASE COURSE</t>
  </si>
  <si>
    <t>40802-0100</t>
  </si>
  <si>
    <t>Cold recycled asphalt base course, 50mm depth</t>
  </si>
  <si>
    <t>COLD RECYCLED ASPHALT BASE COURSE, 2-INCH DEPTH</t>
  </si>
  <si>
    <t>40802-0200</t>
  </si>
  <si>
    <t>Cold recycled asphalt base course, 75mm depth</t>
  </si>
  <si>
    <t>COLD RECYCLED ASPHALT BASE COURSE, 3-INCH DEPTH</t>
  </si>
  <si>
    <t>40802-0300</t>
  </si>
  <si>
    <t>Cold recycled asphalt base course, 100mm depth</t>
  </si>
  <si>
    <t>COLD RECYCLED ASPHALT BASE COURSE, 4-INCH DEPTH</t>
  </si>
  <si>
    <t>40802-0400</t>
  </si>
  <si>
    <t>Cold recycled asphalt base course, 125mm depth</t>
  </si>
  <si>
    <t>COLD RECYCLED ASPHALT BASE COURSE, 5-INCH DEPTH</t>
  </si>
  <si>
    <t>40802-0500</t>
  </si>
  <si>
    <t>Cold recycled asphalt base course, 150mm depth</t>
  </si>
  <si>
    <t>COLD RECYCLED ASPHALT BASE COURSE, 6-INCH DEPTH</t>
  </si>
  <si>
    <t>40802-0600</t>
  </si>
  <si>
    <t>Cold recycled asphalt base course, 175mm depth</t>
  </si>
  <si>
    <t>COLD RECYCLED ASPHALT BASE COURSE, 7-INCH DEPTH</t>
  </si>
  <si>
    <t>40802-0700</t>
  </si>
  <si>
    <t>Cold recycled asphalt base course, 200mm depth</t>
  </si>
  <si>
    <t>COLD RECYCLED ASPHALT BASE COURSE, 8-INCH DEPTH</t>
  </si>
  <si>
    <t>40802-0800</t>
  </si>
  <si>
    <t>Cold recycled asphalt base course, 250mm depth</t>
  </si>
  <si>
    <t>COLD RECYCLED ASPHALT BASE COURSE, 10-INCH DEPTH</t>
  </si>
  <si>
    <t>40806-0000</t>
  </si>
  <si>
    <t>40807-0000</t>
  </si>
  <si>
    <t>40901-1000</t>
  </si>
  <si>
    <t>40901-2000</t>
  </si>
  <si>
    <t>40902-1000</t>
  </si>
  <si>
    <t>40902-2000</t>
  </si>
  <si>
    <t>FOG SEAL</t>
  </si>
  <si>
    <t>41001-1000</t>
  </si>
  <si>
    <t>Slurry seal, type 1</t>
  </si>
  <si>
    <t>SLURRY SEAL, TYPE 1</t>
  </si>
  <si>
    <t>41001-2000</t>
  </si>
  <si>
    <t>Slurry seal, type 2</t>
  </si>
  <si>
    <t>SLURRY SEAL, TYPE 2</t>
  </si>
  <si>
    <t>41001-3000</t>
  </si>
  <si>
    <t>Slurry seal, type 3</t>
  </si>
  <si>
    <t>SLURRY SEAL, TYPE 3</t>
  </si>
  <si>
    <t>41101-1000</t>
  </si>
  <si>
    <t>41101-2000</t>
  </si>
  <si>
    <t>41101-3000</t>
  </si>
  <si>
    <t>41102-1000</t>
  </si>
  <si>
    <t>41102-2000</t>
  </si>
  <si>
    <t>41102-3000</t>
  </si>
  <si>
    <t>41105-0000</t>
  </si>
  <si>
    <t>41106-0000</t>
  </si>
  <si>
    <t>41201-0000</t>
  </si>
  <si>
    <t>Tack coat</t>
  </si>
  <si>
    <t>TACK COAT</t>
  </si>
  <si>
    <t>41202-0000</t>
  </si>
  <si>
    <t>41301-0000</t>
  </si>
  <si>
    <t>ASPHALT PAVEMENT MILLING</t>
  </si>
  <si>
    <t>41301-0100</t>
  </si>
  <si>
    <t>Asphalt pavement milling, 20mm depth</t>
  </si>
  <si>
    <t>ASPHALT PAVEMENT MILLING, 3/4-INCH DEPTH</t>
  </si>
  <si>
    <t>41301-0200</t>
  </si>
  <si>
    <t>Asphalt pavement milling, 25mm depth</t>
  </si>
  <si>
    <t>ASPHALT PAVEMENT MILLING, 1-INCH DEPTH</t>
  </si>
  <si>
    <t>41301-0400</t>
  </si>
  <si>
    <t>Asphalt pavement milling, 40mm depth</t>
  </si>
  <si>
    <t>ASPHALT PAVEMENT MILLING, 1 1/2-INCH DEPTH</t>
  </si>
  <si>
    <t>41301-0600</t>
  </si>
  <si>
    <t>Asphalt pavement milling, 50mm depth</t>
  </si>
  <si>
    <t>ASPHALT PAVEMENT MILLING, 2-INCH DEPTH</t>
  </si>
  <si>
    <t>41301-0700</t>
  </si>
  <si>
    <t>Asphalt pavement milling, 65mm depth</t>
  </si>
  <si>
    <t>ASPHALT PAVEMENT MILLING, 2 1/2-INCH DEPTH</t>
  </si>
  <si>
    <t>41301-0800</t>
  </si>
  <si>
    <t>Asphalt pavement milling, 75mm depth</t>
  </si>
  <si>
    <t>ASPHALT PAVEMENT MILLING, 3-INCH DEPTH</t>
  </si>
  <si>
    <t>41301-0900</t>
  </si>
  <si>
    <t>Asphalt pavement milling, 90mm depth</t>
  </si>
  <si>
    <t>ASPHALT PAVEMENT MILLING, 3 1/2-INCH DEPTH</t>
  </si>
  <si>
    <t>41301-1000</t>
  </si>
  <si>
    <t>Asphalt pavement milling, 100mm depth</t>
  </si>
  <si>
    <t>ASPHALT PAVEMENT MILLING, 4-INCH DEPTH</t>
  </si>
  <si>
    <t>41301-1100</t>
  </si>
  <si>
    <t>Asphalt pavement milling, 115mm depth</t>
  </si>
  <si>
    <t>ASPHALT PAVEMENT MILLING, 4 1/2-INCH DEPTH</t>
  </si>
  <si>
    <t>41301-1200</t>
  </si>
  <si>
    <t>Asphalt pavement milling, 125mm depth</t>
  </si>
  <si>
    <t>ASPHALT PAVEMENT MILLING, 5-INCH DEPTH</t>
  </si>
  <si>
    <t>41301-1300</t>
  </si>
  <si>
    <t>Asphalt pavement milling, 150mm depth</t>
  </si>
  <si>
    <t>ASPHALT PAVEMENT MILLING, 6-INCH DEPTH</t>
  </si>
  <si>
    <t>41301-1400</t>
  </si>
  <si>
    <t>Asphalt pavement milling, 200mm depth</t>
  </si>
  <si>
    <t>ASPHALT PAVEMENT MILLING, 8-INCH DEPTH</t>
  </si>
  <si>
    <t>41302-0000</t>
  </si>
  <si>
    <t>JOINT SEALANT</t>
  </si>
  <si>
    <t>41501-0000</t>
  </si>
  <si>
    <t>PAVING GEOTEXTILE</t>
  </si>
  <si>
    <t>41801-1000</t>
  </si>
  <si>
    <t>41801-2000</t>
  </si>
  <si>
    <t>41801-3000</t>
  </si>
  <si>
    <t>Asphalt binder</t>
  </si>
  <si>
    <t>42901-0000</t>
  </si>
  <si>
    <t>ULTRA-THIN BONDED WEARING COURSE</t>
  </si>
  <si>
    <t>42903-0000</t>
  </si>
  <si>
    <t>50101-0600</t>
  </si>
  <si>
    <t>50101-0700</t>
  </si>
  <si>
    <t>50101-0800</t>
  </si>
  <si>
    <t>50101-0900</t>
  </si>
  <si>
    <t>50101-1000</t>
  </si>
  <si>
    <t>50101-1100</t>
  </si>
  <si>
    <t>50101-1200</t>
  </si>
  <si>
    <t>50201-0000</t>
  </si>
  <si>
    <t>50202-0000</t>
  </si>
  <si>
    <t>SEALING JOINTS AND CRACKS</t>
  </si>
  <si>
    <t>50203-0000</t>
  </si>
  <si>
    <t>CUFT</t>
  </si>
  <si>
    <t>50204-0000</t>
  </si>
  <si>
    <t>UNDERSEALING HOLE</t>
  </si>
  <si>
    <t>50205-0000</t>
  </si>
  <si>
    <t>SURFACE DIAMOND GRINDING</t>
  </si>
  <si>
    <t>50206-0000</t>
  </si>
  <si>
    <t>50207-0000</t>
  </si>
  <si>
    <t>50208-0000</t>
  </si>
  <si>
    <t>50209-0000</t>
  </si>
  <si>
    <t>CLEANING AND RESTORATION OF CONCRETE SURFACES</t>
  </si>
  <si>
    <t>55101-0200</t>
  </si>
  <si>
    <t>55101-0300</t>
  </si>
  <si>
    <t>55101-0400</t>
  </si>
  <si>
    <t>55101-0500</t>
  </si>
  <si>
    <t>55101-0600</t>
  </si>
  <si>
    <t>55101-0700</t>
  </si>
  <si>
    <t>55101-0800</t>
  </si>
  <si>
    <t>55101-0900</t>
  </si>
  <si>
    <t>55101-1000</t>
  </si>
  <si>
    <t>55101-1100</t>
  </si>
  <si>
    <t>55101-1200</t>
  </si>
  <si>
    <t>55101-1300</t>
  </si>
  <si>
    <t>55101-1400</t>
  </si>
  <si>
    <t>55101-1500</t>
  </si>
  <si>
    <t>55101-1600</t>
  </si>
  <si>
    <t>55101-1700</t>
  </si>
  <si>
    <t>55101-1800</t>
  </si>
  <si>
    <t>55101-1900</t>
  </si>
  <si>
    <t>55101-2000</t>
  </si>
  <si>
    <t>55101-2100</t>
  </si>
  <si>
    <t>55101-2200</t>
  </si>
  <si>
    <t>55101-2300</t>
  </si>
  <si>
    <t>55101-2400</t>
  </si>
  <si>
    <t>55101-3000</t>
  </si>
  <si>
    <t>Concrete filled steel pipe pile, in place</t>
  </si>
  <si>
    <t>CONCRETE FILLED STEEL PIPE PILE, IN PLACE</t>
  </si>
  <si>
    <t>Precast prestressed concrete pile, in place</t>
  </si>
  <si>
    <t>PRECAST PRESTRESSED CONCRETE PILE, IN PLACE</t>
  </si>
  <si>
    <t>Precast prestressed concrete pile, 255mm x 255mm, in place</t>
  </si>
  <si>
    <t>PRECAST PRESTRESSED CONCRETE PILE, 10-INCH X 10-INCH, IN PLACE</t>
  </si>
  <si>
    <t>Precast prestressed concrete pile, 305mm x 305mm, in place</t>
  </si>
  <si>
    <t>PRECAST PRESTRESSED CONCRETE PILE, 12-INCH X 12-INCH, IN PLACE</t>
  </si>
  <si>
    <t>Precast prestressed concrete pile, 355mm x 355mm, in place</t>
  </si>
  <si>
    <t>PRECAST PRESTRESSED CONCRETE PILE, 14-INCH X 14-INCH, IN PLACE</t>
  </si>
  <si>
    <t>Precast prestressed concrete pile, 405mm x 405mm, in place</t>
  </si>
  <si>
    <t>PRECAST PRESTRESSED CONCRETE PILE, 16-INCH X 16-INCH, IN PLACE</t>
  </si>
  <si>
    <t>Precast prestressed concrete pile, 460mm x 460mm, in place</t>
  </si>
  <si>
    <t>PRECAST PRESTRESSED CONCRETE PILE, 18-INCH X 18-INCH, IN PLACE</t>
  </si>
  <si>
    <t>Precast prestressed concrete pile, 510mm x 510mm, in place</t>
  </si>
  <si>
    <t>PRECAST PRESTRESSED CONCRETE PILE, 20-INCH X 20-INCH, IN PLACE</t>
  </si>
  <si>
    <t>Precast prestressed concrete pile, 610mm x 610mm, in place</t>
  </si>
  <si>
    <t>PRECAST PRESTRESSED CONCRETE PILE, 24-INCH X 24-INCH, IN PLACE</t>
  </si>
  <si>
    <t>55102-1100</t>
  </si>
  <si>
    <t>Steel H-pile, in place</t>
  </si>
  <si>
    <t>STEEL H-PILE, IN PLACE</t>
  </si>
  <si>
    <t>Steel H-pile, 250 x 62, in place</t>
  </si>
  <si>
    <t>STEEL H-PILE, 10 X 42, IN PLACE</t>
  </si>
  <si>
    <t>Steel H-pile, 250 x 85, in place</t>
  </si>
  <si>
    <t>STEEL H-PILE, 10 X 57, IN PLACE</t>
  </si>
  <si>
    <t>Steel H-pile, 310 x 79, in place</t>
  </si>
  <si>
    <t>STEEL H-PILE, 12 X 53, IN PLACE</t>
  </si>
  <si>
    <t>Steel H-pile, 310 x 94, in place</t>
  </si>
  <si>
    <t>STEEL H-PILE, 12 X 63, IN PLACE</t>
  </si>
  <si>
    <t>Steel H-pile, 310 x 110, in place</t>
  </si>
  <si>
    <t>STEEL H-PILE, 12 X 74, IN PLACE</t>
  </si>
  <si>
    <t>Steel H-pile, 310 x 125, in place</t>
  </si>
  <si>
    <t>STEEL H-PILE, 12 X 84, IN PLACE</t>
  </si>
  <si>
    <t>Steel H-pile, 360 x 108, in place</t>
  </si>
  <si>
    <t>STEEL H-PILE, 14 X 73, IN PLACE</t>
  </si>
  <si>
    <t>Steel H-pile, 360 x 132, in place</t>
  </si>
  <si>
    <t>STEEL H-PILE, 14 X 89, IN PLACE</t>
  </si>
  <si>
    <t>Steel H-pile, 360 x 152, in place</t>
  </si>
  <si>
    <t>STEEL H-PILE, 14 X 102, IN PLACE</t>
  </si>
  <si>
    <t>Steel H-pile, 360 x 174, in place</t>
  </si>
  <si>
    <t>STEEL H-PILE, 14X 117, IN PLACE</t>
  </si>
  <si>
    <t>55102-2200</t>
  </si>
  <si>
    <t>Steel pipe pile, in place</t>
  </si>
  <si>
    <t>STEEL PIPE PILE, IN PLACE</t>
  </si>
  <si>
    <t>Treated timber pile, in place</t>
  </si>
  <si>
    <t>TREATED TIMBER PILE, IN PLACE</t>
  </si>
  <si>
    <t>Untreated timber pile, in place</t>
  </si>
  <si>
    <t>UNTREATED TIMBER PILE, IN PLACE</t>
  </si>
  <si>
    <t>55103-1000</t>
  </si>
  <si>
    <t>55103-2000</t>
  </si>
  <si>
    <t>55104-1000</t>
  </si>
  <si>
    <t>Dynamic pile load test</t>
  </si>
  <si>
    <t>DYNAMIC PILE LOAD TEST</t>
  </si>
  <si>
    <t>55104-2000</t>
  </si>
  <si>
    <t>Static pile load test</t>
  </si>
  <si>
    <t>STATIC PILE LOAD TEST</t>
  </si>
  <si>
    <t>55105-1000</t>
  </si>
  <si>
    <t>55105-2000</t>
  </si>
  <si>
    <t>55106-1000</t>
  </si>
  <si>
    <t>55115-1000</t>
  </si>
  <si>
    <t>PREBORING</t>
  </si>
  <si>
    <t>55115-2000</t>
  </si>
  <si>
    <t>Preboring, blast hole</t>
  </si>
  <si>
    <t>PREBORING, BLAST HOLE</t>
  </si>
  <si>
    <t>55116-0000</t>
  </si>
  <si>
    <t>55117-0000</t>
  </si>
  <si>
    <t>55120-0000</t>
  </si>
  <si>
    <t>55121-0000</t>
  </si>
  <si>
    <t>TEST PILE</t>
  </si>
  <si>
    <t>55125-0000</t>
  </si>
  <si>
    <t>PILE STRESS MONITORING</t>
  </si>
  <si>
    <t>56001-0000</t>
  </si>
  <si>
    <t>REMOVAL OF CONCRETE BY HYDRODEMOLITION</t>
  </si>
  <si>
    <t>56003-0000</t>
  </si>
  <si>
    <t>56101-0000</t>
  </si>
  <si>
    <t>56601-0000</t>
  </si>
  <si>
    <t>SHOTCRETE</t>
  </si>
  <si>
    <t>56601-0100</t>
  </si>
  <si>
    <t>Shotcrete, grading A</t>
  </si>
  <si>
    <t>SHOTCRETE, GRADING A</t>
  </si>
  <si>
    <t>56601-0200</t>
  </si>
  <si>
    <t>Shotcrete, grading B</t>
  </si>
  <si>
    <t>SHOTCRETE, GRADING B</t>
  </si>
  <si>
    <t>56601-1000</t>
  </si>
  <si>
    <t>Shotcrete, 50mm depth</t>
  </si>
  <si>
    <t>SHOTCRETE, 2-INCH DEPTH</t>
  </si>
  <si>
    <t>56601-1100</t>
  </si>
  <si>
    <t>Shotcrete, grading A, 50mm depth</t>
  </si>
  <si>
    <t>56601-1200</t>
  </si>
  <si>
    <t>Shotcrete, grading B, 50mm depth</t>
  </si>
  <si>
    <t>56601-2000</t>
  </si>
  <si>
    <t>Shotcrete, 100mm depth</t>
  </si>
  <si>
    <t>SHOTCRETE, 4-INCH DEPTH</t>
  </si>
  <si>
    <t>56601-2100</t>
  </si>
  <si>
    <t>Shotcrete, grading A, 100mm depth</t>
  </si>
  <si>
    <t>56601-2200</t>
  </si>
  <si>
    <t>Shotcrete, grading B, 100mm depth</t>
  </si>
  <si>
    <t>56601-3000</t>
  </si>
  <si>
    <t>Shotcrete, 150mm depth</t>
  </si>
  <si>
    <t>SHOTCRETE, 6-INCH DEPTH</t>
  </si>
  <si>
    <t>56601-3100</t>
  </si>
  <si>
    <t>Shotcrete, grading A, 150mm depth</t>
  </si>
  <si>
    <t>56601-3200</t>
  </si>
  <si>
    <t>Shotcrete, grading B, 150mm depth</t>
  </si>
  <si>
    <t>56602-0000</t>
  </si>
  <si>
    <t>56602-0100</t>
  </si>
  <si>
    <t>56602-0200</t>
  </si>
  <si>
    <t>56603-0000</t>
  </si>
  <si>
    <t>REINFORCED SHOTCRETE</t>
  </si>
  <si>
    <t>56603-0100</t>
  </si>
  <si>
    <t>Reinforced shotcrete, grading A</t>
  </si>
  <si>
    <t>REINFORCED SHOTCRETE, GRADING A</t>
  </si>
  <si>
    <t>56603-0200</t>
  </si>
  <si>
    <t>Reinforced shotcrete, grading B</t>
  </si>
  <si>
    <t>REINFORCED SHOTCRETE, GRADING B</t>
  </si>
  <si>
    <t>56603-1000</t>
  </si>
  <si>
    <t>Reinforced shotcrete, 50mm depth</t>
  </si>
  <si>
    <t>REINFORCED SHOTCRETE, 2-INCH DEPTH</t>
  </si>
  <si>
    <t>56603-1100</t>
  </si>
  <si>
    <t>Reinforced shotcrete, grading A, 50mm depth</t>
  </si>
  <si>
    <t>56603-1200</t>
  </si>
  <si>
    <t>Reinforced shotcrete, grading B, 50mm depth</t>
  </si>
  <si>
    <t>56603-2000</t>
  </si>
  <si>
    <t>Reinforced shotcrete, 100mm depth</t>
  </si>
  <si>
    <t>REINFORCED SHOTCRETE, 4-INCH DEPTH</t>
  </si>
  <si>
    <t>56603-2100</t>
  </si>
  <si>
    <t>Reinforced shotcrete, grading A, 100mm depth</t>
  </si>
  <si>
    <t>56603-2200</t>
  </si>
  <si>
    <t>Reinforced shotcrete, grading B, 100mm depth</t>
  </si>
  <si>
    <t>56603-3000</t>
  </si>
  <si>
    <t>Reinforced shotcrete, 150mm depth</t>
  </si>
  <si>
    <t>REINFORCED SHOTCRETE, 6-INCH DEPTH</t>
  </si>
  <si>
    <t>56603-3100</t>
  </si>
  <si>
    <t>Reinforced shotcrete, grading A, 150mm depth</t>
  </si>
  <si>
    <t>56603-3200</t>
  </si>
  <si>
    <t>Reinforced shotcrete, grading B, 150mm depth</t>
  </si>
  <si>
    <t>56603-4000</t>
  </si>
  <si>
    <t>Reinforced shotcrete, 200mm depth</t>
  </si>
  <si>
    <t>REINFORCED SHOTCRETE, 8-INCH DEPTH</t>
  </si>
  <si>
    <t>56603-4100</t>
  </si>
  <si>
    <t>Reinforced shotcrete, grading A, 200mm depth</t>
  </si>
  <si>
    <t>56603-4200</t>
  </si>
  <si>
    <t>Reinforced shotcrete, grading B, 200mm depth</t>
  </si>
  <si>
    <t>56603-5000</t>
  </si>
  <si>
    <t>Reinforced shotcrete, 250mm depth</t>
  </si>
  <si>
    <t>REINFORCED SHOTCRETE, 10-INCH DEPTH</t>
  </si>
  <si>
    <t>56603-5100</t>
  </si>
  <si>
    <t>Reinforced shotcrete, grading A, 250mm depth</t>
  </si>
  <si>
    <t>56603-5200</t>
  </si>
  <si>
    <t>Reinforced shotcrete, grading B, 250mm depth</t>
  </si>
  <si>
    <t>56603-6000</t>
  </si>
  <si>
    <t>Reinforced shotcrete, 300mm depth</t>
  </si>
  <si>
    <t>REINFORCED SHOTCRETE, 12-INCH DEPTH</t>
  </si>
  <si>
    <t>56603-6100</t>
  </si>
  <si>
    <t>Reinforced shotcrete, grading A, 300mm depth</t>
  </si>
  <si>
    <t>56603-6200</t>
  </si>
  <si>
    <t>Reinforced shotcrete, grading B, 300mm depth</t>
  </si>
  <si>
    <t>56604-0000</t>
  </si>
  <si>
    <t>56604-0100</t>
  </si>
  <si>
    <t>56604-0200</t>
  </si>
  <si>
    <t>56901-0000</t>
  </si>
  <si>
    <t>Micropile</t>
  </si>
  <si>
    <t>MICROPILE</t>
  </si>
  <si>
    <t>MICROPILE LOAD VERIFICATION TEST</t>
  </si>
  <si>
    <t>MICROPILE PROOF LOAD TEST</t>
  </si>
  <si>
    <t>HIGH PERFORMANCE CONCRETE</t>
  </si>
  <si>
    <t>CONCRETE OVERLAY</t>
  </si>
  <si>
    <t>55201-0100</t>
  </si>
  <si>
    <t>Structural concrete, class A</t>
  </si>
  <si>
    <t>STRUCTURAL CONCRETE, CLASS A</t>
  </si>
  <si>
    <t>55201-0200</t>
  </si>
  <si>
    <t>Structural concrete, class A (AE)</t>
  </si>
  <si>
    <t>STRUCTURAL CONCRETE, CLASS A (AE)</t>
  </si>
  <si>
    <t>55201-0500</t>
  </si>
  <si>
    <t>Structural concrete, class C</t>
  </si>
  <si>
    <t>STRUCTURAL CONCRETE, CLASS C</t>
  </si>
  <si>
    <t>55201-0600</t>
  </si>
  <si>
    <t>Structural concrete, class C (AE)</t>
  </si>
  <si>
    <t>STRUCTURAL CONCRETE, CLASS C (AE)</t>
  </si>
  <si>
    <t>55201-0800</t>
  </si>
  <si>
    <t>Structural concrete, class D (AE)</t>
  </si>
  <si>
    <t>STRUCTURAL CONCRETE, CLASS D (AE)</t>
  </si>
  <si>
    <t>55201-1200</t>
  </si>
  <si>
    <t>55202-1000</t>
  </si>
  <si>
    <t>Structural concrete, class D (AE), for approach slabs, type 1</t>
  </si>
  <si>
    <t>STRUCTURAL CONCRETE, CLASS D (AE), FOR APPROACH SLABS, TYPE 1</t>
  </si>
  <si>
    <t>55202-2000</t>
  </si>
  <si>
    <t>Structural concrete, class D (AE), for approach slabs, type 2</t>
  </si>
  <si>
    <t>STRUCTURAL CONCRETE, CLASS D (AE), FOR APPROACH SLABS, TYPE 2</t>
  </si>
  <si>
    <t>55202-3000</t>
  </si>
  <si>
    <t>Structural concrete, class A(AE), for precast wall panels</t>
  </si>
  <si>
    <t>REPAIR CONCRETE</t>
  </si>
  <si>
    <t>SEAL CONCRETE SURFACE</t>
  </si>
  <si>
    <t>CLEAN AND RESEAL JOINTS</t>
  </si>
  <si>
    <t>CLEAN CONCRETE SURFACE</t>
  </si>
  <si>
    <t>CONCRETE COLOR FINISH</t>
  </si>
  <si>
    <t>CONCRETE COLOR AGENT</t>
  </si>
  <si>
    <t>55220-0000</t>
  </si>
  <si>
    <t>EXPANSION JOINTS</t>
  </si>
  <si>
    <t>55221-0000</t>
  </si>
  <si>
    <t>EXPANSION JOINT REPAIR</t>
  </si>
  <si>
    <t>55222-0000</t>
  </si>
  <si>
    <t>55301-0100</t>
  </si>
  <si>
    <t>Precast, prestressed concrete AASHTO girder, non-standard</t>
  </si>
  <si>
    <t>PRECAST, PRESTRESSED CONCRETE AASHTO GIRDER, NON-STANDARD</t>
  </si>
  <si>
    <t>Precast, prestressed concrete box beam, type B1-36</t>
  </si>
  <si>
    <t>PRECAST, PRESTRESSED CONCRETE BOX BEAM, TYPE B1-36</t>
  </si>
  <si>
    <t>Precast, prestressed concrete box beam, type B2-36</t>
  </si>
  <si>
    <t>PRECAST, PRESTRESSED CONCRETE BOX BEAM, TYPE B2-36</t>
  </si>
  <si>
    <t>Precast, prestressed concrete box beam, type B3-36</t>
  </si>
  <si>
    <t>PRECAST, PRESTRESSED CONCRETE BOX BEAM, TYPE B3-36</t>
  </si>
  <si>
    <t>Precast, prestressed concrete box beam, type B4-36</t>
  </si>
  <si>
    <t>PRECAST, PRESTRESSED CONCRETE BOX BEAM, TYPE B4-36</t>
  </si>
  <si>
    <t>Precast, prestressed concrete box beam, type B1-48</t>
  </si>
  <si>
    <t>PRECAST, PRESTRESSED CONCRETE BOX BEAM, TYPE B1-48</t>
  </si>
  <si>
    <t>Precast, prestressed concrete box beam, type B2-48</t>
  </si>
  <si>
    <t>PRECAST, PRESTRESSED CONCRETE BOX BEAM, TYPE B2-48</t>
  </si>
  <si>
    <t>Precast, prestressed concrete box beam, type B3-48</t>
  </si>
  <si>
    <t>PRECAST, PRESTRESSED CONCRETE BOX BEAM, TYPE B3-48</t>
  </si>
  <si>
    <t>Precast, prestressed concrete box beam, type B4-48</t>
  </si>
  <si>
    <t>PRECAST, PRESTRESSED CONCRETE BOX BEAM, TYPE B4-48</t>
  </si>
  <si>
    <t>Precast, prestressed concrete box beam, non-standard</t>
  </si>
  <si>
    <t>PRECAST, PRESTRESSED CONCRETE BOX BEAM, NON-STANDARD</t>
  </si>
  <si>
    <t>55301-3200</t>
  </si>
  <si>
    <t>Precast, prestressed concrete girder</t>
  </si>
  <si>
    <t>PRECAST, PRESTRESSED CONCRETE GIRDER</t>
  </si>
  <si>
    <t>55301-3300</t>
  </si>
  <si>
    <t>Precast, prestressed concrete AASHTO girder</t>
  </si>
  <si>
    <t>PRECAST, PRESTRESSED CONCRETE AASHTO GIRDER</t>
  </si>
  <si>
    <t>55301-3400</t>
  </si>
  <si>
    <t>Precast, prestressed concrete box beam</t>
  </si>
  <si>
    <t>PRECAST, PRESTRESSED CONCRETE BOX BEAM</t>
  </si>
  <si>
    <t>55301-3500</t>
  </si>
  <si>
    <t>Precast, prestressed concrete slab</t>
  </si>
  <si>
    <t>PRECAST, PRESTRESSED CONCRETE SLAB</t>
  </si>
  <si>
    <t>55301-3600</t>
  </si>
  <si>
    <t>Precast, prestressed concrete bulb tee girder</t>
  </si>
  <si>
    <t>PRECAST, PRESTRESSED CONCRETE BULB TEE GIRDER</t>
  </si>
  <si>
    <t>55301-3700</t>
  </si>
  <si>
    <t>Precast, prestressed concrete decked bulb tee girder</t>
  </si>
  <si>
    <t>PRECAST, PRESTRESSED CONCRETE DECKED BULB TEE GIRDER</t>
  </si>
  <si>
    <t>55302-0100</t>
  </si>
  <si>
    <t>55302-0200</t>
  </si>
  <si>
    <t>55302-0300</t>
  </si>
  <si>
    <t>55302-0400</t>
  </si>
  <si>
    <t>55302-0500</t>
  </si>
  <si>
    <t>55302-0600</t>
  </si>
  <si>
    <t>55302-0700</t>
  </si>
  <si>
    <t>55302-0800</t>
  </si>
  <si>
    <t>55302-0900</t>
  </si>
  <si>
    <t>55302-1000</t>
  </si>
  <si>
    <t>55302-1100</t>
  </si>
  <si>
    <t>55302-1200</t>
  </si>
  <si>
    <t>55302-1300</t>
  </si>
  <si>
    <t>55302-1400</t>
  </si>
  <si>
    <t>55302-1500</t>
  </si>
  <si>
    <t>55302-1600</t>
  </si>
  <si>
    <t>55302-1700</t>
  </si>
  <si>
    <t>55302-1800</t>
  </si>
  <si>
    <t>55302-1900</t>
  </si>
  <si>
    <t>55302-2000</t>
  </si>
  <si>
    <t>55302-2100</t>
  </si>
  <si>
    <t>55302-2200</t>
  </si>
  <si>
    <t>55302-2300</t>
  </si>
  <si>
    <t>55302-2400</t>
  </si>
  <si>
    <t>55302-2500</t>
  </si>
  <si>
    <t>55302-2600</t>
  </si>
  <si>
    <t>55302-2700</t>
  </si>
  <si>
    <t>55302-2800</t>
  </si>
  <si>
    <t>55302-2900</t>
  </si>
  <si>
    <t>55302-3000</t>
  </si>
  <si>
    <t>55302-3100</t>
  </si>
  <si>
    <t>55302-3200</t>
  </si>
  <si>
    <t>55302-3300</t>
  </si>
  <si>
    <t>55302-3400</t>
  </si>
  <si>
    <t>55302-3500</t>
  </si>
  <si>
    <t>55302-3600</t>
  </si>
  <si>
    <t>55302-3700</t>
  </si>
  <si>
    <t>55303-0000</t>
  </si>
  <si>
    <t>PRESTRESSING SYSTEM</t>
  </si>
  <si>
    <t>55310-0100</t>
  </si>
  <si>
    <t>55311-0100</t>
  </si>
  <si>
    <t>55401-1000</t>
  </si>
  <si>
    <t>Reinforcing steel</t>
  </si>
  <si>
    <t>REINFORCING STEEL</t>
  </si>
  <si>
    <t>55401-2000</t>
  </si>
  <si>
    <t>Reinforcing steel, epoxy coated</t>
  </si>
  <si>
    <t>REINFORCING STEEL, EPOXY COATED</t>
  </si>
  <si>
    <t>55401-2500</t>
  </si>
  <si>
    <t>Reinforcing steel, galvanized</t>
  </si>
  <si>
    <t>REINFORCING STEEL, GALVANIZED</t>
  </si>
  <si>
    <t>55401-3000</t>
  </si>
  <si>
    <t>Reinforcing steel, stainless steel</t>
  </si>
  <si>
    <t>REINFORCING STEEL, STAINLESS STEEL</t>
  </si>
  <si>
    <t>55501-0000</t>
  </si>
  <si>
    <t>STRUCTURAL STEEL</t>
  </si>
  <si>
    <t>55501-1000</t>
  </si>
  <si>
    <t>Structural steel, salvaged, modified, and erected</t>
  </si>
  <si>
    <t>STRUCTURAL STEEL, SALVAGED, MODIFIED, AND ERECTED</t>
  </si>
  <si>
    <t>55501-2000</t>
  </si>
  <si>
    <t>Structural steel, evaluate gusset plate</t>
  </si>
  <si>
    <t>STRUCTURAL STEEL, EVALUATE GUSSET PLATE</t>
  </si>
  <si>
    <t>55501-2100</t>
  </si>
  <si>
    <t>Structural steel, repair gusset plate</t>
  </si>
  <si>
    <t>STRUCTURAL STEEL, REPAIR GUSSET PLATE</t>
  </si>
  <si>
    <t>55502-0000</t>
  </si>
  <si>
    <t>STRUCTURAL STEEL, FURNISHED, FABRICATED, AND ERECTED</t>
  </si>
  <si>
    <t>55504-0000</t>
  </si>
  <si>
    <t>PRE-FABRICATED STEEL BRIDGE</t>
  </si>
  <si>
    <t>55505-0000</t>
  </si>
  <si>
    <t>55506-0000</t>
  </si>
  <si>
    <t>Miscellaneous steel</t>
  </si>
  <si>
    <t>MISCELLANEOUS STEEL</t>
  </si>
  <si>
    <t>55506-0100</t>
  </si>
  <si>
    <t>Miscellaneous steel, scupper extension</t>
  </si>
  <si>
    <t>MISCELLANEOUS STEEL, SCUPPER EXTENSION</t>
  </si>
  <si>
    <t>55601-0100</t>
  </si>
  <si>
    <t>Bridge railing, aluminum</t>
  </si>
  <si>
    <t>BRIDGE RAILING, ALUMINUM</t>
  </si>
  <si>
    <t>55601-0200</t>
  </si>
  <si>
    <t>Bridge railing, aluminum, one rail</t>
  </si>
  <si>
    <t>BRIDGE RAILING, ALUMINUM, ONE RAIL</t>
  </si>
  <si>
    <t>55601-0300</t>
  </si>
  <si>
    <t>Bridge railing, aluminum, two rail</t>
  </si>
  <si>
    <t>BRIDGE RAILING, ALUMINUM, TWO RAIL</t>
  </si>
  <si>
    <t>55601-0400</t>
  </si>
  <si>
    <t>Bridge railing, aluminum, three rail</t>
  </si>
  <si>
    <t>BRIDGE RAILING, ALUMINUM, THREE RAIL</t>
  </si>
  <si>
    <t>55601-0500</t>
  </si>
  <si>
    <t>Bridge railing, concrete</t>
  </si>
  <si>
    <t>BRIDGE RAILING, CONCRETE</t>
  </si>
  <si>
    <t>55601-0600</t>
  </si>
  <si>
    <t>Bridge railing, concrete, beam rail</t>
  </si>
  <si>
    <t>BRIDGE RAILING, CONCRETE, BEAM RAIL</t>
  </si>
  <si>
    <t>55601-0700</t>
  </si>
  <si>
    <t>Bridge railing, concrete, Natchez Trace Rail</t>
  </si>
  <si>
    <t>BRIDGE RAILING, CONCRETE, NATCHEZ TRACE RAIL</t>
  </si>
  <si>
    <t>55601-0800</t>
  </si>
  <si>
    <t>Bridge railing, concrete, New Jersey safety shape</t>
  </si>
  <si>
    <t>BRIDGE RAILING, CONCRETE, NEW JERSEY SAFETY SHAPE</t>
  </si>
  <si>
    <t>55601-0900</t>
  </si>
  <si>
    <t>Bridge railing, steel</t>
  </si>
  <si>
    <t>BRIDGE RAILING, STEEL</t>
  </si>
  <si>
    <t>55601-1000</t>
  </si>
  <si>
    <t>Bridge railing, steel, one rail</t>
  </si>
  <si>
    <t>BRIDGE RAILING, STEEL, ONE RAIL</t>
  </si>
  <si>
    <t>55601-1100</t>
  </si>
  <si>
    <t>Bridge railing, steel, two rail</t>
  </si>
  <si>
    <t>BRIDGE RAILING, STEEL, TWO RAIL</t>
  </si>
  <si>
    <t>55601-1200</t>
  </si>
  <si>
    <t>Bridge railing, steel, three rail</t>
  </si>
  <si>
    <t>BRIDGE RAILING, STEEL, THREE RAIL</t>
  </si>
  <si>
    <t>55601-1300</t>
  </si>
  <si>
    <t>Bridge railing, timber</t>
  </si>
  <si>
    <t>BRIDGE RAILING, TIMBER</t>
  </si>
  <si>
    <t>55601-1400</t>
  </si>
  <si>
    <t>Bridge railing, timber, steel-backed</t>
  </si>
  <si>
    <t>BRIDGE RAILING, TIMBER, STEEL-BACKED</t>
  </si>
  <si>
    <t>55602-1000</t>
  </si>
  <si>
    <t>Remove and reset bridge railing</t>
  </si>
  <si>
    <t>REMOVE AND RESET BRIDGE RAILING</t>
  </si>
  <si>
    <t>55603-1000</t>
  </si>
  <si>
    <t>55701-1000</t>
  </si>
  <si>
    <t>Structural timber and lumber, untreated</t>
  </si>
  <si>
    <t>STRUCTURAL TIMBER AND LUMBER, UNTREATED</t>
  </si>
  <si>
    <t>55701-2000</t>
  </si>
  <si>
    <t>Structural timber and lumber, treated</t>
  </si>
  <si>
    <t>STRUCTURAL TIMBER AND LUMBER, TREATED</t>
  </si>
  <si>
    <t>55701-3000</t>
  </si>
  <si>
    <t>55702-1000</t>
  </si>
  <si>
    <t>Structural timber and lumber, treated, pedestrian bridge</t>
  </si>
  <si>
    <t>STRUCTURAL TIMBER AND LUMBER, TREATED, PEDESTRIAN BRIDGE</t>
  </si>
  <si>
    <t>55703-1000</t>
  </si>
  <si>
    <t>Structural timber and lumber, treated, boardwalk</t>
  </si>
  <si>
    <t>STRUCTURAL TIMBER AND LUMBER, TREATED, BOARDWALK</t>
  </si>
  <si>
    <t>55703-2000</t>
  </si>
  <si>
    <t>Structural timber and lumber, treated, decking</t>
  </si>
  <si>
    <t>STRUCTURAL TIMBER AND LUMBER, TREATED, DECKING</t>
  </si>
  <si>
    <t>55706-1000</t>
  </si>
  <si>
    <t>55706-2000</t>
  </si>
  <si>
    <t>55707-1000</t>
  </si>
  <si>
    <t>Hardware, prefabricated aluminum ramp</t>
  </si>
  <si>
    <t>HARDWARE, PREFABRICATED ALUMINUM RAMP</t>
  </si>
  <si>
    <t>55801-0000</t>
  </si>
  <si>
    <t>DAMPPROOFING</t>
  </si>
  <si>
    <t>55901-0000</t>
  </si>
  <si>
    <t>Membrane waterproofing</t>
  </si>
  <si>
    <t>MEMBRANE WATERPROOFING</t>
  </si>
  <si>
    <t>55901-1000</t>
  </si>
  <si>
    <t>Membrane waterproofing, type 1</t>
  </si>
  <si>
    <t>MEMBRANE WATERPROOFING, TYPE 1</t>
  </si>
  <si>
    <t>55901-2000</t>
  </si>
  <si>
    <t>Membrane waterproofing, type 2</t>
  </si>
  <si>
    <t>MEMBRANE WATERPROOFING, TYPE 2</t>
  </si>
  <si>
    <t>56201-0000</t>
  </si>
  <si>
    <t>BRIDGE ERECTION SYSTEM</t>
  </si>
  <si>
    <t>56202-0000</t>
  </si>
  <si>
    <t>TEMPORARY SUPPORT STRUCTURE</t>
  </si>
  <si>
    <t>56204-0000</t>
  </si>
  <si>
    <t>Debris shield</t>
  </si>
  <si>
    <t>DEBRIS SHIELD</t>
  </si>
  <si>
    <t>56301-1000</t>
  </si>
  <si>
    <t>Painting, concrete structure</t>
  </si>
  <si>
    <t>PAINTING, CONCRETE STRUCTURE</t>
  </si>
  <si>
    <t>56301-2000</t>
  </si>
  <si>
    <t>Painting, steel structure</t>
  </si>
  <si>
    <t>PAINTING, STEEL STRUCTURE</t>
  </si>
  <si>
    <t>56301-3000</t>
  </si>
  <si>
    <t>Painting, timber structure</t>
  </si>
  <si>
    <t>PAINTING, TIMBER STRUCTURE</t>
  </si>
  <si>
    <t>56302-1000</t>
  </si>
  <si>
    <t>56302-2000</t>
  </si>
  <si>
    <t>56303-1000</t>
  </si>
  <si>
    <t>56305-0000</t>
  </si>
  <si>
    <t>ROCK STAIN</t>
  </si>
  <si>
    <t>56310-0000</t>
  </si>
  <si>
    <t>WEATHERING AGENT</t>
  </si>
  <si>
    <t>56311-1000</t>
  </si>
  <si>
    <t>Weathering agent, desert application</t>
  </si>
  <si>
    <t>WEATHERING AGENT, DESERT APPLICATION</t>
  </si>
  <si>
    <t>56312-1000</t>
  </si>
  <si>
    <t>Weathering agent, boulder application</t>
  </si>
  <si>
    <t>WEATHERING AGENT, BOULDER APPLICATION</t>
  </si>
  <si>
    <t>56320-0000</t>
  </si>
  <si>
    <t>CONTAINMENT SYSTEM AND WORKER PROTECTION PLAN</t>
  </si>
  <si>
    <t>56401-0000</t>
  </si>
  <si>
    <t>Bearing device</t>
  </si>
  <si>
    <t>BEARING DEVICE</t>
  </si>
  <si>
    <t>56401-1000</t>
  </si>
  <si>
    <t>Bearing device, elastomeric</t>
  </si>
  <si>
    <t>BEARING DEVICE, ELASTOMERIC</t>
  </si>
  <si>
    <t>56401-2000</t>
  </si>
  <si>
    <t>Bearing device, pot</t>
  </si>
  <si>
    <t>BEARING DEVICE, POT</t>
  </si>
  <si>
    <t>56401-3000</t>
  </si>
  <si>
    <t>Bearing device, sliding</t>
  </si>
  <si>
    <t>BEARING DEVICE, SLIDING</t>
  </si>
  <si>
    <t>56401-4000</t>
  </si>
  <si>
    <t>Bearing device, disk</t>
  </si>
  <si>
    <t>BEARING DEVICE, DISK</t>
  </si>
  <si>
    <t>56501-0000</t>
  </si>
  <si>
    <t>56501-0100</t>
  </si>
  <si>
    <t>56501-0200</t>
  </si>
  <si>
    <t>56501-0300</t>
  </si>
  <si>
    <t>56501-0400</t>
  </si>
  <si>
    <t>56501-0500</t>
  </si>
  <si>
    <t>56501-0600</t>
  </si>
  <si>
    <t>56501-0700</t>
  </si>
  <si>
    <t>56501-0800</t>
  </si>
  <si>
    <t>56501-0900</t>
  </si>
  <si>
    <t>56501-0950</t>
  </si>
  <si>
    <t>56501-1000</t>
  </si>
  <si>
    <t>56502-0000</t>
  </si>
  <si>
    <t>56502-0100</t>
  </si>
  <si>
    <t>56502-0200</t>
  </si>
  <si>
    <t>56502-0300</t>
  </si>
  <si>
    <t>56502-0400</t>
  </si>
  <si>
    <t>56502-0500</t>
  </si>
  <si>
    <t>56502-0600</t>
  </si>
  <si>
    <t>56502-0700</t>
  </si>
  <si>
    <t>56502-0800</t>
  </si>
  <si>
    <t>56502-0900</t>
  </si>
  <si>
    <t>56502-1000</t>
  </si>
  <si>
    <t>56503-0000</t>
  </si>
  <si>
    <t>56503-0100</t>
  </si>
  <si>
    <t>56503-0200</t>
  </si>
  <si>
    <t>56503-0300</t>
  </si>
  <si>
    <t>56503-0400</t>
  </si>
  <si>
    <t>56503-0500</t>
  </si>
  <si>
    <t>56503-0600</t>
  </si>
  <si>
    <t>56505-0000</t>
  </si>
  <si>
    <t>CROSSHOLE SONIC LOGGING</t>
  </si>
  <si>
    <t>56506-0000</t>
  </si>
  <si>
    <t>CORING/PRESSURE GROUTING</t>
  </si>
  <si>
    <t>56507-0000</t>
  </si>
  <si>
    <t>TEMPORARY CASING</t>
  </si>
  <si>
    <t>57501-0000</t>
  </si>
  <si>
    <t>Minor bridge work</t>
  </si>
  <si>
    <t>MINOR BRIDGE WORK</t>
  </si>
  <si>
    <t>57502-0000</t>
  </si>
  <si>
    <t>Temporary bridge</t>
  </si>
  <si>
    <t>TEMPORARY BRIDGE</t>
  </si>
  <si>
    <t>57601-0000</t>
  </si>
  <si>
    <t>Pile encapsulation</t>
  </si>
  <si>
    <t>PILE ENCAPSULATION</t>
  </si>
  <si>
    <t>57601-1000</t>
  </si>
  <si>
    <t>PILE ENCAPSULATION WITH CATHODIC PROTECTION</t>
  </si>
  <si>
    <t>57701-0100</t>
  </si>
  <si>
    <t>Polymer structure, pedestrian bridge</t>
  </si>
  <si>
    <t>POLYMER STRUCTURE, PEDESTRIAN BRIDGE</t>
  </si>
  <si>
    <t>57705-0100</t>
  </si>
  <si>
    <t>Fiber reinforced polymer (FRP), deck panel, 75 mm - 125mm thickness</t>
  </si>
  <si>
    <t>FIBER REINFORCED POLYMER (FRP), DECK PANEL, 3-INCHES - 5-INCHES THICKNESS</t>
  </si>
  <si>
    <t>58001-0000</t>
  </si>
  <si>
    <t>ALTERNATE BRIDGE</t>
  </si>
  <si>
    <t>58201-0000</t>
  </si>
  <si>
    <t>Helical piles, in place</t>
  </si>
  <si>
    <t>58202-0000</t>
  </si>
  <si>
    <t>58101-1000</t>
  </si>
  <si>
    <t>Cables and anchor components, main cable system</t>
  </si>
  <si>
    <t>CABLES AND ANCHOR COMPONENTS, MAIN CABLE SYSTEM</t>
  </si>
  <si>
    <t>58101-2000</t>
  </si>
  <si>
    <t>Cables and anchor components, wind cable system</t>
  </si>
  <si>
    <t>CABLES AND ANCHOR COMPONENTS, WIND CABLE SYSTEM</t>
  </si>
  <si>
    <t>58101-3000</t>
  </si>
  <si>
    <t>Cables and anchor components, steel corrosion protection</t>
  </si>
  <si>
    <t>CABLES AND ANCHOR COMPONENTS, STEEL CORROSION PROTECTION</t>
  </si>
  <si>
    <t>60101-0000</t>
  </si>
  <si>
    <t>CONCRETE</t>
  </si>
  <si>
    <t>60102-0000</t>
  </si>
  <si>
    <t>60103-0000</t>
  </si>
  <si>
    <t>Concrete, headwall</t>
  </si>
  <si>
    <t>CONCRETE, HEADWALL</t>
  </si>
  <si>
    <t>60103-0020</t>
  </si>
  <si>
    <t>Concrete, headwall for 150mm pipe culvert</t>
  </si>
  <si>
    <t>CONCRETE, HEADWALL FOR 6-INCH PIPE CULVERT</t>
  </si>
  <si>
    <t>60103-0040</t>
  </si>
  <si>
    <t>Concrete, headwall for 200mm pipe culvert</t>
  </si>
  <si>
    <t>CONCRETE, HEADWALL FOR 8-INCH PIPE CULVERT</t>
  </si>
  <si>
    <t>60103-0060</t>
  </si>
  <si>
    <t>Concrete, headwall for 300mm pipe culvert</t>
  </si>
  <si>
    <t>CONCRETE, HEADWALL FOR 12-INCH PIPE CULVERT</t>
  </si>
  <si>
    <t>60103-0080</t>
  </si>
  <si>
    <t>Concrete, headwall for 375mm pipe culvert</t>
  </si>
  <si>
    <t>CONCRETE, HEADWALL FOR 15-INCH PIPE CULVERT</t>
  </si>
  <si>
    <t>60103-0100</t>
  </si>
  <si>
    <t>Concrete, headwall for 450mm pipe culvert</t>
  </si>
  <si>
    <t>CONCRETE, HEADWALL FOR 18-INCH PIPE CULVERT</t>
  </si>
  <si>
    <t>60103-0120</t>
  </si>
  <si>
    <t>Concrete, headwall for 525mm pipe culvert</t>
  </si>
  <si>
    <t>CONCRETE, HEADWALL FOR 21-INCH PIPE CULVERT</t>
  </si>
  <si>
    <t>60103-0140</t>
  </si>
  <si>
    <t>Concrete, headwall for 600mm pipe culvert</t>
  </si>
  <si>
    <t>CONCRETE, HEADWALL FOR 24-INCH PIPE CULVERT</t>
  </si>
  <si>
    <t>60103-0160</t>
  </si>
  <si>
    <t>Concrete, headwall for 750mm pipe culvert</t>
  </si>
  <si>
    <t>CONCRETE, HEADWALL FOR 30-INCH PIPE CULVERT</t>
  </si>
  <si>
    <t>60103-0180</t>
  </si>
  <si>
    <t>Concrete, headwall for 900mm pipe culvert</t>
  </si>
  <si>
    <t>CONCRETE, HEADWALL FOR 36-INCH PIPE CULVERT</t>
  </si>
  <si>
    <t>60103-0200</t>
  </si>
  <si>
    <t>Concrete, headwall for 1050mm pipe culvert</t>
  </si>
  <si>
    <t>CONCRETE, HEADWALL FOR 42-INCH PIPE CULVERT</t>
  </si>
  <si>
    <t>60103-0220</t>
  </si>
  <si>
    <t>Concrete, headwall for 1200mm pipe culvert</t>
  </si>
  <si>
    <t>CONCRETE, HEADWALL FOR 48-INCH PIPE CULVERT</t>
  </si>
  <si>
    <t>60103-0240</t>
  </si>
  <si>
    <t>Concrete, headwall for 1350mm pipe culvert</t>
  </si>
  <si>
    <t>CONCRETE, HEADWALL FOR 54-INCH PIPE CULVERT</t>
  </si>
  <si>
    <t>60103-0260</t>
  </si>
  <si>
    <t>Concrete, headwall for 1500mm pipe culvert</t>
  </si>
  <si>
    <t>CONCRETE, HEADWALL FOR 60-INCH PIPE CULVERT</t>
  </si>
  <si>
    <t>60103-0280</t>
  </si>
  <si>
    <t>Concrete, headwall for 1650mm pipe culvert</t>
  </si>
  <si>
    <t>CONCRETE, HEADWALL FOR 66-INCH PIPE CULVERT</t>
  </si>
  <si>
    <t>60103-0300</t>
  </si>
  <si>
    <t>Concrete, headwall for 1800mm pipe culvert</t>
  </si>
  <si>
    <t>CONCRETE, HEADWALL FOR 72-INCH PIPE CULVERT</t>
  </si>
  <si>
    <t>60103-0320</t>
  </si>
  <si>
    <t>Concrete, headwall for 1950mm pipe culvert</t>
  </si>
  <si>
    <t>CONCRETE, HEADWALL FOR 78-INCH PIPE CULVERT</t>
  </si>
  <si>
    <t>60103-0340</t>
  </si>
  <si>
    <t>Concrete, headwall for 2100mm pipe culvert</t>
  </si>
  <si>
    <t>CONCRETE, HEADWALL FOR 84-INCH PIPE CULVERT</t>
  </si>
  <si>
    <t>60103-0360</t>
  </si>
  <si>
    <t>Concrete, headwall for 2250mm pipe culvert</t>
  </si>
  <si>
    <t>CONCRETE, HEADWALL FOR 90-INCH PIPE CULVERT</t>
  </si>
  <si>
    <t>60103-0380</t>
  </si>
  <si>
    <t>Concrete, headwall for 2400mm pipe culvert</t>
  </si>
  <si>
    <t>CONCRETE, HEADWALL FOR 96-INCH PIPE CULVERT</t>
  </si>
  <si>
    <t>60103-0400</t>
  </si>
  <si>
    <t>Concrete, headwall for 2550mm pipe culvert</t>
  </si>
  <si>
    <t>CONCRETE, HEADWALL FOR 102-INCH PIPE CULVERT</t>
  </si>
  <si>
    <t>60103-0420</t>
  </si>
  <si>
    <t>Concrete, headwall for 3000mm pipe culvert</t>
  </si>
  <si>
    <t>CONCRETE, HEADWALL FOR 120-INCH PIPE CULVERT</t>
  </si>
  <si>
    <t>60103-0440</t>
  </si>
  <si>
    <t>Concrete, headwall for 3600mm pipe culvert</t>
  </si>
  <si>
    <t>CONCRETE, HEADWALL FOR 144-INCH PIPE CULVERT</t>
  </si>
  <si>
    <t>60103-0500</t>
  </si>
  <si>
    <t>Concrete, headwall for double 150mm pipe culvert</t>
  </si>
  <si>
    <t>CONCRETE, HEADWALL FOR DOUBLE 6-INCH PIPE CULVERT</t>
  </si>
  <si>
    <t>60103-0520</t>
  </si>
  <si>
    <t>Concrete, headwall for double 200mm pipe culvert</t>
  </si>
  <si>
    <t>CONCRETE, HEADWALL FOR DOUBLE 8-INCH PIPE CULVERT</t>
  </si>
  <si>
    <t>60103-0540</t>
  </si>
  <si>
    <t>Concrete, headwall for double 300mm pipe culvert</t>
  </si>
  <si>
    <t>CONCRETE, HEADWALL FOR DOUBLE 12-INCH PIPE CULVERT</t>
  </si>
  <si>
    <t>60103-0560</t>
  </si>
  <si>
    <t>Concrete, headwall for double 375mm pipe culvert</t>
  </si>
  <si>
    <t>CONCRETE, HEADWALL FOR DOUBLE 15-INCH PIPE CULVERT</t>
  </si>
  <si>
    <t>60103-0580</t>
  </si>
  <si>
    <t>Concrete, headwall for double 450mm pipe culvert</t>
  </si>
  <si>
    <t>CONCRETE, HEADWALL FOR DOUBLE 18-INCH PIPE CULVERT</t>
  </si>
  <si>
    <t>60103-0600</t>
  </si>
  <si>
    <t>Concrete, headwall for double 525mm pipe culvert</t>
  </si>
  <si>
    <t>CONCRETE, HEADWALL FOR DOUBLE 21-INCH PIPE CULVERT</t>
  </si>
  <si>
    <t>60103-0620</t>
  </si>
  <si>
    <t>Concrete, headwall for double 600mm pipe culvert</t>
  </si>
  <si>
    <t>CONCRETE, HEADWALL FOR DOUBLE 24-INCH PIPE CULVERT</t>
  </si>
  <si>
    <t>60103-0640</t>
  </si>
  <si>
    <t>Concrete, headwall for double 750mm pipe culvert</t>
  </si>
  <si>
    <t>CONCRETE, HEADWALL FOR DOUBLE 30-INCH PIPE CULVERT</t>
  </si>
  <si>
    <t>60103-0660</t>
  </si>
  <si>
    <t>Concrete, headwall for double 900mm pipe culvert</t>
  </si>
  <si>
    <t>CONCRETE, HEADWALL FOR DOUBLE 36-INCH PIPE CULVERT</t>
  </si>
  <si>
    <t>60103-0680</t>
  </si>
  <si>
    <t>Concrete, headwall for double 1050mm pipe culvert</t>
  </si>
  <si>
    <t>CONCRETE, HEADWALL FOR DOUBLE 42-INCH PIPE CULVERT</t>
  </si>
  <si>
    <t>60103-0700</t>
  </si>
  <si>
    <t>Concrete, headwall for double 1200mm pipe culvert</t>
  </si>
  <si>
    <t>CONCRETE, HEADWALL FOR DOUBLE 48-INCH PIPE CULVERT</t>
  </si>
  <si>
    <t>60103-0720</t>
  </si>
  <si>
    <t>Concrete, headwall for double 1350mm pipe culvert</t>
  </si>
  <si>
    <t>CONCRETE, HEADWALL FOR DOUBLE 54-INCH PIPE CULVERT</t>
  </si>
  <si>
    <t>60103-0740</t>
  </si>
  <si>
    <t>Concrete, headwall for double 1500mm pipe culvert</t>
  </si>
  <si>
    <t>CONCRETE, HEADWALL FOR DOUBLE 60-INCH PIPE CULVERT</t>
  </si>
  <si>
    <t>60103-0760</t>
  </si>
  <si>
    <t>Concrete, headwall for double 1650mm pipe culvert</t>
  </si>
  <si>
    <t>CONCRETE, HEADWALL FOR DOUBLE 66-INCH PIPE CULVERT</t>
  </si>
  <si>
    <t>60103-0780</t>
  </si>
  <si>
    <t>Concrete, headwall for double 1800mm pipe culvert</t>
  </si>
  <si>
    <t>CONCRETE, HEADWALL FOR DOUBLE 72-INCH PIPE CULVERT</t>
  </si>
  <si>
    <t>60103-0800</t>
  </si>
  <si>
    <t>Concrete, headwall for double 1950mm pipe culvert</t>
  </si>
  <si>
    <t>CONCRETE, HEADWALL FOR DOUBLE 78-INCH PIPE CULVERT</t>
  </si>
  <si>
    <t>60103-0820</t>
  </si>
  <si>
    <t>Concrete, headwall for double 2100mm pipe culvert</t>
  </si>
  <si>
    <t>CONCRETE, HEADWALL FOR DOUBLE 84-INCH PIPE CULVERT</t>
  </si>
  <si>
    <t>60103-0840</t>
  </si>
  <si>
    <t>Concrete, headwall for double 2250mm pipe culvert</t>
  </si>
  <si>
    <t>CONCRETE, HEADWALL FOR DOUBLE 90-INCH PIPE CULVERT</t>
  </si>
  <si>
    <t>60103-0860</t>
  </si>
  <si>
    <t>Concrete, headwall for double 2400mm pipe culvert</t>
  </si>
  <si>
    <t>CONCRETE, HEADWALL FOR DOUBLE 96-INCH PIPE CULVERT</t>
  </si>
  <si>
    <t>60103-0880</t>
  </si>
  <si>
    <t>Concrete, headwall for double 2550mm pipe culvert</t>
  </si>
  <si>
    <t>CONCRETE, HEADWALL FOR DOUBLE 102-INCH PIPE CULVERT</t>
  </si>
  <si>
    <t>60103-0900</t>
  </si>
  <si>
    <t>Concrete, headwall for double 3000mm pipe culvert</t>
  </si>
  <si>
    <t>CONCRETE, HEADWALL FOR DOUBLE 120-INCH PIPE CULVERT</t>
  </si>
  <si>
    <t>60103-0920</t>
  </si>
  <si>
    <t>Concrete, headwall for double 3600mm pipe culvert</t>
  </si>
  <si>
    <t>CONCRETE, HEADWALL FOR DOUBLE 144-INCH PIPE CULVERT</t>
  </si>
  <si>
    <t>60103-1220</t>
  </si>
  <si>
    <t>Concrete, headwall for triple 600mm pipe culvert</t>
  </si>
  <si>
    <t>CONCRETE, HEADWALL FOR TRIPLE 24-INCH PIPE CULVERT</t>
  </si>
  <si>
    <t>60103-1240</t>
  </si>
  <si>
    <t>Concrete, headwall for triple 750mm pipe culvert</t>
  </si>
  <si>
    <t>CONCRETE, HEADWALL FOR TRIPLE 30-INCH PIPE CULVERT</t>
  </si>
  <si>
    <t>60103-1260</t>
  </si>
  <si>
    <t>Concrete, headwall for triple 900mm pipe culvert</t>
  </si>
  <si>
    <t>CONCRETE, HEADWALL FOR TRIPLE 36-INCH PIPE CULVERT</t>
  </si>
  <si>
    <t>60103-1800</t>
  </si>
  <si>
    <t>Concrete, headwall for 150mm equivalent diameter pipe culvert</t>
  </si>
  <si>
    <t>CONCRETE, HEADWALL FOR 6-INCH EQUIVALENT DIAMETER PIPE CULVERT</t>
  </si>
  <si>
    <t>60103-1820</t>
  </si>
  <si>
    <t>Concrete, headwall for 200mm equivalent diameter pipe culvert</t>
  </si>
  <si>
    <t>CONCRETE, HEADWALL FOR 8-INCH EQUIVALENT DIAMETER PIPE CULVERT</t>
  </si>
  <si>
    <t>60103-1840</t>
  </si>
  <si>
    <t>Concrete, headwall for 300mm equivalent diameter pipe culvert</t>
  </si>
  <si>
    <t>CONCRETE, HEADWALL FOR 12-INCH EQUIVALENT DIAMETER PIPE CULVERT</t>
  </si>
  <si>
    <t>60103-1860</t>
  </si>
  <si>
    <t>Concrete, headwall for 375mm equivalent diameter pipe culvert</t>
  </si>
  <si>
    <t>CONCRETE, HEADWALL FOR 15-INCH EQUIVALENT DIAMETER PIPE CULVERT</t>
  </si>
  <si>
    <t>60103-1880</t>
  </si>
  <si>
    <t>Concrete, headwall for 450mm equivalent diameter pipe culvert</t>
  </si>
  <si>
    <t>CONCRETE, HEADWALL FOR 18-INCH EQUIVALENT DIAMETER PIPE CULVERT</t>
  </si>
  <si>
    <t>60103-1900</t>
  </si>
  <si>
    <t>Concrete, headwall for 525mm equivalent diameter pipe culvert</t>
  </si>
  <si>
    <t>CONCRETE, HEADWALL FOR 21-INCH EQUIVALENT DIAMETER PIPE CULVERT</t>
  </si>
  <si>
    <t>60103-1920</t>
  </si>
  <si>
    <t>Concrete, headwall for 600mm equivalent diameter pipe culvert</t>
  </si>
  <si>
    <t>CONCRETE, HEADWALL FOR 24-INCH EQUIVALENT DIAMETER PIPE CULVERT</t>
  </si>
  <si>
    <t>60103-1940</t>
  </si>
  <si>
    <t>Concrete, headwall for 750mm equivalent diameter pipe culvert</t>
  </si>
  <si>
    <t>CONCRETE, HEADWALL FOR 30-INCH EQUIVALENT DIAMETER PIPE CULVERT</t>
  </si>
  <si>
    <t>60103-1960</t>
  </si>
  <si>
    <t>Concrete, headwall for 900mm equivalent diameter pipe culvert</t>
  </si>
  <si>
    <t>CONCRETE, HEADWALL FOR 36-INCH EQUIVALENT DIAMETER PIPE CULVERT</t>
  </si>
  <si>
    <t>60103-1980</t>
  </si>
  <si>
    <t>Concrete, headwall for 1050mm equivalent diameter pipe culvert</t>
  </si>
  <si>
    <t>CONCRETE, HEADWALL FOR 42-INCH EQUIVALENT DIAMETER PIPE CULVERT</t>
  </si>
  <si>
    <t>60103-2000</t>
  </si>
  <si>
    <t>Concrete, headwall for 1200mm equivalent diameter pipe culvert</t>
  </si>
  <si>
    <t>CONCRETE, HEADWALL FOR 48-INCH EQUIVALENT DIAMETER PIPE CULVERT</t>
  </si>
  <si>
    <t>60103-2020</t>
  </si>
  <si>
    <t>Concrete, headwall for 1350mm equivalent diameter pipe culvert</t>
  </si>
  <si>
    <t>CONCRETE, HEADWALL FOR 54-INCH EQUIVALENT DIAMETER PIPE CULVERT</t>
  </si>
  <si>
    <t>60103-2040</t>
  </si>
  <si>
    <t>Concrete, headwall for 1500mm equivalent diameter pipe culvert</t>
  </si>
  <si>
    <t>CONCRETE, HEADWALL FOR 60-INCH EQUIVALENT DIAMETER PIPE CULVERT</t>
  </si>
  <si>
    <t>60103-2060</t>
  </si>
  <si>
    <t>Concrete, headwall for 1650mm equivalent diameter pipe culvert</t>
  </si>
  <si>
    <t>CONCRETE, HEADWALL FOR 66-INCH EQUIVALENT DIAMETER PIPE CULVERT</t>
  </si>
  <si>
    <t>60103-2080</t>
  </si>
  <si>
    <t>Concrete, headwall for 1800mm equivalent diameter pipe culvert</t>
  </si>
  <si>
    <t>CONCRETE, HEADWALL FOR 72-INCH EQUIVALENT DIAMETER PIPE CULVERT</t>
  </si>
  <si>
    <t>60103-2100</t>
  </si>
  <si>
    <t>Concrete, headwall for 1950mm equivalent diameter pipe culvert</t>
  </si>
  <si>
    <t>CONCRETE, HEADWALL FOR 78-INCH EQUIVALENT DIAMETER PIPE CULVERT</t>
  </si>
  <si>
    <t>60103-2120</t>
  </si>
  <si>
    <t>Concrete, headwall for 2100mm equivalent diameter pipe culvert</t>
  </si>
  <si>
    <t>CONCRETE, HEADWALL FOR 84-INCH EQUIVALENT DIAMETER PIPE CULVERT</t>
  </si>
  <si>
    <t>60103-2140</t>
  </si>
  <si>
    <t>Concrete, headwall for 2250mm equivalent diameter pipe culvert</t>
  </si>
  <si>
    <t>CONCRETE, HEADWALL FOR 90-INCH EQUIVALENT DIAMETER PIPE CULVERT</t>
  </si>
  <si>
    <t>60103-2160</t>
  </si>
  <si>
    <t>Concrete, headwall for 2400mm equivalent diameter pipe culvert</t>
  </si>
  <si>
    <t>CONCRETE, HEADWALL FOR 96-INCH EQUIVALENT DIAMETER PIPE CULVERT</t>
  </si>
  <si>
    <t>60103-2180</t>
  </si>
  <si>
    <t>Concrete, headwall for 2550mm equivalent diameter pipe culvert</t>
  </si>
  <si>
    <t>CONCRETE, HEADWALL FOR 102-INCH EQUIVALENT DIAMETER PIPE CULVERT</t>
  </si>
  <si>
    <t>60103-2200</t>
  </si>
  <si>
    <t>Concrete, headwall for 3000mm equivalent diameter pipe culvert</t>
  </si>
  <si>
    <t>CONCRETE, HEADWALL FOR 120-INCH EQUIVALENT DIAMETER PIPE CULVERT</t>
  </si>
  <si>
    <t>60103-2220</t>
  </si>
  <si>
    <t>Concrete, headwall for 3600mm equivalent diameter pipe culvert</t>
  </si>
  <si>
    <t>CONCRETE, HEADWALL FOR 144-INCH EQUIVALENT DIAMETER PIPE CULVERT</t>
  </si>
  <si>
    <t>60103-3000</t>
  </si>
  <si>
    <t>Concrete, sloped and flared box inlet/outlet for 600mm pipe culvert</t>
  </si>
  <si>
    <t>CONCRETE, SLOPED AND FLARED BOX INLET/OUTLET FOR 24-INCH PIPE CULVERT</t>
  </si>
  <si>
    <t>60103-3020</t>
  </si>
  <si>
    <t>Concrete, sloped and flared box inlet/outlet for 750mm pipe culvert</t>
  </si>
  <si>
    <t>CONCRETE, SLOPED AND FLARED BOX INLET/OUTLET FOR 30-INCH PIPE CULVERT</t>
  </si>
  <si>
    <t>60103-3040</t>
  </si>
  <si>
    <t>Concrete, sloped and flared box inlet/outlet for 900mm pipe culvert</t>
  </si>
  <si>
    <t>CONCRETE, SLOPED AND FLARED BOX INLET/OUTLET FOR 36-INCH PIPE CULVERT</t>
  </si>
  <si>
    <t>60103-4000</t>
  </si>
  <si>
    <t>Concrete, foundation, light pole</t>
  </si>
  <si>
    <t>CONCRETE, FOUNDATION, LIGHT POLE</t>
  </si>
  <si>
    <t>60103-4100</t>
  </si>
  <si>
    <t>Concrete, armor unit</t>
  </si>
  <si>
    <t>CONCRETE, ARMOR UNIT</t>
  </si>
  <si>
    <t>60103-4110</t>
  </si>
  <si>
    <t>Concrete, armor unit, 600 mm</t>
  </si>
  <si>
    <t>CONCRETE, ARMOR UNIT, 24-INCH</t>
  </si>
  <si>
    <t>60110-0000</t>
  </si>
  <si>
    <t>CONCRETE COLORING AGENT</t>
  </si>
  <si>
    <t>60201-0100</t>
  </si>
  <si>
    <t>100mm pipe culvert</t>
  </si>
  <si>
    <t>4-INCH PIPE CULVERT</t>
  </si>
  <si>
    <t>60201-0200</t>
  </si>
  <si>
    <t>150mm pipe culvert</t>
  </si>
  <si>
    <t>6-INCH PIPE CULVERT</t>
  </si>
  <si>
    <t>60201-0300</t>
  </si>
  <si>
    <t>200mm pipe culvert</t>
  </si>
  <si>
    <t>8-INCH PIPE CULVERT</t>
  </si>
  <si>
    <t>60201-0350</t>
  </si>
  <si>
    <t>250mm pipe culvert</t>
  </si>
  <si>
    <t>10-INCH PIPE CULVERT</t>
  </si>
  <si>
    <t>60201-0400</t>
  </si>
  <si>
    <t>300mm pipe culvert</t>
  </si>
  <si>
    <t>12-INCH PIPE CULVERT</t>
  </si>
  <si>
    <t>60201-0500</t>
  </si>
  <si>
    <t>375mm pipe culvert</t>
  </si>
  <si>
    <t>15-INCH PIPE CULVERT</t>
  </si>
  <si>
    <t>60201-0550</t>
  </si>
  <si>
    <t>400mm pipe culvert</t>
  </si>
  <si>
    <t>16-INCH PIPE CULVERT</t>
  </si>
  <si>
    <t>60201-0600</t>
  </si>
  <si>
    <t>450mm pipe culvert</t>
  </si>
  <si>
    <t>18-INCH PIPE CULVERT</t>
  </si>
  <si>
    <t>60201-0700</t>
  </si>
  <si>
    <t>525mm pipe culvert</t>
  </si>
  <si>
    <t>21-INCH PIPE CULVERT</t>
  </si>
  <si>
    <t>60201-0800</t>
  </si>
  <si>
    <t>600mm pipe culvert</t>
  </si>
  <si>
    <t>24-INCH PIPE CULVERT</t>
  </si>
  <si>
    <t>60201-0900</t>
  </si>
  <si>
    <t>750mm pipe culvert</t>
  </si>
  <si>
    <t>30-INCH PIPE CULVERT</t>
  </si>
  <si>
    <t>60201-1000</t>
  </si>
  <si>
    <t>900mm pipe culvert</t>
  </si>
  <si>
    <t>36-INCH PIPE CULVERT</t>
  </si>
  <si>
    <t>60201-1100</t>
  </si>
  <si>
    <t>1050mm pipe culvert</t>
  </si>
  <si>
    <t>42-INCH PIPE CULVERT</t>
  </si>
  <si>
    <t>60201-1200</t>
  </si>
  <si>
    <t>1200mm pipe culvert</t>
  </si>
  <si>
    <t>48-INCH PIPE CULVERT</t>
  </si>
  <si>
    <t>60201-1300</t>
  </si>
  <si>
    <t>1350mm pipe culvert</t>
  </si>
  <si>
    <t>54-INCH PIPE CULVERT</t>
  </si>
  <si>
    <t>60201-1400</t>
  </si>
  <si>
    <t>1500mm pipe culvert</t>
  </si>
  <si>
    <t>60-INCH PIPE CULVERT</t>
  </si>
  <si>
    <t>60201-1500</t>
  </si>
  <si>
    <t>1650mm pipe culvert</t>
  </si>
  <si>
    <t>66-INCH PIPE CULVERT</t>
  </si>
  <si>
    <t>60201-1600</t>
  </si>
  <si>
    <t>1800mm pipe culvert</t>
  </si>
  <si>
    <t>72-INCH PIPE CULVERT</t>
  </si>
  <si>
    <t>60201-1700</t>
  </si>
  <si>
    <t>1950mm pipe culvert</t>
  </si>
  <si>
    <t>78-INCH PIPE CULVERT</t>
  </si>
  <si>
    <t>60201-1800</t>
  </si>
  <si>
    <t>2100mm pipe culvert</t>
  </si>
  <si>
    <t>84-INCH PIPE CULVERT</t>
  </si>
  <si>
    <t>60201-1900</t>
  </si>
  <si>
    <t>2250mm pipe culvert</t>
  </si>
  <si>
    <t>90-INCH PIPE CULVERT</t>
  </si>
  <si>
    <t>60201-2000</t>
  </si>
  <si>
    <t>2400mm pipe culvert</t>
  </si>
  <si>
    <t>96-INCH PIPE CULVERT</t>
  </si>
  <si>
    <t>60201-2100</t>
  </si>
  <si>
    <t>2550mm pipe culvert</t>
  </si>
  <si>
    <t>102-INCH PIPE CULVERT</t>
  </si>
  <si>
    <t>60201-2200</t>
  </si>
  <si>
    <t>2700mm pipe culvert</t>
  </si>
  <si>
    <t>108-INCH PIPE CULVERT</t>
  </si>
  <si>
    <t>60201-2250</t>
  </si>
  <si>
    <t>2850mm pipe culvert</t>
  </si>
  <si>
    <t>114-INCH PIPE CULVERT</t>
  </si>
  <si>
    <t>60201-2300</t>
  </si>
  <si>
    <t>3000mm pipe culvert</t>
  </si>
  <si>
    <t>120-INCH PIPE CULVERT</t>
  </si>
  <si>
    <t>60201-2400</t>
  </si>
  <si>
    <t>3300mm pipe culvert</t>
  </si>
  <si>
    <t>132-INCH PIPE CULVERT</t>
  </si>
  <si>
    <t>60201-2500</t>
  </si>
  <si>
    <t>3600mm pipe culvert</t>
  </si>
  <si>
    <t>144-INCH PIPE CULVERT</t>
  </si>
  <si>
    <t>60202-0100</t>
  </si>
  <si>
    <t>375mm equivalent diameter arch or elliptical pipe culvert</t>
  </si>
  <si>
    <t>15-INCH EQUIVALENT DIAMETER ARCH OR ELLIPTICAL PIPE CULVERT</t>
  </si>
  <si>
    <t>60202-0200</t>
  </si>
  <si>
    <t>450mm equivalent diameter arch or elliptical pipe culvert</t>
  </si>
  <si>
    <t>18-INCH EQUIVALENT DIAMETER ARCH OR ELLIPTICAL PIPE CULVERT</t>
  </si>
  <si>
    <t>60202-0300</t>
  </si>
  <si>
    <t>525mm equivalent diameter arch or elliptical pipe culvert</t>
  </si>
  <si>
    <t>21-INCH EQUIVALENT DIAMETER ARCH OR ELLIPTICAL PIPE CULVERT</t>
  </si>
  <si>
    <t>60202-0400</t>
  </si>
  <si>
    <t>600mm equivalent diameter arch or elliptical pipe culvert</t>
  </si>
  <si>
    <t>24-INCH EQUIVALENT DIAMETER ARCH OR ELLIPTICAL PIPE CULVERT</t>
  </si>
  <si>
    <t>60202-0500</t>
  </si>
  <si>
    <t>750mm equivalent diameter arch or elliptical pipe culvert</t>
  </si>
  <si>
    <t>30-INCH EQUIVALENT DIAMETER ARCH OR ELLIPTICAL PIPE CULVERT</t>
  </si>
  <si>
    <t>60202-0600</t>
  </si>
  <si>
    <t>900mm equivalent diameter arch or elliptical pipe culvert</t>
  </si>
  <si>
    <t>36-INCH EQUIVALENT DIAMETER ARCH OR ELLIPTICAL PIPE CULVERT</t>
  </si>
  <si>
    <t>60202-0700</t>
  </si>
  <si>
    <t>1050mm equivalent diameter arch or elliptical pipe culvert</t>
  </si>
  <si>
    <t>42-INCH EQUIVALENT DIAMETER ARCH OR ELLIPTICAL PIPE CULVERT</t>
  </si>
  <si>
    <t>60202-0800</t>
  </si>
  <si>
    <t>1200mm equivalent diameter arch or elliptical pipe culvert</t>
  </si>
  <si>
    <t>48-INCH EQUIVALENT DIAMETER ARCH OR ELLIPTICAL PIPE CULVERT</t>
  </si>
  <si>
    <t>60202-0900</t>
  </si>
  <si>
    <t>1350mm equivalent diameter arch or elliptical pipe culvert</t>
  </si>
  <si>
    <t>54-INCH EQUIVALENT DIAMETER ARCH OR ELLIPTICAL PIPE CULVERT</t>
  </si>
  <si>
    <t>60202-1000</t>
  </si>
  <si>
    <t>1500mm equivalent diameter arch or elliptical pipe culvert</t>
  </si>
  <si>
    <t>60-INCH EQUIVALENT DIAMETER ARCH OR ELLIPTICAL PIPE CULVERT</t>
  </si>
  <si>
    <t>60202-1100</t>
  </si>
  <si>
    <t>1650mm equivalent diameter arch or elliptical pipe culvert</t>
  </si>
  <si>
    <t>66-INCH EQUIVALENT DIAMETER ARCH OR ELLIPTICAL PIPE CULVERT</t>
  </si>
  <si>
    <t>60202-1200</t>
  </si>
  <si>
    <t>1800mm equivalent diameter arch or elliptical pipe culvert</t>
  </si>
  <si>
    <t>72-INCH EQUIVALENT DIAMETER ARCH OR ELLIPTICAL PIPE CULVERT</t>
  </si>
  <si>
    <t>60202-1300</t>
  </si>
  <si>
    <t>1950mm equivalent diameter arch or elliptical pipe culvert</t>
  </si>
  <si>
    <t>78-INCH EQUIVALENT DIAMETER ARCH OR ELLIPTICAL PIPE CULVERT</t>
  </si>
  <si>
    <t>60202-1400</t>
  </si>
  <si>
    <t>2100mm equivalent diameter arch or elliptical pipe culvert</t>
  </si>
  <si>
    <t>84-INCH EQUIVALENT DIAMETER ARCH OR ELLIPTICAL PIPE CULVERT</t>
  </si>
  <si>
    <t>60202-1500</t>
  </si>
  <si>
    <t>2250mm equivalent diameter arch or elliptical pipe culvert</t>
  </si>
  <si>
    <t>90-INCH EQUIVALENT DIAMETER ARCH OR ELLIPTICAL PIPE CULVERT</t>
  </si>
  <si>
    <t>60202-1600</t>
  </si>
  <si>
    <t>2400mm equivalent diameter arch or elliptical pipe culvert</t>
  </si>
  <si>
    <t>96-INCH EQUIVALENT DIAMETER ARCH OR ELLIPTICAL PIPE CULVERT</t>
  </si>
  <si>
    <t>60202-1700</t>
  </si>
  <si>
    <t>2550mm equivalent diameter arch or elliptical pipe culvert</t>
  </si>
  <si>
    <t>102-INCH EQUIVALENT DIAMETER ARCH OR ELLIPTICAL PIPE CULVERT</t>
  </si>
  <si>
    <t>60202-1800</t>
  </si>
  <si>
    <t>2700mm equivalent diameter arch or elliptical pipe culvert</t>
  </si>
  <si>
    <t>108-INCH EQUIVALENT DIAMETER ARCH OR ELLIPTICAL PIPE CULVERT</t>
  </si>
  <si>
    <t>60202-1900</t>
  </si>
  <si>
    <t>3000mm equivalent diameter arch or elliptical pipe culvert</t>
  </si>
  <si>
    <t>120-INCH EQUIVALENT DIAMETER ARCH OR ELLIPTICAL PIPE CULVERT</t>
  </si>
  <si>
    <t>60202-2000</t>
  </si>
  <si>
    <t>3300mm equivalent diameter arch or elliptical pipe culvert</t>
  </si>
  <si>
    <t>132-INCH EQUIVALENT DIAMETER ARCH OR ELLIPTICAL PIPE CULVERT</t>
  </si>
  <si>
    <t>60202-2100</t>
  </si>
  <si>
    <t>3600mm equivalent diameter arch or elliptical pipe culvert</t>
  </si>
  <si>
    <t>144-INCH EQUIVALENT DIAMETER ARCH OR ELLIPTICAL PIPE CULVERT</t>
  </si>
  <si>
    <t>60203-0100</t>
  </si>
  <si>
    <t>100mm slotted drain pipe</t>
  </si>
  <si>
    <t>4-INCH SLOTTED DRAIN PIPE</t>
  </si>
  <si>
    <t>60203-0200</t>
  </si>
  <si>
    <t>150mm slotted drain pipe</t>
  </si>
  <si>
    <t>6-INCH SLOTTED DRAIN PIPE</t>
  </si>
  <si>
    <t>60203-0300</t>
  </si>
  <si>
    <t>200mm slotted drain pipe</t>
  </si>
  <si>
    <t>8-INCH SLOTTED DRAIN PIPE</t>
  </si>
  <si>
    <t>60203-0400</t>
  </si>
  <si>
    <t>300mm slotted drain pipe</t>
  </si>
  <si>
    <t>12-INCH SLOTTED DRAIN PIPE</t>
  </si>
  <si>
    <t>60203-0500</t>
  </si>
  <si>
    <t>375mm slotted drain pipe</t>
  </si>
  <si>
    <t>15-INCH SLOTTED DRAIN PIPE</t>
  </si>
  <si>
    <t>60203-0600</t>
  </si>
  <si>
    <t>450mm slotted drain pipe</t>
  </si>
  <si>
    <t>18-INCH SLOTTED DRAIN PIPE</t>
  </si>
  <si>
    <t>60203-0700</t>
  </si>
  <si>
    <t>525mm slotted drain pipe</t>
  </si>
  <si>
    <t>21-INCH SLOTTED DRAIN PIPE</t>
  </si>
  <si>
    <t>60203-0800</t>
  </si>
  <si>
    <t>600mm slotted drain pipe</t>
  </si>
  <si>
    <t>24-INCH SLOTTED DRAIN PIPE</t>
  </si>
  <si>
    <t>60203-0900</t>
  </si>
  <si>
    <t>750mm slotted drain pipe</t>
  </si>
  <si>
    <t>30-INCH SLOTTED DRAIN PIPE</t>
  </si>
  <si>
    <t>60203-1000</t>
  </si>
  <si>
    <t>900mm slotted drain pipe</t>
  </si>
  <si>
    <t>36-INCH SLOTTED DRAIN PIPE</t>
  </si>
  <si>
    <t>60204-0600</t>
  </si>
  <si>
    <t>Flume downdrain, 450mm</t>
  </si>
  <si>
    <t>FLUME DOWNDRAIN 18-INCH</t>
  </si>
  <si>
    <t>60204-0700</t>
  </si>
  <si>
    <t>Flume downdrain, 600mm</t>
  </si>
  <si>
    <t>FLUME DOWNDRAIN 24-INCH</t>
  </si>
  <si>
    <t>60210-0100</t>
  </si>
  <si>
    <t>End section for 100mm pipe culvert</t>
  </si>
  <si>
    <t>END SECTION FOR 4-INCH PIPE CULVERT</t>
  </si>
  <si>
    <t>60210-0200</t>
  </si>
  <si>
    <t>End section for 150mm pipe culvert</t>
  </si>
  <si>
    <t>END SECTION FOR 6-INCH PIPE CULVERT</t>
  </si>
  <si>
    <t>60210-0300</t>
  </si>
  <si>
    <t>End section for 200mm pipe culvert</t>
  </si>
  <si>
    <t>END SECTION FOR 8-INCH PIPE CULVERT</t>
  </si>
  <si>
    <t>60210-0400</t>
  </si>
  <si>
    <t>End section for 300mm pipe culvert</t>
  </si>
  <si>
    <t>END SECTION FOR 12-INCH PIPE CULVERT</t>
  </si>
  <si>
    <t>60210-0500</t>
  </si>
  <si>
    <t>End section for 375mm pipe culvert</t>
  </si>
  <si>
    <t>END SECTION FOR 15-INCH PIPE CULVERT</t>
  </si>
  <si>
    <t>60210-0600</t>
  </si>
  <si>
    <t>End section for 450mm pipe culvert</t>
  </si>
  <si>
    <t>END SECTION FOR 18-INCH PIPE CULVERT</t>
  </si>
  <si>
    <t>60210-0700</t>
  </si>
  <si>
    <t>End section for 525mm pipe culvert</t>
  </si>
  <si>
    <t>END SECTION FOR 21-INCH PIPE CULVERT</t>
  </si>
  <si>
    <t>60210-0800</t>
  </si>
  <si>
    <t>End section for 600mm pipe culvert</t>
  </si>
  <si>
    <t>END SECTION FOR 24-INCH PIPE CULVERT</t>
  </si>
  <si>
    <t>60210-0900</t>
  </si>
  <si>
    <t>End section for 750mm pipe culvert</t>
  </si>
  <si>
    <t>END SECTION FOR 30-INCH PIPE CULVERT</t>
  </si>
  <si>
    <t>60210-1000</t>
  </si>
  <si>
    <t>End section for 900mm pipe culvert</t>
  </si>
  <si>
    <t>END SECTION FOR 36-INCH PIPE CULVERT</t>
  </si>
  <si>
    <t>60210-1100</t>
  </si>
  <si>
    <t>End section for 1050mm pipe culvert</t>
  </si>
  <si>
    <t>END SECTION FOR 42-INCH PIPE CULVERT</t>
  </si>
  <si>
    <t>60210-1200</t>
  </si>
  <si>
    <t>End section for 1200mm pipe culvert</t>
  </si>
  <si>
    <t>END SECTION FOR 48-INCH PIPE CULVERT</t>
  </si>
  <si>
    <t>60210-1300</t>
  </si>
  <si>
    <t>End section for 1350mm pipe culvert</t>
  </si>
  <si>
    <t>END SECTION FOR 54-INCH PIPE CULVERT</t>
  </si>
  <si>
    <t>60210-1400</t>
  </si>
  <si>
    <t>End section for 1500mm pipe culvert</t>
  </si>
  <si>
    <t>END SECTION FOR 60-INCH PIPE CULVERT</t>
  </si>
  <si>
    <t>60210-1500</t>
  </si>
  <si>
    <t>End section for 1650mm pipe culvert</t>
  </si>
  <si>
    <t>END SECTION FOR 66-INCH PIPE CULVERT</t>
  </si>
  <si>
    <t>60210-1600</t>
  </si>
  <si>
    <t>End section for 1800mm pipe culvert</t>
  </si>
  <si>
    <t>END SECTION FOR 72-INCH PIPE CULVERT</t>
  </si>
  <si>
    <t>60211-0100</t>
  </si>
  <si>
    <t>End section for 100mm equivalent diameter arch or elliptical pipe culvert</t>
  </si>
  <si>
    <t>END SECTION FOR 4-INCH EQUIVALENT DIAMETER ARCH OR ELLIPTICAL PIPE CULVERT</t>
  </si>
  <si>
    <t>60211-0200</t>
  </si>
  <si>
    <t>End section for 150mm equivalent diameter arch or elliptical pipe culvert</t>
  </si>
  <si>
    <t>END SECTION FOR 6-INCH EQUIVALENT DIAMETER ARCH OR ELLIPTICAL PIPE CULVERT</t>
  </si>
  <si>
    <t>60211-0300</t>
  </si>
  <si>
    <t>End section for 200mm equivalent diameter arch or elliptical pipe culvert</t>
  </si>
  <si>
    <t>END SECTION FOR 8-INCH EQUIVALENT DIAMETER ARCH OR ELLIPTICAL PIPE CULVERT</t>
  </si>
  <si>
    <t>60211-0400</t>
  </si>
  <si>
    <t>End section for 300mm equivalent diameter arch or elliptical pipe culvert</t>
  </si>
  <si>
    <t>END SECTION FOR 12-INCH EQUIVALENT DIAMETER ARCH OR ELLIPTICAL PIPE CULVERT</t>
  </si>
  <si>
    <t>60211-0500</t>
  </si>
  <si>
    <t>End section for 375mm equivalent diameter arch or elliptical pipe culvert</t>
  </si>
  <si>
    <t>END SECTION FOR 15-INCH EQUIVALENT DIAMETER ARCH OR ELLIPTICAL PIPE CULVERT</t>
  </si>
  <si>
    <t>60211-0600</t>
  </si>
  <si>
    <t>End section for 450mm equivalent diameter arch or elliptical pipe culvert</t>
  </si>
  <si>
    <t>END SECTION FOR 18-INCH EQUIVALENT DIAMETER ARCH OR ELLIPTICAL PIPE CULVERT</t>
  </si>
  <si>
    <t>60211-0700</t>
  </si>
  <si>
    <t>End section for 525mm equivalent diameter arch or elliptical pipe culvert</t>
  </si>
  <si>
    <t>END SECTION FOR 21-INCH EQUIVALENT DIAMETER ARCH OR ELLIPTICAL PIPE CULVERT</t>
  </si>
  <si>
    <t>60211-0800</t>
  </si>
  <si>
    <t>End section for 600mm equivalent diameter arch or elliptical pipe culvert</t>
  </si>
  <si>
    <t>END SECTION FOR 24-INCH EQUIVALENT DIAMETER ARCH OR ELLIPTICAL PIPE CULVERT</t>
  </si>
  <si>
    <t>60211-0900</t>
  </si>
  <si>
    <t>End section for 750mm equivalent diameter arch or elliptical pipe culvert</t>
  </si>
  <si>
    <t>END SECTION FOR 30-INCH EQUIVALENT DIAMETER ARCH OR ELLIPTICAL PIPE CULVERT</t>
  </si>
  <si>
    <t>60211-1000</t>
  </si>
  <si>
    <t>End section for 900mm equivalent diameter arch or elliptical pipe culvert</t>
  </si>
  <si>
    <t>END SECTION FOR 36-INCH EQUIVALENT DIAMETER ARCH OR ELLIPTICAL PIPE CULVERT</t>
  </si>
  <si>
    <t>60211-1100</t>
  </si>
  <si>
    <t>End section for 1050mm equivalent diameter arch or elliptical pipe culvert</t>
  </si>
  <si>
    <t>END SECTION FOR 42-INCH EQUIVALENT DIAMETER ARCH OR ELLIPTICAL PIPE CULVERT</t>
  </si>
  <si>
    <t>60211-1200</t>
  </si>
  <si>
    <t>End section for 1200mm equivalent diameter arch or elliptical pipe culvert</t>
  </si>
  <si>
    <t>END SECTION FOR 48-INCH EQUIVALENT DIAMETER ARCH OR ELLIPTICAL PIPE CULVERT</t>
  </si>
  <si>
    <t>60211-1300</t>
  </si>
  <si>
    <t>End section for 1350mm equivalent diameter arch or elliptical pipe culvert</t>
  </si>
  <si>
    <t>END SECTION FOR 54-INCH EQUIVALENT DIAMETER ARCH OR ELLIPTICAL PIPE CULVERT</t>
  </si>
  <si>
    <t>60211-1400</t>
  </si>
  <si>
    <t>End section for 1500mm equivalent diameter arch or elliptical pipe culvert</t>
  </si>
  <si>
    <t>END SECTION FOR 60-INCH EQUIVALENT DIAMETER ARCH OR ELLIPTICAL PIPE CULVERT</t>
  </si>
  <si>
    <t>60211-1500</t>
  </si>
  <si>
    <t>End section for 1650mm equivalent diameter arch or elliptical pipe culvert</t>
  </si>
  <si>
    <t>END SECTION FOR 66-INCH EQUIVALENT DIAMETER ARCH OR ELLIPTICAL PIPE CULVERT</t>
  </si>
  <si>
    <t>60211-1600</t>
  </si>
  <si>
    <t>End section for 1800mm equivalent diameter arch or elliptical pipe culvert</t>
  </si>
  <si>
    <t>END SECTION FOR 72-INCH EQUIVALENT DIAMETER ARCH OR ELLIPTICAL PIPE CULVERT</t>
  </si>
  <si>
    <t>60212-0000</t>
  </si>
  <si>
    <t>Elbow</t>
  </si>
  <si>
    <t>ELBOW</t>
  </si>
  <si>
    <t>60212-0100</t>
  </si>
  <si>
    <t>Elbow, 100mm</t>
  </si>
  <si>
    <t>ELBOW, 4-INCH</t>
  </si>
  <si>
    <t>60212-0200</t>
  </si>
  <si>
    <t>Elbow, 150mm</t>
  </si>
  <si>
    <t>ELBOW, 6-INCH</t>
  </si>
  <si>
    <t>60212-0300</t>
  </si>
  <si>
    <t>Elbow, 200mm</t>
  </si>
  <si>
    <t>ELBOW, 8-INCH</t>
  </si>
  <si>
    <t>60212-0400</t>
  </si>
  <si>
    <t>Elbow, 300mm</t>
  </si>
  <si>
    <t>ELBOW, 12-INCH</t>
  </si>
  <si>
    <t>60212-0500</t>
  </si>
  <si>
    <t>Elbow, 375mm</t>
  </si>
  <si>
    <t>ELBOW, 15-INCH</t>
  </si>
  <si>
    <t>60212-0600</t>
  </si>
  <si>
    <t>Elbow, 450mm</t>
  </si>
  <si>
    <t>ELBOW, 18-INCH</t>
  </si>
  <si>
    <t>60212-0700</t>
  </si>
  <si>
    <t>Elbow, 525mm</t>
  </si>
  <si>
    <t>ELBOW, 21-INCH</t>
  </si>
  <si>
    <t>60212-0800</t>
  </si>
  <si>
    <t>Elbow, 600mm</t>
  </si>
  <si>
    <t>ELBOW, 24-INCH</t>
  </si>
  <si>
    <t>60212-0900</t>
  </si>
  <si>
    <t>Elbow, 750mm</t>
  </si>
  <si>
    <t>ELBOW, 30-INCH</t>
  </si>
  <si>
    <t>60212-1000</t>
  </si>
  <si>
    <t>Elbow, 900mm</t>
  </si>
  <si>
    <t>ELBOW, 36-INCH</t>
  </si>
  <si>
    <t>60212-1100</t>
  </si>
  <si>
    <t>Elbow, 1050mm</t>
  </si>
  <si>
    <t>ELBOW, 42-INCH</t>
  </si>
  <si>
    <t>60212-1200</t>
  </si>
  <si>
    <t>Elbow, 1200mm</t>
  </si>
  <si>
    <t>ELBOW, 48-INCH</t>
  </si>
  <si>
    <t>60212-1300</t>
  </si>
  <si>
    <t>Elbow, 1350mm</t>
  </si>
  <si>
    <t>ELBOW, 54-INCH</t>
  </si>
  <si>
    <t>60212-1400</t>
  </si>
  <si>
    <t>Elbow, 1500mm</t>
  </si>
  <si>
    <t>ELBOW, 60-INCH</t>
  </si>
  <si>
    <t>60212-1500</t>
  </si>
  <si>
    <t>Elbow, 1650mm</t>
  </si>
  <si>
    <t>ELBOW, 66-INCH</t>
  </si>
  <si>
    <t>60212-1600</t>
  </si>
  <si>
    <t>Elbow, 1800mm</t>
  </si>
  <si>
    <t>ELBOW, 72-INCH</t>
  </si>
  <si>
    <t>60213-0100</t>
  </si>
  <si>
    <t>Branch connection, 100mm</t>
  </si>
  <si>
    <t>BRANCH CONNECTION, 4-INCH</t>
  </si>
  <si>
    <t>60213-0200</t>
  </si>
  <si>
    <t>Branch connection, 150mm</t>
  </si>
  <si>
    <t>BRANCH CONNECTION, 6-INCH</t>
  </si>
  <si>
    <t>60213-0300</t>
  </si>
  <si>
    <t>Branch connection, 200mm</t>
  </si>
  <si>
    <t>BRANCH CONNECTION, 8-INCH</t>
  </si>
  <si>
    <t>60213-0400</t>
  </si>
  <si>
    <t>Branch connection, 300mm</t>
  </si>
  <si>
    <t>BRANCH CONNECTION, 12-INCH</t>
  </si>
  <si>
    <t>60213-0500</t>
  </si>
  <si>
    <t>Branch connection, 375mm</t>
  </si>
  <si>
    <t>BRANCH CONNECTION, 15-INCH</t>
  </si>
  <si>
    <t>60213-0600</t>
  </si>
  <si>
    <t>Branch connection, 450mm</t>
  </si>
  <si>
    <t>BRANCH CONNECTION, 18-INCH</t>
  </si>
  <si>
    <t>60213-0700</t>
  </si>
  <si>
    <t>Branch connection, 525mm</t>
  </si>
  <si>
    <t>BRANCH CONNECTION, 21-INCH</t>
  </si>
  <si>
    <t>60213-0800</t>
  </si>
  <si>
    <t>Branch connection, 600mm</t>
  </si>
  <si>
    <t>BRANCH CONNECTION, 24-INCH</t>
  </si>
  <si>
    <t>60213-0900</t>
  </si>
  <si>
    <t>Branch connection, 750mm</t>
  </si>
  <si>
    <t>BRANCH CONNECTION, 30-INCH</t>
  </si>
  <si>
    <t>60213-1000</t>
  </si>
  <si>
    <t>Branch connection, 900mm</t>
  </si>
  <si>
    <t>BRANCH CONNECTION, 36-INCH</t>
  </si>
  <si>
    <t>60213-1100</t>
  </si>
  <si>
    <t>Branch connection, 1050mm</t>
  </si>
  <si>
    <t>BRANCH CONNECTION, 42-INCH</t>
  </si>
  <si>
    <t>60213-1200</t>
  </si>
  <si>
    <t>Branch connection, 1200mm</t>
  </si>
  <si>
    <t>BRANCH CONNECTION, 48-INCH</t>
  </si>
  <si>
    <t>60213-1300</t>
  </si>
  <si>
    <t>Branch connection, 1350mm</t>
  </si>
  <si>
    <t>BRANCH CONNECTION, 54-INCH</t>
  </si>
  <si>
    <t>60213-1400</t>
  </si>
  <si>
    <t>Branch connection, 1500mm</t>
  </si>
  <si>
    <t>BRANCH CONNECTION, 60-INCH</t>
  </si>
  <si>
    <t>60213-1500</t>
  </si>
  <si>
    <t>Branch connection, 1650mm</t>
  </si>
  <si>
    <t>BRANCH CONNECTION, 66-INCH</t>
  </si>
  <si>
    <t>60213-1600</t>
  </si>
  <si>
    <t>Branch connection, 1800mm</t>
  </si>
  <si>
    <t>BRANCH CONNECTION, 72-INCH</t>
  </si>
  <si>
    <t>60220-0000</t>
  </si>
  <si>
    <t>Precast reinforced concrete box culvert</t>
  </si>
  <si>
    <t>PRECAST REINFORCED CONCRETE BOX CULVERT</t>
  </si>
  <si>
    <t>60220-0100</t>
  </si>
  <si>
    <t>900mm span, 900mm rise precast reinforced concrete box culvert</t>
  </si>
  <si>
    <t>3 FEET SPAN, 3 FEET RISE PRECAST REINFORCED CONCRETE BOX CULVERT</t>
  </si>
  <si>
    <t>60220-0150</t>
  </si>
  <si>
    <t>900mm span, 1200mm rise precast reinforced concrete box culvert</t>
  </si>
  <si>
    <t>3 FEET SPAN, 4 FEET RISE PRECAST REINFORCED CONCRETE BOX CULVERT</t>
  </si>
  <si>
    <t>60220-0200</t>
  </si>
  <si>
    <t>900mm span, 1500mm rise precast reinforced concrete box culvert</t>
  </si>
  <si>
    <t>3 FEET SPAN, 5 FEET RISE PRECAST REINFORCED CONCRETE BOX CULVERT</t>
  </si>
  <si>
    <t>60220-0250</t>
  </si>
  <si>
    <t>900mm span, 1800mm rise precast reinforced concrete box culvert</t>
  </si>
  <si>
    <t>3 FEET SPAN, 6 FEET RISE PRECAST REINFORCED CONCRETE BOX CULVERT</t>
  </si>
  <si>
    <t>60220-0290</t>
  </si>
  <si>
    <t>1200mm span, 600mm rise precast reinforced concrete box culvert</t>
  </si>
  <si>
    <t>4 FEET SPAN, 2 FEET RISE PRECAST REINFORCED CONCRETE BOX CULVERT</t>
  </si>
  <si>
    <t>60220-0300</t>
  </si>
  <si>
    <t>1200mm span, 900mm rise precast reinforced concrete box culvert</t>
  </si>
  <si>
    <t>4 FEET SPAN, 3 FEET RISE PRECAST REINFORCED CONCRETE BOX CULVERT</t>
  </si>
  <si>
    <t>60220-0350</t>
  </si>
  <si>
    <t>1200mm span, 1200mm rise precast reinforced concrete box culvert</t>
  </si>
  <si>
    <t>4 FEET SPAN, 4 FEET RISE PRECAST REINFORCED CONCRETE BOX CULVERT</t>
  </si>
  <si>
    <t>60220-0400</t>
  </si>
  <si>
    <t>1200mm span, 1500mm rise precast reinforced concrete box culvert</t>
  </si>
  <si>
    <t>4 FEET SPAN, 5 FEET RISE PRECAST REINFORCED CONCRETE BOX CULVERT</t>
  </si>
  <si>
    <t>60220-0450</t>
  </si>
  <si>
    <t>1200mm span, 1800mm rise precast reinforced concrete box culvert</t>
  </si>
  <si>
    <t>4 FEET SPAN, 6 FEET RISE PRECAST REINFORCED CONCRETE BOX CULVERT</t>
  </si>
  <si>
    <t>60220-0500</t>
  </si>
  <si>
    <t>1200mm span, 2100mm rise precast reinforced concrete box culvert</t>
  </si>
  <si>
    <t>4 FEET SPAN, 7 FEET RISE PRECAST REINFORCED CONCRETE BOX CULVERT</t>
  </si>
  <si>
    <t>60220-0520</t>
  </si>
  <si>
    <t>1500mm span, 600mm rise precast reinforced concrete box culvert</t>
  </si>
  <si>
    <t>5 FEET SPAN, 2 FEET RISE PRECAST REINFORCED CONCRETE BOX CULVERT</t>
  </si>
  <si>
    <t>60220-0550</t>
  </si>
  <si>
    <t>1500mm span, 900mm rise precast reinforced concrete box culvert</t>
  </si>
  <si>
    <t>5 FEET SPAN, 3 FEET RISE PRECAST REINFORCED CONCRETE BOX CULVERT</t>
  </si>
  <si>
    <t>60220-0600</t>
  </si>
  <si>
    <t>1500mm span, 1200mm rise precast reinforced concrete box culvert</t>
  </si>
  <si>
    <t>5 FEET SPAN, 4 FEET RISE PRECAST REINFORCED CONCRETE BOX CULVERT</t>
  </si>
  <si>
    <t>60220-0650</t>
  </si>
  <si>
    <t>1500mm span, 1500mm rise precast reinforced concrete box culvert</t>
  </si>
  <si>
    <t>5 FEET SPAN, 5 FEET RISE PRECAST REINFORCED CONCRETE BOX CULVERT</t>
  </si>
  <si>
    <t>60220-0700</t>
  </si>
  <si>
    <t>1500mm span, 1800mm rise precast reinforced concrete box culvert</t>
  </si>
  <si>
    <t>5 FEET SPAN, 6 FEET RISE PRECAST REINFORCED CONCRETE BOX CULVERT</t>
  </si>
  <si>
    <t>60220-0750</t>
  </si>
  <si>
    <t>1500mm span, 2100mm rise precast reinforced concrete box culvert</t>
  </si>
  <si>
    <t>5 FEET SPAN, 7 FEET RISE PRECAST REINFORCED CONCRETE BOX CULVERT</t>
  </si>
  <si>
    <t>60220-0800</t>
  </si>
  <si>
    <t>1500mm span, 2400mm rise precast reinforced concrete box culvert</t>
  </si>
  <si>
    <t>5 FEET SPAN, 8 FEET RISE PRECAST REINFORCED CONCRETE BOX CULVERT</t>
  </si>
  <si>
    <t>60220-0850</t>
  </si>
  <si>
    <t>1500mm span, 2700mm rise precast reinforced concrete box culvert</t>
  </si>
  <si>
    <t>5 FEET SPAN, 9 FEET RISE PRECAST REINFORCED CONCRETE BOX CULVERT</t>
  </si>
  <si>
    <t>60220-0900</t>
  </si>
  <si>
    <t>1500mm span, 3000mm rise precast reinforced concrete box culvert</t>
  </si>
  <si>
    <t>5 FEET SPAN, 10 FEET RISE PRECAST REINFORCED CONCRETE BOX CULVERT</t>
  </si>
  <si>
    <t>60220-0950</t>
  </si>
  <si>
    <t>1500mm span, 3300mm rise precast reinforced concrete box culvert</t>
  </si>
  <si>
    <t>5 FEET SPAN, 11 FEET RISE PRECAST REINFORCED CONCRETE BOX CULVERT</t>
  </si>
  <si>
    <t>60220-1000</t>
  </si>
  <si>
    <t>1500mm span, 3600mm rise precast reinforced concrete box culvert</t>
  </si>
  <si>
    <t>5 FEET SPAN, 12 FEET RISE PRECAST REINFORCED CONCRETE BOX CULVERT</t>
  </si>
  <si>
    <t>60220-1050</t>
  </si>
  <si>
    <t>1500mm span, 4200mm rise precast reinforced concrete box culvert</t>
  </si>
  <si>
    <t>5 FEET SPAN, 14 FEET RISE PRECAST REINFORCED CONCRETE BOX CULVERT</t>
  </si>
  <si>
    <t>60220-1100</t>
  </si>
  <si>
    <t>1500mm span, 4800mm rise precast reinforced concrete box culvert</t>
  </si>
  <si>
    <t>5 FEET SPAN, 16 FEET RISE PRECAST REINFORCED CONCRETE BOX CULVERT</t>
  </si>
  <si>
    <t>60220-1150</t>
  </si>
  <si>
    <t>1800mm span, 900mm rise precast reinforced concrete box culvert</t>
  </si>
  <si>
    <t>6 FEET SPAN, 3 FEET RISE PRECAST REINFORCED CONCRETE BOX CULVERT</t>
  </si>
  <si>
    <t>60220-1200</t>
  </si>
  <si>
    <t>1800mm span, 1200mm rise precast reinforced concrete box culvert</t>
  </si>
  <si>
    <t>6 FEET SPAN, 4 FEET RISE PRECAST REINFORCED CONCRETE BOX CULVERT</t>
  </si>
  <si>
    <t>60220-1250</t>
  </si>
  <si>
    <t>1800mm span, 1500mm rise precast reinforced concrete box culvert</t>
  </si>
  <si>
    <t>6 FEET SPAN, 5 FEET RISE PRECAST REINFORCED CONCRETE BOX CULVERT</t>
  </si>
  <si>
    <t>60220-1300</t>
  </si>
  <si>
    <t>1800mm span, 1800mm rise precast reinforced concrete box culvert</t>
  </si>
  <si>
    <t>6 FEET SPAN, 6 FEET RISE PRECAST REINFORCED CONCRETE BOX CULVERT</t>
  </si>
  <si>
    <t>60220-1350</t>
  </si>
  <si>
    <t>1800mm span, 2100mm rise precast reinforced concrete box culvert</t>
  </si>
  <si>
    <t>6 FEET SPAN, 7 FEET RISE PRECAST REINFORCED CONCRETE BOX CULVERT</t>
  </si>
  <si>
    <t>60220-1400</t>
  </si>
  <si>
    <t>1800mm span, 2400mm rise precast reinforced concrete box culvert</t>
  </si>
  <si>
    <t>6 FEET SPAN, 8 FEET RISE PRECAST REINFORCED CONCRETE BOX CULVERT</t>
  </si>
  <si>
    <t>60220-1450</t>
  </si>
  <si>
    <t>1800mm span, 2700mm rise precast reinforced concrete box culvert</t>
  </si>
  <si>
    <t>6 FEET SPAN, 9 FEET RISE PRECAST REINFORCED CONCRETE BOX CULVERT</t>
  </si>
  <si>
    <t>60220-1500</t>
  </si>
  <si>
    <t>1800mm span, 3000mm rise precast reinforced concrete box culvert</t>
  </si>
  <si>
    <t>6 FEET SPAN, 10 FEET RISE PRECAST REINFORCED CONCRETE BOX CULVERT</t>
  </si>
  <si>
    <t>60220-1550</t>
  </si>
  <si>
    <t>1800mm span, 3300mm rise precast reinforced concrete box culvert</t>
  </si>
  <si>
    <t>6 FEET SPAN, 11 FEET RISE PRECAST REINFORCED CONCRETE BOX CULVERT</t>
  </si>
  <si>
    <t>60220-1600</t>
  </si>
  <si>
    <t>1800mm span, 3600mm rise precast reinforced concrete box culvert</t>
  </si>
  <si>
    <t>6 FEET SPAN, 12 FEET RISE PRECAST REINFORCED CONCRETE BOX CULVERT</t>
  </si>
  <si>
    <t>60220-1650</t>
  </si>
  <si>
    <t>1800mm span, 4200mm rise precast reinforced concrete box culvert</t>
  </si>
  <si>
    <t>6 FEET SPAN, 14 FEET RISE PRECAST REINFORCED CONCRETE BOX CULVERT</t>
  </si>
  <si>
    <t>60220-1700</t>
  </si>
  <si>
    <t>1800mm span, 4800mm rise precast reinforced concrete box culvert</t>
  </si>
  <si>
    <t>6 FEET SPAN, 16 FEET RISE PRECAST REINFORCED CONCRETE BOX CULVERT</t>
  </si>
  <si>
    <t>60220-1720</t>
  </si>
  <si>
    <t>2100mm span, 1200mm rise precast reinforced concrete box culvert</t>
  </si>
  <si>
    <t>7 FEET SPAN, 4 FEET RISE PRECAST REINFORCED CONCRETE BOX CULVERT</t>
  </si>
  <si>
    <t>60220-1750</t>
  </si>
  <si>
    <t>2400mm span, 900mm rise precast reinforced concrete box culvert</t>
  </si>
  <si>
    <t>8 FEET SPAN, 3 FEET RISE PRECAST REINFORCED CONCRETE BOX CULVERT</t>
  </si>
  <si>
    <t>60220-1800</t>
  </si>
  <si>
    <t>2400mm span, 1200mm rise precast reinforced concrete box culvert</t>
  </si>
  <si>
    <t>8 FEET SPAN, 4 FEET RISE PRECAST REINFORCED CONCRETE BOX CULVERT</t>
  </si>
  <si>
    <t>60220-1850</t>
  </si>
  <si>
    <t>2400mm span, 1500mm rise precast reinforced concrete box culvert</t>
  </si>
  <si>
    <t>8 FEET SPAN, 5 FEET RISE PRECAST REINFORCED CONCRETE BOX CULVERT</t>
  </si>
  <si>
    <t>60220-1900</t>
  </si>
  <si>
    <t>2400mm span, 1800mm rise precast reinforced concrete box culvert</t>
  </si>
  <si>
    <t>8 FEET SPAN, 6 FEET RISE PRECAST REINFORCED CONCRETE BOX CULVERT</t>
  </si>
  <si>
    <t>60220-1950</t>
  </si>
  <si>
    <t>2400mm span, 2100mm rise precast reinforced concrete box culvert</t>
  </si>
  <si>
    <t>8 FEET SPAN, 7 FEET RISE PRECAST REINFORCED CONCRETE BOX CULVERT</t>
  </si>
  <si>
    <t>60220-2000</t>
  </si>
  <si>
    <t>2400mm span, 2400mm rise precast reinforced concrete box culvert</t>
  </si>
  <si>
    <t>8 FEET SPAN, 8 FEET RISE PRECAST REINFORCED CONCRETE BOX CULVERT</t>
  </si>
  <si>
    <t>60220-2050</t>
  </si>
  <si>
    <t>2400mm span, 2700mm rise precast reinforced concrete box culvert</t>
  </si>
  <si>
    <t>8 FEET SPAN, 9 FEET RISE PRECAST REINFORCED CONCRETE BOX CULVERT</t>
  </si>
  <si>
    <t>60220-2100</t>
  </si>
  <si>
    <t>2400mm span, 3000mm rise precast reinforced concrete box culvert</t>
  </si>
  <si>
    <t>8 FEET SPAN, 10 FEET RISE PRECAST REINFORCED CONCRETE BOX CULVERT</t>
  </si>
  <si>
    <t>60220-2150</t>
  </si>
  <si>
    <t>2400mm span, 3300mm rise precast reinforced concrete box culvert</t>
  </si>
  <si>
    <t>8 FEET SPAN, 11 FEET RISE PRECAST REINFORCED CONCRETE BOX CULVERT</t>
  </si>
  <si>
    <t>60220-2200</t>
  </si>
  <si>
    <t>2400mm span, 3600mm rise precast reinforced concrete box culvert</t>
  </si>
  <si>
    <t>8 FEET SPAN, 12 FEET RISE PRECAST REINFORCED CONCRETE BOX CULVERT</t>
  </si>
  <si>
    <t>60220-2250</t>
  </si>
  <si>
    <t>2400mm span, 4200mm rise precast reinforced concrete box culvert</t>
  </si>
  <si>
    <t>8 FEET SPAN, 14 FEET RISE PRECAST REINFORCED CONCRETE BOX CULVERT</t>
  </si>
  <si>
    <t>60220-2300</t>
  </si>
  <si>
    <t>2700mm span, 900mm rise precast reinforced concrete box culvert</t>
  </si>
  <si>
    <t>9 FEET SPAN, 3 FEET RISE PRECAST REINFORCED CONCRETE BOX CULVERT</t>
  </si>
  <si>
    <t>60220-2350</t>
  </si>
  <si>
    <t>2700mm span, 1200mm rise precast reinforced concrete box culvert</t>
  </si>
  <si>
    <t>9 FEET SPAN, 4 FEET RISE PRECAST REINFORCED CONCRETE BOX CULVERT</t>
  </si>
  <si>
    <t>60220-2400</t>
  </si>
  <si>
    <t>2700mm span, 1500mm rise precast reinforced concrete box culvert</t>
  </si>
  <si>
    <t>9 FEET SPAN, 5 FEET RISE PRECAST REINFORCED CONCRETE BOX CULVERT</t>
  </si>
  <si>
    <t>60220-2450</t>
  </si>
  <si>
    <t>2700mm span, 1800mm rise precast reinforced concrete box culvert</t>
  </si>
  <si>
    <t>9 FEET SPAN, 6 FEET RISE PRECAST REINFORCED CONCRETE BOX CULVERT</t>
  </si>
  <si>
    <t>60220-2500</t>
  </si>
  <si>
    <t>2700mm span, 2100mm rise precast reinforced concrete box culvert</t>
  </si>
  <si>
    <t>9 FEET SPAN, 7 FEET RISE PRECAST REINFORCED CONCRETE BOX CULVERT</t>
  </si>
  <si>
    <t>60220-2550</t>
  </si>
  <si>
    <t>2700mm span, 2400mm rise precast reinforced concrete box culvert</t>
  </si>
  <si>
    <t>9 FEET SPAN, 8 FEET RISE PRECAST REINFORCED CONCRETE BOX CULVERT</t>
  </si>
  <si>
    <t>60220-2600</t>
  </si>
  <si>
    <t>2700mm span, 2700mm rise precast reinforced concrete box culvert</t>
  </si>
  <si>
    <t>9 FEET SPAN, 9 FEET RISE PRECAST REINFORCED CONCRETE BOX CULVERT</t>
  </si>
  <si>
    <t>60220-2650</t>
  </si>
  <si>
    <t>2700mm span, 3000mm rise precast reinforced concrete box culvert</t>
  </si>
  <si>
    <t>9 FEET SPAN, 10 FEET RISE PRECAST REINFORCED CONCRETE BOX CULVERT</t>
  </si>
  <si>
    <t>60220-2700</t>
  </si>
  <si>
    <t>2700mm span, 3300mm rise precast reinforced concrete box culvert</t>
  </si>
  <si>
    <t>9 FEET SPAN, 11 FEET RISE PRECAST REINFORCED CONCRETE BOX CULVERT</t>
  </si>
  <si>
    <t>60220-2750</t>
  </si>
  <si>
    <t>2700mm span, 3600mm rise precast reinforced concrete box culvert</t>
  </si>
  <si>
    <t>9 FEET SPAN, 12 FEET RISE PRECAST REINFORCED CONCRETE BOX CULVERT</t>
  </si>
  <si>
    <t>60220-2800</t>
  </si>
  <si>
    <t>2700mm span, 4200mm rise precast reinforced concrete box culvert</t>
  </si>
  <si>
    <t>9 FEET SPAN, 14 FEET RISE PRECAST REINFORCED CONCRETE BOX CULVERT</t>
  </si>
  <si>
    <t>60220-2850</t>
  </si>
  <si>
    <t>2700mm span, 4800mm rise precast reinforced concrete box culvert</t>
  </si>
  <si>
    <t>9 FEET SPAN, 16 FEET RISE PRECAST REINFORCED CONCRETE BOX CULVERT</t>
  </si>
  <si>
    <t>60220-2900</t>
  </si>
  <si>
    <t>3000mm span, 900mm rise precast reinforced concrete box culvert</t>
  </si>
  <si>
    <t>10 FEET SPAN, 3 FEET RISE PRECAST REINFORCED CONCRETE BOX CULVERT</t>
  </si>
  <si>
    <t>60220-2950</t>
  </si>
  <si>
    <t>3000mm span, 1200mm rise precast reinforced concrete box culvert</t>
  </si>
  <si>
    <t>10 FEET SPAN, 4 FEET RISE PRECAST REINFORCED CONCRETE BOX CULVERT</t>
  </si>
  <si>
    <t>60220-3000</t>
  </si>
  <si>
    <t>3000mm span, 1500mm rise precast reinforced concrete box culvert</t>
  </si>
  <si>
    <t>10 FEET SPAN, 5 FEET RISE PRECAST REINFORCED CONCRETE BOX CULVERT</t>
  </si>
  <si>
    <t>60220-3050</t>
  </si>
  <si>
    <t>3000mm span, 1800mm rise precast reinforced concrete box culvert</t>
  </si>
  <si>
    <t>10 FEET SPAN, 6 FEET RISE PRECAST REINFORCED CONCRETE BOX CULVERT</t>
  </si>
  <si>
    <t>60220-3100</t>
  </si>
  <si>
    <t>3000mm span, 2100mm rise precast reinforced concrete box culvert</t>
  </si>
  <si>
    <t>10 FEET SPAN, 7 FEET RISE PRECAST REINFORCED CONCRETE BOX CULVERT</t>
  </si>
  <si>
    <t>60220-3150</t>
  </si>
  <si>
    <t>3000mm span, 2400mm rise precast reinforced concrete box culvert</t>
  </si>
  <si>
    <t>10 FEET SPAN, 8 FEET RISE PRECAST REINFORCED CONCRETE BOX CULVERT</t>
  </si>
  <si>
    <t>60220-3200</t>
  </si>
  <si>
    <t>3000mm span, 2700mm rise precast reinforced concrete box culvert</t>
  </si>
  <si>
    <t>10 FEET SPAN, 9 FEET RISE PRECAST REINFORCED CONCRETE BOX CULVERT</t>
  </si>
  <si>
    <t>60220-3250</t>
  </si>
  <si>
    <t>3000mm span, 3000mm rise precast reinforced concrete box culvert</t>
  </si>
  <si>
    <t>10 FEET SPAN, 10 FEET RISE PRECAST REINFORCED CONCRETE BOX CULVERT</t>
  </si>
  <si>
    <t>60220-3300</t>
  </si>
  <si>
    <t>3000mm span, 3300mm rise precast reinforced concrete box culvert</t>
  </si>
  <si>
    <t>10 FEET SPAN, 11 FEET RISE PRECAST REINFORCED CONCRETE BOX CULVERT</t>
  </si>
  <si>
    <t>60220-3350</t>
  </si>
  <si>
    <t>3000mm span, 3600mm rise precast reinforced concrete box culvert</t>
  </si>
  <si>
    <t>10 FEET SPAN, 12 FEET RISE PRECAST REINFORCED CONCRETE BOX CULVERT</t>
  </si>
  <si>
    <t>60220-3400</t>
  </si>
  <si>
    <t>3000mm span, 4200mm rise precast reinforced concrete box culvert</t>
  </si>
  <si>
    <t>10 FEET SPAN, 14 FEET RISE PRECAST REINFORCED CONCRETE BOX CULVERT</t>
  </si>
  <si>
    <t>60220-3450</t>
  </si>
  <si>
    <t>3000mm span, 4800mm rise precast reinforced concrete box culvert</t>
  </si>
  <si>
    <t>10 FEET SPAN, 16 FEET RISE PRECAST REINFORCED CONCRETE BOX CULVERT</t>
  </si>
  <si>
    <t>60220-3500</t>
  </si>
  <si>
    <t>3300mm span, 1500mm rise precast reinforced concrete box culvert</t>
  </si>
  <si>
    <t>11 FEET SPAN, 5 FEET RISE PRECAST REINFORCED CONCRETE BOX CULVERT</t>
  </si>
  <si>
    <t>60220-3550</t>
  </si>
  <si>
    <t>3300mm span, 1800mm rise precast reinforced concrete box culvert</t>
  </si>
  <si>
    <t>11 FEET SPAN, 6 FEET RISE PRECAST REINFORCED CONCRETE BOX CULVERT</t>
  </si>
  <si>
    <t>60220-3600</t>
  </si>
  <si>
    <t>3300mm span, 2100mm rise precast reinforced concrete box culvert</t>
  </si>
  <si>
    <t>11 FEET SPAN, 7 FEET RISE PRECAST REINFORCED CONCRETE BOX CULVERT</t>
  </si>
  <si>
    <t>60220-3650</t>
  </si>
  <si>
    <t>3300mm span, 2400mm rise precast reinforced concrete box culvert</t>
  </si>
  <si>
    <t>11 FEET SPAN, 8 FEET RISE PRECAST REINFORCED CONCRETE BOX CULVERT</t>
  </si>
  <si>
    <t>60220-3700</t>
  </si>
  <si>
    <t>3300mm span, 2700mm rise precast reinforced concrete box culvert</t>
  </si>
  <si>
    <t>11 FEET SPAN, 9 FEET RISE PRECAST REINFORCED CONCRETE BOX CULVERT</t>
  </si>
  <si>
    <t>60220-3750</t>
  </si>
  <si>
    <t>3300mm span, 3000mm rise precast reinforced concrete box culvert</t>
  </si>
  <si>
    <t>11 FEET SPAN, 10 FEET RISE PRECAST REINFORCED CONCRETE BOX CULVERT</t>
  </si>
  <si>
    <t>60220-3800</t>
  </si>
  <si>
    <t>3300mm span, 3300mm rise precast reinforced concrete box culvert</t>
  </si>
  <si>
    <t>11 FEET SPAN, 11 FEET RISE PRECAST REINFORCED CONCRETE BOX CULVERT</t>
  </si>
  <si>
    <t>60220-3850</t>
  </si>
  <si>
    <t>3300mm span, 3600mm rise precast reinforced concrete box culvert</t>
  </si>
  <si>
    <t>11 FEET SPAN, 12 FEET RISE PRECAST REINFORCED CONCRETE BOX CULVERT</t>
  </si>
  <si>
    <t>60220-3900</t>
  </si>
  <si>
    <t>3300mm span, 4200mm rise precast reinforced concrete box culvert</t>
  </si>
  <si>
    <t>11 FEET SPAN, 14 FEET RISE PRECAST REINFORCED CONCRETE BOX CULVERT</t>
  </si>
  <si>
    <t>60220-3950</t>
  </si>
  <si>
    <t>3300mm span, 4800mm rise precast reinforced concrete box culvert</t>
  </si>
  <si>
    <t>11 FEET SPAN, 16 FEET RISE PRECAST REINFORCED CONCRETE BOX CULVERT</t>
  </si>
  <si>
    <t>60220-3970</t>
  </si>
  <si>
    <t>3600mm span, 1500mm rise precast reinforced concrete box culvert</t>
  </si>
  <si>
    <t>12 FEET SPAN, 5 FEET RISE, PRECAST REINFORCED CONCRETE BOX CULVERT</t>
  </si>
  <si>
    <t>60220-3975</t>
  </si>
  <si>
    <t>3600mm span, 1800mm rise precast reinforced concrete box culvert</t>
  </si>
  <si>
    <t>12 FEET SPAN, 6 FEET RISE, PRECAST REINFORCED CONCRETE BOX CULVERT</t>
  </si>
  <si>
    <t>60220-4000</t>
  </si>
  <si>
    <t>3600mm span, 2100mm rise precast reinforced concrete box culvert</t>
  </si>
  <si>
    <t>12 FEET SPAN, 7 FEET RISE PRECAST REINFORCED CONCRETE BOX CULVERT</t>
  </si>
  <si>
    <t>60220-4050</t>
  </si>
  <si>
    <t>3600mm span, 2400mm rise precast reinforced concrete box culvert</t>
  </si>
  <si>
    <t>12 FEET SPAN, 8 FEET RISE PRECAST REINFORCED CONCRETE BOX CULVERT</t>
  </si>
  <si>
    <t>60220-4100</t>
  </si>
  <si>
    <t>3600mm span, 2700mm rise precast reinforced concrete box culvert</t>
  </si>
  <si>
    <t>12 FEET SPAN, 9 FEET RISE PRECAST REINFORCED CONCRETE BOX CULVERT</t>
  </si>
  <si>
    <t>60220-4150</t>
  </si>
  <si>
    <t>3600mm span, 3000mm rise precast reinforced concrete box culvert</t>
  </si>
  <si>
    <t>12 FEET SPAN, 10 FEET RISE PRECAST REINFORCED CONCRETE BOX CULVERT</t>
  </si>
  <si>
    <t>60220-4200</t>
  </si>
  <si>
    <t>3600mm span, 3300mm rise precast reinforced concrete box culvert</t>
  </si>
  <si>
    <t>12 FEET SPAN, 11 FEET RISE PRECAST REINFORCED CONCRETE BOX CULVERT</t>
  </si>
  <si>
    <t>60220-4250</t>
  </si>
  <si>
    <t>3600mm span, 3600mm rise precast reinforced concrete box culvert</t>
  </si>
  <si>
    <t>12 FEET SPAN, 12 FEET RISE PRECAST REINFORCED CONCRETE BOX CULVERT</t>
  </si>
  <si>
    <t>60220-4300</t>
  </si>
  <si>
    <t>3600mm span, 4200mm rise precast reinforced concrete box culvert</t>
  </si>
  <si>
    <t>12 FEET SPAN, 14 FEET RISE PRECAST REINFORCED CONCRETE BOX CULVERT</t>
  </si>
  <si>
    <t>60220-4350</t>
  </si>
  <si>
    <t>4200mm span, 1800mm rise precast reinforced concrete box culvert</t>
  </si>
  <si>
    <t>14 FEET SPAN, 6 FEET RISE PRECAST REINFORCED CONCRETE BOX CULVERT</t>
  </si>
  <si>
    <t>60220-4400</t>
  </si>
  <si>
    <t>4200mm span, 2100mm rise precast reinforced concrete box culvert</t>
  </si>
  <si>
    <t>14 FEET SPAN, 7 FEET RISE PRECAST REINFORCED CONCRETE BOX CULVERT</t>
  </si>
  <si>
    <t>60220-4450</t>
  </si>
  <si>
    <t>4200mm span, 2400mm rise precast reinforced concrete box culvert</t>
  </si>
  <si>
    <t>14 FEET SPAN, 8 FEET RISE PRECAST REINFORCED CONCRETE BOX CULVERT</t>
  </si>
  <si>
    <t>60220-4500</t>
  </si>
  <si>
    <t>4200mm span, 2700mm rise precast reinforced concrete box culvert</t>
  </si>
  <si>
    <t>14 FEET SPAN, 9 FEET RISE PRECAST REINFORCED CONCRETE BOX CULVERT</t>
  </si>
  <si>
    <t>60220-4550</t>
  </si>
  <si>
    <t>4200mm span, 3000mm rise precast reinforced concrete box culvert</t>
  </si>
  <si>
    <t>14 FEET SPAN, 10 FEET RISE PRECAST REINFORCED CONCRETE BOX CULVERT</t>
  </si>
  <si>
    <t>60220-4600</t>
  </si>
  <si>
    <t>4200mm span, 3300mm rise precast reinforced concrete box culvert</t>
  </si>
  <si>
    <t>14 FEET SPAN, 11 FEET RISE PRECAST REINFORCED CONCRETE BOX CULVERT</t>
  </si>
  <si>
    <t>60220-4650</t>
  </si>
  <si>
    <t>4200mm span, 3600mm rise precast reinforced concrete box culvert</t>
  </si>
  <si>
    <t>14 FEET SPAN, 12 FEET RISE PRECAST REINFORCED CONCRETE BOX CULVERT</t>
  </si>
  <si>
    <t>60220-4700</t>
  </si>
  <si>
    <t>4200mm span, 4200mm rise precast reinforced concrete box culvert</t>
  </si>
  <si>
    <t>14 FEET SPAN, 14 FEET RISE PRECAST REINFORCED CONCRETE BOX CULVERT</t>
  </si>
  <si>
    <t>60220-4750</t>
  </si>
  <si>
    <t>4200mm span, 4800mm rise precast reinforced concrete box culvert</t>
  </si>
  <si>
    <t>14 FEET SPAN, 16 FEET RISE PRECAST REINFORCED CONCRETE BOX CULVERT</t>
  </si>
  <si>
    <t>60220-4800</t>
  </si>
  <si>
    <t>7200mm span, 2400mm rise precast reinforced concrete box culvert</t>
  </si>
  <si>
    <t>24 FEET SPAN, 8 FEET RISE PRECAST REINFORCED CONCRETE BOX CULVERT</t>
  </si>
  <si>
    <t>60220-4850</t>
  </si>
  <si>
    <t>9200mm span, 2400mm rise precast reinforced concrete box culvert</t>
  </si>
  <si>
    <t>30 FEET SPAN, 8 FEET RISE PRECAST REINFORCED CONCRETE BOX CULVERT</t>
  </si>
  <si>
    <t>60221-0100</t>
  </si>
  <si>
    <t>900mm span, 900mm rise reinforced concrete box culvert, single barrel</t>
  </si>
  <si>
    <t>3 FEET SPAN, 3 FEET RISE REINFORCED CONCRETE BOX CULVERT, SINGLE BARREL</t>
  </si>
  <si>
    <t>60221-0150</t>
  </si>
  <si>
    <t>900mm span, 1200mm rise reinforced concrete box culvert, single barrel</t>
  </si>
  <si>
    <t>3 FEET SPAN, 4 FEET RISE REINFORCED CONCRETE BOX CULVERT, SINGLE BARREL</t>
  </si>
  <si>
    <t>60221-0200</t>
  </si>
  <si>
    <t>900mm span, 1500mm rise reinforced concrete box culvert, single barrel</t>
  </si>
  <si>
    <t>3 FEET SPAN, 5 FEET RISE REINFORCED CONCRETE BOX CULVERT, SINGLE BARREL</t>
  </si>
  <si>
    <t>60221-0250</t>
  </si>
  <si>
    <t>900mm span, 1800mm rise reinforced concrete box culvert, single barrel</t>
  </si>
  <si>
    <t>3 FEET SPAN, 6 FEET RISE REINFORCED CONCRETE BOX CULVERT, SINGLE BARREL</t>
  </si>
  <si>
    <t>60221-0300</t>
  </si>
  <si>
    <t>1200mm span, 900mm rise reinforced concrete box culvert, single barrel</t>
  </si>
  <si>
    <t>4 FEET SPAN, 3 FEET RISE REINFORCED CONCRETE BOX CULVERT, SINGLE BARREL</t>
  </si>
  <si>
    <t>60221-0350</t>
  </si>
  <si>
    <t>1200mm span, 1200mm rise reinforced concrete box culvert, single barrel</t>
  </si>
  <si>
    <t>4 FEET SPAN, 4 FEET RISE REINFORCED CONCRETE BOX CULVERT, SINGLE BARREL</t>
  </si>
  <si>
    <t>60221-0400</t>
  </si>
  <si>
    <t>1200mm span, 1500mm rise reinforced concrete box culvert, single barrel</t>
  </si>
  <si>
    <t>4 FEET SPAN, 5 FEET RISE REINFORCED CONCRETE BOX CULVERT, SINGLE BARREL</t>
  </si>
  <si>
    <t>60221-0450</t>
  </si>
  <si>
    <t>1200mm span, 1800mm rise reinforced concrete box culvert, single barrel</t>
  </si>
  <si>
    <t>4 FEET SPAN, 6 FEET RISE REINFORCED CONCRETE BOX CULVERT, SINGLE BARREL</t>
  </si>
  <si>
    <t>60221-0500</t>
  </si>
  <si>
    <t>1200mm span, 2100mm rise reinforced concrete box culvert, single barrel</t>
  </si>
  <si>
    <t>4 FEET SPAN, 7 FEET RISE REINFORCED CONCRETE BOX CULVERT, SINGLE BARREL</t>
  </si>
  <si>
    <t>60221-0550</t>
  </si>
  <si>
    <t>1500mm span, 900mm rise reinforced concrete box culvert, single barrel</t>
  </si>
  <si>
    <t>5 FEET SPAN, 3 FEET RISE REINFORCED CONCRETE BOX CULVERT, SINGLE BARREL</t>
  </si>
  <si>
    <t>60221-0600</t>
  </si>
  <si>
    <t>1500mm span, 1200mm rise reinforced concrete box culvert, single barrel</t>
  </si>
  <si>
    <t>5 FEET SPAN, 4 FEET RISE REINFORCED CONCRETE BOX CULVERT, SINGLE BARREL</t>
  </si>
  <si>
    <t>60221-0650</t>
  </si>
  <si>
    <t>1500mm span, 1500mm rise reinforced concrete box culvert, single barrel</t>
  </si>
  <si>
    <t>5 FEET SPAN, 5 FEET RISE REINFORCED CONCRETE BOX CULVERT, SINGLE BARREL</t>
  </si>
  <si>
    <t>60221-0700</t>
  </si>
  <si>
    <t>1500mm span, 1800mm rise reinforced concrete box culvert, single barrel</t>
  </si>
  <si>
    <t>5 FEET SPAN, 6 FEET RISE REINFORCED CONCRETE BOX CULVERT, SINGLE BARREL</t>
  </si>
  <si>
    <t>60221-0750</t>
  </si>
  <si>
    <t>1500mm span, 2100mm rise reinforced concrete box culvert, single barrel</t>
  </si>
  <si>
    <t>5 FEET SPAN, 7 FEET RISE REINFORCED CONCRETE BOX CULVERT, SINGLE BARREL</t>
  </si>
  <si>
    <t>60221-0800</t>
  </si>
  <si>
    <t>1500mm span, 2400mm rise reinforced concrete box culvert, single barrel</t>
  </si>
  <si>
    <t>5 FEET SPAN, 8 FEET RISE REINFORCED CONCRETE BOX CULVERT, SINGLE BARREL</t>
  </si>
  <si>
    <t>60221-0850</t>
  </si>
  <si>
    <t>1500mm span, 2700mm rise reinforced concrete box culvert, single barrel</t>
  </si>
  <si>
    <t>5 FEET SPAN, 9 FEET RISE REINFORCED CONCRETE BOX CULVERT, SINGLE BARREL</t>
  </si>
  <si>
    <t>60221-0900</t>
  </si>
  <si>
    <t>1500mm span, 3000mm rise reinforced concrete box culvert, single barrel</t>
  </si>
  <si>
    <t>5 FEET SPAN, 10 FEET RISE REINFORCED CONCRETE BOX CULVERT, SINGLE BARREL</t>
  </si>
  <si>
    <t>60221-0950</t>
  </si>
  <si>
    <t>1500mm span, 3300mm rise reinforced concrete box culvert, single barrel</t>
  </si>
  <si>
    <t>5 FEET SPAN, 11 FEET RISE REINFORCED CONCRETE BOX CULVERT, SINGLE BARREL</t>
  </si>
  <si>
    <t>60221-1000</t>
  </si>
  <si>
    <t>1500mm span, 3600mm rise reinforced concrete box culvert, single barrel</t>
  </si>
  <si>
    <t>5 FEET SPAN, 12 FEET RISE REINFORCED CONCRETE BOX CULVERT, SINGLE BARREL</t>
  </si>
  <si>
    <t>60221-1050</t>
  </si>
  <si>
    <t>1500mm span, 4200mm rise reinforced concrete box culvert, single barrel</t>
  </si>
  <si>
    <t>5 FEET SPAN, 14 FEET RISE REINFORCED CONCRETE BOX CULVERT, SINGLE BARREL</t>
  </si>
  <si>
    <t>60221-1100</t>
  </si>
  <si>
    <t>1500mm span, 4800mm rise reinforced concrete box culvert, single barrel</t>
  </si>
  <si>
    <t>5 FEET SPAN, 16 FEET RISE REINFORCED CONCRETE BOX CULVERT, SINGLE BARREL</t>
  </si>
  <si>
    <t>60221-1150</t>
  </si>
  <si>
    <t>1800mm span, 900mm rise reinforced concrete box culvert, single barrel</t>
  </si>
  <si>
    <t>6 FEET SPAN, 3 FEET RISE REINFORCED CONCRETE BOX CULVERT, SINGLE BARREL</t>
  </si>
  <si>
    <t>60221-1200</t>
  </si>
  <si>
    <t>1800mm span, 1200mm rise reinforced concrete box culvert, single barrel</t>
  </si>
  <si>
    <t>6 FEET SPAN, 4 FEET RISE REINFORCED CONCRETE BOX CULVERT, SINGLE BARREL</t>
  </si>
  <si>
    <t>60221-1250</t>
  </si>
  <si>
    <t>1800mm span, 1500mm rise reinforced concrete box culvert, single barrel</t>
  </si>
  <si>
    <t>6 FEET SPAN, 5 FEET RISE REINFORCED CONCRETE BOX CULVERT, SINGLE BARREL</t>
  </si>
  <si>
    <t>60221-1300</t>
  </si>
  <si>
    <t>1800mm span, 1800mm rise reinforced concrete box culvert, single barrel</t>
  </si>
  <si>
    <t>6 FEET SPAN, 6 FEET RISE REINFORCED CONCRETE BOX CULVERT, SINGLE BARREL</t>
  </si>
  <si>
    <t>60221-1350</t>
  </si>
  <si>
    <t>1800mm span, 2100mm rise reinforced concrete box culvert, single barrel</t>
  </si>
  <si>
    <t>6 FEET SPAN, 7 FEET RISE REINFORCED CONCRETE BOX CULVERT, SINGLE BARREL</t>
  </si>
  <si>
    <t>60221-1400</t>
  </si>
  <si>
    <t>1800mm span, 2400mm rise reinforced concrete box culvert, single barrel</t>
  </si>
  <si>
    <t>6 FEET SPAN, 8 FEET RISE REINFORCED CONCRETE BOX CULVERT, SINGLE BARREL</t>
  </si>
  <si>
    <t>60221-1450</t>
  </si>
  <si>
    <t>1800mm span, 2700mm rise reinforced concrete box culvert, single barrel</t>
  </si>
  <si>
    <t>6 FEET SPAN, 9 FEET RISE REINFORCED CONCRETE BOX CULVERT, SINGLE BARREL</t>
  </si>
  <si>
    <t>60221-1500</t>
  </si>
  <si>
    <t>1800mm span, 3000mm rise reinforced concrete box culvert, single barrel</t>
  </si>
  <si>
    <t>6 FEET SPAN, 10 FEET RISE REINFORCED CONCRETE BOX CULVERT, SINGLE BARREL</t>
  </si>
  <si>
    <t>60221-1550</t>
  </si>
  <si>
    <t>1800mm span, 3300mm rise reinforced concrete box culvert, single barrel</t>
  </si>
  <si>
    <t>6 FEET SPAN, 11 FEET RISE REINFORCED CONCRETE BOX CULVERT, SINGLE BARREL</t>
  </si>
  <si>
    <t>60221-1600</t>
  </si>
  <si>
    <t>1800mm span, 3600mm rise reinforced concrete box culvert, single barrel</t>
  </si>
  <si>
    <t>6 FEET SPAN, 12 FEET RISE REINFORCED CONCRETE BOX CULVERT, SINGLE BARREL</t>
  </si>
  <si>
    <t>60221-1650</t>
  </si>
  <si>
    <t>1800mm span, 4200mm rise reinforced concrete box culvert, single barrel</t>
  </si>
  <si>
    <t>6 FEET SPAN, 14 FEET RISE REINFORCED CONCRETE BOX CULVERT, SINGLE BARREL</t>
  </si>
  <si>
    <t>60221-1700</t>
  </si>
  <si>
    <t>1800mm span, 4800mm rise reinforced concrete box culvert, single barrel</t>
  </si>
  <si>
    <t>6 FEET SPAN, 16 FEET RISE REINFORCED CONCRETE BOX CULVERT, SINGLE BARREL</t>
  </si>
  <si>
    <t>60221-1750</t>
  </si>
  <si>
    <t>2400mm span, 900mm rise reinforced concrete box culvert, single barrel</t>
  </si>
  <si>
    <t>8 FEET SPAN, 3 FEET RISE REINFORCED CONCRETE BOX CULVERT, SINGLE BARREL</t>
  </si>
  <si>
    <t>60221-1800</t>
  </si>
  <si>
    <t>2400mm span, 1200mm rise reinforced concrete box culvert, single barrel</t>
  </si>
  <si>
    <t>8 FEET SPAN, 4 FEET RISE REINFORCED CONCRETE BOX CULVERT, SINGLE BARREL</t>
  </si>
  <si>
    <t>60221-1850</t>
  </si>
  <si>
    <t>2400mm span, 1500mm rise reinforced concrete box culvert, single barrel</t>
  </si>
  <si>
    <t>8 FEET SPAN, 5 FEET RISE REINFORCED CONCRETE BOX CULVERT, SINGLE BARREL</t>
  </si>
  <si>
    <t>60221-1900</t>
  </si>
  <si>
    <t>2400mm span, 1800mm rise reinforced concrete box culvert, single barrel</t>
  </si>
  <si>
    <t>8 FEET SPAN, 6 FEET RISE REINFORCED CONCRETE BOX CULVERT, SINGLE BARREL</t>
  </si>
  <si>
    <t>60221-1950</t>
  </si>
  <si>
    <t>2400mm span, 2100mm rise reinforced concrete box culvert, single barrel</t>
  </si>
  <si>
    <t>8 FEET SPAN, 7 FEET RISE REINFORCED CONCRETE BOX CULVERT, SINGLE BARREL</t>
  </si>
  <si>
    <t>60221-2000</t>
  </si>
  <si>
    <t>2400mm span, 2400mm rise reinforced concrete box culvert, single barrel</t>
  </si>
  <si>
    <t>8 FEET SPAN, 8 FEET RISE REINFORCED CONCRETE BOX CULVERT, SINGLE BARREL</t>
  </si>
  <si>
    <t>60221-2050</t>
  </si>
  <si>
    <t>2400mm span, 2700mm rise reinforced concrete box culvert, single barrel</t>
  </si>
  <si>
    <t>8 FEET SPAN, 9 FEET RISE REINFORCED CONCRETE BOX CULVERT, SINGLE BARREL</t>
  </si>
  <si>
    <t>60221-2100</t>
  </si>
  <si>
    <t>2400mm span, 3000mm rise reinforced concrete box culvert, single barrel</t>
  </si>
  <si>
    <t>8 FEET SPAN, 10 FEET RISE REINFORCED CONCRETE BOX CULVERT, SINGLE BARREL</t>
  </si>
  <si>
    <t>60221-2150</t>
  </si>
  <si>
    <t>2400mm span, 3300mm rise reinforced concrete box culvert, single barrel</t>
  </si>
  <si>
    <t>8 FEET SPAN, 11 FEET RISE REINFORCED CONCRETE BOX CULVERT, SINGLE BARREL</t>
  </si>
  <si>
    <t>60221-2200</t>
  </si>
  <si>
    <t>2400mm span, 3600mm rise reinforced concrete box culvert, single barrel</t>
  </si>
  <si>
    <t>8 FEET SPAN, 12 FEET RISE REINFORCED CONCRETE BOX CULVERT, SINGLE BARREL</t>
  </si>
  <si>
    <t>60221-2250</t>
  </si>
  <si>
    <t>2400mm span, 4200mm rise reinforced concrete box culvert, single barrel</t>
  </si>
  <si>
    <t>8 FEET SPAN, 14 FEET RISE REINFORCED CONCRETE BOX CULVERT, SINGLE BARREL</t>
  </si>
  <si>
    <t>60221-2300</t>
  </si>
  <si>
    <t>2700mm span, 900mm rise reinforced concrete box culvert, single barrel</t>
  </si>
  <si>
    <t>9 FEET SPAN, 3 FEET RISE REINFORCED CONCRETE BOX CULVERT, SINGLE BARREL</t>
  </si>
  <si>
    <t>60221-2350</t>
  </si>
  <si>
    <t>2700mm span, 1200mm rise reinforced concrete box culvert, single barrel</t>
  </si>
  <si>
    <t>9 FEET SPAN, 4 FEET RISE REINFORCED CONCRETE BOX CULVERT, SINGLE BARREL</t>
  </si>
  <si>
    <t>60221-2400</t>
  </si>
  <si>
    <t>2700mm span, 1500mm rise reinforced concrete box culvert, single barrel</t>
  </si>
  <si>
    <t>9 FEET SPAN, 5 FEET RISE REINFORCED CONCRETE BOX CULVERT, SINGLE BARREL</t>
  </si>
  <si>
    <t>60221-2450</t>
  </si>
  <si>
    <t>2700mm span, 1800mm rise reinforced concrete box culvert, single barrel</t>
  </si>
  <si>
    <t>9 FEET SPAN, 6 FEET RISE REINFORCED CONCRETE BOX CULVERT, SINGLE BARREL</t>
  </si>
  <si>
    <t>60221-2500</t>
  </si>
  <si>
    <t>2700mm span, 2100mm rise reinforced concrete box culvert, single barrel</t>
  </si>
  <si>
    <t>9 FEET SPAN, 7 FEET RISE REINFORCED CONCRETE BOX CULVERT, SINGLE BARREL</t>
  </si>
  <si>
    <t>60221-2550</t>
  </si>
  <si>
    <t>2700mm span, 2400mm rise reinforced concrete box culvert, single barrel</t>
  </si>
  <si>
    <t>9 FEET SPAN, 8 FEET RISE REINFORCED CONCRETE BOX CULVERT, SINGLE BARREL</t>
  </si>
  <si>
    <t>60221-2600</t>
  </si>
  <si>
    <t>2700mm span, 2700mm rise reinforced concrete box culvert, single barrel</t>
  </si>
  <si>
    <t>9 FEET SPAN, 9 FEET RISE REINFORCED CONCRETE BOX CULVERT, SINGLE BARREL</t>
  </si>
  <si>
    <t>60221-2650</t>
  </si>
  <si>
    <t>2700mm span, 3000mm rise reinforced concrete box culvert, single barrel</t>
  </si>
  <si>
    <t>9 FEET SPAN, 10 FEET RISE REINFORCED CONCRETE BOX CULVERT, SINGLE BARREL</t>
  </si>
  <si>
    <t>60221-2700</t>
  </si>
  <si>
    <t>2700mm span, 3300mm rise reinforced concrete box culvert, single barrel</t>
  </si>
  <si>
    <t>9 FEET SPAN, 11 FEET RISE REINFORCED CONCRETE BOX CULVERT, SINGLE BARREL</t>
  </si>
  <si>
    <t>60221-2750</t>
  </si>
  <si>
    <t>2700mm span, 3600mm rise reinforced concrete box culvert, single barrel</t>
  </si>
  <si>
    <t>9 FEET SPAN, 12 FEET RISE REINFORCED CONCRETE BOX CULVERT, SINGLE BARREL</t>
  </si>
  <si>
    <t>60221-2800</t>
  </si>
  <si>
    <t>2700mm span, 4200mm rise reinforced concrete box culvert, single barrel</t>
  </si>
  <si>
    <t>9 FEET SPAN, 14 FEET RISE REINFORCED CONCRETE BOX CULVERT, SINGLE BARREL</t>
  </si>
  <si>
    <t>60221-2850</t>
  </si>
  <si>
    <t>2700mm span, 4800mm rise reinforced concrete box culvert, single barrel</t>
  </si>
  <si>
    <t>9 FEET SPAN, 16 FEET RISE REINFORCED CONCRETE BOX CULVERT, SINGLE BARREL</t>
  </si>
  <si>
    <t>60221-2900</t>
  </si>
  <si>
    <t>3000mm span, 900mm rise reinforced concrete box culvert, single barrel</t>
  </si>
  <si>
    <t>10 FEET SPAN, 3 FEET RISE REINFORCED CONCRETE BOX CULVERT, SINGLE BARREL</t>
  </si>
  <si>
    <t>60221-2950</t>
  </si>
  <si>
    <t>3000mm span, 1200mm rise reinforced concrete box culvert, single barrel</t>
  </si>
  <si>
    <t>10 FEET SPAN, 4 FEET RISE REINFORCED CONCRETE BOX CULVERT, SINGLE BARREL</t>
  </si>
  <si>
    <t>60221-3000</t>
  </si>
  <si>
    <t>3000mm span, 1500mm rise reinforced concrete box culvert, single barrel</t>
  </si>
  <si>
    <t>10 FEET SPAN, 5 FEET RISE REINFORCED CONCRETE BOX CULVERT, SINGLE BARREL</t>
  </si>
  <si>
    <t>60221-3050</t>
  </si>
  <si>
    <t>3000mm span, 1800mm rise reinforced concrete box culvert, single barrel</t>
  </si>
  <si>
    <t>10 FEET SPAN, 6 FEET RISE REINFORCED CONCRETE BOX CULVERT, SINGLE BARREL</t>
  </si>
  <si>
    <t>60221-3100</t>
  </si>
  <si>
    <t>3000mm span, 2100mm rise reinforced concrete box culvert, single barrel</t>
  </si>
  <si>
    <t>10 FEET SPAN, 7 FEET RISE REINFORCED CONCRETE BOX CULVERT, SINGLE BARREL</t>
  </si>
  <si>
    <t>60221-3150</t>
  </si>
  <si>
    <t>3000mm span, 2400mm rise reinforced concrete box culvert, single barrel</t>
  </si>
  <si>
    <t>10 FEET SPAN, 8 FEET RISE REINFORCED CONCRETE BOX CULVERT, SINGLE BARREL</t>
  </si>
  <si>
    <t>60221-3200</t>
  </si>
  <si>
    <t>3000mm span, 2700mm rise reinforced concrete box culvert, single barrel</t>
  </si>
  <si>
    <t>10 FEET SPAN, 9 FEET RISE REINFORCED CONCRETE BOX CULVERT, SINGLE BARREL</t>
  </si>
  <si>
    <t>60221-3250</t>
  </si>
  <si>
    <t>3000mm span, 3000mm rise reinforced concrete box culvert, single barrel</t>
  </si>
  <si>
    <t>10 FEET SPAN, 10 FEET RISE REINFORCED CONCRETE BOX CULVERT, SINGLE BARREL</t>
  </si>
  <si>
    <t>60221-3300</t>
  </si>
  <si>
    <t>3000mm span, 3300mm rise reinforced concrete box culvert, single barrel</t>
  </si>
  <si>
    <t>10 FEET SPAN, 11 FEET RISE REINFORCED CONCRETE BOX CULVERT, SINGLE BARREL</t>
  </si>
  <si>
    <t>60221-3350</t>
  </si>
  <si>
    <t>3000mm span, 3600mm rise reinforced concrete box culvert, single barrel</t>
  </si>
  <si>
    <t>10 FEET SPAN, 12 FEET RISE REINFORCED CONCRETE BOX CULVERT, SINGLE BARREL</t>
  </si>
  <si>
    <t>60221-3400</t>
  </si>
  <si>
    <t>3000mm span, 4200mm rise reinforced concrete box culvert, single barrel</t>
  </si>
  <si>
    <t>10 FEET SPAN, 14 FEET RISE REINFORCED CONCRETE BOX CULVERT, SINGLE BARREL</t>
  </si>
  <si>
    <t>60221-3450</t>
  </si>
  <si>
    <t>3000mm span, 4800mm rise reinforced concrete box culvert, single barrel</t>
  </si>
  <si>
    <t>10 FEET SPAN, 16 FEET RISE REINFORCED CONCRETE BOX CULVERT, SINGLE BARREL</t>
  </si>
  <si>
    <t>60221-3500</t>
  </si>
  <si>
    <t>3300mm span, 1500mm rise reinforced concrete box culvert, single barrel</t>
  </si>
  <si>
    <t>11 FEET SPAN, 5 FEET RISE REINFORCED CONCRETE BOX CULVERT, SINGLE BARREL</t>
  </si>
  <si>
    <t>60221-3550</t>
  </si>
  <si>
    <t>3300mm span, 1800mm rise reinforced concrete box culvert, single barrel</t>
  </si>
  <si>
    <t>11 FEET SPAN, 6 FEET RISE REINFORCED CONCRETE BOX CULVERT, SINGLE BARREL</t>
  </si>
  <si>
    <t>60221-3600</t>
  </si>
  <si>
    <t>3300mm span, 2100mm rise reinforced concrete box culvert, single barrel</t>
  </si>
  <si>
    <t>11 FEET SPAN, 7 FEET RISE REINFORCED CONCRETE BOX CULVERT, SINGLE BARREL</t>
  </si>
  <si>
    <t>60221-3650</t>
  </si>
  <si>
    <t>3300mm span, 2400mm rise reinforced concrete box culvert, single barrel</t>
  </si>
  <si>
    <t>11 FEET SPAN, 8 FEET RISE REINFORCED CONCRETE BOX CULVERT, SINGLE BARREL</t>
  </si>
  <si>
    <t>60221-3700</t>
  </si>
  <si>
    <t>3300mm span, 2700mm rise reinforced concrete box culvert, single barrel</t>
  </si>
  <si>
    <t>11 FEET SPAN, 9 FEET RISE REINFORCED CONCRETE BOX CULVERT, SINGLE BARREL</t>
  </si>
  <si>
    <t>60221-3750</t>
  </si>
  <si>
    <t>3300mm span, 3000mm rise reinforced concrete box culvert, single barrel</t>
  </si>
  <si>
    <t>11 FEET SPAN, 10 FEET RISE REINFORCED CONCRETE BOX CULVERT, SINGLE BARREL</t>
  </si>
  <si>
    <t>60221-3800</t>
  </si>
  <si>
    <t>3300mm span, 3300mm rise reinforced concrete box culvert, single barrel</t>
  </si>
  <si>
    <t>11 FEET SPAN, 11 FEET RISE REINFORCED CONCRETE BOX CULVERT, SINGLE BARREL</t>
  </si>
  <si>
    <t>60221-3850</t>
  </si>
  <si>
    <t>3300mm span, 3600mm rise reinforced concrete box culvert, single barrel</t>
  </si>
  <si>
    <t>11 FEET SPAN, 12 FEET RISE REINFORCED CONCRETE BOX CULVERT, SINGLE BARREL</t>
  </si>
  <si>
    <t>60221-3900</t>
  </si>
  <si>
    <t>3300mm span, 4200mm rise reinforced concrete box culvert, single barrel</t>
  </si>
  <si>
    <t>11 FEET SPAN, 14 FEET RISE REINFORCED CONCRETE BOX CULVERT, SINGLE BARREL</t>
  </si>
  <si>
    <t>60221-3950</t>
  </si>
  <si>
    <t>3300mm span, 4800mm rise reinforced concrete box culvert, single barrel</t>
  </si>
  <si>
    <t>11 FEET SPAN, 16 FEET RISE REINFORCED CONCRETE BOX CULVERT, SINGLE BARREL</t>
  </si>
  <si>
    <t>60221-3990</t>
  </si>
  <si>
    <t>3600mm span, 1200mm rise reinforced concrete box culvert, single barrel</t>
  </si>
  <si>
    <t>12 FEET SPAN, 4 FEET RISE REINFORCED CONCRETE BOX CULVERT, SINGLE BARREL</t>
  </si>
  <si>
    <t>60221-3996</t>
  </si>
  <si>
    <t>3600mm span, 1800mm rise reinforced concrete box culvert, single barrel</t>
  </si>
  <si>
    <t>12 FEET SPAN, 6 FEET RISE REINFORCED CONCRETE BOX CULVERT, SINGLE BARREL</t>
  </si>
  <si>
    <t>60221-4000</t>
  </si>
  <si>
    <t>3600mm span, 2100mm rise reinforced concrete box culvert, single barrel</t>
  </si>
  <si>
    <t>12 FEET SPAN, 7 FEET RISE REINFORCED CONCRETE BOX CULVERT, SINGLE BARREL</t>
  </si>
  <si>
    <t>60221-4050</t>
  </si>
  <si>
    <t>3600mm span, 2400mm rise reinforced concrete box culvert, single barrel</t>
  </si>
  <si>
    <t>12 FEET SPAN, 8 FEET RISE REINFORCED CONCRETE BOX CULVERT, SINGLE BARREL</t>
  </si>
  <si>
    <t>60221-4100</t>
  </si>
  <si>
    <t>3600mm span, 2700mm rise reinforced concrete box culvert, single barrel</t>
  </si>
  <si>
    <t>12 FEET SPAN, 9 FEET RISE REINFORCED CONCRETE BOX CULVERT, SINGLE BARREL</t>
  </si>
  <si>
    <t>60221-4150</t>
  </si>
  <si>
    <t>3600mm span, 3000mm rise reinforced concrete box culvert, single barrel</t>
  </si>
  <si>
    <t>12 FEET SPAN, 10 FEET RISE REINFORCED CONCRETE BOX CULVERT, SINGLE BARREL</t>
  </si>
  <si>
    <t>60221-4200</t>
  </si>
  <si>
    <t>3600mm span, 3300mm rise reinforced concrete box culvert, single barrel</t>
  </si>
  <si>
    <t>12 FEET SPAN, 11 FEET RISE REINFORCED CONCRETE BOX CULVERT, SINGLE BARREL</t>
  </si>
  <si>
    <t>60221-4250</t>
  </si>
  <si>
    <t>3600mm span, 3600mm rise reinforced concrete box culvert, single barrel</t>
  </si>
  <si>
    <t>12 FEET SPAN, 12 FEET RISE REINFORCED CONCRETE BOX CULVERT, SINGLE BARREL</t>
  </si>
  <si>
    <t>60221-4300</t>
  </si>
  <si>
    <t>3600mm span, 4200mm rise reinforced concrete box culvert, single barrel</t>
  </si>
  <si>
    <t>12 FEET SPAN, 14 FEET RISE REINFORCED CONCRETE BOX CULVERT, SINGLE BARREL</t>
  </si>
  <si>
    <t>60221-4350</t>
  </si>
  <si>
    <t>4200mm span, 1800mm rise reinforced concrete box culvert, single barrel</t>
  </si>
  <si>
    <t>14 FEET SPAN, 6 FEET RISE REINFORCED CONCRETE BOX CULVERT, SINGLE BARREL</t>
  </si>
  <si>
    <t>60221-4400</t>
  </si>
  <si>
    <t>4200mm span, 2100mm rise reinforced concrete box culvert, single barrel</t>
  </si>
  <si>
    <t>14 FEET SPAN, 7 FEET RISE REINFORCED CONCRETE BOX CULVERT, SINGLE BARREL</t>
  </si>
  <si>
    <t>60221-4450</t>
  </si>
  <si>
    <t>4200mm span, 2400mm rise reinforced concrete box culvert, single barrel</t>
  </si>
  <si>
    <t>14 FEET SPAN, 8 FEET RISE REINFORCED CONCRETE BOX CULVERT, SINGLE BARREL</t>
  </si>
  <si>
    <t>60221-4500</t>
  </si>
  <si>
    <t>4200mm span, 2700mm rise reinforced concrete box culvert, single barrel</t>
  </si>
  <si>
    <t>14 FEET SPAN, 9 FEET RISE REINFORCED CONCRETE BOX CULVERT, SINGLE BARREL</t>
  </si>
  <si>
    <t>60221-4550</t>
  </si>
  <si>
    <t>4200mm span, 3000mm rise reinforced concrete box culvert, single barrel</t>
  </si>
  <si>
    <t>14 FEET SPAN, 10 FEET RISE REINFORCED CONCRETE BOX CULVERT, SINGLE BARREL</t>
  </si>
  <si>
    <t>60221-4600</t>
  </si>
  <si>
    <t>4200mm span, 3300mm rise reinforced concrete box culvert, single barrel</t>
  </si>
  <si>
    <t>14 FEET SPAN, 11 FEET RISE REINFORCED CONCRETE BOX CULVERT, SINGLE BARREL</t>
  </si>
  <si>
    <t>60221-4650</t>
  </si>
  <si>
    <t>4200mm span, 3600mm rise reinforced concrete box culvert, single barrel</t>
  </si>
  <si>
    <t>14 FEET SPAN, 12 FEET RISE REINFORCED CONCRETE BOX CULVERT, SINGLE BARREL</t>
  </si>
  <si>
    <t>60221-4700</t>
  </si>
  <si>
    <t>4200mm span, 4200mm rise reinforced concrete box culvert, single barrel</t>
  </si>
  <si>
    <t>14 FEET SPAN, 14 FEET RISE REINFORCED CONCRETE BOX CULVERT, SINGLE BARREL</t>
  </si>
  <si>
    <t>60221-4750</t>
  </si>
  <si>
    <t>4200mm span, 4800mm rise reinforced concrete box culvert, single barrel</t>
  </si>
  <si>
    <t>14 FEET SPAN, 16 FEET RISE REINFORCED CONCRETE BOX CULVERT, SINGLE BARREL</t>
  </si>
  <si>
    <t>60221-4770</t>
  </si>
  <si>
    <t>4800mm span, 3000mm rise reinforced concrete box culvert, single barrel</t>
  </si>
  <si>
    <t>16 FEET SPAN, 10 FEET RISE REINFORCED CONCRETE BOX CULVERT, SINGLE BARREL</t>
  </si>
  <si>
    <t>60221-4800</t>
  </si>
  <si>
    <t>7200mm span, 2400mm rise reinforced concrete box culvert, single barrel</t>
  </si>
  <si>
    <t>24 FEET SPAN, 8 FEET RISE REINFORCED CONCRETE BOX CULVERT, SINGLE BARREL</t>
  </si>
  <si>
    <t>60222-0100</t>
  </si>
  <si>
    <t>900mm span, 900mm rise reinforced concrete box culvert, double barrel</t>
  </si>
  <si>
    <t>3 FEET SPAN, 3 FEET RISE REINFORCED CONCRETE BOX CULVERT, DOUBLE BARREL</t>
  </si>
  <si>
    <t>60222-0150</t>
  </si>
  <si>
    <t>900mm span, 1200mm rise reinforced concrete box culvert, double barrel</t>
  </si>
  <si>
    <t>3 FEET SPAN, 4 FEET RISE REINFORCED CONCRETE BOX CULVERT, DOUBLE BARREL</t>
  </si>
  <si>
    <t>60222-0200</t>
  </si>
  <si>
    <t>900mm span, 1500mm rise reinforced concrete box culvert, double barrel</t>
  </si>
  <si>
    <t>3 FEET SPAN, 5 FEET RISE REINFORCED CONCRETE BOX CULVERT, DOUBLE BARREL</t>
  </si>
  <si>
    <t>60222-0250</t>
  </si>
  <si>
    <t>900mm span, 1800mm rise reinforced concrete box culvert, double barrel</t>
  </si>
  <si>
    <t>3 FEET SPAN, 6 FEET RISE REINFORCED CONCRETE BOX CULVERT, DOUBLE BARREL</t>
  </si>
  <si>
    <t>60222-0300</t>
  </si>
  <si>
    <t>1200mm span, 900mm rise reinforced concrete box culvert, double barrel</t>
  </si>
  <si>
    <t>4 FEET SPAN, 3 FEET RISE REINFORCED CONCRETE BOX CULVERT, DOUBLE BARREL</t>
  </si>
  <si>
    <t>60222-0350</t>
  </si>
  <si>
    <t>1200mm span, 1200mm rise reinforced concrete box culvert, double barrel</t>
  </si>
  <si>
    <t>4 FEET SPAN, 4 FEET RISE REINFORCED CONCRETE BOX CULVERT, DOUBLE BARREL</t>
  </si>
  <si>
    <t>60222-0400</t>
  </si>
  <si>
    <t>1200mm span, 1500mm rise reinforced concrete box culvert, double barrel</t>
  </si>
  <si>
    <t>4 FEET SPAN, 5 FEET RISE REINFORCED CONCRETE BOX CULVERT, DOUBLE BARREL</t>
  </si>
  <si>
    <t>60222-0450</t>
  </si>
  <si>
    <t>1200mm span, 1800mm rise reinforced concrete box culvert, double barrel</t>
  </si>
  <si>
    <t>4 FEET SPAN, 6 FEET RISE REINFORCED CONCRETE BOX CULVERT, DOUBLE BARREL</t>
  </si>
  <si>
    <t>60222-0500</t>
  </si>
  <si>
    <t>1200mm span, 2100mm rise reinforced concrete box culvert, double barrel</t>
  </si>
  <si>
    <t>4 FEET SPAN, 7 FEET RISE REINFORCED CONCRETE BOX CULVERT, DOUBLE BARREL</t>
  </si>
  <si>
    <t>60222-0550</t>
  </si>
  <si>
    <t>1500mm span, 900mm rise reinforced concrete box culvert, double barrel</t>
  </si>
  <si>
    <t>5 FEET SPAN, 3 FEET RISE REINFORCED CONCRETE BOX CULVERT, DOUBLE BARREL</t>
  </si>
  <si>
    <t>60222-0600</t>
  </si>
  <si>
    <t>1500mm span, 1200mm rise reinforced concrete box culvert, double barrel</t>
  </si>
  <si>
    <t>5 FEET SPAN, 4 FEET RISE REINFORCED CONCRETE BOX CULVERT, DOUBLE BARREL</t>
  </si>
  <si>
    <t>60222-0650</t>
  </si>
  <si>
    <t>1500mm span, 1500mm rise reinforced concrete box culvert, double barrel</t>
  </si>
  <si>
    <t>5 FEET SPAN, 5 FEET RISE REINFORCED CONCRETE BOX CULVERT, DOUBLE BARREL</t>
  </si>
  <si>
    <t>60222-0700</t>
  </si>
  <si>
    <t>1500mm span, 1800mm rise reinforced concrete box culvert, double barrel</t>
  </si>
  <si>
    <t>5 FEET SPAN, 6 FEET RISE REINFORCED CONCRETE BOX CULVERT, DOUBLE BARREL</t>
  </si>
  <si>
    <t>60222-0750</t>
  </si>
  <si>
    <t>1500mm span, 2100mm rise reinforced concrete box culvert, double barrel</t>
  </si>
  <si>
    <t>5 FEET SPAN, 7 FEET RISE REINFORCED CONCRETE BOX CULVERT, DOUBLE BARREL</t>
  </si>
  <si>
    <t>60222-0800</t>
  </si>
  <si>
    <t>1500mm span, 2400mm rise reinforced concrete box culvert, double barrel</t>
  </si>
  <si>
    <t>5 FEET SPAN, 8 FEET RISE REINFORCED CONCRETE BOX CULVERT, DOUBLE BARREL</t>
  </si>
  <si>
    <t>60222-0850</t>
  </si>
  <si>
    <t>1500mm span, 2700mm rise reinforced concrete box culvert, double barrel</t>
  </si>
  <si>
    <t>5 FEET SPAN, 9 FEET RISE REINFORCED CONCRETE BOX CULVERT, DOUBLE BARREL</t>
  </si>
  <si>
    <t>60222-0900</t>
  </si>
  <si>
    <t>1500mm span, 3000mm rise reinforced concrete box culvert, double barrel</t>
  </si>
  <si>
    <t>5 FEET SPAN, 10 FEET RISE REINFORCED CONCRETE BOX CULVERT, DOUBLE BARREL</t>
  </si>
  <si>
    <t>60222-0950</t>
  </si>
  <si>
    <t>1500mm span, 3300mm rise reinforced concrete box culvert, double barrel</t>
  </si>
  <si>
    <t>5 FEET SPAN, 11 FEET RISE REINFORCED CONCRETE BOX CULVERT, DOUBLE BARREL</t>
  </si>
  <si>
    <t>60222-1000</t>
  </si>
  <si>
    <t>1500mm span, 3600mm rise reinforced concrete box culvert, double barrel</t>
  </si>
  <si>
    <t>5 FEET SPAN, 12 FEET RISE REINFORCED CONCRETE BOX CULVERT, DOUBLE BARREL</t>
  </si>
  <si>
    <t>60222-1050</t>
  </si>
  <si>
    <t>1500mm span, 4200mm rise reinforced concrete box culvert, double barrel</t>
  </si>
  <si>
    <t>5 FEET SPAN, 14 FEET RISE REINFORCED CONCRETE BOX CULVERT, DOUBLE BARREL</t>
  </si>
  <si>
    <t>60222-1100</t>
  </si>
  <si>
    <t>1500mm span, 4800mm rise reinforced concrete box culvert, double barrel</t>
  </si>
  <si>
    <t>5 FEET SPAN, 16 FEET RISE REINFORCED CONCRETE BOX CULVERT, DOUBLE BARREL</t>
  </si>
  <si>
    <t>60222-1150</t>
  </si>
  <si>
    <t>1800mm span, 900mm rise reinforced concrete box culvert, double barrel</t>
  </si>
  <si>
    <t>6 FEET SPAN, 3 FEET RISE REINFORCED CONCRETE BOX CULVERT, DOUBLE BARREL</t>
  </si>
  <si>
    <t>60222-1200</t>
  </si>
  <si>
    <t>1800mm span, 1200mm rise reinforced concrete box culvert, double barrel</t>
  </si>
  <si>
    <t>6 FEET SPAN, 4 FEET RISE REINFORCED CONCRETE BOX CULVERT, DOUBLE BARREL</t>
  </si>
  <si>
    <t>60222-1250</t>
  </si>
  <si>
    <t>1800mm span, 1500mm rise reinforced concrete box culvert, double barrel</t>
  </si>
  <si>
    <t>6 FEET SPAN, 5 FEET RISE REINFORCED CONCRETE BOX CULVERT, DOUBLE BARREL</t>
  </si>
  <si>
    <t>60222-1300</t>
  </si>
  <si>
    <t>1800mm span, 1800mm rise reinforced concrete box culvert, double barrel</t>
  </si>
  <si>
    <t>6 FEET SPAN, 6 FEET RISE REINFORCED CONCRETE BOX CULVERT, DOUBLE BARREL</t>
  </si>
  <si>
    <t>60222-1350</t>
  </si>
  <si>
    <t>1800mm span, 2100mm rise reinforced concrete box culvert, double barrel</t>
  </si>
  <si>
    <t>6 FEET SPAN, 7 FEET RISE REINFORCED CONCRETE BOX CULVERT, DOUBLE BARREL</t>
  </si>
  <si>
    <t>60222-1400</t>
  </si>
  <si>
    <t>1800mm span, 2400mm rise reinforced concrete box culvert, double barrel</t>
  </si>
  <si>
    <t>6 FEET SPAN, 8 FEET RISE REINFORCED CONCRETE BOX CULVERT, DOUBLE BARREL</t>
  </si>
  <si>
    <t>60222-1450</t>
  </si>
  <si>
    <t>1800mm span, 2700mm rise reinforced concrete box culvert, double barrel</t>
  </si>
  <si>
    <t>6 FEET SPAN, 9 FEET RISE REINFORCED CONCRETE BOX CULVERT, DOUBLE BARREL</t>
  </si>
  <si>
    <t>60222-1500</t>
  </si>
  <si>
    <t>1800mm span, 3000mm rise reinforced concrete box culvert, double barrel</t>
  </si>
  <si>
    <t>6 FEET SPAN, 10 FEET RISE REINFORCED CONCRETE BOX CULVERT, DOUBLE BARREL</t>
  </si>
  <si>
    <t>60222-1550</t>
  </si>
  <si>
    <t>1800mm span, 3300mm rise reinforced concrete box culvert, double barrel</t>
  </si>
  <si>
    <t>6 FEET SPAN, 11 FEET RISE REINFORCED CONCRETE BOX CULVERT, DOUBLE BARREL</t>
  </si>
  <si>
    <t>60222-1600</t>
  </si>
  <si>
    <t>1800mm span, 3600mm rise reinforced concrete box culvert, double barrel</t>
  </si>
  <si>
    <t>6 FEET SPAN, 12 FEET RISE REINFORCED CONCRETE BOX CULVERT, DOUBLE BARREL</t>
  </si>
  <si>
    <t>60222-1650</t>
  </si>
  <si>
    <t>1800mm span, 4200mm rise reinforced concrete box culvert, double barrel</t>
  </si>
  <si>
    <t>6 FEET SPAN, 14 FEET RISE REINFORCED CONCRETE BOX CULVERT, DOUBLE BARREL</t>
  </si>
  <si>
    <t>60222-1700</t>
  </si>
  <si>
    <t>1800mm span, 4800mm rise reinforced concrete box culvert, double barrel</t>
  </si>
  <si>
    <t>6 FEET SPAN, 16 FEET RISE REINFORCED CONCRETE BOX CULVERT, DOUBLE BARREL</t>
  </si>
  <si>
    <t>60222-1750</t>
  </si>
  <si>
    <t>2400mm span, 900mm rise reinforced concrete box culvert, double barrel</t>
  </si>
  <si>
    <t>8 FEET SPAN, 3 FEET RISE REINFORCED CONCRETE BOX CULVERT, DOUBLE BARREL</t>
  </si>
  <si>
    <t>60222-1800</t>
  </si>
  <si>
    <t>2400mm span, 1200mm rise reinforced concrete box culvert, double barrel</t>
  </si>
  <si>
    <t>8 FEET SPAN, 4 FEET RISE REINFORCED CONCRETE BOX CULVERT, DOUBLE BARREL</t>
  </si>
  <si>
    <t>60222-1850</t>
  </si>
  <si>
    <t>2400mm span, 1500mm rise reinforced concrete box culvert, double barrel</t>
  </si>
  <si>
    <t>8 FEET SPAN, 5 FEET RISE REINFORCED CONCRETE BOX CULVERT, DOUBLE BARREL</t>
  </si>
  <si>
    <t>60222-1900</t>
  </si>
  <si>
    <t>2400mm span, 1800mm rise reinforced concrete box culvert, double barrel</t>
  </si>
  <si>
    <t>8 FEET SPAN, 6 FEET RISE REINFORCED CONCRETE BOX CULVERT, DOUBLE BARREL</t>
  </si>
  <si>
    <t>60222-1950</t>
  </si>
  <si>
    <t>2400mm span, 2100mm rise reinforced concrete box culvert, double barrel</t>
  </si>
  <si>
    <t>8 FEET SPAN, 7 FEET RISE REINFORCED CONCRETE BOX CULVERT, DOUBLE BARREL</t>
  </si>
  <si>
    <t>60222-2000</t>
  </si>
  <si>
    <t>2400mm span, 2400mm rise reinforced concrete box culvert, double barrel</t>
  </si>
  <si>
    <t>8 FEET SPAN, 8 FEET RISE REINFORCED CONCRETE BOX CULVERT, DOUBLE BARREL</t>
  </si>
  <si>
    <t>60222-2050</t>
  </si>
  <si>
    <t>2400mm span, 2700mm rise reinforced concrete box culvert, double barrel</t>
  </si>
  <si>
    <t>8 FEET SPAN, 9 FEET RISE REINFORCED CONCRETE BOX CULVERT, DOUBLE BARREL</t>
  </si>
  <si>
    <t>60222-2100</t>
  </si>
  <si>
    <t>2400mm span, 3000mm rise reinforced concrete box culvert, double barrel</t>
  </si>
  <si>
    <t>8 FEET SPAN, 10 FEET RISE REINFORCED CONCRETE BOX CULVERT, DOUBLE BARREL</t>
  </si>
  <si>
    <t>60222-2150</t>
  </si>
  <si>
    <t>2400mm span, 3300mm rise reinforced concrete box culvert, double barrel</t>
  </si>
  <si>
    <t>8 FEET SPAN, 11 FEET RISE REINFORCED CONCRETE BOX CULVERT, DOUBLE BARREL</t>
  </si>
  <si>
    <t>60222-2200</t>
  </si>
  <si>
    <t>2400mm span, 3600mm rise reinforced concrete box culvert, double barrel</t>
  </si>
  <si>
    <t>8 FEET SPAN, 12 FEET RISE REINFORCED CONCRETE BOX CULVERT, DOUBLE BARREL</t>
  </si>
  <si>
    <t>60222-2250</t>
  </si>
  <si>
    <t>2400mm span, 4200mm rise reinforced concrete box culvert, double barrel</t>
  </si>
  <si>
    <t>8 FEET SPAN, 14 FEET RISE REINFORCED CONCRETE BOX CULVERT, DOUBLE BARREL</t>
  </si>
  <si>
    <t>60222-2300</t>
  </si>
  <si>
    <t>2700mm span, 900mm rise reinforced concrete box culvert, double barrel</t>
  </si>
  <si>
    <t>9 FEET SPAN, 3 FEET RISE REINFORCED CONCRETE BOX CULVERT, DOUBLE BARREL</t>
  </si>
  <si>
    <t>60222-2350</t>
  </si>
  <si>
    <t>2700mm span, 1200mm rise reinforced concrete box culvert, double barrel</t>
  </si>
  <si>
    <t>9 FEET SPAN, 4 FEET RISE REINFORCED CONCRETE BOX CULVERT, DOUBLE BARREL</t>
  </si>
  <si>
    <t>60222-2400</t>
  </si>
  <si>
    <t>2700mm span, 1500mm rise reinforced concrete box culvert, double barrel</t>
  </si>
  <si>
    <t>9 FEET SPAN, 5 FEET RISE REINFORCED CONCRETE BOX CULVERT, DOUBLE BARREL</t>
  </si>
  <si>
    <t>60222-2450</t>
  </si>
  <si>
    <t>2700mm span, 1800mm rise reinforced concrete box culvert, double barrel</t>
  </si>
  <si>
    <t>9 FEET SPAN, 6 FEET RISE REINFORCED CONCRETE BOX CULVERT, DOUBLE BARREL</t>
  </si>
  <si>
    <t>60222-2500</t>
  </si>
  <si>
    <t>2700mm span, 2100mm rise reinforced concrete box culvert, double barrel</t>
  </si>
  <si>
    <t>9 FEET SPAN, 7 FEET RISE REINFORCED CONCRETE BOX CULVERT, DOUBLE BARREL</t>
  </si>
  <si>
    <t>60222-2550</t>
  </si>
  <si>
    <t>2700mm span, 2400mm rise reinforced concrete box culvert, double barrel</t>
  </si>
  <si>
    <t>9 FEET SPAN, 8 FEET RISE REINFORCED CONCRETE BOX CULVERT, DOUBLE BARREL</t>
  </si>
  <si>
    <t>60222-2600</t>
  </si>
  <si>
    <t>2700mm span, 2700mm rise reinforced concrete box culvert, double barrel</t>
  </si>
  <si>
    <t>9 FEET SPAN, 9 FEET RISE REINFORCED CONCRETE BOX CULVERT, DOUBLE BARREL</t>
  </si>
  <si>
    <t>60222-2650</t>
  </si>
  <si>
    <t>2700mm span, 3000mm rise reinforced concrete box culvert, double barrel</t>
  </si>
  <si>
    <t>9 FEET SPAN, 10 FEET RISE REINFORCED CONCRETE BOX CULVERT, DOUBLE BARREL</t>
  </si>
  <si>
    <t>60222-2700</t>
  </si>
  <si>
    <t>2700mm span, 3300mm rise reinforced concrete box culvert, double barrel</t>
  </si>
  <si>
    <t>9 FEET SPAN, 11 FEET RISE REINFORCED CONCRETE BOX CULVERT, DOUBLE BARREL</t>
  </si>
  <si>
    <t>60222-2750</t>
  </si>
  <si>
    <t>2700mm span, 3600mm rise reinforced concrete box culvert, double barrel</t>
  </si>
  <si>
    <t>9 FEET SPAN, 12 FEET RISE REINFORCED CONCRETE BOX CULVERT, DOUBLE BARREL</t>
  </si>
  <si>
    <t>60222-2800</t>
  </si>
  <si>
    <t>2700mm span, 4200mm rise reinforced concrete box culvert, double barrel</t>
  </si>
  <si>
    <t>9 FEET SPAN, 14 FEET RISE REINFORCED CONCRETE BOX CULVERT, DOUBLE BARREL</t>
  </si>
  <si>
    <t>60222-2850</t>
  </si>
  <si>
    <t>2700mm span, 4800mm rise reinforced concrete box culvert, double barrel</t>
  </si>
  <si>
    <t>9 FEET SPAN, 16 FEET RISE REINFORCED CONCRETE BOX CULVERT, DOUBLE BARREL</t>
  </si>
  <si>
    <t>60222-2900</t>
  </si>
  <si>
    <t>3000mm span, 900mm rise reinforced concrete box culvert, double barrel</t>
  </si>
  <si>
    <t>10 FEET SPAN, 3 FEET RISE REINFORCED CONCRETE BOX CULVERT, DOUBLE BARREL</t>
  </si>
  <si>
    <t>60222-2950</t>
  </si>
  <si>
    <t>3000mm span, 1200mm rise reinforced concrete box culvert, double barrel</t>
  </si>
  <si>
    <t>10 FEET SPAN, 4 FEET RISE REINFORCED CONCRETE BOX CULVERT, DOUBLE BARREL</t>
  </si>
  <si>
    <t>60222-3000</t>
  </si>
  <si>
    <t>3000mm span, 1500mm rise reinforced concrete box culvert, double barrel</t>
  </si>
  <si>
    <t>10 FEET SPAN, 5 FEET RISE REINFORCED CONCRETE BOX CULVERT, DOUBLE BARREL</t>
  </si>
  <si>
    <t>60222-3050</t>
  </si>
  <si>
    <t>3000mm span, 1800mm rise reinforced concrete box culvert, double barrel</t>
  </si>
  <si>
    <t>10 FEET SPAN, 6 FEET RISE REINFORCED CONCRETE BOX CULVERT, DOUBLE BARREL</t>
  </si>
  <si>
    <t>60222-3100</t>
  </si>
  <si>
    <t>3000mm span, 2100mm rise reinforced concrete box culvert, double barrel</t>
  </si>
  <si>
    <t>10 FEET SPAN, 7 FEET RISE REINFORCED CONCRETE BOX CULVERT, DOUBLE BARREL</t>
  </si>
  <si>
    <t>60222-3150</t>
  </si>
  <si>
    <t>3000mm span, 2400mm rise reinforced concrete box culvert, double barrel</t>
  </si>
  <si>
    <t>10 FEET SPAN, 8 FEET RISE REINFORCED CONCRETE BOX CULVERT, DOUBLE BARREL</t>
  </si>
  <si>
    <t>60222-3200</t>
  </si>
  <si>
    <t>3000mm span, 2700mm rise reinforced concrete box culvert, double barrel</t>
  </si>
  <si>
    <t>10 FEET SPAN, 9 FEET RISE REINFORCED CONCRETE BOX CULVERT, DOUBLE BARREL</t>
  </si>
  <si>
    <t>60222-3250</t>
  </si>
  <si>
    <t>3000mm span, 3000mm rise reinforced concrete box culvert, double barrel</t>
  </si>
  <si>
    <t>10 FEET SPAN, 10 FEET RISE REINFORCED CONCRETE BOX CULVERT, DOUBLE BARREL</t>
  </si>
  <si>
    <t>60222-3300</t>
  </si>
  <si>
    <t>3000mm span, 3300mm rise reinforced concrete box culvert, double barrel</t>
  </si>
  <si>
    <t>10 FEET SPAN, 11 FEET RISE REINFORCED CONCRETE BOX CULVERT, DOUBLE BARREL</t>
  </si>
  <si>
    <t>60222-3350</t>
  </si>
  <si>
    <t>3000mm span, 3600mm rise reinforced concrete box culvert, double barrel</t>
  </si>
  <si>
    <t>10 FEET SPAN, 12 FEET RISE REINFORCED CONCRETE BOX CULVERT, DOUBLE BARREL</t>
  </si>
  <si>
    <t>60222-3400</t>
  </si>
  <si>
    <t>3000mm span, 4200mm rise reinforced concrete box culvert, double barrel</t>
  </si>
  <si>
    <t>10 FEET SPAN, 14 FEET RISE REINFORCED CONCRETE BOX CULVERT, DOUBLE BARREL</t>
  </si>
  <si>
    <t>60222-3450</t>
  </si>
  <si>
    <t>3000mm span, 4800mm rise reinforced concrete box culvert, double barrel</t>
  </si>
  <si>
    <t>10 FEET SPAN, 16 FEET RISE REINFORCED CONCRETE BOX CULVERT, DOUBLE BARREL</t>
  </si>
  <si>
    <t>60222-3500</t>
  </si>
  <si>
    <t>3300mm span, 1500mm rise reinforced concrete box culvert, double barrel</t>
  </si>
  <si>
    <t>11 FEET SPAN, 5 FEET RISE REINFORCED CONCRETE BOX CULVERT, DOUBLE BARREL</t>
  </si>
  <si>
    <t>60222-3550</t>
  </si>
  <si>
    <t>3300mm span, 1800mm rise reinforced concrete box culvert, double barrel</t>
  </si>
  <si>
    <t>11 FEET SPAN, 6 FEET RISE REINFORCED CONCRETE BOX CULVERT, DOUBLE BARREL</t>
  </si>
  <si>
    <t>60222-3600</t>
  </si>
  <si>
    <t>3300mm span, 2100mm rise reinforced concrete box culvert, double barrel</t>
  </si>
  <si>
    <t>11 FEET SPAN, 7 FEET RISE REINFORCED CONCRETE BOX CULVERT, DOUBLE BARREL</t>
  </si>
  <si>
    <t>60222-3650</t>
  </si>
  <si>
    <t>3300mm span, 2400mm rise reinforced concrete box culvert, double barrel</t>
  </si>
  <si>
    <t>11 FEET SPAN, 8 FEET RISE REINFORCED CONCRETE BOX CULVERT, DOUBLE BARREL</t>
  </si>
  <si>
    <t>60222-3700</t>
  </si>
  <si>
    <t>3300mm span, 2700mm rise reinforced concrete box culvert, double barrel</t>
  </si>
  <si>
    <t>11 FEET SPAN, 9 FEET RISE REINFORCED CONCRETE BOX CULVERT, DOUBLE BARREL</t>
  </si>
  <si>
    <t>60222-3750</t>
  </si>
  <si>
    <t>3300mm span, 3000mm rise reinforced concrete box culvert, double barrel</t>
  </si>
  <si>
    <t>11 FEET SPAN, 10 FEET RISE REINFORCED CONCRETE BOX CULVERT, DOUBLE BARREL</t>
  </si>
  <si>
    <t>60222-3800</t>
  </si>
  <si>
    <t>3300mm span, 3300mm rise reinforced concrete box culvert, double barrel</t>
  </si>
  <si>
    <t>11 FEET SPAN, 11 FEET RISE REINFORCED CONCRETE BOX CULVERT, DOUBLE BARREL</t>
  </si>
  <si>
    <t>60222-3850</t>
  </si>
  <si>
    <t>3300mm span, 3600mm rise reinforced concrete box culvert, double barrel</t>
  </si>
  <si>
    <t>11 FEET SPAN, 12 FEET RISE REINFORCED CONCRETE BOX CULVERT, DOUBLE BARREL</t>
  </si>
  <si>
    <t>60222-3900</t>
  </si>
  <si>
    <t>3300mm span, 4200mm rise reinforced concrete box culvert, double barrel</t>
  </si>
  <si>
    <t>11 FEET SPAN, 14 FEET RISE REINFORCED CONCRETE BOX CULVERT, DOUBLE BARREL</t>
  </si>
  <si>
    <t>60222-3950</t>
  </si>
  <si>
    <t>3300mm span, 4800mm rise reinforced concrete box culvert, double barrel</t>
  </si>
  <si>
    <t>11 FEET SPAN, 16 FEET RISE REINFORCED CONCRETE BOX CULVERT, DOUBLE BARREL</t>
  </si>
  <si>
    <t>60222-4000</t>
  </si>
  <si>
    <t>3600mm span, 2100mm rise reinforced concrete box culvert, double barrel</t>
  </si>
  <si>
    <t>12 FEET SPAN, 7 FEET RISE REINFORCED CONCRETE BOX CULVERT, DOUBLE BARREL</t>
  </si>
  <si>
    <t>60222-4050</t>
  </si>
  <si>
    <t>3600mm span, 2400mm rise reinforced concrete box culvert, double barrel</t>
  </si>
  <si>
    <t>12 FEET SPAN, 8 FEET RISE REINFORCED CONCRETE BOX CULVERT, DOUBLE BARREL</t>
  </si>
  <si>
    <t>60222-4100</t>
  </si>
  <si>
    <t>3600mm span, 2700mm rise reinforced concrete box culvert, double barrel</t>
  </si>
  <si>
    <t>12 FEET SPAN, 9 FEET RISE REINFORCED CONCRETE BOX CULVERT, DOUBLE BARREL</t>
  </si>
  <si>
    <t>60222-4150</t>
  </si>
  <si>
    <t>3600mm span, 3000mm rise reinforced concrete box culvert, double barrel</t>
  </si>
  <si>
    <t>12 FEET SPAN, 10 FEET RISE REINFORCED CONCRETE BOX CULVERT, DOUBLE BARREL</t>
  </si>
  <si>
    <t>60222-4200</t>
  </si>
  <si>
    <t>3600mm span, 3300mm rise reinforced concrete box culvert, double barrel</t>
  </si>
  <si>
    <t>12 FEET SPAN, 11 FEET RISE REINFORCED CONCRETE BOX CULVERT, DOUBLE BARREL</t>
  </si>
  <si>
    <t>60222-4250</t>
  </si>
  <si>
    <t>3600mm span, 3600mm rise reinforced concrete box culvert, double barrel</t>
  </si>
  <si>
    <t>12 FEET SPAN, 12 FEET RISE REINFORCED CONCRETE BOX CULVERT, DOUBLE BARREL</t>
  </si>
  <si>
    <t>60222-4300</t>
  </si>
  <si>
    <t>3600mm span, 4200mm rise reinforced concrete box culvert, double barrel</t>
  </si>
  <si>
    <t>12 FEET SPAN, 14 FEET RISE REINFORCED CONCRETE BOX CULVERT, DOUBLE BARREL</t>
  </si>
  <si>
    <t>60222-4350</t>
  </si>
  <si>
    <t>4200mm span, 1800mm rise reinforced concrete box culvert, double barrel</t>
  </si>
  <si>
    <t>14 FEET SPAN, 6 FEET RISE REINFORCED CONCRETE BOX CULVERT, DOUBLE BARREL</t>
  </si>
  <si>
    <t>60222-4400</t>
  </si>
  <si>
    <t>4200mm span, 2100mm rise reinforced concrete box culvert, double barrel</t>
  </si>
  <si>
    <t>14 FEET SPAN, 7 FEET RISE REINFORCED CONCRETE BOX CULVERT, DOUBLE BARREL</t>
  </si>
  <si>
    <t>60222-4450</t>
  </si>
  <si>
    <t>4200mm span, 2400mm rise reinforced concrete box culvert, double barrel</t>
  </si>
  <si>
    <t>14 FEET SPAN, 8 FEET RISE REINFORCED CONCRETE BOX CULVERT, DOUBLE BARREL</t>
  </si>
  <si>
    <t>60222-4500</t>
  </si>
  <si>
    <t>4200mm span, 2700mm rise reinforced concrete box culvert, double barrel</t>
  </si>
  <si>
    <t>14 FEET SPAN, 9 FEET RISE REINFORCED CONCRETE BOX CULVERT, DOUBLE BARREL</t>
  </si>
  <si>
    <t>60222-4550</t>
  </si>
  <si>
    <t>4200mm span, 3000mm rise reinforced concrete box culvert, double barrel</t>
  </si>
  <si>
    <t>14 FEET SPAN, 10 FEET RISE REINFORCED CONCRETE BOX CULVERT, DOUBLE BARREL</t>
  </si>
  <si>
    <t>60222-4600</t>
  </si>
  <si>
    <t>4200mm span, 3300mm rise reinforced concrete box culvert, double barrel</t>
  </si>
  <si>
    <t>14 FEET SPAN, 11 FEET RISE REINFORCED CONCRETE BOX CULVERT, DOUBLE BARREL</t>
  </si>
  <si>
    <t>60222-4650</t>
  </si>
  <si>
    <t>4200mm span, 3600mm rise reinforced concrete box culvert, double barrel</t>
  </si>
  <si>
    <t>14 FEET SPAN, 12 FEET RISE REINFORCED CONCRETE BOX CULVERT, DOUBLE BARREL</t>
  </si>
  <si>
    <t>60222-4700</t>
  </si>
  <si>
    <t>4200mm span, 4200mm rise reinforced concrete box culvert, double barrel</t>
  </si>
  <si>
    <t>14 FEET SPAN, 14 FEET RISE REINFORCED CONCRETE BOX CULVERT, DOUBLE BARREL</t>
  </si>
  <si>
    <t>60222-4750</t>
  </si>
  <si>
    <t>4200mm span, 4800mm rise reinforced concrete box culvert, double barrel</t>
  </si>
  <si>
    <t>14 FEET SPAN, 16 FEET RISE REINFORCED CONCRETE BOX CULVERT, DOUBLE BARREL</t>
  </si>
  <si>
    <t>60222-4800</t>
  </si>
  <si>
    <t>7200mm span, 2400mm rise reinforced concrete box culvert, double barrel</t>
  </si>
  <si>
    <t>24 FEET SPAN, 8 FEET RISE REINFORCED CONCRETE BOX CULVERT, DOUBLE BARREL</t>
  </si>
  <si>
    <t>60223-0100</t>
  </si>
  <si>
    <t>900mm span, 900mm rise reinforced concrete box culvert, triple barrel</t>
  </si>
  <si>
    <t>3 FEET SPAN, 3 FEET RISE REINFORCED CONCRETE BOX CULVERT, TRIPLE BARREL</t>
  </si>
  <si>
    <t>60223-0150</t>
  </si>
  <si>
    <t>900mm span, 1200mm rise reinforced concrete box culvert, triple barrel</t>
  </si>
  <si>
    <t>3 FEET SPAN, 4 FEET RISE REINFORCED CONCRETE BOX CULVERT, TRIPLE BARREL</t>
  </si>
  <si>
    <t>60223-0200</t>
  </si>
  <si>
    <t>900mm span, 1500mm rise reinforced concrete box culvert, triple barrel</t>
  </si>
  <si>
    <t>3 FEET SPAN, 5 FEET RISE REINFORCED CONCRETE BOX CULVERT, TRIPLE BARREL</t>
  </si>
  <si>
    <t>60223-0250</t>
  </si>
  <si>
    <t>900mm span, 1800mm rise reinforced concrete box culvert, triple barrel</t>
  </si>
  <si>
    <t>3 FEET SPAN, 6 FEET RISE REINFORCED CONCRETE BOX CULVERT, TRIPLE BARREL</t>
  </si>
  <si>
    <t>60223-0300</t>
  </si>
  <si>
    <t>1200mm span, 900mm rise reinforced concrete box culvert, triple barrel</t>
  </si>
  <si>
    <t>4 FEET SPAN, 3 FEET RISE REINFORCED CONCRETE BOX CULVERT, TRIPLE BARREL</t>
  </si>
  <si>
    <t>60223-0350</t>
  </si>
  <si>
    <t>1200mm span, 1200mm rise reinforced concrete box culvert, triple barrel</t>
  </si>
  <si>
    <t>4 FEET SPAN, 4 FEET RISE REINFORCED CONCRETE BOX CULVERT, TRIPLE BARREL</t>
  </si>
  <si>
    <t>60223-0400</t>
  </si>
  <si>
    <t>1200mm span, 1500mm rise reinforced concrete box culvert, triple barrel</t>
  </si>
  <si>
    <t>4 FEET SPAN, 5 FEET RISE REINFORCED CONCRETE BOX CULVERT, TRIPLE BARREL</t>
  </si>
  <si>
    <t>60223-0450</t>
  </si>
  <si>
    <t>1200mm span, 1800mm rise reinforced concrete box culvert, triple barrel</t>
  </si>
  <si>
    <t>4 FEET SPAN, 6 FEET RISE REINFORCED CONCRETE BOX CULVERT, TRIPLE BARREL</t>
  </si>
  <si>
    <t>60223-0500</t>
  </si>
  <si>
    <t>1200mm span, 2100mm rise reinforced concrete box culvert, triple barrel</t>
  </si>
  <si>
    <t>4 FEET SPAN, 7 FEET RISE REINFORCED CONCRETE BOX CULVERT, TRIPLE BARREL</t>
  </si>
  <si>
    <t>60223-0550</t>
  </si>
  <si>
    <t>1500mm span, 900mm rise reinforced concrete box culvert, triple barrel</t>
  </si>
  <si>
    <t>5 FEET SPAN, 3 FEET RISE REINFORCED CONCRETE BOX CULVERT, TRIPLE BARREL</t>
  </si>
  <si>
    <t>60223-0600</t>
  </si>
  <si>
    <t>1500mm span, 1200mm rise reinforced concrete box culvert, triple barrel</t>
  </si>
  <si>
    <t>5 FEET SPAN, 4 FEET RISE REINFORCED CONCRETE BOX CULVERT, TRIPLE BARREL</t>
  </si>
  <si>
    <t>60223-0650</t>
  </si>
  <si>
    <t>1500mm span, 1500mm rise reinforced concrete box culvert, triple barrel</t>
  </si>
  <si>
    <t>5 FEET SPAN, 5 FEET RISE REINFORCED CONCRETE BOX CULVERT, TRIPLE BARREL</t>
  </si>
  <si>
    <t>60223-0700</t>
  </si>
  <si>
    <t>1500mm span, 1800mm rise reinforced concrete box culvert, triple barrel</t>
  </si>
  <si>
    <t>5 FEET SPAN, 6 FEET RISE REINFORCED CONCRETE BOX CULVERT, TRIPLE BARREL</t>
  </si>
  <si>
    <t>60223-0750</t>
  </si>
  <si>
    <t>1500mm span, 2100mm rise reinforced concrete box culvert, triple barrel</t>
  </si>
  <si>
    <t>5 FEET SPAN, 7 FEET RISE REINFORCED CONCRETE BOX CULVERT, TRIPLE BARREL</t>
  </si>
  <si>
    <t>60223-0800</t>
  </si>
  <si>
    <t>1500mm span, 2400mm rise reinforced concrete box culvert, triple barrel</t>
  </si>
  <si>
    <t>5 FEET SPAN, 8 FEET RISE REINFORCED CONCRETE BOX CULVERT, TRIPLE BARREL</t>
  </si>
  <si>
    <t>60223-0850</t>
  </si>
  <si>
    <t>1500mm span, 2700mm rise reinforced concrete box culvert, triple barrel</t>
  </si>
  <si>
    <t>5 FEET SPAN, 9 FEET RISE REINFORCED CONCRETE BOX CULVERT, TRIPLE BARREL</t>
  </si>
  <si>
    <t>60223-0900</t>
  </si>
  <si>
    <t>1500mm span, 3000mm rise reinforced concrete box culvert, triple barrel</t>
  </si>
  <si>
    <t>5 FEET SPAN, 10 FEET RISE REINFORCED CONCRETE BOX CULVERT, TRIPLE BARREL</t>
  </si>
  <si>
    <t>60223-0950</t>
  </si>
  <si>
    <t>1500mm span, 3300mm rise reinforced concrete box culvert, triple barrel</t>
  </si>
  <si>
    <t>5 FEET SPAN, 11 FEET RISE REINFORCED CONCRETE BOX CULVERT, TRIPLE BARREL</t>
  </si>
  <si>
    <t>60223-1000</t>
  </si>
  <si>
    <t>1500mm span, 3600mm rise reinforced concrete box culvert, triple barrel</t>
  </si>
  <si>
    <t>5 FEET SPAN, 12 FEET RISE REINFORCED CONCRETE BOX CULVERT, TRIPLE BARREL</t>
  </si>
  <si>
    <t>60223-1050</t>
  </si>
  <si>
    <t>1500mm span, 4200mm rise reinforced concrete box culvert, triple barrel</t>
  </si>
  <si>
    <t>5 FEET SPAN, 14 FEET RISE REINFORCED CONCRETE BOX CULVERT, TRIPLE BARREL</t>
  </si>
  <si>
    <t>60223-1100</t>
  </si>
  <si>
    <t>1500mm span, 4800mm rise reinforced concrete box culvert, triple barrel</t>
  </si>
  <si>
    <t>5 FEET SPAN, 16 FEET RISE REINFORCED CONCRETE BOX CULVERT, TRIPLE BARREL</t>
  </si>
  <si>
    <t>60223-1150</t>
  </si>
  <si>
    <t>1800mm span, 900mm rise reinforced concrete box culvert, triple barrel</t>
  </si>
  <si>
    <t>6 FEET SPAN, 3 FEET RISE REINFORCED CONCRETE BOX CULVERT, TRIPLE BARREL</t>
  </si>
  <si>
    <t>60223-1200</t>
  </si>
  <si>
    <t>1800mm span, 1200mm rise reinforced concrete box culvert, triple barrel</t>
  </si>
  <si>
    <t>6 FEET SPAN, 4 FEET RISE REINFORCED CONCRETE BOX CULVERT, TRIPLE BARREL</t>
  </si>
  <si>
    <t>60223-1250</t>
  </si>
  <si>
    <t>1800mm span, 1500mm rise reinforced concrete box culvert, triple barrel</t>
  </si>
  <si>
    <t>6 FEET SPAN, 5 FEET RISE REINFORCED CONCRETE BOX CULVERT, TRIPLE BARREL</t>
  </si>
  <si>
    <t>60223-1300</t>
  </si>
  <si>
    <t>1800mm span, 1800mm rise reinforced concrete box culvert, triple barrel</t>
  </si>
  <si>
    <t>6 FEET SPAN, 6 FEET RISE REINFORCED CONCRETE BOX CULVERT, TRIPLE BARREL</t>
  </si>
  <si>
    <t>60223-1350</t>
  </si>
  <si>
    <t>1800mm span, 2100mm rise reinforced concrete box culvert, triple barrel</t>
  </si>
  <si>
    <t>6 FEET SPAN, 7 FEET RISE REINFORCED CONCRETE BOX CULVERT, TRIPLE BARREL</t>
  </si>
  <si>
    <t>60223-1400</t>
  </si>
  <si>
    <t>1800mm span, 2400mm rise reinforced concrete box culvert, triple barrel</t>
  </si>
  <si>
    <t>6 FEET SPAN, 8 FEET RISE REINFORCED CONCRETE BOX CULVERT, TRIPLE BARREL</t>
  </si>
  <si>
    <t>60223-1450</t>
  </si>
  <si>
    <t>1800mm span, 2700mm rise reinforced concrete box culvert, triple barrel</t>
  </si>
  <si>
    <t>6 FEET SPAN, 9 FEET RISE REINFORCED CONCRETE BOX CULVERT, TRIPLE BARREL</t>
  </si>
  <si>
    <t>60223-1500</t>
  </si>
  <si>
    <t>1800mm span, 3000mm rise reinforced concrete box culvert, triple barrel</t>
  </si>
  <si>
    <t>6 FEET SPAN, 10 FEET RISE REINFORCED CONCRETE BOX CULVERT, TRIPLE BARREL</t>
  </si>
  <si>
    <t>60223-1550</t>
  </si>
  <si>
    <t>1800mm span, 3300mm rise reinforced concrete box culvert, triple barrel</t>
  </si>
  <si>
    <t>6 FEET SPAN, 11 FEET RISE REINFORCED CONCRETE BOX CULVERT, TRIPLE BARREL</t>
  </si>
  <si>
    <t>60223-1600</t>
  </si>
  <si>
    <t>1800mm span, 3600mm rise reinforced concrete box culvert, triple barrel</t>
  </si>
  <si>
    <t>6 FEET SPAN, 12 FEET RISE REINFORCED CONCRETE BOX CULVERT, TRIPLE BARREL</t>
  </si>
  <si>
    <t>60223-1650</t>
  </si>
  <si>
    <t>1800mm span, 4200mm rise reinforced concrete box culvert, triple barrel</t>
  </si>
  <si>
    <t>6 FEET SPAN, 14 FEET RISE REINFORCED CONCRETE BOX CULVERT, TRIPLE BARREL</t>
  </si>
  <si>
    <t>60223-1700</t>
  </si>
  <si>
    <t>1800mm span, 4800mm rise reinforced concrete box culvert, triple barrel</t>
  </si>
  <si>
    <t>6 FEET SPAN, 16 FEET RISE REINFORCED CONCRETE BOX CULVERT, TRIPLE BARREL</t>
  </si>
  <si>
    <t>60223-1750</t>
  </si>
  <si>
    <t>2400mm span, 900mm rise reinforced concrete box culvert, triple barrel</t>
  </si>
  <si>
    <t>8 FEET SPAN, 3 FEET RISE REINFORCED CONCRETE BOX CULVERT, TRIPLE BARREL</t>
  </si>
  <si>
    <t>60223-1800</t>
  </si>
  <si>
    <t>2400mm span, 1200mm rise reinforced concrete box culvert, triple barrel</t>
  </si>
  <si>
    <t>8 FEET SPAN, 4 FEET RISE REINFORCED CONCRETE BOX CULVERT, TRIPLE BARREL</t>
  </si>
  <si>
    <t>60223-1850</t>
  </si>
  <si>
    <t>2400mm span, 1500mm rise reinforced concrete box culvert, triple barrel</t>
  </si>
  <si>
    <t>8 FEET SPAN, 5 FEET RISE REINFORCED CONCRETE BOX CULVERT, TRIPLE BARREL</t>
  </si>
  <si>
    <t>60223-1900</t>
  </si>
  <si>
    <t>2400mm span, 1800mm rise reinforced concrete box culvert, triple barrel</t>
  </si>
  <si>
    <t>8 FEET SPAN, 6 FEET RISE REINFORCED CONCRETE BOX CULVERT, TRIPLE BARREL</t>
  </si>
  <si>
    <t>60223-1950</t>
  </si>
  <si>
    <t>2400mm span, 2100mm rise reinforced concrete box culvert, triple barrel</t>
  </si>
  <si>
    <t>8 FEET SPAN, 7 FEET RISE REINFORCED CONCRETE BOX CULVERT, TRIPLE BARREL</t>
  </si>
  <si>
    <t>60223-2000</t>
  </si>
  <si>
    <t>2400mm span, 2400mm rise reinforced concrete box culvert, triple barrel</t>
  </si>
  <si>
    <t>8 FEET SPAN, 8 FEET RISE REINFORCED CONCRETE BOX CULVERT, TRIPLE BARREL</t>
  </si>
  <si>
    <t>60223-2050</t>
  </si>
  <si>
    <t>2400mm span, 2700mm rise reinforced concrete box culvert, triple barrel</t>
  </si>
  <si>
    <t>8 FEET SPAN, 9 FEET RISE REINFORCED CONCRETE BOX CULVERT, TRIPLE BARREL</t>
  </si>
  <si>
    <t>60223-2100</t>
  </si>
  <si>
    <t>2400mm span, 3000mm rise reinforced concrete box culvert, triple barrel</t>
  </si>
  <si>
    <t>8 FEET SPAN, 10 FEET RISE REINFORCED CONCRETE BOX CULVERT, TRIPLE BARREL</t>
  </si>
  <si>
    <t>60223-2150</t>
  </si>
  <si>
    <t>2400mm span, 3300mm rise reinforced concrete box culvert, triple barrel</t>
  </si>
  <si>
    <t>8 FEET SPAN, 11 FEET RISE REINFORCED CONCRETE BOX CULVERT, TRIPLE BARREL</t>
  </si>
  <si>
    <t>60223-2200</t>
  </si>
  <si>
    <t>2400mm span, 3600mm rise reinforced concrete box culvert, triple barrel</t>
  </si>
  <si>
    <t>8 FEET SPAN, 12 FEET RISE REINFORCED CONCRETE BOX CULVERT, TRIPLE BARREL</t>
  </si>
  <si>
    <t>60223-2250</t>
  </si>
  <si>
    <t>2400mm span, 4200mm rise reinforced concrete box culvert, triple barrel</t>
  </si>
  <si>
    <t>8 FEET SPAN, 14 FEET RISE REINFORCED CONCRETE BOX CULVERT, TRIPLE BARREL</t>
  </si>
  <si>
    <t>60223-2300</t>
  </si>
  <si>
    <t>2700mm span, 900mm rise reinforced concrete box culvert, triple barrel</t>
  </si>
  <si>
    <t>9 FEET SPAN, 3 FEET RISE REINFORCED CONCRETE BOX CULVERT, TRIPLE BARREL</t>
  </si>
  <si>
    <t>60223-2350</t>
  </si>
  <si>
    <t>2700mm span, 1200mm rise reinforced concrete box culvert, triple barrel</t>
  </si>
  <si>
    <t>9 FEET SPAN, 4 FEET RISE REINFORCED CONCRETE BOX CULVERT, TRIPLE BARREL</t>
  </si>
  <si>
    <t>60223-2400</t>
  </si>
  <si>
    <t>2700mm span, 1500mm rise reinforced concrete box culvert, triple barrel</t>
  </si>
  <si>
    <t>9 FEET SPAN, 5 FEET RISE REINFORCED CONCRETE BOX CULVERT, TRIPLE BARREL</t>
  </si>
  <si>
    <t>60223-2450</t>
  </si>
  <si>
    <t>2700mm span, 1800mm rise reinforced concrete box culvert, triple barrel</t>
  </si>
  <si>
    <t>9 FEET SPAN, 6 FEET RISE REINFORCED CONCRETE BOX CULVERT, TRIPLE BARREL</t>
  </si>
  <si>
    <t>60223-2500</t>
  </si>
  <si>
    <t>2700mm span, 2100mm rise reinforced concrete box culvert, triple barrel</t>
  </si>
  <si>
    <t>9 FEET SPAN, 7 FEET RISE REINFORCED CONCRETE BOX CULVERT, TRIPLE BARREL</t>
  </si>
  <si>
    <t>60223-2550</t>
  </si>
  <si>
    <t>2700mm span, 2400mm rise reinforced concrete box culvert, triple barrel</t>
  </si>
  <si>
    <t>9 FEET SPAN, 8 FEET RISE REINFORCED CONCRETE BOX CULVERT, TRIPLE BARREL</t>
  </si>
  <si>
    <t>60223-2600</t>
  </si>
  <si>
    <t>2700mm span, 2700mm rise reinforced concrete box culvert, triple barrel</t>
  </si>
  <si>
    <t>9 FEET SPAN, 9 FEET RISE REINFORCED CONCRETE BOX CULVERT, TRIPLE BARREL</t>
  </si>
  <si>
    <t>60223-2650</t>
  </si>
  <si>
    <t>2700mm span, 3000mm rise reinforced concrete box culvert, triple barrel</t>
  </si>
  <si>
    <t>9 FEET SPAN, 10 FEET RISE REINFORCED CONCRETE BOX CULVERT, TRIPLE BARREL</t>
  </si>
  <si>
    <t>60223-2700</t>
  </si>
  <si>
    <t>2700mm span, 3300mm rise reinforced concrete box culvert, triple barrel</t>
  </si>
  <si>
    <t>9 FEET SPAN, 11 FEET RISE REINFORCED CONCRETE BOX CULVERT, TRIPLE BARREL</t>
  </si>
  <si>
    <t>60223-2750</t>
  </si>
  <si>
    <t>2700mm span, 3600mm rise reinforced concrete box culvert, triple barrel</t>
  </si>
  <si>
    <t>9 FEET SPAN, 12 FEET RISE REINFORCED CONCRETE BOX CULVERT, TRIPLE BARREL</t>
  </si>
  <si>
    <t>60223-2800</t>
  </si>
  <si>
    <t>2700mm span, 4200mm rise reinforced concrete box culvert, triple barrel</t>
  </si>
  <si>
    <t>9 FEET SPAN, 14 FEET RISE REINFORCED CONCRETE BOX CULVERT, TRIPLE BARREL</t>
  </si>
  <si>
    <t>60223-2850</t>
  </si>
  <si>
    <t>2700mm span, 4800mm rise reinforced concrete box culvert, triple barrel</t>
  </si>
  <si>
    <t>9 FEET SPAN, 16 FEET RISE REINFORCED CONCRETE BOX CULVERT, TRIPLE BARREL</t>
  </si>
  <si>
    <t>60223-2900</t>
  </si>
  <si>
    <t>3000mm span, 900mm rise reinforced concrete box culvert, triple barrel</t>
  </si>
  <si>
    <t>10 FEET SPAN, 3 FEET RISE REINFORCED CONCRETE BOX CULVERT, TRIPLE BARREL</t>
  </si>
  <si>
    <t>60223-2950</t>
  </si>
  <si>
    <t>3000mm span, 1200mm rise reinforced concrete box culvert, triple barrel</t>
  </si>
  <si>
    <t>10 FEET SPAN, 4 FEET RISE REINFORCED CONCRETE BOX CULVERT, TRIPLE BARREL</t>
  </si>
  <si>
    <t>60223-3000</t>
  </si>
  <si>
    <t>3000mm span, 1500mm rise reinforced concrete box culvert, triple barrel</t>
  </si>
  <si>
    <t>10 FEET SPAN, 5 FEET RISE REINFORCED CONCRETE BOX CULVERT, TRIPLE BARREL</t>
  </si>
  <si>
    <t>60223-3050</t>
  </si>
  <si>
    <t>3000mm span, 1800mm rise reinforced concrete box culvert, triple barrel</t>
  </si>
  <si>
    <t>10 FEET SPAN, 6 FEET RISE REINFORCED CONCRETE BOX CULVERT, TRIPLE BARREL</t>
  </si>
  <si>
    <t>60223-3100</t>
  </si>
  <si>
    <t>3000mm span, 2100mm rise reinforced concrete box culvert, triple barrel</t>
  </si>
  <si>
    <t>10 FEET SPAN, 7 FEET RISE REINFORCED CONCRETE BOX CULVERT, TRIPLE BARREL</t>
  </si>
  <si>
    <t>60223-3150</t>
  </si>
  <si>
    <t>3000mm span, 2400mm rise reinforced concrete box culvert, triple barrel</t>
  </si>
  <si>
    <t>10 FEET SPAN, 8 FEET RISE REINFORCED CONCRETE BOX CULVERT, TRIPLE BARREL</t>
  </si>
  <si>
    <t>60223-3200</t>
  </si>
  <si>
    <t>3000mm span, 2700mm rise reinforced concrete box culvert, triple barrel</t>
  </si>
  <si>
    <t>10 FEET SPAN, 9 FEET RISE REINFORCED CONCRETE BOX CULVERT, TRIPLE BARREL</t>
  </si>
  <si>
    <t>60223-3250</t>
  </si>
  <si>
    <t>3000mm span, 3000mm rise reinforced concrete box culvert, triple barrel</t>
  </si>
  <si>
    <t>10 FEET SPAN, 10 FEET RISE REINFORCED CONCRETE BOX CULVERT, TRIPLE BARREL</t>
  </si>
  <si>
    <t>60223-3300</t>
  </si>
  <si>
    <t>3000mm span, 3300mm rise reinforced concrete box culvert, triple barrel</t>
  </si>
  <si>
    <t>10 FEET SPAN, 11 FEET RISE REINFORCED CONCRETE BOX CULVERT, TRIPLE BARREL</t>
  </si>
  <si>
    <t>60223-3350</t>
  </si>
  <si>
    <t>3000mm span, 3600mm rise reinforced concrete box culvert, triple barrel</t>
  </si>
  <si>
    <t>10 FEET SPAN, 12 FEET RISE REINFORCED CONCRETE BOX CULVERT, TRIPLE BARREL</t>
  </si>
  <si>
    <t>60223-3400</t>
  </si>
  <si>
    <t>3000mm span, 4200mm rise reinforced concrete box culvert, triple barrel</t>
  </si>
  <si>
    <t>10 FEET SPAN, 14 FEET RISE REINFORCED CONCRETE BOX CULVERT, TRIPLE BARREL</t>
  </si>
  <si>
    <t>60223-3450</t>
  </si>
  <si>
    <t>3000mm span, 4800mm rise reinforced concrete box culvert, triple barrel</t>
  </si>
  <si>
    <t>10 FEET SPAN, 16 FEET RISE REINFORCED CONCRETE BOX CULVERT, TRIPLE BARREL</t>
  </si>
  <si>
    <t>60223-3500</t>
  </si>
  <si>
    <t>3300mm span, 1500mm rise reinforced concrete box culvert, triple barrel</t>
  </si>
  <si>
    <t>11 FEET SPAN, 5 FEET RISE REINFORCED CONCRETE BOX CULVERT, TRIPLE BARREL</t>
  </si>
  <si>
    <t>60223-3550</t>
  </si>
  <si>
    <t>3300mm span, 1800mm rise reinforced concrete box culvert, triple barrel</t>
  </si>
  <si>
    <t>11 FEET SPAN, 6 FEET RISE REINFORCED CONCRETE BOX CULVERT, TRIPLE BARREL</t>
  </si>
  <si>
    <t>60223-3600</t>
  </si>
  <si>
    <t>3300mm span, 2100mm rise reinforced concrete box culvert, triple barrel</t>
  </si>
  <si>
    <t>11 FEET SPAN, 7 FEET RISE REINFORCED CONCRETE BOX CULVERT, TRIPLE BARREL</t>
  </si>
  <si>
    <t>60223-3650</t>
  </si>
  <si>
    <t>3300mm span, 2400mm rise reinforced concrete box culvert, triple barrel</t>
  </si>
  <si>
    <t>11 FEET SPAN, 8 FEET RISE REINFORCED CONCRETE BOX CULVERT, TRIPLE BARREL</t>
  </si>
  <si>
    <t>60223-3700</t>
  </si>
  <si>
    <t>3300mm span, 2700mm rise reinforced concrete box culvert, triple barrel</t>
  </si>
  <si>
    <t>11 FEET SPAN, 9 FEET RISE REINFORCED CONCRETE BOX CULVERT, TRIPLE BARREL</t>
  </si>
  <si>
    <t>60223-3750</t>
  </si>
  <si>
    <t>3300mm span, 3000mm rise reinforced concrete box culvert, triple barrel</t>
  </si>
  <si>
    <t>11 FEET SPAN, 10 FEET RISE REINFORCED CONCRETE BOX CULVERT, TRIPLE BARREL</t>
  </si>
  <si>
    <t>60223-3800</t>
  </si>
  <si>
    <t>3300mm span, 3300mm rise reinforced concrete box culvert, triple barrel</t>
  </si>
  <si>
    <t>11 FEET SPAN, 11 FEET RISE REINFORCED CONCRETE BOX CULVERT, TRIPLE BARREL</t>
  </si>
  <si>
    <t>60223-3850</t>
  </si>
  <si>
    <t>3300mm span, 3600mm rise reinforced concrete box culvert, triple barrel</t>
  </si>
  <si>
    <t>11 FEET SPAN, 12 FEET RISE REINFORCED CONCRETE BOX CULVERT, TRIPLE BARREL</t>
  </si>
  <si>
    <t>60223-3900</t>
  </si>
  <si>
    <t>3300mm span, 4200mm rise reinforced concrete box culvert, triple barrel</t>
  </si>
  <si>
    <t>11 FEET SPAN, 14 FEET RISE REINFORCED CONCRETE BOX CULVERT, TRIPLE BARREL</t>
  </si>
  <si>
    <t>60223-3950</t>
  </si>
  <si>
    <t>3300mm span, 4800mm rise reinforced concrete box culvert, triple barrel</t>
  </si>
  <si>
    <t>11 FEET SPAN, 16 FEET RISE REINFORCED CONCRETE BOX CULVERT, TRIPLE BARREL</t>
  </si>
  <si>
    <t>60223-4000</t>
  </si>
  <si>
    <t>3600mm span, 2100mm rise reinforced concrete box culvert, triple barrel</t>
  </si>
  <si>
    <t>12 FEET SPAN, 7 FEET RISE REINFORCED CONCRETE BOX CULVERT, TRIPLE BARREL</t>
  </si>
  <si>
    <t>60223-4050</t>
  </si>
  <si>
    <t>3600mm span, 2400mm rise reinforced concrete box culvert, triple barrel</t>
  </si>
  <si>
    <t>12 FEET SPAN, 8 FEET RISE REINFORCED CONCRETE BOX CULVERT, TRIPLE BARREL</t>
  </si>
  <si>
    <t>60223-4100</t>
  </si>
  <si>
    <t>3600mm span, 2700mm rise reinforced concrete box culvert, triple barrel</t>
  </si>
  <si>
    <t>12 FEET SPAN, 9 FEET RISE REINFORCED CONCRETE BOX CULVERT, TRIPLE BARREL</t>
  </si>
  <si>
    <t>60223-4150</t>
  </si>
  <si>
    <t>3600mm span, 3000mm rise reinforced concrete box culvert, triple barrel</t>
  </si>
  <si>
    <t>12 FEET SPAN, 10 FEET RISE REINFORCED CONCRETE BOX CULVERT, TRIPLE BARREL</t>
  </si>
  <si>
    <t>60223-4200</t>
  </si>
  <si>
    <t>3600mm span, 3300mm rise reinforced concrete box culvert, triple barrel</t>
  </si>
  <si>
    <t>12 FEET SPAN, 11 FEET RISE REINFORCED CONCRETE BOX CULVERT, TRIPLE BARREL</t>
  </si>
  <si>
    <t>60223-4250</t>
  </si>
  <si>
    <t>3600mm span, 3600mm rise reinforced concrete box culvert, triple barrel</t>
  </si>
  <si>
    <t>12 FEET SPAN, 12 FEET RISE REINFORCED CONCRETE BOX CULVERT, TRIPLE BARREL</t>
  </si>
  <si>
    <t>60223-4300</t>
  </si>
  <si>
    <t>3600mm span, 4200mm rise reinforced concrete box culvert, triple barrel</t>
  </si>
  <si>
    <t>12 FEET SPAN, 14 FEET RISE REINFORCED CONCRETE BOX CULVERT, TRIPLE BARREL</t>
  </si>
  <si>
    <t>60223-4350</t>
  </si>
  <si>
    <t>4200mm span, 1800mm rise reinforced concrete box culvert, triple barrel</t>
  </si>
  <si>
    <t>14 FEET SPAN, 6 FEET RISE REINFORCED CONCRETE BOX CULVERT, TRIPLE BARREL</t>
  </si>
  <si>
    <t>60223-4400</t>
  </si>
  <si>
    <t>4200mm span, 2100mm rise reinforced concrete box culvert, triple barrel</t>
  </si>
  <si>
    <t>14 FEET SPAN, 7 FEET RISE REINFORCED CONCRETE BOX CULVERT, TRIPLE BARREL</t>
  </si>
  <si>
    <t>60223-4450</t>
  </si>
  <si>
    <t>4200mm span, 2400mm rise reinforced concrete box culvert, triple barrel</t>
  </si>
  <si>
    <t>14 FEET SPAN, 8 FEET RISE REINFORCED CONCRETE BOX CULVERT, TRIPLE BARREL</t>
  </si>
  <si>
    <t>60223-4500</t>
  </si>
  <si>
    <t>4200mm span, 2700mm rise reinforced concrete box culvert, triple barrel</t>
  </si>
  <si>
    <t>14 FEET SPAN, 9 FEET RISE REINFORCED CONCRETE BOX CULVERT, TRIPLE BARREL</t>
  </si>
  <si>
    <t>60223-4550</t>
  </si>
  <si>
    <t>4200mm span, 3000mm rise reinforced concrete box culvert, triple barrel</t>
  </si>
  <si>
    <t>14 FEET SPAN, 10 FEET RISE REINFORCED CONCRETE BOX CULVERT, TRIPLE BARREL</t>
  </si>
  <si>
    <t>60223-4600</t>
  </si>
  <si>
    <t>4200mm span, 3300mm rise reinforced concrete box culvert, triple barrel</t>
  </si>
  <si>
    <t>14 FEET SPAN, 11 FEET RISE REINFORCED CONCRETE BOX CULVERT, TRIPLE BARREL</t>
  </si>
  <si>
    <t>60223-4650</t>
  </si>
  <si>
    <t>4200mm span, 3600mm rise reinforced concrete box culvert, triple barrel</t>
  </si>
  <si>
    <t>14 FEET SPAN, 12 FEET RISE REINFORCED CONCRETE BOX CULVERT, TRIPLE BARREL</t>
  </si>
  <si>
    <t>60223-4700</t>
  </si>
  <si>
    <t>4200mm span, 4200mm rise reinforced concrete box culvert, triple barrel</t>
  </si>
  <si>
    <t>14 FEET SPAN, 14 FEET RISE REINFORCED CONCRETE BOX CULVERT, TRIPLE BARREL</t>
  </si>
  <si>
    <t>60223-4750</t>
  </si>
  <si>
    <t>4200mm span, 4800mm rise reinforced concrete box culvert, triple barrel</t>
  </si>
  <si>
    <t>14 FEET SPAN, 16 FEET RISE REINFORCED CONCRETE BOX CULVERT, TRIPLE BARREL</t>
  </si>
  <si>
    <t>60223-4800</t>
  </si>
  <si>
    <t>7200mm span, 2400mm rise reinforced concrete box culvert, triple barrel</t>
  </si>
  <si>
    <t>24 FEET SPAN, 8 FEET RISE REINFORCED CONCRETE BOX CULVERT, TRIPLE BARREL</t>
  </si>
  <si>
    <t>60226-0000</t>
  </si>
  <si>
    <t>END SECTION FOR REINFORCED CONCRETE BOX CULVERT</t>
  </si>
  <si>
    <t>60230-0000</t>
  </si>
  <si>
    <t>DEBRIS RACK</t>
  </si>
  <si>
    <t>DISSIPATOR, PIPE</t>
  </si>
  <si>
    <t>61001-0000</t>
  </si>
  <si>
    <t>HORIZONTAL DRAIN PIPE</t>
  </si>
  <si>
    <t>61002-0000</t>
  </si>
  <si>
    <t>COLLECTOR SYSTEM</t>
  </si>
  <si>
    <t>61003-0000</t>
  </si>
  <si>
    <t>61401-0000</t>
  </si>
  <si>
    <t>LEAN CONCRETE BACKFILL</t>
  </si>
  <si>
    <t>62001-0000</t>
  </si>
  <si>
    <t>Stone masonry</t>
  </si>
  <si>
    <t>STONE MASONRY</t>
  </si>
  <si>
    <t>62001-0100</t>
  </si>
  <si>
    <t>Class A masonry, fine pointed finish</t>
  </si>
  <si>
    <t>CLASS A MASONRY, FINE POINTED FINISH</t>
  </si>
  <si>
    <t>62001-0200</t>
  </si>
  <si>
    <t>Class A masonry, medium pointed finish</t>
  </si>
  <si>
    <t>CLASS A MASONRY, MEDIUM POINTED FINISH</t>
  </si>
  <si>
    <t>62001-0300</t>
  </si>
  <si>
    <t>Class A masonry, course pointed finish</t>
  </si>
  <si>
    <t>CLASS A MASONRY, COURSE POINTED FINISH</t>
  </si>
  <si>
    <t>62001-0400</t>
  </si>
  <si>
    <t>Class A masonry, split face finish</t>
  </si>
  <si>
    <t>CLASS A MASONRY, SPLIT FACE FINISH</t>
  </si>
  <si>
    <t>62001-0500</t>
  </si>
  <si>
    <t>Class A masonry, rock face finish</t>
  </si>
  <si>
    <t>CLASS A MASONRY, ROCK FACE FINISH</t>
  </si>
  <si>
    <t>62001-0600</t>
  </si>
  <si>
    <t>Class B masonry, fine pointed finish</t>
  </si>
  <si>
    <t>CLASS B MASONRY, FINE POINTED FINISH</t>
  </si>
  <si>
    <t>62001-0700</t>
  </si>
  <si>
    <t>Class B masonry, medium pointed finish</t>
  </si>
  <si>
    <t>CLASS B MASONRY, MEDIUM POINTED FINISH</t>
  </si>
  <si>
    <t>62001-0800</t>
  </si>
  <si>
    <t>Class B masonry, course pointed finish</t>
  </si>
  <si>
    <t>CLASS B MASONRY, COURSE POINTED FINISH</t>
  </si>
  <si>
    <t>62001-0900</t>
  </si>
  <si>
    <t>Class B masonry, split face finish</t>
  </si>
  <si>
    <t>CLASS B MASONRY, SPLIT FACE FINISH</t>
  </si>
  <si>
    <t>62001-1000</t>
  </si>
  <si>
    <t>Class B masonry, rock face finish</t>
  </si>
  <si>
    <t>CLASS B MASONRY, ROCK FACE FINISH</t>
  </si>
  <si>
    <t>62001-1100</t>
  </si>
  <si>
    <t>Rubble masonry, fine pointed finish</t>
  </si>
  <si>
    <t>RUBBLE MASONRY, FINE POINTED FINISH</t>
  </si>
  <si>
    <t>62001-1200</t>
  </si>
  <si>
    <t>Rubble masonry, medium pointed finish</t>
  </si>
  <si>
    <t>RUBBLE MASONRY, MEDIUM POINTED FINISH</t>
  </si>
  <si>
    <t>62001-1300</t>
  </si>
  <si>
    <t>Rubble masonry, course pointed finish</t>
  </si>
  <si>
    <t>RUBBLE MASONRY, COURSE POINTED FINISH</t>
  </si>
  <si>
    <t>62001-1400</t>
  </si>
  <si>
    <t>Rubble masonry, split face finish</t>
  </si>
  <si>
    <t>RUBBLE MASONRY, SPLIT FACE FINISH</t>
  </si>
  <si>
    <t>62001-1500</t>
  </si>
  <si>
    <t>Rubble masonry, rock face finish</t>
  </si>
  <si>
    <t>RUBBLE MASONRY, ROCK FACE FINISH</t>
  </si>
  <si>
    <t>62001-1600</t>
  </si>
  <si>
    <t>Dimensioned masonry, fine pointed finish</t>
  </si>
  <si>
    <t>DIMENSIONED MASONRY, FINE POINTED FINISH</t>
  </si>
  <si>
    <t>62001-1700</t>
  </si>
  <si>
    <t>Dimensioned masonry, medium pointed finish</t>
  </si>
  <si>
    <t>DIMENSIONED MASONRY, MEDIUM POINTED FINISH</t>
  </si>
  <si>
    <t>62001-1800</t>
  </si>
  <si>
    <t>Dimensioned masonry, course pointed finish</t>
  </si>
  <si>
    <t>DIMENSIONED MASONRY, COURSE POINTED FINISH</t>
  </si>
  <si>
    <t>62001-1900</t>
  </si>
  <si>
    <t>Dimensioned masonry, split face finish</t>
  </si>
  <si>
    <t>DIMENSIONED MASONRY, SPLIT FACE FINISH</t>
  </si>
  <si>
    <t>62001-2000</t>
  </si>
  <si>
    <t>Dimensioned masonry, rock face finish</t>
  </si>
  <si>
    <t>DIMENSIONED MASONRY, ROCK FACE FINISH</t>
  </si>
  <si>
    <t>62002-0000</t>
  </si>
  <si>
    <t>62002-0100</t>
  </si>
  <si>
    <t>62002-0200</t>
  </si>
  <si>
    <t>62002-0300</t>
  </si>
  <si>
    <t>62002-0400</t>
  </si>
  <si>
    <t>62002-0500</t>
  </si>
  <si>
    <t>62002-0600</t>
  </si>
  <si>
    <t>62002-0700</t>
  </si>
  <si>
    <t>62002-0800</t>
  </si>
  <si>
    <t>62002-0900</t>
  </si>
  <si>
    <t>62002-1000</t>
  </si>
  <si>
    <t>62003-0000</t>
  </si>
  <si>
    <t>62005-0000</t>
  </si>
  <si>
    <t>CONCRETE MASONRY UNITS</t>
  </si>
  <si>
    <t>62006-0000</t>
  </si>
  <si>
    <t>62010-0000</t>
  </si>
  <si>
    <t>62010-1000</t>
  </si>
  <si>
    <t>62010-2000</t>
  </si>
  <si>
    <t>Stone masonry anchor slab guardwall</t>
  </si>
  <si>
    <t>STONE MASONRY ANCHOR SLAB GUARDWALL</t>
  </si>
  <si>
    <t>62010-3000</t>
  </si>
  <si>
    <t>62010-4000</t>
  </si>
  <si>
    <t>62010-5000</t>
  </si>
  <si>
    <t>62010-6000</t>
  </si>
  <si>
    <t>62010-7000</t>
  </si>
  <si>
    <t>Stone masonry parapet</t>
  </si>
  <si>
    <t>STONE MASONRY PARAPET</t>
  </si>
  <si>
    <t>62011-0100</t>
  </si>
  <si>
    <t>Stone masonry headwall for 300mm pipe culvert</t>
  </si>
  <si>
    <t>STONE MASONRY HEADWALL FOR 12-INCH PIPE CULVERT</t>
  </si>
  <si>
    <t>62011-0200</t>
  </si>
  <si>
    <t>Stone masonry headwall for 375mm pipe culvert</t>
  </si>
  <si>
    <t>STONE MASONRY HEADWALL FOR 15-INCH PIPE CULVERT</t>
  </si>
  <si>
    <t>62011-0300</t>
  </si>
  <si>
    <t>Stone masonry headwall for 450mm pipe culvert</t>
  </si>
  <si>
    <t>STONE MASONRY HEADWALL FOR 18-INCH PIPE CULVERT</t>
  </si>
  <si>
    <t>62011-0400</t>
  </si>
  <si>
    <t>Stone masonry headwall for 525mm pipe culvert</t>
  </si>
  <si>
    <t>STONE MASONRY HEADWALL FOR 21-INCH PIPE CULVERT</t>
  </si>
  <si>
    <t>62011-0500</t>
  </si>
  <si>
    <t>Stone masonry headwall for 600mm pipe culvert</t>
  </si>
  <si>
    <t>STONE MASONRY HEADWALL FOR 24-INCH PIPE CULVERT</t>
  </si>
  <si>
    <t>62011-0600</t>
  </si>
  <si>
    <t>Stone masonry headwall for 750mm pipe culvert</t>
  </si>
  <si>
    <t>STONE MASONRY HEADWALL FOR 30-INCH PIPE CULVERT</t>
  </si>
  <si>
    <t>62011-0700</t>
  </si>
  <si>
    <t>Stone masonry headwall for 900mm pipe culvert</t>
  </si>
  <si>
    <t>STONE MASONRY HEADWALL FOR 36-INCH PIPE CULVERT</t>
  </si>
  <si>
    <t>62011-0800</t>
  </si>
  <si>
    <t>Stone masonry headwall for 1050mm pipe culvert</t>
  </si>
  <si>
    <t>STONE MASONRY HEADWALL FOR 42-INCH PIPE CULVERT</t>
  </si>
  <si>
    <t>62011-0900</t>
  </si>
  <si>
    <t>Stone masonry headwall for 1200mm pipe culvert</t>
  </si>
  <si>
    <t>STONE MASONRY HEADWALL FOR 48-INCH PIPE CULVERT</t>
  </si>
  <si>
    <t>62011-1000</t>
  </si>
  <si>
    <t>Stone masonry headwall for 1350mm pipe culvert</t>
  </si>
  <si>
    <t>STONE MASONRY HEADWALL FOR 54-INCH PIPE CULVERT</t>
  </si>
  <si>
    <t>62011-1100</t>
  </si>
  <si>
    <t>Stone masonry headwall for 1500mm pipe culvert</t>
  </si>
  <si>
    <t>STONE MASONRY HEADWALL FOR 60-INCH PIPE CULVERT</t>
  </si>
  <si>
    <t>62011-1200</t>
  </si>
  <si>
    <t>Stone masonry headwall for 1650mm pipe culvert</t>
  </si>
  <si>
    <t>STONE MASONRY HEADWALL FOR 66-INCH PIPE CULVERT</t>
  </si>
  <si>
    <t>62011-1300</t>
  </si>
  <si>
    <t>Stone masonry headwall for 1800mm pipe culvert</t>
  </si>
  <si>
    <t>STONE MASONRY HEADWALL FOR 72-INCH PIPE CULVERT</t>
  </si>
  <si>
    <t>62011-1400</t>
  </si>
  <si>
    <t>Stone masonry headwall for double 300mm pipe culvert</t>
  </si>
  <si>
    <t>STONE MASONRY HEADWALL FOR DOUBLE 12-INCH PIPE CULVERT</t>
  </si>
  <si>
    <t>62011-1500</t>
  </si>
  <si>
    <t>Stone masonry headwall for double 375mm pipe culvert</t>
  </si>
  <si>
    <t>STONE MASONRY HEADWALL FOR DOUBLE 15-INCH PIPE CULVERT</t>
  </si>
  <si>
    <t>62011-1600</t>
  </si>
  <si>
    <t>Stone masonry headwall for double 450mm pipe culvert</t>
  </si>
  <si>
    <t>STONE MASONRY HEADWALL FOR DOUBLE 18-INCH PIPE CULVERT</t>
  </si>
  <si>
    <t>62011-1700</t>
  </si>
  <si>
    <t>Stone masonry headwall for double 525mm pipe culvert</t>
  </si>
  <si>
    <t>STONE MASONRY HEADWALL FOR DOUBLE 21-INCH PIPE CULVERT</t>
  </si>
  <si>
    <t>62011-1800</t>
  </si>
  <si>
    <t>Stone masonry headwall for double 600mm pipe culvert</t>
  </si>
  <si>
    <t>STONE MASONRY HEADWALL FOR DOUBLE 24-INCH PIPE CULVERT</t>
  </si>
  <si>
    <t>62011-1900</t>
  </si>
  <si>
    <t>Stone masonry headwall for double 750mm pipe culvert</t>
  </si>
  <si>
    <t>STONE MASONRY HEADWALL FOR DOUBLE 30-INCH PIPE CULVERT</t>
  </si>
  <si>
    <t>62011-2000</t>
  </si>
  <si>
    <t>Stone masonry headwall for double 900mm pipe culvert</t>
  </si>
  <si>
    <t>STONE MASONRY HEADWALL FOR DOUBLE 36-INCH PIPE CULVERT</t>
  </si>
  <si>
    <t>62011-2100</t>
  </si>
  <si>
    <t>Stone masonry headwall for double 1050mm pipe culvert</t>
  </si>
  <si>
    <t>STONE MASONRY HEADWALL FOR DOUBLE 42-INCH PIPE CULVERT</t>
  </si>
  <si>
    <t>62011-2200</t>
  </si>
  <si>
    <t>Stone masonry headwall for double 1200mm pipe culvert</t>
  </si>
  <si>
    <t>STONE MASONRY HEADWALL FOR DOUBLE 48-INCH PIPE CULVERT</t>
  </si>
  <si>
    <t>62011-2300</t>
  </si>
  <si>
    <t>Stone masonry headwall for double 1350mm pipe culvert</t>
  </si>
  <si>
    <t>STONE MASONRY HEADWALL FOR DOUBLE 54-INCH PIPE CULVERT</t>
  </si>
  <si>
    <t>62011-2400</t>
  </si>
  <si>
    <t>Stone masonry headwall for double 1500mm pipe culvert</t>
  </si>
  <si>
    <t>STONE MASONRY HEADWALL FOR DOUBLE 60-INCH PIPE CULVERT</t>
  </si>
  <si>
    <t>62011-2500</t>
  </si>
  <si>
    <t>Stone masonry headwall for double 1650mm pipe culvert</t>
  </si>
  <si>
    <t>STONE MASONRY HEADWALL FOR DOUBLE 66-INCH PIPE CULVERT</t>
  </si>
  <si>
    <t>62011-2600</t>
  </si>
  <si>
    <t>Stone masonry headwall for double 1800mm pipe culvert</t>
  </si>
  <si>
    <t>STONE MASONRY HEADWALL FOR DOUBLE 72-INCH PIPE CULVERT</t>
  </si>
  <si>
    <t>62011-2710</t>
  </si>
  <si>
    <t>Stone masonry headwall for triple 600mm pipe culvert</t>
  </si>
  <si>
    <t>STONE MASONRY HEADWALL FOR TRIPLE 24-INCH PIPE CULVERT</t>
  </si>
  <si>
    <t>62011-2720</t>
  </si>
  <si>
    <t>Stone masonry headwall for triple 750mm pipe culvert</t>
  </si>
  <si>
    <t>STONE MASONRY HEADWALL FOR TRIPLE 30-INCH PIPE CULVERT</t>
  </si>
  <si>
    <t>62011-2730</t>
  </si>
  <si>
    <t>Stone masonry headwall for triple 900mm pipe culvert</t>
  </si>
  <si>
    <t>STONE MASONRY HEADWALL FOR TRIPLE 36-INCH PIPE CULVERT</t>
  </si>
  <si>
    <t>62011-2740</t>
  </si>
  <si>
    <t>Stone masonry headwall for triple 1050mm pipe culvert</t>
  </si>
  <si>
    <t>STONE MASONRY HEADWALL FOR TRIPLE 42-INCH PIPE CULVERT</t>
  </si>
  <si>
    <t>62011-2750</t>
  </si>
  <si>
    <t>Stone masonry headwall for triple 1200mm pipe culvert</t>
  </si>
  <si>
    <t>STONE MASONRY HEADWALL FOR TRIPLE 48-INCH PIPE CULVERT</t>
  </si>
  <si>
    <t>62012-1000</t>
  </si>
  <si>
    <t>Stone masonry wall</t>
  </si>
  <si>
    <t>STONE MASONRY WALL</t>
  </si>
  <si>
    <t>62012-2000</t>
  </si>
  <si>
    <t>Stone masonry sign base</t>
  </si>
  <si>
    <t>STONE MASONRY SIGN BASE</t>
  </si>
  <si>
    <t>62012-3000</t>
  </si>
  <si>
    <t>Stone masonry headwall for box culvert</t>
  </si>
  <si>
    <t>STONE MASONRY HEADWALL FOR BOX CULVERT</t>
  </si>
  <si>
    <t>62013-1000</t>
  </si>
  <si>
    <t>Stone masonry apron</t>
  </si>
  <si>
    <t>STONE MASONRY APRON</t>
  </si>
  <si>
    <t>62013-2000</t>
  </si>
  <si>
    <t>62014-0000</t>
  </si>
  <si>
    <t>SAMPLE WALL</t>
  </si>
  <si>
    <t>62015-1000</t>
  </si>
  <si>
    <t>Masonry, brick, wall</t>
  </si>
  <si>
    <t>MASONRY, BRICK, WALL</t>
  </si>
  <si>
    <t>62016-1000</t>
  </si>
  <si>
    <t>62017-0300</t>
  </si>
  <si>
    <t>Dry stacked stone masonry headwall for 450mm pipe culvert</t>
  </si>
  <si>
    <t>DRY STACKED STONE MASONRY HEADWALL FOR 18-INCH PIPE CULVERT</t>
  </si>
  <si>
    <t>62017-0500</t>
  </si>
  <si>
    <t>Dry stacked stone masonry headwall for 600mm pipe culvert</t>
  </si>
  <si>
    <t>DRY STACKED STONE MASONRY HEADWALL FOR 24-INCH PIPE CULVERT</t>
  </si>
  <si>
    <t>62017-0700</t>
  </si>
  <si>
    <t>Dry stacked stone masonry headwall for 900mm pipe culvert</t>
  </si>
  <si>
    <t>DRY STACKED STONE MASONRY HEADWALL FOR 36-INCH PIPE CULVERT</t>
  </si>
  <si>
    <t>62017-0900</t>
  </si>
  <si>
    <t>Dry stacked stone masonry headwall for 1200mm pipe culvert</t>
  </si>
  <si>
    <t>DRY STACKED STONE MASONRY HEADWALL FOR 48-INCH PIPE CULVERT</t>
  </si>
  <si>
    <t>62017-3000</t>
  </si>
  <si>
    <t>Dry stacked stone masonry headwall for box culvert</t>
  </si>
  <si>
    <t>DRY STACKED STONE MASONRY HEADWALL FOR BOX CULVERT</t>
  </si>
  <si>
    <t>62025-1000</t>
  </si>
  <si>
    <t>Remove and reset stone masonry</t>
  </si>
  <si>
    <t>REMOVE AND RESET STONE MASONRY</t>
  </si>
  <si>
    <t>62026-1000</t>
  </si>
  <si>
    <t>62027-0000</t>
  </si>
  <si>
    <t>62027-1000</t>
  </si>
  <si>
    <t>Remove and reset stone masonry guardwall</t>
  </si>
  <si>
    <t>REMOVE AND RESET STONE MASONRY GUARDWALL</t>
  </si>
  <si>
    <t>62027-2000</t>
  </si>
  <si>
    <t>Remove and reset dry laid wall</t>
  </si>
  <si>
    <t>REMOVE AND RESET DRY LAID WALL</t>
  </si>
  <si>
    <t>62028-1000</t>
  </si>
  <si>
    <t>Remove and reset stone masonry headwall</t>
  </si>
  <si>
    <t>REMOVE AND RESET STONE MASONRY HEADWALL</t>
  </si>
  <si>
    <t>62030-0000</t>
  </si>
  <si>
    <t>REPOINT STONE MASONRY</t>
  </si>
  <si>
    <t>62031-0000</t>
  </si>
  <si>
    <t>62032-0000</t>
  </si>
  <si>
    <t>62035-0000</t>
  </si>
  <si>
    <t>CLEAN STONE MASONRY SURFACES</t>
  </si>
  <si>
    <t>62036-0000</t>
  </si>
  <si>
    <t>62038-0000</t>
  </si>
  <si>
    <t>Rock for masonry structures</t>
  </si>
  <si>
    <t>ROCK FOR MASONRY STRUCTURES</t>
  </si>
  <si>
    <t>64701-1000</t>
  </si>
  <si>
    <t>Mitigation, wetlands mitigation</t>
  </si>
  <si>
    <t>MITIGATION, WETLANDS MITIGATION</t>
  </si>
  <si>
    <t>64702-1000</t>
  </si>
  <si>
    <t>Mitigation, landscaping log</t>
  </si>
  <si>
    <t>MITIGATION, LANDSCAPING LOG</t>
  </si>
  <si>
    <t>64702-2000</t>
  </si>
  <si>
    <t>Mitigation, log barrier</t>
  </si>
  <si>
    <t>MITIGATION, LOG BARRIER</t>
  </si>
  <si>
    <t>64702-3000</t>
  </si>
  <si>
    <t>Mitigation, small mammal crossing structure</t>
  </si>
  <si>
    <t>MITIGATION, SMALL MAMMAL CROSSING STRUCTURE</t>
  </si>
  <si>
    <t>64703-1000</t>
  </si>
  <si>
    <t>64703-1500</t>
  </si>
  <si>
    <t>Mitigation, irrigation control structure</t>
  </si>
  <si>
    <t>MITIGATION, IRRIGATION CONTROL STRUCTURE</t>
  </si>
  <si>
    <t>64703-1550</t>
  </si>
  <si>
    <t>Mitigation, slide gate</t>
  </si>
  <si>
    <t>MITIGATION, SLIDE GATE</t>
  </si>
  <si>
    <t>64703-1600</t>
  </si>
  <si>
    <t>Mitigation, screw gate</t>
  </si>
  <si>
    <t>MITIGATION, SCREW GATE</t>
  </si>
  <si>
    <t>64703-1650</t>
  </si>
  <si>
    <t>Mitigation, flash board riser</t>
  </si>
  <si>
    <t>MITIGATION, FLASH BOARD RISER</t>
  </si>
  <si>
    <t>64703-2000</t>
  </si>
  <si>
    <t>Mitigation, log deflector</t>
  </si>
  <si>
    <t>MITIGATION, LOG DEFLECTOR</t>
  </si>
  <si>
    <t>64703-3000</t>
  </si>
  <si>
    <t>Mitigation, log weir</t>
  </si>
  <si>
    <t>MITIGATION, LOG WEIR</t>
  </si>
  <si>
    <t>64703-3010</t>
  </si>
  <si>
    <t>Mitigation, rock weir</t>
  </si>
  <si>
    <t>MITIGATION, ROCK WEIR</t>
  </si>
  <si>
    <t>64703-3020</t>
  </si>
  <si>
    <t>Mitigation, wicker weir</t>
  </si>
  <si>
    <t>MITIGATION, WICKER WEIR</t>
  </si>
  <si>
    <t>64703-4000</t>
  </si>
  <si>
    <t>64703-5000</t>
  </si>
  <si>
    <t>Mitigation, root wad</t>
  </si>
  <si>
    <t>MITIGATION, ROOT WAD</t>
  </si>
  <si>
    <t>64703-6000</t>
  </si>
  <si>
    <t>Mitigation, fish passage boulder</t>
  </si>
  <si>
    <t>MITIGATION, FISH PASSAGE BOULDER</t>
  </si>
  <si>
    <t>64703-7000</t>
  </si>
  <si>
    <t>Mitigation, baffle</t>
  </si>
  <si>
    <t>MITIGATION, BAFFLE</t>
  </si>
  <si>
    <t>64704-1000</t>
  </si>
  <si>
    <t>Mitigation, streambed material</t>
  </si>
  <si>
    <t>MITIGATION, STREAMBED MATERIAL</t>
  </si>
  <si>
    <t>64704-1500</t>
  </si>
  <si>
    <t>Mitigation, streambed channel realignment</t>
  </si>
  <si>
    <t>MITIGATION, STREAMBED CHANNEL REALIGNMENT</t>
  </si>
  <si>
    <t>64704-1600</t>
  </si>
  <si>
    <t>Mitigation, streambed channel reconstruction</t>
  </si>
  <si>
    <t>MITIGATION, STREAMBED CHANNEL RECONSTRUCTION</t>
  </si>
  <si>
    <t>64705-1000</t>
  </si>
  <si>
    <t>Mitigation, agricultural limestone</t>
  </si>
  <si>
    <t>MITIGATION, AGRICULTURAL LIMESTONE</t>
  </si>
  <si>
    <t>64706-1000</t>
  </si>
  <si>
    <t>65101-1000</t>
  </si>
  <si>
    <t>Draped rockfall protection, wire mesh</t>
  </si>
  <si>
    <t>DRAPED ROCKFALL PROTECTION, WIRE MESH</t>
  </si>
  <si>
    <t>65101-2000</t>
  </si>
  <si>
    <t>Draped rockfall protection, cable net</t>
  </si>
  <si>
    <t>DRAPED ROCKFALL PROTECTION, CABLE NET</t>
  </si>
  <si>
    <t>65102-0000</t>
  </si>
  <si>
    <t>ROCKFALL PROTECTION FENCE</t>
  </si>
  <si>
    <t>65103-0000</t>
  </si>
  <si>
    <t>TEMPORARY ROADWAY PROTECTION</t>
  </si>
  <si>
    <t>65104-0000</t>
  </si>
  <si>
    <t>65105-0000</t>
  </si>
  <si>
    <t>TEMPORARY ROCKFALL PROTECTION</t>
  </si>
  <si>
    <t>65106-1000</t>
  </si>
  <si>
    <t>Rockfall protection, pin</t>
  </si>
  <si>
    <t>ROCKFALL PROTECTION, PIN</t>
  </si>
  <si>
    <t>Structural concrete, class S (seal)</t>
  </si>
  <si>
    <t>STRUCTURAL CONCRETE, CLASS S (SEAL)</t>
  </si>
  <si>
    <t>60301-0100</t>
  </si>
  <si>
    <t>1500mm structural plate pipe</t>
  </si>
  <si>
    <t>60-INCH STRUCTURAL PLATE PIPE</t>
  </si>
  <si>
    <t>60301-0110</t>
  </si>
  <si>
    <t>1655mm structural plate pipe</t>
  </si>
  <si>
    <t>66-INCH STRUCTURAL PLATE PIPE</t>
  </si>
  <si>
    <t>60301-0120</t>
  </si>
  <si>
    <t>1810mm structural plate pipe</t>
  </si>
  <si>
    <t>72-INCH STRUCTURAL PLATE PIPE</t>
  </si>
  <si>
    <t>60301-0130</t>
  </si>
  <si>
    <t>1965mm structural plate pipe</t>
  </si>
  <si>
    <t>78-INCH STRUCTURAL PLATE PIPE</t>
  </si>
  <si>
    <t>60301-0140</t>
  </si>
  <si>
    <t>2120mm structural plate pipe</t>
  </si>
  <si>
    <t>84-INCH STRUCTURAL PLATE PIPE</t>
  </si>
  <si>
    <t>60301-0150</t>
  </si>
  <si>
    <t>2275mm structural plate pipe</t>
  </si>
  <si>
    <t>90-INCH STRUCTURAL PLATE PIPE</t>
  </si>
  <si>
    <t>60301-0160</t>
  </si>
  <si>
    <t>2430mm structural plate pipe</t>
  </si>
  <si>
    <t>96-INCH STRUCTURAL PLATE PIPE</t>
  </si>
  <si>
    <t>60301-0170</t>
  </si>
  <si>
    <t>2585mm structural plate pipe</t>
  </si>
  <si>
    <t>102-INCH STRUCTURAL PLATE PIPE</t>
  </si>
  <si>
    <t>60301-0180</t>
  </si>
  <si>
    <t>2740mm structural plate pipe</t>
  </si>
  <si>
    <t>108-INCH STRUCTURAL PLATE PIPE</t>
  </si>
  <si>
    <t>60301-0190</t>
  </si>
  <si>
    <t>2895mm structural plate pipe</t>
  </si>
  <si>
    <t>114-INCH STRUCTURAL PLATE PIPE</t>
  </si>
  <si>
    <t>60301-0200</t>
  </si>
  <si>
    <t>3050mm structural plate pipe</t>
  </si>
  <si>
    <t>120-INCH STRUCTURAL PLATE PIPE</t>
  </si>
  <si>
    <t>60301-0210</t>
  </si>
  <si>
    <t>3205mm structural plate pipe</t>
  </si>
  <si>
    <t>126-INCH STRUCTURAL PLATE PIPE</t>
  </si>
  <si>
    <t>60301-0220</t>
  </si>
  <si>
    <t>3360mm structural plate pipe</t>
  </si>
  <si>
    <t>132-INCH STRUCTURAL PLATE PIPE</t>
  </si>
  <si>
    <t>60301-0230</t>
  </si>
  <si>
    <t>3515mm structural plate pipe</t>
  </si>
  <si>
    <t>138-INCH STRUCTURAL PLATE PIPE</t>
  </si>
  <si>
    <t>60301-0240</t>
  </si>
  <si>
    <t>3670mm structural plate pipe</t>
  </si>
  <si>
    <t>144-INCH STRUCTURAL PLATE PIPE</t>
  </si>
  <si>
    <t>60301-0250</t>
  </si>
  <si>
    <t>3825mm structural plate pipe</t>
  </si>
  <si>
    <t>150-INCH STRUCTURAL PLATE PIPE</t>
  </si>
  <si>
    <t>60301-0260</t>
  </si>
  <si>
    <t>3980mm structural plate pipe</t>
  </si>
  <si>
    <t>156-INCH STRUCTURAL PLATE PIPE</t>
  </si>
  <si>
    <t>60301-0270</t>
  </si>
  <si>
    <t>4135mm structural plate pipe</t>
  </si>
  <si>
    <t>162-INCH STRUCTURAL PLATE PIPE</t>
  </si>
  <si>
    <t>60301-0280</t>
  </si>
  <si>
    <t>4290mm structural plate pipe</t>
  </si>
  <si>
    <t>168-INCH STRUCTURAL PLATE PIPE</t>
  </si>
  <si>
    <t>60301-0290</t>
  </si>
  <si>
    <t>4445mm structural plate pipe</t>
  </si>
  <si>
    <t>174-INCH STRUCTURAL PLATE PIPE</t>
  </si>
  <si>
    <t>60301-0300</t>
  </si>
  <si>
    <t>180-INCH STRUCTURAL PLATE PIPE</t>
  </si>
  <si>
    <t>60301-0360</t>
  </si>
  <si>
    <t>5530mm structural plate pipe</t>
  </si>
  <si>
    <t>216-INCH STRUCTURAL PLATE PIPE</t>
  </si>
  <si>
    <t>60301-0400</t>
  </si>
  <si>
    <t>6150mm structural plate pipe</t>
  </si>
  <si>
    <t>240-INCH STRUCTURAL PLATE PIPE</t>
  </si>
  <si>
    <t>60301-0480</t>
  </si>
  <si>
    <t>7315mm structural plate pipe</t>
  </si>
  <si>
    <t>288-INCH STRUCTURAL PLATE PIPE</t>
  </si>
  <si>
    <t>60302-0000</t>
  </si>
  <si>
    <t>Structural plate pipe-arch</t>
  </si>
  <si>
    <t>STRUCTURAL PLATE PIPE-ARCH</t>
  </si>
  <si>
    <t>60303-0000</t>
  </si>
  <si>
    <t>Structural plate underpass</t>
  </si>
  <si>
    <t>STRUCTURAL PLATE UNDERPASS</t>
  </si>
  <si>
    <t>60304-0000</t>
  </si>
  <si>
    <t>Structural plate arch</t>
  </si>
  <si>
    <t>STRUCTURAL PLATE ARCH</t>
  </si>
  <si>
    <t>60305-0000</t>
  </si>
  <si>
    <t>Structural plate box</t>
  </si>
  <si>
    <t>STRUCTURAL PLATE BOX</t>
  </si>
  <si>
    <t>60310-0000</t>
  </si>
  <si>
    <t>Structural plate structures, repair</t>
  </si>
  <si>
    <t>STRUCTURAL PLATE STRUCTURES</t>
  </si>
  <si>
    <t>60315-0000</t>
  </si>
  <si>
    <t>Structural plate headwall</t>
  </si>
  <si>
    <t>STRUCTURAL PLATE HEADWALL</t>
  </si>
  <si>
    <t>60401-0000</t>
  </si>
  <si>
    <t>Manhole</t>
  </si>
  <si>
    <t>MANHOLE</t>
  </si>
  <si>
    <t>60401-1000</t>
  </si>
  <si>
    <t>60402-0000</t>
  </si>
  <si>
    <t>60402-1000</t>
  </si>
  <si>
    <t>60403-0000</t>
  </si>
  <si>
    <t>Inlet</t>
  </si>
  <si>
    <t>INLET</t>
  </si>
  <si>
    <t>60403-0800</t>
  </si>
  <si>
    <t>60403-0900</t>
  </si>
  <si>
    <t>60403-1000</t>
  </si>
  <si>
    <t>60403-1100</t>
  </si>
  <si>
    <t>60403-1200</t>
  </si>
  <si>
    <t>60403-1300</t>
  </si>
  <si>
    <t>60403-1400</t>
  </si>
  <si>
    <t>60403-1700</t>
  </si>
  <si>
    <t>60403-1800</t>
  </si>
  <si>
    <t>60403-1900</t>
  </si>
  <si>
    <t>60403-2200</t>
  </si>
  <si>
    <t>60403-2300</t>
  </si>
  <si>
    <t>60404-0000</t>
  </si>
  <si>
    <t>Catch basin</t>
  </si>
  <si>
    <t>CATCH BASIN</t>
  </si>
  <si>
    <t>60404-1000</t>
  </si>
  <si>
    <t>60404-2000</t>
  </si>
  <si>
    <t>60405-0000</t>
  </si>
  <si>
    <t>Manhole adjustment</t>
  </si>
  <si>
    <t>MANHOLE ADJUSTMENT</t>
  </si>
  <si>
    <t>60406-0000</t>
  </si>
  <si>
    <t>Inlet adjustment</t>
  </si>
  <si>
    <t>INLET ADJUSTMENT</t>
  </si>
  <si>
    <t>60407-0000</t>
  </si>
  <si>
    <t>Capping inlets and manholes</t>
  </si>
  <si>
    <t>CAPPING INLETS AND MANHOLES</t>
  </si>
  <si>
    <t>60408-0000</t>
  </si>
  <si>
    <t>Junction box</t>
  </si>
  <si>
    <t>JUNCTION BOX</t>
  </si>
  <si>
    <t>60409-0000</t>
  </si>
  <si>
    <t>60409-0001</t>
  </si>
  <si>
    <t>Inlet top</t>
  </si>
  <si>
    <t>INLET TOP</t>
  </si>
  <si>
    <t>60409-0100</t>
  </si>
  <si>
    <t>60409-0200</t>
  </si>
  <si>
    <t>60409-0600</t>
  </si>
  <si>
    <t>60409-0700</t>
  </si>
  <si>
    <t>60409-0800</t>
  </si>
  <si>
    <t>60409-0900</t>
  </si>
  <si>
    <t>60409-1000</t>
  </si>
  <si>
    <t>Inlet top, concrete</t>
  </si>
  <si>
    <t>INLET TOP, CONCRETE</t>
  </si>
  <si>
    <t>60409-1100</t>
  </si>
  <si>
    <t>Inlet top, granite</t>
  </si>
  <si>
    <t>INLET TOP, GRANITE</t>
  </si>
  <si>
    <t>60409-1200</t>
  </si>
  <si>
    <t>60409-1300</t>
  </si>
  <si>
    <t>60410-0000</t>
  </si>
  <si>
    <t>Springbox</t>
  </si>
  <si>
    <t>SPRINGBOX</t>
  </si>
  <si>
    <t>60411-0000</t>
  </si>
  <si>
    <t>Inlet modification</t>
  </si>
  <si>
    <t>INLET MODIFICATION</t>
  </si>
  <si>
    <t>60412-1000</t>
  </si>
  <si>
    <t>Remove and reset metal frame and grate</t>
  </si>
  <si>
    <t>REMOVE AND RESET METAL FRAME AND GRATE</t>
  </si>
  <si>
    <t>60412-2000</t>
  </si>
  <si>
    <t>Remove and reset manhole frame and cover</t>
  </si>
  <si>
    <t>REMOVE AND RESET MANHOLE FRAME AND COVER</t>
  </si>
  <si>
    <t>60413-0000</t>
  </si>
  <si>
    <t>Trench drain</t>
  </si>
  <si>
    <t>TRENCH DRAIN</t>
  </si>
  <si>
    <t>60414-0000</t>
  </si>
  <si>
    <t>60415-0000</t>
  </si>
  <si>
    <t>60416-1000</t>
  </si>
  <si>
    <t>900mm Stilling well</t>
  </si>
  <si>
    <t>36-INCH STILLING WELL</t>
  </si>
  <si>
    <t>60417-0000</t>
  </si>
  <si>
    <t>Cleanout</t>
  </si>
  <si>
    <t>CLEANOUT</t>
  </si>
  <si>
    <t>60418-0000</t>
  </si>
  <si>
    <t>Storm water detention vault</t>
  </si>
  <si>
    <t>STORM WATER DETENTION VAULT</t>
  </si>
  <si>
    <t>60419-0000</t>
  </si>
  <si>
    <t>Level spreader</t>
  </si>
  <si>
    <t>LEVEL SPREADER</t>
  </si>
  <si>
    <t>60420-0000</t>
  </si>
  <si>
    <t>Outlet structure</t>
  </si>
  <si>
    <t>OUTLET STRUCTURE</t>
  </si>
  <si>
    <t>60421-0000</t>
  </si>
  <si>
    <t>Oil/grit separator</t>
  </si>
  <si>
    <t>OIL/GRIT SEPARATOR</t>
  </si>
  <si>
    <t>60501-0000</t>
  </si>
  <si>
    <t>Standard underdrain system</t>
  </si>
  <si>
    <t>STANDARD UNDERDRAIN SYSTEM</t>
  </si>
  <si>
    <t>60502-0000</t>
  </si>
  <si>
    <t>Geocomposite underdrain system</t>
  </si>
  <si>
    <t>GEOCOMPOSITE UNDERDRAIN SYSTEM</t>
  </si>
  <si>
    <t>60503-0000</t>
  </si>
  <si>
    <t>Geocomposite pavement edge drain system</t>
  </si>
  <si>
    <t>GEOCOMPOSITE PAVEMENT EDGE DRAIN SYSTEM</t>
  </si>
  <si>
    <t>60504-0000</t>
  </si>
  <si>
    <t>Geocomposite sheet drain system</t>
  </si>
  <si>
    <t>GEOCOMPOSITE SHEET DRAIN SYSTEM</t>
  </si>
  <si>
    <t>60505-0000</t>
  </si>
  <si>
    <t>Geocomposite capillary break system</t>
  </si>
  <si>
    <t>GEOCOMPOSITE CAPILLARY BREAK SYSTEM</t>
  </si>
  <si>
    <t>60506-0000</t>
  </si>
  <si>
    <t>60510-0100</t>
  </si>
  <si>
    <t>75mm collector pipe</t>
  </si>
  <si>
    <t>3-INCH COLLECTOR PIPE</t>
  </si>
  <si>
    <t>60510-0200</t>
  </si>
  <si>
    <t>75mm outlet pipe</t>
  </si>
  <si>
    <t>3-INCH OUTLET PIPE</t>
  </si>
  <si>
    <t>60510-0300</t>
  </si>
  <si>
    <t>100mm collector pipe</t>
  </si>
  <si>
    <t>4-INCH COLLECTOR PIPE</t>
  </si>
  <si>
    <t>60510-0400</t>
  </si>
  <si>
    <t>100mm outlet pipe</t>
  </si>
  <si>
    <t>4-INCH OUTLET PIPE</t>
  </si>
  <si>
    <t>60510-0500</t>
  </si>
  <si>
    <t>125mm collector pipe</t>
  </si>
  <si>
    <t>5-INCH COLLECTOR PIPE</t>
  </si>
  <si>
    <t>60510-0600</t>
  </si>
  <si>
    <t>125mm outlet pipe</t>
  </si>
  <si>
    <t>5-INCH OUTLET PIPE</t>
  </si>
  <si>
    <t>60510-0700</t>
  </si>
  <si>
    <t>150mm collector pipe</t>
  </si>
  <si>
    <t>6-INCH COLLECTOR PIPE</t>
  </si>
  <si>
    <t>60510-0800</t>
  </si>
  <si>
    <t>150mm outlet pipe</t>
  </si>
  <si>
    <t>6-INCH OUTLET PIPE</t>
  </si>
  <si>
    <t>60510-0900</t>
  </si>
  <si>
    <t>200mm collector pipe</t>
  </si>
  <si>
    <t>8-INCH COLLECTOR PIPE</t>
  </si>
  <si>
    <t>60510-1000</t>
  </si>
  <si>
    <t>200mm outlet pipe</t>
  </si>
  <si>
    <t>8-INCH OUTLET PIPE</t>
  </si>
  <si>
    <t>60510-1050</t>
  </si>
  <si>
    <t>250mm collector pipe</t>
  </si>
  <si>
    <t>10-INCH COLLECTOR PIPE</t>
  </si>
  <si>
    <t>60510-1060</t>
  </si>
  <si>
    <t>250mm outlet pipe</t>
  </si>
  <si>
    <t>10-INCH OUTLET PIPE</t>
  </si>
  <si>
    <t>60510-1100</t>
  </si>
  <si>
    <t>300mm collector pipe</t>
  </si>
  <si>
    <t>12-INCH COLLECTOR PIPE</t>
  </si>
  <si>
    <t>60510-1200</t>
  </si>
  <si>
    <t>300mm outlet pipe</t>
  </si>
  <si>
    <t>12-INCH OUTLET PIPE</t>
  </si>
  <si>
    <t>60515-0000</t>
  </si>
  <si>
    <t>Underdrain cleanout</t>
  </si>
  <si>
    <t>UNDERDRAIN CLEANOUT</t>
  </si>
  <si>
    <t>60515-0100</t>
  </si>
  <si>
    <t>Underdrain cleanout, 75mm</t>
  </si>
  <si>
    <t>UNDERDRAIN CLEANOUT, 3-INCH</t>
  </si>
  <si>
    <t>60515-0200</t>
  </si>
  <si>
    <t>Underdrain cleanout, 100mm</t>
  </si>
  <si>
    <t>UNDERDRAIN CLEANOUT, 4-INCH</t>
  </si>
  <si>
    <t>60515-0300</t>
  </si>
  <si>
    <t>Underdrain cleanout, 125mm</t>
  </si>
  <si>
    <t>UNDERDRAIN CLEANOUT, 5-INCH</t>
  </si>
  <si>
    <t>60515-0400</t>
  </si>
  <si>
    <t>Underdrain cleanout, 150mm</t>
  </si>
  <si>
    <t>UNDERDRAIN CLEANOUT, 6-INCH</t>
  </si>
  <si>
    <t>60515-0500</t>
  </si>
  <si>
    <t>Underdrain cleanout, 200mm</t>
  </si>
  <si>
    <t>UNDERDRAIN CLEANOUT, 8-INCH</t>
  </si>
  <si>
    <t>60515-0550</t>
  </si>
  <si>
    <t>Underdrain cleanout, 250mm</t>
  </si>
  <si>
    <t>UNDERDRAIN CLEANOUT, 10-INCH</t>
  </si>
  <si>
    <t>60515-0600</t>
  </si>
  <si>
    <t>Underdrain cleanout, 300mm</t>
  </si>
  <si>
    <t>UNDERDRAIN CLEANOUT, 12-INCH</t>
  </si>
  <si>
    <t>60520-0000</t>
  </si>
  <si>
    <t>Granular backfill</t>
  </si>
  <si>
    <t>GRANULAR BACKFILL</t>
  </si>
  <si>
    <t>60521-0000</t>
  </si>
  <si>
    <t>60522-0000</t>
  </si>
  <si>
    <t>Sand</t>
  </si>
  <si>
    <t>SAND</t>
  </si>
  <si>
    <t>60525-0000</t>
  </si>
  <si>
    <t>Subdrainage blanket</t>
  </si>
  <si>
    <t>SUBDRAINAGE BLANKET</t>
  </si>
  <si>
    <t>60526-0000</t>
  </si>
  <si>
    <t>Drainage chase</t>
  </si>
  <si>
    <t>DRAINAGE CHASE</t>
  </si>
  <si>
    <t>60601-0000</t>
  </si>
  <si>
    <t>Spillway assembly</t>
  </si>
  <si>
    <t>SPILLWAY ASSEMBLY</t>
  </si>
  <si>
    <t>60602-0100</t>
  </si>
  <si>
    <t>Pipe anchor assembly, 150mm</t>
  </si>
  <si>
    <t>PIPE ANCHOR ASSEMBLY, 6-INCH</t>
  </si>
  <si>
    <t>60602-0200</t>
  </si>
  <si>
    <t>Pipe anchor assembly, 200mm</t>
  </si>
  <si>
    <t>PIPE ANCHOR ASSEMBLY, 8-INCH</t>
  </si>
  <si>
    <t>60602-0300</t>
  </si>
  <si>
    <t>Pipe anchor assembly, 300mm</t>
  </si>
  <si>
    <t>PIPE ANCHOR ASSEMBLY, 12-INCH</t>
  </si>
  <si>
    <t>60602-0400</t>
  </si>
  <si>
    <t>Pipe anchor assembly, 375mm</t>
  </si>
  <si>
    <t>PIPE ANCHOR ASSEMBLY, 15-INCH</t>
  </si>
  <si>
    <t>60602-0500</t>
  </si>
  <si>
    <t>Pipe anchor assembly, 450mm</t>
  </si>
  <si>
    <t>PIPE ANCHOR ASSEMBLY, 18-INCH</t>
  </si>
  <si>
    <t>60602-0600</t>
  </si>
  <si>
    <t>Pipe anchor assembly, 525mm</t>
  </si>
  <si>
    <t>PIPE ANCHOR ASSEMBLY, 21-INCH</t>
  </si>
  <si>
    <t>60602-0700</t>
  </si>
  <si>
    <t>Pipe anchor assembly, 600mm</t>
  </si>
  <si>
    <t>PIPE ANCHOR ASSEMBLY, 24-INCH</t>
  </si>
  <si>
    <t>60602-0800</t>
  </si>
  <si>
    <t>Pipe anchor assembly, 750mm</t>
  </si>
  <si>
    <t>PIPE ANCHOR ASSEMBLY, 30-INCH</t>
  </si>
  <si>
    <t>60602-0900</t>
  </si>
  <si>
    <t>Pipe anchor assembly, 900mm</t>
  </si>
  <si>
    <t>PIPE ANCHOR ASSEMBLY, 36-INCH</t>
  </si>
  <si>
    <t>60602-1000</t>
  </si>
  <si>
    <t>Pipe anchor assembly, 1050mm</t>
  </si>
  <si>
    <t>PIPE ANCHOR ASSEMBLY, 42-INCH</t>
  </si>
  <si>
    <t>60602-1100</t>
  </si>
  <si>
    <t>Pipe anchor assembly, 1200mm</t>
  </si>
  <si>
    <t>PIPE ANCHOR ASSEMBLY, 48-INCH</t>
  </si>
  <si>
    <t>60602-1150</t>
  </si>
  <si>
    <t>Pipe anchor assembly, 1350mm</t>
  </si>
  <si>
    <t>PIPE ANCHOR ASSEMBLY, 54-INCH</t>
  </si>
  <si>
    <t>60602-1200</t>
  </si>
  <si>
    <t>Pipe anchor assembly, 1500mm</t>
  </si>
  <si>
    <t>PIPE ANCHOR ASSEMBLY, 60-INCH</t>
  </si>
  <si>
    <t>60602-1300</t>
  </si>
  <si>
    <t>Pipe anchor assembly, 1800mm</t>
  </si>
  <si>
    <t>PIPE ANCHOR ASSEMBLY, 72-INCH</t>
  </si>
  <si>
    <t>60602-1400</t>
  </si>
  <si>
    <t>Pipe anchor assembly, 2100mm</t>
  </si>
  <si>
    <t>PIPE ANCHOR ASSEMBLY, 84-INCH</t>
  </si>
  <si>
    <t>60701-1000</t>
  </si>
  <si>
    <t>Removing, cleaning, and stockpiling culvert</t>
  </si>
  <si>
    <t>REMOVING, CLEANING, AND STOCKPILING CULVERT</t>
  </si>
  <si>
    <t>60702-1000</t>
  </si>
  <si>
    <t>Removing, cleaning, and relaying culvert</t>
  </si>
  <si>
    <t>REMOVING, CLEANING, AND RELAYING CULVERT</t>
  </si>
  <si>
    <t>60703-0000</t>
  </si>
  <si>
    <t>Cleaning culverts in place</t>
  </si>
  <si>
    <t>CLEANING CULVERTS IN PLACE</t>
  </si>
  <si>
    <t>60704-0000</t>
  </si>
  <si>
    <t>Cleaning culvert in place</t>
  </si>
  <si>
    <t>CLEANING CULVERT IN PLACE</t>
  </si>
  <si>
    <t>60705-0000</t>
  </si>
  <si>
    <t>60706-0000</t>
  </si>
  <si>
    <t>Cleaning drainage structure</t>
  </si>
  <si>
    <t>CLEANING DRAINAGE STRUCTURE</t>
  </si>
  <si>
    <t>60707-0100</t>
  </si>
  <si>
    <t>Lining 300mm pipe culvert</t>
  </si>
  <si>
    <t>LINING 12-INCH PIPE CULVERT</t>
  </si>
  <si>
    <t>60707-0200</t>
  </si>
  <si>
    <t>Lining 375mm pipe culvert</t>
  </si>
  <si>
    <t>LINING 15-INCH PIPE CULVERT</t>
  </si>
  <si>
    <t>60707-0300</t>
  </si>
  <si>
    <t>Lining 450mm pipe culvert</t>
  </si>
  <si>
    <t>LINING 18-INCH PIPE CULVERT</t>
  </si>
  <si>
    <t>60707-0400</t>
  </si>
  <si>
    <t>Lining 525mm pipe culvert</t>
  </si>
  <si>
    <t>LINING 21-INCH PIPE CULVERT</t>
  </si>
  <si>
    <t>60707-0500</t>
  </si>
  <si>
    <t>Lining 600mm pipe culvert</t>
  </si>
  <si>
    <t>LINING 24-INCH PIPE CULVERT</t>
  </si>
  <si>
    <t>60707-0600</t>
  </si>
  <si>
    <t>Lining 750mm pipe culvert</t>
  </si>
  <si>
    <t>LINING 30-INCH PIPE CULVERT</t>
  </si>
  <si>
    <t>60707-0700</t>
  </si>
  <si>
    <t>Lining 900mm pipe culvert</t>
  </si>
  <si>
    <t>LINING 36-INCH PIPE CULVERT</t>
  </si>
  <si>
    <t>60707-0800</t>
  </si>
  <si>
    <t>Lining 1050mm pipe culvert</t>
  </si>
  <si>
    <t>LINING 42-INCH PIPE CULVERT</t>
  </si>
  <si>
    <t>60707-0900</t>
  </si>
  <si>
    <t>Lining 1200mm pipe culvert</t>
  </si>
  <si>
    <t>LINING 48-INCH PIPE CULVERT</t>
  </si>
  <si>
    <t>60707-1000</t>
  </si>
  <si>
    <t>Lining 1350mm pipe culvert</t>
  </si>
  <si>
    <t>LINING 54-INCH PIPE CULVERT</t>
  </si>
  <si>
    <t>60707-1100</t>
  </si>
  <si>
    <t>Lining 1500mm pipe culvert</t>
  </si>
  <si>
    <t>LINING 60-INCH PIPE CULVERT</t>
  </si>
  <si>
    <t>60707-1200</t>
  </si>
  <si>
    <t>Lining 1650mm pipe culvert</t>
  </si>
  <si>
    <t>LINING 66-INCH PIPE CULVERT</t>
  </si>
  <si>
    <t>60707-1300</t>
  </si>
  <si>
    <t>Lining 1800mm pipe culvert</t>
  </si>
  <si>
    <t>LINING 72-INCH PIPE CULVERT</t>
  </si>
  <si>
    <t>60708-0000</t>
  </si>
  <si>
    <t>Concrete pipe joint repair</t>
  </si>
  <si>
    <t>CONCRETE PIPE JOINT REPAIR</t>
  </si>
  <si>
    <t>60709-0000</t>
  </si>
  <si>
    <t>Cleaning drainage structures in place</t>
  </si>
  <si>
    <t>CLEANING DRAINAGE STRUCTURES IN PLACE</t>
  </si>
  <si>
    <t>60711-0000</t>
  </si>
  <si>
    <t>60801-0100</t>
  </si>
  <si>
    <t>Paved waterway, type 1</t>
  </si>
  <si>
    <t>PAVED WATERWAY, TYPE 1</t>
  </si>
  <si>
    <t>60801-0200</t>
  </si>
  <si>
    <t>Paved waterway, type 2</t>
  </si>
  <si>
    <t>PAVED WATERWAY, TYPE 2</t>
  </si>
  <si>
    <t>60801-0300</t>
  </si>
  <si>
    <t>Paved waterway, type 3</t>
  </si>
  <si>
    <t>PAVED WATERWAY, TYPE 3</t>
  </si>
  <si>
    <t>60801-0400</t>
  </si>
  <si>
    <t>Paved waterway, type 4</t>
  </si>
  <si>
    <t>PAVED WATERWAY, TYPE 4</t>
  </si>
  <si>
    <t>60801-0500</t>
  </si>
  <si>
    <t>Paved waterway, type 5</t>
  </si>
  <si>
    <t>PAVED WATERWAY, TYPE 5</t>
  </si>
  <si>
    <t>60802-0100</t>
  </si>
  <si>
    <t>60802-0200</t>
  </si>
  <si>
    <t>60802-0300</t>
  </si>
  <si>
    <t>60802-0400</t>
  </si>
  <si>
    <t>60802-0500</t>
  </si>
  <si>
    <t>60803-0500</t>
  </si>
  <si>
    <t>60810-0000</t>
  </si>
  <si>
    <t>DRAINAGE CHUTES</t>
  </si>
  <si>
    <t>60811-0000</t>
  </si>
  <si>
    <t>Drainage chute</t>
  </si>
  <si>
    <t>DRAINAGE CHUTE</t>
  </si>
  <si>
    <t>60815-0100</t>
  </si>
  <si>
    <t>Recondition paved waterway, type 1</t>
  </si>
  <si>
    <t>RECONDITION PAVED WATERWAY, TYPE 1</t>
  </si>
  <si>
    <t>60815-0200</t>
  </si>
  <si>
    <t>Recondition paved waterway, type 2</t>
  </si>
  <si>
    <t>RECONDITION PAVED WATERWAY, TYPE 2</t>
  </si>
  <si>
    <t>60815-0300</t>
  </si>
  <si>
    <t>Recondition paved waterway, type 3</t>
  </si>
  <si>
    <t>RECONDITION PAVED WATERWAY, TYPE 3</t>
  </si>
  <si>
    <t>60815-0400</t>
  </si>
  <si>
    <t>Recondition paved waterway, type 4</t>
  </si>
  <si>
    <t>RECONDITION PAVED WATERWAY, TYPE 4</t>
  </si>
  <si>
    <t>60815-0500</t>
  </si>
  <si>
    <t>Recondition paved waterway, type 5</t>
  </si>
  <si>
    <t>RECONDITION PAVED WATERWAY, TYPE 5</t>
  </si>
  <si>
    <t>60901-0000</t>
  </si>
  <si>
    <t>Curb, concrete</t>
  </si>
  <si>
    <t>CURB, CONCRETE</t>
  </si>
  <si>
    <t>60901-0100</t>
  </si>
  <si>
    <t>60901-0200</t>
  </si>
  <si>
    <t>Curb, concrete, 100mm depth</t>
  </si>
  <si>
    <t>CURB, CONCRETE, 4-INCH DEPTH</t>
  </si>
  <si>
    <t>60901-0300</t>
  </si>
  <si>
    <t>Curb, concrete, 125mm depth</t>
  </si>
  <si>
    <t>CURB, CONCRETE, 5-INCH DEPTH</t>
  </si>
  <si>
    <t>60901-0400</t>
  </si>
  <si>
    <t>Curb, concrete, 150mm depth</t>
  </si>
  <si>
    <t>CURB, CONCRETE, 6-INCH DEPTH</t>
  </si>
  <si>
    <t>60901-0500</t>
  </si>
  <si>
    <t>Curb, concrete, 175mm depth</t>
  </si>
  <si>
    <t>CURB, CONCRETE, 7-INCH DEPTH</t>
  </si>
  <si>
    <t>60901-0600</t>
  </si>
  <si>
    <t>Curb, concrete, 200mm depth</t>
  </si>
  <si>
    <t>CURB, CONCRETE, 8-INCH DEPTH</t>
  </si>
  <si>
    <t>60901-0700</t>
  </si>
  <si>
    <t>Curb, concrete, 225mm depth</t>
  </si>
  <si>
    <t>CURB, CONCRETE, 9-INCH DEPTH</t>
  </si>
  <si>
    <t>60901-0800</t>
  </si>
  <si>
    <t>Curb, concrete, 250mm depth</t>
  </si>
  <si>
    <t>CURB, CONCRETE, 10-INCH DEPTH</t>
  </si>
  <si>
    <t>60901-0900</t>
  </si>
  <si>
    <t>Curb, concrete, 275mm depth</t>
  </si>
  <si>
    <t>CURB, CONCRETE, 11-INCH DEPTH</t>
  </si>
  <si>
    <t>60901-1000</t>
  </si>
  <si>
    <t>Curb, concrete, 300mm depth</t>
  </si>
  <si>
    <t>CURB, CONCRETE, 12-INCH DEPTH</t>
  </si>
  <si>
    <t>60901-1100</t>
  </si>
  <si>
    <t>Curb, concrete, 325mm depth</t>
  </si>
  <si>
    <t>CURB, CONCRETE, 13-INCH DEPTH</t>
  </si>
  <si>
    <t>60901-1200</t>
  </si>
  <si>
    <t>Curb, concrete, 350mm depth</t>
  </si>
  <si>
    <t>CURB, CONCRETE, 14-INCH DEPTH</t>
  </si>
  <si>
    <t>60901-1300</t>
  </si>
  <si>
    <t>Curb, concrete, 375mm depth</t>
  </si>
  <si>
    <t>CURB, CONCRETE, 15-INCH DEPTH</t>
  </si>
  <si>
    <t>60901-1500</t>
  </si>
  <si>
    <t>Curb, concrete, 400mm depth</t>
  </si>
  <si>
    <t>CURB, CONCRETE, 16-INCH DEPTH</t>
  </si>
  <si>
    <t>60901-1600</t>
  </si>
  <si>
    <t>Curb, concrete, 425mm depth</t>
  </si>
  <si>
    <t>CURB, CONCRETE, 17-INCH DEPTH</t>
  </si>
  <si>
    <t>60901-1700</t>
  </si>
  <si>
    <t>Curb, concrete, 450mm depth</t>
  </si>
  <si>
    <t>CURB, CONCRETE, 18-INCH DEPTH</t>
  </si>
  <si>
    <t>60901-1800</t>
  </si>
  <si>
    <t>Curb, concrete, 475mm depth</t>
  </si>
  <si>
    <t>CURB, CONCRETE, 19-INCH DEPTH</t>
  </si>
  <si>
    <t>60901-1900</t>
  </si>
  <si>
    <t>Curb, concrete, 500mm depth</t>
  </si>
  <si>
    <t>CURB, CONCRETE, 20-INCH DEPTH</t>
  </si>
  <si>
    <t>60901-2000</t>
  </si>
  <si>
    <t>60901-2100</t>
  </si>
  <si>
    <t>Curb, asphalt, 100mm depth</t>
  </si>
  <si>
    <t>CURB, ASPHALT, 4-INCH DEPTH</t>
  </si>
  <si>
    <t>60901-2200</t>
  </si>
  <si>
    <t>Curb, asphalt, 125mm depth</t>
  </si>
  <si>
    <t>CURB, ASPHALT, 5-INCH DEPTH</t>
  </si>
  <si>
    <t>60901-2300</t>
  </si>
  <si>
    <t>Curb, asphalt, 150mm depth</t>
  </si>
  <si>
    <t>CURB, ASPHALT, 6-INCH DEPTH</t>
  </si>
  <si>
    <t>60901-2400</t>
  </si>
  <si>
    <t>Curb, asphalt, 175mm depth</t>
  </si>
  <si>
    <t>CURB, ASPHALT, 7-INCH DEPTH</t>
  </si>
  <si>
    <t>60901-2500</t>
  </si>
  <si>
    <t>Curb, asphalt, 200mm depth</t>
  </si>
  <si>
    <t>CURB, ASPHALT, 8-INCH DEPTH</t>
  </si>
  <si>
    <t>60901-2550</t>
  </si>
  <si>
    <t>Curb, asphalt, 250mm depth</t>
  </si>
  <si>
    <t>CURB, ASPHALT, 10-INCH DEPTH</t>
  </si>
  <si>
    <t>60901-2600</t>
  </si>
  <si>
    <t>60901-2700</t>
  </si>
  <si>
    <t>Curb, stone, type 1, 100mm depth</t>
  </si>
  <si>
    <t>CURB, STONE, TYPE 1, 4-INCH DEPTH</t>
  </si>
  <si>
    <t>60901-2800</t>
  </si>
  <si>
    <t>Curb, stone, type 1, 125mm depth</t>
  </si>
  <si>
    <t>CURB, STONE, TYPE 1, 5-INCH DEPTH</t>
  </si>
  <si>
    <t>60901-2900</t>
  </si>
  <si>
    <t>Curb, stone, type 1, 150mm depth</t>
  </si>
  <si>
    <t>CURB, STONE, TYPE 1, 6-INCH DEPTH</t>
  </si>
  <si>
    <t>60901-3000</t>
  </si>
  <si>
    <t>Curb, stone, type 1, 175mm depth</t>
  </si>
  <si>
    <t>CURB, STONE, TYPE 1, 7-INCH DEPTH</t>
  </si>
  <si>
    <t>60901-3100</t>
  </si>
  <si>
    <t>Curb, stone, type 1, 200mm depth</t>
  </si>
  <si>
    <t>CURB, STONE, TYPE 1, 8-INCH DEPTH</t>
  </si>
  <si>
    <t>60901-3200</t>
  </si>
  <si>
    <t>Curb, stone, type 1, 225mm depth</t>
  </si>
  <si>
    <t>CURB, STONE, TYPE 1, 9-INCH DEPTH</t>
  </si>
  <si>
    <t>60901-3300</t>
  </si>
  <si>
    <t>Curb, stone, type 1, 250mm depth</t>
  </si>
  <si>
    <t>CURB, STONE, TYPE 1, 10-INCH DEPTH</t>
  </si>
  <si>
    <t>60901-3400</t>
  </si>
  <si>
    <t>Curb, stone, type 1, 275mm depth</t>
  </si>
  <si>
    <t>CURB, STONE, TYPE 1, 11-INCH DEPTH</t>
  </si>
  <si>
    <t>60901-3500</t>
  </si>
  <si>
    <t>Curb, stone, type 1, 300mm depth</t>
  </si>
  <si>
    <t>CURB, STONE, TYPE 1, 12-INCH DEPTH</t>
  </si>
  <si>
    <t>60901-3600</t>
  </si>
  <si>
    <t>Curb, stone, type 1, 325mm depth</t>
  </si>
  <si>
    <t>CURB, STONE, TYPE 1, 13-INCH DEPTH</t>
  </si>
  <si>
    <t>60901-3700</t>
  </si>
  <si>
    <t>Curb, stone, type 1, 350mm depth</t>
  </si>
  <si>
    <t>CURB, STONE, TYPE 1, 14-INCH DEPTH</t>
  </si>
  <si>
    <t>60901-3800</t>
  </si>
  <si>
    <t>Curb, stone, type 1, 375mm depth</t>
  </si>
  <si>
    <t>CURB, STONE, TYPE 1, 15-INCH DEPTH</t>
  </si>
  <si>
    <t>60901-4000</t>
  </si>
  <si>
    <t>Curb, stone, type 1, 400mm depth</t>
  </si>
  <si>
    <t>CURB, STONE, TYPE 1, 16-INCH DEPTH</t>
  </si>
  <si>
    <t>60901-4100</t>
  </si>
  <si>
    <t>Curb, stone, type 1, 425mm depth</t>
  </si>
  <si>
    <t>CURB, STONE, TYPE 1, 17-INCH DEPTH</t>
  </si>
  <si>
    <t>60901-4200</t>
  </si>
  <si>
    <t>Curb, stone, type 1, 450mm depth</t>
  </si>
  <si>
    <t>CURB, STONE, TYPE 1, 18-INCH DEPTH</t>
  </si>
  <si>
    <t>60901-4300</t>
  </si>
  <si>
    <t>Curb, stone, type 1, 475mm depth</t>
  </si>
  <si>
    <t>CURB, STONE, TYPE 1, 19-INCH DEPTH</t>
  </si>
  <si>
    <t>60901-4400</t>
  </si>
  <si>
    <t>Curb, stone, type 1, 500mm depth</t>
  </si>
  <si>
    <t>CURB, STONE, TYPE 1, 20-INCH DEPTH</t>
  </si>
  <si>
    <t>60901-4450</t>
  </si>
  <si>
    <t>Curb, stone, type 1, 600mm depth</t>
  </si>
  <si>
    <t>CURB, STONE, TYPE 1, 24-INCH DEPTH</t>
  </si>
  <si>
    <t>60901-4500</t>
  </si>
  <si>
    <t>60901-4600</t>
  </si>
  <si>
    <t>Curb, stone, type 2, 100mm depth</t>
  </si>
  <si>
    <t>CURB, STONE, TYPE 2, 4-INCH DEPTH</t>
  </si>
  <si>
    <t>60901-4700</t>
  </si>
  <si>
    <t>Curb, stone, type 2, 125mm depth</t>
  </si>
  <si>
    <t>CURB, STONE, TYPE 2, 5-INCH DEPTH</t>
  </si>
  <si>
    <t>60901-4800</t>
  </si>
  <si>
    <t>Curb, stone, type 2, 150mm depth</t>
  </si>
  <si>
    <t>CURB, STONE, TYPE 2, 6-INCH DEPTH</t>
  </si>
  <si>
    <t>60901-4900</t>
  </si>
  <si>
    <t>Curb, stone, type 2, 175mm depth</t>
  </si>
  <si>
    <t>CURB, STONE, TYPE 2, 7-INCH DEPTH</t>
  </si>
  <si>
    <t>60901-5000</t>
  </si>
  <si>
    <t>Curb, stone, type 2, 200mm depth</t>
  </si>
  <si>
    <t>CURB, STONE, TYPE 2, 8-INCH DEPTH</t>
  </si>
  <si>
    <t>60901-5100</t>
  </si>
  <si>
    <t>Curb, stone, type 2, 225mm depth</t>
  </si>
  <si>
    <t>CURB, STONE, TYPE 2, 9-INCH DEPTH</t>
  </si>
  <si>
    <t>60901-5200</t>
  </si>
  <si>
    <t>Curb, stone, type 2, 250mm depth</t>
  </si>
  <si>
    <t>CURB, STONE, TYPE 2, 10-INCH DEPTH</t>
  </si>
  <si>
    <t>60901-5300</t>
  </si>
  <si>
    <t>Curb, stone, type 2, 275mm depth</t>
  </si>
  <si>
    <t>CURB, STONE, TYPE 2, 11-INCH DEPTH</t>
  </si>
  <si>
    <t>60901-5400</t>
  </si>
  <si>
    <t>Curb, stone, type 2, 300mm depth</t>
  </si>
  <si>
    <t>CURB, STONE, TYPE 2, 12-INCH DEPTH</t>
  </si>
  <si>
    <t>60901-5500</t>
  </si>
  <si>
    <t>Curb, stone, type 2, 325mm depth</t>
  </si>
  <si>
    <t>CURB, STONE, TYPE 2, 13-INCH DEPTH</t>
  </si>
  <si>
    <t>60901-5600</t>
  </si>
  <si>
    <t>Curb, stone, type 2, 350mm depth</t>
  </si>
  <si>
    <t>CURB, STONE, TYPE 2, 14-INCH DEPTH</t>
  </si>
  <si>
    <t>60901-5700</t>
  </si>
  <si>
    <t>Curb, stone, type 2, 375mm depth</t>
  </si>
  <si>
    <t>CURB, STONE, TYPE 2, 15-INCH DEPTH</t>
  </si>
  <si>
    <t>60901-5900</t>
  </si>
  <si>
    <t>Curb, stone, type 2, 400mm depth</t>
  </si>
  <si>
    <t>CURB, STONE, TYPE 2, 16-INCH DEPTH</t>
  </si>
  <si>
    <t>60901-6000</t>
  </si>
  <si>
    <t>Curb, stone, type 2, 425mm depth</t>
  </si>
  <si>
    <t>CURB, STONE, TYPE 2, 17-INCH DEPTH</t>
  </si>
  <si>
    <t>60901-6100</t>
  </si>
  <si>
    <t>Curb, stone, type 2, 450mm depth</t>
  </si>
  <si>
    <t>CURB, STONE, TYPE 2, 18-INCH DEPTH</t>
  </si>
  <si>
    <t>60901-6200</t>
  </si>
  <si>
    <t>Curb, stone, type 2, 475mm depth</t>
  </si>
  <si>
    <t>CURB, STONE, TYPE 2, 19-INCH DEPTH</t>
  </si>
  <si>
    <t>60901-6300</t>
  </si>
  <si>
    <t>Curb, stone, type 2, 500mm depth</t>
  </si>
  <si>
    <t>CURB, STONE, TYPE 2, 20-INCH DEPTH</t>
  </si>
  <si>
    <t>60901-6350</t>
  </si>
  <si>
    <t>Curb, stone, type 2, 600mm depth</t>
  </si>
  <si>
    <t>CURB, STONE, TYPE 2, 24-INCH DEPTH</t>
  </si>
  <si>
    <t>60901-7000</t>
  </si>
  <si>
    <t>Curb, log</t>
  </si>
  <si>
    <t>CURB, LOG</t>
  </si>
  <si>
    <t>60901-8000</t>
  </si>
  <si>
    <t>Curb, timber</t>
  </si>
  <si>
    <t>CURB, TIMBER</t>
  </si>
  <si>
    <t>60901-9000</t>
  </si>
  <si>
    <t>Curb, plastic</t>
  </si>
  <si>
    <t>CURB, PLASTIC</t>
  </si>
  <si>
    <t>60902-0600</t>
  </si>
  <si>
    <t>Curb and gutter, concrete, 200mm depth</t>
  </si>
  <si>
    <t>CURB AND GUTTER, CONCRETE, 8-INCH DEPTH</t>
  </si>
  <si>
    <t>60902-0700</t>
  </si>
  <si>
    <t>Curb and gutter, concrete, 225mm depth</t>
  </si>
  <si>
    <t>CURB AND GUTTER, CONCRETE, 9-INCH DEPTH</t>
  </si>
  <si>
    <t>60902-0800</t>
  </si>
  <si>
    <t>Curb and gutter, concrete, 250mm depth</t>
  </si>
  <si>
    <t>CURB AND GUTTER, CONCRETE, 10-INCH DEPTH</t>
  </si>
  <si>
    <t>60902-0900</t>
  </si>
  <si>
    <t>Curb and gutter, concrete, 275mm depth</t>
  </si>
  <si>
    <t>CURB AND GUTTER, CONCRETE, 11-INCH DEPTH</t>
  </si>
  <si>
    <t>60902-1000</t>
  </si>
  <si>
    <t>Curb and gutter, concrete, 300mm depth</t>
  </si>
  <si>
    <t>CURB AND GUTTER, CONCRETE, 12-INCH DEPTH</t>
  </si>
  <si>
    <t>60902-1100</t>
  </si>
  <si>
    <t>Curb and gutter, concrete, 325mm depth</t>
  </si>
  <si>
    <t>CURB AND GUTTER, CONCRETE, 13-INCH DEPTH</t>
  </si>
  <si>
    <t>60902-1200</t>
  </si>
  <si>
    <t>Curb and gutter, concrete, 350mm depth</t>
  </si>
  <si>
    <t>CURB AND GUTTER, CONCRETE, 14-INCH DEPTH</t>
  </si>
  <si>
    <t>60902-1300</t>
  </si>
  <si>
    <t>Curb and gutter, concrete, 375mm depth</t>
  </si>
  <si>
    <t>CURB AND GUTTER, CONCRETE, 15-INCH DEPTH</t>
  </si>
  <si>
    <t>60902-1500</t>
  </si>
  <si>
    <t>Curb and gutter, concrete, 400mm depth</t>
  </si>
  <si>
    <t>CURB AND GUTTER, CONCRETE, 16-INCH DEPTH</t>
  </si>
  <si>
    <t>60902-1600</t>
  </si>
  <si>
    <t>Curb and gutter, concrete, 425mm depth</t>
  </si>
  <si>
    <t>CURB AND GUTTER, CONCRETE, 17-INCH DEPTH</t>
  </si>
  <si>
    <t>60902-1700</t>
  </si>
  <si>
    <t>Curb and gutter, concrete, 450mm depth</t>
  </si>
  <si>
    <t>CURB AND GUTTER, CONCRETE, 18-INCH DEPTH</t>
  </si>
  <si>
    <t>60902-1800</t>
  </si>
  <si>
    <t>Curb and gutter, concrete, 475mm depth</t>
  </si>
  <si>
    <t>CURB AND GUTTER, CONCRETE, 19-INCH DEPTH</t>
  </si>
  <si>
    <t>60902-1900</t>
  </si>
  <si>
    <t>Curb and gutter, concrete, 500mm depth</t>
  </si>
  <si>
    <t>CURB AND GUTTER, CONCRETE, 20-INCH DEPTH</t>
  </si>
  <si>
    <t>60902-2500</t>
  </si>
  <si>
    <t>Curb and gutter, exposed aggregate, 300mm depth</t>
  </si>
  <si>
    <t>CURB AND GUTTER, EXPOSED AGGREGATE, 12-INCH DEPTH</t>
  </si>
  <si>
    <t>60905-1000</t>
  </si>
  <si>
    <t>Gutter, concrete</t>
  </si>
  <si>
    <t>GUTTER, CONCRETE</t>
  </si>
  <si>
    <t>60905-2000</t>
  </si>
  <si>
    <t>Gutter, brick</t>
  </si>
  <si>
    <t>GUTTER, BRICK</t>
  </si>
  <si>
    <t>60905-3000</t>
  </si>
  <si>
    <t>Gutter, asphalt</t>
  </si>
  <si>
    <t>GUTTER, ASPHALT</t>
  </si>
  <si>
    <t>60906-1000</t>
  </si>
  <si>
    <t>60906-2000</t>
  </si>
  <si>
    <t>60906-3000</t>
  </si>
  <si>
    <t>60907-1000</t>
  </si>
  <si>
    <t>Paved ditch, asphalt</t>
  </si>
  <si>
    <t>PAVED DITCH, ASPHALT</t>
  </si>
  <si>
    <t>60908-1000</t>
  </si>
  <si>
    <t>60910-0000</t>
  </si>
  <si>
    <t>Reset curb</t>
  </si>
  <si>
    <t>RESET CURB</t>
  </si>
  <si>
    <t>60911-0500</t>
  </si>
  <si>
    <t>Recondition curb</t>
  </si>
  <si>
    <t>RECONDITION CURB</t>
  </si>
  <si>
    <t>60911-1000</t>
  </si>
  <si>
    <t>Recondition gutter</t>
  </si>
  <si>
    <t>RECONDITION GUTTER</t>
  </si>
  <si>
    <t>60915-1000</t>
  </si>
  <si>
    <t>Wheelstop, concrete</t>
  </si>
  <si>
    <t>WHEELSTOP, CONCRETE</t>
  </si>
  <si>
    <t>60915-2000</t>
  </si>
  <si>
    <t>Wheelstop, timber</t>
  </si>
  <si>
    <t>WHEELSTOP, TIMBER</t>
  </si>
  <si>
    <t>60915-3000</t>
  </si>
  <si>
    <t>Wheelstop, recycled plastic</t>
  </si>
  <si>
    <t>WHEELSTOP, RECYCLED PLASTIC</t>
  </si>
  <si>
    <t>60920-0000</t>
  </si>
  <si>
    <t>Reset wheelstop</t>
  </si>
  <si>
    <t>RESET WHEELSTOP</t>
  </si>
  <si>
    <t>60925-0000</t>
  </si>
  <si>
    <t>Bed course material</t>
  </si>
  <si>
    <t>BED COURSE MATERIAL</t>
  </si>
  <si>
    <t>60926-0000</t>
  </si>
  <si>
    <t>61101-0000</t>
  </si>
  <si>
    <t>Water system</t>
  </si>
  <si>
    <t>WATER SYSTEM</t>
  </si>
  <si>
    <t>61102-0100</t>
  </si>
  <si>
    <t>13mm waterline, copper</t>
  </si>
  <si>
    <t>1/2-INCH WATERLINE, COPPER</t>
  </si>
  <si>
    <t>61102-0150</t>
  </si>
  <si>
    <t>13mm waterline, galvanized steel</t>
  </si>
  <si>
    <t>1/2-INCH WATERLINE, GALVANIZED STEEL</t>
  </si>
  <si>
    <t>61102-0200</t>
  </si>
  <si>
    <t>13mm waterline, polyvinyl chloride (PVC)</t>
  </si>
  <si>
    <t>1/2-INCH WATERLINE, POLYVINYL CHLORIDE (PVC)</t>
  </si>
  <si>
    <t>61102-0350</t>
  </si>
  <si>
    <t>20mm waterline, copper</t>
  </si>
  <si>
    <t>3/4-INCH WATERLINE, COPPER</t>
  </si>
  <si>
    <t>61102-0400</t>
  </si>
  <si>
    <t>20mm waterline, galvanized steel</t>
  </si>
  <si>
    <t>3/4-INCH WATERLINE, GALVANIZED STEEL</t>
  </si>
  <si>
    <t>61102-0450</t>
  </si>
  <si>
    <t>20mm waterline, polyvinyl chloride (PVC)</t>
  </si>
  <si>
    <t>3/4-INCH WATERLINE, POLYVINYL CHLORIDE (PVC)</t>
  </si>
  <si>
    <t>61102-0600</t>
  </si>
  <si>
    <t>25mm waterline, copper</t>
  </si>
  <si>
    <t>1-INCH WATERLINE, COPPER</t>
  </si>
  <si>
    <t>61102-0650</t>
  </si>
  <si>
    <t>25mm waterline, galvanized steel</t>
  </si>
  <si>
    <t>1-INCH WATERLINE, GALVANIZED STEEL</t>
  </si>
  <si>
    <t>61102-0700</t>
  </si>
  <si>
    <t>25mm waterline, polyvinyl chloride (PVC)</t>
  </si>
  <si>
    <t>1-INCH WATERLINE, POLYVINYL CHLORIDE (PVC)</t>
  </si>
  <si>
    <t>61102-0850</t>
  </si>
  <si>
    <t>32mm waterline, copper</t>
  </si>
  <si>
    <t>1 1/4-INCH WATERLINE, COPPER</t>
  </si>
  <si>
    <t>61102-0900</t>
  </si>
  <si>
    <t>32mm waterline, galvanized steel</t>
  </si>
  <si>
    <t>1 1/4-INCH WATERLINE, GALVANIZED STEEL</t>
  </si>
  <si>
    <t>61102-0950</t>
  </si>
  <si>
    <t>32mm waterline, polyvinyl chloride (PVC)</t>
  </si>
  <si>
    <t>1 1/4-INCH WATERLINE, POLYVINYL CHLORIDE (PVC)</t>
  </si>
  <si>
    <t>61102-1100</t>
  </si>
  <si>
    <t>40mm waterline, copper</t>
  </si>
  <si>
    <t>1 1/2-INCH WATERLINE, COPPER</t>
  </si>
  <si>
    <t>61102-1150</t>
  </si>
  <si>
    <t>40mm waterline, galvanized steel</t>
  </si>
  <si>
    <t>1 1/2-INCH WATERLINE, GALVANIZED STEEL</t>
  </si>
  <si>
    <t>61102-1200</t>
  </si>
  <si>
    <t>40mm waterline, polyvinyl chloride (PVC)</t>
  </si>
  <si>
    <t>1 1/2-INCH WATERLINE, POLYVINYL CHLORIDE (PVC)</t>
  </si>
  <si>
    <t>61102-1600</t>
  </si>
  <si>
    <t>50mm waterline, copper</t>
  </si>
  <si>
    <t>2-INCH WATERLINE, COPPER</t>
  </si>
  <si>
    <t>61102-1650</t>
  </si>
  <si>
    <t>50mm waterline, galvanized steel</t>
  </si>
  <si>
    <t>2-INCH WATERLINE, GALVANIZED STEEL</t>
  </si>
  <si>
    <t>61102-1700</t>
  </si>
  <si>
    <t>50mm waterline, polyvinyl chloride (PVC)</t>
  </si>
  <si>
    <t>2-INCH WATERLINE, POLYVINYL CHLORIDE (PVC)</t>
  </si>
  <si>
    <t>61102-1750</t>
  </si>
  <si>
    <t>50mm waterline, ductile iron</t>
  </si>
  <si>
    <t>2-INCH WATERLINE, DUCTILE IRON</t>
  </si>
  <si>
    <t>61102-1850</t>
  </si>
  <si>
    <t>65mm waterline, copper</t>
  </si>
  <si>
    <t>2 1/2-INCH WATERLINE, COPPER</t>
  </si>
  <si>
    <t>61102-1900</t>
  </si>
  <si>
    <t>65mm waterline, galvanized steel</t>
  </si>
  <si>
    <t>2 1/2-INCH WATERLINE, GALVANIZED STEEL</t>
  </si>
  <si>
    <t>61102-1950</t>
  </si>
  <si>
    <t>65mm waterline, polyvinyl chloride (PVC)</t>
  </si>
  <si>
    <t>2 1/2-INCH WATERLINE, POLYVINYL CHLORIDE (PVC)</t>
  </si>
  <si>
    <t>61102-2100</t>
  </si>
  <si>
    <t>75mm waterline, copper</t>
  </si>
  <si>
    <t>3-INCH WATERLINE, COPPER</t>
  </si>
  <si>
    <t>61102-2150</t>
  </si>
  <si>
    <t>75mm waterline, galvanized steel</t>
  </si>
  <si>
    <t>3-INCH WATERLINE, GALVANIZED STEEL</t>
  </si>
  <si>
    <t>61102-2200</t>
  </si>
  <si>
    <t>75mm waterline, polyvinyl chloride (PVC)</t>
  </si>
  <si>
    <t>3-INCH WATERLINE, POLYVINYL CHLORIDE (PVC)</t>
  </si>
  <si>
    <t>61102-2250</t>
  </si>
  <si>
    <t>75mm waterline, ductile iron</t>
  </si>
  <si>
    <t>3-INCH WATERLINE, DUCTILE IRON</t>
  </si>
  <si>
    <t>61102-2600</t>
  </si>
  <si>
    <t>100mm waterline, copper</t>
  </si>
  <si>
    <t>4-INCH WATERLINE, COPPER</t>
  </si>
  <si>
    <t>61102-2650</t>
  </si>
  <si>
    <t>100mm waterline, galvanized steel</t>
  </si>
  <si>
    <t>4-INCH WATERLINE, GALVANIZED STEEL</t>
  </si>
  <si>
    <t>61102-2700</t>
  </si>
  <si>
    <t>100mm waterline, polyvinyl chloride (PVC)</t>
  </si>
  <si>
    <t>4-INCH WATERLINE, POLYVINYL CHLORIDE (PVC)</t>
  </si>
  <si>
    <t>61102-2750</t>
  </si>
  <si>
    <t>100mm waterline, ductile iron</t>
  </si>
  <si>
    <t>4-INCH WATERLINE, DUCTILE IRON</t>
  </si>
  <si>
    <t>61102-2850</t>
  </si>
  <si>
    <t>150mm waterline, copper</t>
  </si>
  <si>
    <t>6-INCH WATERLINE, COPPER</t>
  </si>
  <si>
    <t>61102-2900</t>
  </si>
  <si>
    <t>150mm waterline, galvanized steel</t>
  </si>
  <si>
    <t>6-INCH WATERLINE, GALVANIZED STEEL</t>
  </si>
  <si>
    <t>61102-2950</t>
  </si>
  <si>
    <t>150mm waterline, polyvinyl chloride (PVC)</t>
  </si>
  <si>
    <t>6-INCH WATERLINE, POLYVINYL CHLORIDE (PVC)</t>
  </si>
  <si>
    <t>61102-3000</t>
  </si>
  <si>
    <t>150mm waterline, ductile iron</t>
  </si>
  <si>
    <t>6-INCH WATERLINE, DUCTILE IRON</t>
  </si>
  <si>
    <t>61102-3100</t>
  </si>
  <si>
    <t>200mm waterline, copper</t>
  </si>
  <si>
    <t>8-INCH WATERLINE, COPPER</t>
  </si>
  <si>
    <t>61102-3150</t>
  </si>
  <si>
    <t>200mm waterline, galvanized steel</t>
  </si>
  <si>
    <t>8-INCH WATERLINE, GALVANIZED STEEL</t>
  </si>
  <si>
    <t>61102-3200</t>
  </si>
  <si>
    <t>200mm waterline, polyvinyl chloride (PVC)</t>
  </si>
  <si>
    <t>8-INCH WATERLINE, POLYVINYL CHLORIDE (PVC)</t>
  </si>
  <si>
    <t>61102-3250</t>
  </si>
  <si>
    <t>200mm waterline, ductile iron</t>
  </si>
  <si>
    <t>8-INCH WATERLINE, DUCTILE IRON</t>
  </si>
  <si>
    <t>61102-3350</t>
  </si>
  <si>
    <t>250mm waterline, copper</t>
  </si>
  <si>
    <t>10-INCH WATERLINE, COPPER</t>
  </si>
  <si>
    <t>61102-3400</t>
  </si>
  <si>
    <t>250mm waterline, galvanized steel</t>
  </si>
  <si>
    <t>10-INCH WATERLINE, GALVANIZED STEEL</t>
  </si>
  <si>
    <t>61102-3450</t>
  </si>
  <si>
    <t>250mm waterline, polyvinyl chloride (PVC)</t>
  </si>
  <si>
    <t>10-INCH WATERLINE, POLYVINYL CHLORIDE (PVC)</t>
  </si>
  <si>
    <t>61102-3500</t>
  </si>
  <si>
    <t>250mm waterline, ductile iron</t>
  </si>
  <si>
    <t>10-INCH WATERLINE, DUCTILE IRON</t>
  </si>
  <si>
    <t>61102-3600</t>
  </si>
  <si>
    <t>300mm waterline, copper</t>
  </si>
  <si>
    <t>12-INCH WATERLINE, COPPER</t>
  </si>
  <si>
    <t>61102-3650</t>
  </si>
  <si>
    <t>300mm waterline, galvanized steel</t>
  </si>
  <si>
    <t>12-INCH WATERLINE, GALVANIZED STEEL</t>
  </si>
  <si>
    <t>61102-3700</t>
  </si>
  <si>
    <t>300mm waterline, polyvinyl chloride (PVC)</t>
  </si>
  <si>
    <t>12-INCH WATERLINE, POLYVINYL CHLORIDE (PVC)</t>
  </si>
  <si>
    <t>61102-3750</t>
  </si>
  <si>
    <t>300mm waterline, ductile iron</t>
  </si>
  <si>
    <t>12-INCH WATERLINE, DUCTILE IRON</t>
  </si>
  <si>
    <t>61102-3850</t>
  </si>
  <si>
    <t>350mm waterline, copper</t>
  </si>
  <si>
    <t>14-INCH WATERLINE, COPPER</t>
  </si>
  <si>
    <t>61102-3900</t>
  </si>
  <si>
    <t>350mm waterline, galvanized steel</t>
  </si>
  <si>
    <t>14-INCH WATERLINE, GALVANIZED STEEL</t>
  </si>
  <si>
    <t>61102-3950</t>
  </si>
  <si>
    <t>350mm waterline, polyvinyl chloride (PVC)</t>
  </si>
  <si>
    <t>14-INCH WATERLINE, POLYVINYL CHLORIDE (PVC)</t>
  </si>
  <si>
    <t>61102-4000</t>
  </si>
  <si>
    <t>350mm waterline, ductile iron</t>
  </si>
  <si>
    <t>14-INCH WATERLINE, DUCTILE IRON</t>
  </si>
  <si>
    <t>61102-4100</t>
  </si>
  <si>
    <t>400mm waterline, copper</t>
  </si>
  <si>
    <t>16-INCH WATERLINE, COPPER</t>
  </si>
  <si>
    <t>61102-4150</t>
  </si>
  <si>
    <t>400mm waterline, galvanized steel</t>
  </si>
  <si>
    <t>16-INCH WATERLINE, GALVANIZED STEEL</t>
  </si>
  <si>
    <t>61102-4200</t>
  </si>
  <si>
    <t>400mm waterline, polyvinyl chloride (PVC)</t>
  </si>
  <si>
    <t>16-INCH WATERLINE, POLYVINYL CHLORIDE (PVC)</t>
  </si>
  <si>
    <t>61102-4250</t>
  </si>
  <si>
    <t>400mm waterline, ductile iron</t>
  </si>
  <si>
    <t>16-INCH WATERLINE, DUCTILE IRON</t>
  </si>
  <si>
    <t>61102-4350</t>
  </si>
  <si>
    <t>500mm waterline, copper</t>
  </si>
  <si>
    <t>20-INCH WATERLINE, COPPER</t>
  </si>
  <si>
    <t>61102-4400</t>
  </si>
  <si>
    <t>500mm waterline, galvanized steel</t>
  </si>
  <si>
    <t>20-INCH WATERLINE, GALVANIZED STEEL</t>
  </si>
  <si>
    <t>61102-4450</t>
  </si>
  <si>
    <t>500mm waterline, polyvinyl chloride (PVC)</t>
  </si>
  <si>
    <t>20-INCH WATERLINE, POLYVINYL CHLORIDE (PVC)</t>
  </si>
  <si>
    <t>61102-4500</t>
  </si>
  <si>
    <t>500mm waterline, ductile iron</t>
  </si>
  <si>
    <t>20-INCH WATERLINE, DUCTILE IRON</t>
  </si>
  <si>
    <t>61102-4600</t>
  </si>
  <si>
    <t>600mm waterline, copper</t>
  </si>
  <si>
    <t>24-INCH WATERLINE, COPPER</t>
  </si>
  <si>
    <t>61102-4650</t>
  </si>
  <si>
    <t>600mm waterline, galvanized steel</t>
  </si>
  <si>
    <t>24-INCH WATERLINE, GALVANIZED STEEL</t>
  </si>
  <si>
    <t>61102-4700</t>
  </si>
  <si>
    <t>600mm waterline, polyvinyl chloride (PVC)</t>
  </si>
  <si>
    <t>24-INCH WATERLINE, POLYVINYL CHLORIDE (PVC)</t>
  </si>
  <si>
    <t>61102-4750</t>
  </si>
  <si>
    <t>600mm waterline, ductile iron</t>
  </si>
  <si>
    <t>24-INCH WATERLINE, DUCTILE IRON</t>
  </si>
  <si>
    <t>61102-4850</t>
  </si>
  <si>
    <t>750mm waterline, copper</t>
  </si>
  <si>
    <t>30-INCH WATERLINE, COPPER</t>
  </si>
  <si>
    <t>61102-4900</t>
  </si>
  <si>
    <t>750mm waterline, galvanized steel</t>
  </si>
  <si>
    <t>30-INCH WATERLINE, GALVANIZED STEEL</t>
  </si>
  <si>
    <t>61102-4950</t>
  </si>
  <si>
    <t>750mm waterline, polyvinyl chloride (PVC)</t>
  </si>
  <si>
    <t>30-INCH WATERLINE, POLYVINYL CHLORIDE (PVC)</t>
  </si>
  <si>
    <t>61102-5000</t>
  </si>
  <si>
    <t>750mm waterline, ductile iron</t>
  </si>
  <si>
    <t>30-INCH WATERLINE, DUCTILE IRON</t>
  </si>
  <si>
    <t>61102-5100</t>
  </si>
  <si>
    <t>900mm waterline, copper</t>
  </si>
  <si>
    <t>36-INCH WATERLINE, COPPER</t>
  </si>
  <si>
    <t>61102-5150</t>
  </si>
  <si>
    <t>900mm waterline, galvanized steel</t>
  </si>
  <si>
    <t>36-INCH WATERLINE, GALVANIZED STEEL</t>
  </si>
  <si>
    <t>61102-5200</t>
  </si>
  <si>
    <t>900mm waterline, polyvinyl chloride (PVC)</t>
  </si>
  <si>
    <t>36-INCH WATERLINE, POLYVINYL CHLORIDE (PVC)</t>
  </si>
  <si>
    <t>61102-5250</t>
  </si>
  <si>
    <t>900mm waterline, ductile iron</t>
  </si>
  <si>
    <t>36-INCH WATERLINE, DUCTILE IRON</t>
  </si>
  <si>
    <t>61102-5350</t>
  </si>
  <si>
    <t>1050mm waterline, copper</t>
  </si>
  <si>
    <t>42-INCH WATERLINE, COPPER</t>
  </si>
  <si>
    <t>61102-5400</t>
  </si>
  <si>
    <t>1050mm waterline, galvanized steel</t>
  </si>
  <si>
    <t>42-INCH WATERLINE, GALVANIZED STEEL</t>
  </si>
  <si>
    <t>61102-5450</t>
  </si>
  <si>
    <t>1050mm waterline, polyvinyl chloride (PVC)</t>
  </si>
  <si>
    <t>42-INCH WATERLINE, POLYVINYL CHLORIDE (PVC)</t>
  </si>
  <si>
    <t>61102-5500</t>
  </si>
  <si>
    <t>1050mm waterline, ductile iron</t>
  </si>
  <si>
    <t>42-INCH WATERLINE, DUCTILE IRON</t>
  </si>
  <si>
    <t>61103-0100</t>
  </si>
  <si>
    <t>61103-0200</t>
  </si>
  <si>
    <t>100mm encasement pipe, polyvinyl chloride (PVC)</t>
  </si>
  <si>
    <t>4-INCH ENCASEMENT PIPE, POLYVINYL CHLORIDE (PVC)</t>
  </si>
  <si>
    <t>61103-0300</t>
  </si>
  <si>
    <t>61103-0400</t>
  </si>
  <si>
    <t>125mm encasement pipe, polyvinyl chloride (PVC)</t>
  </si>
  <si>
    <t>5-INCH ENCASEMENT PIPE, POLYVINYL CHLORIDE (PVC)</t>
  </si>
  <si>
    <t>61103-0500</t>
  </si>
  <si>
    <t>61103-0600</t>
  </si>
  <si>
    <t>150mm encasement pipe, polyvinyl chloride (PVC)</t>
  </si>
  <si>
    <t>6-INCH ENCASEMENT PIPE, POLYVINYL CHLORIDE (PVC)</t>
  </si>
  <si>
    <t>61103-0700</t>
  </si>
  <si>
    <t>61103-0800</t>
  </si>
  <si>
    <t>200mm encasement pipe, polyvinyl chloride (PVC)</t>
  </si>
  <si>
    <t>8-INCH ENCASEMENT PIPE, POLYVINYL CHLORIDE (PVC)</t>
  </si>
  <si>
    <t>61103-0900</t>
  </si>
  <si>
    <t>61103-1000</t>
  </si>
  <si>
    <t>250mm encasement pipe, polyvinyl chloride (PVC)</t>
  </si>
  <si>
    <t>10-INCH ENCASEMENT PIPE, POLYVINYL CHLORIDE (PVC)</t>
  </si>
  <si>
    <t>61103-1100</t>
  </si>
  <si>
    <t>61103-1200</t>
  </si>
  <si>
    <t>300mm encasement pipe, polyvinyl chloride (PVC)</t>
  </si>
  <si>
    <t>12-INCH ENCASEMENT PIPE, POLYVINYL CHLORIDE (PVC)</t>
  </si>
  <si>
    <t>61103-1300</t>
  </si>
  <si>
    <t>61103-1400</t>
  </si>
  <si>
    <t>350mm encasement pipe, polyvinyl chloride (PVC)</t>
  </si>
  <si>
    <t>14-INCH ENCASEMENT PIPE, POLYVINYL CHLORIDE (PVC)</t>
  </si>
  <si>
    <t>61103-1450</t>
  </si>
  <si>
    <t>400mm encasement pipe, galvanized steel</t>
  </si>
  <si>
    <t>16-INCH ENCASEMENT PIPE, GALVANIZED STEEL</t>
  </si>
  <si>
    <t>61103-1455</t>
  </si>
  <si>
    <t>400mm encasement pipe, steel</t>
  </si>
  <si>
    <t>16-INCH ENCASEMENT PIPE, STEEL</t>
  </si>
  <si>
    <t>61103-1480</t>
  </si>
  <si>
    <t>500mm encasement pipe, steel</t>
  </si>
  <si>
    <t>20-INCH ENCASEMENT PIPE, STEEL</t>
  </si>
  <si>
    <t>61103-1500</t>
  </si>
  <si>
    <t>61103-1600</t>
  </si>
  <si>
    <t>600mm encasement pipe, polyvinyl chloride (PVC)</t>
  </si>
  <si>
    <t>24-INCH ENCASEMENT PIPE, POLYVINYL CHLORIDE (PVC)</t>
  </si>
  <si>
    <t>61103-2200</t>
  </si>
  <si>
    <t>61104-0100</t>
  </si>
  <si>
    <t>Valve, butterfly</t>
  </si>
  <si>
    <t>VALVE, BUTTERFLY</t>
  </si>
  <si>
    <t>61104-0200</t>
  </si>
  <si>
    <t>Valve, air release</t>
  </si>
  <si>
    <t>VALVE, AIR RELEASE</t>
  </si>
  <si>
    <t>61104-0300</t>
  </si>
  <si>
    <t>Valve, blow-off</t>
  </si>
  <si>
    <t>VALVE, BLOW-OFF</t>
  </si>
  <si>
    <t>61104-0400</t>
  </si>
  <si>
    <t>Valve, gate</t>
  </si>
  <si>
    <t>VALVE, GATE</t>
  </si>
  <si>
    <t>61104-0500</t>
  </si>
  <si>
    <t>Valve, gate, 40mm</t>
  </si>
  <si>
    <t>VALVE, GATE, 1 1/2-INCH</t>
  </si>
  <si>
    <t>61104-0600</t>
  </si>
  <si>
    <t>Valve, gate, 50mm</t>
  </si>
  <si>
    <t>VALVE, GATE, 2-INCH</t>
  </si>
  <si>
    <t>61104-0700</t>
  </si>
  <si>
    <t>Valve, gate, 100mm</t>
  </si>
  <si>
    <t>VALVE, GATE, 4-INCH</t>
  </si>
  <si>
    <t>61104-0800</t>
  </si>
  <si>
    <t>Valve, gate, 150mm</t>
  </si>
  <si>
    <t>VALVE, GATE, 6-INCH</t>
  </si>
  <si>
    <t>61104-0900</t>
  </si>
  <si>
    <t>Valve, gate, 200mm</t>
  </si>
  <si>
    <t>VALVE, GATE, 8-INCH</t>
  </si>
  <si>
    <t>61104-0950</t>
  </si>
  <si>
    <t>Valve, gate, 250mm</t>
  </si>
  <si>
    <t>VALVE, GATE, 10-INCH</t>
  </si>
  <si>
    <t>61104-1000</t>
  </si>
  <si>
    <t>Valve, gate, 300mm</t>
  </si>
  <si>
    <t>VALVE, GATE, 12-INCH</t>
  </si>
  <si>
    <t>61104-1100</t>
  </si>
  <si>
    <t>Valve, gate, 600mm</t>
  </si>
  <si>
    <t>VALVE, GATE, 24-INCH</t>
  </si>
  <si>
    <t>61104-1200</t>
  </si>
  <si>
    <t>Valve, backflow prevention</t>
  </si>
  <si>
    <t>VALVE, BACKFLOW PREVENTION</t>
  </si>
  <si>
    <t>61104-1300</t>
  </si>
  <si>
    <t>Valve, plug</t>
  </si>
  <si>
    <t>VALVE, PLUG</t>
  </si>
  <si>
    <t>61105-0000</t>
  </si>
  <si>
    <t>Valve box</t>
  </si>
  <si>
    <t>VALVE BOX</t>
  </si>
  <si>
    <t>61106-0000</t>
  </si>
  <si>
    <t>Fire hydrant</t>
  </si>
  <si>
    <t>FIRE HYDRANT</t>
  </si>
  <si>
    <t>61106-1000</t>
  </si>
  <si>
    <t>Fire hydrant, dry</t>
  </si>
  <si>
    <t>FIRE HYDRANT, DRY</t>
  </si>
  <si>
    <t>61107-0000</t>
  </si>
  <si>
    <t>Water meter</t>
  </si>
  <si>
    <t>WATER METER</t>
  </si>
  <si>
    <t>61108-1000</t>
  </si>
  <si>
    <t>Adjust water valve</t>
  </si>
  <si>
    <t>ADJUST WATER VALVE</t>
  </si>
  <si>
    <t>61108-2000</t>
  </si>
  <si>
    <t>Adjust fire hydrant</t>
  </si>
  <si>
    <t>ADJUST FIRE HYDRANT</t>
  </si>
  <si>
    <t>61108-3000</t>
  </si>
  <si>
    <t>Adjust water meter</t>
  </si>
  <si>
    <t>ADJUST WATER METER</t>
  </si>
  <si>
    <t>61108-4000</t>
  </si>
  <si>
    <t>Adjust valve box</t>
  </si>
  <si>
    <t>ADJUST VALVE BOX</t>
  </si>
  <si>
    <t>61109-1000</t>
  </si>
  <si>
    <t>Relocate manhole</t>
  </si>
  <si>
    <t>RELOCATE MANHOLE</t>
  </si>
  <si>
    <t>61109-2000</t>
  </si>
  <si>
    <t>Relocate water valve</t>
  </si>
  <si>
    <t>RELOCATE WATER VALVE</t>
  </si>
  <si>
    <t>61109-3000</t>
  </si>
  <si>
    <t>Relocate water fountain</t>
  </si>
  <si>
    <t>RELOCATE WATER FOUNTAIN</t>
  </si>
  <si>
    <t>61109-4000</t>
  </si>
  <si>
    <t>Relocate fire hydrant</t>
  </si>
  <si>
    <t>RELOCATE FIRE HYDRANT</t>
  </si>
  <si>
    <t>61109-5000</t>
  </si>
  <si>
    <t>Relocate water meter</t>
  </si>
  <si>
    <t>RELOCATE WATER METER</t>
  </si>
  <si>
    <t>61110-0000</t>
  </si>
  <si>
    <t>Cathodic protection system</t>
  </si>
  <si>
    <t>CATHODIC PROTECTION SYSTEM</t>
  </si>
  <si>
    <t>61110-1000</t>
  </si>
  <si>
    <t>Irrigation system</t>
  </si>
  <si>
    <t>IRRIGATION SYSTEM</t>
  </si>
  <si>
    <t>61112-0000</t>
  </si>
  <si>
    <t>Water fountain</t>
  </si>
  <si>
    <t>WATER FOUNTAIN</t>
  </si>
  <si>
    <t>61113-0100</t>
  </si>
  <si>
    <t>Water system, utility company compensation</t>
  </si>
  <si>
    <t>CTSM</t>
  </si>
  <si>
    <t>WATER SYSTEM, UTILITY COMPANY COMPENSATION</t>
  </si>
  <si>
    <t>61114-0500</t>
  </si>
  <si>
    <t>Water system accessory, branch</t>
  </si>
  <si>
    <t>WATER SYSTEM ACCESSORY, BRANCH</t>
  </si>
  <si>
    <t>61114-1000</t>
  </si>
  <si>
    <t>Water system accessory, bend</t>
  </si>
  <si>
    <t>WATER SYSTEM ACCESSORY, BEND</t>
  </si>
  <si>
    <t>61114-1500</t>
  </si>
  <si>
    <t>Water system accessory, tie-in</t>
  </si>
  <si>
    <t>WATER SYSTEM ACCESSORY, TIE-IN</t>
  </si>
  <si>
    <t>61114-4000</t>
  </si>
  <si>
    <t>Water system accessory, blow-off assembly</t>
  </si>
  <si>
    <t>WATER SYSTEM ACCESSORY, BLOW-OFF ASSEMBLY</t>
  </si>
  <si>
    <t>61114-5000</t>
  </si>
  <si>
    <t>Water system accessory, curb stop, 25mm</t>
  </si>
  <si>
    <t>WATER SYSTEM ACCESSORY, CURB STOP, 1-INCH</t>
  </si>
  <si>
    <t>61114-6000</t>
  </si>
  <si>
    <t>Water system accessory, concrete thrust collar</t>
  </si>
  <si>
    <t>WATER SYSTEM ACCESSORY, CONCRETE THRUST COLLAR</t>
  </si>
  <si>
    <t>61201-0000</t>
  </si>
  <si>
    <t>Sewer system</t>
  </si>
  <si>
    <t>SEWER SYSTEM</t>
  </si>
  <si>
    <t>61202-0100</t>
  </si>
  <si>
    <t>100mm sewer line, plastic</t>
  </si>
  <si>
    <t>4-INCH SEWER LINE, PLASTIC</t>
  </si>
  <si>
    <t>61202-0200</t>
  </si>
  <si>
    <t>100mm sewer line, ductile iron</t>
  </si>
  <si>
    <t>4-INCH SEWER LINE, DUCTILE IRON</t>
  </si>
  <si>
    <t>61202-0300</t>
  </si>
  <si>
    <t>100mm sewer line, cast iron</t>
  </si>
  <si>
    <t>4-INCH SEWER LINE, CAST IRON</t>
  </si>
  <si>
    <t>61202-0400</t>
  </si>
  <si>
    <t>150mm sewer line, plastic</t>
  </si>
  <si>
    <t>6-INCH SEWER LINE, PLASTIC</t>
  </si>
  <si>
    <t>61202-0500</t>
  </si>
  <si>
    <t>150mm sewer line, ductile iron</t>
  </si>
  <si>
    <t>6-INCH SEWER LINE, DUCTILE IRON</t>
  </si>
  <si>
    <t>61202-0600</t>
  </si>
  <si>
    <t>150mm sewer line, cast iron</t>
  </si>
  <si>
    <t>6-INCH SEWER LINE, CAST IRON</t>
  </si>
  <si>
    <t>61202-0700</t>
  </si>
  <si>
    <t>200mm sewer line, plastic</t>
  </si>
  <si>
    <t>8-INCH SEWER LINE, PLASTIC</t>
  </si>
  <si>
    <t>61202-0800</t>
  </si>
  <si>
    <t>200mm sewer line, ductile iron</t>
  </si>
  <si>
    <t>8-INCH SEWER LINE, DUCTILE IRON</t>
  </si>
  <si>
    <t>61202-0900</t>
  </si>
  <si>
    <t>200mm sewer line, cast iron</t>
  </si>
  <si>
    <t>8-INCH SEWER LINE, CAST IRON</t>
  </si>
  <si>
    <t>61202-4000</t>
  </si>
  <si>
    <t>525mm sewer line, plastic</t>
  </si>
  <si>
    <t>21-INCH SEWER LINE, PLASTIC</t>
  </si>
  <si>
    <t>61203-0000</t>
  </si>
  <si>
    <t>Manhole, sanitary sewer</t>
  </si>
  <si>
    <t>MANHOLE, SANITARY SEWER</t>
  </si>
  <si>
    <t>61205-1000</t>
  </si>
  <si>
    <t>300mm sewer encasement pipe, galvanized steel</t>
  </si>
  <si>
    <t>12-INCH SEWER ENCASEMENT PIPE, GALVANIZED STEEL</t>
  </si>
  <si>
    <t>61206-0000</t>
  </si>
  <si>
    <t>Relocate sanitary service</t>
  </si>
  <si>
    <t>RELOCATE SANITARY SERVICE</t>
  </si>
  <si>
    <t>61207-0000</t>
  </si>
  <si>
    <t>61210-0000</t>
  </si>
  <si>
    <t>Sanitary sewer system, utility company compensation</t>
  </si>
  <si>
    <t>SANITARY SEWER SYSTEM, UTILITY COMPANY COMPENSATION</t>
  </si>
  <si>
    <t>61301-0000</t>
  </si>
  <si>
    <t>Simulated stone masonry surface treatment</t>
  </si>
  <si>
    <t>SIMULATED STONE MASONRY SURFACE TREATMENT</t>
  </si>
  <si>
    <t>61302-0000</t>
  </si>
  <si>
    <t>Simulated stone masonry test wall</t>
  </si>
  <si>
    <t>SIMULATED STONE MASONRY TEST WALL</t>
  </si>
  <si>
    <t>61303-0000</t>
  </si>
  <si>
    <t>Simulated stone masonry surface staining</t>
  </si>
  <si>
    <t>SIMULATED STONE MASONRY SURFACE STAINING</t>
  </si>
  <si>
    <t>61501-0100</t>
  </si>
  <si>
    <t>Sidewalk, concrete</t>
  </si>
  <si>
    <t>SIDEWALK, CONCRETE</t>
  </si>
  <si>
    <t>61501-0200</t>
  </si>
  <si>
    <t>Sidewalk, colored concrete</t>
  </si>
  <si>
    <t>SIDEWALK, COLORED CONCRETE</t>
  </si>
  <si>
    <t>61501-0300</t>
  </si>
  <si>
    <t>Sidewalk, fiber reinforced colored concrete</t>
  </si>
  <si>
    <t>SIDEWALK, FIBER REINFORCED COLORED CONCRETE</t>
  </si>
  <si>
    <t>61501-0400</t>
  </si>
  <si>
    <t>Sidewalk, precast concrete pavers</t>
  </si>
  <si>
    <t>SIDEWALK, PRECAST CONCRETE PAVERS</t>
  </si>
  <si>
    <t>61501-0500</t>
  </si>
  <si>
    <t>Sidewalk, exposed aggregate concrete</t>
  </si>
  <si>
    <t>SIDEWALK, EXPOSED AGGREGATE CONCRETE</t>
  </si>
  <si>
    <t>61501-0600</t>
  </si>
  <si>
    <t>Sidewalk, exposed aggregate colored concrete</t>
  </si>
  <si>
    <t>SIDEWALK, EXPOSED AGGREGATE COLORED CONCRETE</t>
  </si>
  <si>
    <t>61501-0700</t>
  </si>
  <si>
    <t>Sidewalk, decomposed granite</t>
  </si>
  <si>
    <t>SIDEWALK, DECOMPOSED GRANITE</t>
  </si>
  <si>
    <t>61501-0800</t>
  </si>
  <si>
    <t>Sidewalk, aggregate</t>
  </si>
  <si>
    <t>SIDEWALK, AGGREGATE</t>
  </si>
  <si>
    <t>61501-0900</t>
  </si>
  <si>
    <t>Sidewalk, stone</t>
  </si>
  <si>
    <t>SIDEWALK, STONE</t>
  </si>
  <si>
    <t>61501-1000</t>
  </si>
  <si>
    <t>Sidewalk, brick</t>
  </si>
  <si>
    <t>SIDEWALK, BRICK</t>
  </si>
  <si>
    <t>61501-1100</t>
  </si>
  <si>
    <t>Sidewalk, asphalt</t>
  </si>
  <si>
    <t>SIDEWALK, ASPHALT</t>
  </si>
  <si>
    <t>61502-1000</t>
  </si>
  <si>
    <t>Drive pad, concrete</t>
  </si>
  <si>
    <t>DRIVE PAD, CONCRETE</t>
  </si>
  <si>
    <t>61502-2000</t>
  </si>
  <si>
    <t>Drive pad, asphalt concrete</t>
  </si>
  <si>
    <t>DRIVE PAD, ASPHALT CONCRETE</t>
  </si>
  <si>
    <t>61502-3000</t>
  </si>
  <si>
    <t>Drive pad, stone</t>
  </si>
  <si>
    <t>DRIVE PAD, STONE</t>
  </si>
  <si>
    <t>61502-4000</t>
  </si>
  <si>
    <t>Drive pad, brick</t>
  </si>
  <si>
    <t>DRIVE PAD, BRICK</t>
  </si>
  <si>
    <t>61503-1000</t>
  </si>
  <si>
    <t>Median, concrete</t>
  </si>
  <si>
    <t>MEDIAN, CONCRETE</t>
  </si>
  <si>
    <t>61503-2000</t>
  </si>
  <si>
    <t>Median, exposed aggregate concrete</t>
  </si>
  <si>
    <t>MEDIAN, EXPOSED AGGREGATE CONCRETE</t>
  </si>
  <si>
    <t>61503-3000</t>
  </si>
  <si>
    <t>Median, asphalt</t>
  </si>
  <si>
    <t>MEDIAN, ASPHALT</t>
  </si>
  <si>
    <t>61503-4000</t>
  </si>
  <si>
    <t>61503-5000</t>
  </si>
  <si>
    <t>Median, stone</t>
  </si>
  <si>
    <t>MEDIAN, STONE</t>
  </si>
  <si>
    <t>61503-6000</t>
  </si>
  <si>
    <t>Median, brick</t>
  </si>
  <si>
    <t>MEDIAN, BRICK</t>
  </si>
  <si>
    <t>61504-1000</t>
  </si>
  <si>
    <t>Accessibility ramp, concrete</t>
  </si>
  <si>
    <t>ACCESSIBILITY RAMP, CONCRETE</t>
  </si>
  <si>
    <t>61504-2000</t>
  </si>
  <si>
    <t>Accessibility ramp, exposed aggregate concrete</t>
  </si>
  <si>
    <t>ACCESSIBILITY RAMP, EXPOSED AGGREGATE CONCRETE</t>
  </si>
  <si>
    <t>61504-3000</t>
  </si>
  <si>
    <t>Accessibility ramp, asphalt</t>
  </si>
  <si>
    <t>ACCESSIBILITY RAMP, ASPHALT</t>
  </si>
  <si>
    <t>61504-4000</t>
  </si>
  <si>
    <t>Accessibility ramp, stone</t>
  </si>
  <si>
    <t>ACCESSIBILITY RAMP, STONE</t>
  </si>
  <si>
    <t>61504-5000</t>
  </si>
  <si>
    <t>Accessibility ramp, brick</t>
  </si>
  <si>
    <t>ACCESSIBILITY RAMP, BRICK</t>
  </si>
  <si>
    <t>61505-1000</t>
  </si>
  <si>
    <t>61505-2000</t>
  </si>
  <si>
    <t>Accessibility ramp, timber</t>
  </si>
  <si>
    <t>ACCESSIBILITY RAMP, TIMBER</t>
  </si>
  <si>
    <t>61506-1000</t>
  </si>
  <si>
    <t>Paving, Brick</t>
  </si>
  <si>
    <t>PAVING, BRICK</t>
  </si>
  <si>
    <t>61506-2000</t>
  </si>
  <si>
    <t>Paving, cobblestone</t>
  </si>
  <si>
    <t>PAVING, COBBLESTONE</t>
  </si>
  <si>
    <t>61507-1000</t>
  </si>
  <si>
    <t>Feature strip, granite</t>
  </si>
  <si>
    <t>FEATURE STRIP, GRANITE</t>
  </si>
  <si>
    <t>61507-1010</t>
  </si>
  <si>
    <t>Feature strip, stone masonry</t>
  </si>
  <si>
    <t>FEATURE STRIP, STONE MASONRY</t>
  </si>
  <si>
    <t>61508-0100</t>
  </si>
  <si>
    <t>Reset cobblestone pavers</t>
  </si>
  <si>
    <t>RESET COBBLESTONE PAVERS</t>
  </si>
  <si>
    <t>61509-0000</t>
  </si>
  <si>
    <t>Detectable warning panels</t>
  </si>
  <si>
    <t>DETECTABLE WARNING PANELS</t>
  </si>
  <si>
    <t>61601-1000</t>
  </si>
  <si>
    <t>Slope paving, concrete</t>
  </si>
  <si>
    <t>SLOPE PAVING, CONCRETE</t>
  </si>
  <si>
    <t>61601-2000</t>
  </si>
  <si>
    <t>Slope paving, cellular concrete</t>
  </si>
  <si>
    <t>SLOPE PAVING, CELLULAR CONCRETE</t>
  </si>
  <si>
    <t>61601-3000</t>
  </si>
  <si>
    <t>Slope paving, stone</t>
  </si>
  <si>
    <t>SLOPE PAVING, STONE</t>
  </si>
  <si>
    <t>61601-4000</t>
  </si>
  <si>
    <t>Slope paving, brick</t>
  </si>
  <si>
    <t>SLOPE PAVING, BRICK</t>
  </si>
  <si>
    <t>61601-5000</t>
  </si>
  <si>
    <t>Slope paving, masonry block</t>
  </si>
  <si>
    <t>SLOPE PAVING, MASONRY BLOCK</t>
  </si>
  <si>
    <t>61601-6000</t>
  </si>
  <si>
    <t>Slope paving, rubble</t>
  </si>
  <si>
    <t>SLOPE PAVING, RUBBLE</t>
  </si>
  <si>
    <t>61701-0050</t>
  </si>
  <si>
    <t>61701-0150</t>
  </si>
  <si>
    <t>61701-0250</t>
  </si>
  <si>
    <t>61701-0400</t>
  </si>
  <si>
    <t>61701-0550</t>
  </si>
  <si>
    <t>61701-0700</t>
  </si>
  <si>
    <t>61701-0850</t>
  </si>
  <si>
    <t>61701-1000</t>
  </si>
  <si>
    <t>61701-1150</t>
  </si>
  <si>
    <t>Guardrail system G3</t>
  </si>
  <si>
    <t>GUARDRAIL SYSTEM G3</t>
  </si>
  <si>
    <t>61701-1200</t>
  </si>
  <si>
    <t>61701-1250</t>
  </si>
  <si>
    <t>61701-1300</t>
  </si>
  <si>
    <t>61701-1350</t>
  </si>
  <si>
    <t>61701-1400</t>
  </si>
  <si>
    <t>61701-1450</t>
  </si>
  <si>
    <t>61701-1500</t>
  </si>
  <si>
    <t>61701-1550</t>
  </si>
  <si>
    <t>61701-1600</t>
  </si>
  <si>
    <t>61701-1650</t>
  </si>
  <si>
    <t>61701-1700</t>
  </si>
  <si>
    <t>61701-1750</t>
  </si>
  <si>
    <t>61701-1800</t>
  </si>
  <si>
    <t>61701-1850</t>
  </si>
  <si>
    <t>61701-1900</t>
  </si>
  <si>
    <t>61701-1950</t>
  </si>
  <si>
    <t>61701-2000</t>
  </si>
  <si>
    <t>61701-2050</t>
  </si>
  <si>
    <t>61701-2100</t>
  </si>
  <si>
    <t>61701-2150</t>
  </si>
  <si>
    <t>61701-2200</t>
  </si>
  <si>
    <t>61701-2250</t>
  </si>
  <si>
    <t>61701-2300</t>
  </si>
  <si>
    <t>61701-2350</t>
  </si>
  <si>
    <t>61701-2400</t>
  </si>
  <si>
    <t>61701-2450</t>
  </si>
  <si>
    <t>61701-2500</t>
  </si>
  <si>
    <t>61701-2550</t>
  </si>
  <si>
    <t>61701-2600</t>
  </si>
  <si>
    <t>61701-2650</t>
  </si>
  <si>
    <t>61701-2700</t>
  </si>
  <si>
    <t>61701-2750</t>
  </si>
  <si>
    <t>61701-2800</t>
  </si>
  <si>
    <t>61701-2850</t>
  </si>
  <si>
    <t>61701-2900</t>
  </si>
  <si>
    <t>61701-2950</t>
  </si>
  <si>
    <t>61701-3000</t>
  </si>
  <si>
    <t>61701-3050</t>
  </si>
  <si>
    <t>61701-3100</t>
  </si>
  <si>
    <t>61701-3150</t>
  </si>
  <si>
    <t>61701-3200</t>
  </si>
  <si>
    <t>61701-3250</t>
  </si>
  <si>
    <t>61701-3300</t>
  </si>
  <si>
    <t>61701-3350</t>
  </si>
  <si>
    <t>61701-3400</t>
  </si>
  <si>
    <t>61701-3450</t>
  </si>
  <si>
    <t>61701-3500</t>
  </si>
  <si>
    <t>61701-3550</t>
  </si>
  <si>
    <t>61701-3600</t>
  </si>
  <si>
    <t>61701-3650</t>
  </si>
  <si>
    <t>61701-3700</t>
  </si>
  <si>
    <t>61701-3750</t>
  </si>
  <si>
    <t>61701-3800</t>
  </si>
  <si>
    <t>61701-3850</t>
  </si>
  <si>
    <t>61701-3900</t>
  </si>
  <si>
    <t>Guardrail system SBTA</t>
  </si>
  <si>
    <t>GUARDRAIL SYSTEM SBTA</t>
  </si>
  <si>
    <t>61701-3950</t>
  </si>
  <si>
    <t>61701-4000</t>
  </si>
  <si>
    <t>Guardrail system SBTB</t>
  </si>
  <si>
    <t>GUARDRAIL SYSTEM SBTB</t>
  </si>
  <si>
    <t>61701-4010</t>
  </si>
  <si>
    <t>61701-4020</t>
  </si>
  <si>
    <t>Guardrail system SBTC</t>
  </si>
  <si>
    <t>GUARDRAIL SYSTEM SBTC</t>
  </si>
  <si>
    <t>61701-4050</t>
  </si>
  <si>
    <t>Guardrail system MBSBTB</t>
  </si>
  <si>
    <t>GUARDRAIL SYSTEM MBSBTB</t>
  </si>
  <si>
    <t>61701-4100</t>
  </si>
  <si>
    <t>Guardrail system CRG, type 2, class A</t>
  </si>
  <si>
    <t>GUARDRAIL SYSTEM CRG, TYPE 2, CLASS A</t>
  </si>
  <si>
    <t>61701-4150</t>
  </si>
  <si>
    <t>Guardrail system CRG, type 2, class B</t>
  </si>
  <si>
    <t>GUARDRAIL SYSTEM CRG, TYPE 2, CLASS B</t>
  </si>
  <si>
    <t>61701-4200</t>
  </si>
  <si>
    <t>Guardrail system CRG, type 3, class A</t>
  </si>
  <si>
    <t>GUARDRAIL SYSTEM CRG, TYPE 3, CLASS A</t>
  </si>
  <si>
    <t>61701-4250</t>
  </si>
  <si>
    <t>Guardrail system CRG, type 3, class B</t>
  </si>
  <si>
    <t>GUARDRAIL SYSTEM CRG, TYPE 3, CLASS B</t>
  </si>
  <si>
    <t>61701-4300</t>
  </si>
  <si>
    <t>Guardrail system CRG, type 4, class A</t>
  </si>
  <si>
    <t>GUARDRAIL SYSTEM CRG, TYPE 4, CLASS A</t>
  </si>
  <si>
    <t>61701-4350</t>
  </si>
  <si>
    <t>Guardrail system CRG, type 4, class B</t>
  </si>
  <si>
    <t>GUARDRAIL SYSTEM CRG, TYPE 4, CLASS B</t>
  </si>
  <si>
    <t>61701-4400</t>
  </si>
  <si>
    <t>Guardrail system SBLG</t>
  </si>
  <si>
    <t>GUARDRAIL SYSTEM SBLG</t>
  </si>
  <si>
    <t>61701-4450</t>
  </si>
  <si>
    <t>Guardrail system SBLG, removable rail</t>
  </si>
  <si>
    <t>GUARDRAIL SYSTEM SBLG, REMOVABLE RAIL</t>
  </si>
  <si>
    <t>61702-0000</t>
  </si>
  <si>
    <t>Terminal section</t>
  </si>
  <si>
    <t>TERMINAL SECTION</t>
  </si>
  <si>
    <t>61702-0100</t>
  </si>
  <si>
    <t>61702-0300</t>
  </si>
  <si>
    <t>61702-0400</t>
  </si>
  <si>
    <t>61702-0510</t>
  </si>
  <si>
    <t>Terminal section, type SBT-FAT</t>
  </si>
  <si>
    <t>TERMINAL SECTION, TYPE SBT-FAT</t>
  </si>
  <si>
    <t>61702-0600</t>
  </si>
  <si>
    <t>61702-0700</t>
  </si>
  <si>
    <t>Terminal section, type flared turned down</t>
  </si>
  <si>
    <t>TERMINAL SECTION, TYPE FLARED TURNED DOWN</t>
  </si>
  <si>
    <t>61702-0800</t>
  </si>
  <si>
    <t>61702-0900</t>
  </si>
  <si>
    <t>Terminal section, type BAT-Merritt Parkway Guiderail</t>
  </si>
  <si>
    <t>TERMINAL SECTION, TYPE BAT-MERRITT PARKWAY GUIDERAIL</t>
  </si>
  <si>
    <t>61702-1000</t>
  </si>
  <si>
    <t>Terminal section, type FAT-Merritt Parkway Guiderail</t>
  </si>
  <si>
    <t>TERMINAL SECTION, TYPE FAT-MERRITT PARKWAY GUIDERAIL</t>
  </si>
  <si>
    <t>61702-1100</t>
  </si>
  <si>
    <t>61702-1200</t>
  </si>
  <si>
    <t>Terminal section, type LST</t>
  </si>
  <si>
    <t>TERMINAL SECTION, TYPE LST</t>
  </si>
  <si>
    <t>61702-1300</t>
  </si>
  <si>
    <t>Terminal section, type MELT</t>
  </si>
  <si>
    <t>TERMINAL SECTION, TYPE MELT</t>
  </si>
  <si>
    <t>61702-1400</t>
  </si>
  <si>
    <t>Terminal section, type SBT TANGENT</t>
  </si>
  <si>
    <t>TERMINAL SECTION, TYPE SBT TANGENT</t>
  </si>
  <si>
    <t>61703-0000</t>
  </si>
  <si>
    <t>Terminal end</t>
  </si>
  <si>
    <t>TERMINAL END</t>
  </si>
  <si>
    <t>61703-1000</t>
  </si>
  <si>
    <t>Terminal end, type flared end section</t>
  </si>
  <si>
    <t>TERMINAL END, TYPE FLARED END SECTION</t>
  </si>
  <si>
    <t>61703-2000</t>
  </si>
  <si>
    <t>Terminal end, type round end section</t>
  </si>
  <si>
    <t>TERMINAL END, TYPE ROUND END SECTION</t>
  </si>
  <si>
    <t>61704-1000</t>
  </si>
  <si>
    <t>61704-2000</t>
  </si>
  <si>
    <t>61704-4000</t>
  </si>
  <si>
    <t>Replacement blockout</t>
  </si>
  <si>
    <t>REPLACEMENT BLOCKOUT</t>
  </si>
  <si>
    <t>61705-0100</t>
  </si>
  <si>
    <t>Replacement guardrail W-beam rail element, type 2, class A</t>
  </si>
  <si>
    <t>REPLACEMENT GUARDRAIL W-BEAM RAIL ELEMENT, TYPE 2, CLASS A</t>
  </si>
  <si>
    <t>61705-0200</t>
  </si>
  <si>
    <t>Replacement guardrail W-beam rail element, type 2, class B</t>
  </si>
  <si>
    <t>REPLACEMENT GUARDRAIL W-BEAM RAIL ELEMENT, TYPE 2, CLASS B</t>
  </si>
  <si>
    <t>61705-0300</t>
  </si>
  <si>
    <t>Replacement guardrail W-beam rail element, type 3, class A</t>
  </si>
  <si>
    <t>REPLACEMENT GUARDRAIL W-BEAM RAIL ELEMENT, TYPE 3, CLASS A</t>
  </si>
  <si>
    <t>61705-0400</t>
  </si>
  <si>
    <t>Replacement guardrail W-beam rail element, type 3, class B</t>
  </si>
  <si>
    <t>REPLACEMENT GUARDRAIL W-BEAM RAIL ELEMENT, TYPE 3, CLASS B</t>
  </si>
  <si>
    <t>61705-0600</t>
  </si>
  <si>
    <t>Replacement guardrail W-beam rail element, type 4, class B</t>
  </si>
  <si>
    <t>REPLACEMENT GUARDRAIL W-BEAM RAIL ELEMENT, TYPE 4, CLASS B</t>
  </si>
  <si>
    <t>61705-0700</t>
  </si>
  <si>
    <t>Replacement guardrail thrie-beam rail element, type 2, class A</t>
  </si>
  <si>
    <t>REPLACEMENT GUARDRAIL THRIE-BEAM RAIL ELEMENT, TYPE 2, CLASS A</t>
  </si>
  <si>
    <t>61705-0800</t>
  </si>
  <si>
    <t>Replacement guardrail thrie-beam rail element, type 2, class B</t>
  </si>
  <si>
    <t>REPLACEMENT GUARDRAIL THRIE-BEAM RAIL ELEMENT, TYPE 2, CLASS B</t>
  </si>
  <si>
    <t>61705-0900</t>
  </si>
  <si>
    <t>Replacement guardrail thrie-beam rail element, type 3, class A</t>
  </si>
  <si>
    <t>REPLACEMENT GUARDRAIL THRIE-BEAM RAIL ELEMENT, TYPE 3, CLASS A</t>
  </si>
  <si>
    <t>61705-1000</t>
  </si>
  <si>
    <t>Replacement guardrail thrie-beam rail element, type 3, class B</t>
  </si>
  <si>
    <t>REPLACEMENT GUARDRAIL THRIE-BEAM RAIL ELEMENT, TYPE 3, CLASS B</t>
  </si>
  <si>
    <t>61705-1100</t>
  </si>
  <si>
    <t>Replacement guardrail thrie-beam rail element, type 4, class A</t>
  </si>
  <si>
    <t>REPLACEMENT GUARDRAIL THRIE-BEAM RAIL ELEMENT, TYPE 4, CLASS A</t>
  </si>
  <si>
    <t>61705-1200</t>
  </si>
  <si>
    <t>Replacement guardrail thrie-beam rail element, type 4, class B</t>
  </si>
  <si>
    <t>REPLACEMENT GUARDRAIL THRIE-BEAM RAIL ELEMENT, TYPE 4, CLASS B</t>
  </si>
  <si>
    <t>61707-0000</t>
  </si>
  <si>
    <t>Structure transition railing</t>
  </si>
  <si>
    <t>STRUCTURE TRANSITION RAILING</t>
  </si>
  <si>
    <t>61707-1000</t>
  </si>
  <si>
    <t>Structure transition railing, G4 system</t>
  </si>
  <si>
    <t>STRUCTURE TRANSITION RAILING, G4 SYSTEM</t>
  </si>
  <si>
    <t>61707-2000</t>
  </si>
  <si>
    <t>Structure transition railing, SBT system</t>
  </si>
  <si>
    <t>STRUCTURE TRANSITION RAILING, SBT SYSTEM</t>
  </si>
  <si>
    <t>61707-3000</t>
  </si>
  <si>
    <t>Structure transition railing, abutting steel backed timber</t>
  </si>
  <si>
    <t>STRUCTURE TRANSITION RAILING, ABUTTING STEEL BACKED TIMBER</t>
  </si>
  <si>
    <t>61708-1000</t>
  </si>
  <si>
    <t>Remove and reset, guardrail</t>
  </si>
  <si>
    <t>REMOVE AND RESET, GUARDRAIL</t>
  </si>
  <si>
    <t>61709-1000</t>
  </si>
  <si>
    <t>Remove and reset, post</t>
  </si>
  <si>
    <t>REMOVE AND RESET, POST</t>
  </si>
  <si>
    <t>61709-2000</t>
  </si>
  <si>
    <t>Remove and reset, rail section</t>
  </si>
  <si>
    <t>REMOVE AND RESET, RAIL SECTION</t>
  </si>
  <si>
    <t>61709-3000</t>
  </si>
  <si>
    <t>Remove and reset, impact attenuator</t>
  </si>
  <si>
    <t>REMOVE AND RESET, IMPACT ATTENUATOR</t>
  </si>
  <si>
    <t>61709-4000</t>
  </si>
  <si>
    <t>Remove and reset, terminal section</t>
  </si>
  <si>
    <t>REMOVE AND RESET, TERMINAL SECTION</t>
  </si>
  <si>
    <t>61710-0000</t>
  </si>
  <si>
    <t>Raising guardrail</t>
  </si>
  <si>
    <t>RAISING GUARDRAIL</t>
  </si>
  <si>
    <t>61711-0000</t>
  </si>
  <si>
    <t>Impact attenuator</t>
  </si>
  <si>
    <t>IMPACT ATTENUATOR</t>
  </si>
  <si>
    <t>61801-0000</t>
  </si>
  <si>
    <t>Concrete barrier</t>
  </si>
  <si>
    <t>CONCRETE BARRIER</t>
  </si>
  <si>
    <t>61802-0000</t>
  </si>
  <si>
    <t>Concrete guardwall</t>
  </si>
  <si>
    <t>CONCRETE GUARDWALL</t>
  </si>
  <si>
    <t>61803-1000</t>
  </si>
  <si>
    <t>Precast concrete guardwall, type 1</t>
  </si>
  <si>
    <t>PRECAST CONCRETE GUARDWALL, TYPE 1</t>
  </si>
  <si>
    <t>61803-2000</t>
  </si>
  <si>
    <t>Precast concrete guardwall, type 2</t>
  </si>
  <si>
    <t>PRECAST CONCRETE GUARDWALL, TYPE 2</t>
  </si>
  <si>
    <t>61803-3000</t>
  </si>
  <si>
    <t>Precast concrete guardwall, type 3</t>
  </si>
  <si>
    <t>PRECAST CONCRETE GUARDWALL, TYPE 3</t>
  </si>
  <si>
    <t>61803-4000</t>
  </si>
  <si>
    <t>Precast concrete guardwall, type 4</t>
  </si>
  <si>
    <t>PRECAST CONCRETE GUARDWALL, TYPE 4</t>
  </si>
  <si>
    <t>61804-1000</t>
  </si>
  <si>
    <t>Terminal section, type 1</t>
  </si>
  <si>
    <t>TERMINAL SECTION, TYPE 1</t>
  </si>
  <si>
    <t>61805-0000</t>
  </si>
  <si>
    <t>Reset barrier</t>
  </si>
  <si>
    <t>RESET BARRIER</t>
  </si>
  <si>
    <t>61806-0000</t>
  </si>
  <si>
    <t>Reset terminal section</t>
  </si>
  <si>
    <t>RESET TERMINAL SECTION</t>
  </si>
  <si>
    <t>61807-0000</t>
  </si>
  <si>
    <t>Concrete parapet</t>
  </si>
  <si>
    <t>CONCRETE PARAPET</t>
  </si>
  <si>
    <t>61901-0000</t>
  </si>
  <si>
    <t>Fence</t>
  </si>
  <si>
    <t>FENCE</t>
  </si>
  <si>
    <t>61901-0100</t>
  </si>
  <si>
    <t>Fence, woven wire</t>
  </si>
  <si>
    <t>FENCE, WOVEN WIRE</t>
  </si>
  <si>
    <t>61901-0200</t>
  </si>
  <si>
    <t>Fence, woven wire, 1200mm height</t>
  </si>
  <si>
    <t>FENCE, WOVEN WIRE, 48-INCH HEIGHT</t>
  </si>
  <si>
    <t>61901-0300</t>
  </si>
  <si>
    <t>Fence, woven wire, 1350mm height</t>
  </si>
  <si>
    <t>FENCE, WOVEN WIRE, 54-INCH HEIGHT</t>
  </si>
  <si>
    <t>61901-0400</t>
  </si>
  <si>
    <t>Fence, woven wire, 1800mm height</t>
  </si>
  <si>
    <t>FENCE, WOVEN WIRE, 72-INCH HEIGHT</t>
  </si>
  <si>
    <t>61901-0500</t>
  </si>
  <si>
    <t>Fence, woven wire, 2400mm height</t>
  </si>
  <si>
    <t>FENCE, WOVEN WIRE, 96-INCH HEIGHT</t>
  </si>
  <si>
    <t>61901-0550</t>
  </si>
  <si>
    <t>Fence, barb-less wire</t>
  </si>
  <si>
    <t>FENCE, BARB-LESS WIRE</t>
  </si>
  <si>
    <t>61901-0553</t>
  </si>
  <si>
    <t>Fence, barb-less wire, 4 strand</t>
  </si>
  <si>
    <t>FENCE, BARB-LESS WIRE, 4 STRAND</t>
  </si>
  <si>
    <t>61901-0600</t>
  </si>
  <si>
    <t>Fence, barbed wire</t>
  </si>
  <si>
    <t>FENCE, BARBED WIRE</t>
  </si>
  <si>
    <t>61901-0700</t>
  </si>
  <si>
    <t>Fence, barbed wire, 2 strand</t>
  </si>
  <si>
    <t>FENCE, BARBED WIRE, 2 STRAND</t>
  </si>
  <si>
    <t>61901-0800</t>
  </si>
  <si>
    <t>61901-0900</t>
  </si>
  <si>
    <t>61901-1000</t>
  </si>
  <si>
    <t>61901-1100</t>
  </si>
  <si>
    <t>Fence, barbed wire, 5 strand, laydown</t>
  </si>
  <si>
    <t>FENCE, BARBED WIRE, 5 STRAND, LAYDOWN</t>
  </si>
  <si>
    <t>61901-1200</t>
  </si>
  <si>
    <t>Fence, barbed wire, 6 strand</t>
  </si>
  <si>
    <t>FENCE, BARBED WIRE, 6 STRAND</t>
  </si>
  <si>
    <t>61901-1300</t>
  </si>
  <si>
    <t>Fence, chain link</t>
  </si>
  <si>
    <t>FENCE, CHAIN LINK</t>
  </si>
  <si>
    <t>61901-1400</t>
  </si>
  <si>
    <t>Fence, chain link, 900mm height</t>
  </si>
  <si>
    <t>FENCE, CHAIN LINK, 36-INCH HEIGHT</t>
  </si>
  <si>
    <t>61901-1500</t>
  </si>
  <si>
    <t>Fence, chain link, 1050mm height</t>
  </si>
  <si>
    <t>FENCE, CHAIN LINK, 42-INCH HEIGHT</t>
  </si>
  <si>
    <t>61901-1600</t>
  </si>
  <si>
    <t>Fence, chain link, 1200mm height</t>
  </si>
  <si>
    <t>FENCE, CHAIN LINK, 48-INCH HEIGHT</t>
  </si>
  <si>
    <t>61901-1700</t>
  </si>
  <si>
    <t>Fence, chain link, 1350mm height</t>
  </si>
  <si>
    <t>FENCE, CHAIN LINK, 54-INCH HEIGHT</t>
  </si>
  <si>
    <t>61901-1800</t>
  </si>
  <si>
    <t>Fence, chain link, 1500mm height</t>
  </si>
  <si>
    <t>FENCE, CHAIN LINK, 60-INCH HEIGHT</t>
  </si>
  <si>
    <t>61901-1900</t>
  </si>
  <si>
    <t>Fence, chain link, 1650mm height</t>
  </si>
  <si>
    <t>FENCE, CHAIN LINK, 66-INCH HEIGHT</t>
  </si>
  <si>
    <t>61901-2000</t>
  </si>
  <si>
    <t>Fence, chain link, 1800mm height</t>
  </si>
  <si>
    <t>FENCE, CHAIN LINK, 72-INCH HEIGHT</t>
  </si>
  <si>
    <t>61901-2100</t>
  </si>
  <si>
    <t>Fence, chain link, 2400mm height</t>
  </si>
  <si>
    <t>FENCE, CHAIN LINK, 96-INCH HEIGHT</t>
  </si>
  <si>
    <t>61901-2200</t>
  </si>
  <si>
    <t>Fence, chain link, 3000mm height</t>
  </si>
  <si>
    <t>FENCE, CHAIN LINK, 120-INCH HEIGHT</t>
  </si>
  <si>
    <t>61901-2250</t>
  </si>
  <si>
    <t>Fence, rail</t>
  </si>
  <si>
    <t>FENCE, RAIL</t>
  </si>
  <si>
    <t>61901-2253</t>
  </si>
  <si>
    <t>Fence, rail, 4 rail</t>
  </si>
  <si>
    <t>FENCE, RAIL, 4 RAIL</t>
  </si>
  <si>
    <t>61901-2300</t>
  </si>
  <si>
    <t>Fence, split rail</t>
  </si>
  <si>
    <t>FENCE, SPLIT RAIL</t>
  </si>
  <si>
    <t>61901-2400</t>
  </si>
  <si>
    <t>61901-2500</t>
  </si>
  <si>
    <t>61901-2600</t>
  </si>
  <si>
    <t>61901-2700</t>
  </si>
  <si>
    <t>61901-2800</t>
  </si>
  <si>
    <t>61901-2900</t>
  </si>
  <si>
    <t>61901-3000</t>
  </si>
  <si>
    <t>Fence, wood stockade</t>
  </si>
  <si>
    <t>FENCE, WOOD STOCKADE</t>
  </si>
  <si>
    <t>61901-3100</t>
  </si>
  <si>
    <t>Fence, wood stockade, 1800mm height</t>
  </si>
  <si>
    <t>FENCE, WOOD STOCKADE, 72-INCH HEIGHT</t>
  </si>
  <si>
    <t>61901-3200</t>
  </si>
  <si>
    <t>Fence, wood stockade, 2400mm height</t>
  </si>
  <si>
    <t>FENCE, WOOD STOCKADE, 96-INCH HEIGHT</t>
  </si>
  <si>
    <t>61901-3300</t>
  </si>
  <si>
    <t>Fence, tortoise barrier</t>
  </si>
  <si>
    <t>FENCE, TORTOISE BARRIER</t>
  </si>
  <si>
    <t>61901-3400</t>
  </si>
  <si>
    <t>Fence, combination wire</t>
  </si>
  <si>
    <t>FENCE, COMBINATION WIRE</t>
  </si>
  <si>
    <t>61902-0000</t>
  </si>
  <si>
    <t>Gate</t>
  </si>
  <si>
    <t>GATE</t>
  </si>
  <si>
    <t>61902-0100</t>
  </si>
  <si>
    <t>Gate, wood</t>
  </si>
  <si>
    <t>GATE, WOOD</t>
  </si>
  <si>
    <t>61902-0200</t>
  </si>
  <si>
    <t>61902-0300</t>
  </si>
  <si>
    <t>61902-0400</t>
  </si>
  <si>
    <t>61902-0500</t>
  </si>
  <si>
    <t>61902-0600</t>
  </si>
  <si>
    <t>61902-0700</t>
  </si>
  <si>
    <t>61902-0800</t>
  </si>
  <si>
    <t>61902-0900</t>
  </si>
  <si>
    <t>Gate, metal</t>
  </si>
  <si>
    <t>GATE, METAL</t>
  </si>
  <si>
    <t>61902-1000</t>
  </si>
  <si>
    <t>61902-1100</t>
  </si>
  <si>
    <t>61902-1200</t>
  </si>
  <si>
    <t>61902-1300</t>
  </si>
  <si>
    <t>61902-1400</t>
  </si>
  <si>
    <t>61902-1500</t>
  </si>
  <si>
    <t>61902-1600</t>
  </si>
  <si>
    <t>61902-1700</t>
  </si>
  <si>
    <t>61902-1800</t>
  </si>
  <si>
    <t>61902-1900</t>
  </si>
  <si>
    <t>61902-2000</t>
  </si>
  <si>
    <t>61902-2100</t>
  </si>
  <si>
    <t>61902-2200</t>
  </si>
  <si>
    <t>Gate, metal, 10200mm width</t>
  </si>
  <si>
    <t>GATE, METAL, 34 FEET WIDTH</t>
  </si>
  <si>
    <t>61902-2300</t>
  </si>
  <si>
    <t>Gate, barbed wire</t>
  </si>
  <si>
    <t>GATE, BARBED WIRE</t>
  </si>
  <si>
    <t>61902-2400</t>
  </si>
  <si>
    <t>61902-2500</t>
  </si>
  <si>
    <t>61902-2600</t>
  </si>
  <si>
    <t>61902-2700</t>
  </si>
  <si>
    <t>Gate, chain link</t>
  </si>
  <si>
    <t>GATE, CHAIN LINK</t>
  </si>
  <si>
    <t>61902-2800</t>
  </si>
  <si>
    <t>Gate, chain link, 900mm width</t>
  </si>
  <si>
    <t>GATE, CHAIN LINK, 3 FEET WIDTH</t>
  </si>
  <si>
    <t>61902-2900</t>
  </si>
  <si>
    <t>Gate, chain link, 1200mm width</t>
  </si>
  <si>
    <t>GATE, CHAIN LINK, 4 FEET WIDTH</t>
  </si>
  <si>
    <t>61902-3000</t>
  </si>
  <si>
    <t>Gate, chain link, 1800mm width</t>
  </si>
  <si>
    <t>GATE, CHAIN LINK, 6 FEET WIDTH</t>
  </si>
  <si>
    <t>61902-3100</t>
  </si>
  <si>
    <t>Gate, chain link, 2400mm width</t>
  </si>
  <si>
    <t>GATE, CHAIN LINK, 8 FEET WIDTH</t>
  </si>
  <si>
    <t>61902-3200</t>
  </si>
  <si>
    <t>Gate, chain link, 3000mm width</t>
  </si>
  <si>
    <t>GATE, CHAIN LINK, 10 FEET WIDTH</t>
  </si>
  <si>
    <t>61902-3300</t>
  </si>
  <si>
    <t>Gate, chain link, 3600mm width</t>
  </si>
  <si>
    <t>GATE, CHAIN LINK, 12 FEET WIDTH</t>
  </si>
  <si>
    <t>61902-3400</t>
  </si>
  <si>
    <t>Gate, chain link, 4200mm width</t>
  </si>
  <si>
    <t>GATE, CHAIN LINK, 14 FEET WIDTH</t>
  </si>
  <si>
    <t>61902-3500</t>
  </si>
  <si>
    <t>Gate, chain link, 4800mm width</t>
  </si>
  <si>
    <t>GATE, CHAIN LINK, 16 FEET WIDTH</t>
  </si>
  <si>
    <t>61902-3600</t>
  </si>
  <si>
    <t>Gate, chain link, 5400mm width</t>
  </si>
  <si>
    <t>GATE, CHAIN LINK, 18 FEET WIDTH</t>
  </si>
  <si>
    <t>61902-3700</t>
  </si>
  <si>
    <t>Gate, chain link, 6000mm width</t>
  </si>
  <si>
    <t>GATE, CHAIN LINK, 20 FEET WIDTH</t>
  </si>
  <si>
    <t>61902-3800</t>
  </si>
  <si>
    <t>Gate, chain link, 6600mm width</t>
  </si>
  <si>
    <t>GATE, CHAIN LINK, 22 FEET WIDTH</t>
  </si>
  <si>
    <t>61902-3900</t>
  </si>
  <si>
    <t>Gate, chain link, 7200mm width</t>
  </si>
  <si>
    <t>GATE, CHAIN LINK, 24 FEET WIDTH</t>
  </si>
  <si>
    <t>61902-4000</t>
  </si>
  <si>
    <t>Gate, chain link, 7800mm width</t>
  </si>
  <si>
    <t>GATE, CHAIN LINK, 26 FEET WIDTH</t>
  </si>
  <si>
    <t>61902-4100</t>
  </si>
  <si>
    <t>Gate, chain link, 8400mm width</t>
  </si>
  <si>
    <t>GATE, CHAIN LINK, 28 FEET WIDTH</t>
  </si>
  <si>
    <t>61902-4200</t>
  </si>
  <si>
    <t>Gate, chain link, 9000mm width</t>
  </si>
  <si>
    <t>GATE, CHAIN LINK, 30 FEET WIDTH</t>
  </si>
  <si>
    <t>61902-4300</t>
  </si>
  <si>
    <t>Gate, woven wire</t>
  </si>
  <si>
    <t>GATE, WOVEN WIRE</t>
  </si>
  <si>
    <t>61902-4400</t>
  </si>
  <si>
    <t>Gate, woven wire, 900mm width</t>
  </si>
  <si>
    <t>GATE, WOVEN WIRE, 3 FEET WIDTH</t>
  </si>
  <si>
    <t>61902-4500</t>
  </si>
  <si>
    <t>Gate, woven wire, 1200mm width</t>
  </si>
  <si>
    <t>GATE, WOVEN WIRE, 4 FEET WIDTH</t>
  </si>
  <si>
    <t>61902-4600</t>
  </si>
  <si>
    <t>Gate, woven wire, 1800mm width</t>
  </si>
  <si>
    <t>GATE, WOVEN WIRE, 6 FEET WIDTH</t>
  </si>
  <si>
    <t>61902-4700</t>
  </si>
  <si>
    <t>Gate, woven wire, 2400mm width</t>
  </si>
  <si>
    <t>GATE, WOVEN WIRE, 8 FEET WIDTH</t>
  </si>
  <si>
    <t>61902-4800</t>
  </si>
  <si>
    <t>Gate, woven wire, 3000mm width</t>
  </si>
  <si>
    <t>GATE, WOVEN WIRE, 10 FEET WIDTH</t>
  </si>
  <si>
    <t>61902-4900</t>
  </si>
  <si>
    <t>Gate, woven wire, 3600mm width</t>
  </si>
  <si>
    <t>GATE, WOVEN WIRE, 12 FEET WIDTH</t>
  </si>
  <si>
    <t>61902-5000</t>
  </si>
  <si>
    <t>Gate, woven wire, 4200mm width</t>
  </si>
  <si>
    <t>GATE, WOVEN WIRE, 14 FEET WIDTH</t>
  </si>
  <si>
    <t>61902-5100</t>
  </si>
  <si>
    <t>Gate, woven wire, 4800mm width</t>
  </si>
  <si>
    <t>GATE, WOVEN WIRE, 16 FEET WIDTH</t>
  </si>
  <si>
    <t>61902-5200</t>
  </si>
  <si>
    <t>Gate, woven wire, 5400mm width</t>
  </si>
  <si>
    <t>GATE, WOVEN WIRE, 18 FEET WIDTH</t>
  </si>
  <si>
    <t>61902-5300</t>
  </si>
  <si>
    <t>Gate, combination wire</t>
  </si>
  <si>
    <t>GATE, COMBINATION WIRE</t>
  </si>
  <si>
    <t>61903-0100</t>
  </si>
  <si>
    <t>Cattle guard, 3600mm</t>
  </si>
  <si>
    <t>CATTLE GUARD, 12 FEET</t>
  </si>
  <si>
    <t>61903-0200</t>
  </si>
  <si>
    <t>Cattle guard, 4200mm</t>
  </si>
  <si>
    <t>CATTLE GUARD, 14 FEET</t>
  </si>
  <si>
    <t>61903-0300</t>
  </si>
  <si>
    <t>Cattle guard, 4800mm</t>
  </si>
  <si>
    <t>CATTLE GUARD, 16 FEET</t>
  </si>
  <si>
    <t>61903-0400</t>
  </si>
  <si>
    <t>Cattle guard, 5400mm</t>
  </si>
  <si>
    <t>CATTLE GUARD, 18 FEET</t>
  </si>
  <si>
    <t>61903-0500</t>
  </si>
  <si>
    <t>Cattle guard, 6000mm</t>
  </si>
  <si>
    <t>CATTLE GUARD, 20 FEET</t>
  </si>
  <si>
    <t>61903-0600</t>
  </si>
  <si>
    <t>Cattle guard, 6600mm</t>
  </si>
  <si>
    <t>CATTLE GUARD, 22 FEET</t>
  </si>
  <si>
    <t>61903-0700</t>
  </si>
  <si>
    <t>Cattle guard, 7200mm</t>
  </si>
  <si>
    <t>CATTLE GUARD, 24 FEET</t>
  </si>
  <si>
    <t>61903-0800</t>
  </si>
  <si>
    <t>Cattle guard, 7800mm</t>
  </si>
  <si>
    <t>CATTLE GUARD, 26 FEET</t>
  </si>
  <si>
    <t>61903-0900</t>
  </si>
  <si>
    <t>Cattle guard, 8400mm</t>
  </si>
  <si>
    <t>CATTLE GUARD, 28 FEET</t>
  </si>
  <si>
    <t>61903-1000</t>
  </si>
  <si>
    <t>Cattle guard, 9000mm</t>
  </si>
  <si>
    <t>CATTLE GUARD, 30 FEET</t>
  </si>
  <si>
    <t>61903-1100</t>
  </si>
  <si>
    <t>Cattle guard, 9600mm</t>
  </si>
  <si>
    <t>CATTLE GUARD, 32 FEET</t>
  </si>
  <si>
    <t>61903-1300</t>
  </si>
  <si>
    <t>Cattle guard, 10800mm</t>
  </si>
  <si>
    <t>CATTLE GUARD, 36 FEET</t>
  </si>
  <si>
    <t>61903-1500</t>
  </si>
  <si>
    <t>Cattle guard, 12000mm</t>
  </si>
  <si>
    <t>CATTLE GUARD, 40 FEET</t>
  </si>
  <si>
    <t>61904-0000</t>
  </si>
  <si>
    <t>Bollard post</t>
  </si>
  <si>
    <t>BOLLARD POST</t>
  </si>
  <si>
    <t>61905-0000</t>
  </si>
  <si>
    <t>Tree planking</t>
  </si>
  <si>
    <t>TREE PLANKING</t>
  </si>
  <si>
    <t>61906-0000</t>
  </si>
  <si>
    <t>Stile</t>
  </si>
  <si>
    <t>STILE</t>
  </si>
  <si>
    <t>61907-0000</t>
  </si>
  <si>
    <t>Fence post</t>
  </si>
  <si>
    <t>FENCE POST</t>
  </si>
  <si>
    <t>61907-1000</t>
  </si>
  <si>
    <t>Fence post, concrete</t>
  </si>
  <si>
    <t>FENCE POST, CONCRETE</t>
  </si>
  <si>
    <t>61920-1000</t>
  </si>
  <si>
    <t>Remove and reset bollard post</t>
  </si>
  <si>
    <t>REMOVE AND RESET BOLLARD POST</t>
  </si>
  <si>
    <t>61920-2000</t>
  </si>
  <si>
    <t>Remove and reset gate</t>
  </si>
  <si>
    <t>REMOVE AND RESET GATE</t>
  </si>
  <si>
    <t>61920-3000</t>
  </si>
  <si>
    <t>Remove and reset cattle guard</t>
  </si>
  <si>
    <t>REMOVE AND RESET CATTLE GUARD</t>
  </si>
  <si>
    <t>61920-4000</t>
  </si>
  <si>
    <t>Remove and reset stile</t>
  </si>
  <si>
    <t>REMOVE AND RESET STILE</t>
  </si>
  <si>
    <t>61921-1000</t>
  </si>
  <si>
    <t>Remove and reset fence</t>
  </si>
  <si>
    <t>REMOVE AND RESET FENCE</t>
  </si>
  <si>
    <t>62101-0000</t>
  </si>
  <si>
    <t>Monument</t>
  </si>
  <si>
    <t>MONUMENT</t>
  </si>
  <si>
    <t>62102-0000</t>
  </si>
  <si>
    <t>Marker</t>
  </si>
  <si>
    <t>MARKER</t>
  </si>
  <si>
    <t>62201-0000</t>
  </si>
  <si>
    <t>Equipment</t>
  </si>
  <si>
    <t>EQUIPMENT</t>
  </si>
  <si>
    <t>62201-0050</t>
  </si>
  <si>
    <t>62201-0100</t>
  </si>
  <si>
    <t>62201-0150</t>
  </si>
  <si>
    <t>62201-0200</t>
  </si>
  <si>
    <t>62201-0250</t>
  </si>
  <si>
    <t>62201-0300</t>
  </si>
  <si>
    <t>62201-0310</t>
  </si>
  <si>
    <t>62201-0350</t>
  </si>
  <si>
    <t>62201-0400</t>
  </si>
  <si>
    <t>Backhoe loader, 60 liter minimum rated capacity bucket, 300mm width</t>
  </si>
  <si>
    <t>62201-0450</t>
  </si>
  <si>
    <t>Backhoe loader, 120 liter minimum rated capacity bucket, 450mm width</t>
  </si>
  <si>
    <t>BACKHOE LOADER, 4 CUBIC FOOT MINIMUM RATED CAPACITY BUCKET, 18-INCH WIDTH</t>
  </si>
  <si>
    <t>62201-0500</t>
  </si>
  <si>
    <t>Backhoe loader, 120 liter minimum rated capacity bucket, 4-wheel drive</t>
  </si>
  <si>
    <t>BACKHOE LOADER, 4 CUBIC FOOT MINIMUM RATED CAPACITY BUCKET, 4-WHEEL DRIVE</t>
  </si>
  <si>
    <t>62201-0550</t>
  </si>
  <si>
    <t>Backhoe loader, 180 liter minimum rated capacity bucket, 600mm width</t>
  </si>
  <si>
    <t>BACKHOE LOADER, 6 CUBIC FOOT MINIMUM RATED CAPACITY BUCKET, 24-INCH WIDTH</t>
  </si>
  <si>
    <t>62201-0600</t>
  </si>
  <si>
    <t>Backhoe loader, 240 liter minimum rated capacity bucket, 750mm width</t>
  </si>
  <si>
    <t>BACKHOE LOADER, 8 CUBIC FOOT MINIMUM RATED CAPACITY BUCKET, 30-INCH WIDTH</t>
  </si>
  <si>
    <t>62201-0650</t>
  </si>
  <si>
    <t>Backhoe loader, 300 liter minimum rated capacity bucket, 900mm width</t>
  </si>
  <si>
    <t>BACKHOE LOADER, 10 CUBIC FOOT MINIMUM RATED CAPACITY BUCKET, 36-INCH WIDTH</t>
  </si>
  <si>
    <t>62201-0700</t>
  </si>
  <si>
    <t>Backhoe loader, 1 cubic meter minimum capacity frontend bucket, 0.3 cubic meter minimum capacity backhoe bucket, 65 kW minimum flywheel</t>
  </si>
  <si>
    <t>BACKHOE LOADER, 1 CUBIC YARD MINIMUM CAPACITY FRONTEND BUCKET, 10 CUBIC FOOT MINIMUM CAPACITY BACKHOE BUCKET, 90 HP MINIMUM FLYWHEEL</t>
  </si>
  <si>
    <t>62201-0750</t>
  </si>
  <si>
    <t>62201-0800</t>
  </si>
  <si>
    <t>62201-0850</t>
  </si>
  <si>
    <t>62201-0900</t>
  </si>
  <si>
    <t>62201-0950</t>
  </si>
  <si>
    <t>62201-1000</t>
  </si>
  <si>
    <t>62201-1050</t>
  </si>
  <si>
    <t>62201-1100</t>
  </si>
  <si>
    <t>62201-1150</t>
  </si>
  <si>
    <t>62201-1200</t>
  </si>
  <si>
    <t>62201-1250</t>
  </si>
  <si>
    <t>62201-1300</t>
  </si>
  <si>
    <t>62201-1350</t>
  </si>
  <si>
    <t>62201-1400</t>
  </si>
  <si>
    <t>62201-1450</t>
  </si>
  <si>
    <t>62201-1500</t>
  </si>
  <si>
    <t>62201-1550</t>
  </si>
  <si>
    <t>62201-1600</t>
  </si>
  <si>
    <t>62201-1650</t>
  </si>
  <si>
    <t>62201-1700</t>
  </si>
  <si>
    <t>62201-1750</t>
  </si>
  <si>
    <t>62201-1800</t>
  </si>
  <si>
    <t>62201-1850</t>
  </si>
  <si>
    <t>62201-1900</t>
  </si>
  <si>
    <t>62201-1950</t>
  </si>
  <si>
    <t>62201-2000</t>
  </si>
  <si>
    <t>62201-2050</t>
  </si>
  <si>
    <t>62201-2100</t>
  </si>
  <si>
    <t>62201-2150</t>
  </si>
  <si>
    <t>62201-2200</t>
  </si>
  <si>
    <t>62201-2250</t>
  </si>
  <si>
    <t>62201-2300</t>
  </si>
  <si>
    <t>62201-2350</t>
  </si>
  <si>
    <t>62201-2360</t>
  </si>
  <si>
    <t>Vacuum sweeper</t>
  </si>
  <si>
    <t>VACUUM SWEEPER</t>
  </si>
  <si>
    <t>62201-2400</t>
  </si>
  <si>
    <t>62201-2450</t>
  </si>
  <si>
    <t>62201-2500</t>
  </si>
  <si>
    <t>62201-2550</t>
  </si>
  <si>
    <t>62201-2600</t>
  </si>
  <si>
    <t>Crane, truck mounted or self-propelled, 90 metric tons minimum capacity, 55m min. boom, with dragline bucket, wrecking ball, 6m dozer track</t>
  </si>
  <si>
    <t>CRANE, TRUCK MOUNTED OR SELF-PROPELLED, 90 TONS MINIMUM CAPACITY, 180 FOOT MIN. BOOM, WITH DRAGLINE BUCKET, WRECKING BALL, 20 FOOT DOZER TRACK</t>
  </si>
  <si>
    <t>62201-2650</t>
  </si>
  <si>
    <t>Crane, truck mounted, 65 metric ton minimum capacity, 55m minimum boom, with dragline bucket and 6m dozer track drag</t>
  </si>
  <si>
    <t>CRANE, TRUCK MOUNTED, 65 TON MINIMUM CAPACITY, 180 FOOT MINIMUM BOOM, WITH DRAGLINE BUCKET AND 20 FOOT DOZER TRACK DRAG</t>
  </si>
  <si>
    <t>62201-2700</t>
  </si>
  <si>
    <t>Crane, truck mounted, 90 metric ton minimum capacity, 55m minimum boom, with dragline bucket and 3m dozer track drag</t>
  </si>
  <si>
    <t>CRANE, TRUCK MOUNTED, 90 TON MINIMUM CAPACITY, 180 FOOT MINIMUM BOOM, WITH DRAGLINE BUCKET AND 10 FOOT DOZER TRACK DRAG</t>
  </si>
  <si>
    <t>62201-2750</t>
  </si>
  <si>
    <t>62201-2800</t>
  </si>
  <si>
    <t>62201-2850</t>
  </si>
  <si>
    <t>62201-2950</t>
  </si>
  <si>
    <t>62201-3000</t>
  </si>
  <si>
    <t>62201-3050</t>
  </si>
  <si>
    <t>HYDRAULIC EXCAVATOR, RUBBER TIRED, 1.0 to 1.25 CUBIC YARD CAPACITY, 140-150HP MINIMUM</t>
  </si>
  <si>
    <t>62201-3100</t>
  </si>
  <si>
    <t>62201-3150</t>
  </si>
  <si>
    <t>62201-3200</t>
  </si>
  <si>
    <t>62201-3250</t>
  </si>
  <si>
    <t>62201-3300</t>
  </si>
  <si>
    <t>62201-3350</t>
  </si>
  <si>
    <t>62201-3400</t>
  </si>
  <si>
    <t>62201-3450</t>
  </si>
  <si>
    <t>62201-3500</t>
  </si>
  <si>
    <t>62201-3550</t>
  </si>
  <si>
    <t>62201-3600</t>
  </si>
  <si>
    <t>62201-3650</t>
  </si>
  <si>
    <t>62201-3700</t>
  </si>
  <si>
    <t>62201-3750</t>
  </si>
  <si>
    <t>62201-3800</t>
  </si>
  <si>
    <t>62201-3850</t>
  </si>
  <si>
    <t>62201-3900</t>
  </si>
  <si>
    <t>62201-3950</t>
  </si>
  <si>
    <t>62201-4000</t>
  </si>
  <si>
    <t>62201-4050</t>
  </si>
  <si>
    <t>62201-4100</t>
  </si>
  <si>
    <t>62201-4150</t>
  </si>
  <si>
    <t>62201-4200</t>
  </si>
  <si>
    <t>62201-4250</t>
  </si>
  <si>
    <t>62201-4300</t>
  </si>
  <si>
    <t>62202-1000</t>
  </si>
  <si>
    <t>Materials transfer vehicle</t>
  </si>
  <si>
    <t>MATERIALS TRANSFER VEHICLE</t>
  </si>
  <si>
    <t>62301-0000</t>
  </si>
  <si>
    <t>General labor</t>
  </si>
  <si>
    <t>GENERAL LABOR</t>
  </si>
  <si>
    <t>62302-0000</t>
  </si>
  <si>
    <t>Special labor</t>
  </si>
  <si>
    <t>SPECIAL LABOR</t>
  </si>
  <si>
    <t>62302-0100</t>
  </si>
  <si>
    <t>Special labor, slope scaling</t>
  </si>
  <si>
    <t>SPECIAL LABOR, SLOPE SCALING</t>
  </si>
  <si>
    <t>62302-1000</t>
  </si>
  <si>
    <t>Special labor, hired technical services</t>
  </si>
  <si>
    <t>SPECIAL LABOR, HIRED TECHNICAL SERVICES</t>
  </si>
  <si>
    <t>62302-1100</t>
  </si>
  <si>
    <t>Special labor, hired survey services</t>
  </si>
  <si>
    <t>SPECIAL LABOR, HIRED SURVEY SERVICES</t>
  </si>
  <si>
    <t>62303-1000</t>
  </si>
  <si>
    <t>62401-0100</t>
  </si>
  <si>
    <t>Furnishing and placing topsoil, 50mm depth</t>
  </si>
  <si>
    <t>FURNISHING AND PLACING TOPSOIL, 2-INCH DEPTH</t>
  </si>
  <si>
    <t>62401-0200</t>
  </si>
  <si>
    <t>Furnishing and placing topsoil, 75mm depth</t>
  </si>
  <si>
    <t>FURNISHING AND PLACING TOPSOIL, 3-INCH DEPTH</t>
  </si>
  <si>
    <t>62401-0300</t>
  </si>
  <si>
    <t>Furnishing and placing topsoil, 100mm depth</t>
  </si>
  <si>
    <t>FURNISHING AND PLACING TOPSOIL, 4-INCH DEPTH</t>
  </si>
  <si>
    <t>62401-0400</t>
  </si>
  <si>
    <t>Furnishing and placing topsoil, 150mm depth</t>
  </si>
  <si>
    <t>FURNISHING AND PLACING TOPSOIL, 6-INCH DEPTH</t>
  </si>
  <si>
    <t>62401-0500</t>
  </si>
  <si>
    <t>Furnishing and placing topsoil, 200mm depth</t>
  </si>
  <si>
    <t>FURNISHING AND PLACING TOPSOIL, 8-INCH DEPTH</t>
  </si>
  <si>
    <t>62401-0600</t>
  </si>
  <si>
    <t>Furnishing and placing topsoil, 250mm depth</t>
  </si>
  <si>
    <t>FURNISHING AND PLACING TOPSOIL, 10-INCH DEPTH</t>
  </si>
  <si>
    <t>62401-0700</t>
  </si>
  <si>
    <t>Furnishing and placing topsoil, 300mm depth</t>
  </si>
  <si>
    <t>FURNISHING AND PLACING TOPSOIL, 12-INCH DEPTH</t>
  </si>
  <si>
    <t>62402-0100</t>
  </si>
  <si>
    <t>62402-0200</t>
  </si>
  <si>
    <t>62402-0300</t>
  </si>
  <si>
    <t>62402-0400</t>
  </si>
  <si>
    <t>62402-0500</t>
  </si>
  <si>
    <t>62402-0600</t>
  </si>
  <si>
    <t>62402-0700</t>
  </si>
  <si>
    <t>62403-0000</t>
  </si>
  <si>
    <t>62404-0000</t>
  </si>
  <si>
    <t>62405-0100</t>
  </si>
  <si>
    <t>Placing conserved topsoil, 50mm depth</t>
  </si>
  <si>
    <t>PLACING CONSERVED TOPSOIL, 2-INCH DEPTH</t>
  </si>
  <si>
    <t>62405-0200</t>
  </si>
  <si>
    <t>Placing conserved topsoil, 75mm depth</t>
  </si>
  <si>
    <t>PLACING CONSERVED TOPSOIL, 3-INCH DEPTH</t>
  </si>
  <si>
    <t>62405-0300</t>
  </si>
  <si>
    <t>Placing conserved topsoil, 100mm depth</t>
  </si>
  <si>
    <t>PLACING CONSERVED TOPSOIL, 4-INCH DEPTH</t>
  </si>
  <si>
    <t>62405-0400</t>
  </si>
  <si>
    <t>Placing conserved topsoil, 150mm depth</t>
  </si>
  <si>
    <t>PLACING CONSERVED TOPSOIL, 6-INCH DEPTH</t>
  </si>
  <si>
    <t>62405-0500</t>
  </si>
  <si>
    <t>Placing conserved topsoil, 200mm depth</t>
  </si>
  <si>
    <t>PLACING CONSERVED TOPSOIL, 8-INCH DEPTH</t>
  </si>
  <si>
    <t>62405-0600</t>
  </si>
  <si>
    <t>Placing conserved topsoil, 250mm depth</t>
  </si>
  <si>
    <t>PLACING CONSERVED TOPSOIL, 10-INCH DEPTH</t>
  </si>
  <si>
    <t>62405-0700</t>
  </si>
  <si>
    <t>Placing conserved topsoil, 300mm depth</t>
  </si>
  <si>
    <t>PLACING CONSERVED TOPSOIL, 12-INCH DEPTH</t>
  </si>
  <si>
    <t>62406-0100</t>
  </si>
  <si>
    <t>62406-0200</t>
  </si>
  <si>
    <t>62406-0300</t>
  </si>
  <si>
    <t>62406-0400</t>
  </si>
  <si>
    <t>62406-0500</t>
  </si>
  <si>
    <t>62406-0600</t>
  </si>
  <si>
    <t>62406-0700</t>
  </si>
  <si>
    <t>62406-1300</t>
  </si>
  <si>
    <t>Placing conserved topsoil, 600mm depth</t>
  </si>
  <si>
    <t>PLACING CONSERVED TOPSOIL, 24-INCH DEPTH</t>
  </si>
  <si>
    <t>62407-0000</t>
  </si>
  <si>
    <t>62408-0000</t>
  </si>
  <si>
    <t>62409-0000</t>
  </si>
  <si>
    <t>62410-0000</t>
  </si>
  <si>
    <t>62501-0000</t>
  </si>
  <si>
    <t>Turf establishment</t>
  </si>
  <si>
    <t>TURF ESTABLISHMENT</t>
  </si>
  <si>
    <t>62502-0000</t>
  </si>
  <si>
    <t>62503-0000</t>
  </si>
  <si>
    <t>62510-1000</t>
  </si>
  <si>
    <t>Seeding, dry method</t>
  </si>
  <si>
    <t>SEEDING, DRY METHOD</t>
  </si>
  <si>
    <t>62510-2000</t>
  </si>
  <si>
    <t>Seeding, hydraulic method</t>
  </si>
  <si>
    <t>SEEDING, HYDRAULIC METHOD</t>
  </si>
  <si>
    <t>62511-1000</t>
  </si>
  <si>
    <t>62511-2000</t>
  </si>
  <si>
    <t>62512-1000</t>
  </si>
  <si>
    <t>62515-1000</t>
  </si>
  <si>
    <t>Mulching, dry method</t>
  </si>
  <si>
    <t>MULCHING, DRY METHOD</t>
  </si>
  <si>
    <t>62515-2000</t>
  </si>
  <si>
    <t>Mulching, hydraulic method</t>
  </si>
  <si>
    <t>MULCHING, HYDRAULIC METHOD</t>
  </si>
  <si>
    <t>62515-3000</t>
  </si>
  <si>
    <t>Mulching, hydraulic method, bonded fiber matrix</t>
  </si>
  <si>
    <t>MULCHING, HYDRAULIC METHOD, BONDED FIBER MATRIX</t>
  </si>
  <si>
    <t>62515-4000</t>
  </si>
  <si>
    <t>Mulching, hand method</t>
  </si>
  <si>
    <t>MULCHING, HAND METHOD</t>
  </si>
  <si>
    <t>62516-1000</t>
  </si>
  <si>
    <t>62516-2000</t>
  </si>
  <si>
    <t>62516-3000</t>
  </si>
  <si>
    <t>62516-4000</t>
  </si>
  <si>
    <t>62517-1000</t>
  </si>
  <si>
    <t>62520-0000</t>
  </si>
  <si>
    <t>Fertilizer</t>
  </si>
  <si>
    <t>FERTILIZER</t>
  </si>
  <si>
    <t>62521-0000</t>
  </si>
  <si>
    <t>62525-0000</t>
  </si>
  <si>
    <t>Water</t>
  </si>
  <si>
    <t>WATER</t>
  </si>
  <si>
    <t>Pesticide</t>
  </si>
  <si>
    <t>PESTICIDE</t>
  </si>
  <si>
    <t>62531-0000</t>
  </si>
  <si>
    <t>62535-0000</t>
  </si>
  <si>
    <t>Herbicide</t>
  </si>
  <si>
    <t>HERBICIDE</t>
  </si>
  <si>
    <t>Seeding supplements, seed</t>
  </si>
  <si>
    <t>SEEDING SUPPLEMENTS, SEED</t>
  </si>
  <si>
    <t>62541-5000</t>
  </si>
  <si>
    <t>Seeding supplements, lime</t>
  </si>
  <si>
    <t>SEEDING SUPPLEMENTS, LIME</t>
  </si>
  <si>
    <t>62542-1000</t>
  </si>
  <si>
    <t>62601-0100</t>
  </si>
  <si>
    <t>Acer rubrum, red maple, 35mm - 50mm caliper, balled and burlapped</t>
  </si>
  <si>
    <t>ACER RUBRUM, RED MAPLE, 1 1/2-INCH TO 2-INCH CALIPER, BALLED AND BURLAPPED</t>
  </si>
  <si>
    <t>62601-0150</t>
  </si>
  <si>
    <t>Acer rubrum, red maple, 50mm - 65mm caliper, balled and burlapped</t>
  </si>
  <si>
    <t>ACER RUBRUM, RED MAPLE, 2-INCH TO 2 1/2-INCH CALIPER, BALLED AND BURLAPPED</t>
  </si>
  <si>
    <t>62601-0200</t>
  </si>
  <si>
    <t>Acer rubrum, red maple, 65mm - 80mm caliper, balled and burlapped</t>
  </si>
  <si>
    <t>ACER RUBRUM, RED MAPLE, 2 1/2-INCH TO 3 1/2-INCH CALIPER, BALLED AND BURLAPPED</t>
  </si>
  <si>
    <t>62601-0250</t>
  </si>
  <si>
    <t>Aronia melanocarpa, black chokeberry, 900mm - 1050mm height, balled and burlapped</t>
  </si>
  <si>
    <t>ARONIA MELANOCARPA, BLACK CHOKEBERRY, 36-INCH TO 42-INCH HEIGHT, BALLED AND BURLAPPED</t>
  </si>
  <si>
    <t>62601-0270</t>
  </si>
  <si>
    <t>Amelanchier alnifolia, serviceberry, 1 gallon</t>
  </si>
  <si>
    <t>AMELANCHIER ALNIFOLIA, SERVICEBERRY, 1 GALLON</t>
  </si>
  <si>
    <t>62601-0300</t>
  </si>
  <si>
    <t>Amelanchier canadensis, serviceberry, 450mm - 600mm height, balled and burlapped</t>
  </si>
  <si>
    <t>AMELANCHIER CANADENSIS, SERVICEBERRY, 18-INCH TO 24-INCH HEIGHT, BALLED AND BURLAPPED</t>
  </si>
  <si>
    <t>62601-0350</t>
  </si>
  <si>
    <t>Amelanchier canadensis, serviceberry, 600mm - 750mm height, balled and burlapped</t>
  </si>
  <si>
    <t>AMELANCHIER CANADENSIS, SERVICEBERRY, 24-INCH TO 30-INCH HEIGHT, BALLED AND BURLAPPED</t>
  </si>
  <si>
    <t>62601-0400</t>
  </si>
  <si>
    <t>Amelanchier canadensis, serviceberry, 1050mm - 1200mm height, balled and burlapped</t>
  </si>
  <si>
    <t>AMELANCHIER CANADENSIS, SERVICEBERRY, 42-INCH TO 48-INCH HEIGHT, BALLED AND BURLAPPED</t>
  </si>
  <si>
    <t>62601-0450</t>
  </si>
  <si>
    <t>Amelanchier canadensis, serviceberry, 1200mm - 1500mm height, balled and burlapped</t>
  </si>
  <si>
    <t>AMELANCHIER CANADENSIS, SERVICEBERRY, 48-INCH TO 60-INCH HEIGHT, BALLED AND BURLAPPED</t>
  </si>
  <si>
    <t>62601-0500</t>
  </si>
  <si>
    <t>Amelanchier canadensis, serviceberry, 1800mm - 2400mm height, balled and burlapped</t>
  </si>
  <si>
    <t>AMELANCHIER CANADENSIS, SERVICEBERRY, 6 FEET TO 8 FEET HEIGHT, BALLED AND BURLAPPED</t>
  </si>
  <si>
    <t>62601-0550</t>
  </si>
  <si>
    <t>Acer rubrum 'october glory', october glory red maple, 35mm - 50mm caliper, balled and burlapped</t>
  </si>
  <si>
    <t>ACER RUBRUM 'OCTOBER GLORY', OCTOBER GLORY RED MAPLE, 1 1/2-INCH TO 2-INCH CALIPER, BALLED AND BURLAPPED</t>
  </si>
  <si>
    <t>62601-0600</t>
  </si>
  <si>
    <t>Acer rubrum 'october glory', october glory red maple, 80mm - 100mm caliper, balled and burlapped</t>
  </si>
  <si>
    <t>ACER RUBRUM 'OCTOBER GLORY', OCTOBER GLORY RED MAPLE, 3 1/2-INCH TO 4-INCH CALIPER, BALLED AND BURLAPPED</t>
  </si>
  <si>
    <t>62601-0650</t>
  </si>
  <si>
    <t>Acer saccharum, sugar maple, 20mm - 35mm caliper, balled and burlapped</t>
  </si>
  <si>
    <t>ACER SACCHARUM, SUGAR MAPLE, 1-INCH TO 1 1/2-INCH CALIPER, BALLED AND BURLAPPED</t>
  </si>
  <si>
    <t>62601-0700</t>
  </si>
  <si>
    <t>Acer saccharum, sugar maple, 35mm - 50mm caliper, balled and burlapped</t>
  </si>
  <si>
    <t>ACER SACCHARUM, SUGAR MAPLE, 1 1/2-INCH TO 2-INCH CALIPER, BALLED AND BURLAPPED</t>
  </si>
  <si>
    <t>62601-0750</t>
  </si>
  <si>
    <t>Acer saccharum, sugar maple, 50mm - 65mm caliper, balled and burlapped</t>
  </si>
  <si>
    <t>ACER SACCHARUM, SUGAR MAPLE, 2-INCH TO 2 1/2-INCH CALIPER, BALLED AND BURLAPPED</t>
  </si>
  <si>
    <t>62601-0800</t>
  </si>
  <si>
    <t>Amelanchier aborea, serviceberry, 2400mm - 3000mm height, balled and burlapped</t>
  </si>
  <si>
    <t>AMELANCHIER ABOREA, SERVICEBERRY, 8 FEET TO 10 FEET HEIGHT, BALLED AND BURLAPPED</t>
  </si>
  <si>
    <t>62601-0820</t>
  </si>
  <si>
    <t>Arctostaphylos uva-ursi, Kinnikinnick, 1 gallon</t>
  </si>
  <si>
    <t>ARCTOSTAPHYLOS UVA-URSI, KINNIKINNICK, 1 GALLON</t>
  </si>
  <si>
    <t>62601-0850</t>
  </si>
  <si>
    <t>Aronia arbutifolia, red chokeberry, 750mm - 900mm height, balled and burlapped</t>
  </si>
  <si>
    <t>ARONIA ARBUTIFOLIA, RED CHOKEBERRY, 30-INCH TO 36-INCH HEIGHT, BALLED AND BURLAPPED</t>
  </si>
  <si>
    <t>62601-0900</t>
  </si>
  <si>
    <t>Artemesia tridentata, big sagebush 19 liter, container grown</t>
  </si>
  <si>
    <t>ARTEMESIA TRIDENTATA, BIG SAGEBUSH 5 GALLON, CONTAINER GROWN</t>
  </si>
  <si>
    <t>62601-0950</t>
  </si>
  <si>
    <t>Artriplex canescens, fourwing saltbrush 19 liter, container grown</t>
  </si>
  <si>
    <t>ARTRIPLEX CANESCENS, FOURWING SALTBRUSH 5 GALLON, CONTAINER GROWN</t>
  </si>
  <si>
    <t>62601-1000</t>
  </si>
  <si>
    <t>Alnus sinuata, sitka alder, 300mm - 450mm height, container grown</t>
  </si>
  <si>
    <t>ALNUS SINUATA, SITKA ALDER, 12- INCH TO 18-INCH HEIGHT, CONTAINER GROWN</t>
  </si>
  <si>
    <t>62601-1100</t>
  </si>
  <si>
    <t>Acer macrophyllum, big leaf maple, 20mm-35mm caliper, balled and burlapped</t>
  </si>
  <si>
    <t>ACER MACROPHYLLUM, BIG LEAF MAPLE, 1-INCH TO 1 1/2-INCH CALIPER, BALLED AND BURLAPPED</t>
  </si>
  <si>
    <t>62601-1200</t>
  </si>
  <si>
    <t>Anaphalis magaritacea, western pearly everlasting, 100mm pots</t>
  </si>
  <si>
    <t>ANAPHALIS MAGARITACEA, WESTERN PEARLY EVERLASTING, 4-INCH POTS</t>
  </si>
  <si>
    <t>62601-1300</t>
  </si>
  <si>
    <t>Abies lasiocarpa, subalpine fir, 450mm to 900mm height, container grown</t>
  </si>
  <si>
    <t>ABIES LASIOCARPA, SUBALPINE FIR, 18-INCH TO 36-INCH HEIGHT, CONTAINER GROWN</t>
  </si>
  <si>
    <t>62601-1400</t>
  </si>
  <si>
    <t>Acer glabrum, rocky mountain maple, 450mm to 900mm height, container grown</t>
  </si>
  <si>
    <t>ACER GLABRUM, ROCKY MOUNTAIN MAPLE, 18-INCH TO 36-INCH HEIGHT, CONTAINER GROWN</t>
  </si>
  <si>
    <t>62601-1500</t>
  </si>
  <si>
    <t>Alnus incana ssp. Tenuifolia, thinleaf alder, 450mm to 900mm height, container grown</t>
  </si>
  <si>
    <t>ALNUS INCANA SSP. TENUIFOLIA, THINLEAF ALDER, 18-INCH TO 36-INCH HEIGHT, CONTAINER GROWN</t>
  </si>
  <si>
    <t>62601-1550</t>
  </si>
  <si>
    <t>Alnus incana ssp. Tenuifolia, thinleaf alder, 8 liter, container grown</t>
  </si>
  <si>
    <t>ALNUS INCANA SSP. TENUIFOLIA, THINLEAF ALDER, 2 GALLON, CONTAINER GROWN</t>
  </si>
  <si>
    <t>62601-1600</t>
  </si>
  <si>
    <t>Arctostaphlyos uva-ursi, kinnikinnick, 300mm - 450mm height, container grown</t>
  </si>
  <si>
    <t>ARCTOSTAPHLYOS UVA-URSI, KINNIKINNICK, 12-INCH - 18-INCH HEIGHT, CONTAINER GROWN</t>
  </si>
  <si>
    <t>62602-0100</t>
  </si>
  <si>
    <t>Betula papyrifera, paper birch, 1500mm - 1800mm clump, balled and burlapped</t>
  </si>
  <si>
    <t>BETULA PAPYRIFERA, PAPER BIRCH, 60-INCH TO 72-INCH CLUMP, BALLED AND BURLAPPED</t>
  </si>
  <si>
    <t>62602-0150</t>
  </si>
  <si>
    <t>Betula papyrifera, paper birch, 2400mm - 3000mm clump, balled and burlapped</t>
  </si>
  <si>
    <t>BETULA PAPYRIFERA, PAPER BIRCH, 8 FEET TO 10 FEET CLUMP, BALLED AND BURLAPPED</t>
  </si>
  <si>
    <t>62602-0200</t>
  </si>
  <si>
    <t>Betula nigra, river birch, 2400mm - 3000mm height, balled and burlapped</t>
  </si>
  <si>
    <t>BETULA NIGRA, RIVER BIRCH, 8 FEET TO 10 FEET HEIGHT, BALLED AND BURLAPPED</t>
  </si>
  <si>
    <t>62602-0250</t>
  </si>
  <si>
    <t>Betula occidentalis, river birch, 4 liter, container grown</t>
  </si>
  <si>
    <t>BETULA OCCIDENTALIS, RIVER BIRCH, 1 GALLON, CONTAINER GROWN</t>
  </si>
  <si>
    <t>62602-0300</t>
  </si>
  <si>
    <t>Betula glandulosa, bog birch, 300mm-450mm height, container grown</t>
  </si>
  <si>
    <t>BETULA GLANDULOSA, BOG BIRCH, 12-INCH TO 18-INCH HEIGHT, CONTAINER GROWN</t>
  </si>
  <si>
    <t>62603-0050</t>
  </si>
  <si>
    <t>Celtis occidentalis, common hackberry, 8 liter, container grown</t>
  </si>
  <si>
    <t>CELTIS OCCIDENTALIS, COMMON HACKBERRY, 2 GALLON, CONTAINER GROWN</t>
  </si>
  <si>
    <t>62603-0100</t>
  </si>
  <si>
    <t>Cercis canadensis, eastern redbud, 20mm - 35mm caliper, balled and burlapped</t>
  </si>
  <si>
    <t>CERCIS CANADENSIS, EASTERN REDBUD, 1-INCH TO 1 1/2-INCH CALIPER, BALLED AND BURLAPPED</t>
  </si>
  <si>
    <t>62603-0150</t>
  </si>
  <si>
    <t>Cercis canadensis, eastern redbud, 35mm - 50mm caliper, balled and burlapped</t>
  </si>
  <si>
    <t>CERCIS CANADENSIS, EASTERN REDBUD, 1 1/2-INCH TO 2-INCH CALIPER, BALLED AND BURLAPPED</t>
  </si>
  <si>
    <t>62603-0200</t>
  </si>
  <si>
    <t>Cercis canadensis, eastern redbud, 50mm - 65mm caliper, balled and burlapped</t>
  </si>
  <si>
    <t>CERCIS CANADENSIS, EASTERN REDBUD, 2-INCH TO 2 1/2-INCH CALIPER, BALLED AND BURLAPPED</t>
  </si>
  <si>
    <t>62603-0250</t>
  </si>
  <si>
    <t>Cercis canadensis, eastern redbud 'multi-stem', 1500mm - 1800mm height, balled and burlapped</t>
  </si>
  <si>
    <t>CERCIS CANADENSIS, EASTERN REDBUD 'MULTI-STEM', 60-INCH TO 72-INCH HEIGHT, BALLED AND BURLAPPED</t>
  </si>
  <si>
    <t>62603-0300</t>
  </si>
  <si>
    <t>Cercis canadensis, eastern redbud 'multi-stem', 1800mm - 2400mm height, balled and burlapped</t>
  </si>
  <si>
    <t>CERCIS CANADENSIS, EASTERN REDBUD 'MULTI-STEM', 6 FEET TO 8 FEET HEIGHT, BALLED AND BURLAPPED</t>
  </si>
  <si>
    <t>62603-0350</t>
  </si>
  <si>
    <t>Cornus sericea, red osier dogwood, 600mm - 750mm height, balled and burlapped</t>
  </si>
  <si>
    <t>CORNUS SERICEA, RED OSIER DOGWOOD, 24-INCH TO 30-INCH HEIGHT, BALLED AND BURLAPPED</t>
  </si>
  <si>
    <t>62603-0400</t>
  </si>
  <si>
    <t>Cornus sericea, red osier dogwood, 1050mm - 1200mm height, balled and burlapped</t>
  </si>
  <si>
    <t>CORNUS SERICEA, RED OSIER DOGWOOD, 42-INCH TO 48-INCH HEIGHT, BALLED AND BURLAPPED</t>
  </si>
  <si>
    <t>62603-0450</t>
  </si>
  <si>
    <t>Cornus kousa, kousa dogwood, 1500mm - 1800mm height, balled and burlapped</t>
  </si>
  <si>
    <t>CORNUS KOUSA, KOUSA DOGWOOD, 60-INCH TO 72-INCH HEIGHT, BALLED AND BURLAPPED</t>
  </si>
  <si>
    <t>62603-0500</t>
  </si>
  <si>
    <t>Cornus kousa, kousa dogwood, 1800mm - 2400mm height, balled and burlapped</t>
  </si>
  <si>
    <t>CORNUS KOUSA, KOUSA DOGWOOD, 6 FEET TO 8 FEET HEIGHT, BALLED AND BURLAPPED</t>
  </si>
  <si>
    <t>62603-0550</t>
  </si>
  <si>
    <t>Cornus florida, white flowering dogwood, 300mm - 450mm height, balled and burlapped</t>
  </si>
  <si>
    <t>CORNUS FLORIDA, WHITE FLOWERING DOGWOOD, 12-INCH TO 18-INCH HEIGHT, BALLED AND BURLAPPED</t>
  </si>
  <si>
    <t>62603-0600</t>
  </si>
  <si>
    <t>Cornus florida, white flowering dogwood, 900mm - 1050mm height, balled and burlapped</t>
  </si>
  <si>
    <t>CORNUS FLORIDA, WHITE FLOWERING DOGWOOD, 36-INCH TO 42-INCH HEIGHT, BALLED AND BURLAPPED</t>
  </si>
  <si>
    <t>62603-0650</t>
  </si>
  <si>
    <t>Cornus florida, white flowering dogwood, 1200mm - 1500mm height, balled and burlapped</t>
  </si>
  <si>
    <t>CORNUS FLORIDA, WHITE FLOWERING DOGWOOD, 48-INCH TO 60-INCH HEIGHT, BALLED AND BURLAPPED</t>
  </si>
  <si>
    <t>62603-0700</t>
  </si>
  <si>
    <t>Cornus florida, white flowering dogwood, 1500mm - 1800mm height, balled and burlapped</t>
  </si>
  <si>
    <t>CORNUS FLORIDA, WHITE FLOWERING DOGWOOD, 60-INCH TO 72-INCH HEIGHT, BALLED AND BURLAPPED</t>
  </si>
  <si>
    <t>62603-0750</t>
  </si>
  <si>
    <t>Cornus florida, white flowering dogwood, 1800mm - 2400mm height, balled and burlapped</t>
  </si>
  <si>
    <t>CORNUS FLORIDA, WHITE FLOWERING DOGWOOD, 6 FEET TO 8 FEET HEIGHT, BALLED AND BURLAPPED</t>
  </si>
  <si>
    <t>62603-0800</t>
  </si>
  <si>
    <t>Cornus florida, white flowering dogwood, 2400mm - 3000mm height, balled and burlapped</t>
  </si>
  <si>
    <t>CORNUS FLORIDA, WHITE FLOWERING DOGWOOD, 8 FEET TO 10 FEET HEIGHT, BALLED AND BURLAPPED</t>
  </si>
  <si>
    <t>62603-0850</t>
  </si>
  <si>
    <t>Cornus amonum, silky dogwood, 750mm - 900mm height, balled and burlapped</t>
  </si>
  <si>
    <t>CORNUS AMONUM, SILKY DOGWOOD, 30-INCH TO 36-INCH HEIGHT, BALLED AND BURLAPPED</t>
  </si>
  <si>
    <t>62603-0900</t>
  </si>
  <si>
    <t>Cornus amonum, silky dogwood, 1050mm - 1200mm height, balled and burlapped</t>
  </si>
  <si>
    <t>CORNUS AMONUM, SILKY DOGWOOD, 42-INCH TO 48-INCH HEIGHT, BALLED AND BURLAPPED</t>
  </si>
  <si>
    <t>62603-0950</t>
  </si>
  <si>
    <t>Cornus racemosa, gray dogwood, 750mm - 900mm height, balled and burlapped</t>
  </si>
  <si>
    <t>CORNUS RACEMOSA, GRAY DOGWOOD, 30-INCH TO 36-INCH HEIGHT, BALLED AND BURLAPPED</t>
  </si>
  <si>
    <t>62603-1000</t>
  </si>
  <si>
    <t>Crataegus crusgalli, cockspur hawthorn, 1500mm - 1800mm height, balled and burlapped</t>
  </si>
  <si>
    <t>CRATAEGUS CRUSGALLI, COCKSPUR HAWTHORN, 60-INCH TO 72-INCH HEIGHT, BALLED AND BURLAPPED</t>
  </si>
  <si>
    <t>62603-1050</t>
  </si>
  <si>
    <t>Cornus 'rutban', aurora dogwood, 1800mm - 2400mm height, balled and burlapped</t>
  </si>
  <si>
    <t>CORNUS 'RUTBAN', AURORA DOGWOOD, 6 FEET TO 8 FEET HEIGHT, BALLED AND BURLAPPED</t>
  </si>
  <si>
    <t>62603-1100</t>
  </si>
  <si>
    <t>Cornus 'rutdan', galaxy dogwood, 1800mm - 2400mm height, balled and burlapped</t>
  </si>
  <si>
    <t>CORNUS 'RUTDAN', GALAXY DOGWOOD, 6 FEET TO 8 FEET HEIGHT, BALLED AND BURLAPPED</t>
  </si>
  <si>
    <t>62603-1150</t>
  </si>
  <si>
    <t>Cornus alba, red twig dogwood, 600mm - 750mm height, container grown</t>
  </si>
  <si>
    <t>CORNUS ALBA, RED TWIG DOGWOOD, 24-INCH TO 30-INCH HEIGHT, CONTAINER GROWN</t>
  </si>
  <si>
    <t>62603-1200</t>
  </si>
  <si>
    <t>Chionanthus Virginicus, fringe tree, 1500mm - 1800mm height, balled and burlapped</t>
  </si>
  <si>
    <t>CHIONANTHUS VIRGINICUS, FRINGE TREE, 60-INCH TO 72-INCH HEIGHT, BALLED AND BURLAPPED</t>
  </si>
  <si>
    <t>62603-1250</t>
  </si>
  <si>
    <t>Chrysothamnus sp., rabbitbrush 19 liter, container grown</t>
  </si>
  <si>
    <t>CHRYSOTHAMNUS SP., RABBITBRUSH 5 GALLON, CONTAINER GROWN</t>
  </si>
  <si>
    <t>62603-1300</t>
  </si>
  <si>
    <t>Ceanothus cuneatus, buckbrush, 200mm height</t>
  </si>
  <si>
    <t>CEANOTHUS CUNEATUS, BUCKBRUSH, 8-INCH HEIGHT</t>
  </si>
  <si>
    <t>62603-1350</t>
  </si>
  <si>
    <t>Ceanothus integerrimus, deerbrush, 200mm height</t>
  </si>
  <si>
    <t>CEANOTHUS INTEGERRIMUS, DEERBRUSH, 8-INCH HEIGHT</t>
  </si>
  <si>
    <t>62603-1400</t>
  </si>
  <si>
    <t>Cercocarpus montanus, mountain mahogany, 20 liter, container grown</t>
  </si>
  <si>
    <t>CERCOCARPUS MONTANUS, MOUNTAIN MAHOGANY, 5 GALLON, CONTAINER GROWN</t>
  </si>
  <si>
    <t>62603-1450</t>
  </si>
  <si>
    <t>Calocedrus decurrens, incense cedar, 1200mm - 1500mm height, balled and burlapped</t>
  </si>
  <si>
    <t>CALOCEDRUS DECURRENS, INCENSE CEDAR, 48-INCH TO 60-INCH HEIGHT, BALLED AND BURLAPPED</t>
  </si>
  <si>
    <t>62603-1500</t>
  </si>
  <si>
    <t>62603-1550</t>
  </si>
  <si>
    <t>62604-0100</t>
  </si>
  <si>
    <t>Diospyros Virginiana, common persimmon, 1800mm - 2400mm height, balled and burlapped</t>
  </si>
  <si>
    <t>DIOSPYROS VIRGINIANA, COMMON PERSIMMON, 6 FEET TO 8 FEET HEIGHT, BALLED AND BURLAPPED</t>
  </si>
  <si>
    <t>62605-0100</t>
  </si>
  <si>
    <t>Evonymus alata compacta, burningbush, 600mm - 750mm height, balled and burlapped</t>
  </si>
  <si>
    <t>EVONYMUS ALATA COMPACTA, BURNINGBUSH, 24-INCH TO 30-INCH HEIGHT, BALLED AND BURLAPPED</t>
  </si>
  <si>
    <t>62605-0200</t>
  </si>
  <si>
    <t>Eriophyllum lanatum, common wooly sunflower, 100mm pots</t>
  </si>
  <si>
    <t>ERIOPHYLLUM LANATUM, COMMON WOOLY SUNFLOWER, 4-INCH POTS</t>
  </si>
  <si>
    <t>62606-0100</t>
  </si>
  <si>
    <t>Fraxinus pennsylvanica, marshall's seedles ash, 35mm - 50mm caliper, balled and burlapped</t>
  </si>
  <si>
    <t>FRAXINUS PENNSYLVANICA, MARSHALL'S SEEDLES ASH, 1 1/2-INCH TO 2-INCH CALIPER, BALLED AND BURLAPPED</t>
  </si>
  <si>
    <t>62606-0150</t>
  </si>
  <si>
    <t>Fagus grandifloria, american beech, 35mm - 50mm caliper, balled and burlapped</t>
  </si>
  <si>
    <t>FAGUS GRANDIFLORIA, AMERICAN BEECH, 1 1/2-INCH TO 2-INCH CALIPER, BALLED AND BURLAPPED</t>
  </si>
  <si>
    <t>62606-0200</t>
  </si>
  <si>
    <t>Forsythia intermedia, border forsythia, 450mm - 600mm height, container grown</t>
  </si>
  <si>
    <t>FORSYTHIA INTERMEDIA, BORDER FORSYTHIA, 18-INCH TO 24-INCH HEIGHT, CONTAINER GROWN</t>
  </si>
  <si>
    <t>62606-0250</t>
  </si>
  <si>
    <t>Forsythia intermedia, border forsythia, 600mm - 750mm height, balled and burlapped</t>
  </si>
  <si>
    <t>FORSYTHIA INTERMEDIA, BORDER FORSYTHIA, 24-INCH TO 30-INCH HEIGHT, BALLED AND BURLAPPED</t>
  </si>
  <si>
    <t>62606-0300</t>
  </si>
  <si>
    <t>Fraxinus pennsylvanica, green ash, 20mm - 35mm caliper, balled and burlapped</t>
  </si>
  <si>
    <t>FRAXINUS PENNSYLVANICA, GREEN ASH, 1-INCH TO 1 1/2-INCH CALIPER, BALLED AND BURLAPPED</t>
  </si>
  <si>
    <t>62606-0350</t>
  </si>
  <si>
    <t>Fraxinus pennsylvanica, green ash, 35mm - 50mm caliper, balled and burlapped</t>
  </si>
  <si>
    <t>FRAXINUS PENNSYLVANICA, GREEN ASH, 1 1/2-INCH TO 2-INCH CALIPER, BALLED AND BURLAPPED</t>
  </si>
  <si>
    <t>62606-0400</t>
  </si>
  <si>
    <t>Fraxinus pennsylvanica, green ash, 50mm - 65mm caliper, balled and burlapped</t>
  </si>
  <si>
    <t>FRAXINUS PENNSYLVANICA, GREEN ASH, 2-INCH TO 2 1/2-INCH CALIPER, BALLED AND BURLAPPED</t>
  </si>
  <si>
    <t>62606-0450</t>
  </si>
  <si>
    <t>Forsythia suspensa, weeping forsythia, 600mm - 750mm height, container grown</t>
  </si>
  <si>
    <t>FORSYTHIA SUSPENSA, WEEPING FORSYTHIA, 24-INCH TO 30-INCH HEIGHT, CONTAINER GROWN</t>
  </si>
  <si>
    <t>62607-0100</t>
  </si>
  <si>
    <t>Ginkgo biloba (male) specimen, 75-90mm caliper, balled and burlapped</t>
  </si>
  <si>
    <t>GINKGO BILOBA (MALE) SPECIMEN, 3-INCH TO 3 1/2-INCH CALIPER, BALLED AND BURLAPPED</t>
  </si>
  <si>
    <t>62608-0100</t>
  </si>
  <si>
    <t>Hamalis virginiana, common witchhazel, 750mm - 900mm height, balled and burlapped</t>
  </si>
  <si>
    <t>HAMALIS VIRGINIANA, COMMON WITCHHAZEL, 30-INCH TO 36-INCH HEIGHT, BALLED AND BURLAPPED</t>
  </si>
  <si>
    <t>62608-0150</t>
  </si>
  <si>
    <t>Hamalis virginiana, common witchhazel, 1050mm - 1200mm height, balled and burlapped</t>
  </si>
  <si>
    <t>HAMALIS VIRGINIANA, COMMON WITCHHAZEL, 42-INCH TO 48-INCH HEIGHT, BALLED AND BURLAPPED</t>
  </si>
  <si>
    <t>62608-0200</t>
  </si>
  <si>
    <t>Holodiscus discolor, oceanspray, 4 liter, container grown</t>
  </si>
  <si>
    <t>HOLODISCUS DISCOLOR, OCEANSPRAY, 1 GALLON, CONTAINER GROWN</t>
  </si>
  <si>
    <t>62608-0250</t>
  </si>
  <si>
    <t>Hydrangea quercifolia, oakleaf hydrangea, 900mm - 1050mm height, balled and burlapped</t>
  </si>
  <si>
    <t>HYDRANGEA QUERCIFOLIA, OAKLEAF HYDRANGEA, 36-INCH - 42-INCH HEIGHT, BALLED AND BURLAPPED</t>
  </si>
  <si>
    <t>62609-0100</t>
  </si>
  <si>
    <t>Ilex verticillata, winterberry, 450mm - 600mm height, balled and burlapped</t>
  </si>
  <si>
    <t>ILEX VERTICILLATA, WINTERBERRY, 18-INCH TO 24-INCH HEIGHT, BALLED AND BURLAPPED</t>
  </si>
  <si>
    <t>62609-0150</t>
  </si>
  <si>
    <t>Ilex verticillata, winterberry, 750mm - 900mm height, balled and burlapped</t>
  </si>
  <si>
    <t>ILEX VERTICILLATA, WINTERBERRY, 30-INCH TO 36-INCH HEIGHT, BALLED AND BURLAPPED</t>
  </si>
  <si>
    <t>62609-0200</t>
  </si>
  <si>
    <t>Ilex opaca, american holly, 450mm - 600mm height, container grown</t>
  </si>
  <si>
    <t>ILEX OPACA, AMERICAN HOLLY, 18-INCH TO 24-INCH HEIGHT, CONTAINER GROWN</t>
  </si>
  <si>
    <t>62609-0250</t>
  </si>
  <si>
    <t>Ilex opaca, american holly, 600mm - 750mm height, container grown</t>
  </si>
  <si>
    <t>ILEX OPACA, AMERICAN HOLLY, 24-INCH TO 30-INCH HEIGHT, CONTAINER GROWN</t>
  </si>
  <si>
    <t>62609-0300</t>
  </si>
  <si>
    <t>Ilex opaca, american holly, 750mm - 900mm height, balled and burlapped</t>
  </si>
  <si>
    <t>ILEX OPACA, AMERICAN HOLLY, 30-INCH TO 36-INCH HEIGHT, BALLED AND BURLAPPED</t>
  </si>
  <si>
    <t>62609-0350</t>
  </si>
  <si>
    <t>Ilex opaca, american holly, 1200mm - 1500mm height, balled and burlapped</t>
  </si>
  <si>
    <t>ILEX OPACA, AMERICAN HOLLY, 48-INCH TO 60-INCH HEIGHT, BALLED AND BURLAPPED</t>
  </si>
  <si>
    <t>62609-0400</t>
  </si>
  <si>
    <t>Ilex opaca, american holly, 1500mm - 1800mm height, balled and burlapped</t>
  </si>
  <si>
    <t>ILEX OPACA, AMERICAN HOLLY, 60-INCH TO 72-INCH HEIGHT, BALLED AND BURLAPPED</t>
  </si>
  <si>
    <t>62609-0450</t>
  </si>
  <si>
    <t>Ilex opaca, american holly, 1800mm - 2400mm height, balled and burlapped</t>
  </si>
  <si>
    <t>ILEX OPACA, AMERICAN HOLLY, 6 FEET TO 8 FEET HEIGHT, BALLED AND BURLAPPED</t>
  </si>
  <si>
    <t>62609-0500</t>
  </si>
  <si>
    <t>Ilex opaca, american holly, 2400mm - 3000mm height, balled and burlapped</t>
  </si>
  <si>
    <t>ILEX OPACA, AMERICAN HOLLY, 8 FEET TO 10 FEET HEIGHT, BALLED AND BURLAPPED</t>
  </si>
  <si>
    <t>62609-0550</t>
  </si>
  <si>
    <t>Ilex x "Nellie R. Stevens", Nellie Stevens holly, 1500mm 1800mm height, balled and burlapped</t>
  </si>
  <si>
    <t>ILEX X "NELLIE R. STEVENS", NELLIE STEVENS HOLLY, 60-INCH 72-INCH HEIGHT, BALLED AND BURLAPPED</t>
  </si>
  <si>
    <t>62610-0100</t>
  </si>
  <si>
    <t>Juniperus virginiana, eastern red cedar, 1500mm - 1800mm height, balled and burlapped</t>
  </si>
  <si>
    <t>JUNIPERUS VIRGINIANA, EASTERN RED CEDAR, 60-INCH TO 72-INCH HEIGHT, BALLED AND BURLAPPED</t>
  </si>
  <si>
    <t>62610-0150</t>
  </si>
  <si>
    <t>Juniperus virginiana, eastern red cedar, 1800mm - 2400mm height, balled and burlapped</t>
  </si>
  <si>
    <t>JUNIPERUS VIRGINIANA, EASTERN RED CEDAR, 6 FEET TO 8 FEET HEIGHT, BALLED AND BURLAPPED</t>
  </si>
  <si>
    <t>62610-0200</t>
  </si>
  <si>
    <t>Juniperus communis, common juniper, 300mm to 450mm height, container grown</t>
  </si>
  <si>
    <t>JUNIPERUS COMMUNIS, COMMON JUNIPER, 12-INCH TO 18-INCH HEIGHT, CONTAINER GROWN</t>
  </si>
  <si>
    <t>62610-0300</t>
  </si>
  <si>
    <t>Jamesia americana, fivepetal cliffbush, 300mm to 450mm height, container grown</t>
  </si>
  <si>
    <t>JAMESIA AMERICANA, FIVEPETAL CLIFFBUSH, 12-INCH TO 18-INCH HEIGHT, CONTAINER GROWN</t>
  </si>
  <si>
    <t>62611-0100</t>
  </si>
  <si>
    <t>Kalmia latifolia, mountain laurel, 450mm - 600mm height, balled and burlapped</t>
  </si>
  <si>
    <t>KALMIA LATIFOLIA, MOUNTAIN LAUREL, 18-INCH TO 24-INCH HEIGHT, BALLED AND BURLAPPED</t>
  </si>
  <si>
    <t>62611-0150</t>
  </si>
  <si>
    <t>Kalmia latifolia, mountain laurel, 600mm - 750mm height, balled and burlapped</t>
  </si>
  <si>
    <t>KALMIA LATIFOLIA, MOUNTAIN LAUREL, 24-INCH TO 30-INCH HEIGHT, BALLED AND BURLAPPED</t>
  </si>
  <si>
    <t>62611-0200</t>
  </si>
  <si>
    <t>Kalmia latifolia, mountain laurel, 1050mm - 1200mm height, balled and burlapped</t>
  </si>
  <si>
    <t>KALMIA LATIFOLIA, MOUNTAIN LAUREL, 42-INCH TO 48-INCH HEIGHT, BALLED AND BURLAPPED</t>
  </si>
  <si>
    <t>62612-0100</t>
  </si>
  <si>
    <t>Liquidambar styraciflua, sweet gum, 35mm - 50mm caliper, balled and burlapped</t>
  </si>
  <si>
    <t>LIQUIDAMBAR STYRACIFLUA, SWEET GUM, 1 1/2-INCH TO 2-INCH CALIPER, BALLED AND BURLAPPED</t>
  </si>
  <si>
    <t>62612-0150</t>
  </si>
  <si>
    <t>Liquidambar styraciflua, sweet gum, 50mm - 65mm caliper, balled and burlapped</t>
  </si>
  <si>
    <t>LIQUIDAMBAR STYRACIFLUA, SWEET GUM, 2-INCH TO 2 1/2-INCH CALIPER, BALLED AND BURLAPPED</t>
  </si>
  <si>
    <t>62612-0200</t>
  </si>
  <si>
    <t>Liquidambar styraciflua, sweet gum, 65mm - 80mm caliper, balled and burlapped</t>
  </si>
  <si>
    <t>LIQUIDAMBAR STYRACIFLUA, SWEET GUM, 2 1/2-INCH TO 3 1/2-INCH CALIPER, BALLED AND BURLAPPED</t>
  </si>
  <si>
    <t>62612-0250</t>
  </si>
  <si>
    <t>Liroidendren tulipfera, tulip tree, 20mm - 35mm caliper, balled and burlapped</t>
  </si>
  <si>
    <t>LIROIDENDREN TULIPFERA, TULIP TREE, 1-INCH TO 1 1/2-INCH CALIPER, BALLED AND BURLAPPED</t>
  </si>
  <si>
    <t>62612-0300</t>
  </si>
  <si>
    <t>Liroidendren tulipfera, tulip tree, 35mm - 50mm caliper, balled and burlapped</t>
  </si>
  <si>
    <t>LIROIDENDREN TULIPFERA, TULIP TREE, 1 1/2-INCH TO 2-INCH CALIPER, BALLED AND BURLAPPED</t>
  </si>
  <si>
    <t>62612-0350</t>
  </si>
  <si>
    <t>Liroidendren tulipfera, tulip tree, 50mm - 65mm caliper, balled and burlapped</t>
  </si>
  <si>
    <t>LIROIDENDREN TULIPFERA, TULIP TREE, 2-INCH TO 2 1/2-INCH CALIPER, BALLED AND BURLAPPED</t>
  </si>
  <si>
    <t>62612-0400</t>
  </si>
  <si>
    <t>Lagestromia indica, crape mytrle, 2400mm - 3000mm height, balled and burlapped</t>
  </si>
  <si>
    <t>LAGESTROMIA INDICA, CRAPE MYTRLE, 8 FEET TO 10 FEET HEIGHT, BALLED AND BURLAPPED</t>
  </si>
  <si>
    <t>62612-0450</t>
  </si>
  <si>
    <t>Lindera benzoin, spicebush, 750mm - 900mm height, balled and burlapped</t>
  </si>
  <si>
    <t>LINDERA BENZOIN, SPICEBUSH, 30-INCH TO 36-INCH HEIGHT, BALLED AND BURLAPPED</t>
  </si>
  <si>
    <t>62612-0500</t>
  </si>
  <si>
    <t>Lindera benzoin, spicebush, 1050mm - 1200mm height, balled and burlapped</t>
  </si>
  <si>
    <t>LINDERA BENZOIN, SPICEBUSH, 42-INCH TO 48-INCH HEIGHT, BALLED AND BURLAPPED</t>
  </si>
  <si>
    <t>62612-0600</t>
  </si>
  <si>
    <t>Lonicera involucrata, twinberry honeysuckle, 300mm to 450mm height, container grown</t>
  </si>
  <si>
    <t>LONICERA INVOLUCRATA, TWINBERRY HONEYSUCKLE, 12-INCH TO 18-INCH HEIGHT, CONTAINER GROWN</t>
  </si>
  <si>
    <t>62613-0100</t>
  </si>
  <si>
    <t>Magnolia grandifolora, southern magnolia, 35mm - 50mm caliper, balled and burlapped</t>
  </si>
  <si>
    <t>MAGNOLIA GRANDIFOLORA, SOUTHERN MAGNOLIA, 1 1/2-INCH TO 2-INCH CALIPER, BALLED AND BURLAPPED</t>
  </si>
  <si>
    <t>62613-0150</t>
  </si>
  <si>
    <t>Magnolia grandifolora, southern magnolia, 50mm - 65mm caliper, balled and burlapped</t>
  </si>
  <si>
    <t>MAGNOLIA GRANDIFOLORA, SOUTHERN MAGNOLIA, 2-INCH TO 2 1/2-INCH CALIPER, BALLED AND BURLAPPED</t>
  </si>
  <si>
    <t>62613-0180</t>
  </si>
  <si>
    <t>Mahonia aquifolium, Tall Oregon Grape, 1 gallon</t>
  </si>
  <si>
    <t>MAHONIA AQUIFOLIUM, TALL OREGON GRAPE, 1 GALLON</t>
  </si>
  <si>
    <t>62613-0200</t>
  </si>
  <si>
    <t>Malus, sugar thyme crabapple, 35mm - 50mm caliper, balled and burlapped</t>
  </si>
  <si>
    <t>MALUS, SUGAR THYME CRABAPPLE, 1 1/2-INCH TO 2-INCH CALIPER, BALLED AND BURLAPPED</t>
  </si>
  <si>
    <t>62613-0250</t>
  </si>
  <si>
    <t>Malus, indian magic crabapple, 35mm - 50mm caliper, balled and burlapped</t>
  </si>
  <si>
    <t>MALUS, INDIAN MAGIC CRABAPPLE, 1 1/2-INCH TO 2-INCH CALIPER, BALLED AND BURLAPPED</t>
  </si>
  <si>
    <t>62613-0300</t>
  </si>
  <si>
    <t>Malus, professor sprenger crabapple, 35mm - 50mm caliper, balled and burlapped</t>
  </si>
  <si>
    <t>MALUS, PROFESSOR SPRENGER CRABAPPLE, 1 1/2-INCH TO 2-INCH CALIPER, BALLED AND BURLAPPED</t>
  </si>
  <si>
    <t>62613-0350</t>
  </si>
  <si>
    <t>Myrica pennsylvanica, northern bayberry, 600mm - 750mm height, balled and burlapped</t>
  </si>
  <si>
    <t>MYRICA PENNSYLVANICA, NORTHERN BAYBERRY, 24-INCH TO 30-INCH HEIGHT, BALLED AND BURLAPPED</t>
  </si>
  <si>
    <t>62613-0400</t>
  </si>
  <si>
    <t>Myrica pennsylvanica, northern bayberry, 750mm - 900mm height, balled and burlapped</t>
  </si>
  <si>
    <t>MYRICA PENNSYLVANICA, NORTHERN BAYBERRY, 30-INCH TO 36-INCH HEIGHT, BALLED AND BURLAPPED</t>
  </si>
  <si>
    <t>62613-0450</t>
  </si>
  <si>
    <t>Magnolia virginiana, sweet bay magnolia, 20mm - 35mm caliper, balled and burlapped</t>
  </si>
  <si>
    <t>MAGNOLIA VIRGINIANA, SWEET BAY MAGNOLIA, 1-INCH TO 1 1/2-INCH CALIPER, BALLED AND BURLAPPED</t>
  </si>
  <si>
    <t>62613-0500</t>
  </si>
  <si>
    <t>Magnolia virginiana, sweet bay magnolia, 1500mm - 1800mm height, balled and burlapped</t>
  </si>
  <si>
    <t>MAGNOLIA VIRGINIANA, SWEET BAY MAGNOLIA, 60-INCH TO 72-INCH HEIGHT, BALLED AND BURLAPPED</t>
  </si>
  <si>
    <t>62613-0550</t>
  </si>
  <si>
    <t>Malus, harvest gold crabapple, 35mm - 50mm caliper, balled and burlapped</t>
  </si>
  <si>
    <t>MALUS, HARVEST GOLD CRABAPPLE, 1 1/2-INCH TO 2-INCH CALIPER, BALLED AND BURLAPPED</t>
  </si>
  <si>
    <t>62613-0600</t>
  </si>
  <si>
    <t>Mahonia repens, creeping barberry, 1 gallon</t>
  </si>
  <si>
    <t>MAHONIA REPENS, CREEPING BARBERRY, 1 GALLON</t>
  </si>
  <si>
    <t>62614-0100</t>
  </si>
  <si>
    <t>Nyssa sylvatica, black gum, 20mm - 35mm caliper, balled and burlapped</t>
  </si>
  <si>
    <t>NYSSA SYLVATICA, BLACK GUM, 1-INCH TO 1 1/2-INCH CALIPER, BALLED AND BURLAPPED</t>
  </si>
  <si>
    <t>62614-0150</t>
  </si>
  <si>
    <t>Nyssa sylvatica, black gum, 35mm - 50mm caliper, balled and burlapped</t>
  </si>
  <si>
    <t>NYSSA SYLVATICA, BLACK GUM, 1 1/2-INCH TO 2-INCH CALIPER, BALLED AND BURLAPPED</t>
  </si>
  <si>
    <t>62614-0200</t>
  </si>
  <si>
    <t>Nyssa sylvatica, black gum, 50mm - 65mm caliper, balled and burlapped</t>
  </si>
  <si>
    <t>NYSSA SYLVATICA, BLACK GUM, 2-INCH TO 2 1/2-INCH CALIPER, BALLED AND BURLAPPED</t>
  </si>
  <si>
    <t>62614-0250</t>
  </si>
  <si>
    <t>62615-0100</t>
  </si>
  <si>
    <t>Oxydendrum arborum, sourwood, 20mm - 35mm caliper, container grown</t>
  </si>
  <si>
    <t>OXYDENDRUM ARBORUM, SOURWOOD, 1-INCH TO 1 1/2-INCH CALIPER, CONTAINER GROWN</t>
  </si>
  <si>
    <t>62615-0150</t>
  </si>
  <si>
    <t>Oxydendrum arborum, sourwood, 35mm - 50mm caliper, container grown</t>
  </si>
  <si>
    <t>OXYDENDRUM ARBORUM, SOURWOOD, 1 1/2-INCH TO 2-INCH CALIPER, CONTAINER GROWN</t>
  </si>
  <si>
    <t>62616-0100</t>
  </si>
  <si>
    <t>Pinus thunbergii, japanese black pine, 1500mm - 1800mm height, balled and burlapped</t>
  </si>
  <si>
    <t>PINUS THUNBERGII, JAPANESE BLACK PINE, 60-INCH TO 72-INCH HEIGHT, BALLED AND BURLAPPED</t>
  </si>
  <si>
    <t>62616-0150</t>
  </si>
  <si>
    <t>Pinus taeda, loblolly pine, 1200mm - 1500mm height, balled and burlapped</t>
  </si>
  <si>
    <t>PINUS TAEDA, LOBLOLLY PINE, 48-INCH TO 60-INCH HEIGHT, BALLED AND BURLAPPED</t>
  </si>
  <si>
    <t>62616-0200</t>
  </si>
  <si>
    <t>Pinus taeda, loblolly pine, 1800mm - 2400mm height, balled and burlapped</t>
  </si>
  <si>
    <t>PINUS TAEDA, LOBLOLLY PINE, 6 FEET TO 8 FEET HEIGHT, BALLED AND BURLAPPED</t>
  </si>
  <si>
    <t>62616-0250</t>
  </si>
  <si>
    <t>Pinus strobus, white pine, 1200mm - 1500mm height, balled and burlapped</t>
  </si>
  <si>
    <t>PINUS STROBUS, WHITE PINE, 48-INCH TO 60-INCH HEIGHT, BALLED AND BURLAPPED</t>
  </si>
  <si>
    <t>62616-0300</t>
  </si>
  <si>
    <t>Pinus strobus, white pine, 1500mm - 1800mm height, balled and burlapped</t>
  </si>
  <si>
    <t>PINUS STROBUS, WHITE PINE, 60-INCH TO 72-INCH HEIGHT, BALLED AND BURLAPPED</t>
  </si>
  <si>
    <t>62616-0350</t>
  </si>
  <si>
    <t>Pinus strobus, white pine, 1800mm - 2400mm height, balled and burlapped</t>
  </si>
  <si>
    <t>PINUS STROBUS, WHITE PINE, 6 FEET TO 8 FEET HEIGHT, BALLED AND BURLAPPED</t>
  </si>
  <si>
    <t>62616-0400</t>
  </si>
  <si>
    <t>Platanus occidentalis, sycamore, 300mm - 450mm height, balled and burlapped</t>
  </si>
  <si>
    <t>PLATANUS OCCIDENTALIS, SYCAMORE, 12-INCH TO 18-INCH HEIGHT, BALLED AND BURLAPPED</t>
  </si>
  <si>
    <t>62616-0450</t>
  </si>
  <si>
    <t>Platanus occidentalis, sycamore, 750mm - 900mm height, balled and burlapped</t>
  </si>
  <si>
    <t>PLATANUS OCCIDENTALIS, SYCAMORE, 30-INCH TO 36-INCH HEIGHT, BALLED AND BURLAPPED</t>
  </si>
  <si>
    <t>62616-0500</t>
  </si>
  <si>
    <t>Platanus occidentalis, sycamore, 1500mm - 1800mm height, balled and burlapped</t>
  </si>
  <si>
    <t>PLATANUS OCCIDENTALIS, SYCAMORE, 60-INCH TO 72-INCH HEIGHT, BALLED AND BURLAPPED</t>
  </si>
  <si>
    <t>62616-0550</t>
  </si>
  <si>
    <t>Platanus occidentalis, sycamore, 1800mm - 2400mm height, balled and burlapped</t>
  </si>
  <si>
    <t>PLATANUS OCCIDENTALIS, SYCAMORE, 6 FEET TO 8 FEET HEIGHT, BALLED AND BURLAPPED</t>
  </si>
  <si>
    <t>62616-0600</t>
  </si>
  <si>
    <t>Platanus occidentalis, sycamore, 3000mm - 3600mm height, balled and burlapped</t>
  </si>
  <si>
    <t>PLATANUS OCCIDENTALIS, SYCAMORE, 10 FEET TO 144-INCH HEIGHT, BALLED AND BURLAPPED</t>
  </si>
  <si>
    <t>62616-0650</t>
  </si>
  <si>
    <t>Pinus nigra, austrian pine, 2400mm - 3000mm height, balled and burlapped</t>
  </si>
  <si>
    <t>PINUS NIGRA, AUSTRIAN PINE, 8 FEET TO 10 FEET HEIGHT, BALLED AND BURLAPPED</t>
  </si>
  <si>
    <t>62616-0700</t>
  </si>
  <si>
    <t>Picea glauca, white spruce, 1500mm - 1800mm height, burlapped</t>
  </si>
  <si>
    <t>PICEA GLAUCA, WHITE SPRUCE, 60-INCH TO 72-INCH HEIGHT, BURLAPPED</t>
  </si>
  <si>
    <t>62616-0750</t>
  </si>
  <si>
    <t>Picea glauca, white spruce, 1800mm - 2400mm height, burlapped</t>
  </si>
  <si>
    <t>PICEA GLAUCA, WHITE SPRUCE, 6 FEET TO 8 FEET HEIGHT, BURLAPPED</t>
  </si>
  <si>
    <t>62616-0800</t>
  </si>
  <si>
    <t>Picea glauca, white spruce, 2400mm - 3000mm height, burlapped</t>
  </si>
  <si>
    <t>PICEA GLAUCA, WHITE SPRUCE, 8 FEET TO 10 FEET HEIGHT, BURLAPPED</t>
  </si>
  <si>
    <t>62616-0850</t>
  </si>
  <si>
    <t>62616-0900</t>
  </si>
  <si>
    <t>Prunus serrulata (kwanzan), kwanzan cherry, 35mm - 50mm caliper, balled and burlapped</t>
  </si>
  <si>
    <t>PRUNUS SERRULATA (KWANZAN), KWANZAN CHERRY, 1 1/2-INCH TO 2-INCH CALIPER, BALLED AND BURLAPPED</t>
  </si>
  <si>
    <t>62616-0950</t>
  </si>
  <si>
    <t>Prunus laurocerasus (schipkaensis), skip laurel, 750mm - 900mm height, balled and burlapped</t>
  </si>
  <si>
    <t>PRUNUS LAUROCERASUS (SCHIPKAENSIS), SKIP LAUREL, 30-INCH TO 36-INCH HEIGHT, BALLED AND BURLAPPED</t>
  </si>
  <si>
    <t>62616-1000</t>
  </si>
  <si>
    <t>Plantanus x acerfolia, bloodgood london planetree, 35mm - 50mm caliper, balled and burlapped</t>
  </si>
  <si>
    <t>PLANTANUS X ACERFOLIA, BLOODGOOD LONDON PLANETREE, 1 1/2-INCH TO 2-INCH CALIPER, BALLED AND BURLAPPED</t>
  </si>
  <si>
    <t>62616-1050</t>
  </si>
  <si>
    <t>Plantus x acerfolia 'liberty', liberty sycamore, 35mm - 50mm caliper, balled and burlapped</t>
  </si>
  <si>
    <t>PLANTUS X ACERFOLIA 'LIBERTY', LIBERTY SYCAMORE, 1 1/2-INCH TO 2-INCH CALIPER, BALLED AND BURLAPPED</t>
  </si>
  <si>
    <t>62616-1100</t>
  </si>
  <si>
    <t>Prunus yedoensis, yoshino cherry, 50mm - 65mm caliper, balled and burlapped</t>
  </si>
  <si>
    <t>PRUNUS YEDOENSIS, YOSHINO CHERRY, 2-INCH TO 2 1/2-INCH CALIPER, BALLED AND BURLAPPED</t>
  </si>
  <si>
    <t>62616-1150</t>
  </si>
  <si>
    <t>Pinus virginiana, virginia pine, 1200mm - 1500mm height, container grown</t>
  </si>
  <si>
    <t>PINUS VIRGINIANA, VIRGINIA PINE, 48-INCH TO 60-INCH HEIGHT, CONTAINER GROWN</t>
  </si>
  <si>
    <t>62616-1200</t>
  </si>
  <si>
    <t>Pinus virginiana, virginia pine, 1500mm - 1800mm height, container grown</t>
  </si>
  <si>
    <t>PINUS VIRGINIANA, VIRGINIA PINE, 60-INCH TO 72-INCH HEIGHT, CONTAINER GROWN</t>
  </si>
  <si>
    <t>62616-1250</t>
  </si>
  <si>
    <t>Photinia glabra, red-tip photinia, 450mm - 600mm height, balled and burlapped</t>
  </si>
  <si>
    <t>PHOTINIA GLABRA, RED-TIP PHOTINIA, 18-INCH TO 24-INCH HEIGHT, BALLED AND BURLAPPED</t>
  </si>
  <si>
    <t>62616-1300</t>
  </si>
  <si>
    <t>Photinia glabra, red-tip photinia, 600mm - 750mm height, balled and burlapped</t>
  </si>
  <si>
    <t>PHOTINIA GLABRA, RED-TIP PHOTINIA, 24-INCH TO 30-INCH HEIGHT, BALLED AND BURLAPPED</t>
  </si>
  <si>
    <t>62616-1350</t>
  </si>
  <si>
    <t>Pinus caribaca, slash pine, 1800mm - 2400mm height, balled and burlapped</t>
  </si>
  <si>
    <t>PINUS CARIBACA, SLASH PINE, 6 FEET TO 8 FEET HEIGHT, BALLED AND BURLAPPED</t>
  </si>
  <si>
    <t>62616-1400</t>
  </si>
  <si>
    <t>Prunus laurocerasus, 'otto luyken', laurel, 750mm - 900mm height, balled and burlapped</t>
  </si>
  <si>
    <t>PRUNUS LAUROCERASUS, 'OTTO LUYKEN', LAUREL, 30-INCH TO 36-INCH HEIGHT, BALLED AND BURLAPPED</t>
  </si>
  <si>
    <t>62616-1450</t>
  </si>
  <si>
    <t>Prunus sericea, beach plum, 900mm - 1050mm height, balled and burlapped</t>
  </si>
  <si>
    <t>PRUNUS SERICEA, BEACH PLUM, 36-INCH TO 42-INCH HEIGHT, BALLED AND BURLAPPED</t>
  </si>
  <si>
    <t>62616-1500</t>
  </si>
  <si>
    <t>Pinus eduus, colorado pinyon, 1500mm - 1800mm height, balled and burlapped</t>
  </si>
  <si>
    <t>PINUS EDUUS, COLORADO PINYON, 60-INCH TO 72-INCH HEIGHT, BALLED AND BURLAPPED</t>
  </si>
  <si>
    <t>62616-1550</t>
  </si>
  <si>
    <t>Picea pungens, colorado blue spruce, 900mm - 1050mm height, balled and burlapped</t>
  </si>
  <si>
    <t>PICEA PUNGENS, COLORADO BLUE SPRUCE, 36-INCH TO 42-INCH HEIGHT, BALLED AND BURLAPPED</t>
  </si>
  <si>
    <t>62616-1595</t>
  </si>
  <si>
    <t>Picea engelmannii, engelmann spruce, 450mm to 900mm height, container grown</t>
  </si>
  <si>
    <t>PICEA ENGELMANNII, ENGELMANN SPRUCE, 18-INCH TO 36-INCH HEIGHT, CONTAINER GROWN</t>
  </si>
  <si>
    <t>62616-1600</t>
  </si>
  <si>
    <t>Picea engelmannii, engelmann spruce, 900mm - 1050mm height, balled and burlapped</t>
  </si>
  <si>
    <t>PICEA ENGELMANNII, ENGELMANN SPRUCE, 36-INCH TO 42-INCH HEIGHT, BALLED AND BURLAPPED</t>
  </si>
  <si>
    <t>62616-1650</t>
  </si>
  <si>
    <t>Populus deltoides, cottonwood, 19 liter, balled and burlapped</t>
  </si>
  <si>
    <t>POPULUS DELTOIDES, COTTONWOOD, 5 GALLON, BALLED AND BURLAPPED</t>
  </si>
  <si>
    <t>62616-1690</t>
  </si>
  <si>
    <t>Pinus ponderosa, ponderosa pine, 8 liter, container grown</t>
  </si>
  <si>
    <t>PINUS PONDEROSA, PONDEROSA PINE, 2 GALLON, CONTAINER GROWN</t>
  </si>
  <si>
    <t>62616-1700</t>
  </si>
  <si>
    <t>Pinus ponderosa, ponderosa pine, 20 liter, container grown</t>
  </si>
  <si>
    <t>PINUS PONDEROSA, PONDEROSA PINE, 5 GALLON, CONTAINER GROWN</t>
  </si>
  <si>
    <t>62616-1750</t>
  </si>
  <si>
    <t>Pinus ponderosa, ponderosa pine, 50 - 75mm caliper, container grown</t>
  </si>
  <si>
    <t>PINUS PONDEROSA, PONDEROSA PINE, 2-INCH TO 3-INCH CALIPER, CONTAINER GROWN</t>
  </si>
  <si>
    <t>62616-1800</t>
  </si>
  <si>
    <t>Pinus ponderosa, ponderosa pine, 1200mm -1500mm height, balled and burlapped</t>
  </si>
  <si>
    <t>PINUS PONDEROSA, PONDEROSA PINE, 48-INCH TO 60-INCH HEIGHT, BALLED AND BURLAPPED</t>
  </si>
  <si>
    <t>62616-1850</t>
  </si>
  <si>
    <t>Pseudotsuga menziesii, douglas fir, 1200mm -1500mm height, balled and burlapped</t>
  </si>
  <si>
    <t>62616-1900</t>
  </si>
  <si>
    <t>Philadelphus lewisii, Mock Orange, 1 gallon</t>
  </si>
  <si>
    <t>PHILADELPHUS LEWISII, MOCK ORANGE, 1 GALLON</t>
  </si>
  <si>
    <t>62616-2000</t>
  </si>
  <si>
    <t>Pentaphylloides floribunda, shrubby cinquefoil, 300mm to 450mm height, container grown</t>
  </si>
  <si>
    <t>PENTAPHYLLOIDES FLORIBUNDA, SHRUBBY CINQUEFOIL, 12-INCH TO 18-INCH HEIGHT, CONTAINER GROWN</t>
  </si>
  <si>
    <t>62616-2100</t>
  </si>
  <si>
    <t>Pinus aristata, bristlecone pine, 450mm to 900mm height, container grown</t>
  </si>
  <si>
    <t>PINUS ARISTATA, BRISTLECONE PINE, 18-INCH TO 36-INCH HEIGHT, CONTAINER GROWN</t>
  </si>
  <si>
    <t>62616-2200</t>
  </si>
  <si>
    <t>Populus tremuloides, quaking aspen, 450mm to 900mm height, container grown</t>
  </si>
  <si>
    <t>POPULUS TREMULOIDES, QUAKING ASPEN, 18-INCH TO 36-INCH HEIGHT, CONTAINER GROWN</t>
  </si>
  <si>
    <t>62616-2300</t>
  </si>
  <si>
    <t>Prunus virginiana, chokecherry, 450mm to 900mm height, container grown</t>
  </si>
  <si>
    <t>PRUNUS VIRGINIANA, CHOKECHERRY, 18-INCH TO 36-INCH HEIGHT, CONTAINER GROWN</t>
  </si>
  <si>
    <t>62616-2400</t>
  </si>
  <si>
    <t>Pinus flexilis, limber pine, 450mm to 900mm height, container grown</t>
  </si>
  <si>
    <t>PINUS FLEXILIS, LIMBER PINE, 18-INCH TO 36-INCH HEIGHT, CONTAINER GROWN</t>
  </si>
  <si>
    <t>62616-2500</t>
  </si>
  <si>
    <t>Pinus radiata, monterey pine, 20 liter, container grown</t>
  </si>
  <si>
    <t>PINUS RADIATA, MONTEREY PINE, 5 GALLON, CONTAINER GROWN</t>
  </si>
  <si>
    <t>62617-0100</t>
  </si>
  <si>
    <t>Quercus alba, white oak, 20mm - 35mm caliper, balled and burlapped</t>
  </si>
  <si>
    <t>QUERCUS ALBA, WHITE OAK, 1-INCH TO 1 1/2-INCH CALIPER, BALLED AND BURLAPPED</t>
  </si>
  <si>
    <t>62617-0150</t>
  </si>
  <si>
    <t>Quercus alba, white oak, 35mm - 50mm caliper, balled and burlapped</t>
  </si>
  <si>
    <t>QUERCUS ALBA, WHITE OAK, 1 1/2-INCH TO 2-INCH CALIPER, BALLED AND BURLAPPED</t>
  </si>
  <si>
    <t>62617-0200</t>
  </si>
  <si>
    <t>Quercus alba, white oak, 50mm - 65mm caliper, balled and burlapped</t>
  </si>
  <si>
    <t>QUERCUS ALBA, WHITE OAK, 2-INCH TO 2 1/2-INCH CALIPER, BALLED AND BURLAPPED</t>
  </si>
  <si>
    <t>62617-0250</t>
  </si>
  <si>
    <t>Quercus borealis, northern red oak, 35mm - 50mm caliper, balled and burlapped</t>
  </si>
  <si>
    <t>QUERCUS BOREALIS, NORTHERN RED OAK, 1 1/2-INCH TO 2-INCH CALIPER, BALLED AND BURLAPPED</t>
  </si>
  <si>
    <t>62617-0300</t>
  </si>
  <si>
    <t>Quercus borealis, northern red oak, 50mm - 65mm caliper, balled and burlapped</t>
  </si>
  <si>
    <t>QUERCUS BOREALIS, NORTHERN RED OAK, 2-INCH TO 2 1/2-INCH CALIPER, BALLED AND BURLAPPED</t>
  </si>
  <si>
    <t>62617-0350</t>
  </si>
  <si>
    <t>Quercus coccinea, scarlet oak, 20mm - 35mm caliper, balled and burlapped</t>
  </si>
  <si>
    <t>QUERCUS COCCINEA, SCARLET OAK, 1-INCH TO 1 1/2-INCH CALIPER, BALLED AND BURLAPPED</t>
  </si>
  <si>
    <t>62617-0400</t>
  </si>
  <si>
    <t>Quercus coccinea, scarlet oak, 35mm - 50mm caliper, balled and burlapped</t>
  </si>
  <si>
    <t>QUERCUS COCCINEA, SCARLET OAK, 1 1/2-INCH TO 2-INCH CALIPER, BALLED AND BURLAPPED</t>
  </si>
  <si>
    <t>62617-0450</t>
  </si>
  <si>
    <t>Quercus phellos, willow oak, 20mm - 35mm caliper, balled and burlapped</t>
  </si>
  <si>
    <t>QUERCUS PHELLOS, WILLOW OAK, 1-INCH TO 1 1/2-INCH CALIPER, BALLED AND BURLAPPED</t>
  </si>
  <si>
    <t>62617-0500</t>
  </si>
  <si>
    <t>Quercus phellos, willow oak, 35mm - 50mm caliper, balled and burlapped</t>
  </si>
  <si>
    <t>QUERCUS PHELLOS, WILLOW OAK, 1 1/2-INCH TO 2-INCH CALIPER, BALLED AND BURLAPPED</t>
  </si>
  <si>
    <t>62617-0550</t>
  </si>
  <si>
    <t>Quercus phellos, willow oak, 50mm - 65mm caliper, balled and burlapped</t>
  </si>
  <si>
    <t>QUERCUS PHELLOS, WILLOW OAK, 2-INCH TO 2 1/2-INCH CALIPER, BALLED AND BURLAPPED</t>
  </si>
  <si>
    <t>62617-0600</t>
  </si>
  <si>
    <t>Quercus palustrus, pin oak, 35mm - 50mm caliper, balled and burlapped</t>
  </si>
  <si>
    <t>QUERCUS PALUSTRUS, PIN OAK, 1 1/2-INCH TO 2-INCH CALIPER, BALLED AND BURLAPPED</t>
  </si>
  <si>
    <t>62617-0650</t>
  </si>
  <si>
    <t>Quercus palustrus, pin oak, 50mm - 65mm caliper, balled and burlapped</t>
  </si>
  <si>
    <t>QUERCUS PALUSTRUS, PIN OAK, 2-INCH TO 2 1/2-INCH CALIPER, BALLED AND BURLAPPED</t>
  </si>
  <si>
    <t>62617-0700</t>
  </si>
  <si>
    <t>Quercus palustrus, pin oak, 80mm - 100mm caliper, balled and burlapped</t>
  </si>
  <si>
    <t>QUERCUS PALUSTRUS, PIN OAK, 3 1/2-INCH TO 4-INCH CALIPER, BALLED AND BURLAPPED</t>
  </si>
  <si>
    <t>62617-0750</t>
  </si>
  <si>
    <t>Quercus falcata, southern red oak, 35mm - 50mm caliper, balled and burlapped</t>
  </si>
  <si>
    <t>QUERCUS FALCATA, SOUTHERN RED OAK, 1 1/2-INCH TO 2-INCH CALIPER, BALLED AND BURLAPPED</t>
  </si>
  <si>
    <t>62617-0800</t>
  </si>
  <si>
    <t>Quercus falcata, southern red oak, 50mm - 65mm caliper, balled and burlapped</t>
  </si>
  <si>
    <t>QUERCUS FALCATA, SOUTHERN RED OAK, 2-INCH TO 2 1/2-INCH CALIPER, BALLED AND BURLAPPED</t>
  </si>
  <si>
    <t>62617-0850</t>
  </si>
  <si>
    <t>Quercus virginiana, live oak, 20mm - 35mm caliper, balled and burlapped</t>
  </si>
  <si>
    <t>QUERCUS VIRGINIANA, LIVE OAK, 1-INCH TO 1 1/2-INCH CALIPER, BALLED AND BURLAPPED</t>
  </si>
  <si>
    <t>62617-0900</t>
  </si>
  <si>
    <t>Quercus virginiana, live oak, 50mm - 65mm caliper, balled and burlapped</t>
  </si>
  <si>
    <t>QUERCUS VIRGINIANA, LIVE OAK, 2-INCH TO 2 1/2-INCH CALIPER, BALLED AND BURLAPPED</t>
  </si>
  <si>
    <t>62617-0950</t>
  </si>
  <si>
    <t>Quercus laurifolia, laurel oak, 50mm - 65mm caliper, balled and burlapped</t>
  </si>
  <si>
    <t>QUERCUS LAURIFOLIA, LAUREL OAK, 2-INCH TO 2 1/2-INCH CALIPER, BALLED AND BURLAPPED</t>
  </si>
  <si>
    <t>62617-1000</t>
  </si>
  <si>
    <t>Querqus stellata, post oak, 35mm - 50mm caliper, container grown</t>
  </si>
  <si>
    <t>QUERQUS STELLATA, POST OAK, 1 1/2-INCH TO 2-INCH CALIPER, CONTAINER GROWN</t>
  </si>
  <si>
    <t>62617-1050</t>
  </si>
  <si>
    <t>Quercus rubrum, red oak, 20mm - 35mm caliper, balled and burlapped</t>
  </si>
  <si>
    <t>QUERCUS RUBRUM, RED OAK, 1-INCH TO 1 1/2-INCH CALIPER, BALLED AND BURLAPPED</t>
  </si>
  <si>
    <t>62617-1100</t>
  </si>
  <si>
    <t>Quercus rubrum, red oak, 35mm - 50mm caliper, balled and burlapped</t>
  </si>
  <si>
    <t>QUERCUS RUBRUM, RED OAK, 1 1/2-INCH TO 2-INCH CALIPER, BALLED AND BURLAPPED</t>
  </si>
  <si>
    <t>62617-1150</t>
  </si>
  <si>
    <t>Quercus babylonica, willow oak, 35mm - 50mm caliper, balled and burlapped</t>
  </si>
  <si>
    <t>QUERCUS BABYLONICA, WILLOW OAK, 1 1/2-INCH TO 2-INCH CALIPER, BALLED AND BURLAPPED</t>
  </si>
  <si>
    <t>62617-1200</t>
  </si>
  <si>
    <t>Quercus arizonica, Arizona white oak, 20 liter, container grown</t>
  </si>
  <si>
    <t>QUERCUS ARIZONICA, ARIZONA WHITE OAK, 5 GALLON, CONTAINER GROWN</t>
  </si>
  <si>
    <t>62617-1250</t>
  </si>
  <si>
    <t>Quercus arizonica, Arizona white oak, 50 - 75mm caliper, container grown</t>
  </si>
  <si>
    <t>QUERCUS ARIZONICA, ARIZONA WHITE OAK, 2-INCH TO 3-INCH CALIPER, CONTAINER GROWN</t>
  </si>
  <si>
    <t>62617-1300</t>
  </si>
  <si>
    <t>62617-1350</t>
  </si>
  <si>
    <t>Quercus garryana, oregon white oak, 20mm - 35mm caliper, balled and burlapped</t>
  </si>
  <si>
    <t>QUERCUS GARRYANA, OREGON WHITE OAK, 1-INCH TO 1 1/2-INCH CALIPER, BALLED AND BURLAPPED</t>
  </si>
  <si>
    <t>62618-0100</t>
  </si>
  <si>
    <t>Rhododendron canadense, rhodora, 450mm - 600mm height, balled and burlapped</t>
  </si>
  <si>
    <t>RHODODENDRON CANADENSE, RHODORA, 18-INCH TO 24-INCH HEIGHT, BALLED AND BURLAPPED</t>
  </si>
  <si>
    <t>62618-0150</t>
  </si>
  <si>
    <t>Rhododendron canadense, rhodora, 600mm - 750mm height, container grown</t>
  </si>
  <si>
    <t>RHODODENDRON CANADENSE, RHODORA, 24-INCH TO 30-INCH HEIGHT, CONTAINER GROWN</t>
  </si>
  <si>
    <t>62618-0200</t>
  </si>
  <si>
    <t>Rhododendron caneslens, florida wild honeysuckel, 600mm - 750mm height, balled and burlapped</t>
  </si>
  <si>
    <t>RHODODENDRON CANESLENS, FLORIDA WILD HONEYSUCKEL, 24-INCH TO 30-INCH HEIGHT, BALLED AND BURLAPPED</t>
  </si>
  <si>
    <t>62618-0250</t>
  </si>
  <si>
    <t>Rubus occidentalis, black rasberry, 450mm - 600mm height, balled and burlapped</t>
  </si>
  <si>
    <t>RUBUS OCCIDENTALIS, BLACK RASBERRY, 18-INCH TO 24-INCH HEIGHT, BALLED AND BURLAPPED</t>
  </si>
  <si>
    <t>62618-0300</t>
  </si>
  <si>
    <t>Rhus typhina, staghorn sumac, 1200mm - 1500mm height, balled and burlapped</t>
  </si>
  <si>
    <t>RHUS TYPHINA, STAGHORN SUMAC, 48-INCH TO 60-INCH HEIGHT, BALLED AND BURLAPPED</t>
  </si>
  <si>
    <t>62618-0350</t>
  </si>
  <si>
    <t>Rhus copallina, shining sumac, 750mm - 900mm height, balled and burlapped</t>
  </si>
  <si>
    <t>RHUS COPALLINA, SHINING SUMAC, 30-INCH TO 36-INCH HEIGHT, BALLED AND BURLAPPED</t>
  </si>
  <si>
    <t>62618-0400</t>
  </si>
  <si>
    <t>Rhus copallina, shining sumac, 1050mm - 1200mm height, balled and burlapped</t>
  </si>
  <si>
    <t>RHUS COPALLINA, SHINING SUMAC, 42-INCH TO 48-INCH HEIGHT, BALLED AND BURLAPPED</t>
  </si>
  <si>
    <t>62618-0450</t>
  </si>
  <si>
    <t>Rhus trilobata, skunkbush sumac,4 liter, container grown</t>
  </si>
  <si>
    <t>RHUS TRILOBATA, SKUNKBUSH SUMAC, 1 GALLON, CONTAINER GROWN</t>
  </si>
  <si>
    <t>62618-0500</t>
  </si>
  <si>
    <t>Rhus trilobata, oakbrush sumac, 20 liter. container grown</t>
  </si>
  <si>
    <t>RHUS TRILOBATA, OAKBRUSH SUMAC, 5 GALLON. CONTAINER GROWN</t>
  </si>
  <si>
    <t>62618-0550</t>
  </si>
  <si>
    <t>Robinia neomexicana, New Mexico locust, 20 liter, container grown</t>
  </si>
  <si>
    <t>ROBINIA NEOMEXICANA, NEW MEXICO LOCUST, 5 GALLON, CONTAINER GROWN</t>
  </si>
  <si>
    <t>62618-0600</t>
  </si>
  <si>
    <t>Ribes lobbii, Gummy Gooseberry, 1 gallon</t>
  </si>
  <si>
    <t>RIBES LOBBII, GUMMY GOOSEBERRY, 1 GALLON</t>
  </si>
  <si>
    <t>62618-0650</t>
  </si>
  <si>
    <t>Ribes sanguineum, Redflower Currant, 1 gallon</t>
  </si>
  <si>
    <t>RIBES SANGUINEUM, REDFLOWER CURRANT, 1 GALLON</t>
  </si>
  <si>
    <t>62618-0700</t>
  </si>
  <si>
    <t>Ribes montigenum, gooseberry currant, 300mm to 450mm height, container grown</t>
  </si>
  <si>
    <t>RIBES MONTIGENUM, GOOSEBERRY CURRANT, 12-INCH TO 18-INCH HEIGHT, CONTAINER GROWN</t>
  </si>
  <si>
    <t>62618-0800</t>
  </si>
  <si>
    <t>Rosa woodsii, woods rose, 300mm to 450mm height, container grown</t>
  </si>
  <si>
    <t>ROSA WOODSII, WOODS ROSE, 12-INCH TO 18-INCH HEIGHT, CONTAINER GROWN</t>
  </si>
  <si>
    <t>62618-0900</t>
  </si>
  <si>
    <t>62619-0100</t>
  </si>
  <si>
    <t>Sabal Palmetto, cabbage palm, 3000mm - 3600mm height, balled and burlapped</t>
  </si>
  <si>
    <t>SABAL PALMETTO, CABBAGE PALM, 10 FEET TO 12 FEET HEIGHT, BALLED AND BURLAPPED</t>
  </si>
  <si>
    <t>62619-0200</t>
  </si>
  <si>
    <t>Salix babylonica, weeping willow, 35mm - 50mm caliper, balled and burlapped</t>
  </si>
  <si>
    <t>SALIX BABYLONICA, WEEPING WILLOW, 1 1/2-INCH TO 2-INCH CALIPER, BALLED AND BURLAPPED</t>
  </si>
  <si>
    <t>62619-0220</t>
  </si>
  <si>
    <t>Salix interior, sandbar willow, 8 liter, container grown</t>
  </si>
  <si>
    <t>SALIX INTERIOR, SANDBAR WILLOW, 2 GALLON, CONTAINER GROWN</t>
  </si>
  <si>
    <t>62619-0250</t>
  </si>
  <si>
    <t>Spirea vanhouttei, vanhoutte spirea, 450mm - 600mm height, container grown</t>
  </si>
  <si>
    <t>SPIREA VANHOUTTEI, VANHOUTTE SPIREA, 18-INCH TO 24-INCH HEIGHT, CONTAINER GROWN</t>
  </si>
  <si>
    <t>62619-0290</t>
  </si>
  <si>
    <t>Salix nigra, black willow, 20mm - 35mm caliper, container grown</t>
  </si>
  <si>
    <t>SALIX NIGRA, BLACK WILLOW, 1-INCH TO 1 1/2-INCH CALIPER, CONTAINER GROWN</t>
  </si>
  <si>
    <t>62619-0300</t>
  </si>
  <si>
    <t>Salix nigra, black willow, 65mm - 80mm caliper, container grown</t>
  </si>
  <si>
    <t>SALIX NIGRA, BLACK WILLOW, 2 1/2-INCH TO 3 1/2-INCH CALIPER, CONTAINER GROWN</t>
  </si>
  <si>
    <t>62619-0350</t>
  </si>
  <si>
    <t>Salix lucida, shinning willow, 600mm - 750mm height, container grown</t>
  </si>
  <si>
    <t>SALIX LUCIDA, SHINNING WILLOW, 24-INCH TO 30-INCH HEIGHT, CONTAINER GROWN</t>
  </si>
  <si>
    <t>62619-0360</t>
  </si>
  <si>
    <t>Salix scouleriana, scouler's willow, 8 liter, container grown</t>
  </si>
  <si>
    <t>SALIX SCOULERIANA, SCOULER'S WILLOW, 2 GALLON, CONTAINER GROWN</t>
  </si>
  <si>
    <t>62619-0400</t>
  </si>
  <si>
    <t>Symphoricarpos orbiculatus, Coralberry, 600mm - 750mm height, container grown</t>
  </si>
  <si>
    <t>SYMPHORICARPOS ORBICULATUS, CORALBERRY, 24-INCH TO 30-INCH HEIGHT, CONTAINER GROWN</t>
  </si>
  <si>
    <t>62619-0450</t>
  </si>
  <si>
    <t>Salix exigua, coyote willow, 300mm - 450mm height, container grown</t>
  </si>
  <si>
    <t>SALIX EXIGUA, COYOTE WILLOW, 12-INCH TO 18-INCH, CONTAINER GROWN</t>
  </si>
  <si>
    <t>62619-0500</t>
  </si>
  <si>
    <t>Symphoricarpos albus, Common Snowberry, 1 gallon</t>
  </si>
  <si>
    <t>SYMPHORICARPOS ALBUS, COMMON SNOWBERRY, 1 GALLON</t>
  </si>
  <si>
    <t>62619-0600</t>
  </si>
  <si>
    <t>Symphoricarpos oreophilus, mountain snowberry, 300mm to 450mm height, container grown</t>
  </si>
  <si>
    <t>SYMPHORICARPOS OREOPHILUS, MOUNTAIN SNOWBERRY, 12-INCH TO 18-INCH HEIGHT, CONTAINER GROWN</t>
  </si>
  <si>
    <t>62619-0650</t>
  </si>
  <si>
    <t>Sambucus nigra caerulea, blue elderberry, 8 liter, container grown</t>
  </si>
  <si>
    <t>SAMBUCUS NIGRA CAERULEA, BLUE ELDERBERRY, 2 GALLON, CONTAINER GROWN</t>
  </si>
  <si>
    <t>62621-0100</t>
  </si>
  <si>
    <t>Ulmus americana (washington), american elm, 50mm - 65mm caliper, balled and burlapped</t>
  </si>
  <si>
    <t>ULMUS AMERICANA (WASHINGTON), AMERICAN ELM, 2-INCH TO 2 1/2-INCH CALIPER, BALLED AND BURLAPPED</t>
  </si>
  <si>
    <t>62622-0100</t>
  </si>
  <si>
    <t>62622-0150</t>
  </si>
  <si>
    <t>62622-0200</t>
  </si>
  <si>
    <t>62622-0250</t>
  </si>
  <si>
    <t>Viburnum prunifolium, blackhaw viburnum, 600mm - 750mm height, balled and burlapped</t>
  </si>
  <si>
    <t>VIBURNUM PRUNIFOLIUM, BLACKHAW VIBURNUM, 24-INCH TO 30-INCH HEIGHT, BALLED AND BURLAPPED</t>
  </si>
  <si>
    <t>62622-0300</t>
  </si>
  <si>
    <t>Viburnum prunifolium, blackhaw viburnum, 750mm - 900mm height, balled and burlapped</t>
  </si>
  <si>
    <t>VIBURNUM PRUNIFOLIUM, BLACKHAW VIBURNUM, 30-INCH TO 36-INCH HEIGHT, BALLED AND BURLAPPED</t>
  </si>
  <si>
    <t>62622-0350</t>
  </si>
  <si>
    <t>Viburnum acerifolium, mapleleaf viburnum, 1050mm - 1200mm height, balled and burlapped</t>
  </si>
  <si>
    <t>VIBURNUM ACERIFOLIUM, MAPLELEAF VIBURNUM, 42-INCH TO 48-INCH HEIGHT, BALLED AND BURLAPPED</t>
  </si>
  <si>
    <t>62622-0400</t>
  </si>
  <si>
    <t>Viburnum plicatum 'tomentosa', double file viburnum, 450mm - 600mm height, balled and burlapped</t>
  </si>
  <si>
    <t>VIBURNUM PLICATUM 'TOMENTOSA', DOUBLE FILE VIBURNUM, 18-INCH TO 24-INCH HEIGHT, BALLED AND BURLAPPED</t>
  </si>
  <si>
    <t>62630-0100</t>
  </si>
  <si>
    <t>Plantings, seedlings, bare root</t>
  </si>
  <si>
    <t>PLANTINGS, SEEDLINGS, BARE ROOT</t>
  </si>
  <si>
    <t>62630-0200</t>
  </si>
  <si>
    <t>Plantings, seedlings, balled and burlapped</t>
  </si>
  <si>
    <t>PLANTINGS, SEEDLINGS, BALLED AND BURLAPPED</t>
  </si>
  <si>
    <t>62630-0300</t>
  </si>
  <si>
    <t>Plantings, seedlings, container grown</t>
  </si>
  <si>
    <t>PLANTINGS, SEEDLINGS, CONTAINER GROWN</t>
  </si>
  <si>
    <t>62630-0400</t>
  </si>
  <si>
    <t>Plantings, wetland plant, container grown</t>
  </si>
  <si>
    <t>PLANTINGS, WETLAND PLANT, CONTAINER GROWN</t>
  </si>
  <si>
    <t>62630-0500</t>
  </si>
  <si>
    <t>Plantings, alocasia orda, elephant ear fern</t>
  </si>
  <si>
    <t>PLANTINGS, ALOCASIA ORDA, ELEPHANT EAR FERN</t>
  </si>
  <si>
    <t>62630-0600</t>
  </si>
  <si>
    <t>Plantings, campsis radicans, trumpet vine</t>
  </si>
  <si>
    <t>PLANTINGS, CAMPSIS RADICANS, TRUMPET VINE</t>
  </si>
  <si>
    <t>62630-0700</t>
  </si>
  <si>
    <t>Plantings, gelsemium sempervirens, car. yellow jasmine</t>
  </si>
  <si>
    <t>PLANTINGS, GELSEMIUM SEMPERVIRENS, CAR. YELLOW JASMINE</t>
  </si>
  <si>
    <t>62630-0800</t>
  </si>
  <si>
    <t>Plantings, helianthus debilis, dune sunflower</t>
  </si>
  <si>
    <t>PLANTINGS, HELIANTHUS DEBILIS, DUNE SUNFLOWER</t>
  </si>
  <si>
    <t>62630-0900</t>
  </si>
  <si>
    <t>Plantings, ilex cassine, dahoon holly</t>
  </si>
  <si>
    <t>PLANTINGS, ILEX CASSINE, DAHOON HOLLY</t>
  </si>
  <si>
    <t>62630-1000</t>
  </si>
  <si>
    <t>Plantings, ilex vomitoria 'nana', dwarf yaupon holly</t>
  </si>
  <si>
    <t>PLANTINGS, ILEX VOMITORIA 'NANA', DWARF YAUPON HOLLY</t>
  </si>
  <si>
    <t>62630-1100</t>
  </si>
  <si>
    <t>Plantings, liriope spicata, lily turf,4 liter container, container grown</t>
  </si>
  <si>
    <t>PLANTINGS, LIRIOPE SPICATA, LILY TURF, 1 GALLON CONTAINER, CONTAINER GROWN</t>
  </si>
  <si>
    <t>62630-1200</t>
  </si>
  <si>
    <t>Plantings, myrica cerifera, wax myrtle</t>
  </si>
  <si>
    <t>PLANTINGS, MYRICA CERIFERA, WAX MYRTLE</t>
  </si>
  <si>
    <t>62630-1300</t>
  </si>
  <si>
    <t>Plantings, nerium oleander 'nana', dwarf oleander</t>
  </si>
  <si>
    <t>PLANTINGS, NERIUM OLEANDER 'NANA', DWARF OLEANDER</t>
  </si>
  <si>
    <t>62630-1400</t>
  </si>
  <si>
    <t>Plantings, sabal palmetto, sabal palm</t>
  </si>
  <si>
    <t>PLANTINGS, SABAL PALMETTO, SABAL PALM</t>
  </si>
  <si>
    <t>62630-1500</t>
  </si>
  <si>
    <t>Plantings, serenoa repens, saw palmetto</t>
  </si>
  <si>
    <t>PLANTINGS, SERENOA REPENS, SAW PALMETTO</t>
  </si>
  <si>
    <t>62630-1600</t>
  </si>
  <si>
    <t>Plantings, uniola paniculata, sea oats</t>
  </si>
  <si>
    <t>PLANTINGS, UNIOLA PANICULATA, SEA OATS</t>
  </si>
  <si>
    <t>62630-1700</t>
  </si>
  <si>
    <t>Plantings, wedelia trilobata, wedelia</t>
  </si>
  <si>
    <t>PLANTINGS, WEDELIA TRILOBATA, WEDELIA</t>
  </si>
  <si>
    <t>62630-1800</t>
  </si>
  <si>
    <t>Plantings, yucca filimentosa, bear grass</t>
  </si>
  <si>
    <t>PLANTINGS, YUCCA FILIMENTOSA, BEAR GRASS</t>
  </si>
  <si>
    <t>62630-1900</t>
  </si>
  <si>
    <t>Plantings, polystichum acrostichoides, christmas fern</t>
  </si>
  <si>
    <t>PLANTINGS, POLYSTICHUM ACROSTICHOIDES, CHRISTMAS FERN</t>
  </si>
  <si>
    <t>62630-2000</t>
  </si>
  <si>
    <t>Plantings, callicarpa americana, american beautyberry, 750mm height, 27 liter, container grown</t>
  </si>
  <si>
    <t>62630-2100</t>
  </si>
  <si>
    <t>Plantings, calycanthus floridus, eastern sweetshrub, 700mm height, 27 liter, container grown</t>
  </si>
  <si>
    <t>PLANTINGS, CALYCANTHUS FLORIDUS, EASTERN SWEETSHRUB, 28-INCH HEIGHT, 7 GALLON, CONTAINER GROWN</t>
  </si>
  <si>
    <t>62630-2200</t>
  </si>
  <si>
    <t>Plantings, clethra alnifolia, sweetpepperbush, 700mm height, 27 liter, container grown</t>
  </si>
  <si>
    <t>PLANTINGS, CLETHRA ALNIFOLIA, SWEETPEPPERBUSH, 28-INCH HEIGHT, 7 GALLON, CONTAINER GROWN</t>
  </si>
  <si>
    <t>62630-2300</t>
  </si>
  <si>
    <t>Plantings, itea virginica, virginia sweetspire, 900mm height, 27 liter, container grown</t>
  </si>
  <si>
    <t>PLANTINGS, ITEA VIRGINICA, VIRGINIA SWEETSPIRE, 36-INCH HEIGHT, 7 GALLON, CONTAINER GROWN</t>
  </si>
  <si>
    <t>62630-2400</t>
  </si>
  <si>
    <t>Plantings, leucothoe axillaris, coastal doghobble, 600mm height, 27 liter, container grown</t>
  </si>
  <si>
    <t>PLANTINGS, LEUCOTHOE AXILLARIS, COASTAL DOGHOBBLE, 24-INCH, CONTAINER GROWN</t>
  </si>
  <si>
    <t>62631-0000</t>
  </si>
  <si>
    <t>Plantings</t>
  </si>
  <si>
    <t>PLANTINGS</t>
  </si>
  <si>
    <t>62632-0000</t>
  </si>
  <si>
    <t>62635-0100</t>
  </si>
  <si>
    <t>Cuttings, alder</t>
  </si>
  <si>
    <t>CUTTINGS, ALDER</t>
  </si>
  <si>
    <t>62635-1000</t>
  </si>
  <si>
    <t>Cuttings, cottonwood pole</t>
  </si>
  <si>
    <t>CUTTINGS, COTTONWOOD POLE</t>
  </si>
  <si>
    <t>62635-1500</t>
  </si>
  <si>
    <t>Cuttings, red osier dogwood</t>
  </si>
  <si>
    <t>CUTTINGS, RED OSIER DOGWOOD</t>
  </si>
  <si>
    <t>62635-2000</t>
  </si>
  <si>
    <t>Cuttings, willow staking</t>
  </si>
  <si>
    <t>CUTTINGS, WILLOW STAKING</t>
  </si>
  <si>
    <t>62635-3000</t>
  </si>
  <si>
    <t>Cuttings, willow pole</t>
  </si>
  <si>
    <t>CUTTINGS, WILLOW POLE</t>
  </si>
  <si>
    <t>62636-1000</t>
  </si>
  <si>
    <t>Bundles, alder</t>
  </si>
  <si>
    <t>BUNDLES, ALDER</t>
  </si>
  <si>
    <t>62636-2000</t>
  </si>
  <si>
    <t>Bundles, willow</t>
  </si>
  <si>
    <t>BUNDLES, WILLOW</t>
  </si>
  <si>
    <t>62640-0000</t>
  </si>
  <si>
    <t>Tree grate</t>
  </si>
  <si>
    <t>TREE GRATE</t>
  </si>
  <si>
    <t>62641-0000</t>
  </si>
  <si>
    <t>Tree well</t>
  </si>
  <si>
    <t>TREE WELL</t>
  </si>
  <si>
    <t>62642-0000</t>
  </si>
  <si>
    <t>Root barrier</t>
  </si>
  <si>
    <t>ROOT BARRIER</t>
  </si>
  <si>
    <t>62650-1000</t>
  </si>
  <si>
    <t>Remove and replant tree and shrub</t>
  </si>
  <si>
    <t>REMOVE AND REPLANT TREE AND SHRUB</t>
  </si>
  <si>
    <t>62701-0000</t>
  </si>
  <si>
    <t>Sod</t>
  </si>
  <si>
    <t>SOD</t>
  </si>
  <si>
    <t>62701-1000</t>
  </si>
  <si>
    <t>Sod, solid</t>
  </si>
  <si>
    <t>SOD, SOLID</t>
  </si>
  <si>
    <t>62701-2000</t>
  </si>
  <si>
    <t>Sod, strip</t>
  </si>
  <si>
    <t>SOD, STRIP</t>
  </si>
  <si>
    <t>62701-3000</t>
  </si>
  <si>
    <t>Sod, spot</t>
  </si>
  <si>
    <t>SOD, SPOT</t>
  </si>
  <si>
    <t>62901-0000</t>
  </si>
  <si>
    <t>Rolled erosion control product</t>
  </si>
  <si>
    <t>ROLLED EROSION CONTROL PRODUCT</t>
  </si>
  <si>
    <t>62901-0100</t>
  </si>
  <si>
    <t>Rolled erosion control product, type 1.A</t>
  </si>
  <si>
    <t>ROLLED EROSION CONTROL PRODUCT, TYPE 1.A</t>
  </si>
  <si>
    <t>62901-0200</t>
  </si>
  <si>
    <t>Rolled erosion control product, type 1.B</t>
  </si>
  <si>
    <t>ROLLED EROSION CONTROL PRODUCT, TYPE 1.B</t>
  </si>
  <si>
    <t>62901-0300</t>
  </si>
  <si>
    <t>Rolled erosion control product, type 1.C</t>
  </si>
  <si>
    <t>ROLLED EROSION CONTROL PRODUCT, TYPE 1.C</t>
  </si>
  <si>
    <t>62901-0400</t>
  </si>
  <si>
    <t>Rolled erosion control product, type 1.D</t>
  </si>
  <si>
    <t>ROLLED EROSION CONTROL PRODUCT, TYPE 1.D</t>
  </si>
  <si>
    <t>62901-0500</t>
  </si>
  <si>
    <t>Rolled erosion control product, type 2.A</t>
  </si>
  <si>
    <t>ROLLED EROSION CONTROL PRODUCT, TYPE 2.A</t>
  </si>
  <si>
    <t>62901-0600</t>
  </si>
  <si>
    <t>Rolled erosion control product, type 2.B</t>
  </si>
  <si>
    <t>ROLLED EROSION CONTROL PRODUCT, TYPE 2.B</t>
  </si>
  <si>
    <t>62901-0700</t>
  </si>
  <si>
    <t>Rolled erosion control product, type 2.C</t>
  </si>
  <si>
    <t>ROLLED EROSION CONTROL PRODUCT, TYPE 2.C</t>
  </si>
  <si>
    <t>62901-0800</t>
  </si>
  <si>
    <t>Rolled erosion control product, type 2.D</t>
  </si>
  <si>
    <t>ROLLED EROSION CONTROL PRODUCT, TYPE 2.D</t>
  </si>
  <si>
    <t>62901-0900</t>
  </si>
  <si>
    <t>Rolled erosion control product, type 3.A</t>
  </si>
  <si>
    <t>ROLLED EROSION CONTROL PRODUCT, TYPE 3.A</t>
  </si>
  <si>
    <t>62901-1000</t>
  </si>
  <si>
    <t>Rolled erosion control product, type 3.B</t>
  </si>
  <si>
    <t>ROLLED EROSION CONTROL PRODUCT, TYPE 3.B</t>
  </si>
  <si>
    <t>62901-1100</t>
  </si>
  <si>
    <t>Rolled erosion control product, type 4</t>
  </si>
  <si>
    <t>ROLLED EROSION CONTROL PRODUCT, TYPE 4</t>
  </si>
  <si>
    <t>62901-1200</t>
  </si>
  <si>
    <t>Rolled erosion control product, type 5.A</t>
  </si>
  <si>
    <t>ROLLED EROSION CONTROL PRODUCT, TYPE 5.A</t>
  </si>
  <si>
    <t>62901-1300</t>
  </si>
  <si>
    <t>Rolled erosion control product, type 5.B</t>
  </si>
  <si>
    <t>ROLLED EROSION CONTROL PRODUCT, TYPE 5.B</t>
  </si>
  <si>
    <t>62901-1400</t>
  </si>
  <si>
    <t>Rolled erosion control product, type 5.C</t>
  </si>
  <si>
    <t>ROLLED EROSION CONTROL PRODUCT, TYPE 5.C</t>
  </si>
  <si>
    <t>62901-1500</t>
  </si>
  <si>
    <t>Rolled erosion control product, type 5.D</t>
  </si>
  <si>
    <t>ROLLED EROSION CONTROL PRODUCT, TYPE 5.D</t>
  </si>
  <si>
    <t>62902-0000</t>
  </si>
  <si>
    <t>62902-0100</t>
  </si>
  <si>
    <t>62902-0200</t>
  </si>
  <si>
    <t>62902-0300</t>
  </si>
  <si>
    <t>62902-0400</t>
  </si>
  <si>
    <t>62902-0500</t>
  </si>
  <si>
    <t>62902-0600</t>
  </si>
  <si>
    <t>62902-0700</t>
  </si>
  <si>
    <t>62902-0800</t>
  </si>
  <si>
    <t>62902-0900</t>
  </si>
  <si>
    <t>62902-1000</t>
  </si>
  <si>
    <t>62902-1100</t>
  </si>
  <si>
    <t>62902-1200</t>
  </si>
  <si>
    <t>62902-1300</t>
  </si>
  <si>
    <t>62902-1400</t>
  </si>
  <si>
    <t>62903-0000</t>
  </si>
  <si>
    <t>Cellular confinement system</t>
  </si>
  <si>
    <t>CELLULAR CONFINEMENT SYSTEM</t>
  </si>
  <si>
    <t>63301-0000</t>
  </si>
  <si>
    <t>Sign system</t>
  </si>
  <si>
    <t>SIGN SYSTEM</t>
  </si>
  <si>
    <t>63301-1000</t>
  </si>
  <si>
    <t>Sign system, Government furnished sign</t>
  </si>
  <si>
    <t>SIGN SYSTEM, GOVERNMENT FURNISHED SIGN</t>
  </si>
  <si>
    <t>63302-0000</t>
  </si>
  <si>
    <t>63302-1000</t>
  </si>
  <si>
    <t>63303-0100</t>
  </si>
  <si>
    <t>Sign, steel panel, type 3 sheeting</t>
  </si>
  <si>
    <t>SIGN, STEEL PANEL, TYPE 3 SHEETING</t>
  </si>
  <si>
    <t>63303-0300</t>
  </si>
  <si>
    <t>Sign, steel panel, type 8 sheeting</t>
  </si>
  <si>
    <t>SIGN, STEEL PANEL, TYPE 8 SHEETING</t>
  </si>
  <si>
    <t>63303-0400</t>
  </si>
  <si>
    <t>Sign, steel panel, type 9 sheeting</t>
  </si>
  <si>
    <t>SIGN, STEEL PANEL, TYPE 9 SHEETING</t>
  </si>
  <si>
    <t>63303-0500</t>
  </si>
  <si>
    <t>Sign, plywood panel, type 3 sheeting</t>
  </si>
  <si>
    <t>SIGN, PLYWOOD PANEL, TYPE 3 SHEETING</t>
  </si>
  <si>
    <t>63303-0700</t>
  </si>
  <si>
    <t>Sign, plywood panel, type 8 sheeting</t>
  </si>
  <si>
    <t>SIGN, PLYWOOD PANEL, TYPE 8 SHEETING</t>
  </si>
  <si>
    <t>63303-0800</t>
  </si>
  <si>
    <t>Sign, plywood panel, type 9 sheeting</t>
  </si>
  <si>
    <t>SIGN, PLYWOOD PANEL, TYPE 9 SHEETING</t>
  </si>
  <si>
    <t>63303-0900</t>
  </si>
  <si>
    <t>Sign, aluminum panel, type 3 sheeting</t>
  </si>
  <si>
    <t>SIGN, ALUMINUM PANEL, TYPE 3 SHEETING</t>
  </si>
  <si>
    <t>63303-1100</t>
  </si>
  <si>
    <t>Sign, aluminum panel, type 8 sheeting</t>
  </si>
  <si>
    <t>SIGN, ALUMINUM PANEL, TYPE 8 SHEETING</t>
  </si>
  <si>
    <t>63303-1200</t>
  </si>
  <si>
    <t>Sign, aluminum panel, type 9 sheeting</t>
  </si>
  <si>
    <t>SIGN, ALUMINUM PANEL, TYPE 9 SHEETING</t>
  </si>
  <si>
    <t>63303-1300</t>
  </si>
  <si>
    <t>Sign, plastic panel, type 3 sheeting</t>
  </si>
  <si>
    <t>SIGN, PLASTIC PANEL, TYPE 3 SHEETING</t>
  </si>
  <si>
    <t>63303-1500</t>
  </si>
  <si>
    <t>Sign, plastic panel, type 8 sheeting</t>
  </si>
  <si>
    <t>SIGN, PLASTIC PANEL, TYPE 8 SHEETING</t>
  </si>
  <si>
    <t>63303-1600</t>
  </si>
  <si>
    <t>Sign, plastic panel, type 9 sheeting</t>
  </si>
  <si>
    <t>SIGN, PLASTIC PANEL, TYPE 9 SHEETING</t>
  </si>
  <si>
    <t>63304-0100</t>
  </si>
  <si>
    <t>Signs, steel panels, type 3 sheeting</t>
  </si>
  <si>
    <t>SIGNS, STEEL PANELS, TYPE 3 SHEETING</t>
  </si>
  <si>
    <t>63304-0300</t>
  </si>
  <si>
    <t>Signs, steel panels, type 8 sheeting</t>
  </si>
  <si>
    <t>SIGNS, STEEL PANELS, TYPE 8 SHEETING</t>
  </si>
  <si>
    <t>63304-0400</t>
  </si>
  <si>
    <t>Signs, steel panels, type 9 sheeting</t>
  </si>
  <si>
    <t>SIGNS, STEEL PANELS, TYPE 9 SHEETING</t>
  </si>
  <si>
    <t>63304-0500</t>
  </si>
  <si>
    <t>Signs, plywood panels, type 3 sheeting</t>
  </si>
  <si>
    <t>SIGNS, PLYWOOD PANELS, TYPE 3 SHEETING</t>
  </si>
  <si>
    <t>63304-0700</t>
  </si>
  <si>
    <t>Signs, plywood panels, type 8 sheeting</t>
  </si>
  <si>
    <t>SIGNS, PLYWOOD PANELS, TYPE 8 SHEETING</t>
  </si>
  <si>
    <t>63304-0800</t>
  </si>
  <si>
    <t>Signs, plywood panels, type 9 sheeting</t>
  </si>
  <si>
    <t>SIGNS, PLYWOOD PANELS, TYPE 9 SHEETING</t>
  </si>
  <si>
    <t>63304-0900</t>
  </si>
  <si>
    <t>Signs, aluminum panels, type 3 sheeting</t>
  </si>
  <si>
    <t>SIGNS, ALUMINUM PANELS, TYPE 3 SHEETING</t>
  </si>
  <si>
    <t>63304-1100</t>
  </si>
  <si>
    <t>Signs, aluminum panels, type 8 sheeting</t>
  </si>
  <si>
    <t>SIGNS, ALUMINUM PANELS, TYPE 8 SHEETING</t>
  </si>
  <si>
    <t>63304-1200</t>
  </si>
  <si>
    <t>Signs, aluminum panels, type 9 sheeting</t>
  </si>
  <si>
    <t>SIGNS, ALUMINUM PANELS, TYPE 9 SHEETING</t>
  </si>
  <si>
    <t>63304-1300</t>
  </si>
  <si>
    <t>Signs, plastic panels, type 3 sheeting</t>
  </si>
  <si>
    <t>SIGNS, PLASTIC PANELS, TYPE 3 SHEETING</t>
  </si>
  <si>
    <t>63304-1500</t>
  </si>
  <si>
    <t>Signs, plastic panels, type 8 sheeting</t>
  </si>
  <si>
    <t>SIGNS, PLASTIC PANELS, TYPE 8 SHEETING</t>
  </si>
  <si>
    <t>63304-1600</t>
  </si>
  <si>
    <t>Signs, plastic panels, type 9 sheeting</t>
  </si>
  <si>
    <t>SIGNS, PLASTIC PANELS, TYPE 9 SHEETING</t>
  </si>
  <si>
    <t>63305-0100</t>
  </si>
  <si>
    <t>Posts, steel, U-channel</t>
  </si>
  <si>
    <t>POSTS, STEEL, U-CHANNEL</t>
  </si>
  <si>
    <t>63305-0200</t>
  </si>
  <si>
    <t>Posts, steel, 50mm diameter</t>
  </si>
  <si>
    <t>POSTS, STEEL, 2-INCH DIAMETER</t>
  </si>
  <si>
    <t>63305-0300</t>
  </si>
  <si>
    <t>Posts, steel, 100mm diameter</t>
  </si>
  <si>
    <t>POSTS, STEEL, 4-INCH DIAMETER</t>
  </si>
  <si>
    <t>63305-0400</t>
  </si>
  <si>
    <t>Posts, steel, 50mm x 50mm</t>
  </si>
  <si>
    <t>POSTS, STEEL, 2-INCH X 2-INCH</t>
  </si>
  <si>
    <t>63305-0500</t>
  </si>
  <si>
    <t>Posts, steel, 75mm x 100mm</t>
  </si>
  <si>
    <t>POSTS, STEEL, 3-INCH X 4-INCH</t>
  </si>
  <si>
    <t>63305-0600</t>
  </si>
  <si>
    <t>Posts, steel, 100mm x 150mm</t>
  </si>
  <si>
    <t>POSTS, STEEL, 4-INCH X 6-INCH</t>
  </si>
  <si>
    <t>63305-0700</t>
  </si>
  <si>
    <t>Posts, steel, pipe</t>
  </si>
  <si>
    <t>POSTS, STEEL, PIPE</t>
  </si>
  <si>
    <t>63305-0800</t>
  </si>
  <si>
    <t>Posts, steel, w150 x 14</t>
  </si>
  <si>
    <t>POSTS, STEEL, W6 X 9</t>
  </si>
  <si>
    <t>63305-0900</t>
  </si>
  <si>
    <t>Posts, steel, w150 x 18</t>
  </si>
  <si>
    <t>POSTS, STEEL, W6 X 12</t>
  </si>
  <si>
    <t>63305-1000</t>
  </si>
  <si>
    <t>Posts, steel, w150 x 22</t>
  </si>
  <si>
    <t>POSTS, STEEL, W6 X 15</t>
  </si>
  <si>
    <t>63305-1100</t>
  </si>
  <si>
    <t>Posts, steel, w200 x 27</t>
  </si>
  <si>
    <t>POSTS, STEEL, W8 X 18</t>
  </si>
  <si>
    <t>63305-1200</t>
  </si>
  <si>
    <t>Posts, steel, w200 x 31</t>
  </si>
  <si>
    <t>POSTS, STEEL, W8 X 21</t>
  </si>
  <si>
    <t>63305-1300</t>
  </si>
  <si>
    <t>Posts, steel, w250 x 33</t>
  </si>
  <si>
    <t>POSTS, STEEL, W10 X 22</t>
  </si>
  <si>
    <t>63305-1400</t>
  </si>
  <si>
    <t>Posts, steel, w250 x 39</t>
  </si>
  <si>
    <t>POSTS, STEEL, W10 X 26</t>
  </si>
  <si>
    <t>63305-1500</t>
  </si>
  <si>
    <t>Posts, steel, w310 x 24</t>
  </si>
  <si>
    <t>POSTS, STEEL, W12 X 16</t>
  </si>
  <si>
    <t>63305-1600</t>
  </si>
  <si>
    <t>Posts, steel, w310 x 28</t>
  </si>
  <si>
    <t>POSTS, STEEL, W12 X 19</t>
  </si>
  <si>
    <t>63305-1700</t>
  </si>
  <si>
    <t>Posts, wood, 100mm x 100mm</t>
  </si>
  <si>
    <t>POSTS, WOOD, 4-INCH X 4-INCH</t>
  </si>
  <si>
    <t>63305-1800</t>
  </si>
  <si>
    <t>Posts, wood, 100mm x 150mm</t>
  </si>
  <si>
    <t>POSTS, WOOD, 4-INCH X 6-INCH</t>
  </si>
  <si>
    <t>63305-1900</t>
  </si>
  <si>
    <t>Posts, wood, 150mm x 150mm</t>
  </si>
  <si>
    <t>POSTS, WOOD, 6-INCH X 6-INCH</t>
  </si>
  <si>
    <t>63305-2000</t>
  </si>
  <si>
    <t>Posts, wood, 200mm x 150mm</t>
  </si>
  <si>
    <t>POSTS, WOOD, 8-INCH X 6-INCH</t>
  </si>
  <si>
    <t>63306-0100</t>
  </si>
  <si>
    <t>Post, steel, U-channel</t>
  </si>
  <si>
    <t>POST, STEEL, U-CHANNEL</t>
  </si>
  <si>
    <t>63306-0200</t>
  </si>
  <si>
    <t>Post, steel, 50mm diameter</t>
  </si>
  <si>
    <t>POST, STEEL, 2-INCH DIAMETER</t>
  </si>
  <si>
    <t>63306-0300</t>
  </si>
  <si>
    <t>Post, steel, 100mm diameter</t>
  </si>
  <si>
    <t>POST, STEEL, 4-INCH DIAMETER</t>
  </si>
  <si>
    <t>63306-0400</t>
  </si>
  <si>
    <t>Post, steel, 50mm x 50mm</t>
  </si>
  <si>
    <t>POST, STEEL, 2-INCH X 2-INCH</t>
  </si>
  <si>
    <t>63306-0450</t>
  </si>
  <si>
    <t>Post, steel, 75mm x 75mm</t>
  </si>
  <si>
    <t>POST, STEEL, 3-INCH X 3-INCH</t>
  </si>
  <si>
    <t>63306-0500</t>
  </si>
  <si>
    <t>Post, steel, 75mm x 100mm</t>
  </si>
  <si>
    <t>POST, STEEL, 3-INCH X 4-INCH</t>
  </si>
  <si>
    <t>63306-0600</t>
  </si>
  <si>
    <t>Post, steel, 100mm x 150mm</t>
  </si>
  <si>
    <t>POST, STEEL, 4-INCH X 6-INCH</t>
  </si>
  <si>
    <t>63306-0700</t>
  </si>
  <si>
    <t>Post, steel, pipe</t>
  </si>
  <si>
    <t>POST, STEEL, PIPE</t>
  </si>
  <si>
    <t>63306-0800</t>
  </si>
  <si>
    <t>Post, steel, w150 x 14</t>
  </si>
  <si>
    <t>POST, STEEL, W6 X 9</t>
  </si>
  <si>
    <t>63306-0900</t>
  </si>
  <si>
    <t>Post, steel, w150 x 18</t>
  </si>
  <si>
    <t>POST, STEEL, W6 X 12</t>
  </si>
  <si>
    <t>63306-1000</t>
  </si>
  <si>
    <t>Post, steel, w150 x 22</t>
  </si>
  <si>
    <t>POST, STEEL, W6 X 15</t>
  </si>
  <si>
    <t>63306-1100</t>
  </si>
  <si>
    <t>Post, steel, w200 x 27</t>
  </si>
  <si>
    <t>POST, STEEL, W8 X 18</t>
  </si>
  <si>
    <t>63306-1200</t>
  </si>
  <si>
    <t>Post, steel, w200 x 31</t>
  </si>
  <si>
    <t>POST, STEEL, W8 X 21</t>
  </si>
  <si>
    <t>63306-1300</t>
  </si>
  <si>
    <t>Post, steel, w250 x 33</t>
  </si>
  <si>
    <t>POST, STEEL, W10 X 22</t>
  </si>
  <si>
    <t>63306-1400</t>
  </si>
  <si>
    <t>Post, steel, w250 x 39</t>
  </si>
  <si>
    <t>POST, STEEL, W10 X 26</t>
  </si>
  <si>
    <t>63306-1500</t>
  </si>
  <si>
    <t>Post, steel, w310 x 24</t>
  </si>
  <si>
    <t>POST, STEEL, W12 X 16</t>
  </si>
  <si>
    <t>63306-1600</t>
  </si>
  <si>
    <t>Post, steel, w310 x 28</t>
  </si>
  <si>
    <t>POST, STEEL, W12 X 19</t>
  </si>
  <si>
    <t>63306-1700</t>
  </si>
  <si>
    <t>Post, wood, 100mm x 100mm</t>
  </si>
  <si>
    <t>POST, WOOD, 4-INCH X 4-INCH</t>
  </si>
  <si>
    <t>63306-1800</t>
  </si>
  <si>
    <t>Post, wood, 100mm x 150mm</t>
  </si>
  <si>
    <t>POST, WOOD, 4-INCH X 6-INCH</t>
  </si>
  <si>
    <t>63306-1900</t>
  </si>
  <si>
    <t>Post, wood, 150mm x 150mm</t>
  </si>
  <si>
    <t>POST, WOOD, 6-INCH X 6-INCH</t>
  </si>
  <si>
    <t>63306-2000</t>
  </si>
  <si>
    <t>Post, wood, 200mm x 150mm</t>
  </si>
  <si>
    <t>POST, WOOD, 8-INCH X 6-INCH</t>
  </si>
  <si>
    <t>63306-2100</t>
  </si>
  <si>
    <t>Post, wood, 200mm diameter</t>
  </si>
  <si>
    <t>POST, WOOD, 8-INCH DIAMETER</t>
  </si>
  <si>
    <t>63307-0000</t>
  </si>
  <si>
    <t>Sign structure, overhead</t>
  </si>
  <si>
    <t>SIGN STRUCTURE, OVERHEAD</t>
  </si>
  <si>
    <t>63308-0000</t>
  </si>
  <si>
    <t>Object marker</t>
  </si>
  <si>
    <t>OBJECT MARKER</t>
  </si>
  <si>
    <t>63308-1000</t>
  </si>
  <si>
    <t>Object marker, type 1</t>
  </si>
  <si>
    <t>OBJECT MARKER, TYPE 1</t>
  </si>
  <si>
    <t>63308-2000</t>
  </si>
  <si>
    <t>Object marker, type 2</t>
  </si>
  <si>
    <t>OBJECT MARKER, TYPE 2</t>
  </si>
  <si>
    <t>63308-3000</t>
  </si>
  <si>
    <t>Object marker, type 3</t>
  </si>
  <si>
    <t>OBJECT MARKER, TYPE 3</t>
  </si>
  <si>
    <t>63308-4000</t>
  </si>
  <si>
    <t>Object marker, type CALTRANS type L</t>
  </si>
  <si>
    <t>OBJECT MARKER, TYPE CALTRANS TYPE L</t>
  </si>
  <si>
    <t>63308-5000</t>
  </si>
  <si>
    <t>Object marker, type CALTRANS type P</t>
  </si>
  <si>
    <t>OBJECT MARKER, TYPE CALTRANS TYPE P</t>
  </si>
  <si>
    <t>63309-0000</t>
  </si>
  <si>
    <t>Delineator</t>
  </si>
  <si>
    <t>DELINEATOR</t>
  </si>
  <si>
    <t>63309-0100</t>
  </si>
  <si>
    <t>Delineator, type 1</t>
  </si>
  <si>
    <t>DELINEATOR, TYPE 1</t>
  </si>
  <si>
    <t>63309-0200</t>
  </si>
  <si>
    <t>Delineator, type 2</t>
  </si>
  <si>
    <t>DELINEATOR, TYPE 2</t>
  </si>
  <si>
    <t>63309-0300</t>
  </si>
  <si>
    <t>Delineator, type 3</t>
  </si>
  <si>
    <t>DELINEATOR, TYPE 3</t>
  </si>
  <si>
    <t>63309-0400</t>
  </si>
  <si>
    <t>Delineator, type 4</t>
  </si>
  <si>
    <t>DELINEATOR, TYPE 4</t>
  </si>
  <si>
    <t>63309-0500</t>
  </si>
  <si>
    <t>Delineator, type 5</t>
  </si>
  <si>
    <t>DELINEATOR, TYPE 5</t>
  </si>
  <si>
    <t>63309-0600</t>
  </si>
  <si>
    <t>Delineator, type 6</t>
  </si>
  <si>
    <t>DELINEATOR, TYPE 6</t>
  </si>
  <si>
    <t>63309-0700</t>
  </si>
  <si>
    <t>Delineator, type NMSHTD type A</t>
  </si>
  <si>
    <t>DELINEATOR, TYPE NMSHTD TYPE A</t>
  </si>
  <si>
    <t>63309-0800</t>
  </si>
  <si>
    <t>Delineator, type NMSHTD type C</t>
  </si>
  <si>
    <t>DELINEATOR, TYPE NMSHTD TYPE C</t>
  </si>
  <si>
    <t>63309-0900</t>
  </si>
  <si>
    <t>Delineator, type flexible</t>
  </si>
  <si>
    <t>DELINEATOR, TYPE FLEXIBLE</t>
  </si>
  <si>
    <t>63309-1000</t>
  </si>
  <si>
    <t>63309-1100</t>
  </si>
  <si>
    <t>63309-1200</t>
  </si>
  <si>
    <t>63309-1300</t>
  </si>
  <si>
    <t>63310-0000</t>
  </si>
  <si>
    <t>Channelizing device</t>
  </si>
  <si>
    <t>CHANNELIZING DEVICE</t>
  </si>
  <si>
    <t>63311-0000</t>
  </si>
  <si>
    <t>Speed hump</t>
  </si>
  <si>
    <t>SPEED HUMP</t>
  </si>
  <si>
    <t>63312-0000</t>
  </si>
  <si>
    <t>63313-0000</t>
  </si>
  <si>
    <t>Rumble strip</t>
  </si>
  <si>
    <t>RUMBLE STRIP</t>
  </si>
  <si>
    <t>63313-1000</t>
  </si>
  <si>
    <t>Rumble strip, shoulder</t>
  </si>
  <si>
    <t>RUMBLE STRIP, SHOULDER</t>
  </si>
  <si>
    <t>63314-0000</t>
  </si>
  <si>
    <t>63314-1000</t>
  </si>
  <si>
    <t>63315-0000</t>
  </si>
  <si>
    <t>63316-1000</t>
  </si>
  <si>
    <t>Remove and reset sign</t>
  </si>
  <si>
    <t>REMOVE AND RESET SIGN</t>
  </si>
  <si>
    <t>63316-2000</t>
  </si>
  <si>
    <t>Remove and reset delineator</t>
  </si>
  <si>
    <t>REMOVE AND RESET DELINEATOR</t>
  </si>
  <si>
    <t>63316-3000</t>
  </si>
  <si>
    <t>Remove and reset object marker</t>
  </si>
  <si>
    <t>REMOVE AND RESET OBJECT MARKER</t>
  </si>
  <si>
    <t>63317-1000</t>
  </si>
  <si>
    <t>63318-1000</t>
  </si>
  <si>
    <t>Snowpole holder</t>
  </si>
  <si>
    <t>63319-0000</t>
  </si>
  <si>
    <t>Post sleeve</t>
  </si>
  <si>
    <t>POST SLEEVE</t>
  </si>
  <si>
    <t>63320-0000</t>
  </si>
  <si>
    <t>Speed cushion</t>
  </si>
  <si>
    <t>SPEED CUSHION</t>
  </si>
  <si>
    <t>63401-0000</t>
  </si>
  <si>
    <t>Pavement markings</t>
  </si>
  <si>
    <t>PAVEMENT MARKINGS</t>
  </si>
  <si>
    <t>63401-0100</t>
  </si>
  <si>
    <t>Pavement markings, type A, solid</t>
  </si>
  <si>
    <t>PAVEMENT MARKINGS, TYPE A, SOLID</t>
  </si>
  <si>
    <t>63401-0200</t>
  </si>
  <si>
    <t>Pavement markings, type A, broken</t>
  </si>
  <si>
    <t>PAVEMENT MARKINGS, TYPE A, BROKEN</t>
  </si>
  <si>
    <t>63401-0300</t>
  </si>
  <si>
    <t>Pavement markings, type B, solid</t>
  </si>
  <si>
    <t>PAVEMENT MARKINGS, TYPE B, SOLID</t>
  </si>
  <si>
    <t>63401-0400</t>
  </si>
  <si>
    <t>Pavement markings, type B, broken</t>
  </si>
  <si>
    <t>PAVEMENT MARKINGS, TYPE B, BROKEN</t>
  </si>
  <si>
    <t>63401-0450</t>
  </si>
  <si>
    <t>Pavement markings, type B, dotted</t>
  </si>
  <si>
    <t>PAVEMENT MARKINGS, TYPE B, DOTTED</t>
  </si>
  <si>
    <t>63401-0500</t>
  </si>
  <si>
    <t>Pavement markings, type C, solid</t>
  </si>
  <si>
    <t>PAVEMENT MARKINGS, TYPE C, SOLID</t>
  </si>
  <si>
    <t>63401-0600</t>
  </si>
  <si>
    <t>Pavement markings, type C, broken</t>
  </si>
  <si>
    <t>PAVEMENT MARKINGS, TYPE C, BROKEN</t>
  </si>
  <si>
    <t>63401-0700</t>
  </si>
  <si>
    <t>Pavement markings, type D, solid</t>
  </si>
  <si>
    <t>PAVEMENT MARKINGS, TYPE D, SOLID</t>
  </si>
  <si>
    <t>63401-0800</t>
  </si>
  <si>
    <t>Pavement markings, type D, broken</t>
  </si>
  <si>
    <t>PAVEMENT MARKINGS, TYPE D, BROKEN</t>
  </si>
  <si>
    <t>63401-0900</t>
  </si>
  <si>
    <t>Pavement markings, type E, solid</t>
  </si>
  <si>
    <t>PAVEMENT MARKINGS, TYPE E, SOLID</t>
  </si>
  <si>
    <t>63401-1000</t>
  </si>
  <si>
    <t>Pavement markings, type E, broken</t>
  </si>
  <si>
    <t>PAVEMENT MARKINGS, TYPE E, BROKEN</t>
  </si>
  <si>
    <t>63401-1500</t>
  </si>
  <si>
    <t>Pavement markings, type H, solid</t>
  </si>
  <si>
    <t>PAVEMENT MARKINGS, TYPE H, SOLID</t>
  </si>
  <si>
    <t>63401-1600</t>
  </si>
  <si>
    <t>Pavement markings, type H, broken</t>
  </si>
  <si>
    <t>PAVEMENT MARKINGS, TYPE H, BROKEN</t>
  </si>
  <si>
    <t>63401-1700</t>
  </si>
  <si>
    <t>Pavement markings, type I, solid</t>
  </si>
  <si>
    <t>PAVEMENT MARKINGS, TYPE I, SOLID</t>
  </si>
  <si>
    <t>63401-1800</t>
  </si>
  <si>
    <t>Pavement markings, type I, broken</t>
  </si>
  <si>
    <t>PAVEMENT MARKINGS, TYPE I, BROKEN</t>
  </si>
  <si>
    <t>63401-1900</t>
  </si>
  <si>
    <t>Pavement markings, type J, solid</t>
  </si>
  <si>
    <t>PAVEMENT MARKINGS, TYPE J, SOLID</t>
  </si>
  <si>
    <t>63401-2000</t>
  </si>
  <si>
    <t>Pavement markings, type J, broken</t>
  </si>
  <si>
    <t>PAVEMENT MARKINGS, TYPE J, BROKEN</t>
  </si>
  <si>
    <t>63401-2100</t>
  </si>
  <si>
    <t>Pavement markings, type K, solid</t>
  </si>
  <si>
    <t>PAVEMENT MARKINGS, TYPE K, SOLID</t>
  </si>
  <si>
    <t>63401-2200</t>
  </si>
  <si>
    <t>Pavement markings, type K, broken</t>
  </si>
  <si>
    <t>PAVEMENT MARKINGS, TYPE K, BROKEN</t>
  </si>
  <si>
    <t>63401-2300</t>
  </si>
  <si>
    <t>Pavement markings, type L, solid</t>
  </si>
  <si>
    <t>PAVEMENT MARKINGS, TYPE L, SOLID</t>
  </si>
  <si>
    <t>63401-2400</t>
  </si>
  <si>
    <t>Pavement markings, type L, broken</t>
  </si>
  <si>
    <t>PAVEMENT MARKINGS, TYPE L, BROKEN</t>
  </si>
  <si>
    <t>63402-0100</t>
  </si>
  <si>
    <t>63402-0200</t>
  </si>
  <si>
    <t>63402-0300</t>
  </si>
  <si>
    <t>63402-0400</t>
  </si>
  <si>
    <t>63402-0500</t>
  </si>
  <si>
    <t>63402-0600</t>
  </si>
  <si>
    <t>63402-0700</t>
  </si>
  <si>
    <t>63402-0800</t>
  </si>
  <si>
    <t>63402-0900</t>
  </si>
  <si>
    <t>63402-1000</t>
  </si>
  <si>
    <t>63402-1500</t>
  </si>
  <si>
    <t>63402-1600</t>
  </si>
  <si>
    <t>63402-1700</t>
  </si>
  <si>
    <t>63402-1800</t>
  </si>
  <si>
    <t>63402-1900</t>
  </si>
  <si>
    <t>63402-2000</t>
  </si>
  <si>
    <t>63402-2100</t>
  </si>
  <si>
    <t>63402-2200</t>
  </si>
  <si>
    <t>63402-2300</t>
  </si>
  <si>
    <t>63402-2400</t>
  </si>
  <si>
    <t>63403-0100</t>
  </si>
  <si>
    <t>Pavement markings, type A</t>
  </si>
  <si>
    <t>PAVEMENT MARKINGS, TYPE A</t>
  </si>
  <si>
    <t>63403-0200</t>
  </si>
  <si>
    <t>Pavement markings, type B</t>
  </si>
  <si>
    <t>PAVEMENT MARKINGS, TYPE B</t>
  </si>
  <si>
    <t>63403-0300</t>
  </si>
  <si>
    <t>Pavement markings, type C</t>
  </si>
  <si>
    <t>PAVEMENT MARKINGS, TYPE C</t>
  </si>
  <si>
    <t>63403-0400</t>
  </si>
  <si>
    <t>Pavement markings, type D</t>
  </si>
  <si>
    <t>PAVEMENT MARKINGS, TYPE D</t>
  </si>
  <si>
    <t>63403-0500</t>
  </si>
  <si>
    <t>Pavement markings, type E</t>
  </si>
  <si>
    <t>PAVEMENT MARKINGS, TYPE E</t>
  </si>
  <si>
    <t>63403-0800</t>
  </si>
  <si>
    <t>Pavement markings, type H</t>
  </si>
  <si>
    <t>PAVEMENT MARKINGS, TYPE H</t>
  </si>
  <si>
    <t>63403-0900</t>
  </si>
  <si>
    <t>Pavement markings, type I</t>
  </si>
  <si>
    <t>PAVEMENT MARKINGS, TYPE I</t>
  </si>
  <si>
    <t>63403-1000</t>
  </si>
  <si>
    <t>Pavement markings, type J</t>
  </si>
  <si>
    <t>PAVEMENT MARKINGS, TYPE J</t>
  </si>
  <si>
    <t>63403-1100</t>
  </si>
  <si>
    <t>Pavement markings, type K</t>
  </si>
  <si>
    <t>PAVEMENT MARKINGS, TYPE K</t>
  </si>
  <si>
    <t>63403-1200</t>
  </si>
  <si>
    <t>Pavement markings, type L</t>
  </si>
  <si>
    <t>PAVEMENT MARKINGS, TYPE L</t>
  </si>
  <si>
    <t>63403-1300</t>
  </si>
  <si>
    <t>Pavement markings, type bike lane surface</t>
  </si>
  <si>
    <t>PAVEMENT MARKINGS, TYPE BIKE LANE SURFACE</t>
  </si>
  <si>
    <t>63404-0100</t>
  </si>
  <si>
    <t>63404-0200</t>
  </si>
  <si>
    <t>63404-0300</t>
  </si>
  <si>
    <t>63404-0400</t>
  </si>
  <si>
    <t>63404-0500</t>
  </si>
  <si>
    <t>63404-0800</t>
  </si>
  <si>
    <t>63404-0900</t>
  </si>
  <si>
    <t>63404-1000</t>
  </si>
  <si>
    <t>63404-1100</t>
  </si>
  <si>
    <t>63404-1200</t>
  </si>
  <si>
    <t>63405-0050</t>
  </si>
  <si>
    <t>Pavement markings, symbols</t>
  </si>
  <si>
    <t>PAVEMENT MARKINGS, SYMBOLS</t>
  </si>
  <si>
    <t>63405-0100</t>
  </si>
  <si>
    <t>Pavement markings, type A, turn arrow</t>
  </si>
  <si>
    <t>PAVEMENT MARKINGS, TYPE A, TURN ARROW</t>
  </si>
  <si>
    <t>63405-0150</t>
  </si>
  <si>
    <t>Pavement markings, type A, straight arrow</t>
  </si>
  <si>
    <t>PAVEMENT MARKINGS, TYPE A, STRAIGHT ARROW</t>
  </si>
  <si>
    <t>63405-0200</t>
  </si>
  <si>
    <t>Pavement markings, type A, straight/turn arrow combination</t>
  </si>
  <si>
    <t>PAVEMENT MARKINGS, TYPE A, STRAIGHT/TURN ARROW COMBINATION</t>
  </si>
  <si>
    <t>63405-0250</t>
  </si>
  <si>
    <t>Pavement markings, type A, "ONLY" word message</t>
  </si>
  <si>
    <t>PAVEMENT MARKINGS, TYPE A, "ONLY" WORD MESSAGE</t>
  </si>
  <si>
    <t>63405-0300</t>
  </si>
  <si>
    <t>Pavement markings, type A, "STOP" word message</t>
  </si>
  <si>
    <t>PAVEMENT MARKINGS, TYPE A, "STOP" WORD MESSAGE</t>
  </si>
  <si>
    <t>63405-0350</t>
  </si>
  <si>
    <t>Pavement markings, type A, "SCHOOL" word message</t>
  </si>
  <si>
    <t>PAVEMENT MARKINGS, TYPE A, "SCHOOL" WORD MESSAGE</t>
  </si>
  <si>
    <t>63405-0400</t>
  </si>
  <si>
    <t>Pavement markings, type A, railroad symbol</t>
  </si>
  <si>
    <t>PAVEMENT MARKINGS, TYPE A, RAILROAD SYMBOL</t>
  </si>
  <si>
    <t>63405-0450</t>
  </si>
  <si>
    <t>Pavement markings, type A, accessibility symbol</t>
  </si>
  <si>
    <t>PAVEMENT MARKINGS, TYPE A, ACCESSIBILITY SYMBOL</t>
  </si>
  <si>
    <t>63405-0500</t>
  </si>
  <si>
    <t>Pavement markings, type B, turn arrow</t>
  </si>
  <si>
    <t>PAVEMENT MARKINGS, TYPE B, TURN ARROW</t>
  </si>
  <si>
    <t>63405-0550</t>
  </si>
  <si>
    <t>Pavement markings, type B, straight arrow</t>
  </si>
  <si>
    <t>PAVEMENT MARKINGS, TYPE B, STRAIGHT ARROW</t>
  </si>
  <si>
    <t>63405-0600</t>
  </si>
  <si>
    <t>Pavement markings, type B, straight/turn arrow combination</t>
  </si>
  <si>
    <t>PAVEMENT MARKINGS, TYPE B, STRAIGHT/TURN ARROW COMBINATION</t>
  </si>
  <si>
    <t>63405-0650</t>
  </si>
  <si>
    <t>Pavement markings, type B, "ONLY" word message</t>
  </si>
  <si>
    <t>PAVEMENT MARKINGS, TYPE B, "ONLY" WORD MESSAGE</t>
  </si>
  <si>
    <t>63405-0700</t>
  </si>
  <si>
    <t>Pavement markings, type B, "STOP" word message</t>
  </si>
  <si>
    <t>PAVEMENT MARKINGS, TYPE B, "STOP" WORD MESSAGE</t>
  </si>
  <si>
    <t>63405-0750</t>
  </si>
  <si>
    <t>Pavement markings, type B, "SCHOOL" word message</t>
  </si>
  <si>
    <t>PAVEMENT MARKINGS, TYPE B, "SCHOOL" WORD MESSAGE</t>
  </si>
  <si>
    <t>63405-0800</t>
  </si>
  <si>
    <t>Pavement markings, type B, railroad symbol</t>
  </si>
  <si>
    <t>PAVEMENT MARKINGS, TYPE B, RAILROAD SYMBOL</t>
  </si>
  <si>
    <t>63405-0850</t>
  </si>
  <si>
    <t>Pavement markings, type B, accessibility symbol</t>
  </si>
  <si>
    <t>PAVEMENT MARKINGS, TYPE B, ACCESSIBILITY SYMBOL</t>
  </si>
  <si>
    <t>63405-0855</t>
  </si>
  <si>
    <t>Pavement markings, type B, speed hump markings</t>
  </si>
  <si>
    <t>PAVEMENT MARKINGS, TYPE B, SPEED HUMP MARKINGS</t>
  </si>
  <si>
    <t>63405-0900</t>
  </si>
  <si>
    <t>Pavement markings, type C, turn arrow</t>
  </si>
  <si>
    <t>PAVEMENT MARKINGS, TYPE C, TURN ARROW</t>
  </si>
  <si>
    <t>63405-0950</t>
  </si>
  <si>
    <t>Pavement markings, type C, straight arrow</t>
  </si>
  <si>
    <t>PAVEMENT MARKINGS, TYPE C, STRAIGHT ARROW</t>
  </si>
  <si>
    <t>63405-1000</t>
  </si>
  <si>
    <t>Pavement markings, type C, straight/turn arrow combination</t>
  </si>
  <si>
    <t>PAVEMENT MARKINGS, TYPE C, STRAIGHT/TURN ARROW COMBINATION</t>
  </si>
  <si>
    <t>63405-1050</t>
  </si>
  <si>
    <t>Pavement markings, type C, "ONLY" word message</t>
  </si>
  <si>
    <t>PAVEMENT MARKINGS, TYPE C, "ONLY" WORD MESSAGE</t>
  </si>
  <si>
    <t>63405-1100</t>
  </si>
  <si>
    <t>Pavement markings, type C, "STOP" word message</t>
  </si>
  <si>
    <t>PAVEMENT MARKINGS, TYPE C, "STOP" WORD MESSAGE</t>
  </si>
  <si>
    <t>63405-1150</t>
  </si>
  <si>
    <t>Pavement markings, type C, "SCHOOL" word message</t>
  </si>
  <si>
    <t>PAVEMENT MARKINGS, TYPE C, "SCHOOL" WORD MESSAGE</t>
  </si>
  <si>
    <t>63405-1200</t>
  </si>
  <si>
    <t>Pavement markings, type C, railroad symbol</t>
  </si>
  <si>
    <t>PAVEMENT MARKINGS, TYPE C, RAILROAD SYMBOL</t>
  </si>
  <si>
    <t>63405-1250</t>
  </si>
  <si>
    <t>Pavement markings, type C, accessibility symbol</t>
  </si>
  <si>
    <t>PAVEMENT MARKINGS, TYPE C, ACCESSIBILITY SYMBOL</t>
  </si>
  <si>
    <t>63405-1300</t>
  </si>
  <si>
    <t>Pavement markings, type D, turn arrow</t>
  </si>
  <si>
    <t>PAVEMENT MARKINGS, TYPE D, TURN ARROW</t>
  </si>
  <si>
    <t>63405-1350</t>
  </si>
  <si>
    <t>Pavement markings, type D, straight arrow</t>
  </si>
  <si>
    <t>PAVEMENT MARKINGS, TYPE D, STRAIGHT ARROW</t>
  </si>
  <si>
    <t>63405-1400</t>
  </si>
  <si>
    <t>Pavement markings, type D, straight/turn arrow combination</t>
  </si>
  <si>
    <t>PAVEMENT MARKINGS, TYPE D, STRAIGHT/TURN ARROW COMBINATION</t>
  </si>
  <si>
    <t>63405-1450</t>
  </si>
  <si>
    <t>Pavement markings, type D, "ONLY" word message</t>
  </si>
  <si>
    <t>PAVEMENT MARKINGS, TYPE D, "ONLY" WORD MESSAGE</t>
  </si>
  <si>
    <t>63405-1500</t>
  </si>
  <si>
    <t>Pavement markings, type D, "STOP" word message</t>
  </si>
  <si>
    <t>PAVEMENT MARKINGS, TYPE D, "STOP" WORD MESSAGE</t>
  </si>
  <si>
    <t>63405-1550</t>
  </si>
  <si>
    <t>Pavement markings, type D, "SCHOOL" word message</t>
  </si>
  <si>
    <t>PAVEMENT MARKINGS, TYPE D, "SCHOOL" WORD MESSAGE</t>
  </si>
  <si>
    <t>63405-1600</t>
  </si>
  <si>
    <t>Pavement markings, type D, railroad symbol</t>
  </si>
  <si>
    <t>PAVEMENT MARKINGS, TYPE D, RAILROAD SYMBOL</t>
  </si>
  <si>
    <t>63405-1650</t>
  </si>
  <si>
    <t>Pavement markings, type D, accessibility symbol</t>
  </si>
  <si>
    <t>PAVEMENT MARKINGS, TYPE D, ACCESSIBILITY SYMBOL</t>
  </si>
  <si>
    <t>63405-1700</t>
  </si>
  <si>
    <t>Pavement markings, type E, turn arrow</t>
  </si>
  <si>
    <t>PAVEMENT MARKINGS, TYPE E, TURN ARROW</t>
  </si>
  <si>
    <t>63405-1750</t>
  </si>
  <si>
    <t>Pavement markings, type E, straight arrow</t>
  </si>
  <si>
    <t>PAVEMENT MARKINGS, TYPE E, STRAIGHT ARROW</t>
  </si>
  <si>
    <t>63405-1800</t>
  </si>
  <si>
    <t>Pavement markings, type E, straight/turn arrow combination</t>
  </si>
  <si>
    <t>PAVEMENT MARKINGS, TYPE E, STRAIGHT/TURN ARROW COMBINATION</t>
  </si>
  <si>
    <t>63405-1850</t>
  </si>
  <si>
    <t>Pavement markings, type E, "ONLY" word message</t>
  </si>
  <si>
    <t>PAVEMENT MARKINGS, TYPE E, "ONLY" WORD MESSAGE</t>
  </si>
  <si>
    <t>63405-1900</t>
  </si>
  <si>
    <t>Pavement markings, type E, "STOP" word message</t>
  </si>
  <si>
    <t>PAVEMENT MARKINGS, TYPE E, "STOP" WORD MESSAGE</t>
  </si>
  <si>
    <t>63405-1950</t>
  </si>
  <si>
    <t>Pavement markings, type E, "SCHOOL" word message</t>
  </si>
  <si>
    <t>PAVEMENT MARKINGS, TYPE E, "SCHOOL" WORD MESSAGE</t>
  </si>
  <si>
    <t>63405-2000</t>
  </si>
  <si>
    <t>Pavement markings, type E, railroad symbol</t>
  </si>
  <si>
    <t>PAVEMENT MARKINGS, TYPE E, RAILROAD SYMBOL</t>
  </si>
  <si>
    <t>63405-2050</t>
  </si>
  <si>
    <t>Pavement markings, type E, accessibility symbol</t>
  </si>
  <si>
    <t>PAVEMENT MARKINGS, TYPE E, ACCESSIBILITY SYMBOL</t>
  </si>
  <si>
    <t>63405-2900</t>
  </si>
  <si>
    <t>Pavement markings, type H, turn arrow</t>
  </si>
  <si>
    <t>PAVEMENT MARKINGS, TYPE H, TURN ARROW</t>
  </si>
  <si>
    <t>63405-2950</t>
  </si>
  <si>
    <t>Pavement markings, type H, straight arrow</t>
  </si>
  <si>
    <t>PAVEMENT MARKINGS, TYPE H, STRAIGHT ARROW</t>
  </si>
  <si>
    <t>63405-3000</t>
  </si>
  <si>
    <t>Pavement markings, type H, straight/turn arrow combination</t>
  </si>
  <si>
    <t>PAVEMENT MARKINGS, TYPE H, STRAIGHT/TURN ARROW COMBINATION</t>
  </si>
  <si>
    <t>63405-3050</t>
  </si>
  <si>
    <t>Pavement markings, type H, "ONLY" word message</t>
  </si>
  <si>
    <t>PAVEMENT MARKINGS, TYPE H, "ONLY" WORD MESSAGE</t>
  </si>
  <si>
    <t>63405-3100</t>
  </si>
  <si>
    <t>Pavement markings, type H, "STOP" word message</t>
  </si>
  <si>
    <t>PAVEMENT MARKINGS, TYPE H, "STOP" WORD MESSAGE</t>
  </si>
  <si>
    <t>63405-3150</t>
  </si>
  <si>
    <t>Pavement markings, type H, "SCHOOL" word message</t>
  </si>
  <si>
    <t>PAVEMENT MARKINGS, TYPE H, "SCHOOL" WORD MESSAGE</t>
  </si>
  <si>
    <t>63405-3200</t>
  </si>
  <si>
    <t>Pavement markings, type H, railroad symbol</t>
  </si>
  <si>
    <t>PAVEMENT MARKINGS, TYPE H, RAILROAD SYMBOL</t>
  </si>
  <si>
    <t>63405-3250</t>
  </si>
  <si>
    <t>Pavement markings, type H, accessibility symbol</t>
  </si>
  <si>
    <t>PAVEMENT MARKINGS, TYPE H, ACCESSIBILITY SYMBOL</t>
  </si>
  <si>
    <t>63405-3300</t>
  </si>
  <si>
    <t>Pavement markings, type I, turn arrow</t>
  </si>
  <si>
    <t>PAVEMENT MARKINGS, TYPE I, TURN ARROW</t>
  </si>
  <si>
    <t>63405-3350</t>
  </si>
  <si>
    <t>Pavement markings, type I, straight arrow</t>
  </si>
  <si>
    <t>PAVEMENT MARKINGS, TYPE I, STRAIGHT ARROW</t>
  </si>
  <si>
    <t>63405-3400</t>
  </si>
  <si>
    <t>Pavement markings, type I, straight/turn arrow combination</t>
  </si>
  <si>
    <t>PAVEMENT MARKINGS, TYPE I, STRAIGHT/TURN ARROW COMBINATION</t>
  </si>
  <si>
    <t>63405-3450</t>
  </si>
  <si>
    <t>Pavement markings, type I, "ONLY" word message</t>
  </si>
  <si>
    <t>PAVEMENT MARKINGS, TYPE I, "ONLY" WORD MESSAGE</t>
  </si>
  <si>
    <t>63405-3500</t>
  </si>
  <si>
    <t>Pavement markings, type I, "STOP" word message</t>
  </si>
  <si>
    <t>PAVEMENT MARKINGS, TYPE I, "STOP" WORD MESSAGE</t>
  </si>
  <si>
    <t>63405-3550</t>
  </si>
  <si>
    <t>Pavement markings, type I, "SCHOOL" word message</t>
  </si>
  <si>
    <t>PAVEMENT MARKINGS, TYPE I, "SCHOOL" WORD MESSAGE</t>
  </si>
  <si>
    <t>63405-3600</t>
  </si>
  <si>
    <t>Pavement markings, type I, railroad symbol</t>
  </si>
  <si>
    <t>PAVEMENT MARKINGS, TYPE I, RAILROAD SYMBOL</t>
  </si>
  <si>
    <t>63405-3650</t>
  </si>
  <si>
    <t>Pavement markings, type I, accessibility symbol</t>
  </si>
  <si>
    <t>PAVEMENT MARKINGS, TYPE I, ACCESSIBILITY SYMBOL</t>
  </si>
  <si>
    <t>63405-3700</t>
  </si>
  <si>
    <t>Pavement markings, type J, turn arrow</t>
  </si>
  <si>
    <t>PAVEMENT MARKINGS, TYPE J, TURN ARROW</t>
  </si>
  <si>
    <t>63405-3750</t>
  </si>
  <si>
    <t>Pavement markings, type J, straight arrow</t>
  </si>
  <si>
    <t>PAVEMENT MARKINGS, TYPE J, STRAIGHT ARROW</t>
  </si>
  <si>
    <t>63405-3800</t>
  </si>
  <si>
    <t>Pavement markings, type J, straight/turn arrow combination</t>
  </si>
  <si>
    <t>PAVEMENT MARKINGS, TYPE J, STRAIGHT/TURN ARROW COMBINATION</t>
  </si>
  <si>
    <t>63405-3850</t>
  </si>
  <si>
    <t>Pavement markings, type J, "ONLY" word message</t>
  </si>
  <si>
    <t>PAVEMENT MARKINGS, TYPE J, "ONLY" WORD MESSAGE</t>
  </si>
  <si>
    <t>63405-3900</t>
  </si>
  <si>
    <t>Pavement markings, type J, "STOP" word message</t>
  </si>
  <si>
    <t>PAVEMENT MARKINGS, TYPE J, "STOP" WORD MESSAGE</t>
  </si>
  <si>
    <t>63405-3950</t>
  </si>
  <si>
    <t>Pavement markings, type J, "SCHOOL" word message</t>
  </si>
  <si>
    <t>PAVEMENT MARKINGS, TYPE J, "SCHOOL" WORD MESSAGE</t>
  </si>
  <si>
    <t>63405-4000</t>
  </si>
  <si>
    <t>Pavement markings, type J, railroad symbol</t>
  </si>
  <si>
    <t>PAVEMENT MARKINGS, TYPE J, RAILROAD SYMBOL</t>
  </si>
  <si>
    <t>63405-4050</t>
  </si>
  <si>
    <t>Pavement markings, type J, accessibility symbol</t>
  </si>
  <si>
    <t>PAVEMENT MARKINGS, TYPE J, ACCESSIBILITY SYMBOL</t>
  </si>
  <si>
    <t>63405-4100</t>
  </si>
  <si>
    <t>Pavement markings, type K, turn arrow</t>
  </si>
  <si>
    <t>PAVEMENT MARKINGS, TYPE K, TURN ARROW</t>
  </si>
  <si>
    <t>63405-4150</t>
  </si>
  <si>
    <t>Pavement markings, type K, straight arrow</t>
  </si>
  <si>
    <t>PAVEMENT MARKINGS, TYPE K, STRAIGHT ARROW</t>
  </si>
  <si>
    <t>63405-4200</t>
  </si>
  <si>
    <t>Pavement markings, type K, straight/turn arrow combination</t>
  </si>
  <si>
    <t>PAVEMENT MARKINGS, TYPE K, STRAIGHT/TURN ARROW COMBINATION</t>
  </si>
  <si>
    <t>63405-4250</t>
  </si>
  <si>
    <t>Pavement markings, type K, "ONLY" word message</t>
  </si>
  <si>
    <t>PAVEMENT MARKINGS, TYPE K, "ONLY" WORD MESSAGE</t>
  </si>
  <si>
    <t>63405-4300</t>
  </si>
  <si>
    <t>Pavement markings, type K, "STOP" word message</t>
  </si>
  <si>
    <t>PAVEMENT MARKINGS, TYPE K, "STOP" WORD MESSAGE</t>
  </si>
  <si>
    <t>63405-4350</t>
  </si>
  <si>
    <t>Pavement markings, type K, "SCHOOL" word message</t>
  </si>
  <si>
    <t>PAVEMENT MARKINGS, TYPE K, "SCHOOL" WORD MESSAGE</t>
  </si>
  <si>
    <t>63405-4400</t>
  </si>
  <si>
    <t>Pavement markings, type K, railroad symbol</t>
  </si>
  <si>
    <t>PAVEMENT MARKINGS, TYPE K, RAILROAD SYMBOL</t>
  </si>
  <si>
    <t>63405-4450</t>
  </si>
  <si>
    <t>Pavement markings, type K, accessibility symbol</t>
  </si>
  <si>
    <t>PAVEMENT MARKINGS, TYPE K, ACCESSIBILITY SYMBOL</t>
  </si>
  <si>
    <t>63405-4500</t>
  </si>
  <si>
    <t>Pavement markings, type L, turn arrow</t>
  </si>
  <si>
    <t>PAVEMENT MARKINGS, TYPE L, TURN ARROW</t>
  </si>
  <si>
    <t>63405-4550</t>
  </si>
  <si>
    <t>Pavement markings, type L, straight arrow</t>
  </si>
  <si>
    <t>PAVEMENT MARKINGS, TYPE L, STRAIGHT ARROW</t>
  </si>
  <si>
    <t>63405-4600</t>
  </si>
  <si>
    <t>Pavement markings, type L, straight/turn arrow combination</t>
  </si>
  <si>
    <t>PAVEMENT MARKINGS, TYPE L, STRAIGHT/TURN ARROW COMBINATION</t>
  </si>
  <si>
    <t>63405-4650</t>
  </si>
  <si>
    <t>Pavement markings, type L, "ONLY" word message</t>
  </si>
  <si>
    <t>PAVEMENT MARKINGS, TYPE L, "ONLY" WORD MESSAGE</t>
  </si>
  <si>
    <t>63405-4700</t>
  </si>
  <si>
    <t>Pavement markings, type L, "STOP" word message</t>
  </si>
  <si>
    <t>PAVEMENT MARKINGS, TYPE L, "STOP" WORD MESSAGE</t>
  </si>
  <si>
    <t>63405-4750</t>
  </si>
  <si>
    <t>Pavement markings, type L, "SCHOOL" word message</t>
  </si>
  <si>
    <t>PAVEMENT MARKINGS, TYPE L, "SCHOOL" WORD MESSAGE</t>
  </si>
  <si>
    <t>63405-4800</t>
  </si>
  <si>
    <t>Pavement markings, type L, railroad symbol</t>
  </si>
  <si>
    <t>PAVEMENT MARKINGS, TYPE L, RAILROAD SYMBOL</t>
  </si>
  <si>
    <t>63405-4850</t>
  </si>
  <si>
    <t>Pavement markings, type L, accessibility symbol</t>
  </si>
  <si>
    <t>PAVEMENT MARKINGS, TYPE L, ACCESSIBILITY SYMBOL</t>
  </si>
  <si>
    <t>63406-0000</t>
  </si>
  <si>
    <t>Raised pavement marker</t>
  </si>
  <si>
    <t>RAISED PAVEMENT MARKER</t>
  </si>
  <si>
    <t>63406-0100</t>
  </si>
  <si>
    <t>63406-0200</t>
  </si>
  <si>
    <t>63406-0300</t>
  </si>
  <si>
    <t>63406-0400</t>
  </si>
  <si>
    <t>63406-0500</t>
  </si>
  <si>
    <t>63407-0000</t>
  </si>
  <si>
    <t>Recessed pavement marker</t>
  </si>
  <si>
    <t>RECESSED PAVEMENT MARKER</t>
  </si>
  <si>
    <t>63407-0200</t>
  </si>
  <si>
    <t>63407-0300</t>
  </si>
  <si>
    <t>63501-0000</t>
  </si>
  <si>
    <t>Temporary traffic control</t>
  </si>
  <si>
    <t>TEMPORARY TRAFFIC CONTROL</t>
  </si>
  <si>
    <t>63501-1000</t>
  </si>
  <si>
    <t>63501-2000</t>
  </si>
  <si>
    <t>Temporary traffic control, traffic signal system</t>
  </si>
  <si>
    <t>TEMPORARY TRAFFIC CONTROL, TRAFFIC SIGNAL SYSTEM</t>
  </si>
  <si>
    <t>63502-0100</t>
  </si>
  <si>
    <t>Temporary traffic control, advance warning arrow panel, type A</t>
  </si>
  <si>
    <t>TEMPORARY TRAFFIC CONTROL, ADVANCE WARNING ARROW PANEL, TYPE A</t>
  </si>
  <si>
    <t>63502-0200</t>
  </si>
  <si>
    <t>Temporary traffic control, advance warning arrow panel, type B</t>
  </si>
  <si>
    <t>TEMPORARY TRAFFIC CONTROL, ADVANCE WARNING ARROW PANEL, TYPE B</t>
  </si>
  <si>
    <t>63502-0300</t>
  </si>
  <si>
    <t>Temporary traffic control, advance warning arrow panel, type C</t>
  </si>
  <si>
    <t>TEMPORARY TRAFFIC CONTROL, ADVANCE WARNING ARROW PANEL, TYPE C</t>
  </si>
  <si>
    <t>63502-0400</t>
  </si>
  <si>
    <t>Temporary traffic control, barricade type 1</t>
  </si>
  <si>
    <t>TEMPORARY TRAFFIC CONTROL, BARRICADE TYPE 1</t>
  </si>
  <si>
    <t>63502-0500</t>
  </si>
  <si>
    <t>Temporary traffic control, barricade type 2</t>
  </si>
  <si>
    <t>TEMPORARY TRAFFIC CONTROL, BARRICADE TYPE 2</t>
  </si>
  <si>
    <t>63502-0600</t>
  </si>
  <si>
    <t>Temporary traffic control, barricade type 3</t>
  </si>
  <si>
    <t>TEMPORARY TRAFFIC CONTROL, BARRICADE TYPE 3</t>
  </si>
  <si>
    <t>63502-0700</t>
  </si>
  <si>
    <t>Temporary traffic control, cone</t>
  </si>
  <si>
    <t>TEMPORARY TRAFFIC CONTROL, CONE</t>
  </si>
  <si>
    <t>63502-0800</t>
  </si>
  <si>
    <t>Temporary traffic control, cone, type 450mm</t>
  </si>
  <si>
    <t>TEMPORARY TRAFFIC CONTROL, CONE, TYPE 18-INCH</t>
  </si>
  <si>
    <t>63502-0900</t>
  </si>
  <si>
    <t>Temporary traffic control, cone, type 700mm</t>
  </si>
  <si>
    <t>TEMPORARY TRAFFIC CONTROL, CONE, TYPE 28-INCH</t>
  </si>
  <si>
    <t>63502-1000</t>
  </si>
  <si>
    <t>Temporary traffic control, cone, type 900mm</t>
  </si>
  <si>
    <t>TEMPORARY TRAFFIC CONTROL, CONE, TYPE 36-INCH</t>
  </si>
  <si>
    <t>63502-1050</t>
  </si>
  <si>
    <t>Temporary traffic control, tubular marker</t>
  </si>
  <si>
    <t>TEMPORARY TRAFFIC CONTROL, TUBULAR MARKER</t>
  </si>
  <si>
    <t>63502-1100</t>
  </si>
  <si>
    <t>Temporary traffic control, tubular marker, type 450mm</t>
  </si>
  <si>
    <t>TEMPORARY TRAFFIC CONTROL, TUBULAR MARKER, TYPE 18-INCH</t>
  </si>
  <si>
    <t>63502-1200</t>
  </si>
  <si>
    <t>Temporary traffic control, tubular marker, type 700mm</t>
  </si>
  <si>
    <t>TEMPORARY TRAFFIC CONTROL, TUBULAR MARKER, TYPE 28-INCH</t>
  </si>
  <si>
    <t>63502-1250</t>
  </si>
  <si>
    <t>Temporary traffic control, tubular marker, type 1050mm</t>
  </si>
  <si>
    <t>TEMPORARY TRAFFIC CONTROL, TUBULAR MARKER, TYPE 42-INCH</t>
  </si>
  <si>
    <t>63502-1300</t>
  </si>
  <si>
    <t>Temporary traffic control, drum</t>
  </si>
  <si>
    <t>TEMPORARY TRAFFIC CONTROL, DRUM</t>
  </si>
  <si>
    <t>63502-1400</t>
  </si>
  <si>
    <t>Temporary traffic control, vertical panel</t>
  </si>
  <si>
    <t>TEMPORARY TRAFFIC CONTROL, VERTICAL PANEL</t>
  </si>
  <si>
    <t>63502-1500</t>
  </si>
  <si>
    <t>Temporary traffic control, warning light type A</t>
  </si>
  <si>
    <t>TEMPORARY TRAFFIC CONTROL, WARNING LIGHT TYPE A</t>
  </si>
  <si>
    <t>63502-1600</t>
  </si>
  <si>
    <t>Temporary traffic control, warning light type B</t>
  </si>
  <si>
    <t>TEMPORARY TRAFFIC CONTROL, WARNING LIGHT TYPE B</t>
  </si>
  <si>
    <t>63502-1700</t>
  </si>
  <si>
    <t>Temporary traffic control, warning light type C</t>
  </si>
  <si>
    <t>TEMPORARY TRAFFIC CONTROL, WARNING LIGHT TYPE C</t>
  </si>
  <si>
    <t>63502-1800</t>
  </si>
  <si>
    <t>Temporary traffic control, warning light type D</t>
  </si>
  <si>
    <t>TEMPORARY TRAFFIC CONTROL, WARNING LIGHT TYPE D</t>
  </si>
  <si>
    <t>63502-1900</t>
  </si>
  <si>
    <t>Temporary traffic control, shadow vehicle</t>
  </si>
  <si>
    <t>TEMPORARY TRAFFIC CONTROL, SHADOW VEHICLE</t>
  </si>
  <si>
    <t>63502-2000</t>
  </si>
  <si>
    <t>Temporary traffic control, portable changeable message sign</t>
  </si>
  <si>
    <t>TEMPORARY TRAFFIC CONTROL, PORTABLE CHANGEABLE MESSAGE SIGN</t>
  </si>
  <si>
    <t>63502-2100</t>
  </si>
  <si>
    <t>Temporary traffic control, crash cushion</t>
  </si>
  <si>
    <t>TEMPORARY TRAFFIC CONTROL, CRASH CUSHION</t>
  </si>
  <si>
    <t>63502-2600</t>
  </si>
  <si>
    <t>Temporary traffic control, moving temporary crash cushion</t>
  </si>
  <si>
    <t>TEMPORARY TRAFFIC CONTROL, MOVING TEMPORARY CRASH CUSHION</t>
  </si>
  <si>
    <t>63502-2700</t>
  </si>
  <si>
    <t>Temporary traffic control, replacement cartridges for crash cushion</t>
  </si>
  <si>
    <t>TEMPORARY TRAFFIC CONTROL, REPLACEMENT CARTRIDGES FOR CRASH CUSHION</t>
  </si>
  <si>
    <t>63502-2800</t>
  </si>
  <si>
    <t>Temporary traffic control, replacement barrels for crash cushion</t>
  </si>
  <si>
    <t>TEMPORARY TRAFFIC CONTROL, REPLACEMENT BARRELS FOR CRASH CUSHION</t>
  </si>
  <si>
    <t>63502-2900</t>
  </si>
  <si>
    <t>Temporary traffic control, pavement markings, symbols, and letters</t>
  </si>
  <si>
    <t>TEMPORARY TRAFFIC CONTROL, PAVEMENT MARKINGS, SYMBOLS, AND LETTERS</t>
  </si>
  <si>
    <t>63502-3000</t>
  </si>
  <si>
    <t>Temporary traffic control, raised pavement marker</t>
  </si>
  <si>
    <t>TEMPORARY TRAFFIC CONTROL, RAISED PAVEMENT MARKER</t>
  </si>
  <si>
    <t>63502-3100</t>
  </si>
  <si>
    <t>63502-3200</t>
  </si>
  <si>
    <t>Temporary traffic control, relocating traffic signal system</t>
  </si>
  <si>
    <t>TEMPORARY TRAFFIC CONTROL, RELOCATING TRAFFIC SIGNAL SYSTEM</t>
  </si>
  <si>
    <t>63502-3300</t>
  </si>
  <si>
    <t>Temporary traffic control, portable rumble strip</t>
  </si>
  <si>
    <t>TEMPORARY TRAFFIC CONTROL, PORTABLE RUMBLE STRIP</t>
  </si>
  <si>
    <t>63502-3400</t>
  </si>
  <si>
    <t>Temporary traffic control, opposing traffic lane divider</t>
  </si>
  <si>
    <t>TEMPORARY TRAFFIC CONTROL, OPPOSING TRAFFIC LANE DIVIDER</t>
  </si>
  <si>
    <t>63502-3500</t>
  </si>
  <si>
    <t>Temporary traffic control, vehicle positioning guide</t>
  </si>
  <si>
    <t>TEMPORARY TRAFFIC CONTROL, VEHICLE POSITIONING GUIDE</t>
  </si>
  <si>
    <t>63502-3700</t>
  </si>
  <si>
    <t>63502-3800</t>
  </si>
  <si>
    <t>Temporary traffic control, towing</t>
  </si>
  <si>
    <t>TEMPORARY TRAFFIC CONTROL, TOWING</t>
  </si>
  <si>
    <t>63503-0100</t>
  </si>
  <si>
    <t>63503-0200</t>
  </si>
  <si>
    <t>63503-0300</t>
  </si>
  <si>
    <t>63503-0400</t>
  </si>
  <si>
    <t>Temporary traffic control, concrete barrier</t>
  </si>
  <si>
    <t>TEMPORARY TRAFFIC CONTROL, CONCRETE BARRIER</t>
  </si>
  <si>
    <t>63503-0450</t>
  </si>
  <si>
    <t>Temporary traffic control, water-filled barrier</t>
  </si>
  <si>
    <t>TEMPORARY TRAFFIC CONTROL, WATER-FILLED BARRIER</t>
  </si>
  <si>
    <t>63503-0500</t>
  </si>
  <si>
    <t>Temporary traffic control, moving concrete barrier</t>
  </si>
  <si>
    <t>TEMPORARY TRAFFIC CONTROL, MOVING CONCRETE BARRIER</t>
  </si>
  <si>
    <t>63503-0550</t>
  </si>
  <si>
    <t>Temporary traffic control, moving water-filled barrier</t>
  </si>
  <si>
    <t>TEMPORARY TRAFFIC CONTROL, MOVING WATER-FILLED BARRIER</t>
  </si>
  <si>
    <t>63503-0700</t>
  </si>
  <si>
    <t>Temporary traffic control, pavement markings</t>
  </si>
  <si>
    <t>TEMPORARY TRAFFIC CONTROL, PAVEMENT MARKINGS</t>
  </si>
  <si>
    <t>63503-0800</t>
  </si>
  <si>
    <t>Temporary traffic control, pavement marking removal</t>
  </si>
  <si>
    <t>TEMPORARY TRAFFIC CONTROL, PAVEMENT MARKING REMOVAL</t>
  </si>
  <si>
    <t>63503-0900</t>
  </si>
  <si>
    <t>Temporary traffic control, snow fence</t>
  </si>
  <si>
    <t>TEMPORARY TRAFFIC CONTROL, SNOW FENCE</t>
  </si>
  <si>
    <t>63503-1000</t>
  </si>
  <si>
    <t>Temporary traffic control, plastic fence</t>
  </si>
  <si>
    <t>TEMPORARY TRAFFIC CONTROL, PLASTIC FENCE</t>
  </si>
  <si>
    <t>63504-1000</t>
  </si>
  <si>
    <t>Temporary traffic control, construction sign</t>
  </si>
  <si>
    <t>TEMPORARY TRAFFIC CONTROL, CONSTRUCTION SIGN</t>
  </si>
  <si>
    <t>63504-2000</t>
  </si>
  <si>
    <t>Temporary traffic control, pavement markings, symbols and letters</t>
  </si>
  <si>
    <t>TEMPORARY TRAFFIC CONTROL, PAVEMENT MARKINGS, SYMBOLS AND LETTERS</t>
  </si>
  <si>
    <t>63504-3000</t>
  </si>
  <si>
    <t>Temporary traffic control, steel plates</t>
  </si>
  <si>
    <t>TEMPORARY TRAFFIC CONTROL, STEEL PLATES</t>
  </si>
  <si>
    <t>63505-1000</t>
  </si>
  <si>
    <t>63505-1500</t>
  </si>
  <si>
    <t>Temporary traffic control, vehicle positioning guides</t>
  </si>
  <si>
    <t>TEMPORARY TRAFFIC CONTROL, VEHICLE POSITIONING GUIDES</t>
  </si>
  <si>
    <t>63506-0400</t>
  </si>
  <si>
    <t>Temporary traffic control, police officer</t>
  </si>
  <si>
    <t>TEMPORARY TRAFFIC CONTROL, POLICE OFFICER</t>
  </si>
  <si>
    <t>63506-0500</t>
  </si>
  <si>
    <t>Temporary traffic control, flagger</t>
  </si>
  <si>
    <t>TEMPORARY TRAFFIC CONTROL, FLAGGER</t>
  </si>
  <si>
    <t>63506-0600</t>
  </si>
  <si>
    <t>Temporary traffic control, pilot car</t>
  </si>
  <si>
    <t>TEMPORARY TRAFFIC CONTROL, PILOT CAR</t>
  </si>
  <si>
    <t>63506-0700</t>
  </si>
  <si>
    <t>63506-0800</t>
  </si>
  <si>
    <t>63507-0100</t>
  </si>
  <si>
    <t>63507-0200</t>
  </si>
  <si>
    <t>63507-0300</t>
  </si>
  <si>
    <t>63507-0400</t>
  </si>
  <si>
    <t>63507-0500</t>
  </si>
  <si>
    <t>63507-0600</t>
  </si>
  <si>
    <t>63507-0700</t>
  </si>
  <si>
    <t>63507-0800</t>
  </si>
  <si>
    <t>63508-1000</t>
  </si>
  <si>
    <t>Temporary traffic control, maintenance of traffic, pavement patch</t>
  </si>
  <si>
    <t>TEMPORARY TRAFFIC CONTROL, MAINTENANCE OF TRAFFIC, PAVEMENT PATCH</t>
  </si>
  <si>
    <t>63509-1000</t>
  </si>
  <si>
    <t>Fxhr</t>
  </si>
  <si>
    <t>FXHR</t>
  </si>
  <si>
    <t>63510-0100</t>
  </si>
  <si>
    <t>Week</t>
  </si>
  <si>
    <t>WEEK</t>
  </si>
  <si>
    <t>63511-0100</t>
  </si>
  <si>
    <t>Temporary traffic control, railroad flagger</t>
  </si>
  <si>
    <t>TEMPORARY TRAFFIC CONTROL, RAILROAD FLAGGER</t>
  </si>
  <si>
    <t>63601-1000</t>
  </si>
  <si>
    <t>System installation, traffic signal</t>
  </si>
  <si>
    <t>SYSTEM INSTALLATION, TRAFFIC SIGNAL</t>
  </si>
  <si>
    <t>63601-2000</t>
  </si>
  <si>
    <t>System installation, lighting</t>
  </si>
  <si>
    <t>SYSTEM INSTALLATION, LIGHTING</t>
  </si>
  <si>
    <t>63601-3000</t>
  </si>
  <si>
    <t>System installation, electrical</t>
  </si>
  <si>
    <t>SYSTEM INSTALLATION, ELECTRICAL</t>
  </si>
  <si>
    <t>63601-3100</t>
  </si>
  <si>
    <t>System installation, telephone</t>
  </si>
  <si>
    <t>SYSTEM INSTALLATION, TELEPHONE</t>
  </si>
  <si>
    <t>63601-3200</t>
  </si>
  <si>
    <t>System installation, cable television</t>
  </si>
  <si>
    <t>SYSTEM INSTALLATION, CABLE TELEVISION</t>
  </si>
  <si>
    <t>63601-4000</t>
  </si>
  <si>
    <t>System installation, railroad crossing</t>
  </si>
  <si>
    <t>SYSTEM INSTALLATION, RAILROAD CROSSING</t>
  </si>
  <si>
    <t>63601-5000</t>
  </si>
  <si>
    <t>System installation, changeable message sign</t>
  </si>
  <si>
    <t>SYSTEM INSTALLATION, CHANGEABLE MESSAGE SIGN</t>
  </si>
  <si>
    <t>63601-6000</t>
  </si>
  <si>
    <t>System installation, traffic detector system</t>
  </si>
  <si>
    <t>SYSTEM INSTALLATION, TRAFFIC DETECTOR SYSTEM</t>
  </si>
  <si>
    <t>63602-1000</t>
  </si>
  <si>
    <t>63602-2000</t>
  </si>
  <si>
    <t>63602-3000</t>
  </si>
  <si>
    <t>63602-4000</t>
  </si>
  <si>
    <t>63602-5000</t>
  </si>
  <si>
    <t>63602-6000</t>
  </si>
  <si>
    <t>63602-6020</t>
  </si>
  <si>
    <t>System installation, traffic detector wire loop</t>
  </si>
  <si>
    <t>SYSTEM INSTALLATION, TRAFFIC DETECTOR WIRE LOOP</t>
  </si>
  <si>
    <t>63602-6100</t>
  </si>
  <si>
    <t>System installation, scour monitoring system</t>
  </si>
  <si>
    <t>SYSTEM INSTALLATION, SCOUR MONITORING SYSTEM</t>
  </si>
  <si>
    <t>63603-0100</t>
  </si>
  <si>
    <t>System installation, electrical utility company compensation</t>
  </si>
  <si>
    <t>SYSTEM INSTALLATION, ELECTRICAL COMPANY COMPENSATION</t>
  </si>
  <si>
    <t>63610-0000</t>
  </si>
  <si>
    <t>Conduit</t>
  </si>
  <si>
    <t>CONDUIT</t>
  </si>
  <si>
    <t>63610-0100</t>
  </si>
  <si>
    <t>63610-0200</t>
  </si>
  <si>
    <t>Conduit, 20mm, rigid galvanized steel</t>
  </si>
  <si>
    <t>CONDUIT, 3/4-INCH, RIGID GALVANIZED STEEL</t>
  </si>
  <si>
    <t>63610-0300</t>
  </si>
  <si>
    <t>63610-0400</t>
  </si>
  <si>
    <t>63610-0500</t>
  </si>
  <si>
    <t>Conduit, 25mm, rigid galvanized steel</t>
  </si>
  <si>
    <t>CONDUIT, 1-INCH, RIGID GALVANIZED STEEL</t>
  </si>
  <si>
    <t>63610-0600</t>
  </si>
  <si>
    <t>63610-0700</t>
  </si>
  <si>
    <t>63610-0800</t>
  </si>
  <si>
    <t>Conduit, 32mm, rigid galvanized steel</t>
  </si>
  <si>
    <t>CONDUIT, 1 1/4-INCH, RIGID GALVANIZED STEEL</t>
  </si>
  <si>
    <t>63610-0900</t>
  </si>
  <si>
    <t>Conduit, 32mm, fiberglass</t>
  </si>
  <si>
    <t>CONDUIT, 1 1/4-INCH, FIBERGLASS</t>
  </si>
  <si>
    <t>63610-1000</t>
  </si>
  <si>
    <t>63610-1100</t>
  </si>
  <si>
    <t>Conduit, 40mm, rigid galvanized steel</t>
  </si>
  <si>
    <t>CONDUIT, 1 1/2-INCH, RIGID GALVANIZED STEEL</t>
  </si>
  <si>
    <t>63610-1200</t>
  </si>
  <si>
    <t>Conduit, 40mm, fiberglass</t>
  </si>
  <si>
    <t>CONDUIT, 1 1/2-INCH, FIBERGLASS</t>
  </si>
  <si>
    <t>63610-1300</t>
  </si>
  <si>
    <t>63610-1400</t>
  </si>
  <si>
    <t>Conduit, 45mm, rigid galvanized steel</t>
  </si>
  <si>
    <t>CONDUIT, 1 3/4-INCH, RIGID GALVANIZED STEEL</t>
  </si>
  <si>
    <t>63610-1500</t>
  </si>
  <si>
    <t>Conduit, 45mm, fiberglass</t>
  </si>
  <si>
    <t>CONDUIT, 1 3/4-INCH, FIBERGLASS</t>
  </si>
  <si>
    <t>63610-1600</t>
  </si>
  <si>
    <t>63610-1700</t>
  </si>
  <si>
    <t>Conduit, 50mm, rigid galvanized steel</t>
  </si>
  <si>
    <t>CONDUIT, 2-INCH, RIGID GALVANIZED STEEL</t>
  </si>
  <si>
    <t>63610-1800</t>
  </si>
  <si>
    <t>63610-1900</t>
  </si>
  <si>
    <t>63610-2000</t>
  </si>
  <si>
    <t>Conduit, 65mm, rigid galvanized steel</t>
  </si>
  <si>
    <t>CONDUIT, 2 1/2-INCH, RIGID GALVANIZED STEEL</t>
  </si>
  <si>
    <t>63610-2100</t>
  </si>
  <si>
    <t>Conduit, 65mm, fiberglass</t>
  </si>
  <si>
    <t>CONDUIT, 2 1/2-INCH, FIBERGLASS</t>
  </si>
  <si>
    <t>63610-2200</t>
  </si>
  <si>
    <t>63610-2300</t>
  </si>
  <si>
    <t>Conduit, 75mm, rigid galvanized steel</t>
  </si>
  <si>
    <t>CONDUIT, 3-INCH, RIGID GALVANIZED STEEL</t>
  </si>
  <si>
    <t>63610-2400</t>
  </si>
  <si>
    <t>63610-2500</t>
  </si>
  <si>
    <t>63610-2600</t>
  </si>
  <si>
    <t>Conduit, 90mm, rigid galvanized steel</t>
  </si>
  <si>
    <t>CONDUIT, 3 1/2-INCH, RIGID GALVANIZED STEEL</t>
  </si>
  <si>
    <t>63610-2700</t>
  </si>
  <si>
    <t>Conduit, 90mm, fiberglass</t>
  </si>
  <si>
    <t>CONDUIT, 3 1/2-INCH, FIBERGLASS</t>
  </si>
  <si>
    <t>63610-2800</t>
  </si>
  <si>
    <t>63610-2900</t>
  </si>
  <si>
    <t>Conduit, 100mm, rigid galvanized steel</t>
  </si>
  <si>
    <t>CONDUIT, 4-INCH, RIGID GALVANIZED STEEL</t>
  </si>
  <si>
    <t>63610-3000</t>
  </si>
  <si>
    <t>63610-3010</t>
  </si>
  <si>
    <t>Conduit, 100mm, HDPE</t>
  </si>
  <si>
    <t>CONDUIT, 4-INCH, HDPE</t>
  </si>
  <si>
    <t>63610-3100</t>
  </si>
  <si>
    <t>63610-3200</t>
  </si>
  <si>
    <t>63610-3300</t>
  </si>
  <si>
    <t>Conduit, 150mm, rigid galvanized steel</t>
  </si>
  <si>
    <t>CONDUIT, 6-INCH, RIGID GALVANIZED STEEL</t>
  </si>
  <si>
    <t>63610-3400</t>
  </si>
  <si>
    <t>Conduit, 150mm, HDPE</t>
  </si>
  <si>
    <t>CONDUIT, 6-INCH, HDPE</t>
  </si>
  <si>
    <t>63610-3500</t>
  </si>
  <si>
    <t>63610-3600</t>
  </si>
  <si>
    <t>Conduit, 200mm, rigid galvanized steel</t>
  </si>
  <si>
    <t>CONDUIT, 8-INCH, RIGID GALVANIZED STEEL</t>
  </si>
  <si>
    <t>63610-3700</t>
  </si>
  <si>
    <t>63610-3800</t>
  </si>
  <si>
    <t>63610-3900</t>
  </si>
  <si>
    <t>Conduit, 250mm, rigid galvanized steel</t>
  </si>
  <si>
    <t>CONDUIT, 10-INCH, RIGID GALVANIZED STEEL</t>
  </si>
  <si>
    <t>63610-4000</t>
  </si>
  <si>
    <t>63610-4100</t>
  </si>
  <si>
    <t>63610-4200</t>
  </si>
  <si>
    <t>Conduit, 300mm, rigid galvanized steel</t>
  </si>
  <si>
    <t>CONDUIT, 12-INCH, RIGID GALVANIZED STEEL</t>
  </si>
  <si>
    <t>63610-4300</t>
  </si>
  <si>
    <t>63610-4310</t>
  </si>
  <si>
    <t>Conduit, 300mm, HDPE</t>
  </si>
  <si>
    <t>CONDUIT, 12-INCH, HDPE</t>
  </si>
  <si>
    <t>63611-0100</t>
  </si>
  <si>
    <t>Wire, electrical conductors, 14 awg</t>
  </si>
  <si>
    <t>WIRE, ELECTRICAL CONDUCTORS, 14 AWG</t>
  </si>
  <si>
    <t>63611-0200</t>
  </si>
  <si>
    <t>Wire, electrical conductors, 12 awg</t>
  </si>
  <si>
    <t>WIRE, ELECTRICAL CONDUCTORS, 12 AWG</t>
  </si>
  <si>
    <t>63611-0300</t>
  </si>
  <si>
    <t>Wire, electrical conductors, 10 awg</t>
  </si>
  <si>
    <t>WIRE, ELECTRICAL CONDUCTORS, 10 AWG</t>
  </si>
  <si>
    <t>63611-0400</t>
  </si>
  <si>
    <t>Wire, electrical conductors, 8 awg</t>
  </si>
  <si>
    <t>WIRE, ELECTRICAL CONDUCTORS, 8 AWG</t>
  </si>
  <si>
    <t>63611-0500</t>
  </si>
  <si>
    <t>Wire, electrical conductors, 6 awg</t>
  </si>
  <si>
    <t>WIRE, ELECTRICAL CONDUCTORS, 6 AWG</t>
  </si>
  <si>
    <t>63611-0600</t>
  </si>
  <si>
    <t>Wire, electrical conductors, 4 awg</t>
  </si>
  <si>
    <t>WIRE, ELECTRICAL CONDUCTORS, 4 AWG</t>
  </si>
  <si>
    <t>63611-0700</t>
  </si>
  <si>
    <t>Wire, electrical conductors, 3 awg</t>
  </si>
  <si>
    <t>WIRE, ELECTRICAL CONDUCTORS, 3 AWG</t>
  </si>
  <si>
    <t>63611-0800</t>
  </si>
  <si>
    <t>Wire, electrical conductors, 2 awg</t>
  </si>
  <si>
    <t>WIRE, ELECTRICAL CONDUCTORS, 2 AWG</t>
  </si>
  <si>
    <t>63611-0900</t>
  </si>
  <si>
    <t>Wire, electrical conductors, 1 awg</t>
  </si>
  <si>
    <t>WIRE, ELECTRICAL CONDUCTORS, 1 AWG</t>
  </si>
  <si>
    <t>63611-1000</t>
  </si>
  <si>
    <t>Wire, electrical conductors, 0 awg</t>
  </si>
  <si>
    <t>WIRE, ELECTRICAL CONDUCTORS, 0 AWG</t>
  </si>
  <si>
    <t>63611-1100</t>
  </si>
  <si>
    <t>Wire, electrical conductors, 00 awg</t>
  </si>
  <si>
    <t>WIRE, ELECTRICAL CONDUCTORS, 00 AWG</t>
  </si>
  <si>
    <t>63611-1200</t>
  </si>
  <si>
    <t>Wire, telephone, 3 pair, 19 awg</t>
  </si>
  <si>
    <t>WIRE, TELEPHONE, 3 PAIR, 19 AWG</t>
  </si>
  <si>
    <t>63611-1300</t>
  </si>
  <si>
    <t>Wire, coaxial cable type 1</t>
  </si>
  <si>
    <t>WIRE, COAXIAL CABLE TYPE 1</t>
  </si>
  <si>
    <t>63611-1400</t>
  </si>
  <si>
    <t>Wire, coaxial cable type 2</t>
  </si>
  <si>
    <t>WIRE, COAXIAL CABLE TYPE 2</t>
  </si>
  <si>
    <t>63611-1500</t>
  </si>
  <si>
    <t>Wire, coaxial cable, type 3</t>
  </si>
  <si>
    <t>WIRE, COAXIAL CABLE, TYPE 3</t>
  </si>
  <si>
    <t>63612-0000</t>
  </si>
  <si>
    <t>Luminaire</t>
  </si>
  <si>
    <t>LUMINAIRE</t>
  </si>
  <si>
    <t>63612-0100</t>
  </si>
  <si>
    <t>Luminaire, type A</t>
  </si>
  <si>
    <t>LUMINAIRE, TYPE A</t>
  </si>
  <si>
    <t>63612-0200</t>
  </si>
  <si>
    <t>Luminaire, type B</t>
  </si>
  <si>
    <t>LUMINAIRE, TYPE B</t>
  </si>
  <si>
    <t>63612-0300</t>
  </si>
  <si>
    <t>Luminaire, type C</t>
  </si>
  <si>
    <t>LUMINAIRE, TYPE C</t>
  </si>
  <si>
    <t>63612-0400</t>
  </si>
  <si>
    <t>Luminaire, type Washington Style</t>
  </si>
  <si>
    <t>LUMINAIRE, TYPE WASHINGTON STYLE</t>
  </si>
  <si>
    <t>63612-0500</t>
  </si>
  <si>
    <t>Luminaire, type Frederick Law Olmsted Style</t>
  </si>
  <si>
    <t>LUMINAIRE, TYPE FREDERICK LAW OLMSTED STYLE</t>
  </si>
  <si>
    <t>63612-0600</t>
  </si>
  <si>
    <t>63612-0700</t>
  </si>
  <si>
    <t>63612-0800</t>
  </si>
  <si>
    <t>63612-0900</t>
  </si>
  <si>
    <t>Luminaire, Cutoff luminaire, high pressure sodium, 400 watt with lamp</t>
  </si>
  <si>
    <t>LUMINAIRE, CUTOFF LUMINAIRE, HIGH PRESSURE SODIUM, 400 WATT WITH LAMP</t>
  </si>
  <si>
    <t>63612-1000</t>
  </si>
  <si>
    <t>Luminaire, Cutoff luminaire, high pressure sodium, 250 watt with lamp</t>
  </si>
  <si>
    <t>LUMINAIRE, CUTOFF LUMINAIRE, HIGH PRESSURE SODIUM, 250 WATT WITH LAMP</t>
  </si>
  <si>
    <t>63612-1100</t>
  </si>
  <si>
    <t>Luminaire, Cutoff luminaire, high pressure sodium, 150 watt with lamp</t>
  </si>
  <si>
    <t>LUMINAIRE, CUTOFF LUMINAIRE, HIGH PRESSURE SODIUM, 150 WATT WITH LAMP</t>
  </si>
  <si>
    <t>63612-1200</t>
  </si>
  <si>
    <t>63613-0000</t>
  </si>
  <si>
    <t>Signal head</t>
  </si>
  <si>
    <t>SIGNAL HEAD</t>
  </si>
  <si>
    <t>63620-0000</t>
  </si>
  <si>
    <t>Pole</t>
  </si>
  <si>
    <t>POLE</t>
  </si>
  <si>
    <t>63620-0400</t>
  </si>
  <si>
    <t>Pole, type Twin 20 Light Standard</t>
  </si>
  <si>
    <t>POLE, TYPE TWIN 20 LIGHT STANDARD</t>
  </si>
  <si>
    <t>63620-0500</t>
  </si>
  <si>
    <t>Pole, type Washington Globe No. 16 Light Standard</t>
  </si>
  <si>
    <t>POLE, TYPE WASHINGTON GLOBE NO. 16 LIGHT STANDARD</t>
  </si>
  <si>
    <t>63620-0600</t>
  </si>
  <si>
    <t>Pole, type Washington Globe No. 14N Light Standard</t>
  </si>
  <si>
    <t>POLE, TYPE WASHINGTON GLOBE NO. 14N LIGHT STANDARD</t>
  </si>
  <si>
    <t>63620-0700</t>
  </si>
  <si>
    <t>Pole, type Frederick Law Olmsted Light Standard</t>
  </si>
  <si>
    <t>POLE, TYPE FREDERICK LAW OLMSTED LIGHT STANDARD</t>
  </si>
  <si>
    <t>63620-0800</t>
  </si>
  <si>
    <t>63621-1000</t>
  </si>
  <si>
    <t>Utility box, pullbox</t>
  </si>
  <si>
    <t>UTILITY BOX, PULLBOX</t>
  </si>
  <si>
    <t>63621-2000</t>
  </si>
  <si>
    <t>Utility box, telephone pullbox</t>
  </si>
  <si>
    <t>UTILITY BOX, TELEPHONE PULLBOX</t>
  </si>
  <si>
    <t>63621-3000</t>
  </si>
  <si>
    <t>Utility box, junction box</t>
  </si>
  <si>
    <t>UTILITY BOX, JUNCTION BOX</t>
  </si>
  <si>
    <t>63621-4000</t>
  </si>
  <si>
    <t>Utility box, telephone intercept box</t>
  </si>
  <si>
    <t>UTILITY BOX, TELEPHONE INTERCEPT BOX</t>
  </si>
  <si>
    <t>63621-5000</t>
  </si>
  <si>
    <t>Utility box, concrete</t>
  </si>
  <si>
    <t>UTILITY BOX, CONCRETE</t>
  </si>
  <si>
    <t>63622-0000</t>
  </si>
  <si>
    <t>Utility trench</t>
  </si>
  <si>
    <t>UTILITY TRENCH</t>
  </si>
  <si>
    <t>63623-1000</t>
  </si>
  <si>
    <t>Manhole, electrical</t>
  </si>
  <si>
    <t>MANHOLE, ELECTRICAL</t>
  </si>
  <si>
    <t>63623-2000</t>
  </si>
  <si>
    <t>Manhole, telephone</t>
  </si>
  <si>
    <t>MANHOLE, TELEPHONE</t>
  </si>
  <si>
    <t>63624-0050</t>
  </si>
  <si>
    <t>Bollard, solar light</t>
  </si>
  <si>
    <t>BOLLARD, SOLAR LIGHT</t>
  </si>
  <si>
    <t>63640-0100</t>
  </si>
  <si>
    <t>Relocate luminaires</t>
  </si>
  <si>
    <t>RELOCATE LUMINAIRES</t>
  </si>
  <si>
    <t>63640-0200</t>
  </si>
  <si>
    <t>Relocate signal system</t>
  </si>
  <si>
    <t>RELOCATE SIGNAL SYSTEM</t>
  </si>
  <si>
    <t>63640-0300</t>
  </si>
  <si>
    <t>Relocate railroad crossing</t>
  </si>
  <si>
    <t>RELOCATE RAILROAD CROSSING</t>
  </si>
  <si>
    <t>63640-0400</t>
  </si>
  <si>
    <t>Relocate pole</t>
  </si>
  <si>
    <t>RELOCATE POLE</t>
  </si>
  <si>
    <t>63640-0500</t>
  </si>
  <si>
    <t>Relocate call box</t>
  </si>
  <si>
    <t>RELOCATE CALL BOX</t>
  </si>
  <si>
    <t>63640-0600</t>
  </si>
  <si>
    <t>Relocate communication line</t>
  </si>
  <si>
    <t>RELOCATE COMMUNICATION LINE</t>
  </si>
  <si>
    <t>63640-0700</t>
  </si>
  <si>
    <t>Relocate electrical line</t>
  </si>
  <si>
    <t>RELOCATE ELECTRICAL LINE</t>
  </si>
  <si>
    <t>63641-0100</t>
  </si>
  <si>
    <t>Relocate luminaire</t>
  </si>
  <si>
    <t>RELOCATE LUMINAIRE</t>
  </si>
  <si>
    <t>63641-0200</t>
  </si>
  <si>
    <t>63641-0300</t>
  </si>
  <si>
    <t>63641-0400</t>
  </si>
  <si>
    <t>63641-0500</t>
  </si>
  <si>
    <t>63641-0600</t>
  </si>
  <si>
    <t>Relocate signal head</t>
  </si>
  <si>
    <t>RELOCATE SIGNAL HEAD</t>
  </si>
  <si>
    <t>63641-0900</t>
  </si>
  <si>
    <t>Relocate electrical cable</t>
  </si>
  <si>
    <t>RELOCATE ELECTRICAL CABLE</t>
  </si>
  <si>
    <t>63641-1000</t>
  </si>
  <si>
    <t>Relocate CATV pedestal</t>
  </si>
  <si>
    <t>RELOCATE CATV PEDESTAL</t>
  </si>
  <si>
    <t>63642-0100</t>
  </si>
  <si>
    <t>Relocate CATV line</t>
  </si>
  <si>
    <t>RELOCATE CATV LINE</t>
  </si>
  <si>
    <t>63701-0000</t>
  </si>
  <si>
    <t>Field office</t>
  </si>
  <si>
    <t>FIELD OFFICE</t>
  </si>
  <si>
    <t>63702-0000</t>
  </si>
  <si>
    <t>Field laboratory</t>
  </si>
  <si>
    <t>FIELD LABORATORY</t>
  </si>
  <si>
    <t>63703-0000</t>
  </si>
  <si>
    <t>Residential housing</t>
  </si>
  <si>
    <t>RESIDENTIAL HOUSING</t>
  </si>
  <si>
    <t>63704-0000</t>
  </si>
  <si>
    <t>Vehicle</t>
  </si>
  <si>
    <t>VEHICLE</t>
  </si>
  <si>
    <t>63705-0000</t>
  </si>
  <si>
    <t>Long distance calls</t>
  </si>
  <si>
    <t>LONG DISTANCE CALLS</t>
  </si>
  <si>
    <t>63706-0000</t>
  </si>
  <si>
    <t>63707-0000</t>
  </si>
  <si>
    <t>Meal</t>
  </si>
  <si>
    <t>MEAL</t>
  </si>
  <si>
    <t>63708-0000</t>
  </si>
  <si>
    <t>Cellular phone service</t>
  </si>
  <si>
    <t>CELLULAR PHONE SERVICE</t>
  </si>
  <si>
    <t>64501-0000</t>
  </si>
  <si>
    <t>Locate utilities</t>
  </si>
  <si>
    <t>LOCATE UTILITIES</t>
  </si>
  <si>
    <t>64502-0000</t>
  </si>
  <si>
    <t>64601-1000</t>
  </si>
  <si>
    <t>Building, restroom facility</t>
  </si>
  <si>
    <t>BUILDING, RESTROOM FACILITY</t>
  </si>
  <si>
    <t>Building, support building</t>
  </si>
  <si>
    <t>BUILDING, SUPPORT BUILDING</t>
  </si>
  <si>
    <t>64602-1000</t>
  </si>
  <si>
    <t>64602-2000</t>
  </si>
  <si>
    <t>64603-0100</t>
  </si>
  <si>
    <t>Fixture, trash receptacle</t>
  </si>
  <si>
    <t>FIXTURE, TRASH RECEPTACLE</t>
  </si>
  <si>
    <t>64603-0200</t>
  </si>
  <si>
    <t>Fixture, mailbox</t>
  </si>
  <si>
    <t>FIXTURE, MAILBOX</t>
  </si>
  <si>
    <t>64603-0300</t>
  </si>
  <si>
    <t>Fixture, bench</t>
  </si>
  <si>
    <t>FIXTURE, BENCH</t>
  </si>
  <si>
    <t>64603-0400</t>
  </si>
  <si>
    <t>Fixture, bench with trash receptacle</t>
  </si>
  <si>
    <t>FIXTURE, BENCH WITH TRASH RECEPTACLE</t>
  </si>
  <si>
    <t>64603-0500</t>
  </si>
  <si>
    <t>Fixture, bicycle storage rack</t>
  </si>
  <si>
    <t>FIXTURE, BICYCLE STORAGE RACK</t>
  </si>
  <si>
    <t>64603-0600</t>
  </si>
  <si>
    <t>Fixture, flag pole</t>
  </si>
  <si>
    <t>FIXTURE, FLAG POLE</t>
  </si>
  <si>
    <t>64603-0700</t>
  </si>
  <si>
    <t>Fixture, picnic table</t>
  </si>
  <si>
    <t>FIXTURE, PICNIC TABLE</t>
  </si>
  <si>
    <t>64603-0800</t>
  </si>
  <si>
    <t>Fixture, kiosk</t>
  </si>
  <si>
    <t>FIXTURE, KIOSK</t>
  </si>
  <si>
    <t>64603-0900</t>
  </si>
  <si>
    <t>Fixture, portable toilet</t>
  </si>
  <si>
    <t>FIXTURE, PORTABLE TOILET</t>
  </si>
  <si>
    <t>64603-1000</t>
  </si>
  <si>
    <t>Fixture, vault toilet</t>
  </si>
  <si>
    <t>FIXTURE, VAULT TOILET</t>
  </si>
  <si>
    <t>64603-1100</t>
  </si>
  <si>
    <t>Fixture, picnic pad</t>
  </si>
  <si>
    <t>FIXTURE, PICNIC PAD</t>
  </si>
  <si>
    <t>64603-1200</t>
  </si>
  <si>
    <t>FIXTURE, WAYSIDE EXHIBIT</t>
  </si>
  <si>
    <t>64603-1400</t>
  </si>
  <si>
    <t>FIXTURE, INFORMATION BOX</t>
  </si>
  <si>
    <t>64603-1500</t>
  </si>
  <si>
    <t>Fixture, shelter</t>
  </si>
  <si>
    <t>FIXTURE, SHELTER</t>
  </si>
  <si>
    <t>64603-1600</t>
  </si>
  <si>
    <t>Fixture, fire ring</t>
  </si>
  <si>
    <t>FIXTURE, FIRE RING</t>
  </si>
  <si>
    <t>64603-1700</t>
  </si>
  <si>
    <t>Fixture, monitoring well</t>
  </si>
  <si>
    <t>FIXTURE, MONITORING WELL</t>
  </si>
  <si>
    <t>64603-1800</t>
  </si>
  <si>
    <t>Fixture, roof drain connection</t>
  </si>
  <si>
    <t>FIXTURE, ROOF DRAIN CONNECTION</t>
  </si>
  <si>
    <t>64603-1900</t>
  </si>
  <si>
    <t>Fixture, parking meter</t>
  </si>
  <si>
    <t>FIXTURE, PARKING METER</t>
  </si>
  <si>
    <t>64604-1000</t>
  </si>
  <si>
    <t>Fixture, handrail</t>
  </si>
  <si>
    <t>FIXTURE, HANDRAIL</t>
  </si>
  <si>
    <t>64604-3000</t>
  </si>
  <si>
    <t>Fixture, pedestrian railing</t>
  </si>
  <si>
    <t>FIXTURE, PEDESTRIAN RAILING</t>
  </si>
  <si>
    <t>64604-4000</t>
  </si>
  <si>
    <t>Fixture, log planter</t>
  </si>
  <si>
    <t>FIXTURE, LOG PLANTER</t>
  </si>
  <si>
    <t>64605-1000</t>
  </si>
  <si>
    <t>64605-2000</t>
  </si>
  <si>
    <t>64605-3000</t>
  </si>
  <si>
    <t>Fixture, boat ramp</t>
  </si>
  <si>
    <t>FIXTURE, BOAT RAMP</t>
  </si>
  <si>
    <t>64605-3100</t>
  </si>
  <si>
    <t>Fixture, floating dock</t>
  </si>
  <si>
    <t>FIXTURE, FLOATING DOCK</t>
  </si>
  <si>
    <t>64605-3200</t>
  </si>
  <si>
    <t>Fixture, stream gauging station</t>
  </si>
  <si>
    <t>FIXTURE, STREAM GAUGING STATION</t>
  </si>
  <si>
    <t>64620-0100</t>
  </si>
  <si>
    <t>Remove and reset litter barrel pad</t>
  </si>
  <si>
    <t>REMOVE AND RESET LITTER BARREL PAD</t>
  </si>
  <si>
    <t>64620-0200</t>
  </si>
  <si>
    <t>Remove and reset sanitary facility</t>
  </si>
  <si>
    <t>REMOVE AND RESET SANITARY FACILITY</t>
  </si>
  <si>
    <t>64620-0300</t>
  </si>
  <si>
    <t>64620-0400</t>
  </si>
  <si>
    <t>64620-0500</t>
  </si>
  <si>
    <t>64620-0600</t>
  </si>
  <si>
    <t>Remove and reset trash receptacle</t>
  </si>
  <si>
    <t>REMOVE AND RESET TRASH RECEPTACLE</t>
  </si>
  <si>
    <t>64620-0700</t>
  </si>
  <si>
    <t>Remove and reset concrete planter</t>
  </si>
  <si>
    <t>REMOVE AND RESET CONCRETE PLANTER</t>
  </si>
  <si>
    <t>64620-0800</t>
  </si>
  <si>
    <t>Remove and reset vault toilet</t>
  </si>
  <si>
    <t>REMOVE AND RESET VAULT TOILET</t>
  </si>
  <si>
    <t>64620-0900</t>
  </si>
  <si>
    <t>Remove and reset bus shelter</t>
  </si>
  <si>
    <t>REMOVE AND RESET BUS SHELTER</t>
  </si>
  <si>
    <t>64620-1000</t>
  </si>
  <si>
    <t>Remove and reset historic marker</t>
  </si>
  <si>
    <t>REMOVE AND RESET HISTORIC MARKER</t>
  </si>
  <si>
    <t>64620-1100</t>
  </si>
  <si>
    <t>Remove and reset kiosk</t>
  </si>
  <si>
    <t>REMOVE AND RESET KIOSK</t>
  </si>
  <si>
    <t>64625-1000</t>
  </si>
  <si>
    <t>Maintenance, toilet</t>
  </si>
  <si>
    <t>MAINTENANCE, TOILET</t>
  </si>
  <si>
    <t>64630-0000</t>
  </si>
  <si>
    <t>Roadside development</t>
  </si>
  <si>
    <t>ROADSIDE DEVELOPMENT</t>
  </si>
  <si>
    <t>64631-0000</t>
  </si>
  <si>
    <t>64632-0000</t>
  </si>
  <si>
    <t>64801-1000</t>
  </si>
  <si>
    <t>64803-0100</t>
  </si>
  <si>
    <t>System installation, natural gas utility company compensation</t>
  </si>
  <si>
    <t>SYSTEM INSTALLATION, NATURAL GAS UTILITY COMPANY COMPENSATION</t>
  </si>
  <si>
    <t>64805-0000</t>
  </si>
  <si>
    <t>Utility protection structure</t>
  </si>
  <si>
    <t>UTILITY PROTECTION STRUCTURE</t>
  </si>
  <si>
    <t>64810-1000</t>
  </si>
  <si>
    <t>Pipeline, natural gas 50mm</t>
  </si>
  <si>
    <t>PIPELINE, NATURAL GAS 2-INCH</t>
  </si>
  <si>
    <t>64811-1000</t>
  </si>
  <si>
    <t>Valve, adjust gas</t>
  </si>
  <si>
    <t>VALVE, ADJUST GAS</t>
  </si>
  <si>
    <t>64820-0100</t>
  </si>
  <si>
    <t>Remove and rest propane tank</t>
  </si>
  <si>
    <t>REMOVE AND RESET PROPANE TANK</t>
  </si>
  <si>
    <t>65001-1000</t>
  </si>
  <si>
    <t>Construct and maintain diversion</t>
  </si>
  <si>
    <t>CONSTRUCT AND MAINTAIN DIVERSION</t>
  </si>
  <si>
    <t>65201-3000</t>
  </si>
  <si>
    <t>Remove existing rails and ties</t>
  </si>
  <si>
    <t>REMOVE EXISTING RAILS AND TIES</t>
  </si>
  <si>
    <t>65202-3000</t>
  </si>
  <si>
    <t>Remove existing railroad ballast and sub ballast</t>
  </si>
  <si>
    <t>REMOVE EXISTING RAILROAD BALLAST AND SUB BALLAST</t>
  </si>
  <si>
    <t>65210-1000</t>
  </si>
  <si>
    <t>Place railroad ballast</t>
  </si>
  <si>
    <t>PLACE RAILROAD BALLAST</t>
  </si>
  <si>
    <t>65210-2000</t>
  </si>
  <si>
    <t>Place railroad sub ballast</t>
  </si>
  <si>
    <t>PLACE RAILROAD SUB BALLAST</t>
  </si>
  <si>
    <t>65211-3000</t>
  </si>
  <si>
    <t>Place railroad rails and ties</t>
  </si>
  <si>
    <t>PLACE RAILROAD RAILS AND TIES</t>
  </si>
  <si>
    <t>65215-3000</t>
  </si>
  <si>
    <t>Reset railroad rails and ties</t>
  </si>
  <si>
    <t>RESET RAILROAD RAILS AND TIES</t>
  </si>
  <si>
    <t>65216-1000</t>
  </si>
  <si>
    <t>Remove and reset railroad ballast and sub ballast</t>
  </si>
  <si>
    <t>REMOVE AND RESET RAILROAD BALLAST AND SUB BALLAST</t>
  </si>
  <si>
    <t>65220-1000</t>
  </si>
  <si>
    <t>Place bridge timbers, guardrails, and approach ties</t>
  </si>
  <si>
    <t>PLACE BRIDGE TIMBERS, GUARDRAILS, AND APPROACH TIES</t>
  </si>
  <si>
    <t>66601-0000</t>
  </si>
  <si>
    <t>Contract modification work</t>
  </si>
  <si>
    <t>CONTRACT MODIFICATION WORK</t>
  </si>
  <si>
    <t>CM</t>
  </si>
  <si>
    <t>66602-0000</t>
  </si>
  <si>
    <t>66603-0000</t>
  </si>
  <si>
    <t>66604-0000</t>
  </si>
  <si>
    <t>66605-0000</t>
  </si>
  <si>
    <t>66606-0000</t>
  </si>
  <si>
    <t>66607-0000</t>
  </si>
  <si>
    <t>66608-0000</t>
  </si>
  <si>
    <t>66609-0000</t>
  </si>
  <si>
    <t>66610-0000</t>
  </si>
  <si>
    <t>66611-0000</t>
  </si>
  <si>
    <t>66612-0000</t>
  </si>
  <si>
    <t>66620-0000</t>
  </si>
  <si>
    <t>Claim settlement</t>
  </si>
  <si>
    <t>CLAIM SETTLEMENT</t>
  </si>
  <si>
    <t>66701-0000</t>
  </si>
  <si>
    <t>Negotiated pay item</t>
  </si>
  <si>
    <t>NEGOTIATED PAY ITEM</t>
  </si>
  <si>
    <t>66702-0000</t>
  </si>
  <si>
    <t>66703-0000</t>
  </si>
  <si>
    <t>66704-0000</t>
  </si>
  <si>
    <t>66705-0000</t>
  </si>
  <si>
    <t>66706-0000</t>
  </si>
  <si>
    <t>66707-0000</t>
  </si>
  <si>
    <t>66708-0000</t>
  </si>
  <si>
    <t>66709-0000</t>
  </si>
  <si>
    <t>66710-0000</t>
  </si>
  <si>
    <t>66711-0000</t>
  </si>
  <si>
    <t>66712-0000</t>
  </si>
  <si>
    <t>66801-0000</t>
  </si>
  <si>
    <t>Design-Build</t>
  </si>
  <si>
    <t>DESIGN-BUILD</t>
  </si>
  <si>
    <t>66901-0000</t>
  </si>
  <si>
    <t>CMGC</t>
  </si>
  <si>
    <t>67001-0000</t>
  </si>
  <si>
    <t>Project lump sum</t>
  </si>
  <si>
    <t>PROJECT LUMP SUM</t>
  </si>
  <si>
    <t>99901-0000</t>
  </si>
  <si>
    <t>Partnering</t>
  </si>
  <si>
    <t>PARTNERING</t>
  </si>
  <si>
    <t>99902-0000</t>
  </si>
  <si>
    <t>Performance Incentives</t>
  </si>
  <si>
    <t>PERFORMANCE INCENTIVES</t>
  </si>
  <si>
    <t>99903-0000</t>
  </si>
  <si>
    <t>99904-0000</t>
  </si>
  <si>
    <t>Asphalt Escalation</t>
  </si>
  <si>
    <t>ASPHALT ESCALATION</t>
  </si>
  <si>
    <t>99905-0000</t>
  </si>
  <si>
    <t>Fuel Escalation</t>
  </si>
  <si>
    <t>FUEL ESCALATION</t>
  </si>
  <si>
    <t>99920-0000</t>
  </si>
  <si>
    <t>Design Contingency</t>
  </si>
  <si>
    <t>DESIGN CONTINGENCY</t>
  </si>
  <si>
    <t>99950-0000</t>
  </si>
  <si>
    <t>Liquidated damages</t>
  </si>
  <si>
    <t>LIQUIDATED DAMAGES</t>
  </si>
  <si>
    <t>CI</t>
  </si>
  <si>
    <t>99951-0000</t>
  </si>
  <si>
    <t>Interest</t>
  </si>
  <si>
    <t>INTEREST</t>
  </si>
  <si>
    <t>99952-0000</t>
  </si>
  <si>
    <t>Lab trailer payment</t>
  </si>
  <si>
    <t>LAB TRAILER PAYMENT</t>
  </si>
  <si>
    <t>99953-0000</t>
  </si>
  <si>
    <t>Contingencies</t>
  </si>
  <si>
    <t>CONTINGENCIES</t>
  </si>
  <si>
    <t>99954-0000</t>
  </si>
  <si>
    <t>Project Retainages</t>
  </si>
  <si>
    <t>PROJECT RETAINAGES</t>
  </si>
  <si>
    <t>PLANTINGS, CALLICARPA AMERICANA, AMERICAN BEAUTYBERRY, 30-INCH HEIGHT, 7 GALLON, CONTAINER GROWN</t>
  </si>
  <si>
    <t>63610-3410</t>
  </si>
  <si>
    <t>FULL DEPTH RECLAMATION, METHOD 2</t>
  </si>
  <si>
    <t>FULL DEPTH RECLAMATION, METHOD 1</t>
  </si>
  <si>
    <t>Geogrid, stabilization</t>
  </si>
  <si>
    <t>GEOGRID, STABILIZATION</t>
  </si>
  <si>
    <t>Mechanically stabilized earth wall, precast concrete panel faced</t>
  </si>
  <si>
    <t>MECHANICALLY STABILIZED EARTH WALL, PRECAST CONCRETE PANEL FACED</t>
  </si>
  <si>
    <t>Contractor furnished gabion wall design</t>
  </si>
  <si>
    <t>Contractor furnished mechanically stabilized earth wall design</t>
  </si>
  <si>
    <t>Contractor furnished ground anchor wall design</t>
  </si>
  <si>
    <t>Contractor furnished reinforced concrete retaining wall design</t>
  </si>
  <si>
    <t>Contractor furnished soil nail retaining wall design</t>
  </si>
  <si>
    <t>Contractor furnished reinforced soil slope design</t>
  </si>
  <si>
    <t>Contractor furnished micropile design</t>
  </si>
  <si>
    <t>CONTRACTOR FURNISHED GABION WALL DESIGN</t>
  </si>
  <si>
    <t>CONTRACTOR FURNISHED MECHANICALLY STABILIZED EARTH WALL DESIGN</t>
  </si>
  <si>
    <t>CONTRACTOR FURNISHED GROUND ANCHOR WALL DESIGN</t>
  </si>
  <si>
    <t>CONTRACTOR FURNISHED REINFORCED CONCRETE RETAINING WALL DESIGN</t>
  </si>
  <si>
    <t>CONTRACTOR FURNISHED SOIL NAIL RETAINING WALL DESIGN</t>
  </si>
  <si>
    <t>CONTRACTOR FURNISHED REINFORCED SOIL SLOPE DESIGN</t>
  </si>
  <si>
    <t>CONTRACTOR FURNISHED MICROPILE DESIGN</t>
  </si>
  <si>
    <t>60902-0500</t>
  </si>
  <si>
    <t>Curb and gutter, concrete, 175mm depth</t>
  </si>
  <si>
    <t>66621-0000</t>
  </si>
  <si>
    <t>66622-0000</t>
  </si>
  <si>
    <t>Settlement agreement</t>
  </si>
  <si>
    <t>Contracting officer's decision</t>
  </si>
  <si>
    <t>SETTLEMENT AGREEMENT</t>
  </si>
  <si>
    <t>CONTRACTING OFFICER'S DECISION</t>
  </si>
  <si>
    <t>Helical pile, in place</t>
  </si>
  <si>
    <t>HELICAL PILE, IN PLACE</t>
  </si>
  <si>
    <t>Micropile, additional length</t>
  </si>
  <si>
    <t>MICROPILE, ADDITIONAL LENGTH</t>
  </si>
  <si>
    <t>High performance concrete, for approach slab, type 1</t>
  </si>
  <si>
    <t>High performance concrete, for approach slab, type 2</t>
  </si>
  <si>
    <t>HIGH PERFORMANCE CONCRETE, FOR APPROACH SLAB, TYPE 1</t>
  </si>
  <si>
    <t>HIGH PERFORMANCE CONCRETE, FOR APPROACH SLAB, TYPE 2</t>
  </si>
  <si>
    <t>Drilled shaft</t>
  </si>
  <si>
    <t>Drilled shaft, 450mm diameter</t>
  </si>
  <si>
    <t>Drilled shaft, 600mm diameter</t>
  </si>
  <si>
    <t>Drilled shaft, 750mm diameter</t>
  </si>
  <si>
    <t>Drilled shaft, 900mm diameter</t>
  </si>
  <si>
    <t>Drilled shaft, 1050mm diameter</t>
  </si>
  <si>
    <t>Drilled shaft, 1200mm diameter</t>
  </si>
  <si>
    <t>Drilled shaft, 1350mm diameter</t>
  </si>
  <si>
    <t>Drilled shaft, 1500mm diameter</t>
  </si>
  <si>
    <t>Drilled shaft, 1800mm diameter</t>
  </si>
  <si>
    <t>Drilled shaft, 1950mm diameter</t>
  </si>
  <si>
    <t>Drilled shaft, 2100mm diameter</t>
  </si>
  <si>
    <t>Trial drilled shaft</t>
  </si>
  <si>
    <t>Trial drilled shaft, 450mm diameter</t>
  </si>
  <si>
    <t>Trial drilled shaft, 600mm diameter</t>
  </si>
  <si>
    <t>Trial drilled shaft, 750mm diameter</t>
  </si>
  <si>
    <t>Trial drilled shaft, 900mm diameter</t>
  </si>
  <si>
    <t>Trial drilled shaft, 1050mm diameter</t>
  </si>
  <si>
    <t>Trial drilled shaft, 1200mm diameter</t>
  </si>
  <si>
    <t>Trial drilled shaft, 1350mm diameter</t>
  </si>
  <si>
    <t>Trial drilled shaft, 1500mm diameter</t>
  </si>
  <si>
    <t>Trial drilled shaft, 1800mm diameter</t>
  </si>
  <si>
    <t>Trial drilled shaft, 2100mm diameter</t>
  </si>
  <si>
    <t>Secant pile</t>
  </si>
  <si>
    <t>Secant pile, 450mm diameter</t>
  </si>
  <si>
    <t>Secant pile, 600mm diameter</t>
  </si>
  <si>
    <t>Secant pile, 750mm diameter</t>
  </si>
  <si>
    <t>Secant pile, 900mm diameter</t>
  </si>
  <si>
    <t>Secant pile, 1050mm diameter</t>
  </si>
  <si>
    <t>Secant pile, 1200mm diameter</t>
  </si>
  <si>
    <t>DRILLED SHAFT</t>
  </si>
  <si>
    <t>DRILLED SHAFT, 18-INCH DIAMETER</t>
  </si>
  <si>
    <t>DRILLED SHAFT, 24-INCH DIAMETER</t>
  </si>
  <si>
    <t>DRILLED SHAFT, 30-INCH DIAMETER</t>
  </si>
  <si>
    <t>DRILLED SHAFT, 36-INCH DIAMETER</t>
  </si>
  <si>
    <t>DRILLED SHAFT, 42-INCH DIAMETER</t>
  </si>
  <si>
    <t>DRILLED SHAFT, 48-INCH DIAMETER</t>
  </si>
  <si>
    <t>DRILLED SHAFT, 54-INCH DIAMETER</t>
  </si>
  <si>
    <t>DRILLED SHAFT, 60-INCH DIAMETER</t>
  </si>
  <si>
    <t>DRILLED SHAFT, 72-INCH DIAMETER</t>
  </si>
  <si>
    <t>DRILLED SHAFT, 78-INCH DIAMETER</t>
  </si>
  <si>
    <t>DRILLED SHAFT, 84-INCH DIAMETER</t>
  </si>
  <si>
    <t>TRIAL DRILLED SHAFT</t>
  </si>
  <si>
    <t>TRIAL DRILLED SHAFT, 18-INCH DIAMETER</t>
  </si>
  <si>
    <t>TRIAL DRILLED SHAFT, 24-INCH DIAMETER</t>
  </si>
  <si>
    <t>TRIAL DRILLED SHAFT, 30-INCH DIAMETER</t>
  </si>
  <si>
    <t>TRIAL DRILLED SHAFT, 36-INCH DIAMETER</t>
  </si>
  <si>
    <t>TRIAL DRILLED SHAFT, 42-INCH DIAMETER</t>
  </si>
  <si>
    <t>TRIAL DRILLED SHAFT, 48-INCH DIAMETER</t>
  </si>
  <si>
    <t>TRIAL DRILLED SHAFT, 54-INCH DIAMETER</t>
  </si>
  <si>
    <t>TRIAL DRILLED SHAFT, 60-INCH DIAMETER</t>
  </si>
  <si>
    <t>TRIAL DRILLED SHAFT, 72-INCH DIAMETER</t>
  </si>
  <si>
    <t>TRIAL DRILLED SHAFT, 84-INCH DIAMETER</t>
  </si>
  <si>
    <t>SECANT PILE</t>
  </si>
  <si>
    <t>SECANT PILE, 18-INCH DIAMETER</t>
  </si>
  <si>
    <t>SECANT PILE, 24-INCH DIAMETER</t>
  </si>
  <si>
    <t>SECANT PILE, 30-INCH DIAMETER</t>
  </si>
  <si>
    <t>SECANT PILE, 36-INCH DIAMETER</t>
  </si>
  <si>
    <t>SECANT PILE, 42-INCH DIAMETER</t>
  </si>
  <si>
    <t>SECANT PILE, 48-INCH DIAMETER</t>
  </si>
  <si>
    <t>Structural concrete injection and crack repair</t>
  </si>
  <si>
    <t>STRUCTURAL CONCRETE INJECTION AND CRACK REPAIR</t>
  </si>
  <si>
    <t>Structural timber and lumber, composite</t>
  </si>
  <si>
    <t>STRUCTURAL TIMBER AND LUMBER, COMPOSITE</t>
  </si>
  <si>
    <t>Structural steel soldier pile</t>
  </si>
  <si>
    <t>STRUCTURAL STEEL SOLDIER PILE</t>
  </si>
  <si>
    <t>SHEET PILE, IN PLACE</t>
  </si>
  <si>
    <t>VINYL SHEET PILE, IN PLACE</t>
  </si>
  <si>
    <t>Sheet pile, in place</t>
  </si>
  <si>
    <t>Vinyl sheet pile, in place</t>
  </si>
  <si>
    <t>Precast structural concrete, class A, deck</t>
  </si>
  <si>
    <t>Precast structural concrete, class A, abutment</t>
  </si>
  <si>
    <t>Precast structural concrete, class A, pier</t>
  </si>
  <si>
    <t>Precast structural concrete, class C, abutment</t>
  </si>
  <si>
    <t>Precast structural concrete, class C, deck</t>
  </si>
  <si>
    <t>Precast structural concrete, class C, pier</t>
  </si>
  <si>
    <t>Precast structural concrete, class C (AE), abutment</t>
  </si>
  <si>
    <t>Precast structural concrete, class C (AE), deck</t>
  </si>
  <si>
    <t>Precast structural concrete, class C (AE), pier</t>
  </si>
  <si>
    <t>Precast structural concrete, class D (AE), deck</t>
  </si>
  <si>
    <t>Precast structural concrete, class D (AE), pier</t>
  </si>
  <si>
    <t>Precast structural concrete, class S (seal), abutment</t>
  </si>
  <si>
    <t>Precast structural concrete, class S (seal), deck</t>
  </si>
  <si>
    <t>Precast structural concrete, class S (seal), pier</t>
  </si>
  <si>
    <t>PRECAST STRUCTURAL CONCRETE, CLASS A, ABUTMENT</t>
  </si>
  <si>
    <t>PRECAST STRUCTURAL CONCRETE, CLASS A, DECK</t>
  </si>
  <si>
    <t>PRECAST STRUCTURAL CONCRETE, CLASS A, PIER</t>
  </si>
  <si>
    <t>PRECAST STRUCTURAL CONCRETE, CLASS C, ABUTMENT</t>
  </si>
  <si>
    <t>PRECAST STRUCTURAL CONCRETE, CLASS C, DECK</t>
  </si>
  <si>
    <t>PRECAST STRUCTURAL CONCRETE, CLASS C, PIER</t>
  </si>
  <si>
    <t>PRECAST STRUCTURAL CONCRETE, CLASS C (AE), ABUTMENT</t>
  </si>
  <si>
    <t>PRECAST STRUCTURAL CONCRETE, CLASS C (AE), DECK</t>
  </si>
  <si>
    <t>PRECAST STRUCTURAL CONCRETE, CLASS C (AE), PIER</t>
  </si>
  <si>
    <t>Precast structural concrete, class D (AE), abutment</t>
  </si>
  <si>
    <t>PRECAST STRUCTURAL CONCRETE, CLASS D (AE), ABUTMENT</t>
  </si>
  <si>
    <t>PRECAST STRUCTURAL CONCRETE, CLASS D (AE), DECK</t>
  </si>
  <si>
    <t>PRECAST STRUCTURAL CONCRETE, CLASS D (AE), PIER</t>
  </si>
  <si>
    <t>PRECAST STRUCTURAL CONCRETE, CLASS S (SEAL), ABUTMENT</t>
  </si>
  <si>
    <t>PRECAST STRUCTURAL CONCRETE, CLASS S (SEAL), DECK</t>
  </si>
  <si>
    <t>PRECAST STRUCTURAL CONCRETE, CLASS S (SEAL), PIER</t>
  </si>
  <si>
    <t>60220-1727</t>
  </si>
  <si>
    <t>2100mm span, 2100mm rise precast reinforced concrete box culvert</t>
  </si>
  <si>
    <t>7 FEET SPAN, 7 FEET RISE PRECAST REINFORCED CONCRETE BOX CULVERT</t>
  </si>
  <si>
    <t>61502-5000</t>
  </si>
  <si>
    <t>Drive pad, grass paving</t>
  </si>
  <si>
    <t>DRIVE PAD, GRASS PAVING</t>
  </si>
  <si>
    <t>Median, grass paving</t>
  </si>
  <si>
    <t>MEDIAN, GRASS PAVING</t>
  </si>
  <si>
    <t>62406-0350</t>
  </si>
  <si>
    <t>Placing conserved topsoil, 125mm depth</t>
  </si>
  <si>
    <t>PLACING CONSERVED TOPSOIL, 5-INCH DEPTH</t>
  </si>
  <si>
    <t>20303-0000</t>
  </si>
  <si>
    <t>20444-0000</t>
  </si>
  <si>
    <t>Slope grading</t>
  </si>
  <si>
    <t>SLOPE GRADING</t>
  </si>
  <si>
    <t>62017-0600</t>
  </si>
  <si>
    <t>Dry stacked stone masonry headwall for 750mm pipe culvert</t>
  </si>
  <si>
    <t>DRY STACKED STONE MASONRY HEADWALL FOR 30-INCH PIPE CULVERT</t>
  </si>
  <si>
    <t>60103-2186</t>
  </si>
  <si>
    <t>CONCRETE, HEADWALL FOR 114-INCH EQUIVALENT DIAMETER PIPE CULVERT</t>
  </si>
  <si>
    <t>Concrete, headwall for 2850mm equivalent diameter pipe culvert</t>
  </si>
  <si>
    <t>60202-1850</t>
  </si>
  <si>
    <t>2850mm equivalent diameter arch or elliptical pipe culvert</t>
  </si>
  <si>
    <t>114-INCH EQUIVALENT DIAMETER ARCH OR ELLIPTICAL PIPE CULVERT</t>
  </si>
  <si>
    <t>61508-0200</t>
  </si>
  <si>
    <t>Reset brick sidewalk</t>
  </si>
  <si>
    <t>RESET BRICK SIDEWALK</t>
  </si>
  <si>
    <t>61102-1545</t>
  </si>
  <si>
    <t>50mm waterline</t>
  </si>
  <si>
    <t>2-INCH WATERLINE</t>
  </si>
  <si>
    <t>61102-2545</t>
  </si>
  <si>
    <t>100mm waterline</t>
  </si>
  <si>
    <t>4-INCH WATERLINE</t>
  </si>
  <si>
    <t>20214-0000</t>
  </si>
  <si>
    <t>SOIL EROSION CONTROL, FLOATING TURBIDITY CURTAIN</t>
  </si>
  <si>
    <t>Soil erosion control, floating turbidity curtain</t>
  </si>
  <si>
    <t>Soil erosion control, stabilized construction exit</t>
  </si>
  <si>
    <t>SOIL EROSION CONTROL, STABILIZED CONSTRUCTION EXIT</t>
  </si>
  <si>
    <t>Placed riprap, method A</t>
  </si>
  <si>
    <t>PLACED RIPRAP, METHOD A</t>
  </si>
  <si>
    <t>Placed riprap, method B</t>
  </si>
  <si>
    <t>PLACED RIPRAP, METHOD B</t>
  </si>
  <si>
    <t>25105-0100</t>
  </si>
  <si>
    <t>25105-0200</t>
  </si>
  <si>
    <t>25105-0300</t>
  </si>
  <si>
    <t>25105-0400</t>
  </si>
  <si>
    <t>25105-0500</t>
  </si>
  <si>
    <t>25105-0600</t>
  </si>
  <si>
    <t>25105-0700</t>
  </si>
  <si>
    <t>25105-0800</t>
  </si>
  <si>
    <t>25105-0900</t>
  </si>
  <si>
    <t>25106-0100</t>
  </si>
  <si>
    <t>25106-0200</t>
  </si>
  <si>
    <t>25106-0300</t>
  </si>
  <si>
    <t>25106-0400</t>
  </si>
  <si>
    <t>25106-0500</t>
  </si>
  <si>
    <t>25106-0600</t>
  </si>
  <si>
    <t>25106-0700</t>
  </si>
  <si>
    <t>25106-0800</t>
  </si>
  <si>
    <t>25106-0900</t>
  </si>
  <si>
    <t>STRUCTURAL CONCRETE, CLASS A (AE), FOR PRECAST WALL PANELS</t>
  </si>
  <si>
    <t>CONCRETE OVERLAY, CLASS LMC</t>
  </si>
  <si>
    <t>Full depth reclamation with cement</t>
  </si>
  <si>
    <t>FULL DEPTH RECLAMATION WITH CEMENT</t>
  </si>
  <si>
    <t>FULL DEPTH RECLAMATION WITH CEMENT, 4-INCH DEPTH</t>
  </si>
  <si>
    <t>Full depth reclamation with cement, 100mm depth</t>
  </si>
  <si>
    <t>FULL DEPTH RECLAMATION WITH CEMENT, 6-INCH DEPTH</t>
  </si>
  <si>
    <t>FULL DEPTH RECLAMATION WITH CEMENT, 8-INCH DEPTH</t>
  </si>
  <si>
    <t>FULL DEPTH RECLAMATION WITH CEMENT, 10-INCH DEPTH</t>
  </si>
  <si>
    <t>Full depth reclamation with cement, 150mm depth</t>
  </si>
  <si>
    <t>Full depth reclamation with cement, 200mm depth</t>
  </si>
  <si>
    <t>Full depth reclamation with cement, 250mm depth</t>
  </si>
  <si>
    <t>30501-0400</t>
  </si>
  <si>
    <t>30501-0600</t>
  </si>
  <si>
    <t>30501-0800</t>
  </si>
  <si>
    <t>30501-1000</t>
  </si>
  <si>
    <t>FULL DEPTH RECLAMATION WITH EMULSIFIED ASPHALT</t>
  </si>
  <si>
    <t>FULL DEPTH RECLAMATION WITH EMULSIFIED ASPHALT, 4-INCH DEPTH</t>
  </si>
  <si>
    <t>FULL DEPTH RECLAMATION WITH EMULSIFIED ASPHALT, 6-INCH DEPTH</t>
  </si>
  <si>
    <t>FULL DEPTH RECLAMATION WITH EMULSIFIED ASPHALT, 8-INCH DEPTH</t>
  </si>
  <si>
    <t>FULL DEPTH RECLAMATION WITH EMULSIFIED ASPHALT, 10-INCH DEPTH</t>
  </si>
  <si>
    <t>Full depth reclamation with emulsified asphalt</t>
  </si>
  <si>
    <t>Full depth reclamation with emulsified asphalt, 100mm depth</t>
  </si>
  <si>
    <t>Full depth reclamation with emulsified asphalt, 150mm depth</t>
  </si>
  <si>
    <t>Full depth reclamation with emulsified asphalt, 200mm depth</t>
  </si>
  <si>
    <t>Full depth reclamation with emulsified asphalt, 250mm depth</t>
  </si>
  <si>
    <t>Full depth reclamation with foamed asphalt</t>
  </si>
  <si>
    <t>Full depth reclamation with foamed asphalt, 100mm depth</t>
  </si>
  <si>
    <t>FULL DEPTH RECLAMATION WITH FOAMED ASPHALT</t>
  </si>
  <si>
    <t>FULL DEPTH RECLAMATION WITH FOAMED ASPHALT, 4-INCH DEPTH</t>
  </si>
  <si>
    <t>Full depth reclamation with foamed asphalt, 150mm depth</t>
  </si>
  <si>
    <t>Full depth reclamation with foamed asphalt, 200mm depth</t>
  </si>
  <si>
    <t>Full depth reclamation with foamed asphalt, 250mm depth</t>
  </si>
  <si>
    <t>FULL DEPTH RECLAMATION WITH FOAMED ASPHALT, 6-INCH DEPTH</t>
  </si>
  <si>
    <t>FULL DEPTH RECLAMATION WITH FOAMED ASPHALT, 8-INCH DEPTH</t>
  </si>
  <si>
    <t>FULL DEPTH RECLAMATION WITH FOAMED ASPHALT, 10-INCH DEPTH</t>
  </si>
  <si>
    <t>30601-0400</t>
  </si>
  <si>
    <t>30601-0600</t>
  </si>
  <si>
    <t>30601-0800</t>
  </si>
  <si>
    <t>30601-1000</t>
  </si>
  <si>
    <t>30602-0400</t>
  </si>
  <si>
    <t>30602-0600</t>
  </si>
  <si>
    <t>30602-0800</t>
  </si>
  <si>
    <t>30602-1000</t>
  </si>
  <si>
    <t>30603-0400</t>
  </si>
  <si>
    <t>30603-0600</t>
  </si>
  <si>
    <t>30603-0800</t>
  </si>
  <si>
    <t>30603-1000</t>
  </si>
  <si>
    <t>30604-0400</t>
  </si>
  <si>
    <t>30604-0600</t>
  </si>
  <si>
    <t>30604-0800</t>
  </si>
  <si>
    <t>30604-1000</t>
  </si>
  <si>
    <t>31101-1000</t>
  </si>
  <si>
    <t>31101-2000</t>
  </si>
  <si>
    <t>31101-3000</t>
  </si>
  <si>
    <t>31101-4000</t>
  </si>
  <si>
    <t>31102-1000</t>
  </si>
  <si>
    <t>31102-2000</t>
  </si>
  <si>
    <t>31102-3000</t>
  </si>
  <si>
    <t>31102-4000</t>
  </si>
  <si>
    <t>31103-1000</t>
  </si>
  <si>
    <t>31103-2000</t>
  </si>
  <si>
    <t>31103-3000</t>
  </si>
  <si>
    <t>31103-4000</t>
  </si>
  <si>
    <t>ASPHALT CONCRETE PAVEMENT, MARSHALL MIX, CLASS A</t>
  </si>
  <si>
    <t>ASPHALT CONCRETE PAVEMENT, MARSHALL MIX, CLASS C</t>
  </si>
  <si>
    <t>ASPHALT CONCRETE PAVEMENT, MARSHALL MIX, CLASS B</t>
  </si>
  <si>
    <t>ASPHALT CONCRETE PAVEMENT, HVEEM MIX, CLASS A</t>
  </si>
  <si>
    <t>ASPHALT CONCRETE PAVEMENT, HVEEM MIX, CLASS B</t>
  </si>
  <si>
    <t>ASPHALT CONCRETE PAVEMENT, HVEEM MIX, CLASS C</t>
  </si>
  <si>
    <t>PRIME COAT, METHOD 1</t>
  </si>
  <si>
    <t>PRIME COAT, METHOD 2</t>
  </si>
  <si>
    <t>PRIME COAT, METHOD 3</t>
  </si>
  <si>
    <t>JOINT SEALANT AND CRACK FILLER</t>
  </si>
  <si>
    <t>ASPHALT CONCRETE PAVEMENT PATCH, TYPE 1</t>
  </si>
  <si>
    <t>ASPHALT CONCRETE PAVEMENT PATCH, TYPE 2</t>
  </si>
  <si>
    <t>ASPHALT CONCRETE PAVEMENT PATCH, TYPE 3</t>
  </si>
  <si>
    <t>MINOR CONCRETE PAVEMENT, REINFORCED, 6-INCH DEPTH</t>
  </si>
  <si>
    <t>MINOR CONCRETE PAVEMENT, PLAIN, 6-INCH DEPTH</t>
  </si>
  <si>
    <t>15703-3000</t>
  </si>
  <si>
    <t>Soil erosion control, wood strand</t>
  </si>
  <si>
    <t>SOIL EROSION CONTROL, WOOD STRAND</t>
  </si>
  <si>
    <t>66802-0000</t>
  </si>
  <si>
    <t>61102-0545</t>
  </si>
  <si>
    <t>25mm waterline</t>
  </si>
  <si>
    <t>1-INCH WATERLINE</t>
  </si>
  <si>
    <t>Standard or geocomposite underdrain system</t>
  </si>
  <si>
    <t>Polyurethane injection</t>
  </si>
  <si>
    <t>POLYURETHANE INJECTION</t>
  </si>
  <si>
    <t>STANDARD OR GEOCOMPOSITE UNDERDRAIN SYSTEM</t>
  </si>
  <si>
    <t>Cementitious treated aggregate course</t>
  </si>
  <si>
    <t>CEMENTITIOUS TREATED AGGREGATE COURSE</t>
  </si>
  <si>
    <t>Crushed aggregate</t>
  </si>
  <si>
    <t>CRUSHED AGGREGATE</t>
  </si>
  <si>
    <t>Cementitious material</t>
  </si>
  <si>
    <t>CEMENTITIOUS MATERIAL</t>
  </si>
  <si>
    <t>ASPHALT BINDER</t>
  </si>
  <si>
    <t>Emulsified asphalt treated aggregate base</t>
  </si>
  <si>
    <t>EMULSIFIED ASPHALT TREATED AGGREGATE BASE</t>
  </si>
  <si>
    <t>Stabilized aggregate surface course, imported aggregate</t>
  </si>
  <si>
    <t>Stabilized aggregate surface course, in-place aggregate</t>
  </si>
  <si>
    <t>Stabilized aggregate surface course, calcium chloride, imported aggregate</t>
  </si>
  <si>
    <t>Stabilized aggregate surface course, calcium chloride, in-place aggregate</t>
  </si>
  <si>
    <t>STABILIZED AGGREGATE SURFACE COURSE, IMPORTED AGGREGATE</t>
  </si>
  <si>
    <t>STABILIZED AGGREGATE SURFACE COURSE, IN-PLACE AGGREGATE</t>
  </si>
  <si>
    <t>STABILIZED AGGREGATE SURFACE COURSE, CALCIUM CHLORIDE, IMPORTED AGGREGATE</t>
  </si>
  <si>
    <t>STABILIZED AGGREGATE SURFACE COURSE, CALCIUM CHLORIDE, IN-PLACE AGGREGATE</t>
  </si>
  <si>
    <t>ASPHALT CONCRETE PAVEMENT, GYRATORY MIX, 3/8-INCH NOMINAL MAXIMUM SIZE AGGREGATE, &lt;0.3 MILLION ESAL</t>
  </si>
  <si>
    <t>ASPHALT CONCRETE PAVEMENT, GYRATORY MIX, 3/8-INCH NOMINAL MAXIMUM SIZE AGGREGATE, 0.3 TO &lt;3 MILLION ESAL</t>
  </si>
  <si>
    <t>ASPHALT CONCRETE PAVEMENT, GYRATORY MIX, 3/8-INCH NOMINAL MAXIMUM SIZE AGGREGATE, 3 TO &lt;30 MILLION ESAL</t>
  </si>
  <si>
    <t>ASPHALT CONCRETE PAVEMENT, GYRATORY MIX, 1/2-INCH NOMINAL MAXIMUM SIZE AGGREGATE, &lt;0.3 MILLION ESAL</t>
  </si>
  <si>
    <t>ASPHALT CONCRETE PAVEMENT, GYRATORY MIX, 1/2-INCH NOMINAL MAXIMUM SIZE AGGREGATE, 0.3 TO &lt;3 MILLION ESAL</t>
  </si>
  <si>
    <t>ASPHALT CONCRETE PAVEMENT, GYRATORY MIX, 1/2-INCH NOMINAL MAXIMUM SIZE AGGREGATE, 3 TO &lt;30 MILLION ESAL</t>
  </si>
  <si>
    <t>ASPHALT CONCRETE PAVEMENT, GYRATORY MIX, 3/4-INCH NOMINAL MAXIMUM SIZE AGGREGATE, &lt;0.3 MILLION ESAL</t>
  </si>
  <si>
    <t>ASPHALT CONCRETE PAVEMENT, GYRATORY MIX, 3/4-INCH NOMINAL MAXIMUM SIZE AGGREGATE, 0.3 TO &lt;3 MILLION ESAL</t>
  </si>
  <si>
    <t>ASPHALT CONCRETE PAVEMENT, GYRATORY MIX, 3/4-INCH NOMINAL MAXIMUM SIZE AGGREGATE, 3 TO &lt;30 MILLION ESAL</t>
  </si>
  <si>
    <t>ASPHALT CONCRETE PAVEMENT, GYRATORY MIX, 1-INCH NOMINAL MAXIMUM SIZE AGGREGATE, &lt;0.3 MILLION ESAL</t>
  </si>
  <si>
    <t>ASPHALT CONCRETE PAVEMENT, GYRATORY MIX, 1-INCH NOMINAL MAXIMUM SIZE AGGREGATE, 0.3 TO &lt;3 MILLION ESAL</t>
  </si>
  <si>
    <t>ASPHALT CONCRETE PAVEMENT, GYRATORY MIX, 1-INCH NOMINAL MAXIMUM SIZE AGGREGATE, 3 TO &lt;30 MILLION ESAL</t>
  </si>
  <si>
    <t>ASPHALT CONCRETE PAVEMENT, GYRATORY MIX, 1/2-INCH OR 3/4-INCH NOMINAL MAXIMUM SIZE AGGREGATE, &lt;0.3 MILLION ESAL</t>
  </si>
  <si>
    <t>ASPHALT CONCRETE PAVEMENT, GYRATORY MIX, 1/2-INCH OR 3/4-INCH NOMINAL MAXIMUM SIZE AGGREGATE, 0.3 TO &lt;3 MILLION ESAL</t>
  </si>
  <si>
    <t>ASPHALT CONCRETE PAVEMENT, GYRATORY MIX, 1/2-INCH OR 3/4-INCH NOMINAL MAXIMUM SIZE AGGREGATE, 3 TO &lt;30 MILLION ESAL</t>
  </si>
  <si>
    <t>Asphalt concrete pavement, gyratory mix, 9.5mm nominal maximum size aggregate, &lt;0.3 million ESAL</t>
  </si>
  <si>
    <t>Asphalt concrete pavement, gyratory mix, 9.5mm nominal maximum size aggregate, 0.3 to &lt;3 million ESAL</t>
  </si>
  <si>
    <t>Asphalt concrete pavement, gyratory mix, 9.5mm nominal maximum size aggregate, 3 to &lt;30 million ESAL</t>
  </si>
  <si>
    <t>Asphalt concrete pavement, gyratory mix, 12.5mm nominal maximum size aggregate, &lt;0.3 million ESAL</t>
  </si>
  <si>
    <t>Asphalt concrete pavement, gyratory mix, 12.5mm nominal maximum size aggregate, 0.3 to &lt;3 million ESAL</t>
  </si>
  <si>
    <t>Asphalt concrete pavement, gyratory mix, 12.5mm nominal maximum size aggregate, 3 to &lt;30 million ESAL</t>
  </si>
  <si>
    <t>Asphalt concrete pavement, gyratory mix, 19mm nominal maximum size aggregate, &lt;0.3 million ESAL</t>
  </si>
  <si>
    <t>Asphalt concrete pavement, gyratory mix, 19mm nominal maximum size aggregate, 0.3 to &lt;3 million ESAL</t>
  </si>
  <si>
    <t>Asphalt concrete pavement, gyratory mix, 19mm nominal maximum size aggregate, 3 to &lt;30 million ESAL</t>
  </si>
  <si>
    <t>Asphalt concrete pavement, gyratory mix, 25mm nominal maximum size aggregate, &lt;0.3 million ESAL</t>
  </si>
  <si>
    <t>Asphalt concrete pavement, gyratory mix, 25mm nominal maximum size aggregate, 0.3 to &lt;3 million ESAL</t>
  </si>
  <si>
    <t>Asphalt concrete pavement, gyratory mix, 25mm nominal maximum size aggregate, 3 to &lt;30 million ESAL</t>
  </si>
  <si>
    <t>Asphalt concrete pavement, gyratory mix, 12.5mm or 19mm nominal maximum size aggregate, &lt;0.3 million ESAL</t>
  </si>
  <si>
    <t>Asphalt concrete pavement, gyratory mix, 12.5mm or 19mm nominal maximum size aggregate, 0.3 to &lt;3 million ESAL</t>
  </si>
  <si>
    <t>Asphalt concrete pavement, gyratory mix, 12.5mm or 19mm nominal maximum size aggregate, 3 to &lt;30 million ESAL</t>
  </si>
  <si>
    <t>Asphalt concrete pavement, marshall mix, class A</t>
  </si>
  <si>
    <t>Asphalt concrete pavement, marshall mix, class B</t>
  </si>
  <si>
    <t>Asphalt concrete pavement, marshall mix, class C</t>
  </si>
  <si>
    <t>Asphalt concrete pavement, hveem mix, class A</t>
  </si>
  <si>
    <t>Asphalt concrete pavement, hveem mix, class B</t>
  </si>
  <si>
    <t>Asphalt concrete pavement, hveem mix, class C</t>
  </si>
  <si>
    <t>Asphalt concrete pavement, type 1, wedge and leveling course</t>
  </si>
  <si>
    <t>Asphalt concrete pavement, type 2, wedge and leveling course</t>
  </si>
  <si>
    <t>OPEN-GRADED ASPHALT FRICTION COURSE, GRADING A OR B</t>
  </si>
  <si>
    <t>Open-graded asphalt friction course, grading A or B</t>
  </si>
  <si>
    <t>CHIP SEAL, TYPE 1A</t>
  </si>
  <si>
    <t>CHIP SEAL, TYPE 1C</t>
  </si>
  <si>
    <t>CHIP SEAL, TYPE 1D</t>
  </si>
  <si>
    <t>CHIP SEAL, TYPE 1B</t>
  </si>
  <si>
    <t>CHIP SEAL, TYPE 2A, GRADING A</t>
  </si>
  <si>
    <t>CHIP SEAL, TYPE 2A, GRADING C</t>
  </si>
  <si>
    <t>CHIP SEAL, TYPE 2B, GRADING B</t>
  </si>
  <si>
    <t>CHIP SEAL, TYPE 2B, GRADING C</t>
  </si>
  <si>
    <t>CHIP SEAL, TYPE 2C, GRADING C</t>
  </si>
  <si>
    <t>CHIP SEAL, TYPE 2C, GRADING D</t>
  </si>
  <si>
    <t>Chip seal, type 1A</t>
  </si>
  <si>
    <t>Chip seal, type 1B</t>
  </si>
  <si>
    <t>Chip seal, type 1C</t>
  </si>
  <si>
    <t>Chip seal, type 1D</t>
  </si>
  <si>
    <t>Chip seal, type 2A, grading A</t>
  </si>
  <si>
    <t>Chip seal, type 2A, grading C</t>
  </si>
  <si>
    <t>Chip seal, type 2B, grading B</t>
  </si>
  <si>
    <t>Chip seal, type 2B, grading C</t>
  </si>
  <si>
    <t>Chip seal, type 2C, grading C</t>
  </si>
  <si>
    <t>Chip seal, type 2C, grading D</t>
  </si>
  <si>
    <t>Chip seal, type 2C</t>
  </si>
  <si>
    <t>Chip seal, type 2A</t>
  </si>
  <si>
    <t>Chip seal, type 2B</t>
  </si>
  <si>
    <t>CHIP SEAL, TYPE 2A</t>
  </si>
  <si>
    <t>CHIP SEAL, TYPE 2B</t>
  </si>
  <si>
    <t>CHIP SEAL, TYPE 2C</t>
  </si>
  <si>
    <t>Prime coat, method 1</t>
  </si>
  <si>
    <t>Prime coat, method 2</t>
  </si>
  <si>
    <t>Prime coat, method 3</t>
  </si>
  <si>
    <t>Joint sealant and crack filler</t>
  </si>
  <si>
    <t>Asphalt concrete pavement patch, type 1</t>
  </si>
  <si>
    <t>Asphalt concrete pavement patch, type 2</t>
  </si>
  <si>
    <t>Asphalt concrete pavement patch, type 3</t>
  </si>
  <si>
    <t>MINOR CONCRETE PAVEMENT, REINFORCED, 7-INCH DEPTH</t>
  </si>
  <si>
    <t>MINOR CONCRETE PAVEMENT, REINFORCED, 8-INCH DEPTH</t>
  </si>
  <si>
    <t>MINOR CONCRETE PAVEMENT, REINFORCED, 9-INCH DEPTH</t>
  </si>
  <si>
    <t>MINOR CONCRETE PAVEMENT, REINFORCED, 10-INCH DEPTH</t>
  </si>
  <si>
    <t>MINOR CONCRETE PAVEMENT, REINFORCED, 11-INCH DEPTH</t>
  </si>
  <si>
    <t>MINOR CONCRETE PAVEMENT, REINFORCED, 12-INCH DEPTH</t>
  </si>
  <si>
    <t>Minor concrete pavement, reinforced, 150mm depth</t>
  </si>
  <si>
    <t>Minor concrete pavement, reinforced, 175mm depth</t>
  </si>
  <si>
    <t>Minor concrete pavement, reinforced, 200mm depth</t>
  </si>
  <si>
    <t>Minor concrete pavement, reinforced, 225mm depth</t>
  </si>
  <si>
    <t>Minor concrete pavement, reinforced, 250mm depth</t>
  </si>
  <si>
    <t>Minor concrete pavement, reinforced, 275mm depth</t>
  </si>
  <si>
    <t>Minor concrete pavement, reinforced, 300mm depth</t>
  </si>
  <si>
    <t>MINOR CONCRETE PAVEMENT, PLAIN, 7-INCH DEPTH</t>
  </si>
  <si>
    <t>MINOR CONCRETE PAVEMENT, PLAIN, 8-INCH DEPTH</t>
  </si>
  <si>
    <t>MINOR CONCRETE PAVEMENT, PLAIN, 9-INCH DEPTH</t>
  </si>
  <si>
    <t>MINOR CONCRETE PAVEMENT, PLAIN, 10-INCH DEPTH</t>
  </si>
  <si>
    <t>MINOR CONCRETE PAVEMENT, PLAIN, 11-INCH DEPTH</t>
  </si>
  <si>
    <t>MINOR CONCRETE PAVEMENT, PLAIN, 12-INCH DEPTH</t>
  </si>
  <si>
    <t>Minor concrete pavement, plain, 150mm depth</t>
  </si>
  <si>
    <t>Minor concrete pavement, plain, 175mm depth</t>
  </si>
  <si>
    <t>Minor concrete pavement, plain, 200mm depth</t>
  </si>
  <si>
    <t>Minor concrete pavement, plain, 225mm depth</t>
  </si>
  <si>
    <t>Minor concrete pavement, plain, 250mm depth</t>
  </si>
  <si>
    <t>Minor concrete pavement, plain, 275mm depth</t>
  </si>
  <si>
    <t>Minor concrete pavement, plain, 300mm depth</t>
  </si>
  <si>
    <t>CONCRETE PAVEMENT RESTORATION, PAVEMENT PATCH</t>
  </si>
  <si>
    <t>CONCRETE PAVEMENT RESTORATION, BREAKING AND SEATING PAVEMENT</t>
  </si>
  <si>
    <t>CONCRETE PAVEMENT RESTORATION, CRACKING AND SEATING PAVEMENT</t>
  </si>
  <si>
    <t>Concrete pavement restoration, pavement patch</t>
  </si>
  <si>
    <t>Concrete pavement restoration, breaking and seating pavement</t>
  </si>
  <si>
    <t>Concrete pavement restoration, cracking and seating pavement</t>
  </si>
  <si>
    <t xml:space="preserve"> </t>
  </si>
  <si>
    <t>UNIT_met</t>
  </si>
  <si>
    <t>UNIT_USC</t>
  </si>
  <si>
    <t>151  Mobilization</t>
  </si>
  <si>
    <t/>
  </si>
  <si>
    <t>152  Construction Survey and Staking</t>
  </si>
  <si>
    <t>Centerline, ---</t>
  </si>
  <si>
    <t>Survey and staking, ----</t>
  </si>
  <si>
    <t>Survey control, ----</t>
  </si>
  <si>
    <t>153  Contractor Quality Control</t>
  </si>
  <si>
    <t>154  Contractor Sampling and Testing</t>
  </si>
  <si>
    <t>155 Schedules for Construction Contracts</t>
  </si>
  <si>
    <t>156  Public Traffic</t>
  </si>
  <si>
    <t>No pay items</t>
  </si>
  <si>
    <t>158  Watering for Dust Control</t>
  </si>
  <si>
    <t>201  Clearing and Grubbing</t>
  </si>
  <si>
    <t>202  Additional Clearing and Grubbing</t>
  </si>
  <si>
    <t>203  Removal of Structures and Obstructions</t>
  </si>
  <si>
    <t>204  Excavation and Embankment</t>
  </si>
  <si>
    <t>Shoulder, ----</t>
  </si>
  <si>
    <t>205  Rock Blasting</t>
  </si>
  <si>
    <t>206  Reserved</t>
  </si>
  <si>
    <t>208  Structure Excavation and Backfill for Selected Major Structures</t>
  </si>
  <si>
    <t>209  Structure Excavation and Backfill</t>
  </si>
  <si>
    <t>210  Reserved</t>
  </si>
  <si>
    <t>211  Roadway Obliteration</t>
  </si>
  <si>
    <t>212  Linear Grading</t>
  </si>
  <si>
    <t>213  Subgrade Stabilization</t>
  </si>
  <si>
    <t>251  Riprap</t>
  </si>
  <si>
    <t>253  Gabions and Revet Mattresses</t>
  </si>
  <si>
    <t>Mechanically stabilized earth wall, ----</t>
  </si>
  <si>
    <t>256  Permanent Ground Anchors</t>
  </si>
  <si>
    <t>258  Reinforced Concrete Retaining Walls</t>
  </si>
  <si>
    <t>Reinforced concrete retaining wall, ----</t>
  </si>
  <si>
    <t>259  Soil Nail Retaining Walls</t>
  </si>
  <si>
    <t>Polyurethane resin montoring and clean-up</t>
  </si>
  <si>
    <t>Vibro columns load test</t>
  </si>
  <si>
    <t>301  Untreated Aggregate Courses</t>
  </si>
  <si>
    <t>303  Road Reconditioning</t>
  </si>
  <si>
    <t>410  Slurry Seal</t>
  </si>
  <si>
    <t>411  Asphalt Prime Coat</t>
  </si>
  <si>
    <t>412  Asphalt Tack Coat</t>
  </si>
  <si>
    <t>413  Asphalt Pavement Milling</t>
  </si>
  <si>
    <t>415  Paving Geotextiles</t>
  </si>
  <si>
    <t>551  Driven Piles</t>
  </si>
  <si>
    <t xml:space="preserve"> ----- pile, in place</t>
  </si>
  <si>
    <t xml:space="preserve"> ----- pile load test</t>
  </si>
  <si>
    <t>Splice</t>
  </si>
  <si>
    <t>552  Structural Concrete</t>
  </si>
  <si>
    <t>553  Prestressed Concrete</t>
  </si>
  <si>
    <t>554  Reinforcing Steel</t>
  </si>
  <si>
    <t>555  Steel Structures</t>
  </si>
  <si>
    <t>556  Bridge Railing</t>
  </si>
  <si>
    <t>557  Timber Structures</t>
  </si>
  <si>
    <t>558  Dampproofing</t>
  </si>
  <si>
    <t>559  Waterproofing</t>
  </si>
  <si>
    <t>562  Temporary Works</t>
  </si>
  <si>
    <t>Debris Shield</t>
  </si>
  <si>
    <t>563  Painting</t>
  </si>
  <si>
    <t>564  Bearing Devices</t>
  </si>
  <si>
    <t>565  Drilled Shafts</t>
  </si>
  <si>
    <t>566  Shotcrete</t>
  </si>
  <si>
    <t>601  Minor Concrete Structures</t>
  </si>
  <si>
    <t>602  Culverts and Drains</t>
  </si>
  <si>
    <t>603  Structural Plate Structures</t>
  </si>
  <si>
    <t>Structure plate pipe-arch</t>
  </si>
  <si>
    <t>Structure plate underpass</t>
  </si>
  <si>
    <t>Structure plate arch</t>
  </si>
  <si>
    <t>Structure plate box</t>
  </si>
  <si>
    <t>Structural plate structures, repairs</t>
  </si>
  <si>
    <t>604  Manholes, Inlets, and Catch Basins</t>
  </si>
  <si>
    <t>605  Underdrains, Sheet Drains, and Pavement Edge Drains</t>
  </si>
  <si>
    <t>606  Corrugated Metal Spillways</t>
  </si>
  <si>
    <t>608  Paved Waterways</t>
  </si>
  <si>
    <t>609  Curb and Gutter</t>
  </si>
  <si>
    <t>Recondition ----</t>
  </si>
  <si>
    <t>Wheelstop, ----</t>
  </si>
  <si>
    <t>610  Horizontal Drains</t>
  </si>
  <si>
    <t>611  Water Systems</t>
  </si>
  <si>
    <t>Adjust ----</t>
  </si>
  <si>
    <t>Relocate ----</t>
  </si>
  <si>
    <t>612  Sanitary Sewer Systems</t>
  </si>
  <si>
    <t>613  Simulated Stone Masonry Surface</t>
  </si>
  <si>
    <t>614  Lean Concrete Backfill</t>
  </si>
  <si>
    <t>615  Sidewalks, Drive Pads, and Paved Medians</t>
  </si>
  <si>
    <t>Median, ----</t>
  </si>
  <si>
    <t>Paving, ----</t>
  </si>
  <si>
    <t>Reset  ----</t>
  </si>
  <si>
    <t>616  Slope Paving</t>
  </si>
  <si>
    <t>Slope paving, ----</t>
  </si>
  <si>
    <t>617  Guardrail</t>
  </si>
  <si>
    <t>Terminal end, type ----</t>
  </si>
  <si>
    <t>Impact attenuator, ----</t>
  </si>
  <si>
    <t>618  Concrete Barriers and Precast Guardwalls</t>
  </si>
  <si>
    <t>620  Stone Masonry</t>
  </si>
  <si>
    <t>621  Monuments and Markers</t>
  </si>
  <si>
    <t>622 Rental Equipment</t>
  </si>
  <si>
    <t>hour</t>
  </si>
  <si>
    <t>623  General Labor</t>
  </si>
  <si>
    <t>624  Topsoil</t>
  </si>
  <si>
    <t>Furnishing and placing topsoil</t>
  </si>
  <si>
    <t>Placing manufactured topsoil</t>
  </si>
  <si>
    <t>Conserve and place forest duff</t>
  </si>
  <si>
    <t>625  Turf Establishment</t>
  </si>
  <si>
    <t>Seeding, ----</t>
  </si>
  <si>
    <t>Mulching, ----</t>
  </si>
  <si>
    <t>626  Plants, Trees, Shrubs, Vines, and Groundcovers</t>
  </si>
  <si>
    <t>Plant, size, ball 62601=A, 62602=B…62626=Z</t>
  </si>
  <si>
    <t>Cuttings, ----</t>
  </si>
  <si>
    <t>Bundles, ----</t>
  </si>
  <si>
    <t>627  Sod</t>
  </si>
  <si>
    <t>628  Reserved</t>
  </si>
  <si>
    <t>629  Rolled Erosion Control Products and Cellular Confinement Systems</t>
  </si>
  <si>
    <t xml:space="preserve">630  Reserved </t>
  </si>
  <si>
    <t>631  Reserved</t>
  </si>
  <si>
    <t xml:space="preserve">632  Reserved  </t>
  </si>
  <si>
    <t>633  Permanent Traffic Control</t>
  </si>
  <si>
    <t>Posts, material, size</t>
  </si>
  <si>
    <t>Sign structure, ------</t>
  </si>
  <si>
    <t>Remove and reset ----</t>
  </si>
  <si>
    <t>EASH</t>
  </si>
  <si>
    <t>634  Permanent Pavement Markings</t>
  </si>
  <si>
    <t>635  Temporary Traffic Control</t>
  </si>
  <si>
    <t>Temporary traffic control, ----</t>
  </si>
  <si>
    <t>Manhole, ----</t>
  </si>
  <si>
    <t>637  Facilities and Services</t>
  </si>
  <si>
    <t>Mo</t>
  </si>
  <si>
    <t>Building, ---</t>
  </si>
  <si>
    <t>Mitigation, ----</t>
  </si>
  <si>
    <t>System installation, ----</t>
  </si>
  <si>
    <t>Pipeline, ----</t>
  </si>
  <si>
    <t>Valve, ----</t>
  </si>
  <si>
    <t>Design-build</t>
  </si>
  <si>
    <t>Soil erosion control, fiber roll</t>
  </si>
  <si>
    <t>Soil erosion control, compost sock</t>
  </si>
  <si>
    <t>SOIL EROSION CONTROL, SILT CONTROL GATE</t>
  </si>
  <si>
    <t>20720-0100</t>
  </si>
  <si>
    <t>20720-0200</t>
  </si>
  <si>
    <t>20720-0300</t>
  </si>
  <si>
    <t>20720-0400</t>
  </si>
  <si>
    <t>20720-0500</t>
  </si>
  <si>
    <t>20720-0600</t>
  </si>
  <si>
    <t>25701-0100</t>
  </si>
  <si>
    <t>25701-0200</t>
  </si>
  <si>
    <t>25701-0300</t>
  </si>
  <si>
    <t>25701-0400</t>
  </si>
  <si>
    <t>25701-0500</t>
  </si>
  <si>
    <t>25701-0600</t>
  </si>
  <si>
    <t>25701-0700</t>
  </si>
  <si>
    <t>26002-0000</t>
  </si>
  <si>
    <t>27303-0000</t>
  </si>
  <si>
    <t>30201-2000</t>
  </si>
  <si>
    <t>30202-2000</t>
  </si>
  <si>
    <t>30203-1000</t>
  </si>
  <si>
    <t>30203-2000</t>
  </si>
  <si>
    <t>30210-0000</t>
  </si>
  <si>
    <t>30211-0000</t>
  </si>
  <si>
    <t>30401-1000</t>
  </si>
  <si>
    <t>30401-1300</t>
  </si>
  <si>
    <t>30401-1900</t>
  </si>
  <si>
    <t>30401-5000</t>
  </si>
  <si>
    <t>30510-0000</t>
  </si>
  <si>
    <t>30610-0000</t>
  </si>
  <si>
    <t>30611-0000</t>
  </si>
  <si>
    <t>30612-0000</t>
  </si>
  <si>
    <t>30613-0000</t>
  </si>
  <si>
    <t>30614-0000</t>
  </si>
  <si>
    <t>30701-0000</t>
  </si>
  <si>
    <t>30702-0000</t>
  </si>
  <si>
    <t>30901-0000</t>
  </si>
  <si>
    <t>30902-0000</t>
  </si>
  <si>
    <t>30903-0000</t>
  </si>
  <si>
    <t>30910-0000</t>
  </si>
  <si>
    <t>31010-0000</t>
  </si>
  <si>
    <t>31011-0000</t>
  </si>
  <si>
    <t>31012-0000</t>
  </si>
  <si>
    <t>31013-0000</t>
  </si>
  <si>
    <t>31001-1000</t>
  </si>
  <si>
    <t>31001-2000</t>
  </si>
  <si>
    <t>31002-1000</t>
  </si>
  <si>
    <t>31002-2000</t>
  </si>
  <si>
    <t>31110-0000</t>
  </si>
  <si>
    <t>31210-0000</t>
  </si>
  <si>
    <t>31211-0000</t>
  </si>
  <si>
    <t>31212-0000</t>
  </si>
  <si>
    <t>31213-0000</t>
  </si>
  <si>
    <t>31214-0000</t>
  </si>
  <si>
    <t>31301-0000</t>
  </si>
  <si>
    <t>31302-0000</t>
  </si>
  <si>
    <t>31302-0100</t>
  </si>
  <si>
    <t>31302-0150</t>
  </si>
  <si>
    <t>31302-0200</t>
  </si>
  <si>
    <t>31302-0250</t>
  </si>
  <si>
    <t>31302-0300</t>
  </si>
  <si>
    <t>31302-0350</t>
  </si>
  <si>
    <t>31302-0400</t>
  </si>
  <si>
    <t>31302-0450</t>
  </si>
  <si>
    <t>31302-0500</t>
  </si>
  <si>
    <t>31302-0600</t>
  </si>
  <si>
    <t>31303-0000</t>
  </si>
  <si>
    <t>31401-0000</t>
  </si>
  <si>
    <t>31402-0000</t>
  </si>
  <si>
    <t>SOIL EROSION CONTROL, FIBER ROLL</t>
  </si>
  <si>
    <t>SOIL EROSION CONTROL, COMPOST SOCK</t>
  </si>
  <si>
    <t>Soil erosion control, silt control gate</t>
  </si>
  <si>
    <t>Placed riprap, method A, class 1</t>
  </si>
  <si>
    <t>Placed riprap, method A, class 2</t>
  </si>
  <si>
    <t>25101-0100</t>
  </si>
  <si>
    <t>25101-0200</t>
  </si>
  <si>
    <t>Placed riprap, method B, class 1</t>
  </si>
  <si>
    <t>25101-2100</t>
  </si>
  <si>
    <t>25101-2200</t>
  </si>
  <si>
    <t>15706-0710</t>
  </si>
  <si>
    <t>15706-0720</t>
  </si>
  <si>
    <t>15706-0730</t>
  </si>
  <si>
    <t>40302-0000</t>
  </si>
  <si>
    <t>40303-0100</t>
  </si>
  <si>
    <t>40303-0200</t>
  </si>
  <si>
    <t>40504-0000</t>
  </si>
  <si>
    <t>40601-0000</t>
  </si>
  <si>
    <t>40602-0000</t>
  </si>
  <si>
    <t>40605-0000</t>
  </si>
  <si>
    <t>40606-0000</t>
  </si>
  <si>
    <t>40701-0100</t>
  </si>
  <si>
    <t>40701-0200</t>
  </si>
  <si>
    <t>40701-0300</t>
  </si>
  <si>
    <t>40701-0400</t>
  </si>
  <si>
    <t>40701-1100</t>
  </si>
  <si>
    <t>40701-1200</t>
  </si>
  <si>
    <t>40701-1300</t>
  </si>
  <si>
    <t>40701-1400</t>
  </si>
  <si>
    <t>40701-1500</t>
  </si>
  <si>
    <t>40701-1600</t>
  </si>
  <si>
    <t>40702-0100</t>
  </si>
  <si>
    <t>40702-0200</t>
  </si>
  <si>
    <t>40702-0300</t>
  </si>
  <si>
    <t>40702-0400</t>
  </si>
  <si>
    <t>40702-1100</t>
  </si>
  <si>
    <t>40702-1200</t>
  </si>
  <si>
    <t>40702-1300</t>
  </si>
  <si>
    <t>40710-0000</t>
  </si>
  <si>
    <t>40711-0000</t>
  </si>
  <si>
    <t>40712-0000</t>
  </si>
  <si>
    <t>40713-0000</t>
  </si>
  <si>
    <t>40805-0000</t>
  </si>
  <si>
    <t>40901-3000</t>
  </si>
  <si>
    <t>40902-3000</t>
  </si>
  <si>
    <t>41401-1000</t>
  </si>
  <si>
    <t>41402-1000</t>
  </si>
  <si>
    <t>41410-0000</t>
  </si>
  <si>
    <t>41505-0000</t>
  </si>
  <si>
    <t>41802-3000</t>
  </si>
  <si>
    <t>50101-2600</t>
  </si>
  <si>
    <t>50101-2700</t>
  </si>
  <si>
    <t>50101-2800</t>
  </si>
  <si>
    <t>50101-2900</t>
  </si>
  <si>
    <t>50101-3000</t>
  </si>
  <si>
    <t>50101-3100</t>
  </si>
  <si>
    <t>50101-3200</t>
  </si>
  <si>
    <t>55203-1000</t>
  </si>
  <si>
    <t>55203-2000</t>
  </si>
  <si>
    <t>55210-0100</t>
  </si>
  <si>
    <t>55210-0200</t>
  </si>
  <si>
    <t>55210-0300</t>
  </si>
  <si>
    <t>55210-0400</t>
  </si>
  <si>
    <t>55210-0500</t>
  </si>
  <si>
    <t>55210-0600</t>
  </si>
  <si>
    <t>55210-0700</t>
  </si>
  <si>
    <t>55210-0800</t>
  </si>
  <si>
    <t>55210-0900</t>
  </si>
  <si>
    <t>55210-1000</t>
  </si>
  <si>
    <t>55210-1100</t>
  </si>
  <si>
    <t>55210-1200</t>
  </si>
  <si>
    <t>55210-1300</t>
  </si>
  <si>
    <t>55210-1400</t>
  </si>
  <si>
    <t>55210-1500</t>
  </si>
  <si>
    <t>55210-1600</t>
  </si>
  <si>
    <t>55210-1700</t>
  </si>
  <si>
    <t>55210-1800</t>
  </si>
  <si>
    <t>55223-0000</t>
  </si>
  <si>
    <t>55224-0000</t>
  </si>
  <si>
    <t>55225-0000</t>
  </si>
  <si>
    <t>55226-0000</t>
  </si>
  <si>
    <t>55227-0000</t>
  </si>
  <si>
    <t>55230-0000</t>
  </si>
  <si>
    <t>55231-0000</t>
  </si>
  <si>
    <t>56205-0000</t>
  </si>
  <si>
    <t>56701-0000</t>
  </si>
  <si>
    <t>56702-0000</t>
  </si>
  <si>
    <t>56703-0000</t>
  </si>
  <si>
    <t>56705-0000</t>
  </si>
  <si>
    <t>56801-0000</t>
  </si>
  <si>
    <t>56802-0000</t>
  </si>
  <si>
    <t>56803-0100</t>
  </si>
  <si>
    <t>56803-0200</t>
  </si>
  <si>
    <t>56804-0100</t>
  </si>
  <si>
    <t>56804-0200</t>
  </si>
  <si>
    <t>CONCRETE OVERLAY, CLASS HPC (O)</t>
  </si>
  <si>
    <t>Placed riprap, method A, class 3</t>
  </si>
  <si>
    <t>Placed riprap, method A, class 4</t>
  </si>
  <si>
    <t>Placed riprap, method A, class 5</t>
  </si>
  <si>
    <t>Placed riprap, method A, class 6</t>
  </si>
  <si>
    <t>Placed riprap, method A, class 7</t>
  </si>
  <si>
    <t>Placed riprap, method A, class 8</t>
  </si>
  <si>
    <t>Placed riprap, method A, class 9</t>
  </si>
  <si>
    <t>Placed riprap, method A, class 10</t>
  </si>
  <si>
    <t>25101-0300</t>
  </si>
  <si>
    <t>25101-0400</t>
  </si>
  <si>
    <t>25101-0500</t>
  </si>
  <si>
    <t>25101-0600</t>
  </si>
  <si>
    <t>25101-0700</t>
  </si>
  <si>
    <t>25101-0800</t>
  </si>
  <si>
    <t>25101-0900</t>
  </si>
  <si>
    <t>Placed riprap, method B, class 2</t>
  </si>
  <si>
    <t>Placed riprap, method B, class 3</t>
  </si>
  <si>
    <t>Placed riprap, method B, class 4</t>
  </si>
  <si>
    <t>Placed riprap, method B, class 5</t>
  </si>
  <si>
    <t>Placed riprap, method B, class 6</t>
  </si>
  <si>
    <t>Placed riprap, method B, class 7</t>
  </si>
  <si>
    <t>Placed riprap, method B, class 8</t>
  </si>
  <si>
    <t>Placed riprap, method B, class 9</t>
  </si>
  <si>
    <t>Placed riprap, method B, class 10</t>
  </si>
  <si>
    <t>25101-2300</t>
  </si>
  <si>
    <t>25101-2400</t>
  </si>
  <si>
    <t>25101-2500</t>
  </si>
  <si>
    <t>25101-2600</t>
  </si>
  <si>
    <t>25101-2700</t>
  </si>
  <si>
    <t>25101-2800</t>
  </si>
  <si>
    <t>25101-2900</t>
  </si>
  <si>
    <t>PLACED RIPRAP, METHOD A, CLASS 1</t>
  </si>
  <si>
    <t>PLACED RIPRAP, METHOD A, CLASS 2</t>
  </si>
  <si>
    <t>PLACED RIPRAP, METHOD A, CLASS 3</t>
  </si>
  <si>
    <t>PLACED RIPRAP, METHOD A, CLASS 4</t>
  </si>
  <si>
    <t>PLACED RIPRAP, METHOD A, CLASS 5</t>
  </si>
  <si>
    <t>PLACED RIPRAP, METHOD A, CLASS 6</t>
  </si>
  <si>
    <t>PLACED RIPRAP, METHOD A, CLASS 7</t>
  </si>
  <si>
    <t>PLACED RIPRAP, METHOD A, CLASS 8</t>
  </si>
  <si>
    <t>PLACED RIPRAP, METHOD A, CLASS 9</t>
  </si>
  <si>
    <t>PLACED RIPRAP, METHOD A, CLASS 10</t>
  </si>
  <si>
    <t>PLACED RIPRAP, METHOD B, CLASS 1</t>
  </si>
  <si>
    <t>PLACED RIPRAP, METHOD B, CLASS 2</t>
  </si>
  <si>
    <t>PLACED RIPRAP, METHOD B, CLASS 3</t>
  </si>
  <si>
    <t>PLACED RIPRAP, METHOD B, CLASS 4</t>
  </si>
  <si>
    <t>PLACED RIPRAP, METHOD B, CLASS 5</t>
  </si>
  <si>
    <t>PLACED RIPRAP, METHOD B, CLASS 6</t>
  </si>
  <si>
    <t>PLACED RIPRAP, METHOD B, CLASS 7</t>
  </si>
  <si>
    <t>PLACED RIPRAP, METHOD B, CLASS 8</t>
  </si>
  <si>
    <t>PLACED RIPRAP, METHOD B, CLASS 9</t>
  </si>
  <si>
    <t>PLACED RIPRAP, METHOD B, CLASS 10</t>
  </si>
  <si>
    <t>25102-0100</t>
  </si>
  <si>
    <t>25102-0200</t>
  </si>
  <si>
    <t>25102-0300</t>
  </si>
  <si>
    <t>25102-0400</t>
  </si>
  <si>
    <t>25102-0500</t>
  </si>
  <si>
    <t>25102-0600</t>
  </si>
  <si>
    <t>25102-0700</t>
  </si>
  <si>
    <t>25102-0800</t>
  </si>
  <si>
    <t>25102-0900</t>
  </si>
  <si>
    <t>25102-0000</t>
  </si>
  <si>
    <t>25102-2100</t>
  </si>
  <si>
    <t>25102-2200</t>
  </si>
  <si>
    <t>25102-2300</t>
  </si>
  <si>
    <t>25102-2400</t>
  </si>
  <si>
    <t>25102-2500</t>
  </si>
  <si>
    <t>25102-2600</t>
  </si>
  <si>
    <t>25102-2700</t>
  </si>
  <si>
    <t>25102-2800</t>
  </si>
  <si>
    <t>25102-2900</t>
  </si>
  <si>
    <t>Keyed riprap, method A</t>
  </si>
  <si>
    <t>Keyed riprap, method A, class 1</t>
  </si>
  <si>
    <t>Keyed riprap, method A, class 2</t>
  </si>
  <si>
    <t>Keyed riprap, method A, class 3</t>
  </si>
  <si>
    <t>Keyed riprap, method A, class 4</t>
  </si>
  <si>
    <t>Keyed riprap, method A, class 5</t>
  </si>
  <si>
    <t>Keyed riprap, method A, class 6</t>
  </si>
  <si>
    <t>Keyed riprap, method A, class 7</t>
  </si>
  <si>
    <t>Keyed riprap, method A, class 8</t>
  </si>
  <si>
    <t>Keyed riprap, method A, class 9</t>
  </si>
  <si>
    <t>Keyed riprap, method A, class 10</t>
  </si>
  <si>
    <t>Keyed riprap, method B</t>
  </si>
  <si>
    <t>Keyed riprap, method B, class 1</t>
  </si>
  <si>
    <t>Keyed riprap, method B, class 2</t>
  </si>
  <si>
    <t>Keyed riprap, method B, class 3</t>
  </si>
  <si>
    <t>Keyed riprap, method B, class 4</t>
  </si>
  <si>
    <t>Keyed riprap, method B, class 5</t>
  </si>
  <si>
    <t>Keyed riprap, method B, class 6</t>
  </si>
  <si>
    <t>Keyed riprap, method B, class 7</t>
  </si>
  <si>
    <t>Keyed riprap, method B, class 8</t>
  </si>
  <si>
    <t>Keyed riprap, method B, class 9</t>
  </si>
  <si>
    <t>Keyed riprap, method B, class 10</t>
  </si>
  <si>
    <t>KEYED RIPRAP, METHOD A</t>
  </si>
  <si>
    <t>KEYED RIPRAP, METHOD A, CLASS 1</t>
  </si>
  <si>
    <t>KEYED RIPRAP, METHOD A, CLASS 2</t>
  </si>
  <si>
    <t>KEYED RIPRAP, METHOD A, CLASS 3</t>
  </si>
  <si>
    <t>KEYED RIPRAP, METHOD A, CLASS 4</t>
  </si>
  <si>
    <t>KEYED RIPRAP, METHOD A, CLASS 5</t>
  </si>
  <si>
    <t>KEYED RIPRAP, METHOD A, CLASS 6</t>
  </si>
  <si>
    <t>KEYED RIPRAP, METHOD A, CLASS 7</t>
  </si>
  <si>
    <t>KEYED RIPRAP, METHOD A, CLASS 8</t>
  </si>
  <si>
    <t>KEYED RIPRAP, METHOD A, CLASS 9</t>
  </si>
  <si>
    <t>KEYED RIPRAP, METHOD A, CLASS 10</t>
  </si>
  <si>
    <t>KEYED RIPRAP, METHOD B</t>
  </si>
  <si>
    <t>KEYED RIPRAP, METHOD B, CLASS 1</t>
  </si>
  <si>
    <t>KEYED RIPRAP, METHOD B, CLASS 2</t>
  </si>
  <si>
    <t>KEYED RIPRAP, METHOD B, CLASS 3</t>
  </si>
  <si>
    <t>KEYED RIPRAP, METHOD B, CLASS 4</t>
  </si>
  <si>
    <t>KEYED RIPRAP, METHOD B, CLASS 5</t>
  </si>
  <si>
    <t>KEYED RIPRAP, METHOD B, CLASS 6</t>
  </si>
  <si>
    <t>KEYED RIPRAP, METHOD B, CLASS 7</t>
  </si>
  <si>
    <t>KEYED RIPRAP, METHOD B, CLASS 8</t>
  </si>
  <si>
    <t>KEYED RIPRAP, METHOD B, CLASS 9</t>
  </si>
  <si>
    <t>KEYED RIPRAP, METHOD B, CLASS 10</t>
  </si>
  <si>
    <t>25105-0000</t>
  </si>
  <si>
    <t>25105-2100</t>
  </si>
  <si>
    <t>25105-2200</t>
  </si>
  <si>
    <t>25105-2300</t>
  </si>
  <si>
    <t>25105-2400</t>
  </si>
  <si>
    <t>25105-2500</t>
  </si>
  <si>
    <t>25105-2600</t>
  </si>
  <si>
    <t>25105-2700</t>
  </si>
  <si>
    <t>25105-2800</t>
  </si>
  <si>
    <t>25105-2900</t>
  </si>
  <si>
    <t>Grouted riprap, method A</t>
  </si>
  <si>
    <t>Grouted riprap, method A, class 1</t>
  </si>
  <si>
    <t>Grouted riprap, method A, class 2</t>
  </si>
  <si>
    <t>Grouted riprap, method A, class 3</t>
  </si>
  <si>
    <t>Grouted riprap, method A, class 4</t>
  </si>
  <si>
    <t>Grouted riprap, method A, class 5</t>
  </si>
  <si>
    <t>Grouted riprap, method A, class 6</t>
  </si>
  <si>
    <t>Grouted riprap, method A, class 7</t>
  </si>
  <si>
    <t>Grouted riprap, method A, class 8</t>
  </si>
  <si>
    <t>Grouted riprap, method A, class 9</t>
  </si>
  <si>
    <t>Grouted riprap, method A, class 10</t>
  </si>
  <si>
    <t>Grouted riprap, method B</t>
  </si>
  <si>
    <t>Grouted riprap, method B, class 1</t>
  </si>
  <si>
    <t>Grouted riprap, method B, class 2</t>
  </si>
  <si>
    <t>Grouted riprap, method B, class 3</t>
  </si>
  <si>
    <t>Grouted riprap, method B, class 4</t>
  </si>
  <si>
    <t>Grouted riprap, method B, class 5</t>
  </si>
  <si>
    <t>Grouted riprap, method B, class 6</t>
  </si>
  <si>
    <t>Grouted riprap, method B, class 7</t>
  </si>
  <si>
    <t>Grouted riprap, method B, class 8</t>
  </si>
  <si>
    <t>Grouted riprap, method B, class 9</t>
  </si>
  <si>
    <t>Grouted riprap, method B, class 10</t>
  </si>
  <si>
    <t>GROUTED RIPRAP, METHOD A</t>
  </si>
  <si>
    <t>GROUTED RIPRAP, METHOD A, CLASS 1</t>
  </si>
  <si>
    <t>GROUTED RIPRAP, METHOD A, CLASS 2</t>
  </si>
  <si>
    <t>GROUTED RIPRAP, METHOD B</t>
  </si>
  <si>
    <t>GROUTED RIPRAP, METHOD B, CLASS 1</t>
  </si>
  <si>
    <t>GROUTED RIPRAP, METHOD B, CLASS 2</t>
  </si>
  <si>
    <t>GROUTED RIPRAP, METHOD A, CLASS 3</t>
  </si>
  <si>
    <t>GROUTED RIPRAP, METHOD A, CLASS 4</t>
  </si>
  <si>
    <t>GROUTED RIPRAP, METHOD A, CLASS 5</t>
  </si>
  <si>
    <t>GROUTED RIPRAP, METHOD A, CLASS 6</t>
  </si>
  <si>
    <t>GROUTED RIPRAP, METHOD A, CLASS 7</t>
  </si>
  <si>
    <t>GROUTED RIPRAP, METHOD A, CLASS 8</t>
  </si>
  <si>
    <t>GROUTED RIPRAP, METHOD A, CLASS 9</t>
  </si>
  <si>
    <t>GROUTED RIPRAP, METHOD A, CLASS 10</t>
  </si>
  <si>
    <t>GROUTED RIPRAP, METHOD B, CLASS 3</t>
  </si>
  <si>
    <t>GROUTED RIPRAP, METHOD B, CLASS 4</t>
  </si>
  <si>
    <t>GROUTED RIPRAP, METHOD B, CLASS 5</t>
  </si>
  <si>
    <t>GROUTED RIPRAP, METHOD B, CLASS 6</t>
  </si>
  <si>
    <t>GROUTED RIPRAP, METHOD B, CLASS 7</t>
  </si>
  <si>
    <t>GROUTED RIPRAP, METHOD B, CLASS 8</t>
  </si>
  <si>
    <t>GROUTED RIPRAP, METHOD B, CLASS 9</t>
  </si>
  <si>
    <t>GROUTED RIPRAP, METHOD B, CLASS 10</t>
  </si>
  <si>
    <t>25106-0000</t>
  </si>
  <si>
    <t>25106-2100</t>
  </si>
  <si>
    <t>25106-2200</t>
  </si>
  <si>
    <t>25106-2300</t>
  </si>
  <si>
    <t>25106-2400</t>
  </si>
  <si>
    <t>25106-2500</t>
  </si>
  <si>
    <t>25106-2600</t>
  </si>
  <si>
    <t>25106-2700</t>
  </si>
  <si>
    <t>25106-2800</t>
  </si>
  <si>
    <t>25106-2900</t>
  </si>
  <si>
    <t>Riprap ditch, method A</t>
  </si>
  <si>
    <t>Riprap ditch, method A, class 1</t>
  </si>
  <si>
    <t>Riprap ditch, method A, class 2</t>
  </si>
  <si>
    <t>Riprap ditch, method A, class 3</t>
  </si>
  <si>
    <t>Riprap ditch, method A, class 4</t>
  </si>
  <si>
    <t>Riprap ditch, method A, class 5</t>
  </si>
  <si>
    <t>Riprap ditch, method A, class 6</t>
  </si>
  <si>
    <t>Riprap ditch, method A, class 7</t>
  </si>
  <si>
    <t>Riprap ditch, method A, class 8</t>
  </si>
  <si>
    <t>Riprap ditch, method A, class 9</t>
  </si>
  <si>
    <t>Riprap ditch, method A, class 10</t>
  </si>
  <si>
    <t>Riprap ditch, method B</t>
  </si>
  <si>
    <t>Riprap ditch, method B, class 1</t>
  </si>
  <si>
    <t>Riprap ditch, method B, class 2</t>
  </si>
  <si>
    <t>Riprap ditch, method B, class 3</t>
  </si>
  <si>
    <t>Riprap ditch, method B, class 4</t>
  </si>
  <si>
    <t>Riprap ditch, method B, class 5</t>
  </si>
  <si>
    <t>Riprap ditch, method B, class 6</t>
  </si>
  <si>
    <t>Riprap ditch, method B, class 7</t>
  </si>
  <si>
    <t>Riprap ditch, method B, class 8</t>
  </si>
  <si>
    <t>Riprap ditch, method B, class 9</t>
  </si>
  <si>
    <t>Riprap ditch, method B, class 10</t>
  </si>
  <si>
    <t>RIPRAP DITCH, METHOD A</t>
  </si>
  <si>
    <t>RIPRAP DITCH, METHOD A, CLASS 1</t>
  </si>
  <si>
    <t>RIPRAP DITCH, METHOD A, CLASS 2</t>
  </si>
  <si>
    <t>RIPRAP DITCH, METHOD A, CLASS 3</t>
  </si>
  <si>
    <t>RIPRAP DITCH, METHOD A, CLASS 4</t>
  </si>
  <si>
    <t>RIPRAP DITCH, METHOD A, CLASS 5</t>
  </si>
  <si>
    <t>RIPRAP DITCH, METHOD A, CLASS 6</t>
  </si>
  <si>
    <t>RIPRAP DITCH, METHOD A, CLASS 7</t>
  </si>
  <si>
    <t>RIPRAP DITCH, METHOD A, CLASS 8</t>
  </si>
  <si>
    <t>RIPRAP DITCH, METHOD A, CLASS 9</t>
  </si>
  <si>
    <t>RIPRAP DITCH, METHOD A, CLASS 10</t>
  </si>
  <si>
    <t>RIPRAP DITCH, METHOD B</t>
  </si>
  <si>
    <t>RIPRAP DITCH, METHOD B, CLASS 1</t>
  </si>
  <si>
    <t>RIPRAP DITCH, METHOD B, CLASS 2</t>
  </si>
  <si>
    <t>RIPRAP DITCH, METHOD B, CLASS 3</t>
  </si>
  <si>
    <t>RIPRAP DITCH, METHOD B, CLASS 4</t>
  </si>
  <si>
    <t>RIPRAP DITCH, METHOD B, CLASS 5</t>
  </si>
  <si>
    <t>RIPRAP DITCH, METHOD B, CLASS 6</t>
  </si>
  <si>
    <t>RIPRAP DITCH, METHOD B, CLASS 7</t>
  </si>
  <si>
    <t>RIPRAP DITCH, METHOD B, CLASS 8</t>
  </si>
  <si>
    <t>RIPRAP DITCH, METHOD B, CLASS 9</t>
  </si>
  <si>
    <t>RIPRAP DITCH, METHOD B, CLASS 10</t>
  </si>
  <si>
    <t>FULL DEPTH RECLAMATION, METHOD 1, 6-INCH DEPTH</t>
  </si>
  <si>
    <t>FULL DEPTH RECLAMATION, METHOD 1, 8-INCH DEPTH</t>
  </si>
  <si>
    <t>FULL DEPTH RECLAMATION, METHOD 1, 10-INCH DEPTH</t>
  </si>
  <si>
    <t>FULL DEPTH RECLAMATION, METHOD 1, 12-INCH DEPTH</t>
  </si>
  <si>
    <t>30401-1500</t>
  </si>
  <si>
    <t>30401-1700</t>
  </si>
  <si>
    <t>FULL DEPTH RECLAMATION, METHOD 2, 6-INCH DEPTH</t>
  </si>
  <si>
    <t>FULL DEPTH RECLAMATION, METHOD 2, 8-INCH DEPTH</t>
  </si>
  <si>
    <t>FULL DEPTH RECLAMATION, METHOD 2, 10-INCH DEPTH</t>
  </si>
  <si>
    <t>FULL DEPTH RECLAMATION, METHOD 2, 12-INCH DEPTH</t>
  </si>
  <si>
    <t>30401-5300</t>
  </si>
  <si>
    <t>30401-5700</t>
  </si>
  <si>
    <t>30401-5500</t>
  </si>
  <si>
    <t>30401-5900</t>
  </si>
  <si>
    <t>30402-1000</t>
  </si>
  <si>
    <t>30402-1300</t>
  </si>
  <si>
    <t>30402-1500</t>
  </si>
  <si>
    <t>30402-1700</t>
  </si>
  <si>
    <t>30402-1900</t>
  </si>
  <si>
    <t>30402-5000</t>
  </si>
  <si>
    <t>30402-5300</t>
  </si>
  <si>
    <t>30402-5500</t>
  </si>
  <si>
    <t>30402-5700</t>
  </si>
  <si>
    <t>30402-5900</t>
  </si>
  <si>
    <t>TEMPORARY TRAFFIC CONTROL, TRAFFIC CONTROL SUPERVISOR</t>
  </si>
  <si>
    <t>Temporary traffic control, traffic control supervisor</t>
  </si>
  <si>
    <t>62601-1050</t>
  </si>
  <si>
    <t>ALNUS RHOMBIFOLIA, WHITE ALDER, 18-INCH TO 36-INCH HEIGHT, CONTAINER GROWN</t>
  </si>
  <si>
    <t>Alnus rhombifolia, white alder, 450mm - 900mm height, container grown</t>
  </si>
  <si>
    <t>62601-1070</t>
  </si>
  <si>
    <t>ALNUS RUBRA, RED ALDER, 18-INCH TO 36-INCH HEIGHT, CONTAINER GROWN</t>
  </si>
  <si>
    <t>Alnus rubra, red alder, 450mm - 900mm height, container grown</t>
  </si>
  <si>
    <t>25801-1100</t>
  </si>
  <si>
    <t>25801-1400</t>
  </si>
  <si>
    <t>Reinforced concrete retaining wall, 6.0m</t>
  </si>
  <si>
    <t>Reinforced concrete retaining wall, 7.5m</t>
  </si>
  <si>
    <t>REINFORCED CONCRETE RETAINING WALL, 20 FEET</t>
  </si>
  <si>
    <t>REINFORCED CONCRETE RETAINING WALL, 25 FEET</t>
  </si>
  <si>
    <t>Cracks, routing, cleaning and sealing</t>
  </si>
  <si>
    <t>Cracks, cleaning and sealing</t>
  </si>
  <si>
    <t>Cracks, cleaning and filling</t>
  </si>
  <si>
    <t>41401-2000</t>
  </si>
  <si>
    <t>41401-3000</t>
  </si>
  <si>
    <t>Full depth reclamation, method 1</t>
  </si>
  <si>
    <t>Full depth reclamation, method 1, 150mm depth</t>
  </si>
  <si>
    <t>Full depth reclamation, method 1, 200mm depth</t>
  </si>
  <si>
    <t>Full depth reclamation, method 1, 250mm depth</t>
  </si>
  <si>
    <t>Full depth reclamation, method 1, 3000mm depth</t>
  </si>
  <si>
    <t>Full depth reclamation, method 2</t>
  </si>
  <si>
    <t>Full depth reclamation, method 2, 150mm depth</t>
  </si>
  <si>
    <t>Full depth reclamation, method 2, 200mm depth</t>
  </si>
  <si>
    <t>Full depth reclamation, method 2, 250mm depth</t>
  </si>
  <si>
    <t>Full depth reclamation, method 2, 3000mm depth</t>
  </si>
  <si>
    <t>Repairing drainage structure</t>
  </si>
  <si>
    <t>REPAIRING DRAINAGE STRUCTURE</t>
  </si>
  <si>
    <t>CRACKS, ROUTING, CLEANING AND SEALING</t>
  </si>
  <si>
    <t>CRACKS, CLEANING AND FILLING</t>
  </si>
  <si>
    <t>41402-2000</t>
  </si>
  <si>
    <t>41402-3000</t>
  </si>
  <si>
    <t>157 Soil Erosion and Sediment Control</t>
  </si>
  <si>
    <t>Plug, ----</t>
  </si>
  <si>
    <t>207  Earthwork Geosynthetics</t>
  </si>
  <si>
    <t>20702-0100</t>
  </si>
  <si>
    <t>20702-0200</t>
  </si>
  <si>
    <t>20702-0300</t>
  </si>
  <si>
    <t>20702-0400</t>
  </si>
  <si>
    <t>20702-0500</t>
  </si>
  <si>
    <t>20702-0600</t>
  </si>
  <si>
    <t>20702-0700</t>
  </si>
  <si>
    <t>20702-0800</t>
  </si>
  <si>
    <t>20702-0900</t>
  </si>
  <si>
    <t>20702-1000</t>
  </si>
  <si>
    <t>Insulation board, ----</t>
  </si>
  <si>
    <t>Special rock embankment, ----</t>
  </si>
  <si>
    <t>252  Rockery, Special Rock Embankment, and Rock Buttress</t>
  </si>
  <si>
    <t>Rock buttress, ----</t>
  </si>
  <si>
    <t>Gabions, ---- coated</t>
  </si>
  <si>
    <t>Revet mattress, ---- coated</t>
  </si>
  <si>
    <t>Contractor furnished ---- design</t>
  </si>
  <si>
    <t>260  Rock Bolts and Dowels</t>
  </si>
  <si>
    <t>261  Reinforced Soil Slopes</t>
  </si>
  <si>
    <t>Aggregate base, grading ----</t>
  </si>
  <si>
    <t>Aggregate base, grading ----, ---- depth</t>
  </si>
  <si>
    <t>Subbase grading ----</t>
  </si>
  <si>
    <t>Subbase grading ----, ---- depth</t>
  </si>
  <si>
    <t>Aggregate surface course, ---- depth</t>
  </si>
  <si>
    <t>Temporary traffic control, arrow board, type B</t>
  </si>
  <si>
    <t>Temporary traffic control, arrow board, type C</t>
  </si>
  <si>
    <t>Temporary traffic control, arrow board, type A</t>
  </si>
  <si>
    <t>TEMPORARY TRAFFIC CONTROL, ARROW BOARD, TYPE A</t>
  </si>
  <si>
    <t>TEMPORARY TRAFFIC CONTROL, ARROW BOARD, TYPE B</t>
  </si>
  <si>
    <t>TEMPORARY TRAFFIC CONTROL, ARROW BOARD, TYPE C</t>
  </si>
  <si>
    <t>20419-0000</t>
  </si>
  <si>
    <t>Embankment construction, ----</t>
  </si>
  <si>
    <t>Reinforcement geosynthetic, type 1</t>
  </si>
  <si>
    <t>Reinforcement geosynthetic, type 2</t>
  </si>
  <si>
    <t>Reinforcement geosynthetic, type 3</t>
  </si>
  <si>
    <t>Reinforcement geosynthetic, type 4</t>
  </si>
  <si>
    <t>Reinforcement geosynthetic, type 5</t>
  </si>
  <si>
    <t>Reinforcement geosynthetic, type 6</t>
  </si>
  <si>
    <t>REINFORCEMENT GEOSYNTHETIC, TYPE 1</t>
  </si>
  <si>
    <t>REINFORCEMENT GEOSYNTHETIC, TYPE 2</t>
  </si>
  <si>
    <t>REINFORCEMENT GEOSYNTHETIC, TYPE 3</t>
  </si>
  <si>
    <t>REINFORCEMENT GEOSYNTHETIC, TYPE 4</t>
  </si>
  <si>
    <t>REINFORCEMENT GEOSYNTHETIC, TYPE 5</t>
  </si>
  <si>
    <t>REINFORCEMENT GEOSYNTHETIC, TYPE 6</t>
  </si>
  <si>
    <t>ASPHALT CONCRETE PAVEMENT, TYPE 1</t>
  </si>
  <si>
    <t>ASPHALT CONCRETE PAVEMENT, TYPE 2</t>
  </si>
  <si>
    <t>ASPHALT CONCRETE PAVEMENT, TYPE 1, WEDGE AND LEVELING COURSE</t>
  </si>
  <si>
    <t>ASPHALT CONCRETE PAVEMENT, TYPE 2, WEDGE AND LEVELING COURSE</t>
  </si>
  <si>
    <t>TERMINAL SECTION, TYPE G3</t>
  </si>
  <si>
    <t>Terminal section, type G3</t>
  </si>
  <si>
    <t>RAISED PAVEMENT MARKER, NON-REFLECTIVE</t>
  </si>
  <si>
    <t>Raised pavement marker, non-reflective</t>
  </si>
  <si>
    <t>RAISED PAVEMENT MARKER, NON-PLOWABLE, BI-DIRECTIONAL REFLECTIVE</t>
  </si>
  <si>
    <t>RAISED PAVEMENT MARKER, NON-PLOWABLE, MONO-DIRECTIONAL REFLECTIVE</t>
  </si>
  <si>
    <t>RAISED PAVEMENT MARKER, PLOWABLE, BI-DIRECTIONAL REFLECTIVE</t>
  </si>
  <si>
    <t>RAISED PAVEMENT MARKER, PLOWABLE, MONO-DIRECTIONAL REFLECTIVE</t>
  </si>
  <si>
    <t>RECESSED PAVEMENT MARKER, MONO-DIRECTIONAL REFLECTIVE</t>
  </si>
  <si>
    <t>RECESSED PAVEMENT MARKER, BI-DIRECTIONAL REFLECTIVE</t>
  </si>
  <si>
    <t>302  Minor Crushed Aggregate</t>
  </si>
  <si>
    <t>Roadway aggregate, method ----</t>
  </si>
  <si>
    <t xml:space="preserve"> ---- reconditioning</t>
  </si>
  <si>
    <t>Full depth reclamation, method ----, ---- depth</t>
  </si>
  <si>
    <t>Full depth reclamation with cement, ---- depth</t>
  </si>
  <si>
    <t>Full depth reclamation with emulsified asphalt, ---- depth</t>
  </si>
  <si>
    <t>Full depth reclamation with foamed asphalt, ---- depth</t>
  </si>
  <si>
    <t>309  Emulsified Asphalt-Treated Base Course</t>
  </si>
  <si>
    <t>Recessed pavement marker, bi-directional reflective</t>
  </si>
  <si>
    <t>Raised pavement marker, non-plowable, bi-directional reflective</t>
  </si>
  <si>
    <t>Raised pavement marker, non-plowable, mono-directional reflective</t>
  </si>
  <si>
    <t>Raised pavement marker, bi-directional reflective</t>
  </si>
  <si>
    <t>Raised pavement marker, plowable, mono-directional reflective</t>
  </si>
  <si>
    <t>Recessed pavement marker, mono-directional reflective</t>
  </si>
  <si>
    <t>Emulsified asphalt treated aggregate base, grading ----</t>
  </si>
  <si>
    <t>255  Mechanically-Stabilized Earth Walls</t>
  </si>
  <si>
    <t>257  Contractor-Designed Earth Retaining Walls</t>
  </si>
  <si>
    <t>310  Cold In-Place Recycled Asphalt Base Course</t>
  </si>
  <si>
    <t>Cold in-place recycled asphalt base course, type A</t>
  </si>
  <si>
    <t>Cold in-place recycled asphalt base course, type B</t>
  </si>
  <si>
    <t>COLD IN-PLACE RECYCLED ASPHALT BASE COURSE, TYPE A</t>
  </si>
  <si>
    <t>COLD IN-PLACE RECYCLED ASPHALT BASE COURSE, TYPE B</t>
  </si>
  <si>
    <t>Cold in-place recycled asphalt base course, type ----</t>
  </si>
  <si>
    <t>311  Stabilized Aggregate Surface Course</t>
  </si>
  <si>
    <t>Stabilized aggregate surface course, ---- aggregate</t>
  </si>
  <si>
    <t>312  Dust Palliative</t>
  </si>
  <si>
    <t>Lignin Sulfonate</t>
  </si>
  <si>
    <t>Calcium Chloride</t>
  </si>
  <si>
    <t>Calcium Chloride Flake</t>
  </si>
  <si>
    <t>Magnesium Chloride</t>
  </si>
  <si>
    <t>313  Aggregate-Topsoil Course</t>
  </si>
  <si>
    <t>314  Stockpiled Aggregates</t>
  </si>
  <si>
    <t>Aggregate-topsoil course, ---- depth</t>
  </si>
  <si>
    <t>401  Asphalt Concrete Pavement By Gyratory Mix Design Method</t>
  </si>
  <si>
    <t>Asphalt concrete pavement, gyratory mix, ---- inch nominal maximum size aggregate, ---- to ---- million ESAL</t>
  </si>
  <si>
    <t>Antistrip additive, type ----</t>
  </si>
  <si>
    <t>Incentive, ----</t>
  </si>
  <si>
    <t>Asphalt concrete pavement, ---- mix, class ----</t>
  </si>
  <si>
    <t>Asphalt concrete pavement, type ----</t>
  </si>
  <si>
    <t>Asphalt concrete pavement, type ----, wedge and leveling course</t>
  </si>
  <si>
    <t>404  Reserved</t>
  </si>
  <si>
    <t>405  Open-Graded Asphalt Friction Course</t>
  </si>
  <si>
    <t>Open-graded asphalt friction course, grading ----</t>
  </si>
  <si>
    <t>406  Fog Seal</t>
  </si>
  <si>
    <t>407  Chip Seal</t>
  </si>
  <si>
    <t>Chip seal, type ----</t>
  </si>
  <si>
    <t>Cold recycled asphalt base course, ---- inch depth</t>
  </si>
  <si>
    <t>409  Micro Surfacing</t>
  </si>
  <si>
    <t>Micro surfacing, type 1</t>
  </si>
  <si>
    <t>Micro surfacing, type 2</t>
  </si>
  <si>
    <t>Micro surfacing, type 3</t>
  </si>
  <si>
    <t>MICRO SURFACING, TYPE 1</t>
  </si>
  <si>
    <t>MICRO SURFACING, TYPE 2</t>
  </si>
  <si>
    <t>MICRO SURFACING, TYPE 3</t>
  </si>
  <si>
    <t>Micro surfacing, type ----</t>
  </si>
  <si>
    <t>Slurry seal, type ----</t>
  </si>
  <si>
    <t>Prime coat, method ----</t>
  </si>
  <si>
    <t>Asphalt pavement milling, ---- inch depth</t>
  </si>
  <si>
    <t>414  Asphalt Pavement Crack Sealing and Filling</t>
  </si>
  <si>
    <t>Cracks, ----</t>
  </si>
  <si>
    <t>416  Reserved</t>
  </si>
  <si>
    <t>418  Asphalt Concrete Pavement Patching</t>
  </si>
  <si>
    <t>Asphalt concrete pavement patch, type ----</t>
  </si>
  <si>
    <t>501  Minor Concrete Pavement</t>
  </si>
  <si>
    <t>502 Concrete Pavement Restoration</t>
  </si>
  <si>
    <t>Concrete pavement restoration, breaking and pavement</t>
  </si>
  <si>
    <t>Concrete pavement restoration, rubblizing and compacting pavement</t>
  </si>
  <si>
    <t>CONCRETE PAVEMENT RESTORATION, RUBBLIZING AND COMPACTING PAVEMENT</t>
  </si>
  <si>
    <t xml:space="preserve"> ----- pile, ---- inch x ---- in, in place</t>
  </si>
  <si>
    <t>Preboring, ----</t>
  </si>
  <si>
    <t>SPLICE</t>
  </si>
  <si>
    <t>Structural concrete, class ----</t>
  </si>
  <si>
    <t>Structural concrete, class ----, for ----, type ----</t>
  </si>
  <si>
    <t>Precast structural concrete, class ----, ----</t>
  </si>
  <si>
    <t>Precast, prestressed concrete ----</t>
  </si>
  <si>
    <t>Post-tensioning ---- repair</t>
  </si>
  <si>
    <t>Reinforcing steel, ----</t>
  </si>
  <si>
    <t>Structural steel, ----</t>
  </si>
  <si>
    <t>Miscellaneous steel, ----</t>
  </si>
  <si>
    <t>Bridge railing, ----</t>
  </si>
  <si>
    <t>Structural timber and lumber, ----</t>
  </si>
  <si>
    <t>Structural timber and lumber, treated, ----</t>
  </si>
  <si>
    <t>Hardware, ----</t>
  </si>
  <si>
    <t>561  Structural Concrete Injection and Crack Repair</t>
  </si>
  <si>
    <t>Painting, ---- structure</t>
  </si>
  <si>
    <t>Painting,---- structure</t>
  </si>
  <si>
    <t>Weathering agent, ---- application</t>
  </si>
  <si>
    <t>Bearing device, ----</t>
  </si>
  <si>
    <t>Drilled shaft, ---- inch diameter</t>
  </si>
  <si>
    <t>Trial drilled shaft, ---- inch diameter</t>
  </si>
  <si>
    <t>Secant pile, ----</t>
  </si>
  <si>
    <t>Shotcrete, grading ----, ---- inch depth</t>
  </si>
  <si>
    <t>Shotcrete, grading ----</t>
  </si>
  <si>
    <t>Reinforced shotcrete, grading ----, ---- inch depth</t>
  </si>
  <si>
    <t>Reinforced shotcrete, grading ----</t>
  </si>
  <si>
    <t>567  Micropiles</t>
  </si>
  <si>
    <t>568  High Performance Concrete</t>
  </si>
  <si>
    <t>High performance concrete, for approach slab, type ----</t>
  </si>
  <si>
    <t>569  Concrete Overlays For Bridge Decks</t>
  </si>
  <si>
    <t>Concrete overlay, class LMC</t>
  </si>
  <si>
    <t>Concrete overlay, class HPC(O)</t>
  </si>
  <si>
    <t>Pile encapsulation ----</t>
  </si>
  <si>
    <t>Polymer structure, ----</t>
  </si>
  <si>
    <t>Fiber reinforced polymer (FRP), ----, ---- thickness</t>
  </si>
  <si>
    <t>Cable and anchor components, ----</t>
  </si>
  <si>
    <t>Concrete, ----</t>
  </si>
  <si>
    <t xml:space="preserve"> ---- inch pipe culvert</t>
  </si>
  <si>
    <t xml:space="preserve"> ---- inch equivalent diameter arch or elliptical pipe culvert</t>
  </si>
  <si>
    <t xml:space="preserve"> ---- inch slotted drain pipe</t>
  </si>
  <si>
    <t>Flume downdrain ---- inch</t>
  </si>
  <si>
    <t>End section for ---- inch pipe culvert</t>
  </si>
  <si>
    <t>End section for ---- inch equivalent diameter arch or elliptical pipe culvert</t>
  </si>
  <si>
    <t>Elbow, ---- inch</t>
  </si>
  <si>
    <t>Branch connection, ---- inch</t>
  </si>
  <si>
    <t xml:space="preserve"> ---- feet span, ---- feet rise precast reinforced concrete box culvert</t>
  </si>
  <si>
    <t xml:space="preserve"> ---- feet span, ---- feet rise reinforced concrete box culvert, single barrel</t>
  </si>
  <si>
    <t xml:space="preserve"> ---- feet span, ---- feet rise reinforced concrete box culvert, double barrel</t>
  </si>
  <si>
    <t xml:space="preserve"> ---- feet span, ---- feet rise reinforced concrete box culvert, triple barrel</t>
  </si>
  <si>
    <t xml:space="preserve"> ---- inch structural plate pipe</t>
  </si>
  <si>
    <t>Manhole, type ----</t>
  </si>
  <si>
    <t>Inlet, type ----</t>
  </si>
  <si>
    <t>Catch basin, type ----</t>
  </si>
  <si>
    <t xml:space="preserve"> ---- inch stilling well</t>
  </si>
  <si>
    <t>Underdrain cleanout, ---- inch</t>
  </si>
  <si>
    <t>Pipe anchor assembly, ---- inch</t>
  </si>
  <si>
    <t>607  Cleaning, Relaying, and Repairing Existing Drainage Structures</t>
  </si>
  <si>
    <t>Lining ---- inch pipe culvert</t>
  </si>
  <si>
    <t>Paved waterway, type ----</t>
  </si>
  <si>
    <t>Recondition paved waterway, type ----</t>
  </si>
  <si>
    <t>Curb, ----, ---- inch depth</t>
  </si>
  <si>
    <t>Curb and gutter, ----, ---- inch depth</t>
  </si>
  <si>
    <t>Gutter, ----</t>
  </si>
  <si>
    <t>Paved ditch, ----</t>
  </si>
  <si>
    <t xml:space="preserve"> ---- inch waterline, ----</t>
  </si>
  <si>
    <t xml:space="preserve"> ---- inch encasement pipe, ----</t>
  </si>
  <si>
    <t>Valve, ----, ---- inch</t>
  </si>
  <si>
    <t>Water System Accessory, ----</t>
  </si>
  <si>
    <t>Fire hydrant, ----</t>
  </si>
  <si>
    <t xml:space="preserve"> ---- system</t>
  </si>
  <si>
    <t xml:space="preserve"> ---- inch sewer line, ----</t>
  </si>
  <si>
    <t xml:space="preserve"> ---- inch sewer encasement pipe, ----</t>
  </si>
  <si>
    <t>Sidewalk, ----</t>
  </si>
  <si>
    <t>Drive pad, ----</t>
  </si>
  <si>
    <t>Feature strip, ----</t>
  </si>
  <si>
    <t>Accessibility ramp, ----</t>
  </si>
  <si>
    <t>Guardrail system ----, type ----, class ----, ---- posts</t>
  </si>
  <si>
    <t>Terminal section, type ----</t>
  </si>
  <si>
    <t>Replacement ----, ----</t>
  </si>
  <si>
    <t>Replacement guardrail ---- rail element, type ----, class ----</t>
  </si>
  <si>
    <t>Structure transition railing, ----</t>
  </si>
  <si>
    <t>Remove and reset, ----</t>
  </si>
  <si>
    <t>Precast concrete guardwall, type ----</t>
  </si>
  <si>
    <t>619  Fences, Gates, Cattle Guards and Bollard Posts</t>
  </si>
  <si>
    <t>Fence, ----, ----</t>
  </si>
  <si>
    <t>Gate, ----, ----</t>
  </si>
  <si>
    <t>Cattle guard, ---- feet</t>
  </si>
  <si>
    <t>Fence post, ----</t>
  </si>
  <si>
    <t>Special labor, ----</t>
  </si>
  <si>
    <t>Furnishing and placing topsoil, ---- inch depth</t>
  </si>
  <si>
    <t>Placing conserved topsoil, ---- inch depth</t>
  </si>
  <si>
    <t>Placing conserved topsoil</t>
  </si>
  <si>
    <t>62415-0000</t>
  </si>
  <si>
    <t>CONSERVE AND PLACE FOREST DUFF</t>
  </si>
  <si>
    <t>Seeding supplements, ----</t>
  </si>
  <si>
    <t>Plantings, ----</t>
  </si>
  <si>
    <t>Remove and replant trees and shrub</t>
  </si>
  <si>
    <t>Sod, ----</t>
  </si>
  <si>
    <t>Rolled erosion control product, type ----</t>
  </si>
  <si>
    <t>Sign system, ----</t>
  </si>
  <si>
    <t>Signs, ---- panel, type ---- sheeting</t>
  </si>
  <si>
    <t>Object marker, type ----</t>
  </si>
  <si>
    <t>Delineator, type ----</t>
  </si>
  <si>
    <t>Channelizing device, ----</t>
  </si>
  <si>
    <t>Rumble strip, ----</t>
  </si>
  <si>
    <t>Pavement markings, type ----, ----</t>
  </si>
  <si>
    <t>Pavement markings, type ---, ----</t>
  </si>
  <si>
    <t>Raised pavement marker, type ----, ----</t>
  </si>
  <si>
    <t>Recessed pavement marker, type ----, ----</t>
  </si>
  <si>
    <t>636  Traffic Signal, Traffic Counter, Lighting, and Electrical Systems</t>
  </si>
  <si>
    <t>Conduit, ---- inch, material</t>
  </si>
  <si>
    <t>Wire, ----, size</t>
  </si>
  <si>
    <t>Luminaire, ----</t>
  </si>
  <si>
    <t>Signal head, ----</t>
  </si>
  <si>
    <t>Pole, ----</t>
  </si>
  <si>
    <t>Utility box, ----</t>
  </si>
  <si>
    <t>Bollard, ----</t>
  </si>
  <si>
    <t>Building, ----</t>
  </si>
  <si>
    <t>Fixture, ----</t>
  </si>
  <si>
    <t>Maintenance, ----</t>
  </si>
  <si>
    <t>647  Environmental Mitigation - Not in FP-14</t>
  </si>
  <si>
    <t>Draped rockfall protection, ----</t>
  </si>
  <si>
    <t>Rockfall protection, ----</t>
  </si>
  <si>
    <t>Remove existing ----</t>
  </si>
  <si>
    <t>Place railroad ----</t>
  </si>
  <si>
    <t>Reset railroad ----</t>
  </si>
  <si>
    <t>Remove and reset railroad ----</t>
  </si>
  <si>
    <t>Place bridge ----</t>
  </si>
  <si>
    <t>Stone masonry ----</t>
  </si>
  <si>
    <t>Masonry, ----, ----</t>
  </si>
  <si>
    <t>Dry stacked stone masonry headwall for ---- pipe culvert</t>
  </si>
  <si>
    <t xml:space="preserve">Joint sealant </t>
  </si>
  <si>
    <t>Concrete pavement restoration, pavement patch, ---- inch depth</t>
  </si>
  <si>
    <t xml:space="preserve"> ---- masonry, ---- finish</t>
  </si>
  <si>
    <t>MANHOLE, FLH</t>
  </si>
  <si>
    <t>INLET, FLH TYPE 4A</t>
  </si>
  <si>
    <t>INLET, FLH TYPE 4B</t>
  </si>
  <si>
    <t>INLET, FLH TYPE 4C</t>
  </si>
  <si>
    <t>INLET, FLH TYPE 4D</t>
  </si>
  <si>
    <t>INLET, FLH TYPE 5A</t>
  </si>
  <si>
    <t>INLET, FLH TYPE 5A MODIFIED</t>
  </si>
  <si>
    <t>INLET, FLH TYPE 5B</t>
  </si>
  <si>
    <t>Inlet, flh type 4A</t>
  </si>
  <si>
    <t>Manhole, flh</t>
  </si>
  <si>
    <t>Inlet, flh type 4B</t>
  </si>
  <si>
    <t>Inlet, flh type 4C</t>
  </si>
  <si>
    <t>Inlet, flh type 4D</t>
  </si>
  <si>
    <t>Inlet, flh type 5A</t>
  </si>
  <si>
    <t>Inlet, flh type 5A modified</t>
  </si>
  <si>
    <t>Inlet, flh type 5B</t>
  </si>
  <si>
    <t>Inlet, flh type 6A</t>
  </si>
  <si>
    <t>Inlet, flh type 6A modified</t>
  </si>
  <si>
    <t>Inlet, flh type 6B</t>
  </si>
  <si>
    <t>INLET, FLH TYPE 6A</t>
  </si>
  <si>
    <t>INLET, FLH TYPE 6A MODIFIED</t>
  </si>
  <si>
    <t>INLET, FLH TYPE 6B</t>
  </si>
  <si>
    <t>INLET TOP, METAL FRAME AND GRATE</t>
  </si>
  <si>
    <t>Inlet top, metal frame and grate</t>
  </si>
  <si>
    <t>INLET TOP, METAL FRAME AND GRATE, FLH TYPE A</t>
  </si>
  <si>
    <t>INLET TOP, METAL FRAME AND GRATE, FLH TYPE B</t>
  </si>
  <si>
    <t>Inlet top, metal frame and grate, flh type A</t>
  </si>
  <si>
    <t>Inlet top, metal frame and grate, flh type B</t>
  </si>
  <si>
    <t>Inlet, flh type 7A</t>
  </si>
  <si>
    <t>Inlet, flh type 7B</t>
  </si>
  <si>
    <t>INLET, FLH TYPE 7A</t>
  </si>
  <si>
    <t>INLET, FLH TYPE 7B</t>
  </si>
  <si>
    <t>Catch basin, flh type 1</t>
  </si>
  <si>
    <t>Catch basin, flh type 2</t>
  </si>
  <si>
    <t>CATCH BASIN, FLH TYPE 1</t>
  </si>
  <si>
    <t>CATCH BASIN, FLH TYPE 2</t>
  </si>
  <si>
    <t>Inlet top, ----,  type ----</t>
  </si>
  <si>
    <t>SEPARATION-STABILIZATION GEOTEXTILE, CLASS 1, TYPE A</t>
  </si>
  <si>
    <t>SEPARATION-STABILIZATION GEOTEXTILE, CLASS 1, TYPE B</t>
  </si>
  <si>
    <t>SEPARATION-STABILIZATION GEOTEXTILE, CLASS 1, TYPE C</t>
  </si>
  <si>
    <t>SEPARATION-STABILIZATION GEOTEXTILE, CLASS 1, TYPE D</t>
  </si>
  <si>
    <t>SEPARATION-STABILIZATION GEOTEXTILE, CLASS 1, TYPE E</t>
  </si>
  <si>
    <t>SEPARATION-STABILIZATION GEOTEXTILE, CLASS 2, TYPE A</t>
  </si>
  <si>
    <t>SEPARATION-STABILIZATION GEOTEXTILE, CLASS 2, TYPE B</t>
  </si>
  <si>
    <t>SEPARATION-STABILIZATION GEOTEXTILE, CLASS 2, TYPE C</t>
  </si>
  <si>
    <t>SEPARATION-STABILIZATION GEOTEXTILE, CLASS 2, TYPE D</t>
  </si>
  <si>
    <t>SEPARATION-STABILIZATION GEOTEXTILE, CLASS 2, TYPE E</t>
  </si>
  <si>
    <t>GEOTEXTILE FILTER, CLASS 1, TYPE B</t>
  </si>
  <si>
    <t>GEOTEXTILE FILTER, CLASS 1, TYPE A</t>
  </si>
  <si>
    <t>GEOTEXTILE FILTER, CLASS 1, TYPE C</t>
  </si>
  <si>
    <t>GEOTEXTILE FILTER, CLASS 1, TYPE D</t>
  </si>
  <si>
    <t>GEOTEXTILE FILTER, CLASS 1, TYPE E</t>
  </si>
  <si>
    <t>GEOTEXTILE FILTER, CLASS 2, TYPE A</t>
  </si>
  <si>
    <t>GEOTEXTILE FILTER, CLASS 2, TYPE B</t>
  </si>
  <si>
    <t>GEOTEXTILE FILTER, CLASS 2, TYPE C</t>
  </si>
  <si>
    <t>GEOTEXTILE FILTER, CLASS 2, TYPE D</t>
  </si>
  <si>
    <t>GEOTEXTILE FILTER, CLASS 2, TYPE E</t>
  </si>
  <si>
    <t>25110-0000</t>
  </si>
  <si>
    <t>25110-0100</t>
  </si>
  <si>
    <t>25110-0200</t>
  </si>
  <si>
    <t>25110-0300</t>
  </si>
  <si>
    <t>25110-0400</t>
  </si>
  <si>
    <t>25110-0500</t>
  </si>
  <si>
    <t>25110-0600</t>
  </si>
  <si>
    <t>25110-0700</t>
  </si>
  <si>
    <t>25110-0800</t>
  </si>
  <si>
    <t>25110-0900</t>
  </si>
  <si>
    <t>25110-2100</t>
  </si>
  <si>
    <t>25110-2200</t>
  </si>
  <si>
    <t>25110-2300</t>
  </si>
  <si>
    <t>25110-2400</t>
  </si>
  <si>
    <t>25110-2500</t>
  </si>
  <si>
    <t>25110-2600</t>
  </si>
  <si>
    <t>25110-2700</t>
  </si>
  <si>
    <t>25110-2800</t>
  </si>
  <si>
    <t>25110-2900</t>
  </si>
  <si>
    <t>25111-0000</t>
  </si>
  <si>
    <t>25111-0100</t>
  </si>
  <si>
    <t>25111-0200</t>
  </si>
  <si>
    <t>25111-0300</t>
  </si>
  <si>
    <t>25111-0400</t>
  </si>
  <si>
    <t>25111-0500</t>
  </si>
  <si>
    <t>25111-0600</t>
  </si>
  <si>
    <t>25111-0700</t>
  </si>
  <si>
    <t>25111-0800</t>
  </si>
  <si>
    <t>25111-0900</t>
  </si>
  <si>
    <t>25111-2100</t>
  </si>
  <si>
    <t>25111-2200</t>
  </si>
  <si>
    <t>25111-2300</t>
  </si>
  <si>
    <t>25111-2400</t>
  </si>
  <si>
    <t>25111-2500</t>
  </si>
  <si>
    <t>25111-2600</t>
  </si>
  <si>
    <t>25111-2700</t>
  </si>
  <si>
    <t>25111-2800</t>
  </si>
  <si>
    <t>25111-2900</t>
  </si>
  <si>
    <t>25120-0000</t>
  </si>
  <si>
    <t>25120-0100</t>
  </si>
  <si>
    <t>25120-0200</t>
  </si>
  <si>
    <t>25120-0300</t>
  </si>
  <si>
    <t>25120-0400</t>
  </si>
  <si>
    <t>25120-0500</t>
  </si>
  <si>
    <t>25120-0600</t>
  </si>
  <si>
    <t>25120-0700</t>
  </si>
  <si>
    <t>25120-0800</t>
  </si>
  <si>
    <t>25120-0900</t>
  </si>
  <si>
    <t>25120-2100</t>
  </si>
  <si>
    <t>25120-2200</t>
  </si>
  <si>
    <t>25120-2300</t>
  </si>
  <si>
    <t>25120-2400</t>
  </si>
  <si>
    <t>25120-2500</t>
  </si>
  <si>
    <t>25120-2600</t>
  </si>
  <si>
    <t>25120-2700</t>
  </si>
  <si>
    <t>25120-2800</t>
  </si>
  <si>
    <t>25120-2900</t>
  </si>
  <si>
    <t>Separation-stabilization geotextile, class 1, type A</t>
  </si>
  <si>
    <t>Separation-stabilization geotextile, class 1, type B</t>
  </si>
  <si>
    <t>Separation-stabilization geotextile, class 1, type C</t>
  </si>
  <si>
    <t>Separation-stabilization geotextile, class 1, type D</t>
  </si>
  <si>
    <t>Separation-stabilization geotextile, class 1, type E</t>
  </si>
  <si>
    <t>Separation-stabilization geotextile, class 2, type A</t>
  </si>
  <si>
    <t>Separation-stabilization geotextile, class 2, type B</t>
  </si>
  <si>
    <t>Separation-stabilization geotextile, class 2, type C</t>
  </si>
  <si>
    <t>Separation-stabilization geotextile, class 2, type D</t>
  </si>
  <si>
    <t>Separation-stabilization geotextile, class 2, type E</t>
  </si>
  <si>
    <t>Geotextile filter, class 1, type A</t>
  </si>
  <si>
    <t>Geotextile filter, class 1, type B</t>
  </si>
  <si>
    <t>Geotextile filter, class 1, type C</t>
  </si>
  <si>
    <t>Geotextile filter, class 1, type D</t>
  </si>
  <si>
    <t>Geotextile filter, class 1, type E</t>
  </si>
  <si>
    <t>Geotextile filter, class 2, type A</t>
  </si>
  <si>
    <t>Geotextile filter, class 2, type B</t>
  </si>
  <si>
    <t>Geotextile filter, class 2, type C</t>
  </si>
  <si>
    <t>Geotextile filter, class 2, type D</t>
  </si>
  <si>
    <t>Geotextile filter, class 2, type E</t>
  </si>
  <si>
    <t>30705-0000</t>
  </si>
  <si>
    <t>30706-0000</t>
  </si>
  <si>
    <t>30715-0000</t>
  </si>
  <si>
    <t>30716-0000</t>
  </si>
  <si>
    <t>Asphalt concrete pavement, gyratory mix, 9.5mm nominal maximum size aggregate, wedge and leveling course</t>
  </si>
  <si>
    <t>ASPHALT CONCRETE PAVEMENT, GYRATORY MIX, 3/8-INCH NOMINAL MAXIMUM SIZE AGGREGATE, WEDGE AND LEVELING COURSE</t>
  </si>
  <si>
    <t>Asphalt concrete pavement, gyratory mix, 12.5mm nominal maximum size aggregate, wedge and leveling course</t>
  </si>
  <si>
    <t>ASPHALT CONCRETE PAVEMENT, GYRATORY MIX, 1/2-INCH NOMINAL MAXIMUM SIZE AGGREGATE, WEDGE AND LEVELING COURSE</t>
  </si>
  <si>
    <t>Asphalt concrete pavement, gyratory mix, 19mm nominal maximum size aggregate, wedge and leveling course</t>
  </si>
  <si>
    <t>ASPHALT CONCRETE PAVEMENT, GYRATORY MIX, 3/4-INCH NOMINAL MAXIMUM SIZE AGGREGATE, WEDGE AND LEVELING COURSE</t>
  </si>
  <si>
    <t>Asphalt concrete pavement, gyratory mix, 25mm nominal maximum size aggregate, wedge and leveling course</t>
  </si>
  <si>
    <t>ASPHALT CONCRETE PAVEMENT, GYRATORY MIX, 1-INCH NOMINAL MAXIMUM SIZE AGGREGATE, WEDGE AND LEVELING COURSE</t>
  </si>
  <si>
    <t>Asphalt concrete pavement, gyratory mix, 12.5mm or 19mm nominal maximum size aggregate, wedge and leveling course</t>
  </si>
  <si>
    <t>ASPHALT CONCRETE PAVEMENT, GYRATORY MIX, 1/2-INCH OR 3/4-INCH NOMINAL MAXIMUM SIZE AGGREGATE, WEDGE AND LEVELING COURSE</t>
  </si>
  <si>
    <t>Asphalt concrete pavement, marshall mix, wedge and leveling course</t>
  </si>
  <si>
    <t>ASPHALT CONCRETE PAVEMENT, MARSHALL MIX, WEDGE AND LEVELING COURSE</t>
  </si>
  <si>
    <t>Asphalt concrete pavement, hveem mix, wedge and leveling course</t>
  </si>
  <si>
    <t>ASPHALT CONCRETE PAVEMENT, HVEEM MIX, WEDGE AND LEVELING COURSE</t>
  </si>
  <si>
    <t>Asphalt concrete pavement, type 1</t>
  </si>
  <si>
    <t>Asphalt concrete pavement, type 2</t>
  </si>
  <si>
    <t>40501-0100</t>
  </si>
  <si>
    <t>55235-0000</t>
  </si>
  <si>
    <t>55236-0000</t>
  </si>
  <si>
    <t>55240-0000</t>
  </si>
  <si>
    <t>56706-0000</t>
  </si>
  <si>
    <t>56901-1000</t>
  </si>
  <si>
    <t>56901-2000</t>
  </si>
  <si>
    <t>304  Full Depth Reclamation</t>
  </si>
  <si>
    <t>305  Full Depth Reclamation With Cement</t>
  </si>
  <si>
    <t>306  Full Depth Reclamation With Asphalt</t>
  </si>
  <si>
    <t>Asphalt concrete pavement, gyratory mix, ---- inch nominal maximum size aggregate, wedge and leveling course</t>
  </si>
  <si>
    <t>560  Removal of Concrete By Hydrodemolition</t>
  </si>
  <si>
    <t>Inlet top, metal frame and grate, FLH type 5</t>
  </si>
  <si>
    <t>INLET TOP, METAL FRAME AND GRATE, FLH TYPE 5</t>
  </si>
  <si>
    <t>Inlet top, metal frame and grate, FLH type 6A</t>
  </si>
  <si>
    <t>INLET TOP, METAL FRAME AND GRATE, FLH TYPE 6A</t>
  </si>
  <si>
    <t>Inlet top, metal frame and grate, FLH type 6B</t>
  </si>
  <si>
    <t>INLET TOP, METAL FRAME AND GRATE , FLH TYPE 6B</t>
  </si>
  <si>
    <t>Inlet top, metal frame and grate, FLH type 7</t>
  </si>
  <si>
    <t>INLET TOP, METAL FRAME AND GRATE, FLH TYPE 7</t>
  </si>
  <si>
    <t>Inlet top, metal grate, FLH type 6A</t>
  </si>
  <si>
    <t>INLET TOP, METAL GRATE, FLH TYPE 6A</t>
  </si>
  <si>
    <t>Inlet top, metal grate, FLH type 6B</t>
  </si>
  <si>
    <t>INLET TOP, METAL GRATE, FLH TYPE 6B</t>
  </si>
  <si>
    <t>CURB AND GUTTER, CONCRETE, 7-INCH DEPTH</t>
  </si>
  <si>
    <t>Contractor quality control ----</t>
  </si>
  <si>
    <t>Geofoam, ----</t>
  </si>
  <si>
    <t>Ditch, ----</t>
  </si>
  <si>
    <t>Backfill, ----</t>
  </si>
  <si>
    <t>Separation-stabilization geotextile, class ----, type ----</t>
  </si>
  <si>
    <t>Geotextile filter, class ----, type ----</t>
  </si>
  <si>
    <t>Geogrid, ----</t>
  </si>
  <si>
    <t>Reinforcement geosynthetic, type ----</t>
  </si>
  <si>
    <t>Roadway obliteration, method ----</t>
  </si>
  <si>
    <t>Placed riprap, method ----, class ----</t>
  </si>
  <si>
    <t>Keyed riprap, method ----, class ----</t>
  </si>
  <si>
    <t>Grouted riprap, method ----, class ----</t>
  </si>
  <si>
    <t>Riprap ditch, method ----, class ----</t>
  </si>
  <si>
    <t>Grout, ----</t>
  </si>
  <si>
    <t>Geotechnical instrumentation, ----</t>
  </si>
  <si>
    <t>Vibro columns, ----</t>
  </si>
  <si>
    <t>Removal, ----</t>
  </si>
  <si>
    <t>Removal ----</t>
  </si>
  <si>
    <t>Soil erosion control, ----</t>
  </si>
  <si>
    <t>Concrete overlay, class ----</t>
  </si>
  <si>
    <t>Borrow, ----</t>
  </si>
  <si>
    <t>Membrane waterproofing, type ----</t>
  </si>
  <si>
    <t xml:space="preserve"> ---- inch ---- pipe</t>
  </si>
  <si>
    <t>64603-2000</t>
  </si>
  <si>
    <t>Fixture, stabilized entrance</t>
  </si>
  <si>
    <t>FIXTURE, STABILIZED ENTRANCE</t>
  </si>
  <si>
    <t>64605-0000</t>
  </si>
  <si>
    <t>Fixture</t>
  </si>
  <si>
    <t>FIXTURE</t>
  </si>
  <si>
    <t>60103-4200</t>
  </si>
  <si>
    <t>Concrete, plank</t>
  </si>
  <si>
    <t>CONCRETE, PLANK</t>
  </si>
  <si>
    <t>Asphalt concrete pavement, ---- mix, wedge and leveling course</t>
  </si>
  <si>
    <t>Minor concrete pavement, ----, ---- inch depth</t>
  </si>
  <si>
    <t>Bid_Dec</t>
  </si>
  <si>
    <t>Pay_Dec</t>
  </si>
  <si>
    <t>FP-YR</t>
  </si>
  <si>
    <t>Pay Item</t>
  </si>
  <si>
    <t>Division</t>
  </si>
  <si>
    <t>Comments</t>
  </si>
  <si>
    <t>STA</t>
  </si>
  <si>
    <t>Guardrail system SBTA, Merritt Parkway Guiderail</t>
  </si>
  <si>
    <t>GUARDRAIL SYSTEM SBTA, MERRITT PARKWAY GUIDERAIL</t>
  </si>
  <si>
    <t>Guardrail system SBTB, Merritt Parkway Guiderail</t>
  </si>
  <si>
    <t>GUARDRAIL SYSTEM SBTB, MERRITT PARKWAY GUIDERAIL</t>
  </si>
  <si>
    <t>Date Added / Modified</t>
  </si>
  <si>
    <t>Feet</t>
  </si>
  <si>
    <t>inch</t>
  </si>
  <si>
    <t>mm</t>
  </si>
  <si>
    <t>From</t>
  </si>
  <si>
    <t>To</t>
  </si>
  <si>
    <t>Section</t>
  </si>
  <si>
    <t>Description</t>
  </si>
  <si>
    <t>Date Deleted</t>
  </si>
  <si>
    <t>Comment</t>
  </si>
  <si>
    <t>Flexible Pavement Restoration</t>
  </si>
  <si>
    <t>Example of how to list deleted section</t>
  </si>
  <si>
    <t>Delineator, type snow pole</t>
  </si>
  <si>
    <t>DELINEATOR, TYPE SNOW POLE</t>
  </si>
  <si>
    <t>Delineator, type snow pole, 2400mm</t>
  </si>
  <si>
    <t>DELINEATOR, TYPE SNOW POLE, 8 FEET</t>
  </si>
  <si>
    <t>Delineator, type snow pole, 3000mm</t>
  </si>
  <si>
    <t>DELINEATOR, TYPE SNOW POLE, 10 FEET</t>
  </si>
  <si>
    <t>Delineator, type snow pole, 3600mm</t>
  </si>
  <si>
    <t>DELINEATOR, TYPE SNOW POLE, 12 FEET</t>
  </si>
  <si>
    <t>Snow pole holder</t>
  </si>
  <si>
    <t>SNOW POLE HOLDER</t>
  </si>
  <si>
    <t>Temporary traffic control, snow pole</t>
  </si>
  <si>
    <t>TEMPORARY TRAFFIC CONTROL, SNOW POLE</t>
  </si>
  <si>
    <t>GRS-IBS, geosynthetic reinforcement</t>
  </si>
  <si>
    <t>GRS-IBS, open-graded backfill</t>
  </si>
  <si>
    <t>GRS-IBS, concrete masonry unit</t>
  </si>
  <si>
    <t>Roadway aggregate, crushed shells</t>
  </si>
  <si>
    <t>20301-3800</t>
  </si>
  <si>
    <t>Removal of electrical junction box</t>
  </si>
  <si>
    <t>REMOVAL OF ELECTRICAL JUNCTION BOX</t>
  </si>
  <si>
    <t>EFL</t>
  </si>
  <si>
    <t>30204-0000</t>
  </si>
  <si>
    <t>ROADWAY AGGREGATE, CRUSHED SHELLS</t>
  </si>
  <si>
    <t>57401-0000</t>
  </si>
  <si>
    <t>GRS-IBS, GEOSYNTHETIC REINFORCEMENT</t>
  </si>
  <si>
    <t>57402-0000</t>
  </si>
  <si>
    <t>GRS-IBS, OPEN-GRADED BACKFILL</t>
  </si>
  <si>
    <t>57403-0000</t>
  </si>
  <si>
    <t>GRS-IBS, CONCRETE MASONRY UNIT</t>
  </si>
  <si>
    <t>WFL</t>
  </si>
  <si>
    <t>99955-0000</t>
  </si>
  <si>
    <t>63601-7000</t>
  </si>
  <si>
    <t>System installation, speed feedback sign</t>
  </si>
  <si>
    <t>SYSTEM INSTALLATION, SPEED FEEDBACK SIGN</t>
  </si>
  <si>
    <t>63602-7000</t>
  </si>
  <si>
    <t>CFL</t>
  </si>
  <si>
    <t>99956-0000</t>
  </si>
  <si>
    <t>Funding reclassification</t>
  </si>
  <si>
    <t>FUNDING RECLASSIFICATION</t>
  </si>
  <si>
    <t>62617-1110</t>
  </si>
  <si>
    <t>Quercus rubrum, red oak, 50mm - 65mm caliper, balled and burlapped</t>
  </si>
  <si>
    <t>QUERCUS RUBRUM, RED OAK, 2-INCH TO 2 1/2-INCH CALIPER, BALLED AND BURLAPPED</t>
  </si>
  <si>
    <t>61701-4500</t>
  </si>
  <si>
    <t>61701-4550</t>
  </si>
  <si>
    <t>61701-4600</t>
  </si>
  <si>
    <t>61701-4650</t>
  </si>
  <si>
    <t>61701-4700</t>
  </si>
  <si>
    <t>61701-4750</t>
  </si>
  <si>
    <t>61701-4800</t>
  </si>
  <si>
    <t>61701-4850</t>
  </si>
  <si>
    <t>61701-4900</t>
  </si>
  <si>
    <t>61701-4950</t>
  </si>
  <si>
    <t>61701-5000</t>
  </si>
  <si>
    <t>61701-5050</t>
  </si>
  <si>
    <t>61701-5100</t>
  </si>
  <si>
    <t>61701-5150</t>
  </si>
  <si>
    <t>61701-5200</t>
  </si>
  <si>
    <t>61702-1500</t>
  </si>
  <si>
    <t>61702-1600</t>
  </si>
  <si>
    <t>61702-1700</t>
  </si>
  <si>
    <t>61707-4000</t>
  </si>
  <si>
    <t>Structure transition railing, MGS system</t>
  </si>
  <si>
    <t>STRUCTURE TRANSITION RAILING, MGS SYSTEM</t>
  </si>
  <si>
    <t>Grout, ____</t>
  </si>
  <si>
    <t>27004-2000</t>
  </si>
  <si>
    <t>Grout, polyurethane</t>
  </si>
  <si>
    <t>GROUT, POLYURETHANE</t>
  </si>
  <si>
    <t xml:space="preserve">Stone masonry  ---- </t>
  </si>
  <si>
    <t>62011-5000</t>
  </si>
  <si>
    <t>Stone masonry pillar</t>
  </si>
  <si>
    <t>STONE MASONRY PILLAR</t>
  </si>
  <si>
    <t>62630-0350</t>
  </si>
  <si>
    <t>Plantings, trees, balled and burlapped</t>
  </si>
  <si>
    <t>PLANTINGS, TREES, BALLED AND BURLAPPED</t>
  </si>
  <si>
    <t>63402-0000</t>
  </si>
  <si>
    <t>Precast, prestressed concrete slabs, 900mm non-voided</t>
  </si>
  <si>
    <t>PRECAST, PRESTRESSED CONCRETE SLABS, 36-INCH NON-VOIDED</t>
  </si>
  <si>
    <t>Precast, prestressed concrete slabs, 1200mm non-voided</t>
  </si>
  <si>
    <t>PRECAST, PRESTRESSED CONCRETE SLABS, 48-INCH NON-VOIDED</t>
  </si>
  <si>
    <t>Precast, prestressed concrete slabs, 900mm voided</t>
  </si>
  <si>
    <t>PRECAST, PRESTRESSED CONCRETE SLABS, 36-INCH VOIDED</t>
  </si>
  <si>
    <t>Precast, prestressed concrete slabs, 1200mm voided</t>
  </si>
  <si>
    <t>PRECAST, PRESTRESSED CONCRETE SLABS, 48-INCH VOIDED</t>
  </si>
  <si>
    <t>Precast, prestressed concrete bulb tee girders, 1050mm</t>
  </si>
  <si>
    <t>PRECAST, PRESTRESSED CONCRETE BULB TEE GIRDERS, 42-INCH</t>
  </si>
  <si>
    <t>Precast, prestressed concrete bulb tee girders, 1250mm</t>
  </si>
  <si>
    <t>PRECAST, PRESTRESSED CONCRETE BULB TEE GIRDERS, 50-INCH</t>
  </si>
  <si>
    <t>Precast, prestressed concrete bulb tee girders, 1350mm</t>
  </si>
  <si>
    <t>PRECAST, PRESTRESSED CONCRETE BULB TEE GIRDERS, 54-INCH</t>
  </si>
  <si>
    <t>Precast, prestressed concrete bulb tee girders, 1450mm</t>
  </si>
  <si>
    <t>PRECAST, PRESTRESSED CONCRETE BULB TEE GIRDERS, 58-INCH</t>
  </si>
  <si>
    <t>Precast, prestressed concrete bulb tee girders, 1575mm</t>
  </si>
  <si>
    <t>PRECAST, PRESTRESSED CONCRETE BULB TEE GIRDERS, 63-INCH</t>
  </si>
  <si>
    <t>Precast, prestressed concrete bulb tee girders, 1800mm</t>
  </si>
  <si>
    <t>PRECAST, PRESTRESSED CONCRETE BULB TEE GIRDERS, 72-INCH</t>
  </si>
  <si>
    <t>Precast, prestressed concrete bulb tee girders, 1850mm</t>
  </si>
  <si>
    <t>PRECAST, PRESTRESSED CONCRETE BULB TEE GIRDERS, 74-INCH</t>
  </si>
  <si>
    <t>Precast, prestressed concrete decked bulb tee girders, 875mm</t>
  </si>
  <si>
    <t>PRECAST, PRESTRESSED CONCRETE DECKED BULB TEE GIRDERS, 35-INCH</t>
  </si>
  <si>
    <t>Precast, prestressed concrete decked bulb tee girders, 900mm</t>
  </si>
  <si>
    <t>PRECAST, PRESTRESSED CONCRETE DECKED BULB TEE GIRDERS, 36-INCH</t>
  </si>
  <si>
    <t>Precast, prestressed concrete decked bulb tee girders, 1025mm</t>
  </si>
  <si>
    <t>PRECAST, PRESTRESSED CONCRETE DECKED BULB TEE GIRDERS, 41-INCH</t>
  </si>
  <si>
    <t>Precast, prestressed concrete decked bulb tee girders, 1125mm</t>
  </si>
  <si>
    <t>PRECAST, PRESTRESSED CONCRETE DECKED BULB TEE GIRDERS, 45-INCH</t>
  </si>
  <si>
    <t>Precast, prestressed concrete decked bulb tee girders, 1275mm</t>
  </si>
  <si>
    <t>PRECAST, PRESTRESSED CONCRETE DECKED BULB TEE GIRDERS, 51-INCH</t>
  </si>
  <si>
    <t>Precast, prestressed concrete decked bulb tee girders, 1325mm</t>
  </si>
  <si>
    <t>PRECAST, PRESTRESSED CONCRETE DECKED BULB TEE GIRDERS, 53-INCH</t>
  </si>
  <si>
    <t>Precast, prestressed concrete decked bulb tee girders, 1350mm</t>
  </si>
  <si>
    <t>PRECAST, PRESTRESSED CONCRETE DECKED BULB TEE GIRDERS, 54-INCH</t>
  </si>
  <si>
    <t>Precast, prestressed concrete decked bulb tee girders, 1375mm</t>
  </si>
  <si>
    <t>PRECAST, PRESTRESSED CONCRETE DECKED BULB TEE GIRDERS, 55-INCH</t>
  </si>
  <si>
    <t>Precast, prestressed concrete decked bulb tee girders, 1500mm</t>
  </si>
  <si>
    <t>PRECAST, PRESTRESSED CONCRETE DECKED BULB TEE GIRDERS, 60-INCH</t>
  </si>
  <si>
    <t>Precast, prestressed concrete decked bulb tee girders, 1625mm</t>
  </si>
  <si>
    <t>PRECAST, PRESTRESSED CONCRETE DECKED BULB TEE GIRDERS, 65-INCH</t>
  </si>
  <si>
    <t>64603-2100</t>
  </si>
  <si>
    <t>Fixture, Stairway</t>
  </si>
  <si>
    <t>FIXTURE, STAIRWAY</t>
  </si>
  <si>
    <t>60915-4000</t>
  </si>
  <si>
    <t>Wheelstop, rubber</t>
  </si>
  <si>
    <t>WHEELSTOP, RUBBER</t>
  </si>
  <si>
    <t>63501-3000</t>
  </si>
  <si>
    <t>Temporary traffic control, transportation management plan</t>
  </si>
  <si>
    <t>62011-5100</t>
  </si>
  <si>
    <t>Stone masonry cap</t>
  </si>
  <si>
    <t>STONE MASONRY CAP</t>
  </si>
  <si>
    <t>TEMPORARY TRAFFIC CONTROL, TRANSPORTATION MANAGEMENT PLAN</t>
  </si>
  <si>
    <t>Carbon fiber reinforced polymer</t>
  </si>
  <si>
    <t>Carbon fiber reinforced polymer test</t>
  </si>
  <si>
    <t>58301-0000</t>
  </si>
  <si>
    <t>CARBON FIBER REINFORCED POLYMER</t>
  </si>
  <si>
    <t>58302-0000</t>
  </si>
  <si>
    <t>CARBON FIBER REINFORCED POLYMER TEST</t>
  </si>
  <si>
    <t>Full depth reclamation, method 2, 225mm depth</t>
  </si>
  <si>
    <t>FULL DEPTH RECLAMATION, METHOD 2, 9-INCH DEPTH</t>
  </si>
  <si>
    <t>30402-5600</t>
  </si>
  <si>
    <t>CRACKS, CLEANING AND SEALING</t>
  </si>
  <si>
    <t>27102-0200</t>
  </si>
  <si>
    <t>Geotechnical instrumentation, crack monitor</t>
  </si>
  <si>
    <t>GEOTECHNICAL INSTRUMENTATION, CRACK MONITOR</t>
  </si>
  <si>
    <t>61501-1200</t>
  </si>
  <si>
    <t>Sidewalk, porous asphalt</t>
  </si>
  <si>
    <t>SIDEWALK, POROUS ASPHALT</t>
  </si>
  <si>
    <t>64701-2000</t>
  </si>
  <si>
    <t>Mitigation, stormwater management, bioretention cell</t>
  </si>
  <si>
    <t>MITIGATION, STORMWATER MANAGEMENT, BIORETENTION CELL</t>
  </si>
  <si>
    <t>Recycled aggregate base</t>
  </si>
  <si>
    <t>Recycled aggregate base, --- depth</t>
  </si>
  <si>
    <t>30801-0000</t>
  </si>
  <si>
    <t>30801-1000</t>
  </si>
  <si>
    <t>30801-2000</t>
  </si>
  <si>
    <t>30801-3000</t>
  </si>
  <si>
    <t>30801-4000</t>
  </si>
  <si>
    <t>30802-0000</t>
  </si>
  <si>
    <t>30803-0000</t>
  </si>
  <si>
    <t>30810-0000</t>
  </si>
  <si>
    <t>Recycled aggregate base, 150mm depth</t>
  </si>
  <si>
    <t>Recycled aggregate base, 200mm depth</t>
  </si>
  <si>
    <t>Recycled aggregate base, 250mm depth</t>
  </si>
  <si>
    <t>Recycled aggregate base, 300mm depth</t>
  </si>
  <si>
    <t>RECYCLED AGGREGATE BASE</t>
  </si>
  <si>
    <t>RECYCLED AGGREGATE BASE, 6-INCH DEPTH</t>
  </si>
  <si>
    <t>RECYCLED AGGREGATE BASE, 8-INCH DEPTH</t>
  </si>
  <si>
    <t>RECYCLED AGGREGATE BASE, 10-INCH DEPTH</t>
  </si>
  <si>
    <t>RECYCLED AGGREGATE BASE, 12-INCH DEPTH</t>
  </si>
  <si>
    <t>Prior to use check to see if 304 items should be used</t>
  </si>
  <si>
    <t>67002-0000</t>
  </si>
  <si>
    <t>Pavement markings, type L, dotted</t>
  </si>
  <si>
    <t>PAVEMENT MARKINGS, TYPE L, DOTTED</t>
  </si>
  <si>
    <t>63401-2500</t>
  </si>
  <si>
    <t>Precast structural concrete, class A(AE), abutment</t>
  </si>
  <si>
    <t>Precast structural concrete, class A(AE), deck</t>
  </si>
  <si>
    <t>Precast structural concrete, class A(AE), pier</t>
  </si>
  <si>
    <t>PRECAST STRUCTURAL CONCRETE, CLASS A(AE), ABUTMENT</t>
  </si>
  <si>
    <t>PRECAST STRUCTURAL CONCRETE, CLASS A(AE), DECK</t>
  </si>
  <si>
    <t>PRECAST STRUCTURAL CONCRETE, CLASS A(AE), PIER</t>
  </si>
  <si>
    <t>Correct concrete class (was AE)</t>
  </si>
  <si>
    <t>40101-0080</t>
  </si>
  <si>
    <t>Asphalt concrete pavement, gyratory mix, 4.75mm nominal maximum size aggregate, &lt;0.3 million ESAL</t>
  </si>
  <si>
    <t>ASPHALT CONCRETE PAVEMENT, GYRATORY MIX, NO. 4 SIEVE NOMINAL MAXIMUM SIZE AGGREGATE, &lt;0.3 MILLION ESAL</t>
  </si>
  <si>
    <t>64702-3500</t>
  </si>
  <si>
    <t>Mitigation, stormwater management, dry swale</t>
  </si>
  <si>
    <t>MITIGATION, STORMWATER MANAGEMENT, DRY SWALE</t>
  </si>
  <si>
    <t>Viburnum dentatum, arrowwood viburnum, 600mm - 750mm height, balled and burlapped</t>
  </si>
  <si>
    <t>Viburnum dentatum, arrowwood viburnum, 750mm - 900mm height, balled and burlapped</t>
  </si>
  <si>
    <t>Viburnum dentatum, arrowwood viburnum, 1050mm - 1200mm height, balled and burlapped</t>
  </si>
  <si>
    <t>VIBURNUM DENTATUM, ARROWWOOD VIBURNUM, 24-INCH TO 30-INCH HEIGHT, BALLED AND BURLAPPED</t>
  </si>
  <si>
    <t>VIBURNUM DENTATUM, ARROWWOOD VIBURNUM, 30-INCH TO 36-INCH HEIGHT, BALLED AND BURLAPPED</t>
  </si>
  <si>
    <t>VIBURNUM DENTATUM, ARROWWOOD VIBURNUM, 42-INCH TO 48-INCH HEIGHT, BALLED AND BURLAPPED</t>
  </si>
  <si>
    <t>corrected spelling of dentatum</t>
  </si>
  <si>
    <t>56311-2000</t>
  </si>
  <si>
    <t>Weathering agent, wall application</t>
  </si>
  <si>
    <t>WEATHERING AGENT, WALL APPLICATION</t>
  </si>
  <si>
    <t>Reinforced soil slope, ---</t>
  </si>
  <si>
    <t>Reinforced shoulder stabilization</t>
  </si>
  <si>
    <t>Spelling, added "---" for non-generics</t>
  </si>
  <si>
    <t>26101-1000</t>
  </si>
  <si>
    <t>Reinforced soil slope, welded wire face</t>
  </si>
  <si>
    <t>REINFORCED SOIL SLOPE, WELDED WIRE FACE</t>
  </si>
  <si>
    <t>26110-0000</t>
  </si>
  <si>
    <t>26105-0000</t>
  </si>
  <si>
    <t>REINFORCED SHOULDER STABILIZATION</t>
  </si>
  <si>
    <t>55210-0000</t>
  </si>
  <si>
    <t>Precast structural concrete</t>
  </si>
  <si>
    <t>PRECAST STRUCTURAL CONCRETE</t>
  </si>
  <si>
    <t>30402-5100</t>
  </si>
  <si>
    <t>30402-5200</t>
  </si>
  <si>
    <t>Full depth reclamation, method 2, 75mm depth</t>
  </si>
  <si>
    <t>FULL DEPTH RECLAMATION, METHOD 2, 3-INCH DEPTH</t>
  </si>
  <si>
    <t>Full depth reclamation, method 2, 100mm depth</t>
  </si>
  <si>
    <t>FULL DEPTH RECLAMATION, METHOD 2, 4-INCH DEPTH</t>
  </si>
  <si>
    <t>50101-2500</t>
  </si>
  <si>
    <t>Minor concrete pavement, plain, 125mm depth</t>
  </si>
  <si>
    <t>MINOR CONCRETE PAVEMENT, PLAIN, 5-INCH DEPTH</t>
  </si>
  <si>
    <t>15705-2200</t>
  </si>
  <si>
    <t>27601-0000</t>
  </si>
  <si>
    <t>Geotechnical ground improvement</t>
  </si>
  <si>
    <t>56501-0310</t>
  </si>
  <si>
    <t>Drilled shaft, 750mm diameter, H-pile core</t>
  </si>
  <si>
    <t>DRILLED SHAFT, 30-INCH DIAMETER, H-PILE CORE</t>
  </si>
  <si>
    <t>Soil erosion control, diversion fence</t>
  </si>
  <si>
    <t>SOIL EROSION CONTROL, DIVERSION FENCE</t>
  </si>
  <si>
    <t>GEOTECHNICAL GROUND IMPROVEMENT</t>
  </si>
  <si>
    <t>60225-1722</t>
  </si>
  <si>
    <t>2100mm span, 1500mm rise reinforced concrete box culvert, quintuple barrel</t>
  </si>
  <si>
    <t>7 FEET SPAN, 5 FEET RISE REINFORCED CONCRETE BOX CULVERT, QUINTUPLE BARREL</t>
  </si>
  <si>
    <t>60225-1725</t>
  </si>
  <si>
    <t>2100mm span, 1800mm rise reinforced concrete box culvert, quintuple barrel</t>
  </si>
  <si>
    <t>7 FEET SPAN, 6 FEET RISE REINFORCED CONCRETE BOX CULVERT, QUINTUPLE BARREL</t>
  </si>
  <si>
    <t xml:space="preserve"> ---mm span, ---mm rise reinforced concrete box culvert, quintuple barrel</t>
  </si>
  <si>
    <t>Cerocarpus ledifolius, curl-leaf mountain mahogany, 8 liter, container grown</t>
  </si>
  <si>
    <t>CEROCARPUS LEDIFOLIUS, CURL-LEAF MOUNTAIN MAHOGANY, 2 GALLON, CONTAINER GROWN</t>
  </si>
  <si>
    <t>HTML</t>
  </si>
  <si>
    <t>Geogrid, uniaxial</t>
  </si>
  <si>
    <t>Post-tensioning tendon repair</t>
  </si>
  <si>
    <t>Post-tensioning anchorage repair</t>
  </si>
  <si>
    <t>Curb, concrete, 75mm depth</t>
  </si>
  <si>
    <t>Curb, asphalt, 75mm depth</t>
  </si>
  <si>
    <t>Curb, stone, type 1, 75mm depth</t>
  </si>
  <si>
    <t>Curb, stone, type 2, 75mm depth</t>
  </si>
  <si>
    <t>100mm encasement pipe, galvanized steel</t>
  </si>
  <si>
    <t>125mm encasement pipe, galvanized steel</t>
  </si>
  <si>
    <t>150mm encasement pipe, galvanized steel</t>
  </si>
  <si>
    <t>200mm encasement pipe, galvanized steel</t>
  </si>
  <si>
    <t>250mm encasement pipe, galvanized steel</t>
  </si>
  <si>
    <t>300mm encasement pipe, galvanized steel</t>
  </si>
  <si>
    <t>350mm encasement pipe, galvanized steel</t>
  </si>
  <si>
    <t>600mm encasement pipe, galvanized steel</t>
  </si>
  <si>
    <t>1050mm encasement pipe, galvanized steel</t>
  </si>
  <si>
    <t>Guardrail system G1, type 1, class A, steel posts</t>
  </si>
  <si>
    <t>Guardrail system G2, type 1, class A steel posts</t>
  </si>
  <si>
    <t>Guardrail system G2, type 2, class A steel posts</t>
  </si>
  <si>
    <t>Guardrail system G2, type 2, class B steel posts</t>
  </si>
  <si>
    <t>Guardrail system G2, type 3, class A steel posts</t>
  </si>
  <si>
    <t>Guardrail system G2, type 3, class B steel posts</t>
  </si>
  <si>
    <t>Guardrail system G2, type 4, class A steel posts</t>
  </si>
  <si>
    <t>Guardrail system G2, type 4, class B steel posts</t>
  </si>
  <si>
    <t>Guardrail system G4, type 2, class A steel posts</t>
  </si>
  <si>
    <t>Guardrail system G4, type 2, class A wood posts</t>
  </si>
  <si>
    <t>Guardrail system G4, type 2, class A steel or wood posts</t>
  </si>
  <si>
    <t>Guardrail system G4, type 2, class B steel posts</t>
  </si>
  <si>
    <t>Guardrail system G4, type 2, class B wood posts</t>
  </si>
  <si>
    <t>Guardrail system G4, type 2, class B steel or wood posts</t>
  </si>
  <si>
    <t>Guardrail system G4, type 3, class A steel posts</t>
  </si>
  <si>
    <t>Guardrail system G4, type 3, class A wood posts</t>
  </si>
  <si>
    <t>Guardrail system G4, type 3, class A steel or wood posts</t>
  </si>
  <si>
    <t>Guardrail system G4, type 3, class B steel posts</t>
  </si>
  <si>
    <t>Guardrail system G4, type 3, class B wood posts</t>
  </si>
  <si>
    <t>Guardrail system G4, type 3, class B steel or wood posts</t>
  </si>
  <si>
    <t>Guardrail system G4, type 4, class A steel posts</t>
  </si>
  <si>
    <t>Guardrail system G4, type 4, class A wood posts</t>
  </si>
  <si>
    <t>Guardrail system G4, type 4, class A steel or wood posts</t>
  </si>
  <si>
    <t>Guardrail system G4, type 4, class B steel posts</t>
  </si>
  <si>
    <t>Guardrail system G4, type 4, class B wood posts</t>
  </si>
  <si>
    <t>Guardrail system G4, type 4, class B steel or wood posts</t>
  </si>
  <si>
    <t>Guardrail system G9, type 2, class A steel posts</t>
  </si>
  <si>
    <t>Guardrail system G9, type 2, class A wood posts</t>
  </si>
  <si>
    <t>Guardrail system G9, type 2, class A steel or wood posts</t>
  </si>
  <si>
    <t>Guardrail system G9, type 2, class B steel posts</t>
  </si>
  <si>
    <t>Guardrail system G9, type 2, class B wood posts</t>
  </si>
  <si>
    <t>Guardrail system G9, type 2, class B steel or wood posts</t>
  </si>
  <si>
    <t>Guardrail system G9, type 3, class A steel posts</t>
  </si>
  <si>
    <t>Guardrail system G9, type 3, class A wood posts</t>
  </si>
  <si>
    <t>Guardrail system G9, type 3, class A steel or wood posts</t>
  </si>
  <si>
    <t>Guardrail system G9, type 3, class B steel posts</t>
  </si>
  <si>
    <t>Guardrail system G9, type 3, class B wood posts</t>
  </si>
  <si>
    <t>Guardrail system G9, type 3, class B steel or wood posts</t>
  </si>
  <si>
    <t>Guardrail system G9, type 4, class A steel posts</t>
  </si>
  <si>
    <t>Guardrail system G9, type 4, class A wood posts</t>
  </si>
  <si>
    <t>Guardrail system G9, type 4, class A steel or wood posts</t>
  </si>
  <si>
    <t>Guardrail system G9, type 4, class B steel posts</t>
  </si>
  <si>
    <t>Guardrail system G9, type 4, class B wood posts</t>
  </si>
  <si>
    <t>Guardrail system G9, type 4, class B steel or wood posts</t>
  </si>
  <si>
    <t>Guardrail system MB4, type 2, class A steel posts</t>
  </si>
  <si>
    <t>Guardrail system MB4, type 2, class A wood posts</t>
  </si>
  <si>
    <t>Guardrail system MB4, type 2, class A steel or wood posts</t>
  </si>
  <si>
    <t>Guardrail system MB4, type 2, class B steel posts</t>
  </si>
  <si>
    <t>Guardrail system MB4, type 2, class B wood posts</t>
  </si>
  <si>
    <t>Guardrail system MB4, type 2, class B steel or wood posts</t>
  </si>
  <si>
    <t>Guardrail system MB4, type 3, class A steel posts</t>
  </si>
  <si>
    <t>Guardrail system MB4, type 3, class A wood posts</t>
  </si>
  <si>
    <t>Guardrail system MB4, type 3, class A steel or wood posts</t>
  </si>
  <si>
    <t>Guardrail system MB4, type 3, class B steel posts</t>
  </si>
  <si>
    <t>Guardrail system MB4, type 3, class B wood posts</t>
  </si>
  <si>
    <t>Guardrail system MB4, type 3, class B steel or wood posts</t>
  </si>
  <si>
    <t>Guardrail system MB4, type 4, class A steel posts</t>
  </si>
  <si>
    <t>Guardrail system MB4, type 4, class A wood posts</t>
  </si>
  <si>
    <t>Guardrail system MB4, type 4, class A steel or wood posts</t>
  </si>
  <si>
    <t>Guardrail system MB4, type 4, class B steel posts</t>
  </si>
  <si>
    <t>Guardrail system MB4, type 4, class B wood posts</t>
  </si>
  <si>
    <t>Guardrail system MB4, type 4, class B steel or wood posts</t>
  </si>
  <si>
    <t>Guardrail system MGS, type 2, class A steel posts</t>
  </si>
  <si>
    <t>Guardrail system MGS, type 2, class A wood posts</t>
  </si>
  <si>
    <t>Guardrail system MGS, type 2, class A steel or wood posts</t>
  </si>
  <si>
    <t>Guardrail system MGS, type 2, class B steel posts</t>
  </si>
  <si>
    <t>Guardrail system MGS, type 2, class B wood posts</t>
  </si>
  <si>
    <t>Guardrail system MGS, type 2, class B steel or wood posts</t>
  </si>
  <si>
    <t>Guardrail system MGS, type 3, class A steel posts</t>
  </si>
  <si>
    <t>Guardrail system MGS, type 3, class A wood posts</t>
  </si>
  <si>
    <t>Guardrail system MGS, type 3, class A steel or wood posts</t>
  </si>
  <si>
    <t>Guardrail system MGS, type 3, class B steel posts</t>
  </si>
  <si>
    <t>Guardrail system MGS, type 3, class B wood posts</t>
  </si>
  <si>
    <t>Guardrail system MGS, type 3, class B steel or wood posts</t>
  </si>
  <si>
    <t>Guardrail system MGS, type 4, class B steel posts</t>
  </si>
  <si>
    <t>Guardrail system MGS, type 4, class B wood posts</t>
  </si>
  <si>
    <t>Guardrail system MGS, type 4, class B steel or wood posts</t>
  </si>
  <si>
    <t>Terminal section, type SBT-BAT</t>
  </si>
  <si>
    <t>Terminal section, type G4-BAT</t>
  </si>
  <si>
    <t>Terminal section, type G4-CRT</t>
  </si>
  <si>
    <t>Terminal section, type flared</t>
  </si>
  <si>
    <t>Terminal section type tangent</t>
  </si>
  <si>
    <t>Terminal section, type MGS tangent</t>
  </si>
  <si>
    <t>Terminal section, type MGS flared</t>
  </si>
  <si>
    <t>Terminal section, type MGS-BAT</t>
  </si>
  <si>
    <t>Replacement post, steel</t>
  </si>
  <si>
    <t>Replacement post, wood</t>
  </si>
  <si>
    <t>Fence, barbed wire, 3 strand</t>
  </si>
  <si>
    <t>Fence, barbed wire, 4 strand</t>
  </si>
  <si>
    <t>Fence, barbed wire, 5 strand</t>
  </si>
  <si>
    <t>Fence, split rail, 2 rail</t>
  </si>
  <si>
    <t>Fence, split rail, 3 rail</t>
  </si>
  <si>
    <t>Fence, split rail, 4 rail</t>
  </si>
  <si>
    <t>Fence, split rail, 5 rail</t>
  </si>
  <si>
    <t>Fence, split rail, 6 rail</t>
  </si>
  <si>
    <t>Fence, split rail, 7 rail</t>
  </si>
  <si>
    <t>Gate, wood, 900mm width</t>
  </si>
  <si>
    <t>Gate, wood, 3000mm width</t>
  </si>
  <si>
    <t>Gate, wood, 4200mm width</t>
  </si>
  <si>
    <t>Gate, wood, 4800mm width</t>
  </si>
  <si>
    <t>Gate, wood, 6000mm width</t>
  </si>
  <si>
    <t>Gate, wood, 6600mm width</t>
  </si>
  <si>
    <t>Gate, wood, 8400mm width</t>
  </si>
  <si>
    <t>Gate, metal, 900mm width</t>
  </si>
  <si>
    <t>Gate, metal, 3000mm width</t>
  </si>
  <si>
    <t>Gate, metal, 3600mm width</t>
  </si>
  <si>
    <t>Gate, metal, 4200mm width</t>
  </si>
  <si>
    <t>Gate, metal, 4800mm width</t>
  </si>
  <si>
    <t>Gate, metal, 5400mm width</t>
  </si>
  <si>
    <t>Gate, metal, 6000mm width</t>
  </si>
  <si>
    <t>Gate, metal, 6600mm width</t>
  </si>
  <si>
    <t>Gate, metal, 7200mm width</t>
  </si>
  <si>
    <t>Gate, metal, 7800mm width</t>
  </si>
  <si>
    <t>Gate, metal, 8400mm width</t>
  </si>
  <si>
    <t>Gate, metal, 9000mm width</t>
  </si>
  <si>
    <t>Gate, barbed wire, 3-strand</t>
  </si>
  <si>
    <t>Gate, barbed wire, 4-strand</t>
  </si>
  <si>
    <t>Gate, barbed wire, 5-strand</t>
  </si>
  <si>
    <t>Stone masonry guardwall</t>
  </si>
  <si>
    <t>Stone masonry guardwall type 1</t>
  </si>
  <si>
    <t>Stone masonry guardwall type 2</t>
  </si>
  <si>
    <t>Stone masonry guardwall type 3</t>
  </si>
  <si>
    <t>Stone masonry guardwall type 4</t>
  </si>
  <si>
    <t>Dump truck, 5 cubic meter minimum capacity</t>
  </si>
  <si>
    <t>Dump truck, 6 cubic meter minimum capacity</t>
  </si>
  <si>
    <t>Dump truck, 7 cubic meter minimum capacity</t>
  </si>
  <si>
    <t>Dump truck, 8 cubic meter minimum capacity</t>
  </si>
  <si>
    <t>Dump truck, 10 cubic meter minimum capacity</t>
  </si>
  <si>
    <t>Dump truck, 12 cubic meter minimum capacity</t>
  </si>
  <si>
    <t>Dump truck, 17 cubic meter minimum capacity</t>
  </si>
  <si>
    <t>Backhoe</t>
  </si>
  <si>
    <t>Wheel loader, 0.4 cubic meter minimum rated capacity</t>
  </si>
  <si>
    <t>Wheel Loader, 0.7 cubic meter minimum rated capacity</t>
  </si>
  <si>
    <t>Wheel loader, 1 cubic meter minimum rated capacity</t>
  </si>
  <si>
    <t>Wheel loader, 2 cubic meter minimum rated capacity</t>
  </si>
  <si>
    <t>Wheel loader, 3 cubic meter minimum rated capacity</t>
  </si>
  <si>
    <t>Wheel loader, 4 cubic meter minimum rated capacity</t>
  </si>
  <si>
    <t>Wheel loader, 5 cubic meter minimum rated capacity</t>
  </si>
  <si>
    <t>Wheel loader, 6 cubic meter minimum rated capacity</t>
  </si>
  <si>
    <t>Bulldozer, 50kW minimum flywheel power</t>
  </si>
  <si>
    <t>Bulldozer, 60kW minimum flywheel power</t>
  </si>
  <si>
    <t>Bulldozer, 90kW minimum flywheel power</t>
  </si>
  <si>
    <t>Bulldozer, 120kW minimum flywheel power</t>
  </si>
  <si>
    <t>Bulldozer, 150kW minimum flywheel power</t>
  </si>
  <si>
    <t>Bulldozer, 200kW minimum flywheel power</t>
  </si>
  <si>
    <t>Bulldozer, 250kW minimum flywheel power</t>
  </si>
  <si>
    <t>Bulldozer, 300kW minimum flywheel power</t>
  </si>
  <si>
    <t>Bulldozer, power angle and power tilt blade, 45kW minimum</t>
  </si>
  <si>
    <t>Bulldozer, universal blade, 80kW minimum</t>
  </si>
  <si>
    <t>Bulldozer, universal blade, 125kW minimum</t>
  </si>
  <si>
    <t>Bulldozer, straight blade, 125kW</t>
  </si>
  <si>
    <t>Bulldozer, 150kW minimum</t>
  </si>
  <si>
    <t>Bulldozer, universal blade, 150kW minimum</t>
  </si>
  <si>
    <t>Bulldozer, universal blade, 210kW minimum, with winch and cable</t>
  </si>
  <si>
    <t>Bulldozer, ripper, 225kW minimum</t>
  </si>
  <si>
    <t>Bulldozer, universal blade, 225kW minimum</t>
  </si>
  <si>
    <t>Bulldozer, universal blade and ripper, 225kW minimum</t>
  </si>
  <si>
    <t>Roller</t>
  </si>
  <si>
    <t>Compactor</t>
  </si>
  <si>
    <t>Tractor, with 1500mm bar mower</t>
  </si>
  <si>
    <t>Tractor, with 1800mm bar mower</t>
  </si>
  <si>
    <t>Tractor, with 1800mm diameter rotary mower, 12HP</t>
  </si>
  <si>
    <t>Brush mower, with 1800mm diameter rotary mower, 50HP</t>
  </si>
  <si>
    <t>Power broom</t>
  </si>
  <si>
    <t>Crane</t>
  </si>
  <si>
    <t>Crane, truck mounted, 40 metric ton minimum capacity, 33 meter minimum boom with clam bucket</t>
  </si>
  <si>
    <t>Crane, truck mounted, 45 metric ton minimum capacity, 27 meter minimum boom, with dragline bucket</t>
  </si>
  <si>
    <t>Crane, truck mounted, 45 metric ton minimum capacity, 30 meter minimum boom, with dragline bucket</t>
  </si>
  <si>
    <t>Motor grader</t>
  </si>
  <si>
    <t>Motor grader, 2.4 meter minimum blade</t>
  </si>
  <si>
    <t>Motor grader, 3.6 meter minimum blade</t>
  </si>
  <si>
    <t>Motor grader, 4.2 meter minimum blade</t>
  </si>
  <si>
    <t>Hydraulic excavator</t>
  </si>
  <si>
    <t>Hydraulic excavator, rubber tired, 140-150HP, 0.75-0.96 cubic meter bucket</t>
  </si>
  <si>
    <t>Hydraulic excavator, 2.2 cubic meter minimum capacity bucket, 125kW minimum flywheel power</t>
  </si>
  <si>
    <t>Hydraulic excavator, crawler mounted, 0.7m3 minimum capacity with thumb attachment</t>
  </si>
  <si>
    <t>Hydraulic excavator, crawler mounted, 1.1m3 minimum capacity</t>
  </si>
  <si>
    <t>Hydraulic excavator, crawler mounted, 1.1m3 minimum, 185kW minimum</t>
  </si>
  <si>
    <t>Hydraulic excavator, 0.7 cubic meter minimum capacity</t>
  </si>
  <si>
    <t>Hydraulic excavator, 1.1 cubic meter minimum capacity</t>
  </si>
  <si>
    <t>Hydraulic excavator, 1.1 cubic meter minimum capacity with thumb attachment</t>
  </si>
  <si>
    <t>Loader, track type, 2 cubic meter minimum capacity</t>
  </si>
  <si>
    <t>Loader, wheel, skid steer, 30kW minimum</t>
  </si>
  <si>
    <t>Four wheel all terrain vehicle</t>
  </si>
  <si>
    <t>Manlift</t>
  </si>
  <si>
    <t>Chipper</t>
  </si>
  <si>
    <t>Stump Cutter</t>
  </si>
  <si>
    <t>Chain Saw</t>
  </si>
  <si>
    <t>Pickup Truck, 1 Ton</t>
  </si>
  <si>
    <t>Water truck</t>
  </si>
  <si>
    <t>Snow plow</t>
  </si>
  <si>
    <t>Scraper, 15 cubic meter minimum capacity</t>
  </si>
  <si>
    <t>Truck, highway 0.7 metric tons pickup (without operator)</t>
  </si>
  <si>
    <t>Air equipment, bushhammer, including bits and fittings (without operator)</t>
  </si>
  <si>
    <t>Air equipment, paving breaker, 20 kg minimum (without operator)</t>
  </si>
  <si>
    <t>Power tool, saw, chain, gasoline powered, 600 mm bar length (without operator)</t>
  </si>
  <si>
    <t>Cutting torch, oxygen-acetylene, portable, including hose and tips (without operator)</t>
  </si>
  <si>
    <t>Pump, water, trash, 150mm</t>
  </si>
  <si>
    <t>Crataegus columbiana, columbia hawthorn, 8 liter, container grown</t>
  </si>
  <si>
    <t>Quercus gambelii, gambel's oak,4 liter, container grown</t>
  </si>
  <si>
    <t>Rubus idaeus, american red raspberry, 300mm to 450mm height, container grown</t>
  </si>
  <si>
    <t>Conduit, 20mm, PVC</t>
  </si>
  <si>
    <t>Conduit, 20mm, fiberglass</t>
  </si>
  <si>
    <t>Conduit, 25mm, PVC</t>
  </si>
  <si>
    <t>Conduit, 25mm, fiberglass</t>
  </si>
  <si>
    <t>Conduit, 32mm, PVC</t>
  </si>
  <si>
    <t>Conduit, 40mm, PVC</t>
  </si>
  <si>
    <t>Conduit, 45mm, PVC</t>
  </si>
  <si>
    <t>Conduit, 50mm, PVC</t>
  </si>
  <si>
    <t>Conduit, 50mm, fiberglass</t>
  </si>
  <si>
    <t>Conduit, 65mm, PVC</t>
  </si>
  <si>
    <t>Conduit, 75mm, PVC</t>
  </si>
  <si>
    <t>Conduit, 75mm, fiberglass</t>
  </si>
  <si>
    <t>Conduit, 90mm, PVC</t>
  </si>
  <si>
    <t>Conduit, 100mm, PVC</t>
  </si>
  <si>
    <t>Conduit, 100mm, fiberglass</t>
  </si>
  <si>
    <t>Conduit, 125mm, PVC</t>
  </si>
  <si>
    <t>Conduit, 150mm, PVC</t>
  </si>
  <si>
    <t>Conduit, 150mm, fiberglass</t>
  </si>
  <si>
    <t>Conduit, 200mm, PVC</t>
  </si>
  <si>
    <t>Conduit, 200mm, fiberglass</t>
  </si>
  <si>
    <t>Conduit, 250mm, PVC</t>
  </si>
  <si>
    <t>Conduit, 250mm, fiberglass</t>
  </si>
  <si>
    <t>Conduit, 300mm, PVC</t>
  </si>
  <si>
    <t>Conduit, 300mm, fiberglass</t>
  </si>
  <si>
    <t>Luminaire, Lamps, type Twin 20 Light Standard</t>
  </si>
  <si>
    <t>Luminaire, Globe, type Twin 20 Light Standard</t>
  </si>
  <si>
    <t>Luminaire, Conversion kit, type Twin 20 Light Standard</t>
  </si>
  <si>
    <t>Luminaire, Photocontrols, type Twin 20 Light Standard</t>
  </si>
  <si>
    <t>Pole, type traffic signal</t>
  </si>
  <si>
    <t>Fixture, wayside exhibit</t>
  </si>
  <si>
    <t>Fixture, information box</t>
  </si>
  <si>
    <t>Remove and reset bench</t>
  </si>
  <si>
    <t>Remove and reset mailbox</t>
  </si>
  <si>
    <t>Remove and reset flag pole</t>
  </si>
  <si>
    <t>System installation, natural gas</t>
  </si>
  <si>
    <t>GEOGRID, UNIAXIAL</t>
  </si>
  <si>
    <t>GEOSYNTHETIC CLAY LINER</t>
  </si>
  <si>
    <t>POST-TENSIONING TENDON REPAIR</t>
  </si>
  <si>
    <t>POST-TENSIONING ANCHORAGE REPAIR</t>
  </si>
  <si>
    <t>SHOTCRETE, GRADING A, 2-INCH DEPTH</t>
  </si>
  <si>
    <t>SHOTCRETE, GRADING B, 2-INCH DEPTH</t>
  </si>
  <si>
    <t>SHOTCRETE, GRADING A, 4-INCH DEPTH</t>
  </si>
  <si>
    <t>SHOTCRETE, GRADING B, 4-INCH DEPTH</t>
  </si>
  <si>
    <t>SHOTCRETE, GRADING A, 6-INCH DEPTH</t>
  </si>
  <si>
    <t>SHOTCRETE, GRADING B, 6-INCH DEPTH</t>
  </si>
  <si>
    <t>REINFORCED SHOTCRETE, GRADING A, 2-INCH DEPTH</t>
  </si>
  <si>
    <t>REINFORCED SHOTCRETE, GRADING B, 2-INCH DEPTH</t>
  </si>
  <si>
    <t>REINFORCED SHOTCRETE, GRADING A, 4-INCH DEPTH</t>
  </si>
  <si>
    <t>REINFORCED SHOTCRETE, GRADING B, 4-INCH DEPTH</t>
  </si>
  <si>
    <t>REINFORCED SHOTCRETE, GRADING A, 6-INCH DEPTH</t>
  </si>
  <si>
    <t>REINFORCED SHOTCRETE, GRADING B, 6-INCH DEPTH</t>
  </si>
  <si>
    <t>REINFORCED SHOTCRETE, GRADING A, 8-INCH DEPTH</t>
  </si>
  <si>
    <t>REINFORCED SHOTCRETE, GRADING B, 8-INCH DEPTH</t>
  </si>
  <si>
    <t>REINFORCED SHOTCRETE, GRADING A, 10-INCH DEPTH</t>
  </si>
  <si>
    <t>REINFORCED SHOTCRETE, GRADING B, 10-INCH DEPTH</t>
  </si>
  <si>
    <t>REINFORCED SHOTCRETE, GRADING A, 12-INCH DEPTH</t>
  </si>
  <si>
    <t>REINFORCED SHOTCRETE, GRADING B, 12-INCH DEPTH</t>
  </si>
  <si>
    <t>CURB, CONCRETE, 3-INCH DEPTH</t>
  </si>
  <si>
    <t>CURB, ASPHALT, 3-INCH DEPTH</t>
  </si>
  <si>
    <t>CURB, STONE, TYPE 1, 3-INCH DEPTH</t>
  </si>
  <si>
    <t>CURB, STONE, TYPE 2, 3-INCH DEPTH</t>
  </si>
  <si>
    <t>4-INCH ENCASEMENT PIPE, GALVANIZED STEEL</t>
  </si>
  <si>
    <t>5-INCH ENCASEMENT PIPE, GALVANIZED STEEL</t>
  </si>
  <si>
    <t>6-INCH ENCASEMENT PIPE, GALVANIZED STEEL</t>
  </si>
  <si>
    <t>8-INCH ENCASEMENT PIPE, GALVANIZED STEEL</t>
  </si>
  <si>
    <t>10-INCH ENCASEMENT PIPE, GALVANIZED STEEL</t>
  </si>
  <si>
    <t>12-INCH ENCASEMENT PIPE, GALVANIZED STEEL</t>
  </si>
  <si>
    <t>14-INCH ENCASEMENT PIPE, GALVANIZED STEEL</t>
  </si>
  <si>
    <t>24-INCH ENCASEMENT PIPE, GALVANIZED STEEL</t>
  </si>
  <si>
    <t>42-INCH ENCASEMENT PIPE, GALVANIZED STEEL</t>
  </si>
  <si>
    <t>GUARDRAIL SYSTEM G1, TYPE 1, CLASS A, STEEL POSTS</t>
  </si>
  <si>
    <t>GUARDRAIL SYSTEM G2, TYPE 1, CLASS A STEEL POSTS</t>
  </si>
  <si>
    <t>GUARDRAIL SYSTEM G2, TYPE 2, CLASS A STEEL POSTS</t>
  </si>
  <si>
    <t>GUARDRAIL SYSTEM G2, TYPE 2, CLASS B STEEL POSTS</t>
  </si>
  <si>
    <t>GUARDRAIL SYSTEM G2, TYPE 3, CLASS A STEEL POSTS</t>
  </si>
  <si>
    <t>GUARDRAIL SYSTEM G2, TYPE 3, CLASS B STEEL POSTS</t>
  </si>
  <si>
    <t>GUARDRAIL SYSTEM G2, TYPE 4, CLASS A STEEL POSTS</t>
  </si>
  <si>
    <t>GUARDRAIL SYSTEM G2, TYPE 4, CLASS B STEEL POSTS</t>
  </si>
  <si>
    <t>GUARDRAIL SYSTEM G4, TYPE 2, CLASS A STEEL POSTS</t>
  </si>
  <si>
    <t>GUARDRAIL SYSTEM G4, TYPE 2, CLASS A WOOD POSTS</t>
  </si>
  <si>
    <t>GUARDRAIL SYSTEM G4, TYPE 2, CLASS A STEEL OR WOOD POSTS</t>
  </si>
  <si>
    <t>GUARDRAIL SYSTEM G4, TYPE 2, CLASS B STEEL POSTS</t>
  </si>
  <si>
    <t>GUARDRAIL SYSTEM G4, TYPE 2, CLASS B WOOD POSTS</t>
  </si>
  <si>
    <t>GUARDRAIL SYSTEM G4, TYPE 2, CLASS B STEEL OR WOOD POSTS</t>
  </si>
  <si>
    <t>GUARDRAIL SYSTEM G4, TYPE 3, CLASS A STEEL POSTS</t>
  </si>
  <si>
    <t>GUARDRAIL SYSTEM G4, TYPE 3, CLASS A WOOD POSTS</t>
  </si>
  <si>
    <t>GUARDRAIL SYSTEM G4, TYPE 3, CLASS A STEEL OR WOOD POSTS</t>
  </si>
  <si>
    <t>GUARDRAIL SYSTEM G4, TYPE 3, CLASS B STEEL POSTS</t>
  </si>
  <si>
    <t>GUARDRAIL SYSTEM G4, TYPE 3, CLASS B WOOD POSTS</t>
  </si>
  <si>
    <t>GUARDRAIL SYSTEM G4, TYPE 3, CLASS B STEEL OR WOOD POSTS</t>
  </si>
  <si>
    <t>GUARDRAIL SYSTEM G4, TYPE 4, CLASS A STEEL POSTS</t>
  </si>
  <si>
    <t>GUARDRAIL SYSTEM G4, TYPE 4, CLASS A WOOD POSTS</t>
  </si>
  <si>
    <t>GUARDRAIL SYSTEM G4, TYPE 4, CLASS A STEEL OR WOOD POSTS</t>
  </si>
  <si>
    <t>GUARDRAIL SYSTEM G4, TYPE 4, CLASS B STEEL POSTS</t>
  </si>
  <si>
    <t>GUARDRAIL SYSTEM G4, TYPE 4, CLASS B WOOD POSTS</t>
  </si>
  <si>
    <t>GUARDRAIL SYSTEM G4, TYPE 4, CLASS B STEEL OR WOOD POSTS</t>
  </si>
  <si>
    <t>GUARDRAIL SYSTEM G9, TYPE 2, CLASS A STEEL POSTS</t>
  </si>
  <si>
    <t>GUARDRAIL SYSTEM G9, TYPE 2, CLASS A WOOD POSTS</t>
  </si>
  <si>
    <t>GUARDRAIL SYSTEM G9, TYPE 2, CLASS A STEEL OR WOOD POSTS</t>
  </si>
  <si>
    <t>GUARDRAIL SYSTEM G9, TYPE 2, CLASS B STEEL POSTS</t>
  </si>
  <si>
    <t>GUARDRAIL SYSTEM G9, TYPE 2, CLASS B WOOD POSTS</t>
  </si>
  <si>
    <t>GUARDRAIL SYSTEM G9, TYPE 2, CLASS B STEEL OR WOOD POSTS</t>
  </si>
  <si>
    <t>GUARDRAIL SYSTEM G9, TYPE 3, CLASS A STEEL POSTS</t>
  </si>
  <si>
    <t>GUARDRAIL SYSTEM G9, TYPE 3, CLASS A WOOD POSTS</t>
  </si>
  <si>
    <t>GUARDRAIL SYSTEM G9, TYPE 3, CLASS A STEEL OR WOOD POSTS</t>
  </si>
  <si>
    <t>GUARDRAIL SYSTEM G9, TYPE 3, CLASS B STEEL POSTS</t>
  </si>
  <si>
    <t>GUARDRAIL SYSTEM G9, TYPE 3, CLASS B WOOD POSTS</t>
  </si>
  <si>
    <t>GUARDRAIL SYSTEM G9, TYPE 3, CLASS B STEEL OR WOOD POSTS</t>
  </si>
  <si>
    <t>GUARDRAIL SYSTEM G9, TYPE 4, CLASS A STEEL POSTS</t>
  </si>
  <si>
    <t>GUARDRAIL SYSTEM G9, TYPE 4, CLASS A WOOD POSTS</t>
  </si>
  <si>
    <t>GUARDRAIL SYSTEM G9, TYPE 4, CLASS A STEEL OR WOOD POSTS</t>
  </si>
  <si>
    <t>GUARDRAIL SYSTEM G9, TYPE 4, CLASS B STEEL POSTS</t>
  </si>
  <si>
    <t>GUARDRAIL SYSTEM G9, TYPE 4, CLASS B WOOD POSTS</t>
  </si>
  <si>
    <t>GUARDRAIL SYSTEM G9, TYPE 4, CLASS B STEEL OR WOOD POSTS</t>
  </si>
  <si>
    <t>GUARDRAIL SYSTEM MB4, TYPE 2, CLASS A STEEL POSTS</t>
  </si>
  <si>
    <t>GUARDRAIL SYSTEM MB4, TYPE 2, CLASS A WOOD POSTS</t>
  </si>
  <si>
    <t>GUARDRAIL SYSTEM MB4, TYPE 2, CLASS A STEEL OR WOOD POSTS</t>
  </si>
  <si>
    <t>GUARDRAIL SYSTEM MB4, TYPE 2, CLASS B STEEL POSTS</t>
  </si>
  <si>
    <t>GUARDRAIL SYSTEM MB4, TYPE 2, CLASS B WOOD POSTS</t>
  </si>
  <si>
    <t>GUARDRAIL SYSTEM MB4, TYPE 2, CLASS B STEEL OR WOOD POSTS</t>
  </si>
  <si>
    <t>GUARDRAIL SYSTEM MB4, TYPE 3, CLASS A STEEL POSTS</t>
  </si>
  <si>
    <t>GUARDRAIL SYSTEM MB4, TYPE 3, CLASS A WOOD POSTS</t>
  </si>
  <si>
    <t>GUARDRAIL SYSTEM MB4, TYPE 3, CLASS A STEEL OR WOOD POSTS</t>
  </si>
  <si>
    <t>GUARDRAIL SYSTEM MB4, TYPE 3, CLASS B STEEL POSTS</t>
  </si>
  <si>
    <t>GUARDRAIL SYSTEM MB4, TYPE 3, CLASS B WOOD POSTS</t>
  </si>
  <si>
    <t>GUARDRAIL SYSTEM MB4, TYPE 3, CLASS B STEEL OR WOOD POSTS</t>
  </si>
  <si>
    <t>GUARDRAIL SYSTEM MB4, TYPE 4, CLASS A STEEL POSTS</t>
  </si>
  <si>
    <t>GUARDRAIL SYSTEM MB4, TYPE 4, CLASS A WOOD POSTS</t>
  </si>
  <si>
    <t>GUARDRAIL SYSTEM MB4, TYPE 4, CLASS A STEEL OR WOOD POSTS</t>
  </si>
  <si>
    <t>GUARDRAIL SYSTEM MB4, TYPE 4, CLASS B STEEL POSTS</t>
  </si>
  <si>
    <t>GUARDRAIL SYSTEM MB4, TYPE 4, CLASS B WOOD POSTS</t>
  </si>
  <si>
    <t>GUARDRAIL SYSTEM MB4, TYPE 4, CLASS B STEEL OR WOOD POSTS</t>
  </si>
  <si>
    <t>GUARDRAIL SYSTEM MGS, TYPE 2, CLASS A STEEL POSTS</t>
  </si>
  <si>
    <t>GUARDRAIL SYSTEM MGS, TYPE 2, CLASS A WOOD POSTS</t>
  </si>
  <si>
    <t>GUARDRAIL SYSTEM MGS, TYPE 2, CLASS A STEEL OR WOOD POSTS</t>
  </si>
  <si>
    <t>GUARDRAIL SYSTEM MGS, TYPE 2, CLASS B STEEL POSTS</t>
  </si>
  <si>
    <t>GUARDRAIL SYSTEM MGS, TYPE 2, CLASS B WOOD POSTS</t>
  </si>
  <si>
    <t>GUARDRAIL SYSTEM MGS, TYPE 2, CLASS B STEEL OR WOOD POSTS</t>
  </si>
  <si>
    <t>GUARDRAIL SYSTEM MGS, TYPE 3, CLASS A STEEL POSTS</t>
  </si>
  <si>
    <t>GUARDRAIL SYSTEM MGS, TYPE 3, CLASS A WOOD POSTS</t>
  </si>
  <si>
    <t>GUARDRAIL SYSTEM MGS, TYPE 3, CLASS A STEEL OR WOOD POSTS</t>
  </si>
  <si>
    <t>GUARDRAIL SYSTEM MGS, TYPE 3, CLASS B STEEL POSTS</t>
  </si>
  <si>
    <t>GUARDRAIL SYSTEM MGS, TYPE 3, CLASS B WOOD POSTS</t>
  </si>
  <si>
    <t>GUARDRAIL SYSTEM MGS, TYPE 3, CLASS B STEEL OR WOOD POSTS</t>
  </si>
  <si>
    <t>GUARDRAIL SYSTEM MGS, TYPE 4, CLASS B STEEL POSTS</t>
  </si>
  <si>
    <t>GUARDRAIL SYSTEM MGS, TYPE 4, CLASS B WOOD POSTS</t>
  </si>
  <si>
    <t>GUARDRAIL SYSTEM MGS, TYPE 4, CLASS B STEEL OR WOOD POSTS</t>
  </si>
  <si>
    <t>TERMINAL SECTION, TYPE SBT-BAT</t>
  </si>
  <si>
    <t>TERMINAL SECTION, TYPE G4-BAT</t>
  </si>
  <si>
    <t>TERMINAL SECTION, TYPE G4-CRT</t>
  </si>
  <si>
    <t>TERMINAL SECTION, TYPE FLARED</t>
  </si>
  <si>
    <t>TERMINAL SECTION TYPE TANGENT</t>
  </si>
  <si>
    <t>TERMINAL SECTION, TYPE MGS TANGENT</t>
  </si>
  <si>
    <t>TERMINAL SECTION, TYPE MGS FLARED</t>
  </si>
  <si>
    <t>TERMINAL SECTION, TYPE MGS-BAT</t>
  </si>
  <si>
    <t>REPLACEMENT POST, STEEL</t>
  </si>
  <si>
    <t>REPLACEMENT POST, WOOD</t>
  </si>
  <si>
    <t>FENCE, BARBED WIRE, 3 STRAND</t>
  </si>
  <si>
    <t>FENCE, BARBED WIRE, 4 STRAND</t>
  </si>
  <si>
    <t>FENCE, BARBED WIRE, 5 STRAND</t>
  </si>
  <si>
    <t>FENCE, SPLIT RAIL, 2 RAIL</t>
  </si>
  <si>
    <t>FENCE, SPLIT RAIL, 3 RAIL</t>
  </si>
  <si>
    <t>FENCE, SPLIT RAIL, 4 RAIL</t>
  </si>
  <si>
    <t>FENCE, SPLIT RAIL, 5 RAIL</t>
  </si>
  <si>
    <t>FENCE, SPLIT RAIL, 6 RAIL</t>
  </si>
  <si>
    <t>FENCE, SPLIT RAIL, 7 RAIL</t>
  </si>
  <si>
    <t>GATE, WOOD, 3 FEET WIDTH</t>
  </si>
  <si>
    <t>GATE, WOOD, 10 FEET WIDTH</t>
  </si>
  <si>
    <t>GATE, WOOD, 12 FEET WIDTH</t>
  </si>
  <si>
    <t>GATE, WOOD, 16 FEET WIDTH</t>
  </si>
  <si>
    <t>GATE, WOOD, 20 FEET WIDTH</t>
  </si>
  <si>
    <t>GATE, WOOD, 22 FEET WIDTH</t>
  </si>
  <si>
    <t>GATE, WOOD, 28 FEET WIDTH</t>
  </si>
  <si>
    <t>GATE, METAL, 3 FEET WIDTH</t>
  </si>
  <si>
    <t>GATE, METAL, 10 FEET WIDTH</t>
  </si>
  <si>
    <t>GATE, METAL, 12 FEET WIDTH</t>
  </si>
  <si>
    <t>GATE, METAL, 14 FEET WIDTH</t>
  </si>
  <si>
    <t>GATE, METAL, 16 FEET WIDTH</t>
  </si>
  <si>
    <t>GATE, METAL, 18 FEET WIDTH</t>
  </si>
  <si>
    <t>GATE, METAL, 20 FEET WIDTH</t>
  </si>
  <si>
    <t>GATE, METAL, 22 FEET WIDTH</t>
  </si>
  <si>
    <t>GATE, METAL, 24 FEET WIDTH</t>
  </si>
  <si>
    <t>GATE, METAL, 26 FEET WIDTH</t>
  </si>
  <si>
    <t>GATE, METAL, 28 FEET WIDTH</t>
  </si>
  <si>
    <t>GATE, METAL, 30 FEET WIDTH</t>
  </si>
  <si>
    <t>GATE, BARBED WIRE, 3-STRAND</t>
  </si>
  <si>
    <t>GATE, BARBED WIRE, 4-STRAND</t>
  </si>
  <si>
    <t>GATE, BARBED WIRE, 5-STRAND</t>
  </si>
  <si>
    <t>STONE MASONRY GUARDWALL</t>
  </si>
  <si>
    <t>STONE MASONRY GUARDWALL TYPE 1</t>
  </si>
  <si>
    <t>STONE MASONRY GUARDWALL TYPE 2</t>
  </si>
  <si>
    <t>STONE MASONRY GUARDWALL TYPE 3</t>
  </si>
  <si>
    <t>STONE MASONRY GUARDWALL TYPE 4</t>
  </si>
  <si>
    <t>DUMP TRUCK, 5 CUBIC YARD MINIMUM CAPACITY</t>
  </si>
  <si>
    <t>DUMP TRUCK, 6 CUBIC YARD MINIMUM CAPACITY</t>
  </si>
  <si>
    <t>DUMP TRUCK, 7 CUBIC YARD MINIMUM CAPACITY</t>
  </si>
  <si>
    <t>DUMP TRUCK, 8 CUBIC YARD MINIMUM CAPACITY</t>
  </si>
  <si>
    <t>DUMP TRUCK, 10 CUBIC YARD MINIMUM CAPACITY</t>
  </si>
  <si>
    <t>DUMP TRUCK, 12 CUBIC YARD MINIMUM CAPACITY</t>
  </si>
  <si>
    <t>DUMP TRUCK, 17 CUBIC YARD MINIMUM CAPACITY</t>
  </si>
  <si>
    <t>BACKHOE</t>
  </si>
  <si>
    <t>WHEEL LOADER, 0.4 CUBIC YARD MINIMUM RATED CAPACITY</t>
  </si>
  <si>
    <t>WHEEL LOADER, 0.7 CUBIC YARD MINIMUM RATED CAPACITY</t>
  </si>
  <si>
    <t>WHEEL LOADER, 1 CUBIC YARD MINIMUM RATED CAPACITY</t>
  </si>
  <si>
    <t>WHEEL LOADER, 2 CUBIC YARD MINIMUM RATED CAPACITY</t>
  </si>
  <si>
    <t>WHEEL LOADER, 3 CUBIC YARD MINIMUM RATED CAPACITY</t>
  </si>
  <si>
    <t>WHEEL LOADER, 4 CUBIC YARD MINIMUM RATED CAPACITY</t>
  </si>
  <si>
    <t>WHEEL LOADER, 5 CUBIC YARD MINIMUM RATED CAPACITY</t>
  </si>
  <si>
    <t>WHEEL LOADER, 6 CUBIC YARD MINIMUM RATED CAPACITY</t>
  </si>
  <si>
    <t>BULLDOZER, 70HP MINIMUM FLYWHEEL POWER</t>
  </si>
  <si>
    <t>BULLDOZER, 80HP MINIMUM FLYWHEEL POWER</t>
  </si>
  <si>
    <t>BULLDOZER, 120HP MINIMUM FLYWHEEL POWER</t>
  </si>
  <si>
    <t>BULLDOZER, 160HP MINIMUM FLYWHEEL POWER</t>
  </si>
  <si>
    <t>BULLDOZER, 200HP MINIMUM FLYWHEEL POWER</t>
  </si>
  <si>
    <t>BULLDOZER, 250HP MINIMUM FLYWHEEL POWER</t>
  </si>
  <si>
    <t>BULLDOZER, 350HP MINIMUM FLYWHEEL POWER</t>
  </si>
  <si>
    <t>BULLDOZER, 400HP MINIMUM FLYWHEEL POWER</t>
  </si>
  <si>
    <t>BULLDOZER, POWER ANGLE AND POWER TILT BLADE, 60HP MINIMUM</t>
  </si>
  <si>
    <t>BULLDOZER, UNIVERSAL BLADE, 100HP MINIMUM</t>
  </si>
  <si>
    <t>BULLDOZER, UNIVERSAL BLADE, 170HP MINIMUM</t>
  </si>
  <si>
    <t>BULLDOZER, STRAIGHT BLADE, 170HP</t>
  </si>
  <si>
    <t>BULLDOZER, 200HP MINIMUM</t>
  </si>
  <si>
    <t>BULLDOZER, UNIVERSAL BLADE, 200HP MINIMUM</t>
  </si>
  <si>
    <t>BULLDOZER, UNIVERSAL BLADE, 250HP MINIMUM, WITH WINCH AND CABLE</t>
  </si>
  <si>
    <t>BULLDOZER, RIPPER, 300HP MINIMUM</t>
  </si>
  <si>
    <t>BULLDOZER, UNIVERSAL BLADE, 300HP MINIMUM</t>
  </si>
  <si>
    <t>BULLDOZER, UNIVERSAL BLADE AND RIPPER, 300HP MINIMUM</t>
  </si>
  <si>
    <t>ROLLER</t>
  </si>
  <si>
    <t>COMPACTOR</t>
  </si>
  <si>
    <t>TRACTOR, WITH 60-INCH BAR MOWER</t>
  </si>
  <si>
    <t>TRACTOR, WITH 72-INCH BAR MOWER</t>
  </si>
  <si>
    <t>TRACTOR, WITH 72-INCH DIAMETER ROTARY MOWER, 12HP</t>
  </si>
  <si>
    <t>BRUSH MOWER, WITH 72-INCH DIAMETER ROTARY MOWER, 50HP</t>
  </si>
  <si>
    <t>POWER BROOM</t>
  </si>
  <si>
    <t>CRANE</t>
  </si>
  <si>
    <t>CRANE, TRUCK MOUNTED, 40 TON MINIMUM CAPACITY, 100 FOOT MINIMUM BOOM WITH CLAM BUCKET</t>
  </si>
  <si>
    <t>CRANE, TRUCK MOUNTED, 45 TON MINIMUM CAPACITY, 90 FOOT MINIMUM BOOM, WITH DRAGLINE BUCKET</t>
  </si>
  <si>
    <t>CRANE, TRUCK MOUNTED, 45 TON MINIMUM CAPACITY, 100 FOOT MINIMUM BOOM, WITH DRAGLINE BUCKET</t>
  </si>
  <si>
    <t>MOTOR GRADER</t>
  </si>
  <si>
    <t>MOTOR GRADER, 8 FOOT MINIMUM BLADE</t>
  </si>
  <si>
    <t>MOTOR GRADER, 12 FOOT MINIMUM BLADE</t>
  </si>
  <si>
    <t>MOTOR GRADER, 14 FOOT MINIMUM BLADE</t>
  </si>
  <si>
    <t>HYDRAULIC EXCAVATOR</t>
  </si>
  <si>
    <t>HYDRAULIC EXCAVATOR, 3.0 CUBIC YARD MINIMUM CAPACITY, 165HP MINIMUM FLYWHEEL POWER</t>
  </si>
  <si>
    <t>HYDRAULIC EXCAVATOR, CRAWLER MOUNTED, 1.0 CUBIC YARD MINIMUM CAPACITY WITH THUMB ATTACHMENT</t>
  </si>
  <si>
    <t>HYDRAULIC EXCAVATOR, CRAWLER MOUNTED, 1.5 CUBIC YARD MINIMUM CAPACITY</t>
  </si>
  <si>
    <t>HYDRAULIC EXCAVATOR, CRAWLER MOUNTED, 1.5 CUBIC YARD MINIMUM CAPACITY, 245HP MINIMUM</t>
  </si>
  <si>
    <t>HYDRAULIC EXCAVATOR, 3/4 CUBIC YARD MINIMUM CAPACITY</t>
  </si>
  <si>
    <t>HYDRAULIC EXCAVATOR, 1 CUBIC YARD MINIMUM CAPACITY</t>
  </si>
  <si>
    <t>HYDRAULIC EXCAVATOR, 1 CUBIC YARD MINIMUM CAPACITY WITH THUMB ATTACHMENT</t>
  </si>
  <si>
    <t>LOADER, TRACK TYPE, 2 CUBIC YARD MINIMUM CAPACITY</t>
  </si>
  <si>
    <t>LOADER, WHEEL, SKID STEER, 40HP MINIMUM</t>
  </si>
  <si>
    <t>FOUR WHEEL ALL TERRAIN VEHICLE</t>
  </si>
  <si>
    <t>MANLIFT</t>
  </si>
  <si>
    <t>CHIPPER</t>
  </si>
  <si>
    <t>STUMP CUTTER</t>
  </si>
  <si>
    <t>CHAIN SAW</t>
  </si>
  <si>
    <t>PICKUP TRUCK, 1 TON</t>
  </si>
  <si>
    <t>WATER TRUCK</t>
  </si>
  <si>
    <t>SNOW PLOW</t>
  </si>
  <si>
    <t>SCRAPER, 15 CUBIC YARD MINIMUM CAPACITY</t>
  </si>
  <si>
    <t>TRUCK, HIGHWAY 3/4 TON PICKUP (WITHOUT OPERATOR)</t>
  </si>
  <si>
    <t>AIR EQUIPMENT, BUSHHAMMER, INCLUDING BITS AND FITTINGS (WITHOUT OPERATOR)</t>
  </si>
  <si>
    <t>AIR EQUIPMENT, PAVING BREAKER, 50 POUND MINIMUM (WITHOUT OPERATOR)</t>
  </si>
  <si>
    <t>POWER TOOL, SAW, CHAIN, GASOLINE POWERED, 2 FOOT BAR LENGTH (WITHOUT OPERATOR)</t>
  </si>
  <si>
    <t>CUTTING TORCH, OXYGEN-ACETYLENE, PORTABLE, INCLUDING HOSE AND TIPS (WITHOUT OPERATOR)</t>
  </si>
  <si>
    <t>HYDRAULIC EXCAVATOR, 0.7 CUBIC METER MINIMUM CAPACITY</t>
  </si>
  <si>
    <t>PUMP, WATER, TRASH, 6-INCH</t>
  </si>
  <si>
    <t>FURNISHING AND PLACING TOPSOIL</t>
  </si>
  <si>
    <t>PLACING CONSERVED TOPSOIL</t>
  </si>
  <si>
    <t>PLACING MANUFACTURED TOPSOIL</t>
  </si>
  <si>
    <t>CRATAEGUS COLUMBIANA, COLUMBIA HAWTHORN, 2 GALLON, CONTAINER GROWN</t>
  </si>
  <si>
    <t>PSEUDOTSUGA MENZIESII, DOUGLAS FIR, 48-INCH TO 60-INCH HEIGHT, BALLED AND BURLAPPED</t>
  </si>
  <si>
    <t>QUERCUS GAMBELII, GAMBEL'S OAK, 1 GALLON, CONTAINER GROWN</t>
  </si>
  <si>
    <t>RUBUS IDAEUS, AMERICAN RED RASPBERRY, 12-INCH TO 18-INCH HEIGHT, CONTAINER GROWN</t>
  </si>
  <si>
    <t>CONDUIT, 3/4-INCH, PVC</t>
  </si>
  <si>
    <t>CONDUIT, 3/4-INCH, FIBERGLASS</t>
  </si>
  <si>
    <t>CONDUIT, 1-INCH, PVC</t>
  </si>
  <si>
    <t>CONDUIT, 1-INCH, FIBERGLASS</t>
  </si>
  <si>
    <t>CONDUIT, 1 1/4-INCH, PVC</t>
  </si>
  <si>
    <t>CONDUIT, 1 1/2-INCH, PVC</t>
  </si>
  <si>
    <t>CONDUIT, 1 3/4-INCH, PVC</t>
  </si>
  <si>
    <t>CONDUIT, 2-INCH, PVC</t>
  </si>
  <si>
    <t>CONDUIT, 2-INCH, FIBERGLASS</t>
  </si>
  <si>
    <t>CONDUIT, 2 1/2-INCH, PVC</t>
  </si>
  <si>
    <t>CONDUIT, 3-INCH, PVC</t>
  </si>
  <si>
    <t>CONDUIT, 3-INCH, FIBERGLASS</t>
  </si>
  <si>
    <t>CONDUIT, 3 1/2-INCH, PVC</t>
  </si>
  <si>
    <t>CONDUIT, 4-INCH, PVC</t>
  </si>
  <si>
    <t>CONDUIT, 4-INCH, FIBERGLASS</t>
  </si>
  <si>
    <t>CONDUIT, 5-INCH, PVC</t>
  </si>
  <si>
    <t>CONDUIT, 6-INCH, PVC</t>
  </si>
  <si>
    <t>CONDUIT, 6-INCH, FIBERGLASS</t>
  </si>
  <si>
    <t>CONDUIT, 8-INCH, PVC</t>
  </si>
  <si>
    <t>CONDUIT, 8-INCH, FIBERGLASS</t>
  </si>
  <si>
    <t>CONDUIT, 10-INCH, PVC</t>
  </si>
  <si>
    <t>CONDUIT, 10-INCH, FIBERGLASS</t>
  </si>
  <si>
    <t>CONDUIT, 12-INCH, PVC</t>
  </si>
  <si>
    <t>CONDUIT, 12-INCH, FIBERGLASS</t>
  </si>
  <si>
    <t>LUMINAIRE, LAMPS, TYPE TWIN 20 LIGHT STANDARD</t>
  </si>
  <si>
    <t>LUMINAIRE, GLOBE, TYPE TWIN 20 LIGHT STANDARD</t>
  </si>
  <si>
    <t>LUMINAIRE, CONVERSION KIT, TYPE TWIN 20 LIGHT STANDARD</t>
  </si>
  <si>
    <t>LUMINAIRE, PHOTOCONTROLS, TYPE TWIN 20 LIGHT STANDARD</t>
  </si>
  <si>
    <t>POLE, TYPE TRAFFIC SIGNAL</t>
  </si>
  <si>
    <t>REMOVE AND RESET BENCH</t>
  </si>
  <si>
    <t>REMOVE AND RESET MAILBOX</t>
  </si>
  <si>
    <t>REMOVE AND RESET FLAG POLE</t>
  </si>
  <si>
    <t>SYSTEM INSTALLATION, NATURAL GAS</t>
  </si>
  <si>
    <t>30401-5600</t>
  </si>
  <si>
    <t>Recessed pavement markings, type ----, ----</t>
  </si>
  <si>
    <t>Recessed pavement markings, type H, solid</t>
  </si>
  <si>
    <t>63411-1500</t>
  </si>
  <si>
    <t>63411-1600</t>
  </si>
  <si>
    <t>63411-1700</t>
  </si>
  <si>
    <t>63411-1800</t>
  </si>
  <si>
    <t>Recessed pavement markings, type H, broken</t>
  </si>
  <si>
    <t>Recessed pavement markings, type I, solid</t>
  </si>
  <si>
    <t>Recessed pavement markings, type I, broken</t>
  </si>
  <si>
    <t>RECESSED PAVEMENT MARKINGS, TYPE H, SOLID</t>
  </si>
  <si>
    <t>RECESSED PAVEMENT MARKINGS, TYPE H, BROKEN</t>
  </si>
  <si>
    <t>RECESSED PAVEMENT MARKINGS, TYPE I, SOLID</t>
  </si>
  <si>
    <t>RECESSED PAVEMENT MARKINGS, TYPE I, BROKEN</t>
  </si>
  <si>
    <t>63411-1650</t>
  </si>
  <si>
    <t>Recessed pavement markings, type H, dotted</t>
  </si>
  <si>
    <t>RECESSED PAVEMENT MARKINGS, TYPE H, DOTTED</t>
  </si>
  <si>
    <t>63411-1850</t>
  </si>
  <si>
    <t>Recessed pavement markings, type I, dotted</t>
  </si>
  <si>
    <t>RECESSED PAVEMENT MARKINGS, TYPE I, DOTTED</t>
  </si>
  <si>
    <t>63413-0050</t>
  </si>
  <si>
    <t>Recessed pavement markings, symbols</t>
  </si>
  <si>
    <t>each</t>
  </si>
  <si>
    <t>RECESSED PAVEMENT MARKINGS, SYMBOLS</t>
  </si>
  <si>
    <t>63411-0000</t>
  </si>
  <si>
    <t>Recessed pavement markings</t>
  </si>
  <si>
    <t>RECESSED PAVEMENT MARKINGS</t>
  </si>
  <si>
    <t>15704-1200</t>
  </si>
  <si>
    <t>Soil erosion control, rock mulch</t>
  </si>
  <si>
    <t>SOIL EROSION CONTROL, ROCK MULCH</t>
  </si>
  <si>
    <t>Painting, ----------</t>
  </si>
  <si>
    <r>
      <t xml:space="preserve">270  Compaction Grouting - </t>
    </r>
    <r>
      <rPr>
        <b/>
        <sz val="10"/>
        <color rgb="FFFF0000"/>
        <rFont val="Arial Narrow"/>
        <family val="2"/>
      </rPr>
      <t>Not in FP-14</t>
    </r>
  </si>
  <si>
    <r>
      <t xml:space="preserve">271 Geotechnical Exploration - </t>
    </r>
    <r>
      <rPr>
        <b/>
        <sz val="10"/>
        <color rgb="FFFF0000"/>
        <rFont val="Arial Narrow"/>
        <family val="2"/>
      </rPr>
      <t>Not in FP-14</t>
    </r>
  </si>
  <si>
    <r>
      <t xml:space="preserve">273  Polyurethane Resin Injection (PUR) - </t>
    </r>
    <r>
      <rPr>
        <b/>
        <sz val="10"/>
        <color rgb="FFFF0000"/>
        <rFont val="Arial Narrow"/>
        <family val="2"/>
      </rPr>
      <t>Not in FP-14</t>
    </r>
  </si>
  <si>
    <r>
      <t xml:space="preserve">274 Vibro Columns - </t>
    </r>
    <r>
      <rPr>
        <b/>
        <sz val="10"/>
        <color rgb="FFFF0000"/>
        <rFont val="Arial Narrow"/>
        <family val="2"/>
      </rPr>
      <t>Not in FP-14</t>
    </r>
  </si>
  <si>
    <r>
      <t xml:space="preserve">275 Geofoam - </t>
    </r>
    <r>
      <rPr>
        <b/>
        <sz val="10"/>
        <color rgb="FFFF0000"/>
        <rFont val="Arial Narrow"/>
        <family val="2"/>
      </rPr>
      <t>Not in FP-14</t>
    </r>
  </si>
  <si>
    <r>
      <t xml:space="preserve">276 Geotechnical Ground Improvements - </t>
    </r>
    <r>
      <rPr>
        <b/>
        <sz val="10"/>
        <color rgb="FFFF0000"/>
        <rFont val="Arial Narrow"/>
        <family val="2"/>
      </rPr>
      <t>Not in FP-14</t>
    </r>
  </si>
  <si>
    <r>
      <t xml:space="preserve">307  Cement Treated Aggregate Course - </t>
    </r>
    <r>
      <rPr>
        <b/>
        <sz val="10"/>
        <color rgb="FFFF0000"/>
        <rFont val="Arial Narrow"/>
        <family val="2"/>
      </rPr>
      <t>Not in FP-14</t>
    </r>
  </si>
  <si>
    <r>
      <t xml:space="preserve">308  Recycled Aggregate - </t>
    </r>
    <r>
      <rPr>
        <b/>
        <sz val="10"/>
        <color rgb="FFFF0000"/>
        <rFont val="Arial Narrow"/>
        <family val="2"/>
      </rPr>
      <t>Not in FP-14</t>
    </r>
  </si>
  <si>
    <r>
      <t xml:space="preserve">408  Cold Recycled Asphalt Base Course - </t>
    </r>
    <r>
      <rPr>
        <b/>
        <sz val="10"/>
        <color rgb="FFFF0000"/>
        <rFont val="Arial Narrow"/>
        <family val="2"/>
      </rPr>
      <t>Not in FP-14</t>
    </r>
  </si>
  <si>
    <r>
      <t xml:space="preserve">576  Pile encapsulation  - </t>
    </r>
    <r>
      <rPr>
        <b/>
        <sz val="10"/>
        <color rgb="FFFF0000"/>
        <rFont val="Arial Narrow"/>
        <family val="2"/>
      </rPr>
      <t>Not in FP-14</t>
    </r>
  </si>
  <si>
    <r>
      <t xml:space="preserve">577 Plastic structures - </t>
    </r>
    <r>
      <rPr>
        <b/>
        <sz val="10"/>
        <color rgb="FFFF0000"/>
        <rFont val="Arial Narrow"/>
        <family val="2"/>
      </rPr>
      <t>Not in FP-14</t>
    </r>
  </si>
  <si>
    <r>
      <rPr>
        <b/>
        <sz val="10"/>
        <rFont val="Arial Narrow"/>
        <family val="2"/>
      </rPr>
      <t xml:space="preserve">580 Alternate Bridge - </t>
    </r>
    <r>
      <rPr>
        <b/>
        <sz val="10"/>
        <color rgb="FFFF0000"/>
        <rFont val="Arial Narrow"/>
        <family val="2"/>
      </rPr>
      <t>Not in FP</t>
    </r>
  </si>
  <si>
    <r>
      <rPr>
        <b/>
        <sz val="10"/>
        <rFont val="Arial Narrow"/>
        <family val="2"/>
      </rPr>
      <t xml:space="preserve">581 Structural Cable Systems - </t>
    </r>
    <r>
      <rPr>
        <b/>
        <sz val="10"/>
        <color rgb="FFFF0000"/>
        <rFont val="Arial Narrow"/>
        <family val="2"/>
      </rPr>
      <t>Not in FP</t>
    </r>
  </si>
  <si>
    <r>
      <rPr>
        <b/>
        <sz val="10"/>
        <rFont val="Arial Narrow"/>
        <family val="2"/>
      </rPr>
      <t>582 Helical Piles -</t>
    </r>
    <r>
      <rPr>
        <b/>
        <sz val="10"/>
        <color rgb="FFFF0000"/>
        <rFont val="Arial Narrow"/>
        <family val="2"/>
      </rPr>
      <t xml:space="preserve"> Not in FP</t>
    </r>
  </si>
  <si>
    <r>
      <rPr>
        <b/>
        <sz val="10"/>
        <rFont val="Arial Narrow"/>
        <family val="2"/>
      </rPr>
      <t>583 Carbon Fiber Reinforced Polymer</t>
    </r>
    <r>
      <rPr>
        <b/>
        <sz val="10"/>
        <color indexed="10"/>
        <rFont val="Arial Narrow"/>
        <family val="2"/>
      </rPr>
      <t xml:space="preserve"> - Not in FP</t>
    </r>
  </si>
  <si>
    <r>
      <t xml:space="preserve">645  Locating Utilities  - </t>
    </r>
    <r>
      <rPr>
        <b/>
        <sz val="10"/>
        <color rgb="FFFF0000"/>
        <rFont val="Arial Narrow"/>
        <family val="2"/>
      </rPr>
      <t>Not in FP-14</t>
    </r>
  </si>
  <si>
    <r>
      <t xml:space="preserve">646  Roadside Development - </t>
    </r>
    <r>
      <rPr>
        <b/>
        <sz val="10"/>
        <color rgb="FFFF0000"/>
        <rFont val="Arial Narrow"/>
        <family val="2"/>
      </rPr>
      <t>Not in FP-14</t>
    </r>
  </si>
  <si>
    <r>
      <t xml:space="preserve">648  Pipeline Energy Utilities - </t>
    </r>
    <r>
      <rPr>
        <b/>
        <sz val="10"/>
        <color rgb="FFFF0000"/>
        <rFont val="Arial Narrow"/>
        <family val="2"/>
      </rPr>
      <t>Not in FP-14</t>
    </r>
  </si>
  <si>
    <r>
      <t xml:space="preserve">650  Temporary Diversions - </t>
    </r>
    <r>
      <rPr>
        <b/>
        <sz val="10"/>
        <color rgb="FFFF0000"/>
        <rFont val="Arial Narrow"/>
        <family val="2"/>
      </rPr>
      <t>Not in FP-14</t>
    </r>
  </si>
  <si>
    <r>
      <t xml:space="preserve">652  Railroad Work - </t>
    </r>
    <r>
      <rPr>
        <b/>
        <sz val="10"/>
        <color rgb="FFFF0000"/>
        <rFont val="Arial Narrow"/>
        <family val="2"/>
      </rPr>
      <t>Not in FP-14</t>
    </r>
  </si>
  <si>
    <r>
      <t xml:space="preserve">666 Contract Modification Work - </t>
    </r>
    <r>
      <rPr>
        <b/>
        <sz val="10"/>
        <color rgb="FFFF0000"/>
        <rFont val="Arial Narrow"/>
        <family val="2"/>
      </rPr>
      <t>Not in FP-14</t>
    </r>
  </si>
  <si>
    <r>
      <t xml:space="preserve">667 Negotiated Pay Item - </t>
    </r>
    <r>
      <rPr>
        <b/>
        <sz val="10"/>
        <color rgb="FFFF0000"/>
        <rFont val="Arial Narrow"/>
        <family val="2"/>
      </rPr>
      <t>Not in FP-14</t>
    </r>
  </si>
  <si>
    <r>
      <t xml:space="preserve">668 Design Build Pay Items - </t>
    </r>
    <r>
      <rPr>
        <b/>
        <sz val="10"/>
        <color rgb="FFFF0000"/>
        <rFont val="Arial Narrow"/>
        <family val="2"/>
      </rPr>
      <t>Not in FP-14</t>
    </r>
  </si>
  <si>
    <r>
      <t xml:space="preserve">669  CMGC  -  </t>
    </r>
    <r>
      <rPr>
        <b/>
        <sz val="10"/>
        <color rgb="FFFF0000"/>
        <rFont val="Arial Narrow"/>
        <family val="2"/>
      </rPr>
      <t>Not in FP-14</t>
    </r>
  </si>
  <si>
    <r>
      <t xml:space="preserve">670  Lump Sum Project  -  </t>
    </r>
    <r>
      <rPr>
        <b/>
        <sz val="10"/>
        <color rgb="FFFF0000"/>
        <rFont val="Arial Narrow"/>
        <family val="2"/>
      </rPr>
      <t>Not in FP-14</t>
    </r>
  </si>
  <si>
    <r>
      <t xml:space="preserve">999 Non Pay Items - </t>
    </r>
    <r>
      <rPr>
        <b/>
        <sz val="10"/>
        <color rgb="FFFF0000"/>
        <rFont val="Arial Narrow"/>
        <family val="2"/>
      </rPr>
      <t>Not in FP-14</t>
    </r>
  </si>
  <si>
    <t>Drainage weep hole</t>
  </si>
  <si>
    <t>Vent scrubber</t>
  </si>
  <si>
    <t>56304-0100</t>
  </si>
  <si>
    <t>Painting, pipe</t>
  </si>
  <si>
    <t>PAINTING, PIPE</t>
  </si>
  <si>
    <t>DRAINAGE WEEP HOLE</t>
  </si>
  <si>
    <t>61104-1400</t>
  </si>
  <si>
    <t>Valve, check</t>
  </si>
  <si>
    <t>VALVE, CHECK</t>
  </si>
  <si>
    <t>61208-0000</t>
  </si>
  <si>
    <t>VENT SCRUBBER</t>
  </si>
  <si>
    <t>61010-0000</t>
  </si>
  <si>
    <t>Correct US unit from LNFT to EACH (corrected in EEBACS)</t>
  </si>
  <si>
    <t>25701-0800</t>
  </si>
  <si>
    <t>Contractor furnished rockery design</t>
  </si>
  <si>
    <t>CONTRACTOR FURNISHED ROCKERY DESIGN</t>
  </si>
  <si>
    <t>64603-0000</t>
  </si>
  <si>
    <r>
      <t xml:space="preserve">254  Other Retaining Walls </t>
    </r>
    <r>
      <rPr>
        <b/>
        <sz val="10"/>
        <color rgb="FFFF0000"/>
        <rFont val="Arial Narrow"/>
        <family val="2"/>
      </rPr>
      <t>- Not in FP-14</t>
    </r>
  </si>
  <si>
    <t>Bin wall</t>
  </si>
  <si>
    <t>Geotech team</t>
  </si>
  <si>
    <t>25401-0000</t>
  </si>
  <si>
    <t>BIN WALL</t>
  </si>
  <si>
    <t>25701-0900</t>
  </si>
  <si>
    <t>63405-2100</t>
  </si>
  <si>
    <t>Pavement markings, type E, speed hump markings</t>
  </si>
  <si>
    <t>PAVEMENT MARKINGS, TYPE E, SPEED HUMP MARKINGS</t>
  </si>
  <si>
    <t>Safety:  Do NOT use!  For next FP - DELETE pay item?</t>
  </si>
  <si>
    <t>WFL (verify w/CFL&amp;EFL):  For next FP - DELETE pay item?</t>
  </si>
  <si>
    <t>EEBACS only</t>
  </si>
  <si>
    <t>Temporary bridge rental</t>
  </si>
  <si>
    <t>57520-0000</t>
  </si>
  <si>
    <t>TEMPORARY BRIDGE RENTAL</t>
  </si>
  <si>
    <t>60216-0000</t>
  </si>
  <si>
    <t>LARGE PRECAST CONCRETE ARCH CULVERT</t>
  </si>
  <si>
    <t>Large precast concrete arch culvert</t>
  </si>
  <si>
    <t>42001-0000</t>
  </si>
  <si>
    <t>Pavement preservation treatment</t>
  </si>
  <si>
    <r>
      <rPr>
        <b/>
        <sz val="10"/>
        <rFont val="Arial Narrow"/>
        <family val="2"/>
      </rPr>
      <t>420 Pavement Preservation Treatment</t>
    </r>
    <r>
      <rPr>
        <b/>
        <sz val="10"/>
        <color rgb="FFFF0000"/>
        <rFont val="Arial Narrow"/>
        <family val="2"/>
      </rPr>
      <t xml:space="preserve"> - Not in FP</t>
    </r>
  </si>
  <si>
    <t>Intent of this Section is to remain generic so that contractors can bid the treatment method that he believes is most cost effective.  If treatment specified use appropriate EXISTING FP Section</t>
  </si>
  <si>
    <t>PAVEMENT PRESERVATION TREATMENT</t>
  </si>
  <si>
    <t>Use ONLY if the contractors are selecting treatment type to bid on. (If Gov requiring specific treatment type, use existing specific pay items).</t>
  </si>
  <si>
    <t>61110-2000</t>
  </si>
  <si>
    <t>Siphon system</t>
  </si>
  <si>
    <t>SIPHON SYSTEM</t>
  </si>
  <si>
    <t>20304-7500</t>
  </si>
  <si>
    <t>Removal of siphon system</t>
  </si>
  <si>
    <t>REMOVAL OF SIPHON SYSTEM</t>
  </si>
  <si>
    <t>62405-0350</t>
  </si>
  <si>
    <t>Contractor furnished bin wall design</t>
  </si>
  <si>
    <t>CONTRACTOR FURNISHED BIN WALL DESIGN</t>
  </si>
  <si>
    <t>Was missing "design"</t>
  </si>
  <si>
    <t>25701-0000</t>
  </si>
  <si>
    <t>Contractor furnished wall design</t>
  </si>
  <si>
    <t>CONTRACTOR FURNISHED WALL DESIGN</t>
  </si>
  <si>
    <t>60220-3965</t>
  </si>
  <si>
    <t>3600mm span, 1200mm rise precast reinforced concrete box culvert</t>
  </si>
  <si>
    <t>12 FEET SPAN, 4 FEET RISE, PRECAST REINFORCED CONCRETE BOX CULVERT</t>
  </si>
  <si>
    <t>Precast concrete block retaining wall</t>
  </si>
  <si>
    <t>25403-0000</t>
  </si>
  <si>
    <t>PRECAST CONCRETE BLOCK RETAINING WALL</t>
  </si>
  <si>
    <t>Structural concrete, class StateDOT</t>
  </si>
  <si>
    <t>STRUCTURAL CONCRETE, CLASS STATEDOT</t>
  </si>
  <si>
    <t>55201-1500</t>
  </si>
  <si>
    <t>55405-0000</t>
  </si>
  <si>
    <t>Glass fiber reinforced polymer (GFRP) reinforcing bars</t>
  </si>
  <si>
    <t>GLASS FIBER REINFORCED POLYMER (GFRP) REINFORCING BARS</t>
  </si>
  <si>
    <t>55401-4000</t>
  </si>
  <si>
    <t>Reinforcing steel, uncoated, specialty high-strength, corrosion resistant</t>
  </si>
  <si>
    <t>REINFORCING STEEL, UNCOATED, SPECIALTY HIGH-STRENGTH, CORROSION RESISTANT</t>
  </si>
  <si>
    <t>Concrete overlay, class very early strength latex modified concrete (VESLMC)</t>
  </si>
  <si>
    <t>CONCRETE OVERLAY, CLASS VERY EARLY STRENGTH LATEX MODIFIED CONCRETE  (VESLMC)</t>
  </si>
  <si>
    <t>57705-0200</t>
  </si>
  <si>
    <t>Fiber reinforced polymer (FRP), strengthening system</t>
  </si>
  <si>
    <t>FIBER REINFORCED POLYMER (FRP), STRENGTHENING SYSTEM</t>
  </si>
  <si>
    <t>15704-1300</t>
  </si>
  <si>
    <t>Soil erosion control, filter rock</t>
  </si>
  <si>
    <t>SOIL EROSION CONTROL, FILTER ROCK</t>
  </si>
  <si>
    <t>15710-0100</t>
  </si>
  <si>
    <t>65212-1000</t>
  </si>
  <si>
    <t>Place railroad precast concrete railroad crossing panel</t>
  </si>
  <si>
    <t>63501-4000</t>
  </si>
  <si>
    <t>Temporary traffic control, lane rental</t>
  </si>
  <si>
    <t>TEMPORARY TRAFFIC CONTROL, LANE RENTAL</t>
  </si>
  <si>
    <t>PLACE RAILROAD PRECAST CONCRETE RAILROAD CROSSING PANEL</t>
  </si>
  <si>
    <t>61705-1700</t>
  </si>
  <si>
    <t>Replacement guardrail MB4 rail element, type 4, class B</t>
  </si>
  <si>
    <t>REPLACEMENT GUARDRAIL MB4 RAIL ELEMENT, TYPE 4, CLASS B</t>
  </si>
  <si>
    <t>day</t>
  </si>
  <si>
    <t>62304-0000</t>
  </si>
  <si>
    <r>
      <rPr>
        <b/>
        <sz val="10"/>
        <rFont val="Arial Narrow"/>
        <family val="2"/>
      </rPr>
      <t>584 Glass fiber reinforced polymer (GFRP)</t>
    </r>
    <r>
      <rPr>
        <b/>
        <sz val="10"/>
        <color indexed="10"/>
        <rFont val="Arial Narrow"/>
        <family val="2"/>
      </rPr>
      <t xml:space="preserve"> - Not in FP</t>
    </r>
  </si>
  <si>
    <t>58401-0000</t>
  </si>
  <si>
    <t>"Moved" to new 584Section  (not in FP) [Was orginally added 7/18/2016</t>
  </si>
  <si>
    <r>
      <t xml:space="preserve">574 Geosynthetic Reinforced Soil Intergrated Bridge System - </t>
    </r>
    <r>
      <rPr>
        <b/>
        <sz val="10"/>
        <color rgb="FFFF0000"/>
        <rFont val="Arial Narrow"/>
        <family val="2"/>
      </rPr>
      <t>Not in FP-14</t>
    </r>
  </si>
  <si>
    <r>
      <t xml:space="preserve">575  Minor Bridge Work - </t>
    </r>
    <r>
      <rPr>
        <b/>
        <sz val="10"/>
        <color rgb="FFFF0000"/>
        <rFont val="Arial Narrow"/>
        <family val="2"/>
      </rPr>
      <t>Not in FP-14</t>
    </r>
  </si>
  <si>
    <t>30703-0000</t>
  </si>
  <si>
    <t>61202-1200</t>
  </si>
  <si>
    <t>300mm sewer line, ductile iron</t>
  </si>
  <si>
    <t>12-INCH SEWER LINE, DUCTILE IRON</t>
  </si>
  <si>
    <t>55720-0000</t>
  </si>
  <si>
    <t>Repair structural timber and lumber</t>
  </si>
  <si>
    <t>REPAIR STRUCTURAL TIMBER AND LUMBER</t>
  </si>
  <si>
    <t>15702-3000</t>
  </si>
  <si>
    <t>HORIZONTAL DRAIN JETTING</t>
  </si>
  <si>
    <t>HORIZONTAL DRAIN CASING AND COLLAR</t>
  </si>
  <si>
    <t>CONSTRUCT AND REMOVE TEMPORARY ACCESS AND DRILL PADS</t>
  </si>
  <si>
    <t>Horizontal drain jetting</t>
  </si>
  <si>
    <t>Horizontal drain casing and collar</t>
  </si>
  <si>
    <t>Construct and remove temporary access and drill pads</t>
  </si>
  <si>
    <t>61005-0000</t>
  </si>
  <si>
    <t>61008-0000</t>
  </si>
  <si>
    <t>61012-0000</t>
  </si>
  <si>
    <t>63415-0000</t>
  </si>
  <si>
    <t>60220-3960</t>
  </si>
  <si>
    <t>3600mm span, 900mm rise precast reinforced concrete box culvert</t>
  </si>
  <si>
    <t>12 FEET SPAN, 3 FEET RISE, PRECAST REINFORCED CONCRETE BOX CULVERT</t>
  </si>
  <si>
    <t>Was 100% certain, was not used</t>
  </si>
  <si>
    <t>63405-2890</t>
  </si>
  <si>
    <t>15214-2500</t>
  </si>
  <si>
    <t>Survey and staking, reinforced soil slope</t>
  </si>
  <si>
    <t>SURVEY AND STAKING, REINFORCED SOIL SLOPE</t>
  </si>
  <si>
    <t>30205-0500</t>
  </si>
  <si>
    <t>Roadway aggregate, shoulder finishing</t>
  </si>
  <si>
    <t>Roadway aggregate, method ----, ----</t>
  </si>
  <si>
    <t>ROADWAY AGGREGATE, SHOULDER FINISHING</t>
  </si>
  <si>
    <t>This item includes BOTH aggregate material &amp; shoulder finishing work</t>
  </si>
  <si>
    <t>16 FEET SPAN, 8 FEET RISE PRECAST REINFORCED CONCRETE BOX CULVERT</t>
  </si>
  <si>
    <t>60220-4760</t>
  </si>
  <si>
    <t>63502-3900</t>
  </si>
  <si>
    <t>Mitigation, bank stabilization</t>
  </si>
  <si>
    <t>64703-8000</t>
  </si>
  <si>
    <t>64704-1700</t>
  </si>
  <si>
    <t>MITIGATION, BANK STABILIZATION</t>
  </si>
  <si>
    <t>63401-0850</t>
  </si>
  <si>
    <t>Pavement markings, type D, dotted</t>
  </si>
  <si>
    <t>PAVEMENT MARKINGS, TYPE D, DOTTED</t>
  </si>
  <si>
    <t>Placing Government-furnished topsoil, ---- inch depth</t>
  </si>
  <si>
    <t>62411-0350</t>
  </si>
  <si>
    <t>Placing Government-furnished topsoil, 125mm depth</t>
  </si>
  <si>
    <t>PLACING GOVERNMENT-FURNISHED TOPSOIL, 5-INCH DEPTH</t>
  </si>
  <si>
    <t>20120-1000</t>
  </si>
  <si>
    <t>20120-2000</t>
  </si>
  <si>
    <t>ONLY for unique situations; normally part of Clearing &amp; Grubbing</t>
  </si>
  <si>
    <t>26102-0000</t>
  </si>
  <si>
    <t>Landscape edging</t>
  </si>
  <si>
    <t>62643-0500</t>
  </si>
  <si>
    <t>Landscape edging, metal</t>
  </si>
  <si>
    <t>LANDSCAPE EDGING, METAL</t>
  </si>
  <si>
    <t>64706-2000</t>
  </si>
  <si>
    <t>GRS-IBS, ---</t>
  </si>
  <si>
    <t>57403-1000</t>
  </si>
  <si>
    <t>GRS-IBS, segmental retaining wall unit (SRWU)</t>
  </si>
  <si>
    <t>GRS-IBS, SEGMENTAL RETAINING WALL UNIT (SRWU)</t>
  </si>
  <si>
    <t>6/10/2014, 6/5/2017</t>
  </si>
  <si>
    <t>Survey and staking, intersection</t>
  </si>
  <si>
    <t>SURVEY AND STAKING, INTERSECTION</t>
  </si>
  <si>
    <t>15215-8000</t>
  </si>
  <si>
    <t>41101-0000</t>
  </si>
  <si>
    <t>Prime coat</t>
  </si>
  <si>
    <t>PRIME COAT</t>
  </si>
  <si>
    <t>41102-0000</t>
  </si>
  <si>
    <t>Polymer modified emulsion membrane</t>
  </si>
  <si>
    <r>
      <t xml:space="preserve">429 Bonded Wearing Course - </t>
    </r>
    <r>
      <rPr>
        <b/>
        <sz val="10"/>
        <color rgb="FFFF0000"/>
        <rFont val="Arial Narrow"/>
        <family val="2"/>
      </rPr>
      <t>Not in FP</t>
    </r>
  </si>
  <si>
    <t>42905-0000</t>
  </si>
  <si>
    <t>POLYMER MODIFIED EMULSION MEMBRANE</t>
  </si>
  <si>
    <t>Roadway aggregate, method 2, surface course</t>
  </si>
  <si>
    <t>ROADWAY AGGREGATE, METHOD 2, SURFACE COURSE</t>
  </si>
  <si>
    <t>30202-2100</t>
  </si>
  <si>
    <t>Mumble strip, ----</t>
  </si>
  <si>
    <t>Mumble strip, shoulder</t>
  </si>
  <si>
    <t>MUMBLE STRIP, SHOULDER</t>
  </si>
  <si>
    <t>Not yet added</t>
  </si>
  <si>
    <t>63325-1000</t>
  </si>
  <si>
    <t>30206-0500</t>
  </si>
  <si>
    <t>63325-0000</t>
  </si>
  <si>
    <t>Mumble strip</t>
  </si>
  <si>
    <t>MUMBLE STRIP</t>
  </si>
  <si>
    <t>BACKHOE LOADER, 2 CUBIC FOOT MINIMUM RATED CAPACITY BUCKET, 12-INCH WIDTH</t>
  </si>
  <si>
    <t>fixed typo</t>
  </si>
  <si>
    <t>64620-0000</t>
  </si>
  <si>
    <t>Remove and reset</t>
  </si>
  <si>
    <t xml:space="preserve">REMOVE AND RESET </t>
  </si>
  <si>
    <t>Only for UNCOMMON items to be removed &amp; reset</t>
  </si>
  <si>
    <t>63501-3500</t>
  </si>
  <si>
    <t>Temporary traffic control, public information program</t>
  </si>
  <si>
    <t>TEMPORARY TRAFFIC CONTROL, PUBLIC INFORMATION PROGRAM</t>
  </si>
  <si>
    <r>
      <t xml:space="preserve">585  Ultra High Performance Concrete </t>
    </r>
    <r>
      <rPr>
        <b/>
        <sz val="10"/>
        <color rgb="FFFF0000"/>
        <rFont val="Arial Narrow"/>
        <family val="2"/>
      </rPr>
      <t>- Not in FP</t>
    </r>
  </si>
  <si>
    <t>21102-3000</t>
  </si>
  <si>
    <t>Roadway obliteration, method 3</t>
  </si>
  <si>
    <t>ROADWAY OBLITERATION, METHOD 3</t>
  </si>
  <si>
    <t>58501-0000</t>
  </si>
  <si>
    <t>Ultra high performance concrete</t>
  </si>
  <si>
    <t>ULTRA HIGH PERFORMANCE CONCRETE</t>
  </si>
  <si>
    <t>58502-0000</t>
  </si>
  <si>
    <t>Ultra high performance concrete, ---</t>
  </si>
  <si>
    <t>20301-3900</t>
  </si>
  <si>
    <t>Removal of pavement markings, symbols and words</t>
  </si>
  <si>
    <t>REMOVAL OF PAVEMENT MARKINGS, SYMBOLS AND WORDS</t>
  </si>
  <si>
    <t>61903-0000</t>
  </si>
  <si>
    <t>Cattle guard</t>
  </si>
  <si>
    <t>CATTLE GUARD</t>
  </si>
  <si>
    <t>7/18/2016,            deleted 9/23/2016</t>
  </si>
  <si>
    <t>FLH Geotech Team</t>
  </si>
  <si>
    <r>
      <t xml:space="preserve">651  </t>
    </r>
    <r>
      <rPr>
        <b/>
        <i/>
        <sz val="10"/>
        <rFont val="Arial Narrow"/>
        <family val="2"/>
      </rPr>
      <t>Draped</t>
    </r>
    <r>
      <rPr>
        <b/>
        <sz val="10"/>
        <rFont val="Arial Narrow"/>
        <family val="2"/>
      </rPr>
      <t xml:space="preserve"> Rockfall Protection </t>
    </r>
    <r>
      <rPr>
        <b/>
        <sz val="10"/>
        <color rgb="FFFF0000"/>
        <rFont val="Arial Narrow"/>
        <family val="2"/>
      </rPr>
      <t>Not in FP-14</t>
    </r>
  </si>
  <si>
    <t xml:space="preserve">Rockfall protection fence  </t>
  </si>
  <si>
    <t>DO NOT USE (Can't truly delete items)</t>
  </si>
  <si>
    <t xml:space="preserve">Added "Draped" - FLH Geotech Team </t>
  </si>
  <si>
    <t>Repair, --</t>
  </si>
  <si>
    <r>
      <t xml:space="preserve">653  </t>
    </r>
    <r>
      <rPr>
        <b/>
        <i/>
        <sz val="10"/>
        <rFont val="Arial Narrow"/>
        <family val="2"/>
      </rPr>
      <t>Midslope Rockfall Attenuator</t>
    </r>
    <r>
      <rPr>
        <b/>
        <sz val="10"/>
        <rFont val="Arial Narrow"/>
        <family val="2"/>
      </rPr>
      <t xml:space="preserve"> </t>
    </r>
    <r>
      <rPr>
        <b/>
        <sz val="10"/>
        <color rgb="FFFF0000"/>
        <rFont val="Arial Narrow"/>
        <family val="2"/>
      </rPr>
      <t>Not in FP-14</t>
    </r>
  </si>
  <si>
    <t>Midslope rockfall attenuator</t>
  </si>
  <si>
    <t>Repair midslope rockfall attenuator</t>
  </si>
  <si>
    <t>Roadside Rockfall Protection, ---</t>
  </si>
  <si>
    <r>
      <t xml:space="preserve">655  </t>
    </r>
    <r>
      <rPr>
        <b/>
        <i/>
        <sz val="10"/>
        <rFont val="Arial Narrow"/>
        <family val="2"/>
      </rPr>
      <t>Anchored Wired Mesh System</t>
    </r>
    <r>
      <rPr>
        <b/>
        <sz val="10"/>
        <rFont val="Arial Narrow"/>
        <family val="2"/>
      </rPr>
      <t xml:space="preserve"> </t>
    </r>
    <r>
      <rPr>
        <b/>
        <sz val="10"/>
        <color rgb="FFFF0000"/>
        <rFont val="Arial Narrow"/>
        <family val="2"/>
      </rPr>
      <t>Not in FP-14</t>
    </r>
  </si>
  <si>
    <t>Anchored Wired Mesh System</t>
  </si>
  <si>
    <r>
      <t xml:space="preserve">656 </t>
    </r>
    <r>
      <rPr>
        <b/>
        <i/>
        <sz val="10"/>
        <rFont val="Arial Narrow"/>
        <family val="2"/>
      </rPr>
      <t>Temporary Rockfall Protection</t>
    </r>
    <r>
      <rPr>
        <b/>
        <sz val="10"/>
        <rFont val="Arial Narrow"/>
        <family val="2"/>
      </rPr>
      <t xml:space="preserve"> </t>
    </r>
    <r>
      <rPr>
        <b/>
        <sz val="10"/>
        <color rgb="FFFF0000"/>
        <rFont val="Arial Narrow"/>
        <family val="2"/>
      </rPr>
      <t>Not in FP-14</t>
    </r>
  </si>
  <si>
    <t>Temporary Roadway Rockfall Protection</t>
  </si>
  <si>
    <t>65120-1000</t>
  </si>
  <si>
    <t>65120-2000</t>
  </si>
  <si>
    <t>Repair draped rockfall protection, wire mesh</t>
  </si>
  <si>
    <t>Repair draped rockfall protection, cable net</t>
  </si>
  <si>
    <t>REPAIR DRAPED ROCKFALL PROTECTION, WIRE MESH</t>
  </si>
  <si>
    <t>REPAIR DRAPED ROCKFALL PROTECTION, CABLE NET</t>
  </si>
  <si>
    <t>FLH GEOTECH</t>
  </si>
  <si>
    <t>65301-0000</t>
  </si>
  <si>
    <t>65305-0000</t>
  </si>
  <si>
    <t>MIDSLOPE ROCKFALL ATTENUATOR</t>
  </si>
  <si>
    <t>REPAIR MIDSLOPE ROCKFALL ATTENUATOR</t>
  </si>
  <si>
    <t>Roadside rockfall protection, fence</t>
  </si>
  <si>
    <t>65401-1000</t>
  </si>
  <si>
    <t>ROADSIDE ROCKFALL PROTECTION, FENCE</t>
  </si>
  <si>
    <t>65402-1000</t>
  </si>
  <si>
    <t>Roadside rockfall protection, gabion barrier</t>
  </si>
  <si>
    <t>ROADSIDE ROCKFALL PROTECTION, GABION BARRIER</t>
  </si>
  <si>
    <t>65501-0000</t>
  </si>
  <si>
    <t>Anchored wired mesh system</t>
  </si>
  <si>
    <t>ANCHORED WIRED MESH SYSTEM</t>
  </si>
  <si>
    <t>Temporary roadway rockfall protection</t>
  </si>
  <si>
    <t>TEMPORARY ROADWAY ROCKFALL PROTECTION</t>
  </si>
  <si>
    <t>65601-0000</t>
  </si>
  <si>
    <t>65602-0000</t>
  </si>
  <si>
    <t>Fiberglass reinforced plastic, ---</t>
  </si>
  <si>
    <t>58405-1000</t>
  </si>
  <si>
    <t>Fiberglass reinforced plastic, grating</t>
  </si>
  <si>
    <t>FIBERGLASS REINFORCED PLASTIC, GRATING</t>
  </si>
  <si>
    <t>Field office equipment</t>
  </si>
  <si>
    <t>Field office services</t>
  </si>
  <si>
    <t>63709-0000</t>
  </si>
  <si>
    <t>63710-0000</t>
  </si>
  <si>
    <t>63712-0000</t>
  </si>
  <si>
    <t>63713-0000</t>
  </si>
  <si>
    <t>FIELD OFFICE EQUIPMENT</t>
  </si>
  <si>
    <t>FIELD OFFICE SERVICES</t>
  </si>
  <si>
    <t>64704-2000</t>
  </si>
  <si>
    <t>64633-0000</t>
  </si>
  <si>
    <r>
      <t xml:space="preserve">417  Emulsified Asphalt Pavement - </t>
    </r>
    <r>
      <rPr>
        <b/>
        <sz val="10"/>
        <color rgb="FFFF0000"/>
        <rFont val="Arial Narrow"/>
        <family val="2"/>
      </rPr>
      <t>Not in FP-14</t>
    </r>
  </si>
  <si>
    <t>Emulsified asphalt pavement</t>
  </si>
  <si>
    <t>Open-graded emulsified asphalt pavement</t>
  </si>
  <si>
    <t>Choker aggregate</t>
  </si>
  <si>
    <t>WFL/FLH Material/Pavement Team</t>
  </si>
  <si>
    <t>41701-0000</t>
  </si>
  <si>
    <t>41702-0000</t>
  </si>
  <si>
    <t>41705-0000</t>
  </si>
  <si>
    <t>41706-0000</t>
  </si>
  <si>
    <t>41707-0000</t>
  </si>
  <si>
    <t>EMULSIFIED ASPHALT PAVEMENT</t>
  </si>
  <si>
    <t>OPEN-GRADED EMULSIFIED ASPHALT PAVEMENT</t>
  </si>
  <si>
    <t>CHOKER AGGREGATE</t>
  </si>
  <si>
    <t>WFL/FLH Materials</t>
  </si>
  <si>
    <t>55102-2300</t>
  </si>
  <si>
    <t>55102-2400</t>
  </si>
  <si>
    <t>15702-4000</t>
  </si>
  <si>
    <t>63326-0000</t>
  </si>
  <si>
    <t>63326-1000</t>
  </si>
  <si>
    <t>30203-2100</t>
  </si>
  <si>
    <t>30203-2120</t>
  </si>
  <si>
    <t>30203-2140</t>
  </si>
  <si>
    <t>Roadway aggregate, method 2, surface course, 100mm depth</t>
  </si>
  <si>
    <t>ROADWAY AGGREGATE, METHOD 2, SURFACE COURSE, 4-INCH DEPTH</t>
  </si>
  <si>
    <t>Roadway aggregate, method 2, surface course, 150mm depth</t>
  </si>
  <si>
    <t>ROADWAY AGGREGATE, METHOD 2, SURFACE COURSE, 6-INCH DEPTH</t>
  </si>
  <si>
    <t>Roadway aggregate, method ---- , --- depth</t>
  </si>
  <si>
    <t>61114-0000</t>
  </si>
  <si>
    <t>Water system accessory</t>
  </si>
  <si>
    <t>WATER SYSTEM ACCESSORY</t>
  </si>
  <si>
    <t>61114-7000</t>
  </si>
  <si>
    <t>Water system accessory, coupling</t>
  </si>
  <si>
    <t>WATER SYSTEM ACCESSORY, COUPLING</t>
  </si>
  <si>
    <t>61114-8000</t>
  </si>
  <si>
    <t>WATER SYSTEM ACCESSORY, REDUCER</t>
  </si>
  <si>
    <t>Water system accessory, reducer</t>
  </si>
  <si>
    <t>Next FP: Consider changing name to "Raise Guardrail"</t>
  </si>
  <si>
    <t>62405-1300</t>
  </si>
  <si>
    <t>62017-0800</t>
  </si>
  <si>
    <t>DRY STACKED STONE MASONRY HEADWALL FOR 42-INCH PIPE CULVERT</t>
  </si>
  <si>
    <t>Dry stacked stone masonry headwall for 1050mm pipe culvert</t>
  </si>
  <si>
    <r>
      <t xml:space="preserve">421  Scrub Seal - </t>
    </r>
    <r>
      <rPr>
        <b/>
        <sz val="10"/>
        <color rgb="FFFF0000"/>
        <rFont val="Arial Narrow"/>
        <family val="2"/>
      </rPr>
      <t>Not in FP</t>
    </r>
  </si>
  <si>
    <t>Scrub Seal</t>
  </si>
  <si>
    <t>42101-0000</t>
  </si>
  <si>
    <t>SCRUB SEAL</t>
  </si>
  <si>
    <t>42110-0000</t>
  </si>
  <si>
    <t>Polymer modified rejuvenating asphaltic emulsion</t>
  </si>
  <si>
    <t>POLYMER MODIFIED REJUVENATING ASPHALTIC EMULSION</t>
  </si>
  <si>
    <t>42111-0000</t>
  </si>
  <si>
    <t>Bentonite</t>
  </si>
  <si>
    <t>31403-0000</t>
  </si>
  <si>
    <t>BENTONITE</t>
  </si>
  <si>
    <t>Shear pin</t>
  </si>
  <si>
    <t>26005-0000</t>
  </si>
  <si>
    <t>SHEAR PIN</t>
  </si>
  <si>
    <t>Biotic soil amendment, ---</t>
  </si>
  <si>
    <t>62550-2000</t>
  </si>
  <si>
    <t>Biotic soil amendment, hydraulic method</t>
  </si>
  <si>
    <t>62551-2000</t>
  </si>
  <si>
    <t>BIOTIC SOIL AMENDMENT, HYDRAULIC METHOD</t>
  </si>
  <si>
    <t>Speed bump</t>
  </si>
  <si>
    <t>20301-3410</t>
  </si>
  <si>
    <t>20301-3420</t>
  </si>
  <si>
    <t>Removal of speed bump</t>
  </si>
  <si>
    <t>REMOVAL OF SPEED BUMP</t>
  </si>
  <si>
    <t>Removal of speed hump</t>
  </si>
  <si>
    <t>REMOVAL OF SPEED HUMP</t>
  </si>
  <si>
    <t>63328-0000</t>
  </si>
  <si>
    <t>SPEED BUMP</t>
  </si>
  <si>
    <t>15702-5000</t>
  </si>
  <si>
    <t>60912-1000</t>
  </si>
  <si>
    <t>42109-0000</t>
  </si>
  <si>
    <t>Reinforced concrete box culvert</t>
  </si>
  <si>
    <t>60227-0000</t>
  </si>
  <si>
    <t>REINFORCED CONCRETE BOX CULVERT</t>
  </si>
  <si>
    <t>Recessed pavement markings, type D, solid</t>
  </si>
  <si>
    <t>Recessed pavement markings, type D, broken</t>
  </si>
  <si>
    <t>63412-0700</t>
  </si>
  <si>
    <t>63412-0800</t>
  </si>
  <si>
    <t>Inlet trash screen</t>
  </si>
  <si>
    <t>60422-0000</t>
  </si>
  <si>
    <t>INLET TRASH SCREEN</t>
  </si>
  <si>
    <t>RECESSED PAVEMENT MARKINGS, TYPE D, SOLID</t>
  </si>
  <si>
    <t>RECESSED PAVEMENT MARKINGS, TYPE D, BROKEN</t>
  </si>
  <si>
    <t>56901-1500</t>
  </si>
  <si>
    <t>Changed number, was originally a duplicate number</t>
  </si>
  <si>
    <r>
      <t xml:space="preserve">654  </t>
    </r>
    <r>
      <rPr>
        <b/>
        <i/>
        <sz val="10"/>
        <rFont val="Arial Narrow"/>
        <family val="2"/>
      </rPr>
      <t>Roadside</t>
    </r>
    <r>
      <rPr>
        <b/>
        <sz val="10"/>
        <rFont val="Arial Narrow"/>
        <family val="2"/>
      </rPr>
      <t xml:space="preserve"> Rockfall Protection </t>
    </r>
    <r>
      <rPr>
        <b/>
        <sz val="10"/>
        <color rgb="FFFF0000"/>
        <rFont val="Arial Narrow"/>
        <family val="2"/>
      </rPr>
      <t>Not in FP-14</t>
    </r>
  </si>
  <si>
    <r>
      <t xml:space="preserve">262  Geosynthetic Reinforced (GRS) Retaining Wall - </t>
    </r>
    <r>
      <rPr>
        <b/>
        <sz val="10"/>
        <color rgb="FFFF0000"/>
        <rFont val="Arial Narrow"/>
        <family val="2"/>
      </rPr>
      <t>Not in FP-14</t>
    </r>
  </si>
  <si>
    <t xml:space="preserve">Geosynthetic reinforced (GRS) retaining wall, --- </t>
  </si>
  <si>
    <t>26201-0000</t>
  </si>
  <si>
    <t>Geosynthetic reinforced soil (GRS) retaining wall</t>
  </si>
  <si>
    <t>GEOSYNTHETIC REINFORCED SOIL (GRS) RETAINING WALL</t>
  </si>
  <si>
    <t>25701-1000</t>
  </si>
  <si>
    <t>Contractor furnished geosynthetic reinforced soil (GRS) retaining wall design</t>
  </si>
  <si>
    <t>CONTRACTOR FURNISHED GEOSYNTHETIC REINFORCED SOIL (GRS) RETAINING WALL DESIGN</t>
  </si>
  <si>
    <t>15706-2300</t>
  </si>
  <si>
    <t>Soil erosion control, on-site concrete washout structure</t>
  </si>
  <si>
    <t>SOIL EROSION CONTROL, ON-SITE CONCRETE WASHOUT STRUCTURE</t>
  </si>
  <si>
    <t>30303-4000</t>
  </si>
  <si>
    <t>56203-0000</t>
  </si>
  <si>
    <t>63308-3400</t>
  </si>
  <si>
    <t>Object marker, type 4</t>
  </si>
  <si>
    <t>OBJECT MARKER, TYPE 4</t>
  </si>
  <si>
    <t>Partially grouted riprap, method ----, class ----</t>
  </si>
  <si>
    <t>Reserved</t>
  </si>
  <si>
    <t>25112-0200</t>
  </si>
  <si>
    <t>25112-0300</t>
  </si>
  <si>
    <t>25112-0400</t>
  </si>
  <si>
    <t>Partially grouted riprap, method A, class 2</t>
  </si>
  <si>
    <t>Partially grouted riprap, method A, class 3</t>
  </si>
  <si>
    <t>Partially grouted riprap, method A, class 4</t>
  </si>
  <si>
    <t>PARTIALLY GROUTED RIPRAP, METHOD A, CLASS 2</t>
  </si>
  <si>
    <t>PARTIALLY GROUTED RIPRAP, METHOD A, CLASS 3</t>
  </si>
  <si>
    <t>PARTIALLY GROUTED RIPRAP, METHOD A, CLASS 4</t>
  </si>
  <si>
    <t>25112-2200</t>
  </si>
  <si>
    <t>25112-2300</t>
  </si>
  <si>
    <t>25112-2400</t>
  </si>
  <si>
    <t>Partially grouted riprap, method B, class 2</t>
  </si>
  <si>
    <t>Partially grouted riprap, method B, class 3</t>
  </si>
  <si>
    <t>Partially grouted riprap, method B, class 4</t>
  </si>
  <si>
    <t>PARTIALLY GROUTED RIPRAP, METHOD B, CLASS 2</t>
  </si>
  <si>
    <t>PARTIALLY GROUTED RIPRAP, METHOD B, CLASS 3</t>
  </si>
  <si>
    <t>PARTIALLY GROUTED RIPRAP, METHOD B, CLASS 4</t>
  </si>
  <si>
    <t>15702-6000</t>
  </si>
  <si>
    <t>Soil erosion control, temporary stream diversion</t>
  </si>
  <si>
    <t>SOIL EROSION CONTROL, TEMPORARY STREAM DIVERSION</t>
  </si>
  <si>
    <r>
      <t xml:space="preserve">428 Hydroblasting - </t>
    </r>
    <r>
      <rPr>
        <b/>
        <sz val="10"/>
        <color rgb="FFFF0000"/>
        <rFont val="Arial Narrow"/>
        <family val="2"/>
      </rPr>
      <t>Not in FP</t>
    </r>
  </si>
  <si>
    <t>Hydroblasting</t>
  </si>
  <si>
    <t>42801-0000</t>
  </si>
  <si>
    <t>HYDROBLASTING</t>
  </si>
  <si>
    <t>63503-0380</t>
  </si>
  <si>
    <t>Temporary traffic control, crowd control barricade</t>
  </si>
  <si>
    <t>TEMPORARY TRAFFIC CONTROL, CROWD CONTROL BARRICADE</t>
  </si>
  <si>
    <t>64703-9000</t>
  </si>
  <si>
    <t>64703-9050</t>
  </si>
  <si>
    <t>Mitigation, stream ford</t>
  </si>
  <si>
    <t>MITIGATION, STREAM FORD</t>
  </si>
  <si>
    <t>Mitigation, water bar</t>
  </si>
  <si>
    <t>MITIGATION, WATER BAR</t>
  </si>
  <si>
    <r>
      <t>430 High friction surface treatment</t>
    </r>
    <r>
      <rPr>
        <b/>
        <sz val="10"/>
        <color rgb="FFFF0000"/>
        <rFont val="Arial Narrow"/>
        <family val="2"/>
      </rPr>
      <t xml:space="preserve"> - Not in FP</t>
    </r>
  </si>
  <si>
    <t>High friction surface treatment</t>
  </si>
  <si>
    <t>43001-0000</t>
  </si>
  <si>
    <t>HIGH FRICTION SURFACE TREATMENT</t>
  </si>
  <si>
    <t>Request Due</t>
  </si>
  <si>
    <t>Meeting</t>
  </si>
  <si>
    <t>Update on</t>
  </si>
  <si>
    <t>Lead</t>
  </si>
  <si>
    <t>New Years Day</t>
  </si>
  <si>
    <t>Martin Luther King Day</t>
  </si>
  <si>
    <t>Washington’s Birthday</t>
  </si>
  <si>
    <t>Memorial Day</t>
  </si>
  <si>
    <t>Independence Day</t>
  </si>
  <si>
    <t>Labor Day</t>
  </si>
  <si>
    <t>Columbus Day</t>
  </si>
  <si>
    <t>Veterans Day</t>
  </si>
  <si>
    <t>Thanksgiving</t>
  </si>
  <si>
    <t>Christmas</t>
  </si>
  <si>
    <t>Begin Date:</t>
  </si>
  <si>
    <t>Date</t>
  </si>
  <si>
    <t>&lt;table border="1" cellpadding="1" cellspacing="1"&gt;&lt;thead&gt;&lt;tr&gt;&lt;th scope="col" style="text-align: center;"&gt;REQUEST DUE&lt;br&gt;Pay Item Request Forms&lt;/th&gt;&lt;th scope="col" style="text-align: center;"&gt;FLH Pay Item Team&lt;br&gt;Meeting&lt;/th&gt;&lt;th scope="col" style="text-align: center;"&gt;UPDATED&lt;br&gt;EEBACS and Pay Item Lists&lt;br&gt;in-house and web&lt;/th&gt;&lt;/tr&gt;&lt;/thead&gt;&lt;tbody&gt;&lt;tr style="border: 3px solid #194178;"&gt;&lt;td style="text-align: center;"&gt;(Wednesday)&lt;/td&gt;&lt;td style="text-align: center;"&gt;(usually Monday)&lt;/td&gt;&lt;td style="text-align: center;"&gt;COB Wednesday&lt;/td&gt;&lt;/tr&gt;</t>
  </si>
  <si>
    <t>&lt;/tbody&gt;&lt;/table&gt;</t>
  </si>
  <si>
    <t>Begin:</t>
  </si>
  <si>
    <t>End:</t>
  </si>
  <si>
    <t>NoMeeting:</t>
  </si>
  <si>
    <t>CenterCell:</t>
  </si>
  <si>
    <t>Constants</t>
  </si>
  <si>
    <t>Instructions</t>
  </si>
  <si>
    <t>1)</t>
  </si>
  <si>
    <t>2)</t>
  </si>
  <si>
    <t>overwriting the existing content.</t>
  </si>
  <si>
    <t>Copy the area and paste to the Drupal page as "Source" text,</t>
  </si>
  <si>
    <t>Fill in "Begin" date in yellow field at top.</t>
  </si>
  <si>
    <t>&lt;td class="CenterCell"&gt;</t>
  </si>
  <si>
    <t>IncrUpdate:</t>
  </si>
  <si>
    <t>IncrRequest:</t>
  </si>
  <si>
    <t>IncrMeeting:</t>
  </si>
  <si>
    <t>&lt;thead&gt;&lt;tr&gt;&lt;th&gt;Pay Item&lt;/th&gt;&lt;th&gt;Item Description - MET&lt;/th&gt;&lt;th&gt;Unit_m&lt;/th&gt;&lt;th&gt;Item Description-USC&lt;/th&gt;&lt;th&gt;UNIT_E&lt;/th&gt;&lt;th&gt;Bid_&lt;wbr&gt;Dec&lt;/th&gt;&lt;th&gt;Pay_&lt;wbr&gt;Dec&lt;/th&gt;&lt;th&gt;Pay Item Type&lt;/th&gt;&lt;th&gt;Changed&lt;/th&gt;&lt;th&gt;Comments&lt;/th&gt;&lt;/tr&gt;&lt;/thead&gt;</t>
  </si>
  <si>
    <t>&lt;ul&gt;</t>
  </si>
  <si>
    <t xml:space="preserve">  &lt;li&gt;&lt;a href="/federal-lands/estimates/forms/flh-pay-item-request"&gt;FLH Pay Item Request Form&lt;/a&gt;&lt;/li&gt;</t>
  </si>
  <si>
    <t>&lt;/ul&gt;</t>
  </si>
  <si>
    <t xml:space="preserve">  &lt;li&gt;&lt;a href="/federal-lands/estimates/forms/pay-item-deadlines"&gt;Pay Item Request Deadlines&lt;/a&gt;&lt;/li&gt;</t>
  </si>
  <si>
    <t>&lt;table&gt;</t>
  </si>
  <si>
    <t>15705-1900</t>
  </si>
  <si>
    <t>Soil erosion control, temporary water crossing</t>
  </si>
  <si>
    <t>SOIL EROSION CONTROL, TEMPORARY WATER CROSSING</t>
  </si>
  <si>
    <t>55211-0000</t>
  </si>
  <si>
    <t>62202-2000</t>
  </si>
  <si>
    <t>&lt;h3&gt;Related Information&lt;/h3&gt;</t>
  </si>
  <si>
    <t>&lt;h3&gt;Pay Item Listing&lt;/h3&gt;</t>
  </si>
  <si>
    <t>63502-2050</t>
  </si>
  <si>
    <t>Temporary traffic control, speed feedback sign</t>
  </si>
  <si>
    <t>TEMPORARY TRAFFIC CONTROL, SPEED FEEDBACK SIGN</t>
  </si>
  <si>
    <t>Updated</t>
  </si>
  <si>
    <t>63603-0200</t>
  </si>
  <si>
    <t>System installation, telephone company compensation</t>
  </si>
  <si>
    <t>SYSTEM INSTALLATION, TELEPHONE COMPANY COMPENSATION</t>
  </si>
  <si>
    <t>20203-0000</t>
  </si>
  <si>
    <t>20207-0000</t>
  </si>
  <si>
    <t>60233-1100</t>
  </si>
  <si>
    <t>60233-1500</t>
  </si>
  <si>
    <t>60233-1200</t>
  </si>
  <si>
    <t>60412-3000</t>
  </si>
  <si>
    <t>Remove and reset inlet</t>
  </si>
  <si>
    <t>REMOVE AND RESET INLET</t>
  </si>
  <si>
    <t>Metal headwall for ---- inch pipe culvert</t>
  </si>
  <si>
    <t>Metal headwall for ---- inch equivalent diameter arch or elliptical pipe culvert</t>
  </si>
  <si>
    <t>Metal headwall for 1650mm equivalent diameter arch or elliptical pipe culvert</t>
  </si>
  <si>
    <t>Metal headwall for 1800mm equivalent diameter arch or elliptical pipe culvert</t>
  </si>
  <si>
    <t>Metal headwall for 2250mm equivalent diameter arch or elliptical pipe culvert</t>
  </si>
  <si>
    <t>METAL HEADWALL FOR 66-INCH EQUIVALENT DIAMETER ARCH OR ELLIPTICAL PIPE CULVERT</t>
  </si>
  <si>
    <t>METAL HEADWALL FOR 72-INCH EQUIVALENT DIAMETER ARCH OR ELLIPTICAL PIPE CULVERT</t>
  </si>
  <si>
    <t>METAL HEADWALL FOR 90-INCH EQUIVALENT DIAMETER ARCH OR ELLIPTICAL PIPE CULVERT</t>
  </si>
  <si>
    <t>62017-0200</t>
  </si>
  <si>
    <t>DRY STACKED STONE MASONRY HEADWALL FOR 15-INCH PIPE CULVERT</t>
  </si>
  <si>
    <t>Dry stacked stone masonry headwall for 375mm pipe culvert</t>
  </si>
  <si>
    <t>Rockery,  ----, ----</t>
  </si>
  <si>
    <t>25210-1000</t>
  </si>
  <si>
    <t>Rockery, in-stream</t>
  </si>
  <si>
    <t>ROCKERY, IN-STREAM</t>
  </si>
  <si>
    <t>25210-1100</t>
  </si>
  <si>
    <t>25210-1200</t>
  </si>
  <si>
    <t>25210-1300</t>
  </si>
  <si>
    <t>Rockery, in-stream, cut side</t>
  </si>
  <si>
    <t>Rockery, in-stream, fill side</t>
  </si>
  <si>
    <t>Rockery, in-stream, reinforced fill</t>
  </si>
  <si>
    <t>ROCKERY, IN-STREAM,  CUT SIDE</t>
  </si>
  <si>
    <t>ROCKERY, IN-STREAM, FILL SIDE</t>
  </si>
  <si>
    <t>ROCKERY, IN-STREAM, REINFORCED FILL</t>
  </si>
  <si>
    <t>Cellular confinement system backfill, ----</t>
  </si>
  <si>
    <t>62910-1000</t>
  </si>
  <si>
    <t>Cellular confinement system backfill, granular</t>
  </si>
  <si>
    <t>CELLULAR CONFINEMENT SYSTEM BACKFILL, GRANULAR</t>
  </si>
  <si>
    <t>63401-1650</t>
  </si>
  <si>
    <t>Pavement markings, type H, dotted</t>
  </si>
  <si>
    <t>PAVEMENT MARKINGS, TYPE H, DOTTED</t>
  </si>
  <si>
    <t>Underdrain valve</t>
  </si>
  <si>
    <t>60514-0000</t>
  </si>
  <si>
    <t>61204-1000</t>
  </si>
  <si>
    <t>Sanitary sewer, interior drop</t>
  </si>
  <si>
    <t>61111-0000</t>
  </si>
  <si>
    <t>40399-0002</t>
  </si>
  <si>
    <t>Yard hydrant</t>
  </si>
  <si>
    <t>UNDERDRAIN VALVE</t>
  </si>
  <si>
    <t>YARD HYDRANT</t>
  </si>
  <si>
    <t>SANITARY SEWER, INTERIOR DROP</t>
  </si>
  <si>
    <t>Sanitary sewer, ---</t>
  </si>
  <si>
    <t>62601-1650</t>
  </si>
  <si>
    <t>62601-1425</t>
  </si>
  <si>
    <t>ACER CIRCINATUM, VINE MAPLE, 5 GALLON, CONTAINER GROWN</t>
  </si>
  <si>
    <t>ACER GLABRUM, ROCKY MOUNTAIN MAPLE, 1 1/2-INCH TO 2-INCH CALIPER, BALLED AND BURLAPPED</t>
  </si>
  <si>
    <t>62605-0250</t>
  </si>
  <si>
    <t xml:space="preserve">ERICAMERICA NAUSEOSA, RUBBER RABBITBUSH, 1 GALLON, CONTAINER GROWN </t>
  </si>
  <si>
    <t>62618-0825</t>
  </si>
  <si>
    <t>ROSA WOODSII, WOODS ROSE, 1 GALLON, CONTAINER GROWN</t>
  </si>
  <si>
    <t>62619-0700</t>
  </si>
  <si>
    <t>SPIREA SPLENDENS, ROSE MEADOWSWEET, 1 GALLON, CONTAINER GROWN</t>
  </si>
  <si>
    <t>62616-2600</t>
  </si>
  <si>
    <t>POTENTILLA FRUTICOSA, SHRUBBY CINQUEFOIL, 1 GALLON, CONTAINER GROWN</t>
  </si>
  <si>
    <t>62618-0950</t>
  </si>
  <si>
    <t>RIBES CEREUM, WAX CURRANT, 1 GALLON, CONTAINER GROWN</t>
  </si>
  <si>
    <t>62619-0750</t>
  </si>
  <si>
    <t>SYMPHORICARPOS, CREEPING SNOWBERRY, 1 GALLON, CONTAINER GROWN</t>
  </si>
  <si>
    <t>62613-0650</t>
  </si>
  <si>
    <t>62603-1600</t>
  </si>
  <si>
    <t xml:space="preserve">CEANOTHUS PROSTRATUS, PROSTRATE CEANOTHUS, 1 GALLON, CONTAINER GROWN </t>
  </si>
  <si>
    <t>60220-4780</t>
  </si>
  <si>
    <t>60220-4755</t>
  </si>
  <si>
    <t>15 FEET SPAN, 8 FEET RISE PRECAST REINFORCED CONCRETE BOX CULVERT</t>
  </si>
  <si>
    <t>Corrected Metric</t>
  </si>
  <si>
    <t>4800mm span, 2400mm rise precast reinforced concrete box culvert</t>
  </si>
  <si>
    <t>4500mm span, 2400mm rise precast reinforced concrete box culvert</t>
  </si>
  <si>
    <t>17 FEET SPAN, 8 FEET RISE PRECAST REINFORCED CONCRETE BOX CULVERT</t>
  </si>
  <si>
    <t>5100mm span, 2400mm rise precast reinforced concrete box culvert</t>
  </si>
  <si>
    <t>3/7/2017, 12/14/2020</t>
  </si>
  <si>
    <t>Ceanothus prostratus, prostrate ceanothus, 4 liter, container grown</t>
  </si>
  <si>
    <t>Mimulus cardinalis, scarlet monkeyflower, 4 liter, container grown</t>
  </si>
  <si>
    <t>MIMULUS CARDINALIS, SCARLET MONKEYFLOWER, 1 GALLON, CONTAINER GROWN</t>
  </si>
  <si>
    <t>Potentilla fruticosa, shrubby conquefoil, 4 liter, container grown</t>
  </si>
  <si>
    <t>Ribes cereum, wax current, 4 liter, container grown</t>
  </si>
  <si>
    <t>Spirea splendens, rose meadowsweet, 4 liter, container grown</t>
  </si>
  <si>
    <t>Symphoricarpos, creeping snowberry, 4 liter, container grown</t>
  </si>
  <si>
    <t>Acer circcinatum, vine maple, 19 liter, container grown</t>
  </si>
  <si>
    <t>Ericamerica nauseosa, rubber rabbitbush, 4 liter, container grown</t>
  </si>
  <si>
    <t>26302-0000</t>
  </si>
  <si>
    <t>Timber lagging</t>
  </si>
  <si>
    <t>26303-0000</t>
  </si>
  <si>
    <t>Concrete lagging</t>
  </si>
  <si>
    <t>CONCRETE LAGGING</t>
  </si>
  <si>
    <r>
      <t xml:space="preserve">263  SOLDIER PILE RETAINING WALLS - </t>
    </r>
    <r>
      <rPr>
        <b/>
        <sz val="10"/>
        <color rgb="FFFF0000"/>
        <rFont val="Arial Narrow"/>
        <family val="2"/>
      </rPr>
      <t>Not in FP-14</t>
    </r>
  </si>
  <si>
    <t>TIMBER LAGGING</t>
  </si>
  <si>
    <t>20405-3000</t>
  </si>
  <si>
    <t>Subexcavation, 450mm depth</t>
  </si>
  <si>
    <t>SUBEXCAVATION, 18-INCH DEPTH</t>
  </si>
  <si>
    <t>Subexcavation, ---- inch depth</t>
  </si>
  <si>
    <r>
      <t xml:space="preserve">586 Precast Segmental Concrete </t>
    </r>
    <r>
      <rPr>
        <b/>
        <sz val="10"/>
        <color rgb="FFFF0000"/>
        <rFont val="Arial Narrow"/>
        <family val="2"/>
      </rPr>
      <t>- Not in FP</t>
    </r>
  </si>
  <si>
    <t>Precast segmental concrete</t>
  </si>
  <si>
    <r>
      <t xml:space="preserve">587 Post-Tensioning System </t>
    </r>
    <r>
      <rPr>
        <b/>
        <sz val="10"/>
        <color rgb="FFFF0000"/>
        <rFont val="Arial Narrow"/>
        <family val="2"/>
      </rPr>
      <t>- Not in FP</t>
    </r>
  </si>
  <si>
    <t>Post-tensioning system</t>
  </si>
  <si>
    <r>
      <t xml:space="preserve">589 Post-Tensioning Grout </t>
    </r>
    <r>
      <rPr>
        <b/>
        <sz val="10"/>
        <color rgb="FFFF0000"/>
        <rFont val="Arial Narrow"/>
        <family val="2"/>
      </rPr>
      <t>- Not in FP</t>
    </r>
  </si>
  <si>
    <t>58601-0000</t>
  </si>
  <si>
    <t>PRECAST SEGMENTAL CONCRETE</t>
  </si>
  <si>
    <t>58602-0000</t>
  </si>
  <si>
    <t>58701-0000</t>
  </si>
  <si>
    <t>POST-TENSIONING SYSTEM</t>
  </si>
  <si>
    <r>
      <t xml:space="preserve">588 Epoxy Joining of Precast Concrete Segments </t>
    </r>
    <r>
      <rPr>
        <b/>
        <sz val="10"/>
        <color rgb="FFFF0000"/>
        <rFont val="Arial Narrow"/>
        <family val="2"/>
      </rPr>
      <t>- Not in FP</t>
    </r>
  </si>
  <si>
    <t>There are currently no pay items listed. This is a place holder. This secttion ties to 586</t>
  </si>
  <si>
    <t>There are currently no pay items listed. This is a place holder. This secttion ties to 587</t>
  </si>
  <si>
    <t>If this section has no pay items by the time 599 we may delete to use for other items.</t>
  </si>
  <si>
    <t>26301-0000</t>
  </si>
  <si>
    <t>Soldier pile retaining wall</t>
  </si>
  <si>
    <t>SOLDIER PILE RETAINING WALL</t>
  </si>
  <si>
    <t>Solider pile retaining wall</t>
  </si>
  <si>
    <t>58503-0000</t>
  </si>
  <si>
    <t>63305-1650</t>
  </si>
  <si>
    <t>Posts, wood, 50mm x 50mm</t>
  </si>
  <si>
    <t>POSTS, WOOD, 2-INCH X 2-INCH</t>
  </si>
  <si>
    <t>64701-3000</t>
  </si>
  <si>
    <t>Mitigation, Archaeological Site</t>
  </si>
  <si>
    <t>MITIGATION, ARCHAEOLOGICAL SITE</t>
  </si>
  <si>
    <t>62305-1000</t>
  </si>
  <si>
    <t>SPECIAL LABOR, SUPPLEMENTAL ARCHAEOLOGICAL SURVEY</t>
  </si>
  <si>
    <t>Special labor, supplemental archaeological survey</t>
  </si>
  <si>
    <t>Utility company compensation</t>
  </si>
  <si>
    <t>Ctsm</t>
  </si>
  <si>
    <t>64503-1000</t>
  </si>
  <si>
    <t>UTILITY COMPANY COMPENSATION</t>
  </si>
  <si>
    <t>Hazardous Material Mitigation</t>
  </si>
  <si>
    <t>64901-1000</t>
  </si>
  <si>
    <t>Hazardous material mitigation</t>
  </si>
  <si>
    <t>HAZARDOUS MATERIAL MITIGATION</t>
  </si>
  <si>
    <t>402  Asphalt Concrete Pavement By Hveem or Marshall Mix Design Method</t>
  </si>
  <si>
    <t>403 Asphalt Concrete</t>
  </si>
  <si>
    <r>
      <t>431 Thin Lift Asphalt Concrete Pavement</t>
    </r>
    <r>
      <rPr>
        <b/>
        <sz val="10"/>
        <color rgb="FFFF0000"/>
        <rFont val="Arial Narrow"/>
        <family val="2"/>
      </rPr>
      <t xml:space="preserve"> - Not in FP</t>
    </r>
  </si>
  <si>
    <t>Thin lift asphalt concrete pavement</t>
  </si>
  <si>
    <t>43101-0000</t>
  </si>
  <si>
    <t>THIN LIFT ASPHALT CONCRETE PAVEMENT</t>
  </si>
  <si>
    <t>Fixed spelling error</t>
  </si>
  <si>
    <t>Populus tremuloides, quaking aspen, 35mm - 50mm caliper, balled and burlapped</t>
  </si>
  <si>
    <t>POPULUS TERMULOIDES, QUAKING ASPEN, 1 1/2-INCH TO 2-INCH CALIPER, BALLED AND BURLAPPED</t>
  </si>
  <si>
    <t>30502-0900</t>
  </si>
  <si>
    <t>FULL DEPTH RECLAMATION WITH CEMENT, 9-INCH DEPTH</t>
  </si>
  <si>
    <t>Full depth reclamation with cement, 225mm depth</t>
  </si>
  <si>
    <t>61902-2150</t>
  </si>
  <si>
    <t>GATE, METAL, 32 FEET WIDTH</t>
  </si>
  <si>
    <t>Gate, metal, 9600mm width</t>
  </si>
  <si>
    <t>64702-3600</t>
  </si>
  <si>
    <t>20213-0000</t>
  </si>
  <si>
    <t>25802-0000</t>
  </si>
  <si>
    <t>64702-3700</t>
  </si>
  <si>
    <t>61202-1000</t>
  </si>
  <si>
    <t>10-INCH SEWER LINE, PLASTIC</t>
  </si>
  <si>
    <t>250mm sewer line, plastic</t>
  </si>
  <si>
    <t>99906-0000</t>
  </si>
  <si>
    <t>Steel Escalation</t>
  </si>
  <si>
    <t>STEEL ESCALATION</t>
  </si>
  <si>
    <t>60510-1500</t>
  </si>
  <si>
    <t>18-INCH OUTLET PIPE</t>
  </si>
  <si>
    <t>450mm outlet pipe</t>
  </si>
  <si>
    <t>Dry stacked stone masonry headwall for ---- equivalent diamter arch or elliptical pipe culvert</t>
  </si>
  <si>
    <t>62018-0700</t>
  </si>
  <si>
    <t>62018-0900</t>
  </si>
  <si>
    <t>Dry stacked stone masonry headwall for 1200mm equivalent diameter arch or elliptical pipe culvert</t>
  </si>
  <si>
    <t>Dry stacked stone masonry headwall for 900mm equivalent diameter arch or elliptical pipe culvert</t>
  </si>
  <si>
    <t>DRY STACKED STONE MASONRY HEADWALL FOR 36-INCH EQUIVALENT DIAMETER ARCH OR ELLIPTICAL PIPE CULVERT</t>
  </si>
  <si>
    <t>DRY STACKED STONE MASONRY HEADWALL FOR 48-INCH EQUIVALENT DIAMETER ARCH OR ELLIPTICAL PIPE CULVERT</t>
  </si>
  <si>
    <t>64707-1000</t>
  </si>
  <si>
    <t>Mitigation, Archaeological Site Monitoring</t>
  </si>
  <si>
    <t>MITIGATION, ARCHAEOLOGICAL SITE MONITORING</t>
  </si>
  <si>
    <r>
      <rPr>
        <b/>
        <sz val="10"/>
        <rFont val="Arial Narrow"/>
        <family val="2"/>
      </rPr>
      <t xml:space="preserve">422 Seal Coat </t>
    </r>
    <r>
      <rPr>
        <b/>
        <sz val="10"/>
        <color rgb="FFFF0000"/>
        <rFont val="Arial Narrow"/>
        <family val="2"/>
      </rPr>
      <t>- Not in FP</t>
    </r>
  </si>
  <si>
    <t>Seal Coat</t>
  </si>
  <si>
    <t>42201-0000</t>
  </si>
  <si>
    <t>SEAL COAT</t>
  </si>
  <si>
    <t>42210-0000</t>
  </si>
  <si>
    <t>Material Incentive (eDeliv)</t>
  </si>
  <si>
    <t>Force Quantity (eDeliv)</t>
  </si>
  <si>
    <t>Force    Unit Price (eDeliv)</t>
  </si>
  <si>
    <t>Yes</t>
  </si>
  <si>
    <t>No</t>
  </si>
  <si>
    <t>Additional Anchor Nail</t>
  </si>
  <si>
    <t>65502-0000</t>
  </si>
  <si>
    <t>ADDITIONAL ANCHOR NAIL</t>
  </si>
  <si>
    <t>57404-0000</t>
  </si>
  <si>
    <t>20302-2700</t>
  </si>
  <si>
    <t>Removal of rumble strips</t>
  </si>
  <si>
    <t>REMOVAL OF RUMBLE STRIPS</t>
  </si>
  <si>
    <t>FLH</t>
  </si>
  <si>
    <t>FLH GEOTECH - Do NOT Use</t>
  </si>
  <si>
    <t>20305-1600</t>
  </si>
  <si>
    <t>Geosynthetic Reinforced Soil - Integrated Bridge System</t>
  </si>
  <si>
    <t>GEOSYNTHETIC REINFORCED SOIL - INTEGRATED BRIDGE SYSTEM</t>
  </si>
  <si>
    <t>Narcissus pseudonarcissus, daffodil variety king alfred, 300mm - 450mm height, container grown</t>
  </si>
  <si>
    <t>NARCISSUS PSEUDONARCISSUS, DAFFODIL VARIETY KING ALFRED, 12-INCH TO 18-INCH HEIGHT, CONTAINER GROWN</t>
  </si>
  <si>
    <t>62621-0050</t>
  </si>
  <si>
    <t>Ulmus americana (valley forge), american elm, 50mm - 65mm caliper, balled and burlapped</t>
  </si>
  <si>
    <t>ULMUS AMERICANA (VALLEY FORGE), AMERICAN ELM, 2-INCH TO 2 1/2-INCH CALIPER, BALLED AND BURLAPPED</t>
  </si>
  <si>
    <t>62617-1400</t>
  </si>
  <si>
    <t xml:space="preserve">Quercus macrocarpa, bur oak, 26 1/2 liter, container grown  </t>
  </si>
  <si>
    <t>QUERCUS MACROCARPA, BUR OAK, 7 GALLON, CONTAINER GROWN</t>
  </si>
  <si>
    <t>30401-5200</t>
  </si>
  <si>
    <t>64905-0000</t>
  </si>
  <si>
    <t>Asbestos compliance</t>
  </si>
  <si>
    <t>ASBESTOS COMPLIANCE</t>
  </si>
  <si>
    <t>Stone masonry headwall for 1350mm equivalent diameter arch or elliptical pipe culvert</t>
  </si>
  <si>
    <t>STONE MASONRY HEADWALL FOR 54-INCH EQUIVALENT DIAMETER ARCH OR ELLIPTICAL PIPE CULVERT</t>
  </si>
  <si>
    <t>STONE MASONRY HEADWALL FOR 72-INCH EQUIVALENT DIAMETER ARCH OR ELLIPTICAL PIPE CULVERT</t>
  </si>
  <si>
    <t>Stone masonry headwall for 1800mm equivalent diameter arch or elliptical pipe culvert</t>
  </si>
  <si>
    <t>Stone masonry headwall for 2550mm equivalent diameter arch or elliptical pipe culvert</t>
  </si>
  <si>
    <t>62011-3090</t>
  </si>
  <si>
    <t>62011-3120</t>
  </si>
  <si>
    <t>STONE MASONRY HEADWALL FOR 102-INCH EQUIVALENT DIAMETER ARCH OR ELLIPTICAL PIPE CULVERT</t>
  </si>
  <si>
    <t>62011-3170</t>
  </si>
  <si>
    <r>
      <t>649  Hazardous Material Mitigation -</t>
    </r>
    <r>
      <rPr>
        <b/>
        <sz val="10"/>
        <color rgb="FFFF0000"/>
        <rFont val="Arial Narrow"/>
        <family val="2"/>
      </rPr>
      <t xml:space="preserve"> Not in FP-14</t>
    </r>
  </si>
  <si>
    <t>Asbestos Compliance</t>
  </si>
  <si>
    <t>62405-0000</t>
  </si>
  <si>
    <t>60220-3475</t>
  </si>
  <si>
    <t>11 FEET SPAN, 4  FEET RISE PRECAST REINFORCED CONCRETE BOX CULVERT</t>
  </si>
  <si>
    <t>3300mm span, 1200mm rise precast reinforced concrete box culvert</t>
  </si>
  <si>
    <t>TONS</t>
  </si>
  <si>
    <t>25511-0000</t>
  </si>
  <si>
    <t>26111-0000</t>
  </si>
  <si>
    <t>20436-2000</t>
  </si>
  <si>
    <t>Traffic spikes</t>
  </si>
  <si>
    <t>63331-0000</t>
  </si>
  <si>
    <t>TRAFFIC SPIKES</t>
  </si>
  <si>
    <t>63611-1600</t>
  </si>
  <si>
    <t>Wire, fiber optic cable</t>
  </si>
  <si>
    <t>63614-0000</t>
  </si>
  <si>
    <t>Transformer</t>
  </si>
  <si>
    <t>TRANSFORMER</t>
  </si>
  <si>
    <t>63615-0000</t>
  </si>
  <si>
    <t>Switch</t>
  </si>
  <si>
    <t>SWITCH</t>
  </si>
  <si>
    <t>Transformer, ----</t>
  </si>
  <si>
    <t>Switch, ----</t>
  </si>
  <si>
    <t>62610-0400</t>
  </si>
  <si>
    <t>62603-1700</t>
  </si>
  <si>
    <t>62603-1800</t>
  </si>
  <si>
    <t>Castenea dentata, american chestnut, 2400mm - 3000mm height, balled and burlapped</t>
  </si>
  <si>
    <t>CASTENEA DENTATA, AMERICAN CHESTNUT,  8 FEET TO 10 FEET HEIGHT, BALLED AND BURLAPPED</t>
  </si>
  <si>
    <t>CLADRASTIS KENTUCKEA, KENTUCKY YELLOWWOOD,  8 FEET TO 10 FEET HEIGHT, BALLED AND BURLAPPED</t>
  </si>
  <si>
    <t>Juglans nigra, black walnut,  2400mm - 3000mm height, balled and burlapped</t>
  </si>
  <si>
    <t>JUGLANS NIGRA, BLACK WALNUT,  8 FEET TO 10 FEET HEIGHT, BALLED AND BURLAPPED</t>
  </si>
  <si>
    <t>Cladrastis kentuckea, kentucky yellowwood, 2400mm - 3000mm height, balled and burlapped</t>
  </si>
  <si>
    <t>63616-0000</t>
  </si>
  <si>
    <t>Electric vehicle charging station</t>
  </si>
  <si>
    <t>ELECTRIC VEHICLE CHARGING STATION</t>
  </si>
  <si>
    <t>WIRE, FIBER OPTIC CABLE</t>
  </si>
  <si>
    <t>43102-0000</t>
  </si>
  <si>
    <t>63611-1120</t>
  </si>
  <si>
    <t>Wire, electrical conductors, 0000 awg</t>
  </si>
  <si>
    <t xml:space="preserve">WIRE, ELECTRICAL CONDUCTORS, 0000 AWG  </t>
  </si>
  <si>
    <t>30402-5250</t>
  </si>
  <si>
    <t>FULL DEPTH RECLAMATION, METHOD 2, 5-INCH DEPTH</t>
  </si>
  <si>
    <t>Full depth reclamation, method 2, 125mm depth</t>
  </si>
  <si>
    <t>60231-1000</t>
  </si>
  <si>
    <r>
      <t xml:space="preserve">Dissipator, </t>
    </r>
    <r>
      <rPr>
        <sz val="10"/>
        <color rgb="FFFF0000"/>
        <rFont val="Arial Narrow"/>
        <family val="2"/>
      </rPr>
      <t>---</t>
    </r>
  </si>
  <si>
    <t>64702-3100</t>
  </si>
  <si>
    <t>64702-3200</t>
  </si>
  <si>
    <t>Mitigation, tortoise crossing structure</t>
  </si>
  <si>
    <t>MITIGATION, TORTOISE CROSSING STRUCTURE</t>
  </si>
  <si>
    <t>MITIGATION, TORTOISE GUARD</t>
  </si>
  <si>
    <t>Mitigation, tortoise guard</t>
  </si>
  <si>
    <t>63611-0000</t>
  </si>
  <si>
    <t>Wire, electrical conductors</t>
  </si>
  <si>
    <t>WIRE, ELECTRICAL CONDUCTORS</t>
  </si>
  <si>
    <t xml:space="preserve">	Incentive, roughness</t>
  </si>
  <si>
    <t>64504-0000</t>
  </si>
  <si>
    <t>43199-0002</t>
  </si>
  <si>
    <t>99930-0000</t>
  </si>
  <si>
    <t>Project Adjustment</t>
  </si>
  <si>
    <t>PROJECT ADJUSTMENT</t>
  </si>
  <si>
    <t>99935-0000</t>
  </si>
  <si>
    <t>Materials Disincentive</t>
  </si>
  <si>
    <t>MATERIALS DISINCENTIVE</t>
  </si>
  <si>
    <r>
      <rPr>
        <b/>
        <sz val="10"/>
        <rFont val="Arial"/>
        <family val="2"/>
      </rPr>
      <t>Instructions:</t>
    </r>
    <r>
      <rPr>
        <sz val="10"/>
        <rFont val="Arial"/>
        <family val="2"/>
      </rPr>
      <t xml:space="preserve"> Select </t>
    </r>
    <r>
      <rPr>
        <i/>
        <sz val="10"/>
        <rFont val="Arial"/>
        <family val="2"/>
      </rPr>
      <t>Copy Drupal HTML</t>
    </r>
    <r>
      <rPr>
        <sz val="10"/>
        <rFont val="Arial"/>
        <family val="2"/>
      </rPr>
      <t xml:space="preserve"> and copy to the "Source" text field in Drupal</t>
    </r>
  </si>
  <si>
    <t>/\</t>
  </si>
  <si>
    <t>\/</t>
  </si>
  <si>
    <t xml:space="preserve"> |</t>
  </si>
  <si>
    <t>here</t>
  </si>
  <si>
    <t>headings</t>
  </si>
  <si>
    <t>Edit</t>
  </si>
  <si>
    <t>Note: Add rows for extra heading lines</t>
  </si>
  <si>
    <t>Note: Add rows above for extra heading lines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</si>
</sst>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6" formatCode="0&quot; Holidays&quot;"/>
  </numFmts>
  <fonts count="39" x14ac:knownFonts="1">
    <font>
      <sz val="10"/>
      <name val="Arial Narrow"/>
      <family val="2"/>
    </font>
    <font>
      <sz val="10"/>
      <name val="Arial"/>
      <family val="2"/>
    </font>
    <font>
      <sz val="10"/>
      <name val="Arial Narrow"/>
      <family val="2"/>
    </font>
    <font>
      <b/>
      <sz val="10"/>
      <name val="Arial Narrow"/>
      <family val="2"/>
    </font>
    <font>
      <b/>
      <sz val="10"/>
      <name val="Arial"/>
      <family val="2"/>
    </font>
    <font>
      <sz val="10"/>
      <color rgb="FFFF0000"/>
      <name val="Arial"/>
      <family val="2"/>
    </font>
    <font>
      <sz val="10"/>
      <color indexed="8"/>
      <name val="Arial Narrow"/>
      <family val="2"/>
    </font>
    <font>
      <sz val="10"/>
      <color indexed="10"/>
      <name val="Arial Narrow"/>
      <family val="2"/>
    </font>
    <font>
      <sz val="10"/>
      <color rgb="FFFF0000"/>
      <name val="Arial Narrow"/>
      <family val="2"/>
    </font>
    <font>
      <sz val="10"/>
      <color theme="1" tint="0.24994659260841701"/>
      <name val="Arial"/>
      <family val="2"/>
    </font>
    <font>
      <sz val="10"/>
      <name val="Arial Narrow"/>
      <family val="2"/>
    </font>
    <font>
      <sz val="10"/>
      <name val="Arial Narrow"/>
      <family val="2"/>
    </font>
    <font>
      <i/>
      <sz val="10"/>
      <name val="Arial Narrow"/>
      <family val="2"/>
    </font>
    <font>
      <b/>
      <sz val="10"/>
      <color rgb="FFFF0000"/>
      <name val="Arial Narrow"/>
      <family val="2"/>
    </font>
    <font>
      <sz val="11"/>
      <name val="Arial Narrow"/>
      <family val="2"/>
    </font>
    <font>
      <b/>
      <sz val="10"/>
      <color theme="1"/>
      <name val="Arial Narrow"/>
      <family val="2"/>
    </font>
    <font>
      <b/>
      <sz val="10"/>
      <color indexed="10"/>
      <name val="Arial Narrow"/>
      <family val="2"/>
    </font>
    <font>
      <sz val="10"/>
      <color indexed="8"/>
      <name val="Arial Narrow"/>
      <family val="2"/>
    </font>
    <font>
      <sz val="10"/>
      <name val="Arial Narrow"/>
      <family val="2"/>
    </font>
    <font>
      <strike/>
      <sz val="10"/>
      <color rgb="FFFF0000"/>
      <name val="Arial Narrow"/>
      <family val="2"/>
    </font>
    <font>
      <i/>
      <sz val="10"/>
      <color rgb="FFFF0000"/>
      <name val="Arial Narrow"/>
      <family val="2"/>
    </font>
    <font>
      <sz val="10"/>
      <name val="Arial Narrow"/>
      <family val="2"/>
    </font>
    <font>
      <b/>
      <i/>
      <sz val="10"/>
      <name val="Arial Narrow"/>
      <family val="2"/>
    </font>
    <font>
      <strike/>
      <sz val="10"/>
      <name val="Arial Narrow"/>
      <family val="2"/>
    </font>
    <font>
      <sz val="10"/>
      <name val="Arial Narrow"/>
      <family val="2"/>
    </font>
    <font>
      <b/>
      <sz val="10"/>
      <name val="Comic Sans MS"/>
      <family val="4"/>
    </font>
    <font>
      <sz val="10"/>
      <name val="Comic Sans MS"/>
      <family val="4"/>
    </font>
    <font>
      <u/>
      <sz val="10"/>
      <color theme="10"/>
      <name val="Arial Narrow"/>
      <family val="2"/>
    </font>
    <font>
      <b/>
      <sz val="16"/>
      <name val="Arial"/>
      <family val="2"/>
    </font>
    <font>
      <u/>
      <sz val="10"/>
      <name val="Arial"/>
      <family val="2"/>
    </font>
    <font>
      <u/>
      <sz val="10"/>
      <color theme="10"/>
      <name val="Arial"/>
      <family val="2"/>
    </font>
    <font>
      <sz val="10"/>
      <name val="Arial Narrow"/>
      <family val="2"/>
    </font>
    <font>
      <sz val="10"/>
      <name val="Arial Narrow"/>
      <family val="2"/>
    </font>
    <font>
      <sz val="10"/>
      <name val="Arial Narrow"/>
      <family val="2"/>
    </font>
    <font>
      <sz val="8"/>
      <name val="Arial Narrow"/>
      <family val="2"/>
    </font>
    <font>
      <sz val="10"/>
      <name val="Arial Narrow"/>
    </font>
    <font>
      <i/>
      <sz val="10"/>
      <name val="Arial"/>
      <family val="2"/>
    </font>
    <font>
      <i/>
      <sz val="10"/>
      <color theme="1" tint="0.249977111117893"/>
      <name val="Arial"/>
      <family val="2"/>
    </font>
    <font>
      <sz val="10"/>
      <color theme="1" tint="0.249977111117893"/>
      <name val="Arial"/>
      <family val="2"/>
    </font>
  </fonts>
  <fills count="10">
    <fill>
      <patternFill patternType="none"/>
    </fill>
    <fill>
      <patternFill patternType="gray125"/>
    </fill>
    <fill>
      <patternFill patternType="solid">
        <fgColor rgb="FF00B0F0"/>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indexed="47"/>
        <bgColor indexed="64"/>
      </patternFill>
    </fill>
    <fill>
      <patternFill patternType="solid">
        <fgColor indexed="47"/>
        <bgColor indexed="9"/>
      </patternFill>
    </fill>
    <fill>
      <patternFill patternType="solid">
        <fgColor rgb="FFFFFF00"/>
        <bgColor indexed="64"/>
      </patternFill>
    </fill>
    <fill>
      <patternFill patternType="solid">
        <fgColor rgb="FFFFFF99"/>
        <bgColor indexed="64"/>
      </patternFill>
    </fill>
    <fill>
      <patternFill patternType="solid">
        <fgColor theme="9" tint="-0.249977111117893"/>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47"/>
      </top>
      <bottom style="thin">
        <color indexed="47"/>
      </bottom>
      <diagonal/>
    </border>
    <border>
      <left/>
      <right style="thin">
        <color indexed="64"/>
      </right>
      <top style="thin">
        <color indexed="47"/>
      </top>
      <bottom style="thin">
        <color indexed="47"/>
      </bottom>
      <diagonal/>
    </border>
    <border>
      <left style="thin">
        <color indexed="64"/>
      </left>
      <right/>
      <top style="thin">
        <color indexed="47"/>
      </top>
      <bottom style="thin">
        <color indexed="64"/>
      </bottom>
      <diagonal/>
    </border>
    <border>
      <left/>
      <right style="thin">
        <color indexed="64"/>
      </right>
      <top style="thin">
        <color indexed="47"/>
      </top>
      <bottom style="thin">
        <color indexed="64"/>
      </bottom>
      <diagonal/>
    </border>
    <border>
      <left style="thin">
        <color rgb="FF0000FF"/>
      </left>
      <right style="thin">
        <color rgb="FF0000FF"/>
      </right>
      <top style="thin">
        <color rgb="FF0000FF"/>
      </top>
      <bottom style="thin">
        <color rgb="FF0000FF"/>
      </bottom>
      <diagonal/>
    </border>
    <border>
      <left/>
      <right/>
      <top style="thin">
        <color theme="0" tint="-0.14996795556505021"/>
      </top>
      <bottom style="thin">
        <color theme="0" tint="-0.14996795556505021"/>
      </bottom>
      <diagonal/>
    </border>
  </borders>
  <cellStyleXfs count="5">
    <xf numFmtId="0" fontId="0" fillId="0" borderId="0"/>
    <xf numFmtId="0" fontId="9" fillId="0" borderId="0"/>
    <xf numFmtId="0" fontId="1" fillId="0" borderId="0"/>
    <xf numFmtId="0" fontId="2" fillId="0" borderId="0"/>
    <xf numFmtId="0" fontId="27" fillId="0" borderId="0" applyNumberFormat="0" applyFill="0" applyBorder="0" applyAlignment="0" applyProtection="0"/>
  </cellStyleXfs>
  <cellXfs count="188">
    <xf numFmtId="0" fontId="0" fillId="0" borderId="0" xfId="0"/>
    <xf numFmtId="0" fontId="2" fillId="0" borderId="0" xfId="0" applyFont="1" applyFill="1"/>
    <xf numFmtId="0" fontId="2" fillId="0" borderId="0" xfId="0" applyFont="1" applyFill="1" applyAlignment="1">
      <alignment horizontal="left"/>
    </xf>
    <xf numFmtId="0" fontId="1" fillId="0" borderId="0" xfId="0" applyFont="1"/>
    <xf numFmtId="0" fontId="5" fillId="0" borderId="0" xfId="0" applyFont="1"/>
    <xf numFmtId="0" fontId="1" fillId="0" borderId="0" xfId="0" applyFont="1" applyFill="1"/>
    <xf numFmtId="0" fontId="2" fillId="0" borderId="0" xfId="0" applyFont="1" applyFill="1" applyBorder="1" applyAlignment="1">
      <alignment horizontal="left"/>
    </xf>
    <xf numFmtId="0" fontId="4" fillId="0" borderId="0" xfId="0" applyFont="1" applyFill="1"/>
    <xf numFmtId="1" fontId="2" fillId="0" borderId="0" xfId="0" applyNumberFormat="1" applyFont="1" applyFill="1" applyBorder="1" applyAlignment="1">
      <alignment horizontal="left"/>
    </xf>
    <xf numFmtId="0" fontId="3" fillId="0" borderId="0" xfId="0" applyFont="1" applyFill="1" applyBorder="1" applyAlignment="1">
      <alignment horizontal="left"/>
    </xf>
    <xf numFmtId="0" fontId="2" fillId="0" borderId="0" xfId="0" applyFont="1" applyFill="1" applyBorder="1" applyAlignment="1" applyProtection="1">
      <alignment horizontal="left" vertical="center"/>
      <protection locked="0"/>
    </xf>
    <xf numFmtId="0" fontId="2" fillId="0" borderId="0" xfId="0" applyFont="1" applyFill="1" applyBorder="1" applyAlignment="1">
      <alignment horizontal="left" vertical="center"/>
    </xf>
    <xf numFmtId="0" fontId="2" fillId="0" borderId="0" xfId="0" applyFont="1" applyAlignment="1">
      <alignment horizontal="left"/>
    </xf>
    <xf numFmtId="0" fontId="2" fillId="0" borderId="0" xfId="0" applyFont="1"/>
    <xf numFmtId="1" fontId="2" fillId="0" borderId="0" xfId="0" applyNumberFormat="1" applyFont="1"/>
    <xf numFmtId="14" fontId="2" fillId="0" borderId="0" xfId="0" applyNumberFormat="1" applyFont="1" applyAlignment="1">
      <alignment horizontal="left"/>
    </xf>
    <xf numFmtId="0" fontId="2" fillId="0" borderId="0" xfId="0" applyFont="1" applyAlignment="1">
      <alignment wrapText="1"/>
    </xf>
    <xf numFmtId="14" fontId="2" fillId="0" borderId="0" xfId="0" applyNumberFormat="1" applyFont="1" applyFill="1" applyBorder="1" applyAlignment="1">
      <alignment horizontal="left"/>
    </xf>
    <xf numFmtId="0" fontId="0" fillId="0" borderId="0" xfId="0" applyAlignment="1">
      <alignment horizontal="center"/>
    </xf>
    <xf numFmtId="0" fontId="0" fillId="0" borderId="1" xfId="0" applyBorder="1"/>
    <xf numFmtId="165" fontId="0" fillId="0" borderId="1" xfId="0" applyNumberFormat="1" applyBorder="1"/>
    <xf numFmtId="164" fontId="0" fillId="0" borderId="0" xfId="0" applyNumberFormat="1"/>
    <xf numFmtId="0" fontId="1" fillId="0" borderId="2" xfId="0" applyFont="1" applyBorder="1"/>
    <xf numFmtId="164" fontId="0" fillId="0" borderId="2" xfId="0" applyNumberFormat="1" applyBorder="1"/>
    <xf numFmtId="0" fontId="4" fillId="2" borderId="0" xfId="0" applyFont="1" applyFill="1"/>
    <xf numFmtId="14" fontId="2" fillId="0" borderId="0" xfId="0" applyNumberFormat="1" applyFont="1" applyAlignment="1">
      <alignment horizontal="center"/>
    </xf>
    <xf numFmtId="0" fontId="3" fillId="2" borderId="0" xfId="0" applyFont="1" applyFill="1"/>
    <xf numFmtId="0" fontId="3" fillId="0" borderId="0" xfId="0" applyFont="1" applyFill="1"/>
    <xf numFmtId="14" fontId="3" fillId="2" borderId="0" xfId="0" applyNumberFormat="1" applyFont="1" applyFill="1" applyAlignment="1">
      <alignment horizontal="center"/>
    </xf>
    <xf numFmtId="14" fontId="2" fillId="0" borderId="0" xfId="0" applyNumberFormat="1" applyFont="1" applyFill="1"/>
    <xf numFmtId="1" fontId="3" fillId="2" borderId="0" xfId="0" applyNumberFormat="1" applyFont="1" applyFill="1"/>
    <xf numFmtId="0" fontId="3" fillId="2" borderId="0" xfId="0" applyFont="1" applyFill="1" applyAlignment="1">
      <alignment horizontal="left"/>
    </xf>
    <xf numFmtId="14" fontId="3" fillId="2" borderId="0" xfId="0" applyNumberFormat="1" applyFont="1" applyFill="1" applyAlignment="1">
      <alignment horizontal="left"/>
    </xf>
    <xf numFmtId="1" fontId="6" fillId="0" borderId="0" xfId="0" applyNumberFormat="1" applyFont="1"/>
    <xf numFmtId="0" fontId="6" fillId="0" borderId="0" xfId="0" applyFont="1"/>
    <xf numFmtId="1" fontId="0" fillId="0" borderId="0" xfId="0" applyNumberFormat="1" applyAlignment="1">
      <alignment horizontal="left"/>
    </xf>
    <xf numFmtId="14" fontId="8" fillId="0" borderId="0" xfId="0" applyNumberFormat="1" applyFont="1" applyFill="1" applyBorder="1" applyAlignment="1">
      <alignment horizontal="left"/>
    </xf>
    <xf numFmtId="1" fontId="6" fillId="0" borderId="0" xfId="0" applyNumberFormat="1" applyFont="1" applyAlignment="1">
      <alignment horizontal="left"/>
    </xf>
    <xf numFmtId="1" fontId="2" fillId="0" borderId="0" xfId="0" applyNumberFormat="1" applyFont="1" applyFill="1" applyAlignment="1">
      <alignment wrapText="1"/>
    </xf>
    <xf numFmtId="1" fontId="2" fillId="0" borderId="0" xfId="0" applyNumberFormat="1" applyFont="1" applyFill="1"/>
    <xf numFmtId="0" fontId="9" fillId="0" borderId="0" xfId="1"/>
    <xf numFmtId="0" fontId="0" fillId="0" borderId="0" xfId="0" applyFont="1" applyFill="1" applyBorder="1" applyAlignment="1">
      <alignment horizontal="left"/>
    </xf>
    <xf numFmtId="0" fontId="9" fillId="0" borderId="0" xfId="1" applyFill="1"/>
    <xf numFmtId="0" fontId="9" fillId="0" borderId="0" xfId="1" applyNumberFormat="1" applyFill="1"/>
    <xf numFmtId="0" fontId="10" fillId="0" borderId="0" xfId="0" applyFont="1" applyFill="1" applyBorder="1" applyAlignment="1">
      <alignment horizontal="left"/>
    </xf>
    <xf numFmtId="1" fontId="0" fillId="0" borderId="0" xfId="0" applyNumberFormat="1" applyFont="1" applyFill="1" applyBorder="1" applyAlignment="1">
      <alignment horizontal="left"/>
    </xf>
    <xf numFmtId="0" fontId="11" fillId="0" borderId="0" xfId="0" applyFont="1" applyFill="1" applyBorder="1" applyAlignment="1">
      <alignment horizontal="left"/>
    </xf>
    <xf numFmtId="1" fontId="11" fillId="0" borderId="0" xfId="0" applyNumberFormat="1" applyFont="1" applyFill="1" applyBorder="1" applyAlignment="1">
      <alignment horizontal="left"/>
    </xf>
    <xf numFmtId="0" fontId="7" fillId="0" borderId="0" xfId="0" applyFont="1" applyAlignment="1">
      <alignment horizontal="left"/>
    </xf>
    <xf numFmtId="0" fontId="0" fillId="0" borderId="0" xfId="0" applyFont="1" applyAlignment="1">
      <alignment wrapText="1"/>
    </xf>
    <xf numFmtId="1" fontId="7" fillId="0" borderId="0" xfId="0" applyNumberFormat="1" applyFont="1"/>
    <xf numFmtId="0" fontId="0" fillId="0" borderId="0" xfId="0" applyFont="1"/>
    <xf numFmtId="0" fontId="0" fillId="0" borderId="0" xfId="0" applyFont="1" applyFill="1"/>
    <xf numFmtId="0" fontId="0" fillId="0" borderId="0" xfId="0" applyFont="1" applyAlignment="1">
      <alignment horizontal="left"/>
    </xf>
    <xf numFmtId="0" fontId="3" fillId="0" borderId="0" xfId="0" applyFont="1" applyFill="1" applyAlignment="1">
      <alignment horizontal="left"/>
    </xf>
    <xf numFmtId="0" fontId="0" fillId="0" borderId="0" xfId="0" applyFont="1" applyFill="1" applyAlignment="1">
      <alignment horizontal="left"/>
    </xf>
    <xf numFmtId="0" fontId="0" fillId="0" borderId="0" xfId="0" applyFont="1" applyFill="1" applyAlignment="1">
      <alignment wrapText="1"/>
    </xf>
    <xf numFmtId="0" fontId="3" fillId="0" borderId="0" xfId="0" applyFont="1" applyFill="1" applyAlignment="1">
      <alignment wrapText="1"/>
    </xf>
    <xf numFmtId="1" fontId="0" fillId="0" borderId="0" xfId="0" applyNumberFormat="1" applyFont="1" applyFill="1" applyAlignment="1">
      <alignment wrapText="1"/>
    </xf>
    <xf numFmtId="14" fontId="0" fillId="0" borderId="0" xfId="0" applyNumberFormat="1" applyFont="1" applyFill="1"/>
    <xf numFmtId="1" fontId="0" fillId="0" borderId="0" xfId="0" applyNumberFormat="1" applyFont="1" applyFill="1"/>
    <xf numFmtId="0" fontId="8" fillId="0" borderId="0" xfId="0" applyFont="1" applyFill="1"/>
    <xf numFmtId="0" fontId="8" fillId="0" borderId="0" xfId="0" applyFont="1" applyFill="1" applyAlignment="1">
      <alignment horizontal="left"/>
    </xf>
    <xf numFmtId="1" fontId="8" fillId="0" borderId="0" xfId="0" applyNumberFormat="1" applyFont="1" applyFill="1" applyAlignment="1">
      <alignment wrapText="1"/>
    </xf>
    <xf numFmtId="1" fontId="8" fillId="0" borderId="0" xfId="0" applyNumberFormat="1" applyFont="1" applyFill="1"/>
    <xf numFmtId="0" fontId="3" fillId="0" borderId="0" xfId="0" applyFont="1" applyAlignment="1">
      <alignment horizontal="left"/>
    </xf>
    <xf numFmtId="1" fontId="7" fillId="0" borderId="0" xfId="0" applyNumberFormat="1" applyFont="1" applyAlignment="1">
      <alignment wrapText="1"/>
    </xf>
    <xf numFmtId="1" fontId="0" fillId="0" borderId="0" xfId="0" applyNumberFormat="1" applyFont="1" applyAlignment="1">
      <alignment wrapText="1"/>
    </xf>
    <xf numFmtId="0" fontId="0" fillId="0" borderId="0" xfId="0" applyFont="1" applyFill="1" applyBorder="1" applyAlignment="1" applyProtection="1">
      <alignment vertical="center" wrapText="1"/>
      <protection locked="0"/>
    </xf>
    <xf numFmtId="0" fontId="14" fillId="0" borderId="0" xfId="0" applyFont="1" applyFill="1"/>
    <xf numFmtId="0" fontId="0" fillId="0" borderId="0" xfId="0" applyFont="1" applyFill="1" applyBorder="1" applyAlignment="1" applyProtection="1">
      <alignment vertical="center"/>
      <protection locked="0"/>
    </xf>
    <xf numFmtId="0" fontId="0" fillId="0" borderId="0" xfId="1" applyFont="1" applyFill="1"/>
    <xf numFmtId="0" fontId="15" fillId="0" borderId="0" xfId="0" applyFont="1" applyAlignment="1">
      <alignment horizontal="left"/>
    </xf>
    <xf numFmtId="0" fontId="13" fillId="0" borderId="0" xfId="0" applyFont="1" applyAlignment="1">
      <alignment wrapText="1"/>
    </xf>
    <xf numFmtId="0" fontId="13" fillId="0" borderId="0" xfId="0" applyFont="1" applyAlignment="1">
      <alignment horizontal="left"/>
    </xf>
    <xf numFmtId="0" fontId="8" fillId="0" borderId="0" xfId="0" applyFont="1" applyAlignment="1">
      <alignment wrapText="1"/>
    </xf>
    <xf numFmtId="0" fontId="8" fillId="0" borderId="0" xfId="0" applyFont="1"/>
    <xf numFmtId="0" fontId="16" fillId="0" borderId="0" xfId="0" applyFont="1" applyAlignment="1">
      <alignment horizontal="left"/>
    </xf>
    <xf numFmtId="0" fontId="12" fillId="0" borderId="0" xfId="0" applyFont="1" applyFill="1" applyAlignment="1">
      <alignment wrapText="1"/>
    </xf>
    <xf numFmtId="0" fontId="8" fillId="0" borderId="0" xfId="0" applyFont="1" applyFill="1" applyAlignment="1">
      <alignment wrapText="1"/>
    </xf>
    <xf numFmtId="0" fontId="3" fillId="0" borderId="0" xfId="0" applyFont="1"/>
    <xf numFmtId="0" fontId="0" fillId="0" borderId="0" xfId="0" applyFont="1" applyFill="1"/>
    <xf numFmtId="0" fontId="8" fillId="0" borderId="0" xfId="0" applyFont="1"/>
    <xf numFmtId="1" fontId="8" fillId="0" borderId="0" xfId="0" applyNumberFormat="1" applyFont="1" applyAlignment="1">
      <alignment wrapText="1"/>
    </xf>
    <xf numFmtId="0" fontId="7" fillId="0" borderId="0" xfId="0" applyFont="1" applyAlignment="1">
      <alignment horizontal="left"/>
    </xf>
    <xf numFmtId="0" fontId="7" fillId="0" borderId="0" xfId="0" applyFont="1"/>
    <xf numFmtId="0" fontId="7" fillId="0" borderId="0" xfId="0" applyFont="1" applyAlignment="1">
      <alignment wrapText="1"/>
    </xf>
    <xf numFmtId="0" fontId="8" fillId="0" borderId="0" xfId="0" applyFont="1" applyAlignment="1">
      <alignment horizontal="left"/>
    </xf>
    <xf numFmtId="0" fontId="2" fillId="0" borderId="0" xfId="0" applyFont="1" applyFill="1" applyBorder="1" applyAlignment="1">
      <alignment horizontal="left"/>
    </xf>
    <xf numFmtId="0" fontId="9" fillId="0" borderId="0" xfId="1" applyNumberFormat="1" applyFill="1"/>
    <xf numFmtId="0" fontId="0" fillId="0" borderId="0" xfId="0" applyFont="1"/>
    <xf numFmtId="1" fontId="0" fillId="0" borderId="0" xfId="0" applyNumberFormat="1" applyFont="1"/>
    <xf numFmtId="1" fontId="0" fillId="0" borderId="0" xfId="0" applyNumberFormat="1" applyFont="1" applyAlignment="1">
      <alignment horizontal="left"/>
    </xf>
    <xf numFmtId="1" fontId="0" fillId="0" borderId="0" xfId="0" applyNumberFormat="1" applyFont="1" applyAlignment="1">
      <alignment horizontal="left"/>
    </xf>
    <xf numFmtId="0" fontId="1" fillId="0" borderId="0" xfId="0" applyFont="1"/>
    <xf numFmtId="0" fontId="6" fillId="0" borderId="0" xfId="0" applyFont="1"/>
    <xf numFmtId="1" fontId="6" fillId="0" borderId="0" xfId="0" applyNumberFormat="1" applyFont="1"/>
    <xf numFmtId="1" fontId="0" fillId="0" borderId="0" xfId="0" applyNumberFormat="1" applyAlignment="1">
      <alignment horizontal="left"/>
    </xf>
    <xf numFmtId="1" fontId="2" fillId="0" borderId="0" xfId="0" applyNumberFormat="1" applyFont="1" applyFill="1" applyBorder="1" applyAlignment="1">
      <alignment horizontal="left"/>
    </xf>
    <xf numFmtId="0" fontId="0" fillId="0" borderId="0" xfId="0" applyFont="1"/>
    <xf numFmtId="1" fontId="0" fillId="0" borderId="0" xfId="0" applyNumberFormat="1" applyFont="1"/>
    <xf numFmtId="0" fontId="0" fillId="0" borderId="0" xfId="0"/>
    <xf numFmtId="1" fontId="6" fillId="0" borderId="0" xfId="0" applyNumberFormat="1" applyFont="1"/>
    <xf numFmtId="1" fontId="0" fillId="0" borderId="0" xfId="0" applyNumberFormat="1" applyAlignment="1">
      <alignment horizontal="left"/>
    </xf>
    <xf numFmtId="1" fontId="2" fillId="0" borderId="0" xfId="0" applyNumberFormat="1" applyFont="1" applyFill="1" applyBorder="1" applyAlignment="1">
      <alignment horizontal="left"/>
    </xf>
    <xf numFmtId="0" fontId="0" fillId="0" borderId="0" xfId="0" applyFont="1"/>
    <xf numFmtId="0" fontId="0" fillId="0" borderId="0" xfId="0" applyFont="1" applyFill="1" applyBorder="1" applyAlignment="1">
      <alignment horizontal="left"/>
    </xf>
    <xf numFmtId="0" fontId="17" fillId="0" borderId="0" xfId="0" applyFont="1"/>
    <xf numFmtId="0" fontId="8" fillId="0" borderId="0" xfId="0" applyFont="1" applyFill="1" applyBorder="1" applyAlignment="1">
      <alignment horizontal="left"/>
    </xf>
    <xf numFmtId="0" fontId="0" fillId="0" borderId="0" xfId="0" applyFont="1"/>
    <xf numFmtId="0" fontId="18" fillId="0" borderId="0" xfId="0" applyFont="1" applyFill="1" applyBorder="1" applyAlignment="1">
      <alignment horizontal="left"/>
    </xf>
    <xf numFmtId="1" fontId="18" fillId="0" borderId="0" xfId="0" applyNumberFormat="1" applyFont="1" applyFill="1" applyBorder="1" applyAlignment="1">
      <alignment horizontal="left"/>
    </xf>
    <xf numFmtId="0" fontId="13" fillId="0" borderId="0" xfId="0" applyFont="1" applyFill="1" applyAlignment="1">
      <alignment horizontal="left"/>
    </xf>
    <xf numFmtId="0" fontId="19" fillId="0" borderId="0" xfId="0" applyFont="1" applyFill="1" applyAlignment="1">
      <alignment horizontal="left"/>
    </xf>
    <xf numFmtId="0" fontId="19" fillId="0" borderId="0" xfId="0" applyFont="1" applyFill="1" applyAlignment="1">
      <alignment wrapText="1"/>
    </xf>
    <xf numFmtId="0" fontId="19" fillId="0" borderId="0" xfId="0" applyFont="1" applyFill="1"/>
    <xf numFmtId="14" fontId="0" fillId="0" borderId="0" xfId="0" applyNumberFormat="1" applyFont="1" applyFill="1" applyBorder="1" applyAlignment="1">
      <alignment horizontal="left"/>
    </xf>
    <xf numFmtId="0" fontId="1" fillId="0" borderId="0" xfId="1" applyNumberFormat="1" applyFont="1" applyFill="1"/>
    <xf numFmtId="0" fontId="18" fillId="0" borderId="0" xfId="0" applyFont="1" applyFill="1" applyBorder="1" applyAlignment="1" applyProtection="1">
      <alignment horizontal="left"/>
      <protection locked="0"/>
    </xf>
    <xf numFmtId="14" fontId="0" fillId="0" borderId="0" xfId="0" applyNumberFormat="1" applyFont="1" applyAlignment="1">
      <alignment horizontal="left"/>
    </xf>
    <xf numFmtId="0" fontId="8" fillId="0" borderId="0" xfId="0" applyFont="1" applyBorder="1" applyAlignment="1">
      <alignment horizontal="left"/>
    </xf>
    <xf numFmtId="0" fontId="8" fillId="0" borderId="0" xfId="0" applyFont="1" applyBorder="1" applyAlignment="1">
      <alignment vertical="center"/>
    </xf>
    <xf numFmtId="0" fontId="8" fillId="0" borderId="0" xfId="0" applyFont="1" applyBorder="1"/>
    <xf numFmtId="1" fontId="0" fillId="0" borderId="0" xfId="0" applyNumberFormat="1" applyFont="1" applyFill="1" applyAlignment="1">
      <alignment horizontal="left"/>
    </xf>
    <xf numFmtId="14" fontId="0" fillId="0" borderId="0" xfId="0" applyNumberFormat="1" applyFont="1" applyFill="1" applyAlignment="1">
      <alignment horizontal="left"/>
    </xf>
    <xf numFmtId="0" fontId="5" fillId="0" borderId="0" xfId="0" applyFont="1" applyFill="1"/>
    <xf numFmtId="0" fontId="2" fillId="3" borderId="0" xfId="0" applyFont="1" applyFill="1" applyBorder="1" applyAlignment="1">
      <alignment horizontal="left"/>
    </xf>
    <xf numFmtId="0" fontId="21" fillId="0" borderId="0" xfId="0" applyFont="1" applyFill="1" applyBorder="1" applyAlignment="1">
      <alignment horizontal="left"/>
    </xf>
    <xf numFmtId="14" fontId="0" fillId="0" borderId="0" xfId="0" applyNumberFormat="1" applyFont="1" applyFill="1" applyAlignment="1">
      <alignment horizontal="center" wrapText="1"/>
    </xf>
    <xf numFmtId="14" fontId="4" fillId="2" borderId="0" xfId="0" applyNumberFormat="1" applyFont="1" applyFill="1" applyAlignment="1">
      <alignment horizontal="center" wrapText="1"/>
    </xf>
    <xf numFmtId="14" fontId="8" fillId="0" borderId="0" xfId="0" applyNumberFormat="1" applyFont="1" applyFill="1" applyAlignment="1">
      <alignment horizontal="center" wrapText="1"/>
    </xf>
    <xf numFmtId="0" fontId="0" fillId="0" borderId="0" xfId="0" applyFont="1" applyFill="1" applyAlignment="1">
      <alignment horizontal="center" wrapText="1"/>
    </xf>
    <xf numFmtId="14" fontId="7" fillId="0" borderId="0" xfId="0" applyNumberFormat="1" applyFont="1" applyAlignment="1">
      <alignment horizontal="center" wrapText="1"/>
    </xf>
    <xf numFmtId="14" fontId="8" fillId="0" borderId="0" xfId="0" applyNumberFormat="1" applyFont="1" applyAlignment="1">
      <alignment horizontal="center" wrapText="1"/>
    </xf>
    <xf numFmtId="0" fontId="1" fillId="0" borderId="0" xfId="0" applyFont="1" applyFill="1" applyAlignment="1">
      <alignment horizontal="center" wrapText="1"/>
    </xf>
    <xf numFmtId="14" fontId="7" fillId="0" borderId="0" xfId="0" applyNumberFormat="1" applyFont="1" applyFill="1" applyAlignment="1">
      <alignment horizontal="center" wrapText="1"/>
    </xf>
    <xf numFmtId="14" fontId="20" fillId="0" borderId="0" xfId="0" applyNumberFormat="1" applyFont="1" applyFill="1" applyAlignment="1">
      <alignment horizontal="center" wrapText="1"/>
    </xf>
    <xf numFmtId="0" fontId="23" fillId="4" borderId="0" xfId="0" applyFont="1" applyFill="1" applyAlignment="1">
      <alignment horizontal="left"/>
    </xf>
    <xf numFmtId="0" fontId="23" fillId="4" borderId="0" xfId="0" applyFont="1" applyFill="1" applyAlignment="1">
      <alignment wrapText="1"/>
    </xf>
    <xf numFmtId="0" fontId="23" fillId="4" borderId="0" xfId="0" applyFont="1" applyFill="1"/>
    <xf numFmtId="0" fontId="8" fillId="4" borderId="0" xfId="0" applyFont="1" applyFill="1"/>
    <xf numFmtId="14" fontId="8" fillId="4" borderId="0" xfId="0" applyNumberFormat="1" applyFont="1" applyFill="1" applyAlignment="1">
      <alignment horizontal="center" wrapText="1"/>
    </xf>
    <xf numFmtId="14" fontId="8" fillId="0" borderId="0" xfId="0" applyNumberFormat="1" applyFont="1" applyFill="1" applyAlignment="1">
      <alignment horizontal="center"/>
    </xf>
    <xf numFmtId="0" fontId="24" fillId="0" borderId="0" xfId="0" applyFont="1" applyFill="1" applyBorder="1" applyAlignment="1">
      <alignment horizontal="left"/>
    </xf>
    <xf numFmtId="0" fontId="24" fillId="0" borderId="0" xfId="0" applyFont="1" applyFill="1" applyAlignment="1">
      <alignment horizontal="left"/>
    </xf>
    <xf numFmtId="1" fontId="24" fillId="0" borderId="0" xfId="0" applyNumberFormat="1" applyFont="1" applyFill="1" applyBorder="1" applyAlignment="1">
      <alignment horizontal="left"/>
    </xf>
    <xf numFmtId="14" fontId="1" fillId="0" borderId="0" xfId="0" applyNumberFormat="1" applyFont="1" applyAlignment="1">
      <alignment horizontal="center"/>
    </xf>
    <xf numFmtId="0" fontId="26" fillId="6" borderId="4" xfId="0" applyFont="1" applyFill="1" applyBorder="1" applyAlignment="1">
      <alignment horizontal="centerContinuous"/>
    </xf>
    <xf numFmtId="14" fontId="26" fillId="0" borderId="5" xfId="0" applyNumberFormat="1" applyFont="1" applyBorder="1" applyAlignment="1">
      <alignment horizontal="center"/>
    </xf>
    <xf numFmtId="0" fontId="26" fillId="0" borderId="6" xfId="0" applyFont="1" applyBorder="1"/>
    <xf numFmtId="14" fontId="26" fillId="0" borderId="7" xfId="0" applyNumberFormat="1" applyFont="1" applyBorder="1" applyAlignment="1">
      <alignment horizontal="center"/>
    </xf>
    <xf numFmtId="0" fontId="26" fillId="0" borderId="8" xfId="0" applyFont="1" applyBorder="1"/>
    <xf numFmtId="0" fontId="1" fillId="0" borderId="0" xfId="0" applyFont="1" applyAlignment="1">
      <alignment horizontal="right"/>
    </xf>
    <xf numFmtId="14" fontId="1" fillId="7" borderId="0" xfId="0" applyNumberFormat="1" applyFont="1" applyFill="1" applyAlignment="1">
      <alignment horizontal="center"/>
    </xf>
    <xf numFmtId="166" fontId="25" fillId="5" borderId="3" xfId="0" applyNumberFormat="1" applyFont="1" applyFill="1" applyBorder="1" applyAlignment="1">
      <alignment horizontal="centerContinuous"/>
    </xf>
    <xf numFmtId="14" fontId="1" fillId="0" borderId="0" xfId="0" applyNumberFormat="1" applyFont="1" applyAlignment="1"/>
    <xf numFmtId="0" fontId="1" fillId="0" borderId="0" xfId="0" applyFont="1" applyAlignment="1">
      <alignment horizontal="center"/>
    </xf>
    <xf numFmtId="0" fontId="28" fillId="0" borderId="0" xfId="0" applyFont="1"/>
    <xf numFmtId="0" fontId="29" fillId="0" borderId="0" xfId="0" applyFont="1"/>
    <xf numFmtId="0" fontId="4" fillId="0" borderId="0" xfId="0" applyFont="1"/>
    <xf numFmtId="0" fontId="30" fillId="0" borderId="0" xfId="4" applyFont="1"/>
    <xf numFmtId="0" fontId="1" fillId="8" borderId="9" xfId="0" applyFont="1" applyFill="1" applyBorder="1" applyAlignment="1">
      <alignment horizontal="center"/>
    </xf>
    <xf numFmtId="0" fontId="31" fillId="0" borderId="0" xfId="0" applyFont="1" applyFill="1" applyBorder="1" applyAlignment="1">
      <alignment horizontal="left"/>
    </xf>
    <xf numFmtId="0" fontId="31" fillId="0" borderId="0" xfId="0" applyNumberFormat="1" applyFont="1" applyFill="1" applyBorder="1" applyAlignment="1">
      <alignment horizontal="left"/>
    </xf>
    <xf numFmtId="1" fontId="31" fillId="0" borderId="0" xfId="0" applyNumberFormat="1" applyFont="1" applyFill="1" applyBorder="1" applyAlignment="1">
      <alignment horizontal="left"/>
    </xf>
    <xf numFmtId="0" fontId="32" fillId="0" borderId="0" xfId="0" applyFont="1" applyFill="1" applyBorder="1" applyAlignment="1">
      <alignment horizontal="left"/>
    </xf>
    <xf numFmtId="0" fontId="32" fillId="0" borderId="0" xfId="0" applyNumberFormat="1" applyFont="1" applyFill="1" applyBorder="1" applyAlignment="1">
      <alignment horizontal="left"/>
    </xf>
    <xf numFmtId="0" fontId="32" fillId="0" borderId="0" xfId="0" applyFont="1" applyFill="1" applyAlignment="1">
      <alignment horizontal="left"/>
    </xf>
    <xf numFmtId="0" fontId="0" fillId="0" borderId="0" xfId="0" applyNumberFormat="1" applyFont="1" applyFill="1" applyBorder="1" applyAlignment="1">
      <alignment horizontal="left"/>
    </xf>
    <xf numFmtId="0" fontId="0" fillId="0" borderId="0" xfId="0" applyFont="1" applyFill="1" applyBorder="1" applyAlignment="1">
      <alignment horizontal="left" vertical="center"/>
    </xf>
    <xf numFmtId="0" fontId="1" fillId="0" borderId="0" xfId="1" applyFont="1"/>
    <xf numFmtId="0" fontId="33" fillId="0" borderId="0" xfId="0" applyFont="1" applyFill="1" applyBorder="1" applyAlignment="1">
      <alignment horizontal="left"/>
    </xf>
    <xf numFmtId="1" fontId="33" fillId="0" borderId="0" xfId="0" applyNumberFormat="1" applyFont="1" applyFill="1" applyBorder="1" applyAlignment="1">
      <alignment horizontal="left"/>
    </xf>
    <xf numFmtId="0" fontId="33" fillId="0" borderId="0" xfId="0" applyNumberFormat="1" applyFont="1" applyFill="1" applyBorder="1" applyAlignment="1">
      <alignment horizontal="left"/>
    </xf>
    <xf numFmtId="1" fontId="0" fillId="0" borderId="0" xfId="0" applyNumberFormat="1" applyFill="1" applyAlignment="1">
      <alignment horizontal="left"/>
    </xf>
    <xf numFmtId="1" fontId="2" fillId="9" borderId="0" xfId="0" applyNumberFormat="1" applyFont="1" applyFill="1" applyBorder="1" applyAlignment="1">
      <alignment wrapText="1"/>
    </xf>
    <xf numFmtId="0" fontId="2" fillId="0" borderId="0" xfId="0" applyFont="1" applyFill="1" applyBorder="1" applyAlignment="1">
      <alignment wrapText="1"/>
    </xf>
    <xf numFmtId="0" fontId="0" fillId="0" borderId="0" xfId="0" applyFont="1" applyFill="1" applyBorder="1" applyAlignment="1">
      <alignment wrapText="1"/>
    </xf>
    <xf numFmtId="0" fontId="0" fillId="0" borderId="0" xfId="0" applyAlignment="1">
      <alignment horizontal="left"/>
    </xf>
    <xf numFmtId="0" fontId="35" fillId="0" borderId="0" xfId="0" applyFont="1" applyFill="1" applyBorder="1" applyAlignment="1">
      <alignment horizontal="left"/>
    </xf>
    <xf numFmtId="1" fontId="35" fillId="0" borderId="0" xfId="0" applyNumberFormat="1" applyFont="1" applyFill="1" applyBorder="1" applyAlignment="1">
      <alignment horizontal="left"/>
    </xf>
    <xf numFmtId="0" fontId="35" fillId="0" borderId="0" xfId="0" applyNumberFormat="1" applyFont="1" applyFill="1" applyBorder="1" applyAlignment="1">
      <alignment horizontal="left"/>
    </xf>
    <xf numFmtId="0" fontId="0" fillId="0" borderId="0" xfId="0" applyNumberFormat="1" applyFont="1" applyFill="1" applyAlignment="1">
      <alignment horizontal="left"/>
    </xf>
    <xf numFmtId="0" fontId="2" fillId="7" borderId="0" xfId="0" applyFont="1" applyFill="1" applyBorder="1" applyAlignment="1">
      <alignment horizontal="left"/>
    </xf>
    <xf numFmtId="0" fontId="1" fillId="8" borderId="10" xfId="0" applyFont="1" applyFill="1" applyBorder="1"/>
    <xf numFmtId="0" fontId="37" fillId="0" borderId="0" xfId="0" applyFont="1"/>
    <xf numFmtId="0" fontId="38" fillId="0" borderId="0" xfId="0" applyFont="1" applyAlignment="1">
      <alignment horizontal="left" indent="2"/>
    </xf>
    <xf numFmtId="0" fontId="37" fillId="0" borderId="0" xfId="0" applyFont="1" applyAlignment="1">
      <alignment horizontal="left" indent="1"/>
    </xf>
  </cellXfs>
  <cellStyles count="5">
    <cellStyle name="HTML Output" xfId="1" xr:uid="{00000000-0005-0000-0000-000000000000}"/>
    <cellStyle name="Hyperlink" xfId="4" builtinId="8"/>
    <cellStyle name="Normal" xfId="0" builtinId="0" customBuiltin="1"/>
    <cellStyle name="Normal 2" xfId="2" xr:uid="{00000000-0005-0000-0000-000003000000}"/>
    <cellStyle name="Normal 3" xfId="3" xr:uid="{00000000-0005-0000-0000-000004000000}"/>
  </cellStyles>
  <dxfs count="30">
    <dxf>
      <font>
        <condense val="0"/>
        <extend val="0"/>
        <color indexed="23"/>
      </font>
    </dxf>
    <dxf>
      <font>
        <condense val="0"/>
        <extend val="0"/>
        <color indexed="23"/>
      </font>
    </dxf>
    <dxf>
      <font>
        <condense val="0"/>
        <extend val="0"/>
        <color indexed="23"/>
      </font>
    </dxf>
    <dxf>
      <font>
        <condense val="0"/>
        <extend val="0"/>
        <color indexed="23"/>
      </font>
    </dxf>
    <dxf>
      <font>
        <strike val="0"/>
        <outline val="0"/>
        <shadow val="0"/>
        <u val="none"/>
        <vertAlign val="baseline"/>
        <sz val="10"/>
        <color auto="1"/>
        <name val="Arial"/>
        <family val="2"/>
        <scheme val="none"/>
      </font>
      <numFmt numFmtId="19" formatCode="m/d/yyyy"/>
      <alignment horizontal="general" vertical="bottom" textRotation="0" wrapText="0" indent="0" justifyLastLine="0" shrinkToFit="0" readingOrder="0"/>
    </dxf>
    <dxf>
      <font>
        <strike val="0"/>
        <outline val="0"/>
        <shadow val="0"/>
        <u val="none"/>
        <vertAlign val="baseline"/>
        <sz val="10"/>
        <color auto="1"/>
        <name val="Arial"/>
        <family val="2"/>
        <scheme val="none"/>
      </font>
      <numFmt numFmtId="0" formatCode="General"/>
      <alignment horizontal="center" vertical="bottom" textRotation="0" wrapText="0" indent="0" justifyLastLine="0" shrinkToFit="0" readingOrder="0"/>
    </dxf>
    <dxf>
      <font>
        <strike val="0"/>
        <outline val="0"/>
        <shadow val="0"/>
        <u val="none"/>
        <vertAlign val="baseline"/>
        <sz val="10"/>
        <color auto="1"/>
        <name val="Arial"/>
        <family val="2"/>
        <scheme val="none"/>
      </font>
      <numFmt numFmtId="19" formatCode="m/d/yyyy"/>
      <alignment horizontal="center" vertical="bottom" textRotation="0" wrapText="0" indent="0" justifyLastLine="0" shrinkToFit="0" readingOrder="0"/>
    </dxf>
    <dxf>
      <font>
        <strike val="0"/>
        <outline val="0"/>
        <shadow val="0"/>
        <u val="none"/>
        <vertAlign val="baseline"/>
        <sz val="10"/>
        <color auto="1"/>
        <name val="Arial"/>
        <family val="2"/>
        <scheme val="none"/>
      </font>
      <numFmt numFmtId="19" formatCode="m/d/yyyy"/>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9" formatCode="m/d/yyyy"/>
      <alignment horizontal="center" vertical="bottom" textRotation="0" wrapText="0" indent="0" justifyLastLine="0" shrinkToFit="0" readingOrder="0"/>
    </dxf>
    <dxf>
      <font>
        <strike val="0"/>
        <outline val="0"/>
        <shadow val="0"/>
        <u val="none"/>
        <vertAlign val="baseline"/>
        <sz val="10"/>
        <color auto="1"/>
        <name val="Arial"/>
        <family val="2"/>
        <scheme val="none"/>
      </font>
      <numFmt numFmtId="19" formatCode="m/d/yyyy"/>
      <alignment horizontal="center" vertical="bottom" textRotation="0" wrapText="0" indent="0" justifyLastLine="0" shrinkToFit="0" readingOrder="0"/>
    </dxf>
    <dxf>
      <font>
        <strike val="0"/>
        <outline val="0"/>
        <shadow val="0"/>
        <u val="none"/>
        <vertAlign val="baseline"/>
        <sz val="10"/>
        <color auto="1"/>
        <name val="Arial"/>
        <family val="2"/>
        <scheme val="none"/>
      </font>
    </dxf>
    <dxf>
      <font>
        <strike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Narrow"/>
        <scheme val="none"/>
      </font>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dxf>
    <dxf>
      <font>
        <b val="0"/>
        <i val="0"/>
        <strike val="0"/>
        <condense val="0"/>
        <extend val="0"/>
        <outline val="0"/>
        <shadow val="0"/>
        <u val="none"/>
        <vertAlign val="baseline"/>
        <sz val="10"/>
        <color auto="1"/>
        <name val="Arial Narrow"/>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Narrow"/>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Narrow"/>
        <family val="2"/>
        <scheme val="none"/>
      </font>
      <numFmt numFmtId="19" formatCode="m/d/yyyy"/>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Narrow"/>
        <scheme val="none"/>
      </font>
      <numFmt numFmtId="1" formatCode="0"/>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Narrow"/>
        <family val="2"/>
        <scheme val="none"/>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Arial Narrow"/>
        <family val="2"/>
        <scheme val="none"/>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Arial Narrow"/>
        <family val="2"/>
        <scheme val="none"/>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Arial Narrow"/>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Narrow"/>
        <scheme val="none"/>
      </font>
      <numFmt numFmtId="1" formatCode="0"/>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Narrow"/>
        <scheme val="none"/>
      </font>
      <numFmt numFmtId="1" formatCode="0"/>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Narrow"/>
        <scheme val="none"/>
      </font>
      <numFmt numFmtId="1" formatCode="0"/>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Narrow"/>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Narrow"/>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Narrow"/>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Narrow"/>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Narrow"/>
        <scheme val="none"/>
      </font>
      <fill>
        <patternFill patternType="none">
          <fgColor indexed="64"/>
          <bgColor indexed="65"/>
        </patternFill>
      </fill>
      <alignment horizontal="left" vertical="bottom" textRotation="0" wrapText="0" indent="0" justifyLastLine="0" shrinkToFit="0" readingOrder="0"/>
    </dxf>
  </dxfs>
  <tableStyles count="0" defaultTableStyle="TableStyleMedium9" defaultPivotStyle="PivotStyleLight16"/>
  <colors>
    <mruColors>
      <color rgb="FFFFFF99"/>
      <color rgb="FF0000FF"/>
      <color rgb="FF0070C0"/>
      <color rgb="FFC5D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PayItems" displayName="PayItems" ref="A1:Q3986" totalsRowShown="0" dataDxfId="29">
  <autoFilter ref="A1:Q3986" xr:uid="{00000000-0009-0000-0100-000001000000}"/>
  <tableColumns count="17">
    <tableColumn id="1" xr3:uid="{00000000-0010-0000-0000-000001000000}" name="Pay Item" dataDxfId="28"/>
    <tableColumn id="2" xr3:uid="{00000000-0010-0000-0000-000002000000}" name="Item Description - MET" dataDxfId="27"/>
    <tableColumn id="3" xr3:uid="{00000000-0010-0000-0000-000003000000}" name="Unit_m" dataDxfId="26"/>
    <tableColumn id="4" xr3:uid="{00000000-0010-0000-0000-000004000000}" name="Item Description-USC" dataDxfId="25"/>
    <tableColumn id="5" xr3:uid="{00000000-0010-0000-0000-000005000000}" name="UNIT_E" dataDxfId="24"/>
    <tableColumn id="6" xr3:uid="{00000000-0010-0000-0000-000006000000}" name="Bid_Dec" dataDxfId="23"/>
    <tableColumn id="7" xr3:uid="{00000000-0010-0000-0000-000007000000}" name="Pay_Dec" dataDxfId="22"/>
    <tableColumn id="8" xr3:uid="{00000000-0010-0000-0000-000008000000}" name="Pay Item Type" dataDxfId="21"/>
    <tableColumn id="16" xr3:uid="{D17EAF63-23E3-42B0-B3D7-7C636D1BB295}" name="Material Incentive (eDeliv)" dataDxfId="20"/>
    <tableColumn id="15" xr3:uid="{225A75F8-C5EB-44E1-A1B5-EB8CBD6C0458}" name="Force    Unit Price (eDeliv)" dataDxfId="19"/>
    <tableColumn id="14" xr3:uid="{DE0CEC56-F3EF-4742-BCEB-063123EC8A92}" name="Force Quantity (eDeliv)" dataDxfId="18"/>
    <tableColumn id="9" xr3:uid="{00000000-0010-0000-0000-000009000000}" name="FP-YR" dataDxfId="17"/>
    <tableColumn id="10" xr3:uid="{00000000-0010-0000-0000-00000A000000}" name="Date Added / Modified" dataDxfId="16"/>
    <tableColumn id="11" xr3:uid="{00000000-0010-0000-0000-00000B000000}" name="Division" dataDxfId="15"/>
    <tableColumn id="12" xr3:uid="{00000000-0010-0000-0000-00000C000000}" name="Comments" dataDxfId="14"/>
    <tableColumn id="23" xr3:uid="{00000000-0010-0000-0000-000017000000}" name="HTML" dataDxfId="13" dataCellStyle="HTML Output">
      <calculatedColumnFormula>"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calculatedColumnFormula>
    </tableColumn>
    <tableColumn id="13" xr3:uid="{00000000-0010-0000-0000-00000D000000}" name="Updated" dataDxfId="12">
      <calculatedColumnFormula>IF(PayItems[[#This Row],[Date Added / Modified]]&gt;0,TEXT(PayItems[[#This Row],[Date Added / Modified]],"m/d/yyy"),"")</calculatedColumnFormula>
    </tableColumn>
  </tableColumns>
  <tableStyleInfo name="TableStyleMedium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Requests" displayName="Requests" ref="B3:G34" totalsRowShown="0" headerRowDxfId="11" dataDxfId="10">
  <autoFilter ref="B3:G34" xr:uid="{00000000-0009-0000-0100-000003000000}"/>
  <tableColumns count="6">
    <tableColumn id="1" xr3:uid="{00000000-0010-0000-0300-000001000000}" name="Date" dataDxfId="9">
      <calculatedColumnFormula>IF(ROW()=ROW(Requests[]),"",IFERROR(OFFSET(Requests[[#This Row],[Date]],-1,0)+IncrRequest,Start))</calculatedColumnFormula>
    </tableColumn>
    <tableColumn id="7" xr3:uid="{00000000-0010-0000-0300-000007000000}" name="Request Due" dataDxfId="8">
      <calculatedColumnFormula>IF(ISNUMBER(Requests[[#This Row],[Date]]),IF(AND(MONTH(Requests[[#This Row],[Date]])=12,DAY(Requests[[#This Row],[Date]])&gt;17),"Cancel",Requests[[#This Row],[Date]]+IF(ISNUMBER(MATCH(Requests[[#This Row],[Date]],Holidays,0)),1,0)),"")</calculatedColumnFormula>
    </tableColumn>
    <tableColumn id="2" xr3:uid="{00000000-0010-0000-0300-000002000000}" name="Meeting" dataDxfId="7">
      <calculatedColumnFormula>IF(ISNUMBER(Requests[[#This Row],[Request Due]]),Requests[[#This Row],[Date]]+IncrMeeting+IF(ISNUMBER(MATCH(Requests[[#This Row],[Date]]+IncrMeeting,Holidays,0)),1,0),Requests[[#This Row],[Request Due]])</calculatedColumnFormula>
    </tableColumn>
    <tableColumn id="3" xr3:uid="{00000000-0010-0000-0300-000003000000}" name="Update on" dataDxfId="6">
      <calculatedColumnFormula>IF(ISNUMBER(Requests[[#This Row],[Request Due]]),Requests[[#This Row],[Date]]+IncrUpdate+IF(ISNUMBER(MATCH(Requests[[#This Row],[Date]]+IncrUpdate,Holidays,0)),1,0),Requests[[#This Row],[Request Due]])</calculatedColumnFormula>
    </tableColumn>
    <tableColumn id="4" xr3:uid="{00000000-0010-0000-0300-000004000000}" name="Lead" dataDxfId="5">
      <calculatedColumnFormula>IF(ISNUMBER(Requests[[#This Row],[Request Due]]),CHOOSE(MONTH(Requests[[#This Row],[Date]])/4+0.9,"Greg","Spencer","Heidi"),"")</calculatedColumnFormula>
    </tableColumn>
    <tableColumn id="5" xr3:uid="{00000000-0010-0000-0300-000005000000}" name="HTML" dataDxfId="4">
      <calculatedColumnFormula>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calculatedColumnFormula>
    </tableColumn>
  </tableColumns>
  <tableStyleInfo name="TableStyleMedium1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pageSetUpPr fitToPage="1"/>
  </sheetPr>
  <dimension ref="A1:F1374"/>
  <sheetViews>
    <sheetView topLeftCell="A1348" zoomScale="120" zoomScaleNormal="120" workbookViewId="0">
      <selection activeCell="F1366" sqref="F1366:F1367"/>
    </sheetView>
  </sheetViews>
  <sheetFormatPr defaultRowHeight="12.75" x14ac:dyDescent="0.2"/>
  <cols>
    <col min="1" max="1" width="8.1640625" style="5" customWidth="1"/>
    <col min="2" max="2" width="81.6640625" style="5" bestFit="1" customWidth="1"/>
    <col min="3" max="4" width="10.83203125" style="5" customWidth="1"/>
    <col min="5" max="5" width="27.83203125" style="134" customWidth="1"/>
    <col min="6" max="6" width="41" style="5" customWidth="1"/>
    <col min="7" max="7" width="9.33203125" style="5"/>
    <col min="8" max="235" width="10.6640625" style="5"/>
    <col min="236" max="236" width="13.5" style="5" customWidth="1"/>
    <col min="237" max="237" width="46.83203125" style="5" customWidth="1"/>
    <col min="238" max="239" width="14.1640625" style="5" customWidth="1"/>
    <col min="240" max="240" width="21.1640625" style="5" customWidth="1"/>
    <col min="241" max="241" width="70.1640625" style="5" customWidth="1"/>
    <col min="242" max="491" width="10.6640625" style="5"/>
    <col min="492" max="492" width="13.5" style="5" customWidth="1"/>
    <col min="493" max="493" width="46.83203125" style="5" customWidth="1"/>
    <col min="494" max="495" width="14.1640625" style="5" customWidth="1"/>
    <col min="496" max="496" width="21.1640625" style="5" customWidth="1"/>
    <col min="497" max="497" width="70.1640625" style="5" customWidth="1"/>
    <col min="498" max="747" width="10.6640625" style="5"/>
    <col min="748" max="748" width="13.5" style="5" customWidth="1"/>
    <col min="749" max="749" width="46.83203125" style="5" customWidth="1"/>
    <col min="750" max="751" width="14.1640625" style="5" customWidth="1"/>
    <col min="752" max="752" width="21.1640625" style="5" customWidth="1"/>
    <col min="753" max="753" width="70.1640625" style="5" customWidth="1"/>
    <col min="754" max="1003" width="10.6640625" style="5"/>
    <col min="1004" max="1004" width="13.5" style="5" customWidth="1"/>
    <col min="1005" max="1005" width="46.83203125" style="5" customWidth="1"/>
    <col min="1006" max="1007" width="14.1640625" style="5" customWidth="1"/>
    <col min="1008" max="1008" width="21.1640625" style="5" customWidth="1"/>
    <col min="1009" max="1009" width="70.1640625" style="5" customWidth="1"/>
    <col min="1010" max="1259" width="9.33203125" style="5"/>
    <col min="1260" max="1260" width="13.5" style="5" customWidth="1"/>
    <col min="1261" max="1261" width="46.83203125" style="5" customWidth="1"/>
    <col min="1262" max="1263" width="14.1640625" style="5" customWidth="1"/>
    <col min="1264" max="1264" width="21.1640625" style="5" customWidth="1"/>
    <col min="1265" max="1265" width="70.1640625" style="5" customWidth="1"/>
    <col min="1266" max="1515" width="10.6640625" style="5"/>
    <col min="1516" max="1516" width="13.5" style="5" customWidth="1"/>
    <col min="1517" max="1517" width="46.83203125" style="5" customWidth="1"/>
    <col min="1518" max="1519" width="14.1640625" style="5" customWidth="1"/>
    <col min="1520" max="1520" width="21.1640625" style="5" customWidth="1"/>
    <col min="1521" max="1521" width="70.1640625" style="5" customWidth="1"/>
    <col min="1522" max="1771" width="10.6640625" style="5"/>
    <col min="1772" max="1772" width="13.5" style="5" customWidth="1"/>
    <col min="1773" max="1773" width="46.83203125" style="5" customWidth="1"/>
    <col min="1774" max="1775" width="14.1640625" style="5" customWidth="1"/>
    <col min="1776" max="1776" width="21.1640625" style="5" customWidth="1"/>
    <col min="1777" max="1777" width="70.1640625" style="5" customWidth="1"/>
    <col min="1778" max="2027" width="10.6640625" style="5"/>
    <col min="2028" max="2028" width="13.5" style="5" customWidth="1"/>
    <col min="2029" max="2029" width="46.83203125" style="5" customWidth="1"/>
    <col min="2030" max="2031" width="14.1640625" style="5" customWidth="1"/>
    <col min="2032" max="2032" width="21.1640625" style="5" customWidth="1"/>
    <col min="2033" max="2033" width="70.1640625" style="5" customWidth="1"/>
    <col min="2034" max="2283" width="9.33203125" style="5"/>
    <col min="2284" max="2284" width="13.5" style="5" customWidth="1"/>
    <col min="2285" max="2285" width="46.83203125" style="5" customWidth="1"/>
    <col min="2286" max="2287" width="14.1640625" style="5" customWidth="1"/>
    <col min="2288" max="2288" width="21.1640625" style="5" customWidth="1"/>
    <col min="2289" max="2289" width="70.1640625" style="5" customWidth="1"/>
    <col min="2290" max="2539" width="10.6640625" style="5"/>
    <col min="2540" max="2540" width="13.5" style="5" customWidth="1"/>
    <col min="2541" max="2541" width="46.83203125" style="5" customWidth="1"/>
    <col min="2542" max="2543" width="14.1640625" style="5" customWidth="1"/>
    <col min="2544" max="2544" width="21.1640625" style="5" customWidth="1"/>
    <col min="2545" max="2545" width="70.1640625" style="5" customWidth="1"/>
    <col min="2546" max="2795" width="10.6640625" style="5"/>
    <col min="2796" max="2796" width="13.5" style="5" customWidth="1"/>
    <col min="2797" max="2797" width="46.83203125" style="5" customWidth="1"/>
    <col min="2798" max="2799" width="14.1640625" style="5" customWidth="1"/>
    <col min="2800" max="2800" width="21.1640625" style="5" customWidth="1"/>
    <col min="2801" max="2801" width="70.1640625" style="5" customWidth="1"/>
    <col min="2802" max="3051" width="10.6640625" style="5"/>
    <col min="3052" max="3052" width="13.5" style="5" customWidth="1"/>
    <col min="3053" max="3053" width="46.83203125" style="5" customWidth="1"/>
    <col min="3054" max="3055" width="14.1640625" style="5" customWidth="1"/>
    <col min="3056" max="3056" width="21.1640625" style="5" customWidth="1"/>
    <col min="3057" max="3057" width="70.1640625" style="5" customWidth="1"/>
    <col min="3058" max="3307" width="9.33203125" style="5"/>
    <col min="3308" max="3308" width="13.5" style="5" customWidth="1"/>
    <col min="3309" max="3309" width="46.83203125" style="5" customWidth="1"/>
    <col min="3310" max="3311" width="14.1640625" style="5" customWidth="1"/>
    <col min="3312" max="3312" width="21.1640625" style="5" customWidth="1"/>
    <col min="3313" max="3313" width="70.1640625" style="5" customWidth="1"/>
    <col min="3314" max="3563" width="10.6640625" style="5"/>
    <col min="3564" max="3564" width="13.5" style="5" customWidth="1"/>
    <col min="3565" max="3565" width="46.83203125" style="5" customWidth="1"/>
    <col min="3566" max="3567" width="14.1640625" style="5" customWidth="1"/>
    <col min="3568" max="3568" width="21.1640625" style="5" customWidth="1"/>
    <col min="3569" max="3569" width="70.1640625" style="5" customWidth="1"/>
    <col min="3570" max="3819" width="10.6640625" style="5"/>
    <col min="3820" max="3820" width="13.5" style="5" customWidth="1"/>
    <col min="3821" max="3821" width="46.83203125" style="5" customWidth="1"/>
    <col min="3822" max="3823" width="14.1640625" style="5" customWidth="1"/>
    <col min="3824" max="3824" width="21.1640625" style="5" customWidth="1"/>
    <col min="3825" max="3825" width="70.1640625" style="5" customWidth="1"/>
    <col min="3826" max="4075" width="10.6640625" style="5"/>
    <col min="4076" max="4076" width="13.5" style="5" customWidth="1"/>
    <col min="4077" max="4077" width="46.83203125" style="5" customWidth="1"/>
    <col min="4078" max="4079" width="14.1640625" style="5" customWidth="1"/>
    <col min="4080" max="4080" width="21.1640625" style="5" customWidth="1"/>
    <col min="4081" max="4081" width="70.1640625" style="5" customWidth="1"/>
    <col min="4082" max="4331" width="9.33203125" style="5"/>
    <col min="4332" max="4332" width="13.5" style="5" customWidth="1"/>
    <col min="4333" max="4333" width="46.83203125" style="5" customWidth="1"/>
    <col min="4334" max="4335" width="14.1640625" style="5" customWidth="1"/>
    <col min="4336" max="4336" width="21.1640625" style="5" customWidth="1"/>
    <col min="4337" max="4337" width="70.1640625" style="5" customWidth="1"/>
    <col min="4338" max="4587" width="10.6640625" style="5"/>
    <col min="4588" max="4588" width="13.5" style="5" customWidth="1"/>
    <col min="4589" max="4589" width="46.83203125" style="5" customWidth="1"/>
    <col min="4590" max="4591" width="14.1640625" style="5" customWidth="1"/>
    <col min="4592" max="4592" width="21.1640625" style="5" customWidth="1"/>
    <col min="4593" max="4593" width="70.1640625" style="5" customWidth="1"/>
    <col min="4594" max="4843" width="10.6640625" style="5"/>
    <col min="4844" max="4844" width="13.5" style="5" customWidth="1"/>
    <col min="4845" max="4845" width="46.83203125" style="5" customWidth="1"/>
    <col min="4846" max="4847" width="14.1640625" style="5" customWidth="1"/>
    <col min="4848" max="4848" width="21.1640625" style="5" customWidth="1"/>
    <col min="4849" max="4849" width="70.1640625" style="5" customWidth="1"/>
    <col min="4850" max="5099" width="10.6640625" style="5"/>
    <col min="5100" max="5100" width="13.5" style="5" customWidth="1"/>
    <col min="5101" max="5101" width="46.83203125" style="5" customWidth="1"/>
    <col min="5102" max="5103" width="14.1640625" style="5" customWidth="1"/>
    <col min="5104" max="5104" width="21.1640625" style="5" customWidth="1"/>
    <col min="5105" max="5105" width="70.1640625" style="5" customWidth="1"/>
    <col min="5106" max="5355" width="9.33203125" style="5"/>
    <col min="5356" max="5356" width="13.5" style="5" customWidth="1"/>
    <col min="5357" max="5357" width="46.83203125" style="5" customWidth="1"/>
    <col min="5358" max="5359" width="14.1640625" style="5" customWidth="1"/>
    <col min="5360" max="5360" width="21.1640625" style="5" customWidth="1"/>
    <col min="5361" max="5361" width="70.1640625" style="5" customWidth="1"/>
    <col min="5362" max="5611" width="10.6640625" style="5"/>
    <col min="5612" max="5612" width="13.5" style="5" customWidth="1"/>
    <col min="5613" max="5613" width="46.83203125" style="5" customWidth="1"/>
    <col min="5614" max="5615" width="14.1640625" style="5" customWidth="1"/>
    <col min="5616" max="5616" width="21.1640625" style="5" customWidth="1"/>
    <col min="5617" max="5617" width="70.1640625" style="5" customWidth="1"/>
    <col min="5618" max="5867" width="10.6640625" style="5"/>
    <col min="5868" max="5868" width="13.5" style="5" customWidth="1"/>
    <col min="5869" max="5869" width="46.83203125" style="5" customWidth="1"/>
    <col min="5870" max="5871" width="14.1640625" style="5" customWidth="1"/>
    <col min="5872" max="5872" width="21.1640625" style="5" customWidth="1"/>
    <col min="5873" max="5873" width="70.1640625" style="5" customWidth="1"/>
    <col min="5874" max="6123" width="10.6640625" style="5"/>
    <col min="6124" max="6124" width="13.5" style="5" customWidth="1"/>
    <col min="6125" max="6125" width="46.83203125" style="5" customWidth="1"/>
    <col min="6126" max="6127" width="14.1640625" style="5" customWidth="1"/>
    <col min="6128" max="6128" width="21.1640625" style="5" customWidth="1"/>
    <col min="6129" max="6129" width="70.1640625" style="5" customWidth="1"/>
    <col min="6130" max="6379" width="9.33203125" style="5"/>
    <col min="6380" max="6380" width="13.5" style="5" customWidth="1"/>
    <col min="6381" max="6381" width="46.83203125" style="5" customWidth="1"/>
    <col min="6382" max="6383" width="14.1640625" style="5" customWidth="1"/>
    <col min="6384" max="6384" width="21.1640625" style="5" customWidth="1"/>
    <col min="6385" max="6385" width="70.1640625" style="5" customWidth="1"/>
    <col min="6386" max="6635" width="10.6640625" style="5"/>
    <col min="6636" max="6636" width="13.5" style="5" customWidth="1"/>
    <col min="6637" max="6637" width="46.83203125" style="5" customWidth="1"/>
    <col min="6638" max="6639" width="14.1640625" style="5" customWidth="1"/>
    <col min="6640" max="6640" width="21.1640625" style="5" customWidth="1"/>
    <col min="6641" max="6641" width="70.1640625" style="5" customWidth="1"/>
    <col min="6642" max="6891" width="10.6640625" style="5"/>
    <col min="6892" max="6892" width="13.5" style="5" customWidth="1"/>
    <col min="6893" max="6893" width="46.83203125" style="5" customWidth="1"/>
    <col min="6894" max="6895" width="14.1640625" style="5" customWidth="1"/>
    <col min="6896" max="6896" width="21.1640625" style="5" customWidth="1"/>
    <col min="6897" max="6897" width="70.1640625" style="5" customWidth="1"/>
    <col min="6898" max="7147" width="10.6640625" style="5"/>
    <col min="7148" max="7148" width="13.5" style="5" customWidth="1"/>
    <col min="7149" max="7149" width="46.83203125" style="5" customWidth="1"/>
    <col min="7150" max="7151" width="14.1640625" style="5" customWidth="1"/>
    <col min="7152" max="7152" width="21.1640625" style="5" customWidth="1"/>
    <col min="7153" max="7153" width="70.1640625" style="5" customWidth="1"/>
    <col min="7154" max="7403" width="9.33203125" style="5"/>
    <col min="7404" max="7404" width="13.5" style="5" customWidth="1"/>
    <col min="7405" max="7405" width="46.83203125" style="5" customWidth="1"/>
    <col min="7406" max="7407" width="14.1640625" style="5" customWidth="1"/>
    <col min="7408" max="7408" width="21.1640625" style="5" customWidth="1"/>
    <col min="7409" max="7409" width="70.1640625" style="5" customWidth="1"/>
    <col min="7410" max="7659" width="10.6640625" style="5"/>
    <col min="7660" max="7660" width="13.5" style="5" customWidth="1"/>
    <col min="7661" max="7661" width="46.83203125" style="5" customWidth="1"/>
    <col min="7662" max="7663" width="14.1640625" style="5" customWidth="1"/>
    <col min="7664" max="7664" width="21.1640625" style="5" customWidth="1"/>
    <col min="7665" max="7665" width="70.1640625" style="5" customWidth="1"/>
    <col min="7666" max="7915" width="10.6640625" style="5"/>
    <col min="7916" max="7916" width="13.5" style="5" customWidth="1"/>
    <col min="7917" max="7917" width="46.83203125" style="5" customWidth="1"/>
    <col min="7918" max="7919" width="14.1640625" style="5" customWidth="1"/>
    <col min="7920" max="7920" width="21.1640625" style="5" customWidth="1"/>
    <col min="7921" max="7921" width="70.1640625" style="5" customWidth="1"/>
    <col min="7922" max="8171" width="10.6640625" style="5"/>
    <col min="8172" max="8172" width="13.5" style="5" customWidth="1"/>
    <col min="8173" max="8173" width="46.83203125" style="5" customWidth="1"/>
    <col min="8174" max="8175" width="14.1640625" style="5" customWidth="1"/>
    <col min="8176" max="8176" width="21.1640625" style="5" customWidth="1"/>
    <col min="8177" max="8177" width="70.1640625" style="5" customWidth="1"/>
    <col min="8178" max="8427" width="9.33203125" style="5"/>
    <col min="8428" max="8428" width="13.5" style="5" customWidth="1"/>
    <col min="8429" max="8429" width="46.83203125" style="5" customWidth="1"/>
    <col min="8430" max="8431" width="14.1640625" style="5" customWidth="1"/>
    <col min="8432" max="8432" width="21.1640625" style="5" customWidth="1"/>
    <col min="8433" max="8433" width="70.1640625" style="5" customWidth="1"/>
    <col min="8434" max="8683" width="10.6640625" style="5"/>
    <col min="8684" max="8684" width="13.5" style="5" customWidth="1"/>
    <col min="8685" max="8685" width="46.83203125" style="5" customWidth="1"/>
    <col min="8686" max="8687" width="14.1640625" style="5" customWidth="1"/>
    <col min="8688" max="8688" width="21.1640625" style="5" customWidth="1"/>
    <col min="8689" max="8689" width="70.1640625" style="5" customWidth="1"/>
    <col min="8690" max="8939" width="10.6640625" style="5"/>
    <col min="8940" max="8940" width="13.5" style="5" customWidth="1"/>
    <col min="8941" max="8941" width="46.83203125" style="5" customWidth="1"/>
    <col min="8942" max="8943" width="14.1640625" style="5" customWidth="1"/>
    <col min="8944" max="8944" width="21.1640625" style="5" customWidth="1"/>
    <col min="8945" max="8945" width="70.1640625" style="5" customWidth="1"/>
    <col min="8946" max="9195" width="10.6640625" style="5"/>
    <col min="9196" max="9196" width="13.5" style="5" customWidth="1"/>
    <col min="9197" max="9197" width="46.83203125" style="5" customWidth="1"/>
    <col min="9198" max="9199" width="14.1640625" style="5" customWidth="1"/>
    <col min="9200" max="9200" width="21.1640625" style="5" customWidth="1"/>
    <col min="9201" max="9201" width="70.1640625" style="5" customWidth="1"/>
    <col min="9202" max="9451" width="9.33203125" style="5"/>
    <col min="9452" max="9452" width="13.5" style="5" customWidth="1"/>
    <col min="9453" max="9453" width="46.83203125" style="5" customWidth="1"/>
    <col min="9454" max="9455" width="14.1640625" style="5" customWidth="1"/>
    <col min="9456" max="9456" width="21.1640625" style="5" customWidth="1"/>
    <col min="9457" max="9457" width="70.1640625" style="5" customWidth="1"/>
    <col min="9458" max="9707" width="10.6640625" style="5"/>
    <col min="9708" max="9708" width="13.5" style="5" customWidth="1"/>
    <col min="9709" max="9709" width="46.83203125" style="5" customWidth="1"/>
    <col min="9710" max="9711" width="14.1640625" style="5" customWidth="1"/>
    <col min="9712" max="9712" width="21.1640625" style="5" customWidth="1"/>
    <col min="9713" max="9713" width="70.1640625" style="5" customWidth="1"/>
    <col min="9714" max="9963" width="10.6640625" style="5"/>
    <col min="9964" max="9964" width="13.5" style="5" customWidth="1"/>
    <col min="9965" max="9965" width="46.83203125" style="5" customWidth="1"/>
    <col min="9966" max="9967" width="14.1640625" style="5" customWidth="1"/>
    <col min="9968" max="9968" width="21.1640625" style="5" customWidth="1"/>
    <col min="9969" max="9969" width="70.1640625" style="5" customWidth="1"/>
    <col min="9970" max="10219" width="10.6640625" style="5"/>
    <col min="10220" max="10220" width="13.5" style="5" customWidth="1"/>
    <col min="10221" max="10221" width="46.83203125" style="5" customWidth="1"/>
    <col min="10222" max="10223" width="14.1640625" style="5" customWidth="1"/>
    <col min="10224" max="10224" width="21.1640625" style="5" customWidth="1"/>
    <col min="10225" max="10225" width="70.1640625" style="5" customWidth="1"/>
    <col min="10226" max="10475" width="9.33203125" style="5"/>
    <col min="10476" max="10476" width="13.5" style="5" customWidth="1"/>
    <col min="10477" max="10477" width="46.83203125" style="5" customWidth="1"/>
    <col min="10478" max="10479" width="14.1640625" style="5" customWidth="1"/>
    <col min="10480" max="10480" width="21.1640625" style="5" customWidth="1"/>
    <col min="10481" max="10481" width="70.1640625" style="5" customWidth="1"/>
    <col min="10482" max="10731" width="10.6640625" style="5"/>
    <col min="10732" max="10732" width="13.5" style="5" customWidth="1"/>
    <col min="10733" max="10733" width="46.83203125" style="5" customWidth="1"/>
    <col min="10734" max="10735" width="14.1640625" style="5" customWidth="1"/>
    <col min="10736" max="10736" width="21.1640625" style="5" customWidth="1"/>
    <col min="10737" max="10737" width="70.1640625" style="5" customWidth="1"/>
    <col min="10738" max="10987" width="10.6640625" style="5"/>
    <col min="10988" max="10988" width="13.5" style="5" customWidth="1"/>
    <col min="10989" max="10989" width="46.83203125" style="5" customWidth="1"/>
    <col min="10990" max="10991" width="14.1640625" style="5" customWidth="1"/>
    <col min="10992" max="10992" width="21.1640625" style="5" customWidth="1"/>
    <col min="10993" max="10993" width="70.1640625" style="5" customWidth="1"/>
    <col min="10994" max="11243" width="10.6640625" style="5"/>
    <col min="11244" max="11244" width="13.5" style="5" customWidth="1"/>
    <col min="11245" max="11245" width="46.83203125" style="5" customWidth="1"/>
    <col min="11246" max="11247" width="14.1640625" style="5" customWidth="1"/>
    <col min="11248" max="11248" width="21.1640625" style="5" customWidth="1"/>
    <col min="11249" max="11249" width="70.1640625" style="5" customWidth="1"/>
    <col min="11250" max="11499" width="9.33203125" style="5"/>
    <col min="11500" max="11500" width="13.5" style="5" customWidth="1"/>
    <col min="11501" max="11501" width="46.83203125" style="5" customWidth="1"/>
    <col min="11502" max="11503" width="14.1640625" style="5" customWidth="1"/>
    <col min="11504" max="11504" width="21.1640625" style="5" customWidth="1"/>
    <col min="11505" max="11505" width="70.1640625" style="5" customWidth="1"/>
    <col min="11506" max="11755" width="10.6640625" style="5"/>
    <col min="11756" max="11756" width="13.5" style="5" customWidth="1"/>
    <col min="11757" max="11757" width="46.83203125" style="5" customWidth="1"/>
    <col min="11758" max="11759" width="14.1640625" style="5" customWidth="1"/>
    <col min="11760" max="11760" width="21.1640625" style="5" customWidth="1"/>
    <col min="11761" max="11761" width="70.1640625" style="5" customWidth="1"/>
    <col min="11762" max="12011" width="10.6640625" style="5"/>
    <col min="12012" max="12012" width="13.5" style="5" customWidth="1"/>
    <col min="12013" max="12013" width="46.83203125" style="5" customWidth="1"/>
    <col min="12014" max="12015" width="14.1640625" style="5" customWidth="1"/>
    <col min="12016" max="12016" width="21.1640625" style="5" customWidth="1"/>
    <col min="12017" max="12017" width="70.1640625" style="5" customWidth="1"/>
    <col min="12018" max="12267" width="10.6640625" style="5"/>
    <col min="12268" max="12268" width="13.5" style="5" customWidth="1"/>
    <col min="12269" max="12269" width="46.83203125" style="5" customWidth="1"/>
    <col min="12270" max="12271" width="14.1640625" style="5" customWidth="1"/>
    <col min="12272" max="12272" width="21.1640625" style="5" customWidth="1"/>
    <col min="12273" max="12273" width="70.1640625" style="5" customWidth="1"/>
    <col min="12274" max="12523" width="9.33203125" style="5"/>
    <col min="12524" max="12524" width="13.5" style="5" customWidth="1"/>
    <col min="12525" max="12525" width="46.83203125" style="5" customWidth="1"/>
    <col min="12526" max="12527" width="14.1640625" style="5" customWidth="1"/>
    <col min="12528" max="12528" width="21.1640625" style="5" customWidth="1"/>
    <col min="12529" max="12529" width="70.1640625" style="5" customWidth="1"/>
    <col min="12530" max="12779" width="10.6640625" style="5"/>
    <col min="12780" max="12780" width="13.5" style="5" customWidth="1"/>
    <col min="12781" max="12781" width="46.83203125" style="5" customWidth="1"/>
    <col min="12782" max="12783" width="14.1640625" style="5" customWidth="1"/>
    <col min="12784" max="12784" width="21.1640625" style="5" customWidth="1"/>
    <col min="12785" max="12785" width="70.1640625" style="5" customWidth="1"/>
    <col min="12786" max="13035" width="10.6640625" style="5"/>
    <col min="13036" max="13036" width="13.5" style="5" customWidth="1"/>
    <col min="13037" max="13037" width="46.83203125" style="5" customWidth="1"/>
    <col min="13038" max="13039" width="14.1640625" style="5" customWidth="1"/>
    <col min="13040" max="13040" width="21.1640625" style="5" customWidth="1"/>
    <col min="13041" max="13041" width="70.1640625" style="5" customWidth="1"/>
    <col min="13042" max="13291" width="10.6640625" style="5"/>
    <col min="13292" max="13292" width="13.5" style="5" customWidth="1"/>
    <col min="13293" max="13293" width="46.83203125" style="5" customWidth="1"/>
    <col min="13294" max="13295" width="14.1640625" style="5" customWidth="1"/>
    <col min="13296" max="13296" width="21.1640625" style="5" customWidth="1"/>
    <col min="13297" max="13297" width="70.1640625" style="5" customWidth="1"/>
    <col min="13298" max="13547" width="9.33203125" style="5"/>
    <col min="13548" max="13548" width="13.5" style="5" customWidth="1"/>
    <col min="13549" max="13549" width="46.83203125" style="5" customWidth="1"/>
    <col min="13550" max="13551" width="14.1640625" style="5" customWidth="1"/>
    <col min="13552" max="13552" width="21.1640625" style="5" customWidth="1"/>
    <col min="13553" max="13553" width="70.1640625" style="5" customWidth="1"/>
    <col min="13554" max="13803" width="10.6640625" style="5"/>
    <col min="13804" max="13804" width="13.5" style="5" customWidth="1"/>
    <col min="13805" max="13805" width="46.83203125" style="5" customWidth="1"/>
    <col min="13806" max="13807" width="14.1640625" style="5" customWidth="1"/>
    <col min="13808" max="13808" width="21.1640625" style="5" customWidth="1"/>
    <col min="13809" max="13809" width="70.1640625" style="5" customWidth="1"/>
    <col min="13810" max="14059" width="10.6640625" style="5"/>
    <col min="14060" max="14060" width="13.5" style="5" customWidth="1"/>
    <col min="14061" max="14061" width="46.83203125" style="5" customWidth="1"/>
    <col min="14062" max="14063" width="14.1640625" style="5" customWidth="1"/>
    <col min="14064" max="14064" width="21.1640625" style="5" customWidth="1"/>
    <col min="14065" max="14065" width="70.1640625" style="5" customWidth="1"/>
    <col min="14066" max="14315" width="10.6640625" style="5"/>
    <col min="14316" max="14316" width="13.5" style="5" customWidth="1"/>
    <col min="14317" max="14317" width="46.83203125" style="5" customWidth="1"/>
    <col min="14318" max="14319" width="14.1640625" style="5" customWidth="1"/>
    <col min="14320" max="14320" width="21.1640625" style="5" customWidth="1"/>
    <col min="14321" max="14321" width="70.1640625" style="5" customWidth="1"/>
    <col min="14322" max="14571" width="9.33203125" style="5"/>
    <col min="14572" max="14572" width="13.5" style="5" customWidth="1"/>
    <col min="14573" max="14573" width="46.83203125" style="5" customWidth="1"/>
    <col min="14574" max="14575" width="14.1640625" style="5" customWidth="1"/>
    <col min="14576" max="14576" width="21.1640625" style="5" customWidth="1"/>
    <col min="14577" max="14577" width="70.1640625" style="5" customWidth="1"/>
    <col min="14578" max="14827" width="10.6640625" style="5"/>
    <col min="14828" max="14828" width="13.5" style="5" customWidth="1"/>
    <col min="14829" max="14829" width="46.83203125" style="5" customWidth="1"/>
    <col min="14830" max="14831" width="14.1640625" style="5" customWidth="1"/>
    <col min="14832" max="14832" width="21.1640625" style="5" customWidth="1"/>
    <col min="14833" max="14833" width="70.1640625" style="5" customWidth="1"/>
    <col min="14834" max="15083" width="10.6640625" style="5"/>
    <col min="15084" max="15084" width="13.5" style="5" customWidth="1"/>
    <col min="15085" max="15085" width="46.83203125" style="5" customWidth="1"/>
    <col min="15086" max="15087" width="14.1640625" style="5" customWidth="1"/>
    <col min="15088" max="15088" width="21.1640625" style="5" customWidth="1"/>
    <col min="15089" max="15089" width="70.1640625" style="5" customWidth="1"/>
    <col min="15090" max="15339" width="10.6640625" style="5"/>
    <col min="15340" max="15340" width="13.5" style="5" customWidth="1"/>
    <col min="15341" max="15341" width="46.83203125" style="5" customWidth="1"/>
    <col min="15342" max="15343" width="14.1640625" style="5" customWidth="1"/>
    <col min="15344" max="15344" width="21.1640625" style="5" customWidth="1"/>
    <col min="15345" max="15345" width="70.1640625" style="5" customWidth="1"/>
    <col min="15346" max="15595" width="9.33203125" style="5"/>
    <col min="15596" max="15596" width="13.5" style="5" customWidth="1"/>
    <col min="15597" max="15597" width="46.83203125" style="5" customWidth="1"/>
    <col min="15598" max="15599" width="14.1640625" style="5" customWidth="1"/>
    <col min="15600" max="15600" width="21.1640625" style="5" customWidth="1"/>
    <col min="15601" max="15601" width="70.1640625" style="5" customWidth="1"/>
    <col min="15602" max="15851" width="10.6640625" style="5"/>
    <col min="15852" max="15852" width="13.5" style="5" customWidth="1"/>
    <col min="15853" max="15853" width="46.83203125" style="5" customWidth="1"/>
    <col min="15854" max="15855" width="14.1640625" style="5" customWidth="1"/>
    <col min="15856" max="15856" width="21.1640625" style="5" customWidth="1"/>
    <col min="15857" max="15857" width="70.1640625" style="5" customWidth="1"/>
    <col min="15858" max="16102" width="10.6640625" style="5"/>
    <col min="16103" max="16384" width="9.33203125" style="5"/>
  </cols>
  <sheetData>
    <row r="1" spans="1:6" s="7" customFormat="1" x14ac:dyDescent="0.2">
      <c r="A1" s="24" t="s">
        <v>8864</v>
      </c>
      <c r="B1" s="24" t="s">
        <v>9938</v>
      </c>
      <c r="C1" s="24" t="s">
        <v>8865</v>
      </c>
      <c r="D1" s="24" t="s">
        <v>8866</v>
      </c>
      <c r="E1" s="129" t="s">
        <v>9931</v>
      </c>
      <c r="F1" s="24" t="s">
        <v>9925</v>
      </c>
    </row>
    <row r="2" spans="1:6" x14ac:dyDescent="0.2">
      <c r="A2" s="54" t="s">
        <v>8867</v>
      </c>
      <c r="B2" s="27"/>
      <c r="C2" s="52"/>
      <c r="D2" s="52"/>
      <c r="E2" s="128"/>
      <c r="F2" s="52"/>
    </row>
    <row r="3" spans="1:6" x14ac:dyDescent="0.2">
      <c r="A3" s="55">
        <v>15101</v>
      </c>
      <c r="B3" s="56" t="s">
        <v>86</v>
      </c>
      <c r="C3" s="52" t="s">
        <v>85</v>
      </c>
      <c r="D3" s="52" t="s">
        <v>85</v>
      </c>
      <c r="E3" s="128"/>
      <c r="F3" s="52"/>
    </row>
    <row r="4" spans="1:6" x14ac:dyDescent="0.2">
      <c r="A4" s="55"/>
      <c r="B4" s="56"/>
      <c r="C4" s="52"/>
      <c r="D4" s="52"/>
      <c r="E4" s="128"/>
      <c r="F4" s="52"/>
    </row>
    <row r="5" spans="1:6" x14ac:dyDescent="0.2">
      <c r="A5" s="55"/>
      <c r="B5" s="56"/>
      <c r="C5" s="52"/>
      <c r="D5" s="52" t="s">
        <v>8868</v>
      </c>
      <c r="E5" s="128"/>
      <c r="F5" s="52"/>
    </row>
    <row r="6" spans="1:6" x14ac:dyDescent="0.2">
      <c r="A6" s="54" t="s">
        <v>8869</v>
      </c>
      <c r="B6" s="57"/>
      <c r="C6" s="52"/>
      <c r="D6" s="52" t="s">
        <v>8868</v>
      </c>
      <c r="E6" s="128"/>
      <c r="F6" s="52"/>
    </row>
    <row r="7" spans="1:6" x14ac:dyDescent="0.2">
      <c r="A7" s="55">
        <v>15201</v>
      </c>
      <c r="B7" s="56" t="s">
        <v>3</v>
      </c>
      <c r="C7" s="52" t="s">
        <v>85</v>
      </c>
      <c r="D7" s="52" t="s">
        <v>85</v>
      </c>
      <c r="E7" s="128"/>
      <c r="F7" s="52"/>
    </row>
    <row r="8" spans="1:6" x14ac:dyDescent="0.2">
      <c r="A8" s="55">
        <v>15205</v>
      </c>
      <c r="B8" s="56" t="s">
        <v>4</v>
      </c>
      <c r="C8" s="52" t="s">
        <v>85</v>
      </c>
      <c r="D8" s="52" t="s">
        <v>85</v>
      </c>
      <c r="E8" s="128"/>
      <c r="F8" s="52"/>
    </row>
    <row r="9" spans="1:6" x14ac:dyDescent="0.2">
      <c r="A9" s="55">
        <v>15206</v>
      </c>
      <c r="B9" s="56" t="s">
        <v>4</v>
      </c>
      <c r="C9" s="52" t="s">
        <v>5</v>
      </c>
      <c r="D9" s="52" t="s">
        <v>58</v>
      </c>
      <c r="E9" s="128"/>
      <c r="F9" s="52"/>
    </row>
    <row r="10" spans="1:6" x14ac:dyDescent="0.2">
      <c r="A10" s="55">
        <v>15210</v>
      </c>
      <c r="B10" s="56" t="s">
        <v>8870</v>
      </c>
      <c r="C10" s="52" t="s">
        <v>5</v>
      </c>
      <c r="D10" s="52" t="s">
        <v>58</v>
      </c>
      <c r="E10" s="128"/>
      <c r="F10" s="52"/>
    </row>
    <row r="11" spans="1:6" x14ac:dyDescent="0.2">
      <c r="A11" s="55">
        <v>15214</v>
      </c>
      <c r="B11" s="56" t="s">
        <v>8871</v>
      </c>
      <c r="C11" s="52" t="s">
        <v>85</v>
      </c>
      <c r="D11" s="52" t="s">
        <v>85</v>
      </c>
      <c r="E11" s="128"/>
      <c r="F11" s="52"/>
    </row>
    <row r="12" spans="1:6" x14ac:dyDescent="0.2">
      <c r="A12" s="55">
        <v>15215</v>
      </c>
      <c r="B12" s="56" t="s">
        <v>8871</v>
      </c>
      <c r="C12" s="52" t="s">
        <v>6</v>
      </c>
      <c r="D12" s="52" t="s">
        <v>59</v>
      </c>
      <c r="E12" s="128"/>
      <c r="F12" s="52"/>
    </row>
    <row r="13" spans="1:6" x14ac:dyDescent="0.2">
      <c r="A13" s="55">
        <v>15216</v>
      </c>
      <c r="B13" s="56" t="s">
        <v>8871</v>
      </c>
      <c r="C13" s="52" t="s">
        <v>5</v>
      </c>
      <c r="D13" s="52" t="s">
        <v>58</v>
      </c>
      <c r="E13" s="128"/>
      <c r="F13" s="52"/>
    </row>
    <row r="14" spans="1:6" x14ac:dyDescent="0.2">
      <c r="A14" s="55">
        <v>15217</v>
      </c>
      <c r="B14" s="56" t="s">
        <v>8871</v>
      </c>
      <c r="C14" s="52" t="s">
        <v>107</v>
      </c>
      <c r="D14" s="52" t="s">
        <v>60</v>
      </c>
      <c r="E14" s="128"/>
      <c r="F14" s="52"/>
    </row>
    <row r="15" spans="1:6" x14ac:dyDescent="0.2">
      <c r="A15" s="55">
        <v>15225</v>
      </c>
      <c r="B15" s="56" t="s">
        <v>10</v>
      </c>
      <c r="C15" s="52" t="s">
        <v>5</v>
      </c>
      <c r="D15" s="52" t="s">
        <v>58</v>
      </c>
      <c r="E15" s="128"/>
      <c r="F15" s="52"/>
    </row>
    <row r="16" spans="1:6" x14ac:dyDescent="0.2">
      <c r="A16" s="55">
        <v>15236</v>
      </c>
      <c r="B16" s="56" t="s">
        <v>8872</v>
      </c>
      <c r="C16" s="52" t="s">
        <v>5</v>
      </c>
      <c r="D16" s="52" t="s">
        <v>58</v>
      </c>
      <c r="E16" s="128"/>
      <c r="F16" s="52"/>
    </row>
    <row r="17" spans="1:6" x14ac:dyDescent="0.2">
      <c r="A17" s="55"/>
      <c r="B17" s="56"/>
      <c r="C17" s="52"/>
      <c r="D17" s="52"/>
      <c r="E17" s="128"/>
      <c r="F17" s="52"/>
    </row>
    <row r="18" spans="1:6" x14ac:dyDescent="0.2">
      <c r="A18" s="55"/>
      <c r="B18" s="56"/>
      <c r="C18" s="52"/>
      <c r="D18" s="52" t="s">
        <v>8868</v>
      </c>
      <c r="E18" s="128"/>
      <c r="F18" s="52"/>
    </row>
    <row r="19" spans="1:6" x14ac:dyDescent="0.2">
      <c r="A19" s="54" t="s">
        <v>8873</v>
      </c>
      <c r="B19" s="57"/>
      <c r="C19" s="52"/>
      <c r="D19" s="52" t="s">
        <v>8868</v>
      </c>
      <c r="E19" s="128"/>
      <c r="F19" s="52"/>
    </row>
    <row r="20" spans="1:6" x14ac:dyDescent="0.2">
      <c r="A20" s="55">
        <v>15301</v>
      </c>
      <c r="B20" s="56" t="s">
        <v>9886</v>
      </c>
      <c r="C20" s="52" t="s">
        <v>85</v>
      </c>
      <c r="D20" s="52" t="s">
        <v>85</v>
      </c>
      <c r="E20" s="128"/>
      <c r="F20" s="52"/>
    </row>
    <row r="21" spans="1:6" x14ac:dyDescent="0.2">
      <c r="A21" s="55">
        <v>15302</v>
      </c>
      <c r="B21" s="56" t="s">
        <v>154</v>
      </c>
      <c r="C21" s="52" t="s">
        <v>21</v>
      </c>
      <c r="D21" s="52" t="s">
        <v>31</v>
      </c>
      <c r="E21" s="128"/>
      <c r="F21" s="52"/>
    </row>
    <row r="22" spans="1:6" x14ac:dyDescent="0.2">
      <c r="A22" s="55">
        <v>15303</v>
      </c>
      <c r="B22" s="56" t="s">
        <v>154</v>
      </c>
      <c r="C22" s="52" t="s">
        <v>97</v>
      </c>
      <c r="D22" s="52" t="s">
        <v>172</v>
      </c>
      <c r="E22" s="128"/>
      <c r="F22" s="52"/>
    </row>
    <row r="23" spans="1:6" x14ac:dyDescent="0.2">
      <c r="A23" s="55"/>
      <c r="B23" s="56"/>
      <c r="C23" s="52"/>
      <c r="D23" s="52"/>
      <c r="E23" s="128"/>
      <c r="F23" s="52"/>
    </row>
    <row r="24" spans="1:6" x14ac:dyDescent="0.2">
      <c r="A24" s="55"/>
      <c r="B24" s="56"/>
      <c r="C24" s="52"/>
      <c r="D24" s="52"/>
      <c r="E24" s="128"/>
      <c r="F24" s="52"/>
    </row>
    <row r="25" spans="1:6" x14ac:dyDescent="0.2">
      <c r="A25" s="54" t="s">
        <v>8874</v>
      </c>
      <c r="B25" s="56"/>
      <c r="C25" s="52"/>
      <c r="D25" s="52"/>
      <c r="E25" s="128"/>
      <c r="F25" s="52"/>
    </row>
    <row r="26" spans="1:6" x14ac:dyDescent="0.2">
      <c r="A26" s="55">
        <v>15401</v>
      </c>
      <c r="B26" s="56" t="s">
        <v>144</v>
      </c>
      <c r="C26" s="52" t="s">
        <v>85</v>
      </c>
      <c r="D26" s="52" t="s">
        <v>85</v>
      </c>
      <c r="E26" s="128"/>
      <c r="F26" s="52"/>
    </row>
    <row r="27" spans="1:6" x14ac:dyDescent="0.2">
      <c r="A27" s="55"/>
      <c r="B27" s="56"/>
      <c r="C27" s="52"/>
      <c r="D27" s="52"/>
      <c r="E27" s="128"/>
      <c r="F27" s="52"/>
    </row>
    <row r="28" spans="1:6" x14ac:dyDescent="0.2">
      <c r="A28" s="55"/>
      <c r="B28" s="56"/>
      <c r="C28" s="52"/>
      <c r="D28" s="52"/>
      <c r="E28" s="128"/>
      <c r="F28" s="52"/>
    </row>
    <row r="29" spans="1:6" x14ac:dyDescent="0.2">
      <c r="A29" s="54" t="s">
        <v>8875</v>
      </c>
      <c r="B29" s="56"/>
      <c r="C29" s="52"/>
      <c r="D29" s="52" t="s">
        <v>8868</v>
      </c>
      <c r="E29" s="128"/>
      <c r="F29" s="52"/>
    </row>
    <row r="30" spans="1:6" x14ac:dyDescent="0.2">
      <c r="A30" s="55">
        <v>15501</v>
      </c>
      <c r="B30" s="56" t="s">
        <v>1</v>
      </c>
      <c r="C30" s="52" t="s">
        <v>85</v>
      </c>
      <c r="D30" s="52" t="s">
        <v>85</v>
      </c>
      <c r="E30" s="128"/>
      <c r="F30" s="52"/>
    </row>
    <row r="31" spans="1:6" x14ac:dyDescent="0.2">
      <c r="A31" s="55"/>
      <c r="B31" s="56"/>
      <c r="C31" s="52"/>
      <c r="D31" s="52" t="s">
        <v>8868</v>
      </c>
      <c r="E31" s="128"/>
      <c r="F31" s="52"/>
    </row>
    <row r="32" spans="1:6" x14ac:dyDescent="0.2">
      <c r="A32" s="55"/>
      <c r="B32" s="56"/>
      <c r="C32" s="52"/>
      <c r="D32" s="52" t="s">
        <v>8868</v>
      </c>
      <c r="E32" s="128"/>
      <c r="F32" s="52"/>
    </row>
    <row r="33" spans="1:6" x14ac:dyDescent="0.2">
      <c r="A33" s="54" t="s">
        <v>8876</v>
      </c>
      <c r="B33" s="57"/>
      <c r="C33" s="52"/>
      <c r="D33" s="52" t="s">
        <v>8868</v>
      </c>
      <c r="E33" s="128"/>
      <c r="F33" s="52"/>
    </row>
    <row r="34" spans="1:6" x14ac:dyDescent="0.2">
      <c r="A34" s="54"/>
      <c r="B34" s="56" t="s">
        <v>8877</v>
      </c>
      <c r="C34" s="52"/>
      <c r="D34" s="52"/>
      <c r="E34" s="128"/>
      <c r="F34" s="52"/>
    </row>
    <row r="35" spans="1:6" x14ac:dyDescent="0.2">
      <c r="A35" s="55"/>
      <c r="B35" s="56"/>
      <c r="C35" s="52"/>
      <c r="D35" s="52" t="s">
        <v>8868</v>
      </c>
      <c r="E35" s="128"/>
      <c r="F35" s="52"/>
    </row>
    <row r="36" spans="1:6" x14ac:dyDescent="0.2">
      <c r="A36" s="55"/>
      <c r="B36" s="56"/>
      <c r="C36" s="52"/>
      <c r="D36" s="52"/>
      <c r="E36" s="128"/>
      <c r="F36" s="52"/>
    </row>
    <row r="37" spans="1:6" x14ac:dyDescent="0.2">
      <c r="A37" s="54" t="s">
        <v>9443</v>
      </c>
      <c r="B37" s="56"/>
      <c r="C37" s="52"/>
      <c r="D37" s="52" t="s">
        <v>8868</v>
      </c>
      <c r="E37" s="128"/>
      <c r="F37" s="52"/>
    </row>
    <row r="38" spans="1:6" x14ac:dyDescent="0.2">
      <c r="A38" s="55">
        <v>15701</v>
      </c>
      <c r="B38" s="56" t="s">
        <v>2</v>
      </c>
      <c r="C38" s="52" t="s">
        <v>85</v>
      </c>
      <c r="D38" s="52" t="s">
        <v>85</v>
      </c>
      <c r="E38" s="128"/>
      <c r="F38" s="52"/>
    </row>
    <row r="39" spans="1:6" x14ac:dyDescent="0.2">
      <c r="A39" s="55">
        <v>15702</v>
      </c>
      <c r="B39" s="56" t="s">
        <v>9904</v>
      </c>
      <c r="C39" s="52" t="s">
        <v>85</v>
      </c>
      <c r="D39" s="52" t="s">
        <v>85</v>
      </c>
      <c r="E39" s="128"/>
      <c r="F39" s="52"/>
    </row>
    <row r="40" spans="1:6" x14ac:dyDescent="0.2">
      <c r="A40" s="55">
        <v>15703</v>
      </c>
      <c r="B40" s="56" t="s">
        <v>9904</v>
      </c>
      <c r="C40" s="52" t="s">
        <v>108</v>
      </c>
      <c r="D40" s="52" t="s">
        <v>61</v>
      </c>
      <c r="E40" s="128"/>
      <c r="F40" s="52"/>
    </row>
    <row r="41" spans="1:6" x14ac:dyDescent="0.2">
      <c r="A41" s="55">
        <v>15704</v>
      </c>
      <c r="B41" s="56" t="s">
        <v>9904</v>
      </c>
      <c r="C41" s="52" t="s">
        <v>109</v>
      </c>
      <c r="D41" s="52" t="s">
        <v>62</v>
      </c>
      <c r="E41" s="128"/>
      <c r="F41" s="52"/>
    </row>
    <row r="42" spans="1:6" x14ac:dyDescent="0.2">
      <c r="A42" s="55">
        <v>15705</v>
      </c>
      <c r="B42" s="56" t="s">
        <v>9904</v>
      </c>
      <c r="C42" s="52" t="s">
        <v>110</v>
      </c>
      <c r="D42" s="52" t="s">
        <v>63</v>
      </c>
      <c r="E42" s="128"/>
      <c r="F42" s="52"/>
    </row>
    <row r="43" spans="1:6" x14ac:dyDescent="0.2">
      <c r="A43" s="55">
        <v>15706</v>
      </c>
      <c r="B43" s="56" t="s">
        <v>9904</v>
      </c>
      <c r="C43" s="52" t="s">
        <v>6</v>
      </c>
      <c r="D43" s="52" t="s">
        <v>59</v>
      </c>
      <c r="E43" s="128"/>
      <c r="F43" s="52"/>
    </row>
    <row r="44" spans="1:6" x14ac:dyDescent="0.2">
      <c r="A44" s="55">
        <v>15707</v>
      </c>
      <c r="B44" s="56" t="s">
        <v>9904</v>
      </c>
      <c r="C44" s="52" t="s">
        <v>111</v>
      </c>
      <c r="D44" s="52" t="s">
        <v>64</v>
      </c>
      <c r="E44" s="128"/>
      <c r="F44" s="52"/>
    </row>
    <row r="45" spans="1:6" x14ac:dyDescent="0.2">
      <c r="A45" s="55">
        <v>15708</v>
      </c>
      <c r="B45" s="56" t="s">
        <v>9904</v>
      </c>
      <c r="C45" s="52" t="s">
        <v>21</v>
      </c>
      <c r="D45" s="52" t="s">
        <v>31</v>
      </c>
      <c r="E45" s="128"/>
      <c r="F45" s="52"/>
    </row>
    <row r="46" spans="1:6" x14ac:dyDescent="0.2">
      <c r="A46" s="55">
        <v>15709</v>
      </c>
      <c r="B46" s="56" t="s">
        <v>9904</v>
      </c>
      <c r="C46" s="52" t="s">
        <v>105</v>
      </c>
      <c r="D46" s="52" t="s">
        <v>30</v>
      </c>
      <c r="E46" s="128"/>
      <c r="F46" s="52"/>
    </row>
    <row r="47" spans="1:6" x14ac:dyDescent="0.2">
      <c r="A47" s="62">
        <v>15710</v>
      </c>
      <c r="B47" s="79" t="s">
        <v>9904</v>
      </c>
      <c r="C47" s="61" t="s">
        <v>113</v>
      </c>
      <c r="D47" s="61" t="s">
        <v>65</v>
      </c>
      <c r="E47" s="130">
        <v>42569</v>
      </c>
      <c r="F47" s="81"/>
    </row>
    <row r="48" spans="1:6" x14ac:dyDescent="0.2">
      <c r="A48" s="55">
        <v>15720</v>
      </c>
      <c r="B48" s="56" t="s">
        <v>179</v>
      </c>
      <c r="C48" s="52" t="s">
        <v>85</v>
      </c>
      <c r="D48" s="52" t="s">
        <v>85</v>
      </c>
      <c r="E48" s="128"/>
      <c r="F48" s="52"/>
    </row>
    <row r="49" spans="1:6" x14ac:dyDescent="0.2">
      <c r="A49" s="55"/>
      <c r="B49" s="56"/>
      <c r="C49" s="52"/>
      <c r="D49" s="52"/>
      <c r="E49" s="128"/>
      <c r="F49" s="52"/>
    </row>
    <row r="50" spans="1:6" x14ac:dyDescent="0.2">
      <c r="A50" s="55"/>
      <c r="B50" s="56"/>
      <c r="C50" s="52"/>
      <c r="D50" s="52" t="s">
        <v>8868</v>
      </c>
      <c r="E50" s="128"/>
      <c r="F50" s="52"/>
    </row>
    <row r="51" spans="1:6" x14ac:dyDescent="0.2">
      <c r="A51" s="54" t="s">
        <v>8878</v>
      </c>
      <c r="B51" s="56"/>
      <c r="C51" s="52"/>
      <c r="D51" s="52"/>
      <c r="E51" s="128"/>
      <c r="F51" s="52"/>
    </row>
    <row r="52" spans="1:6" x14ac:dyDescent="0.2">
      <c r="A52" s="55">
        <v>15801</v>
      </c>
      <c r="B52" s="56" t="s">
        <v>112</v>
      </c>
      <c r="C52" s="52" t="s">
        <v>113</v>
      </c>
      <c r="D52" s="52" t="s">
        <v>55</v>
      </c>
      <c r="E52" s="128"/>
      <c r="F52" s="52"/>
    </row>
    <row r="53" spans="1:6" x14ac:dyDescent="0.2">
      <c r="A53" s="55">
        <v>15802</v>
      </c>
      <c r="B53" s="56" t="s">
        <v>112</v>
      </c>
      <c r="C53" s="52" t="s">
        <v>85</v>
      </c>
      <c r="D53" s="52" t="s">
        <v>85</v>
      </c>
      <c r="E53" s="128"/>
      <c r="F53" s="52"/>
    </row>
    <row r="54" spans="1:6" x14ac:dyDescent="0.2">
      <c r="A54" s="55"/>
      <c r="B54" s="56"/>
      <c r="C54" s="52"/>
      <c r="D54" s="52"/>
      <c r="E54" s="128"/>
      <c r="F54" s="52"/>
    </row>
    <row r="55" spans="1:6" x14ac:dyDescent="0.2">
      <c r="A55" s="55"/>
      <c r="B55" s="56"/>
      <c r="C55" s="52"/>
      <c r="D55" s="52" t="s">
        <v>8868</v>
      </c>
      <c r="E55" s="128"/>
      <c r="F55" s="52"/>
    </row>
    <row r="56" spans="1:6" x14ac:dyDescent="0.2">
      <c r="A56" s="54" t="s">
        <v>8879</v>
      </c>
      <c r="B56" s="56"/>
      <c r="C56" s="52"/>
      <c r="D56" s="52" t="s">
        <v>8868</v>
      </c>
      <c r="E56" s="128"/>
      <c r="F56" s="52"/>
    </row>
    <row r="57" spans="1:6" x14ac:dyDescent="0.2">
      <c r="A57" s="55">
        <v>20101</v>
      </c>
      <c r="B57" s="56" t="s">
        <v>114</v>
      </c>
      <c r="C57" s="52" t="s">
        <v>108</v>
      </c>
      <c r="D57" s="52" t="s">
        <v>61</v>
      </c>
      <c r="E57" s="128"/>
      <c r="F57" s="52"/>
    </row>
    <row r="58" spans="1:6" x14ac:dyDescent="0.2">
      <c r="A58" s="55">
        <v>20102</v>
      </c>
      <c r="B58" s="56" t="s">
        <v>114</v>
      </c>
      <c r="C58" s="52" t="s">
        <v>85</v>
      </c>
      <c r="D58" s="52" t="s">
        <v>85</v>
      </c>
      <c r="E58" s="128"/>
      <c r="F58" s="52"/>
    </row>
    <row r="59" spans="1:6" x14ac:dyDescent="0.2">
      <c r="A59" s="55">
        <v>20103</v>
      </c>
      <c r="B59" s="56" t="s">
        <v>114</v>
      </c>
      <c r="C59" s="52" t="s">
        <v>109</v>
      </c>
      <c r="D59" s="52" t="s">
        <v>62</v>
      </c>
      <c r="E59" s="128"/>
      <c r="F59" s="52"/>
    </row>
    <row r="60" spans="1:6" x14ac:dyDescent="0.2">
      <c r="A60" s="55">
        <v>20104</v>
      </c>
      <c r="B60" s="56" t="s">
        <v>673</v>
      </c>
      <c r="C60" s="52" t="s">
        <v>108</v>
      </c>
      <c r="D60" s="52" t="s">
        <v>61</v>
      </c>
      <c r="E60" s="128"/>
      <c r="F60" s="52"/>
    </row>
    <row r="61" spans="1:6" x14ac:dyDescent="0.2">
      <c r="A61" s="62">
        <v>20220</v>
      </c>
      <c r="B61" s="79" t="s">
        <v>9902</v>
      </c>
      <c r="C61" s="61" t="s">
        <v>6</v>
      </c>
      <c r="D61" s="61" t="s">
        <v>59</v>
      </c>
      <c r="E61" s="130">
        <v>42863</v>
      </c>
      <c r="F61" s="81"/>
    </row>
    <row r="62" spans="1:6" x14ac:dyDescent="0.2">
      <c r="A62" s="55"/>
      <c r="B62" s="56"/>
      <c r="C62" s="52"/>
      <c r="D62" s="52" t="s">
        <v>8868</v>
      </c>
      <c r="E62" s="128"/>
      <c r="F62" s="52"/>
    </row>
    <row r="63" spans="1:6" x14ac:dyDescent="0.2">
      <c r="A63" s="55"/>
      <c r="B63" s="56"/>
      <c r="C63" s="52"/>
      <c r="D63" s="52" t="s">
        <v>8868</v>
      </c>
      <c r="E63" s="128"/>
      <c r="F63" s="52"/>
    </row>
    <row r="64" spans="1:6" x14ac:dyDescent="0.2">
      <c r="A64" s="54" t="s">
        <v>8880</v>
      </c>
      <c r="B64" s="56"/>
      <c r="C64" s="52"/>
      <c r="D64" s="52"/>
      <c r="E64" s="128"/>
      <c r="F64" s="52"/>
    </row>
    <row r="65" spans="1:6" x14ac:dyDescent="0.2">
      <c r="A65" s="55">
        <v>20201</v>
      </c>
      <c r="B65" s="56" t="s">
        <v>115</v>
      </c>
      <c r="C65" s="52" t="s">
        <v>108</v>
      </c>
      <c r="D65" s="52" t="s">
        <v>61</v>
      </c>
      <c r="E65" s="128"/>
      <c r="F65" s="52"/>
    </row>
    <row r="66" spans="1:6" x14ac:dyDescent="0.2">
      <c r="A66" s="55">
        <v>20202</v>
      </c>
      <c r="B66" s="56" t="s">
        <v>115</v>
      </c>
      <c r="C66" s="52" t="s">
        <v>109</v>
      </c>
      <c r="D66" s="52" t="s">
        <v>62</v>
      </c>
      <c r="E66" s="128"/>
      <c r="F66" s="52"/>
    </row>
    <row r="67" spans="1:6" x14ac:dyDescent="0.2">
      <c r="A67" s="55">
        <v>20203</v>
      </c>
      <c r="B67" s="56" t="s">
        <v>115</v>
      </c>
      <c r="C67" s="81" t="s">
        <v>5</v>
      </c>
      <c r="D67" s="81" t="s">
        <v>58</v>
      </c>
      <c r="E67" s="128"/>
      <c r="F67" s="81"/>
    </row>
    <row r="68" spans="1:6" x14ac:dyDescent="0.2">
      <c r="A68" s="55">
        <v>20205</v>
      </c>
      <c r="B68" s="56" t="s">
        <v>116</v>
      </c>
      <c r="C68" s="52" t="s">
        <v>108</v>
      </c>
      <c r="D68" s="52" t="s">
        <v>61</v>
      </c>
      <c r="E68" s="128"/>
      <c r="F68" s="52"/>
    </row>
    <row r="69" spans="1:6" x14ac:dyDescent="0.2">
      <c r="A69" s="55">
        <v>20206</v>
      </c>
      <c r="B69" s="56" t="s">
        <v>116</v>
      </c>
      <c r="C69" s="52" t="s">
        <v>109</v>
      </c>
      <c r="D69" s="52" t="s">
        <v>62</v>
      </c>
      <c r="E69" s="128"/>
      <c r="F69" s="52"/>
    </row>
    <row r="70" spans="1:6" x14ac:dyDescent="0.2">
      <c r="A70" s="55">
        <v>20207</v>
      </c>
      <c r="B70" s="56" t="s">
        <v>116</v>
      </c>
      <c r="C70" s="81" t="s">
        <v>5</v>
      </c>
      <c r="D70" s="81" t="s">
        <v>58</v>
      </c>
      <c r="E70" s="128"/>
      <c r="F70" s="81"/>
    </row>
    <row r="71" spans="1:6" x14ac:dyDescent="0.2">
      <c r="A71" s="55">
        <v>20210</v>
      </c>
      <c r="B71" s="56" t="s">
        <v>117</v>
      </c>
      <c r="C71" s="52" t="s">
        <v>108</v>
      </c>
      <c r="D71" s="52" t="s">
        <v>61</v>
      </c>
      <c r="E71" s="128"/>
      <c r="F71" s="52"/>
    </row>
    <row r="72" spans="1:6" x14ac:dyDescent="0.2">
      <c r="A72" s="55">
        <v>20211</v>
      </c>
      <c r="B72" s="56" t="s">
        <v>117</v>
      </c>
      <c r="C72" s="52" t="s">
        <v>109</v>
      </c>
      <c r="D72" s="52" t="s">
        <v>62</v>
      </c>
      <c r="E72" s="128"/>
      <c r="F72" s="52"/>
    </row>
    <row r="73" spans="1:6" x14ac:dyDescent="0.2">
      <c r="A73" s="55">
        <v>20212</v>
      </c>
      <c r="B73" s="56" t="s">
        <v>685</v>
      </c>
      <c r="C73" s="52" t="s">
        <v>109</v>
      </c>
      <c r="D73" s="52" t="s">
        <v>62</v>
      </c>
      <c r="E73" s="128"/>
      <c r="F73" s="52"/>
    </row>
    <row r="74" spans="1:6" x14ac:dyDescent="0.2">
      <c r="A74" s="55">
        <v>20213</v>
      </c>
      <c r="B74" s="56" t="s">
        <v>118</v>
      </c>
      <c r="C74" s="81" t="s">
        <v>5</v>
      </c>
      <c r="D74" s="81" t="s">
        <v>58</v>
      </c>
      <c r="E74" s="128"/>
      <c r="F74" s="81"/>
    </row>
    <row r="75" spans="1:6" x14ac:dyDescent="0.2">
      <c r="A75" s="55">
        <v>20214</v>
      </c>
      <c r="B75" s="56" t="s">
        <v>118</v>
      </c>
      <c r="C75" s="52" t="s">
        <v>85</v>
      </c>
      <c r="D75" s="52" t="s">
        <v>85</v>
      </c>
      <c r="E75" s="128"/>
      <c r="F75" s="52"/>
    </row>
    <row r="76" spans="1:6" x14ac:dyDescent="0.2">
      <c r="A76" s="55">
        <v>20215</v>
      </c>
      <c r="B76" s="56" t="s">
        <v>118</v>
      </c>
      <c r="C76" s="52" t="s">
        <v>108</v>
      </c>
      <c r="D76" s="52" t="s">
        <v>61</v>
      </c>
      <c r="E76" s="128"/>
      <c r="F76" s="52"/>
    </row>
    <row r="77" spans="1:6" x14ac:dyDescent="0.2">
      <c r="A77" s="55">
        <v>20216</v>
      </c>
      <c r="B77" s="56" t="s">
        <v>119</v>
      </c>
      <c r="C77" s="52" t="s">
        <v>6</v>
      </c>
      <c r="D77" s="52" t="s">
        <v>59</v>
      </c>
      <c r="E77" s="128"/>
      <c r="F77" s="52"/>
    </row>
    <row r="78" spans="1:6" x14ac:dyDescent="0.2">
      <c r="A78" s="55">
        <v>20217</v>
      </c>
      <c r="B78" s="56" t="s">
        <v>157</v>
      </c>
      <c r="C78" s="52" t="s">
        <v>110</v>
      </c>
      <c r="D78" s="52" t="s">
        <v>63</v>
      </c>
      <c r="E78" s="128"/>
      <c r="F78" s="52"/>
    </row>
    <row r="79" spans="1:6" x14ac:dyDescent="0.2">
      <c r="A79" s="55">
        <v>20220</v>
      </c>
      <c r="B79" s="56" t="s">
        <v>9902</v>
      </c>
      <c r="C79" s="52" t="s">
        <v>6</v>
      </c>
      <c r="D79" s="52" t="s">
        <v>59</v>
      </c>
      <c r="E79" s="128"/>
      <c r="F79" s="52"/>
    </row>
    <row r="80" spans="1:6" x14ac:dyDescent="0.2">
      <c r="A80" s="55">
        <v>20221</v>
      </c>
      <c r="B80" s="56" t="s">
        <v>9902</v>
      </c>
      <c r="C80" s="52" t="s">
        <v>109</v>
      </c>
      <c r="D80" s="52" t="s">
        <v>56</v>
      </c>
      <c r="E80" s="128"/>
      <c r="F80" s="52"/>
    </row>
    <row r="81" spans="1:6" x14ac:dyDescent="0.2">
      <c r="A81" s="55"/>
      <c r="B81" s="56"/>
      <c r="C81" s="52"/>
      <c r="D81" s="52" t="s">
        <v>8868</v>
      </c>
      <c r="E81" s="128"/>
      <c r="F81" s="52"/>
    </row>
    <row r="82" spans="1:6" x14ac:dyDescent="0.2">
      <c r="A82" s="55"/>
      <c r="B82" s="56"/>
      <c r="C82" s="52"/>
      <c r="D82" s="52" t="s">
        <v>8868</v>
      </c>
      <c r="E82" s="128"/>
      <c r="F82" s="52"/>
    </row>
    <row r="83" spans="1:6" x14ac:dyDescent="0.2">
      <c r="A83" s="54" t="s">
        <v>8881</v>
      </c>
      <c r="B83" s="56"/>
      <c r="C83" s="52"/>
      <c r="D83" s="52"/>
      <c r="E83" s="128"/>
      <c r="F83" s="52"/>
    </row>
    <row r="84" spans="1:6" x14ac:dyDescent="0.2">
      <c r="A84" s="55">
        <v>20301</v>
      </c>
      <c r="B84" s="56" t="s">
        <v>9903</v>
      </c>
      <c r="C84" s="52" t="s">
        <v>6</v>
      </c>
      <c r="D84" s="52" t="s">
        <v>59</v>
      </c>
      <c r="E84" s="128"/>
      <c r="F84" s="52"/>
    </row>
    <row r="85" spans="1:6" x14ac:dyDescent="0.2">
      <c r="A85" s="55">
        <v>20302</v>
      </c>
      <c r="B85" s="56" t="s">
        <v>9903</v>
      </c>
      <c r="C85" s="52" t="s">
        <v>110</v>
      </c>
      <c r="D85" s="52" t="s">
        <v>63</v>
      </c>
      <c r="E85" s="128"/>
      <c r="F85" s="52"/>
    </row>
    <row r="86" spans="1:6" x14ac:dyDescent="0.2">
      <c r="A86" s="55">
        <v>20303</v>
      </c>
      <c r="B86" s="56" t="s">
        <v>9903</v>
      </c>
      <c r="C86" s="52" t="s">
        <v>109</v>
      </c>
      <c r="D86" s="52" t="s">
        <v>62</v>
      </c>
      <c r="E86" s="128"/>
      <c r="F86" s="52"/>
    </row>
    <row r="87" spans="1:6" x14ac:dyDescent="0.2">
      <c r="A87" s="55">
        <v>20304</v>
      </c>
      <c r="B87" s="56" t="s">
        <v>9903</v>
      </c>
      <c r="C87" s="52" t="s">
        <v>85</v>
      </c>
      <c r="D87" s="52" t="s">
        <v>85</v>
      </c>
      <c r="E87" s="128"/>
      <c r="F87" s="52"/>
    </row>
    <row r="88" spans="1:6" x14ac:dyDescent="0.2">
      <c r="A88" s="55">
        <v>20305</v>
      </c>
      <c r="B88" s="56" t="s">
        <v>9903</v>
      </c>
      <c r="C88" s="52" t="s">
        <v>113</v>
      </c>
      <c r="D88" s="52" t="s">
        <v>65</v>
      </c>
      <c r="E88" s="128"/>
      <c r="F88" s="52"/>
    </row>
    <row r="89" spans="1:6" x14ac:dyDescent="0.2">
      <c r="A89" s="55">
        <v>20306</v>
      </c>
      <c r="B89" s="56" t="s">
        <v>9903</v>
      </c>
      <c r="C89" s="52" t="s">
        <v>5</v>
      </c>
      <c r="D89" s="52" t="s">
        <v>58</v>
      </c>
      <c r="E89" s="128"/>
      <c r="F89" s="52"/>
    </row>
    <row r="90" spans="1:6" x14ac:dyDescent="0.2">
      <c r="A90" s="55">
        <v>20310</v>
      </c>
      <c r="B90" s="56" t="s">
        <v>9444</v>
      </c>
      <c r="C90" s="52" t="s">
        <v>6</v>
      </c>
      <c r="D90" s="52" t="s">
        <v>59</v>
      </c>
      <c r="E90" s="128"/>
      <c r="F90" s="52"/>
    </row>
    <row r="91" spans="1:6" x14ac:dyDescent="0.2">
      <c r="A91" s="55">
        <v>20315</v>
      </c>
      <c r="B91" s="56" t="s">
        <v>120</v>
      </c>
      <c r="C91" s="52" t="s">
        <v>110</v>
      </c>
      <c r="D91" s="52" t="s">
        <v>63</v>
      </c>
      <c r="E91" s="128"/>
      <c r="F91" s="52"/>
    </row>
    <row r="92" spans="1:6" x14ac:dyDescent="0.2">
      <c r="A92" s="55"/>
      <c r="B92" s="56"/>
      <c r="C92" s="52"/>
      <c r="D92" s="52" t="s">
        <v>8868</v>
      </c>
      <c r="E92" s="128"/>
      <c r="F92" s="52"/>
    </row>
    <row r="93" spans="1:6" x14ac:dyDescent="0.2">
      <c r="A93" s="55"/>
      <c r="B93" s="56"/>
      <c r="C93" s="52"/>
      <c r="D93" s="52" t="s">
        <v>8868</v>
      </c>
      <c r="E93" s="128"/>
      <c r="F93" s="52"/>
    </row>
    <row r="94" spans="1:6" x14ac:dyDescent="0.2">
      <c r="A94" s="54" t="s">
        <v>8882</v>
      </c>
      <c r="B94" s="56"/>
      <c r="C94" s="52"/>
      <c r="D94" s="52"/>
      <c r="E94" s="128"/>
      <c r="F94" s="52"/>
    </row>
    <row r="95" spans="1:6" x14ac:dyDescent="0.2">
      <c r="A95" s="55">
        <v>20401</v>
      </c>
      <c r="B95" s="56" t="s">
        <v>121</v>
      </c>
      <c r="C95" s="52" t="s">
        <v>113</v>
      </c>
      <c r="D95" s="52" t="s">
        <v>65</v>
      </c>
      <c r="E95" s="128"/>
      <c r="F95" s="52"/>
    </row>
    <row r="96" spans="1:6" x14ac:dyDescent="0.2">
      <c r="A96" s="55">
        <v>20402</v>
      </c>
      <c r="B96" s="56" t="s">
        <v>122</v>
      </c>
      <c r="C96" s="52" t="s">
        <v>113</v>
      </c>
      <c r="D96" s="52" t="s">
        <v>65</v>
      </c>
      <c r="E96" s="128"/>
      <c r="F96" s="52"/>
    </row>
    <row r="97" spans="1:6" x14ac:dyDescent="0.2">
      <c r="A97" s="55">
        <v>20403</v>
      </c>
      <c r="B97" s="56" t="s">
        <v>123</v>
      </c>
      <c r="C97" s="52" t="s">
        <v>113</v>
      </c>
      <c r="D97" s="52" t="s">
        <v>65</v>
      </c>
      <c r="E97" s="128"/>
      <c r="F97" s="52"/>
    </row>
    <row r="98" spans="1:6" x14ac:dyDescent="0.2">
      <c r="A98" s="55">
        <v>20404</v>
      </c>
      <c r="B98" s="56" t="s">
        <v>123</v>
      </c>
      <c r="C98" s="52" t="s">
        <v>124</v>
      </c>
      <c r="D98" s="52" t="s">
        <v>66</v>
      </c>
      <c r="E98" s="128"/>
      <c r="F98" s="52"/>
    </row>
    <row r="99" spans="1:6" x14ac:dyDescent="0.2">
      <c r="A99" s="55">
        <v>20405</v>
      </c>
      <c r="B99" s="56" t="s">
        <v>11305</v>
      </c>
      <c r="C99" s="81" t="s">
        <v>109</v>
      </c>
      <c r="D99" s="81" t="s">
        <v>62</v>
      </c>
      <c r="E99" s="130">
        <v>44238</v>
      </c>
      <c r="F99" s="61" t="s">
        <v>9971</v>
      </c>
    </row>
    <row r="100" spans="1:6" x14ac:dyDescent="0.2">
      <c r="A100" s="55">
        <v>20410</v>
      </c>
      <c r="B100" s="56" t="s">
        <v>125</v>
      </c>
      <c r="C100" s="52" t="s">
        <v>113</v>
      </c>
      <c r="D100" s="52" t="s">
        <v>65</v>
      </c>
      <c r="E100" s="128"/>
      <c r="F100" s="52"/>
    </row>
    <row r="101" spans="1:6" x14ac:dyDescent="0.2">
      <c r="A101" s="55">
        <v>20411</v>
      </c>
      <c r="B101" s="56" t="s">
        <v>125</v>
      </c>
      <c r="C101" s="52" t="s">
        <v>124</v>
      </c>
      <c r="D101" s="52" t="s">
        <v>66</v>
      </c>
      <c r="E101" s="128"/>
      <c r="F101" s="52"/>
    </row>
    <row r="102" spans="1:6" x14ac:dyDescent="0.2">
      <c r="A102" s="55">
        <v>20415</v>
      </c>
      <c r="B102" s="56" t="s">
        <v>126</v>
      </c>
      <c r="C102" s="52" t="s">
        <v>113</v>
      </c>
      <c r="D102" s="52" t="s">
        <v>65</v>
      </c>
      <c r="E102" s="128"/>
      <c r="F102" s="52"/>
    </row>
    <row r="103" spans="1:6" x14ac:dyDescent="0.2">
      <c r="A103" s="55">
        <v>20416</v>
      </c>
      <c r="B103" s="56" t="s">
        <v>126</v>
      </c>
      <c r="C103" s="52" t="s">
        <v>124</v>
      </c>
      <c r="D103" s="52" t="s">
        <v>66</v>
      </c>
      <c r="E103" s="128"/>
      <c r="F103" s="52"/>
    </row>
    <row r="104" spans="1:6" x14ac:dyDescent="0.2">
      <c r="A104" s="55">
        <v>20419</v>
      </c>
      <c r="B104" s="56" t="s">
        <v>9477</v>
      </c>
      <c r="C104" s="52" t="s">
        <v>109</v>
      </c>
      <c r="D104" s="52" t="s">
        <v>62</v>
      </c>
      <c r="E104" s="128"/>
      <c r="F104" s="52"/>
    </row>
    <row r="105" spans="1:6" x14ac:dyDescent="0.2">
      <c r="A105" s="55">
        <v>20420</v>
      </c>
      <c r="B105" s="56" t="s">
        <v>127</v>
      </c>
      <c r="C105" s="52" t="s">
        <v>113</v>
      </c>
      <c r="D105" s="52" t="s">
        <v>65</v>
      </c>
      <c r="E105" s="128"/>
      <c r="F105" s="52"/>
    </row>
    <row r="106" spans="1:6" x14ac:dyDescent="0.2">
      <c r="A106" s="55">
        <v>20421</v>
      </c>
      <c r="B106" s="56" t="s">
        <v>128</v>
      </c>
      <c r="C106" s="52" t="s">
        <v>113</v>
      </c>
      <c r="D106" s="52" t="s">
        <v>65</v>
      </c>
      <c r="E106" s="128"/>
      <c r="F106" s="52"/>
    </row>
    <row r="107" spans="1:6" x14ac:dyDescent="0.2">
      <c r="A107" s="55">
        <v>20425</v>
      </c>
      <c r="B107" s="56" t="s">
        <v>9888</v>
      </c>
      <c r="C107" s="52" t="s">
        <v>110</v>
      </c>
      <c r="D107" s="52" t="s">
        <v>63</v>
      </c>
      <c r="E107" s="128"/>
      <c r="F107" s="52"/>
    </row>
    <row r="108" spans="1:6" x14ac:dyDescent="0.2">
      <c r="A108" s="55">
        <v>20426</v>
      </c>
      <c r="B108" s="56" t="s">
        <v>9888</v>
      </c>
      <c r="C108" s="52" t="s">
        <v>113</v>
      </c>
      <c r="D108" s="52" t="s">
        <v>65</v>
      </c>
      <c r="E108" s="128"/>
      <c r="F108" s="52"/>
    </row>
    <row r="109" spans="1:6" x14ac:dyDescent="0.2">
      <c r="A109" s="55">
        <v>20430</v>
      </c>
      <c r="B109" s="56" t="s">
        <v>8883</v>
      </c>
      <c r="C109" s="52" t="s">
        <v>110</v>
      </c>
      <c r="D109" s="52" t="s">
        <v>63</v>
      </c>
      <c r="E109" s="128"/>
      <c r="F109" s="52"/>
    </row>
    <row r="110" spans="1:6" x14ac:dyDescent="0.2">
      <c r="A110" s="55">
        <v>20431</v>
      </c>
      <c r="B110" s="56" t="s">
        <v>8883</v>
      </c>
      <c r="C110" s="52" t="s">
        <v>113</v>
      </c>
      <c r="D110" s="52" t="s">
        <v>65</v>
      </c>
      <c r="E110" s="128"/>
      <c r="F110" s="52"/>
    </row>
    <row r="111" spans="1:6" x14ac:dyDescent="0.2">
      <c r="A111" s="55">
        <v>20435</v>
      </c>
      <c r="B111" s="56" t="s">
        <v>9889</v>
      </c>
      <c r="C111" s="52" t="s">
        <v>113</v>
      </c>
      <c r="D111" s="52" t="s">
        <v>65</v>
      </c>
      <c r="E111" s="128"/>
      <c r="F111" s="52"/>
    </row>
    <row r="112" spans="1:6" x14ac:dyDescent="0.2">
      <c r="A112" s="55">
        <v>20436</v>
      </c>
      <c r="B112" s="56" t="s">
        <v>9889</v>
      </c>
      <c r="C112" s="81" t="s">
        <v>124</v>
      </c>
      <c r="D112" s="81" t="s">
        <v>66</v>
      </c>
      <c r="E112" s="128"/>
      <c r="F112" s="81"/>
    </row>
    <row r="113" spans="1:6" x14ac:dyDescent="0.2">
      <c r="A113" s="55">
        <v>20440</v>
      </c>
      <c r="B113" s="56" t="s">
        <v>47</v>
      </c>
      <c r="C113" s="52" t="s">
        <v>110</v>
      </c>
      <c r="D113" s="52" t="s">
        <v>63</v>
      </c>
      <c r="E113" s="128"/>
      <c r="F113" s="52"/>
    </row>
    <row r="114" spans="1:6" x14ac:dyDescent="0.2">
      <c r="A114" s="55">
        <v>20441</v>
      </c>
      <c r="B114" s="56" t="s">
        <v>48</v>
      </c>
      <c r="C114" s="52" t="s">
        <v>113</v>
      </c>
      <c r="D114" s="52" t="s">
        <v>65</v>
      </c>
      <c r="E114" s="128"/>
      <c r="F114" s="52"/>
    </row>
    <row r="115" spans="1:6" x14ac:dyDescent="0.2">
      <c r="A115" s="55">
        <v>20442</v>
      </c>
      <c r="B115" s="56" t="s">
        <v>49</v>
      </c>
      <c r="C115" s="52" t="s">
        <v>113</v>
      </c>
      <c r="D115" s="52" t="s">
        <v>65</v>
      </c>
      <c r="E115" s="128"/>
      <c r="F115" s="52"/>
    </row>
    <row r="116" spans="1:6" x14ac:dyDescent="0.2">
      <c r="A116" s="55">
        <v>20443</v>
      </c>
      <c r="B116" s="56" t="s">
        <v>50</v>
      </c>
      <c r="C116" s="52" t="s">
        <v>110</v>
      </c>
      <c r="D116" s="52" t="s">
        <v>63</v>
      </c>
      <c r="E116" s="128"/>
      <c r="F116" s="52"/>
    </row>
    <row r="117" spans="1:6" x14ac:dyDescent="0.2">
      <c r="A117" s="55">
        <v>20444</v>
      </c>
      <c r="B117" s="56" t="s">
        <v>8605</v>
      </c>
      <c r="C117" s="52" t="s">
        <v>109</v>
      </c>
      <c r="D117" s="52" t="s">
        <v>62</v>
      </c>
      <c r="E117" s="128"/>
      <c r="F117" s="52"/>
    </row>
    <row r="118" spans="1:6" x14ac:dyDescent="0.2">
      <c r="A118" s="55">
        <v>20450</v>
      </c>
      <c r="B118" s="56" t="s">
        <v>9906</v>
      </c>
      <c r="C118" s="52" t="s">
        <v>113</v>
      </c>
      <c r="D118" s="52" t="s">
        <v>65</v>
      </c>
      <c r="E118" s="128"/>
      <c r="F118" s="52"/>
    </row>
    <row r="119" spans="1:6" x14ac:dyDescent="0.2">
      <c r="A119" s="55">
        <v>20451</v>
      </c>
      <c r="B119" s="56" t="s">
        <v>9906</v>
      </c>
      <c r="C119" s="52" t="s">
        <v>124</v>
      </c>
      <c r="D119" s="52" t="s">
        <v>66</v>
      </c>
      <c r="E119" s="128"/>
      <c r="F119" s="52"/>
    </row>
    <row r="120" spans="1:6" x14ac:dyDescent="0.2">
      <c r="A120" s="55">
        <v>20460</v>
      </c>
      <c r="B120" s="56" t="s">
        <v>80</v>
      </c>
      <c r="C120" s="52" t="s">
        <v>113</v>
      </c>
      <c r="D120" s="52" t="s">
        <v>65</v>
      </c>
      <c r="E120" s="128"/>
      <c r="F120" s="52"/>
    </row>
    <row r="121" spans="1:6" x14ac:dyDescent="0.2">
      <c r="A121" s="55">
        <v>20465</v>
      </c>
      <c r="B121" s="56" t="s">
        <v>83</v>
      </c>
      <c r="C121" s="52" t="s">
        <v>6</v>
      </c>
      <c r="D121" s="52" t="s">
        <v>59</v>
      </c>
      <c r="E121" s="128"/>
      <c r="F121" s="52"/>
    </row>
    <row r="122" spans="1:6" x14ac:dyDescent="0.2">
      <c r="A122" s="55">
        <v>20466</v>
      </c>
      <c r="B122" s="56" t="s">
        <v>1081</v>
      </c>
      <c r="C122" s="52" t="s">
        <v>113</v>
      </c>
      <c r="D122" s="52" t="s">
        <v>65</v>
      </c>
      <c r="E122" s="128"/>
      <c r="F122" s="52"/>
    </row>
    <row r="123" spans="1:6" x14ac:dyDescent="0.2">
      <c r="A123" s="55"/>
      <c r="B123" s="56"/>
      <c r="C123" s="52"/>
      <c r="D123" s="52" t="s">
        <v>8868</v>
      </c>
      <c r="E123" s="128"/>
      <c r="F123" s="52"/>
    </row>
    <row r="124" spans="1:6" x14ac:dyDescent="0.2">
      <c r="A124" s="55"/>
      <c r="B124" s="56"/>
      <c r="C124" s="52"/>
      <c r="D124" s="52" t="s">
        <v>8868</v>
      </c>
      <c r="E124" s="128"/>
      <c r="F124" s="52"/>
    </row>
    <row r="125" spans="1:6" x14ac:dyDescent="0.2">
      <c r="A125" s="54" t="s">
        <v>8884</v>
      </c>
      <c r="B125" s="56"/>
      <c r="C125" s="52"/>
      <c r="D125" s="52"/>
      <c r="E125" s="128"/>
      <c r="F125" s="52"/>
    </row>
    <row r="126" spans="1:6" x14ac:dyDescent="0.2">
      <c r="A126" s="55">
        <v>20501</v>
      </c>
      <c r="B126" s="56" t="s">
        <v>81</v>
      </c>
      <c r="C126" s="52" t="s">
        <v>110</v>
      </c>
      <c r="D126" s="52" t="s">
        <v>63</v>
      </c>
      <c r="E126" s="128"/>
      <c r="F126" s="52"/>
    </row>
    <row r="127" spans="1:6" x14ac:dyDescent="0.2">
      <c r="A127" s="55">
        <v>20502</v>
      </c>
      <c r="B127" s="56" t="s">
        <v>82</v>
      </c>
      <c r="C127" s="52" t="s">
        <v>109</v>
      </c>
      <c r="D127" s="52" t="s">
        <v>56</v>
      </c>
      <c r="E127" s="128"/>
      <c r="F127" s="52"/>
    </row>
    <row r="128" spans="1:6" x14ac:dyDescent="0.2">
      <c r="A128" s="55">
        <v>20503</v>
      </c>
      <c r="B128" s="56" t="s">
        <v>88</v>
      </c>
      <c r="C128" s="52" t="s">
        <v>85</v>
      </c>
      <c r="D128" s="52" t="s">
        <v>85</v>
      </c>
      <c r="E128" s="128"/>
      <c r="F128" s="52"/>
    </row>
    <row r="129" spans="1:6" x14ac:dyDescent="0.2">
      <c r="A129" s="55">
        <v>20504</v>
      </c>
      <c r="B129" s="56" t="s">
        <v>89</v>
      </c>
      <c r="C129" s="52" t="s">
        <v>85</v>
      </c>
      <c r="D129" s="52" t="s">
        <v>85</v>
      </c>
      <c r="E129" s="128"/>
      <c r="F129" s="52"/>
    </row>
    <row r="130" spans="1:6" x14ac:dyDescent="0.2">
      <c r="A130" s="55"/>
      <c r="B130" s="56"/>
      <c r="C130" s="52"/>
      <c r="D130" s="52" t="s">
        <v>8868</v>
      </c>
      <c r="E130" s="128"/>
      <c r="F130" s="52"/>
    </row>
    <row r="131" spans="1:6" x14ac:dyDescent="0.2">
      <c r="A131" s="55"/>
      <c r="B131" s="56"/>
      <c r="C131" s="52"/>
      <c r="D131" s="52" t="s">
        <v>8868</v>
      </c>
      <c r="E131" s="128"/>
      <c r="F131" s="52"/>
    </row>
    <row r="132" spans="1:6" x14ac:dyDescent="0.2">
      <c r="A132" s="54" t="s">
        <v>8885</v>
      </c>
      <c r="B132" s="56"/>
      <c r="C132" s="52"/>
      <c r="D132" s="52" t="s">
        <v>8868</v>
      </c>
      <c r="E132" s="128"/>
      <c r="F132" s="52"/>
    </row>
    <row r="133" spans="1:6" x14ac:dyDescent="0.2">
      <c r="A133" s="55"/>
      <c r="B133" s="56"/>
      <c r="C133" s="52"/>
      <c r="D133" s="52" t="s">
        <v>8868</v>
      </c>
      <c r="E133" s="128"/>
      <c r="F133" s="52"/>
    </row>
    <row r="134" spans="1:6" x14ac:dyDescent="0.2">
      <c r="A134" s="55"/>
      <c r="B134" s="56"/>
      <c r="C134" s="52"/>
      <c r="D134" s="52" t="s">
        <v>8868</v>
      </c>
      <c r="E134" s="128"/>
      <c r="F134" s="52"/>
    </row>
    <row r="135" spans="1:6" x14ac:dyDescent="0.2">
      <c r="A135" s="54" t="s">
        <v>9445</v>
      </c>
      <c r="B135" s="56"/>
      <c r="C135" s="52"/>
      <c r="D135" s="52"/>
      <c r="E135" s="128"/>
      <c r="F135" s="52"/>
    </row>
    <row r="136" spans="1:6" x14ac:dyDescent="0.2">
      <c r="A136" s="55">
        <v>20701</v>
      </c>
      <c r="B136" s="58" t="s">
        <v>9890</v>
      </c>
      <c r="C136" s="52" t="s">
        <v>109</v>
      </c>
      <c r="D136" s="52" t="s">
        <v>62</v>
      </c>
      <c r="E136" s="131"/>
      <c r="F136" s="52"/>
    </row>
    <row r="137" spans="1:6" x14ac:dyDescent="0.2">
      <c r="A137" s="55">
        <v>20702</v>
      </c>
      <c r="B137" s="58" t="s">
        <v>9891</v>
      </c>
      <c r="C137" s="52" t="s">
        <v>109</v>
      </c>
      <c r="D137" s="52" t="s">
        <v>62</v>
      </c>
      <c r="E137" s="131"/>
      <c r="F137" s="52"/>
    </row>
    <row r="138" spans="1:6" x14ac:dyDescent="0.2">
      <c r="A138" s="55">
        <v>20703</v>
      </c>
      <c r="B138" s="56" t="s">
        <v>9892</v>
      </c>
      <c r="C138" s="52" t="s">
        <v>109</v>
      </c>
      <c r="D138" s="52" t="s">
        <v>62</v>
      </c>
      <c r="E138" s="128"/>
      <c r="F138" s="52"/>
    </row>
    <row r="139" spans="1:6" x14ac:dyDescent="0.2">
      <c r="A139" s="55">
        <v>20704</v>
      </c>
      <c r="B139" s="56" t="s">
        <v>150</v>
      </c>
      <c r="C139" s="52" t="s">
        <v>109</v>
      </c>
      <c r="D139" s="52" t="s">
        <v>62</v>
      </c>
      <c r="E139" s="128"/>
      <c r="F139" s="52"/>
    </row>
    <row r="140" spans="1:6" x14ac:dyDescent="0.2">
      <c r="A140" s="55">
        <v>20705</v>
      </c>
      <c r="B140" s="56" t="s">
        <v>9456</v>
      </c>
      <c r="C140" s="52" t="s">
        <v>109</v>
      </c>
      <c r="D140" s="52" t="s">
        <v>62</v>
      </c>
      <c r="E140" s="128"/>
      <c r="F140" s="52"/>
    </row>
    <row r="141" spans="1:6" x14ac:dyDescent="0.2">
      <c r="A141" s="55">
        <v>20706</v>
      </c>
      <c r="B141" s="56" t="s">
        <v>23</v>
      </c>
      <c r="C141" s="52" t="s">
        <v>109</v>
      </c>
      <c r="D141" s="52" t="s">
        <v>62</v>
      </c>
      <c r="E141" s="128"/>
      <c r="F141" s="52"/>
    </row>
    <row r="142" spans="1:6" x14ac:dyDescent="0.2">
      <c r="A142" s="55">
        <v>20707</v>
      </c>
      <c r="B142" s="56" t="s">
        <v>175</v>
      </c>
      <c r="C142" s="52" t="s">
        <v>109</v>
      </c>
      <c r="D142" s="52" t="s">
        <v>62</v>
      </c>
      <c r="E142" s="128"/>
      <c r="F142" s="52"/>
    </row>
    <row r="143" spans="1:6" x14ac:dyDescent="0.2">
      <c r="A143" s="55">
        <v>20720</v>
      </c>
      <c r="B143" s="59" t="s">
        <v>9893</v>
      </c>
      <c r="C143" s="52" t="s">
        <v>109</v>
      </c>
      <c r="D143" s="52" t="s">
        <v>62</v>
      </c>
      <c r="E143" s="131"/>
      <c r="F143" s="52"/>
    </row>
    <row r="144" spans="1:6" x14ac:dyDescent="0.2">
      <c r="A144" s="55"/>
      <c r="B144" s="56"/>
      <c r="C144" s="52"/>
      <c r="D144" s="52" t="s">
        <v>8868</v>
      </c>
      <c r="E144" s="128"/>
      <c r="F144" s="52"/>
    </row>
    <row r="145" spans="1:6" x14ac:dyDescent="0.2">
      <c r="A145" s="55"/>
      <c r="B145" s="56"/>
      <c r="C145" s="52"/>
      <c r="D145" s="52" t="s">
        <v>8868</v>
      </c>
      <c r="E145" s="128"/>
      <c r="F145" s="52"/>
    </row>
    <row r="146" spans="1:6" x14ac:dyDescent="0.2">
      <c r="A146" s="54" t="s">
        <v>8886</v>
      </c>
      <c r="B146" s="56"/>
      <c r="C146" s="52"/>
      <c r="D146" s="52"/>
      <c r="E146" s="128"/>
      <c r="F146" s="52"/>
    </row>
    <row r="147" spans="1:6" x14ac:dyDescent="0.2">
      <c r="A147" s="55">
        <v>20801</v>
      </c>
      <c r="B147" s="56" t="s">
        <v>91</v>
      </c>
      <c r="C147" s="52" t="s">
        <v>113</v>
      </c>
      <c r="D147" s="52" t="s">
        <v>65</v>
      </c>
      <c r="E147" s="128"/>
      <c r="F147" s="52"/>
    </row>
    <row r="148" spans="1:6" x14ac:dyDescent="0.2">
      <c r="A148" s="55">
        <v>20802</v>
      </c>
      <c r="B148" s="56" t="s">
        <v>92</v>
      </c>
      <c r="C148" s="52" t="s">
        <v>113</v>
      </c>
      <c r="D148" s="52" t="s">
        <v>65</v>
      </c>
      <c r="E148" s="128"/>
      <c r="F148" s="52"/>
    </row>
    <row r="149" spans="1:6" x14ac:dyDescent="0.2">
      <c r="A149" s="55">
        <v>20803</v>
      </c>
      <c r="B149" s="56" t="s">
        <v>93</v>
      </c>
      <c r="C149" s="52" t="s">
        <v>113</v>
      </c>
      <c r="D149" s="52" t="s">
        <v>65</v>
      </c>
      <c r="E149" s="128"/>
      <c r="F149" s="52"/>
    </row>
    <row r="150" spans="1:6" x14ac:dyDescent="0.2">
      <c r="A150" s="55">
        <v>20804</v>
      </c>
      <c r="B150" s="56" t="s">
        <v>93</v>
      </c>
      <c r="C150" s="52" t="s">
        <v>124</v>
      </c>
      <c r="D150" s="52" t="s">
        <v>66</v>
      </c>
      <c r="E150" s="128"/>
      <c r="F150" s="52"/>
    </row>
    <row r="151" spans="1:6" x14ac:dyDescent="0.2">
      <c r="A151" s="55">
        <v>20810</v>
      </c>
      <c r="B151" s="56" t="s">
        <v>94</v>
      </c>
      <c r="C151" s="52" t="s">
        <v>85</v>
      </c>
      <c r="D151" s="52" t="s">
        <v>85</v>
      </c>
      <c r="E151" s="128"/>
      <c r="F151" s="52"/>
    </row>
    <row r="152" spans="1:6" x14ac:dyDescent="0.2">
      <c r="A152" s="55">
        <v>20811</v>
      </c>
      <c r="B152" s="56" t="s">
        <v>94</v>
      </c>
      <c r="C152" s="52" t="s">
        <v>109</v>
      </c>
      <c r="D152" s="52" t="s">
        <v>56</v>
      </c>
      <c r="E152" s="128"/>
      <c r="F152" s="52"/>
    </row>
    <row r="153" spans="1:6" x14ac:dyDescent="0.2">
      <c r="A153" s="55">
        <v>20815</v>
      </c>
      <c r="B153" s="56" t="s">
        <v>95</v>
      </c>
      <c r="C153" s="52" t="s">
        <v>85</v>
      </c>
      <c r="D153" s="52" t="s">
        <v>85</v>
      </c>
      <c r="E153" s="128"/>
      <c r="F153" s="52"/>
    </row>
    <row r="154" spans="1:6" x14ac:dyDescent="0.2">
      <c r="A154" s="55">
        <v>20816</v>
      </c>
      <c r="B154" s="56" t="s">
        <v>95</v>
      </c>
      <c r="C154" s="52" t="s">
        <v>109</v>
      </c>
      <c r="D154" s="52" t="s">
        <v>62</v>
      </c>
      <c r="E154" s="128"/>
      <c r="F154" s="52"/>
    </row>
    <row r="155" spans="1:6" x14ac:dyDescent="0.2">
      <c r="A155" s="55">
        <v>20820</v>
      </c>
      <c r="B155" s="56" t="s">
        <v>160</v>
      </c>
      <c r="C155" s="52" t="s">
        <v>85</v>
      </c>
      <c r="D155" s="52" t="s">
        <v>85</v>
      </c>
      <c r="E155" s="128"/>
      <c r="F155" s="52"/>
    </row>
    <row r="156" spans="1:6" x14ac:dyDescent="0.2">
      <c r="A156" s="55"/>
      <c r="B156" s="56"/>
      <c r="C156" s="52"/>
      <c r="D156" s="52" t="s">
        <v>8868</v>
      </c>
      <c r="E156" s="128"/>
      <c r="F156" s="52"/>
    </row>
    <row r="157" spans="1:6" x14ac:dyDescent="0.2">
      <c r="A157" s="55"/>
      <c r="B157" s="56"/>
      <c r="C157" s="52"/>
      <c r="D157" s="52" t="s">
        <v>8868</v>
      </c>
      <c r="E157" s="128"/>
      <c r="F157" s="52"/>
    </row>
    <row r="158" spans="1:6" x14ac:dyDescent="0.2">
      <c r="A158" s="54" t="s">
        <v>8887</v>
      </c>
      <c r="B158" s="56"/>
      <c r="C158" s="52"/>
      <c r="D158" s="52" t="s">
        <v>8868</v>
      </c>
      <c r="E158" s="128"/>
      <c r="F158" s="52"/>
    </row>
    <row r="159" spans="1:6" x14ac:dyDescent="0.2">
      <c r="A159" s="55"/>
      <c r="B159" s="56" t="s">
        <v>8877</v>
      </c>
      <c r="C159" s="52"/>
      <c r="D159" s="52" t="s">
        <v>8868</v>
      </c>
      <c r="E159" s="128"/>
      <c r="F159" s="52"/>
    </row>
    <row r="160" spans="1:6" x14ac:dyDescent="0.2">
      <c r="A160" s="55"/>
      <c r="B160" s="56"/>
      <c r="C160" s="52"/>
      <c r="D160" s="52"/>
      <c r="E160" s="128"/>
      <c r="F160" s="52"/>
    </row>
    <row r="161" spans="1:6" x14ac:dyDescent="0.2">
      <c r="A161" s="55"/>
      <c r="B161" s="56"/>
      <c r="C161" s="52"/>
      <c r="D161" s="52"/>
      <c r="E161" s="128"/>
      <c r="F161" s="52"/>
    </row>
    <row r="162" spans="1:6" x14ac:dyDescent="0.2">
      <c r="A162" s="54" t="s">
        <v>8888</v>
      </c>
      <c r="B162" s="56"/>
      <c r="C162" s="52"/>
      <c r="D162" s="52" t="s">
        <v>8868</v>
      </c>
      <c r="E162" s="128"/>
      <c r="F162" s="52"/>
    </row>
    <row r="163" spans="1:6" x14ac:dyDescent="0.2">
      <c r="A163" s="55"/>
      <c r="B163" s="56"/>
      <c r="C163" s="52"/>
      <c r="D163" s="52" t="s">
        <v>8868</v>
      </c>
      <c r="E163" s="128"/>
      <c r="F163" s="52"/>
    </row>
    <row r="164" spans="1:6" x14ac:dyDescent="0.2">
      <c r="A164" s="55"/>
      <c r="B164" s="56"/>
      <c r="C164" s="52"/>
      <c r="D164" s="52" t="s">
        <v>8868</v>
      </c>
      <c r="E164" s="128"/>
      <c r="F164" s="52"/>
    </row>
    <row r="165" spans="1:6" x14ac:dyDescent="0.2">
      <c r="A165" s="54" t="s">
        <v>8889</v>
      </c>
      <c r="B165" s="56"/>
      <c r="C165" s="52"/>
      <c r="D165" s="52"/>
      <c r="E165" s="128"/>
      <c r="F165" s="52"/>
    </row>
    <row r="166" spans="1:6" x14ac:dyDescent="0.2">
      <c r="A166" s="55">
        <v>21101</v>
      </c>
      <c r="B166" s="56" t="s">
        <v>9894</v>
      </c>
      <c r="C166" s="52" t="s">
        <v>109</v>
      </c>
      <c r="D166" s="52" t="s">
        <v>62</v>
      </c>
      <c r="E166" s="128"/>
      <c r="F166" s="52"/>
    </row>
    <row r="167" spans="1:6" x14ac:dyDescent="0.2">
      <c r="A167" s="55">
        <v>21102</v>
      </c>
      <c r="B167" s="56" t="s">
        <v>9894</v>
      </c>
      <c r="C167" s="52" t="s">
        <v>85</v>
      </c>
      <c r="D167" s="52" t="s">
        <v>85</v>
      </c>
      <c r="E167" s="128"/>
      <c r="F167" s="52"/>
    </row>
    <row r="168" spans="1:6" x14ac:dyDescent="0.2">
      <c r="A168" s="55"/>
      <c r="B168" s="56"/>
      <c r="C168" s="52"/>
      <c r="D168" s="52" t="s">
        <v>8868</v>
      </c>
      <c r="E168" s="128"/>
      <c r="F168" s="52"/>
    </row>
    <row r="169" spans="1:6" x14ac:dyDescent="0.2">
      <c r="A169" s="55"/>
      <c r="B169" s="56"/>
      <c r="C169" s="52"/>
      <c r="D169" s="52" t="s">
        <v>8868</v>
      </c>
      <c r="E169" s="128"/>
      <c r="F169" s="52"/>
    </row>
    <row r="170" spans="1:6" x14ac:dyDescent="0.2">
      <c r="A170" s="54" t="s">
        <v>8890</v>
      </c>
      <c r="B170" s="56"/>
      <c r="C170" s="52"/>
      <c r="D170" s="52"/>
      <c r="E170" s="128"/>
      <c r="F170" s="52"/>
    </row>
    <row r="171" spans="1:6" x14ac:dyDescent="0.2">
      <c r="A171" s="55">
        <v>21201</v>
      </c>
      <c r="B171" s="58" t="s">
        <v>96</v>
      </c>
      <c r="C171" s="52" t="s">
        <v>5</v>
      </c>
      <c r="D171" s="52" t="s">
        <v>58</v>
      </c>
      <c r="E171" s="128"/>
      <c r="F171" s="52"/>
    </row>
    <row r="172" spans="1:6" x14ac:dyDescent="0.2">
      <c r="A172" s="55">
        <v>21202</v>
      </c>
      <c r="B172" s="58" t="s">
        <v>22</v>
      </c>
      <c r="C172" s="52" t="s">
        <v>109</v>
      </c>
      <c r="D172" s="52" t="s">
        <v>62</v>
      </c>
      <c r="E172" s="128"/>
      <c r="F172" s="52"/>
    </row>
    <row r="173" spans="1:6" x14ac:dyDescent="0.2">
      <c r="A173" s="55"/>
      <c r="B173" s="56"/>
      <c r="C173" s="52"/>
      <c r="D173" s="52" t="s">
        <v>8868</v>
      </c>
      <c r="E173" s="128"/>
      <c r="F173" s="52"/>
    </row>
    <row r="174" spans="1:6" x14ac:dyDescent="0.2">
      <c r="A174" s="55"/>
      <c r="B174" s="56"/>
      <c r="C174" s="52"/>
      <c r="D174" s="52" t="s">
        <v>8868</v>
      </c>
      <c r="E174" s="128"/>
      <c r="F174" s="52"/>
    </row>
    <row r="175" spans="1:6" x14ac:dyDescent="0.2">
      <c r="A175" s="54" t="s">
        <v>8891</v>
      </c>
      <c r="B175" s="56"/>
      <c r="C175" s="52"/>
      <c r="D175" s="52"/>
      <c r="E175" s="128"/>
      <c r="F175" s="52"/>
    </row>
    <row r="176" spans="1:6" x14ac:dyDescent="0.2">
      <c r="A176" s="55">
        <v>21301</v>
      </c>
      <c r="B176" s="58" t="s">
        <v>1141</v>
      </c>
      <c r="C176" s="52" t="s">
        <v>109</v>
      </c>
      <c r="D176" s="52" t="s">
        <v>62</v>
      </c>
      <c r="E176" s="128"/>
      <c r="F176" s="52"/>
    </row>
    <row r="177" spans="1:6" x14ac:dyDescent="0.2">
      <c r="A177" s="55">
        <v>21302</v>
      </c>
      <c r="B177" s="56" t="s">
        <v>136</v>
      </c>
      <c r="C177" s="52" t="s">
        <v>124</v>
      </c>
      <c r="D177" s="52" t="s">
        <v>66</v>
      </c>
      <c r="E177" s="128"/>
      <c r="F177" s="52"/>
    </row>
    <row r="178" spans="1:6" x14ac:dyDescent="0.2">
      <c r="A178" s="55">
        <v>21303</v>
      </c>
      <c r="B178" s="56" t="s">
        <v>137</v>
      </c>
      <c r="C178" s="52" t="s">
        <v>124</v>
      </c>
      <c r="D178" s="52" t="s">
        <v>66</v>
      </c>
      <c r="E178" s="128"/>
      <c r="F178" s="52"/>
    </row>
    <row r="179" spans="1:6" x14ac:dyDescent="0.2">
      <c r="A179" s="55">
        <v>21304</v>
      </c>
      <c r="B179" s="56" t="s">
        <v>138</v>
      </c>
      <c r="C179" s="52" t="s">
        <v>124</v>
      </c>
      <c r="D179" s="52" t="s">
        <v>66</v>
      </c>
      <c r="E179" s="128"/>
      <c r="F179" s="52"/>
    </row>
    <row r="180" spans="1:6" x14ac:dyDescent="0.2">
      <c r="A180" s="55"/>
      <c r="B180" s="56"/>
      <c r="C180" s="52"/>
      <c r="D180" s="52" t="s">
        <v>8868</v>
      </c>
      <c r="E180" s="128"/>
      <c r="F180" s="52"/>
    </row>
    <row r="181" spans="1:6" x14ac:dyDescent="0.2">
      <c r="A181" s="55"/>
      <c r="B181" s="56"/>
      <c r="C181" s="52"/>
      <c r="D181" s="52" t="s">
        <v>8868</v>
      </c>
      <c r="E181" s="128"/>
      <c r="F181" s="52"/>
    </row>
    <row r="182" spans="1:6" x14ac:dyDescent="0.2">
      <c r="A182" s="54" t="s">
        <v>8892</v>
      </c>
      <c r="B182" s="56"/>
      <c r="C182" s="52"/>
      <c r="D182" s="52"/>
      <c r="E182" s="128"/>
      <c r="F182" s="52"/>
    </row>
    <row r="183" spans="1:6" x14ac:dyDescent="0.2">
      <c r="A183" s="55">
        <v>25101</v>
      </c>
      <c r="B183" s="56" t="s">
        <v>9895</v>
      </c>
      <c r="C183" s="52" t="s">
        <v>113</v>
      </c>
      <c r="D183" s="52" t="s">
        <v>65</v>
      </c>
      <c r="E183" s="128"/>
      <c r="F183" s="52"/>
    </row>
    <row r="184" spans="1:6" x14ac:dyDescent="0.2">
      <c r="A184" s="55">
        <v>25102</v>
      </c>
      <c r="B184" s="56" t="s">
        <v>9895</v>
      </c>
      <c r="C184" s="52" t="s">
        <v>124</v>
      </c>
      <c r="D184" s="52" t="s">
        <v>66</v>
      </c>
      <c r="E184" s="128"/>
      <c r="F184" s="52"/>
    </row>
    <row r="185" spans="1:6" x14ac:dyDescent="0.2">
      <c r="A185" s="55">
        <v>25105</v>
      </c>
      <c r="B185" s="56" t="s">
        <v>9896</v>
      </c>
      <c r="C185" s="52" t="s">
        <v>113</v>
      </c>
      <c r="D185" s="52" t="s">
        <v>65</v>
      </c>
      <c r="E185" s="128"/>
      <c r="F185" s="52"/>
    </row>
    <row r="186" spans="1:6" x14ac:dyDescent="0.2">
      <c r="A186" s="55">
        <v>25106</v>
      </c>
      <c r="B186" s="56" t="s">
        <v>9896</v>
      </c>
      <c r="C186" s="52" t="s">
        <v>124</v>
      </c>
      <c r="D186" s="52" t="s">
        <v>66</v>
      </c>
      <c r="E186" s="128"/>
      <c r="F186" s="52"/>
    </row>
    <row r="187" spans="1:6" x14ac:dyDescent="0.2">
      <c r="A187" s="55">
        <v>25110</v>
      </c>
      <c r="B187" s="58" t="s">
        <v>9897</v>
      </c>
      <c r="C187" s="52" t="s">
        <v>113</v>
      </c>
      <c r="D187" s="52" t="s">
        <v>65</v>
      </c>
      <c r="E187" s="128"/>
      <c r="F187" s="52"/>
    </row>
    <row r="188" spans="1:6" x14ac:dyDescent="0.2">
      <c r="A188" s="55">
        <v>25111</v>
      </c>
      <c r="B188" s="58" t="s">
        <v>9897</v>
      </c>
      <c r="C188" s="52" t="s">
        <v>124</v>
      </c>
      <c r="D188" s="52" t="s">
        <v>66</v>
      </c>
      <c r="E188" s="128"/>
      <c r="F188" s="52"/>
    </row>
    <row r="189" spans="1:6" x14ac:dyDescent="0.2">
      <c r="A189" s="62">
        <v>25112</v>
      </c>
      <c r="B189" s="63" t="s">
        <v>11115</v>
      </c>
      <c r="C189" s="61" t="s">
        <v>113</v>
      </c>
      <c r="D189" s="61" t="s">
        <v>65</v>
      </c>
      <c r="E189" s="130">
        <v>43724</v>
      </c>
      <c r="F189" s="81"/>
    </row>
    <row r="190" spans="1:6" x14ac:dyDescent="0.2">
      <c r="A190" s="62">
        <v>25113</v>
      </c>
      <c r="B190" s="63" t="s">
        <v>11115</v>
      </c>
      <c r="C190" s="61" t="s">
        <v>124</v>
      </c>
      <c r="D190" s="61" t="s">
        <v>66</v>
      </c>
      <c r="E190" s="130" t="s">
        <v>11116</v>
      </c>
      <c r="F190" s="81"/>
    </row>
    <row r="191" spans="1:6" x14ac:dyDescent="0.2">
      <c r="A191" s="55">
        <v>25115</v>
      </c>
      <c r="B191" s="58" t="s">
        <v>1167</v>
      </c>
      <c r="C191" s="52" t="s">
        <v>113</v>
      </c>
      <c r="D191" s="52" t="s">
        <v>65</v>
      </c>
      <c r="E191" s="128"/>
      <c r="F191" s="52"/>
    </row>
    <row r="192" spans="1:6" x14ac:dyDescent="0.2">
      <c r="A192" s="55">
        <v>25120</v>
      </c>
      <c r="B192" s="56" t="s">
        <v>9898</v>
      </c>
      <c r="C192" s="52" t="s">
        <v>110</v>
      </c>
      <c r="D192" s="52" t="s">
        <v>63</v>
      </c>
      <c r="E192" s="128"/>
      <c r="F192" s="52"/>
    </row>
    <row r="193" spans="1:6" x14ac:dyDescent="0.2">
      <c r="A193" s="55">
        <v>25124</v>
      </c>
      <c r="B193" s="56" t="s">
        <v>1173</v>
      </c>
      <c r="C193" s="52" t="s">
        <v>113</v>
      </c>
      <c r="D193" s="52" t="s">
        <v>65</v>
      </c>
      <c r="E193" s="128"/>
      <c r="F193" s="52"/>
    </row>
    <row r="194" spans="1:6" x14ac:dyDescent="0.2">
      <c r="A194" s="55">
        <v>25125</v>
      </c>
      <c r="B194" s="56" t="s">
        <v>139</v>
      </c>
      <c r="C194" s="52" t="s">
        <v>6</v>
      </c>
      <c r="D194" s="52" t="s">
        <v>59</v>
      </c>
      <c r="E194" s="128"/>
      <c r="F194" s="52"/>
    </row>
    <row r="195" spans="1:6" x14ac:dyDescent="0.2">
      <c r="A195" s="55">
        <v>25126</v>
      </c>
      <c r="B195" s="56" t="s">
        <v>140</v>
      </c>
      <c r="C195" s="52" t="s">
        <v>6</v>
      </c>
      <c r="D195" s="52" t="s">
        <v>59</v>
      </c>
      <c r="E195" s="128"/>
      <c r="F195" s="52"/>
    </row>
    <row r="196" spans="1:6" x14ac:dyDescent="0.2">
      <c r="A196" s="55"/>
      <c r="B196" s="56"/>
      <c r="C196" s="52"/>
      <c r="D196" s="52" t="s">
        <v>8868</v>
      </c>
      <c r="E196" s="128"/>
      <c r="F196" s="52"/>
    </row>
    <row r="197" spans="1:6" x14ac:dyDescent="0.2">
      <c r="A197" s="55"/>
      <c r="B197" s="56"/>
      <c r="C197" s="52"/>
      <c r="D197" s="52" t="s">
        <v>8868</v>
      </c>
      <c r="E197" s="128"/>
      <c r="F197" s="52"/>
    </row>
    <row r="198" spans="1:6" x14ac:dyDescent="0.2">
      <c r="A198" s="54" t="s">
        <v>9458</v>
      </c>
      <c r="B198" s="56"/>
      <c r="C198" s="52"/>
      <c r="D198" s="52"/>
      <c r="E198" s="128"/>
      <c r="F198" s="52"/>
    </row>
    <row r="199" spans="1:6" x14ac:dyDescent="0.2">
      <c r="A199" s="55">
        <v>25201</v>
      </c>
      <c r="B199" s="56" t="s">
        <v>9457</v>
      </c>
      <c r="C199" s="52" t="s">
        <v>113</v>
      </c>
      <c r="D199" s="52" t="s">
        <v>65</v>
      </c>
      <c r="E199" s="128"/>
      <c r="F199" s="52"/>
    </row>
    <row r="200" spans="1:6" x14ac:dyDescent="0.2">
      <c r="A200" s="55">
        <v>25202</v>
      </c>
      <c r="B200" s="56" t="s">
        <v>9457</v>
      </c>
      <c r="C200" s="52" t="s">
        <v>124</v>
      </c>
      <c r="D200" s="52" t="s">
        <v>66</v>
      </c>
      <c r="E200" s="128"/>
      <c r="F200" s="52"/>
    </row>
    <row r="201" spans="1:6" x14ac:dyDescent="0.2">
      <c r="A201" s="55">
        <v>25205</v>
      </c>
      <c r="B201" s="56" t="s">
        <v>9459</v>
      </c>
      <c r="C201" s="52" t="s">
        <v>113</v>
      </c>
      <c r="D201" s="52" t="s">
        <v>65</v>
      </c>
      <c r="E201" s="128"/>
      <c r="F201" s="52"/>
    </row>
    <row r="202" spans="1:6" x14ac:dyDescent="0.2">
      <c r="A202" s="55">
        <v>25206</v>
      </c>
      <c r="B202" s="58" t="s">
        <v>9459</v>
      </c>
      <c r="C202" s="52" t="s">
        <v>124</v>
      </c>
      <c r="D202" s="52" t="s">
        <v>66</v>
      </c>
      <c r="E202" s="128"/>
      <c r="F202" s="52"/>
    </row>
    <row r="203" spans="1:6" x14ac:dyDescent="0.2">
      <c r="A203" s="55">
        <v>25210</v>
      </c>
      <c r="B203" s="56" t="s">
        <v>11227</v>
      </c>
      <c r="C203" s="52" t="s">
        <v>109</v>
      </c>
      <c r="D203" s="52" t="s">
        <v>56</v>
      </c>
      <c r="E203" s="128"/>
      <c r="F203" s="52"/>
    </row>
    <row r="204" spans="1:6" x14ac:dyDescent="0.2">
      <c r="A204" s="55"/>
      <c r="B204" s="56"/>
      <c r="C204" s="52"/>
      <c r="D204" s="52" t="s">
        <v>8868</v>
      </c>
      <c r="E204" s="128"/>
      <c r="F204" s="52"/>
    </row>
    <row r="205" spans="1:6" x14ac:dyDescent="0.2">
      <c r="A205" s="55"/>
      <c r="B205" s="56"/>
      <c r="C205" s="52"/>
      <c r="D205" s="52" t="s">
        <v>8868</v>
      </c>
      <c r="E205" s="128"/>
      <c r="F205" s="52"/>
    </row>
    <row r="206" spans="1:6" x14ac:dyDescent="0.2">
      <c r="A206" s="54" t="s">
        <v>8893</v>
      </c>
      <c r="B206" s="56"/>
      <c r="C206" s="52"/>
      <c r="D206" s="52"/>
      <c r="E206" s="128"/>
      <c r="F206" s="52"/>
    </row>
    <row r="207" spans="1:6" x14ac:dyDescent="0.2">
      <c r="A207" s="55">
        <v>25301</v>
      </c>
      <c r="B207" s="56" t="s">
        <v>9460</v>
      </c>
      <c r="C207" s="52" t="s">
        <v>109</v>
      </c>
      <c r="D207" s="52" t="s">
        <v>56</v>
      </c>
      <c r="E207" s="128"/>
      <c r="F207" s="52"/>
    </row>
    <row r="208" spans="1:6" x14ac:dyDescent="0.2">
      <c r="A208" s="55">
        <v>25302</v>
      </c>
      <c r="B208" s="56" t="s">
        <v>9460</v>
      </c>
      <c r="C208" s="52" t="s">
        <v>113</v>
      </c>
      <c r="D208" s="52" t="s">
        <v>65</v>
      </c>
      <c r="E208" s="128"/>
      <c r="F208" s="52"/>
    </row>
    <row r="209" spans="1:6" x14ac:dyDescent="0.2">
      <c r="A209" s="55">
        <v>25305</v>
      </c>
      <c r="B209" s="56" t="s">
        <v>9461</v>
      </c>
      <c r="C209" s="52" t="s">
        <v>109</v>
      </c>
      <c r="D209" s="52" t="s">
        <v>62</v>
      </c>
      <c r="E209" s="128"/>
      <c r="F209" s="52"/>
    </row>
    <row r="210" spans="1:6" x14ac:dyDescent="0.2">
      <c r="A210" s="55">
        <v>25306</v>
      </c>
      <c r="B210" s="56" t="s">
        <v>177</v>
      </c>
      <c r="C210" s="52" t="s">
        <v>109</v>
      </c>
      <c r="D210" s="52" t="s">
        <v>62</v>
      </c>
      <c r="E210" s="128"/>
      <c r="F210" s="52"/>
    </row>
    <row r="211" spans="1:6" x14ac:dyDescent="0.2">
      <c r="A211" s="55"/>
      <c r="B211" s="56"/>
      <c r="C211" s="52"/>
      <c r="D211" s="52" t="s">
        <v>8868</v>
      </c>
      <c r="E211" s="128"/>
      <c r="F211" s="52"/>
    </row>
    <row r="212" spans="1:6" x14ac:dyDescent="0.2">
      <c r="A212" s="55"/>
      <c r="B212" s="56"/>
      <c r="C212" s="52"/>
      <c r="D212" s="52" t="s">
        <v>8868</v>
      </c>
      <c r="E212" s="128"/>
      <c r="F212" s="52"/>
    </row>
    <row r="213" spans="1:6" x14ac:dyDescent="0.2">
      <c r="A213" s="54" t="s">
        <v>10776</v>
      </c>
      <c r="B213" s="56"/>
      <c r="C213" s="52"/>
      <c r="D213" s="52"/>
      <c r="E213" s="130">
        <v>42485</v>
      </c>
      <c r="F213" s="61" t="s">
        <v>10778</v>
      </c>
    </row>
    <row r="214" spans="1:6" x14ac:dyDescent="0.2">
      <c r="A214" s="62">
        <v>25401</v>
      </c>
      <c r="B214" s="79" t="s">
        <v>10777</v>
      </c>
      <c r="C214" s="61" t="s">
        <v>109</v>
      </c>
      <c r="D214" s="61" t="s">
        <v>56</v>
      </c>
      <c r="E214" s="130">
        <v>42485</v>
      </c>
      <c r="F214" s="61" t="s">
        <v>10778</v>
      </c>
    </row>
    <row r="215" spans="1:6" x14ac:dyDescent="0.2">
      <c r="A215" s="62">
        <v>25403</v>
      </c>
      <c r="B215" s="79" t="s">
        <v>10816</v>
      </c>
      <c r="C215" s="61" t="s">
        <v>109</v>
      </c>
      <c r="D215" s="61" t="s">
        <v>56</v>
      </c>
      <c r="E215" s="130">
        <v>42564</v>
      </c>
      <c r="F215" s="61" t="s">
        <v>9971</v>
      </c>
    </row>
    <row r="216" spans="1:6" x14ac:dyDescent="0.2">
      <c r="A216" s="55"/>
      <c r="B216" s="56"/>
      <c r="C216" s="81"/>
      <c r="D216" s="81"/>
      <c r="E216" s="128"/>
      <c r="F216" s="81"/>
    </row>
    <row r="217" spans="1:6" x14ac:dyDescent="0.2">
      <c r="A217" s="55"/>
      <c r="B217" s="56"/>
      <c r="C217" s="52"/>
      <c r="D217" s="52" t="s">
        <v>8868</v>
      </c>
      <c r="E217" s="128"/>
      <c r="F217" s="52"/>
    </row>
    <row r="218" spans="1:6" x14ac:dyDescent="0.2">
      <c r="A218" s="54" t="s">
        <v>9519</v>
      </c>
      <c r="B218" s="56"/>
      <c r="C218" s="52"/>
      <c r="D218" s="52"/>
      <c r="E218" s="128"/>
      <c r="F218" s="52"/>
    </row>
    <row r="219" spans="1:6" x14ac:dyDescent="0.2">
      <c r="A219" s="55">
        <v>25501</v>
      </c>
      <c r="B219" s="56" t="s">
        <v>8894</v>
      </c>
      <c r="C219" s="52" t="s">
        <v>109</v>
      </c>
      <c r="D219" s="52" t="s">
        <v>56</v>
      </c>
      <c r="E219" s="128"/>
      <c r="F219" s="52"/>
    </row>
    <row r="220" spans="1:6" x14ac:dyDescent="0.2">
      <c r="A220" s="55">
        <v>25505</v>
      </c>
      <c r="B220" s="56" t="s">
        <v>1240</v>
      </c>
      <c r="C220" s="52" t="s">
        <v>109</v>
      </c>
      <c r="D220" s="52" t="s">
        <v>56</v>
      </c>
      <c r="E220" s="128"/>
      <c r="F220" s="52"/>
    </row>
    <row r="221" spans="1:6" x14ac:dyDescent="0.2">
      <c r="A221" s="55">
        <v>25510</v>
      </c>
      <c r="B221" s="56" t="s">
        <v>130</v>
      </c>
      <c r="C221" s="52" t="s">
        <v>113</v>
      </c>
      <c r="D221" s="52" t="s">
        <v>65</v>
      </c>
      <c r="E221" s="128"/>
      <c r="F221" s="52"/>
    </row>
    <row r="222" spans="1:6" x14ac:dyDescent="0.2">
      <c r="A222" s="62">
        <v>25511</v>
      </c>
      <c r="B222" s="79" t="s">
        <v>130</v>
      </c>
      <c r="C222" s="61" t="s">
        <v>124</v>
      </c>
      <c r="D222" s="61" t="s">
        <v>11429</v>
      </c>
      <c r="E222" s="130">
        <v>45273</v>
      </c>
      <c r="F222" s="61" t="s">
        <v>9962</v>
      </c>
    </row>
    <row r="223" spans="1:6" x14ac:dyDescent="0.2">
      <c r="A223" s="55"/>
      <c r="B223" s="56"/>
      <c r="C223" s="52"/>
      <c r="D223" s="52" t="s">
        <v>8868</v>
      </c>
      <c r="E223" s="128"/>
      <c r="F223" s="52"/>
    </row>
    <row r="224" spans="1:6" x14ac:dyDescent="0.2">
      <c r="A224" s="55"/>
      <c r="B224" s="56"/>
      <c r="C224" s="52"/>
      <c r="D224" s="52" t="s">
        <v>8868</v>
      </c>
      <c r="E224" s="128"/>
      <c r="F224" s="52"/>
    </row>
    <row r="225" spans="1:6" x14ac:dyDescent="0.2">
      <c r="A225" s="54" t="s">
        <v>8895</v>
      </c>
      <c r="B225" s="56"/>
      <c r="C225" s="52"/>
      <c r="D225" s="52"/>
      <c r="E225" s="128"/>
      <c r="F225" s="52"/>
    </row>
    <row r="226" spans="1:6" x14ac:dyDescent="0.2">
      <c r="A226" s="55">
        <v>25601</v>
      </c>
      <c r="B226" s="56" t="s">
        <v>131</v>
      </c>
      <c r="C226" s="52" t="s">
        <v>6</v>
      </c>
      <c r="D226" s="52" t="s">
        <v>59</v>
      </c>
      <c r="E226" s="128"/>
      <c r="F226" s="52"/>
    </row>
    <row r="227" spans="1:6" x14ac:dyDescent="0.2">
      <c r="A227" s="55">
        <v>25602</v>
      </c>
      <c r="B227" s="56" t="s">
        <v>131</v>
      </c>
      <c r="C227" s="52" t="s">
        <v>110</v>
      </c>
      <c r="D227" s="52" t="s">
        <v>63</v>
      </c>
      <c r="E227" s="128"/>
      <c r="F227" s="52"/>
    </row>
    <row r="228" spans="1:6" x14ac:dyDescent="0.2">
      <c r="A228" s="55">
        <v>25605</v>
      </c>
      <c r="B228" s="56" t="s">
        <v>132</v>
      </c>
      <c r="C228" s="52" t="s">
        <v>6</v>
      </c>
      <c r="D228" s="52" t="s">
        <v>59</v>
      </c>
      <c r="E228" s="128"/>
      <c r="F228" s="52"/>
    </row>
    <row r="229" spans="1:6" x14ac:dyDescent="0.2">
      <c r="A229" s="55">
        <v>25610</v>
      </c>
      <c r="B229" s="56" t="s">
        <v>33</v>
      </c>
      <c r="C229" s="52" t="s">
        <v>6</v>
      </c>
      <c r="D229" s="52" t="s">
        <v>6</v>
      </c>
      <c r="E229" s="128"/>
      <c r="F229" s="52"/>
    </row>
    <row r="230" spans="1:6" x14ac:dyDescent="0.2">
      <c r="A230" s="55"/>
      <c r="B230" s="56"/>
      <c r="C230" s="52"/>
      <c r="D230" s="52"/>
      <c r="E230" s="128"/>
      <c r="F230" s="52"/>
    </row>
    <row r="231" spans="1:6" x14ac:dyDescent="0.2">
      <c r="A231" s="55"/>
      <c r="B231" s="56"/>
      <c r="C231" s="52"/>
      <c r="D231" s="52" t="s">
        <v>8868</v>
      </c>
      <c r="E231" s="128"/>
      <c r="F231" s="52"/>
    </row>
    <row r="232" spans="1:6" x14ac:dyDescent="0.2">
      <c r="A232" s="54" t="s">
        <v>9520</v>
      </c>
      <c r="B232" s="56"/>
      <c r="C232" s="52"/>
      <c r="D232" s="52"/>
      <c r="E232" s="128"/>
      <c r="F232" s="52"/>
    </row>
    <row r="233" spans="1:6" x14ac:dyDescent="0.2">
      <c r="A233" s="55">
        <v>25701</v>
      </c>
      <c r="B233" s="56" t="s">
        <v>9462</v>
      </c>
      <c r="C233" s="52" t="s">
        <v>85</v>
      </c>
      <c r="D233" s="52" t="s">
        <v>85</v>
      </c>
      <c r="E233" s="128"/>
      <c r="F233" s="52"/>
    </row>
    <row r="234" spans="1:6" x14ac:dyDescent="0.2">
      <c r="A234" s="55"/>
      <c r="B234" s="56"/>
      <c r="C234" s="52"/>
      <c r="D234" s="52"/>
      <c r="E234" s="128"/>
      <c r="F234" s="52"/>
    </row>
    <row r="235" spans="1:6" x14ac:dyDescent="0.2">
      <c r="A235" s="55"/>
      <c r="B235" s="56"/>
      <c r="C235" s="52"/>
      <c r="D235" s="52" t="s">
        <v>8868</v>
      </c>
      <c r="E235" s="128"/>
      <c r="F235" s="52"/>
    </row>
    <row r="236" spans="1:6" x14ac:dyDescent="0.2">
      <c r="A236" s="54" t="s">
        <v>8896</v>
      </c>
      <c r="B236" s="56"/>
      <c r="C236" s="52"/>
      <c r="D236" s="52"/>
      <c r="E236" s="128"/>
      <c r="F236" s="52"/>
    </row>
    <row r="237" spans="1:6" x14ac:dyDescent="0.2">
      <c r="A237" s="55">
        <v>25801</v>
      </c>
      <c r="B237" s="56" t="s">
        <v>8897</v>
      </c>
      <c r="C237" s="52" t="s">
        <v>109</v>
      </c>
      <c r="D237" s="52" t="s">
        <v>56</v>
      </c>
      <c r="E237" s="128"/>
      <c r="F237" s="52"/>
    </row>
    <row r="238" spans="1:6" x14ac:dyDescent="0.2">
      <c r="A238" s="55">
        <v>25802</v>
      </c>
      <c r="B238" s="56" t="s">
        <v>8897</v>
      </c>
      <c r="C238" s="81" t="s">
        <v>85</v>
      </c>
      <c r="D238" s="81" t="s">
        <v>85</v>
      </c>
      <c r="E238" s="128"/>
      <c r="F238" s="81"/>
    </row>
    <row r="239" spans="1:6" x14ac:dyDescent="0.2">
      <c r="A239" s="55"/>
      <c r="B239" s="56"/>
      <c r="C239" s="52"/>
      <c r="D239" s="52" t="s">
        <v>8868</v>
      </c>
      <c r="E239" s="128"/>
      <c r="F239" s="52"/>
    </row>
    <row r="240" spans="1:6" x14ac:dyDescent="0.2">
      <c r="A240" s="55"/>
      <c r="B240" s="56"/>
      <c r="C240" s="52"/>
      <c r="D240" s="52" t="s">
        <v>8868</v>
      </c>
      <c r="E240" s="128"/>
      <c r="F240" s="52"/>
    </row>
    <row r="241" spans="1:6" x14ac:dyDescent="0.2">
      <c r="A241" s="54" t="s">
        <v>8898</v>
      </c>
      <c r="B241" s="56"/>
      <c r="C241" s="52"/>
      <c r="D241" s="52"/>
      <c r="E241" s="128"/>
      <c r="F241" s="52"/>
    </row>
    <row r="242" spans="1:6" x14ac:dyDescent="0.2">
      <c r="A242" s="55">
        <v>25901</v>
      </c>
      <c r="B242" s="58" t="s">
        <v>134</v>
      </c>
      <c r="C242" s="60" t="s">
        <v>110</v>
      </c>
      <c r="D242" s="52" t="s">
        <v>63</v>
      </c>
      <c r="E242" s="128"/>
      <c r="F242" s="52"/>
    </row>
    <row r="243" spans="1:6" x14ac:dyDescent="0.2">
      <c r="A243" s="55">
        <v>25902</v>
      </c>
      <c r="B243" s="58" t="s">
        <v>135</v>
      </c>
      <c r="C243" s="60" t="s">
        <v>109</v>
      </c>
      <c r="D243" s="52" t="s">
        <v>56</v>
      </c>
      <c r="E243" s="128"/>
      <c r="F243" s="52"/>
    </row>
    <row r="244" spans="1:6" x14ac:dyDescent="0.2">
      <c r="A244" s="55">
        <v>25903</v>
      </c>
      <c r="B244" s="58" t="s">
        <v>27</v>
      </c>
      <c r="C244" s="60" t="s">
        <v>6</v>
      </c>
      <c r="D244" s="60" t="s">
        <v>59</v>
      </c>
      <c r="E244" s="128"/>
      <c r="F244" s="52"/>
    </row>
    <row r="245" spans="1:6" x14ac:dyDescent="0.2">
      <c r="A245" s="55"/>
      <c r="B245" s="56"/>
      <c r="C245" s="52"/>
      <c r="D245" s="52" t="s">
        <v>8868</v>
      </c>
      <c r="E245" s="128"/>
      <c r="F245" s="52"/>
    </row>
    <row r="246" spans="1:6" x14ac:dyDescent="0.2">
      <c r="A246" s="55"/>
      <c r="B246" s="56"/>
      <c r="C246" s="52"/>
      <c r="D246" s="52" t="s">
        <v>8868</v>
      </c>
      <c r="E246" s="128"/>
      <c r="F246" s="52"/>
    </row>
    <row r="247" spans="1:6" x14ac:dyDescent="0.2">
      <c r="A247" s="54" t="s">
        <v>9463</v>
      </c>
      <c r="B247" s="56"/>
      <c r="C247" s="52"/>
      <c r="D247" s="52"/>
      <c r="E247" s="128"/>
      <c r="F247" s="52"/>
    </row>
    <row r="248" spans="1:6" x14ac:dyDescent="0.2">
      <c r="A248" s="55">
        <v>26001</v>
      </c>
      <c r="B248" s="58" t="s">
        <v>149</v>
      </c>
      <c r="C248" s="60" t="s">
        <v>110</v>
      </c>
      <c r="D248" s="52" t="s">
        <v>63</v>
      </c>
      <c r="E248" s="128"/>
      <c r="F248" s="52"/>
    </row>
    <row r="249" spans="1:6" x14ac:dyDescent="0.2">
      <c r="A249" s="55">
        <v>26002</v>
      </c>
      <c r="B249" s="58" t="s">
        <v>84</v>
      </c>
      <c r="C249" s="60" t="s">
        <v>110</v>
      </c>
      <c r="D249" s="52" t="s">
        <v>63</v>
      </c>
      <c r="E249" s="128"/>
      <c r="F249" s="52"/>
    </row>
    <row r="250" spans="1:6" x14ac:dyDescent="0.2">
      <c r="A250" s="62">
        <v>26005</v>
      </c>
      <c r="B250" s="63" t="s">
        <v>11064</v>
      </c>
      <c r="C250" s="64" t="s">
        <v>6</v>
      </c>
      <c r="D250" s="64" t="s">
        <v>59</v>
      </c>
      <c r="E250" s="130">
        <v>43493</v>
      </c>
      <c r="F250" s="81"/>
    </row>
    <row r="251" spans="1:6" x14ac:dyDescent="0.2">
      <c r="A251" s="55"/>
      <c r="B251" s="56"/>
      <c r="C251" s="52"/>
      <c r="D251" s="52" t="s">
        <v>8868</v>
      </c>
      <c r="E251" s="128"/>
      <c r="F251" s="52"/>
    </row>
    <row r="252" spans="1:6" x14ac:dyDescent="0.2">
      <c r="A252" s="55"/>
      <c r="B252" s="56"/>
      <c r="C252" s="52"/>
      <c r="D252" s="52" t="s">
        <v>8868</v>
      </c>
      <c r="E252" s="128"/>
      <c r="F252" s="52"/>
    </row>
    <row r="253" spans="1:6" x14ac:dyDescent="0.2">
      <c r="A253" s="54" t="s">
        <v>9464</v>
      </c>
      <c r="B253" s="56"/>
      <c r="C253" s="52"/>
      <c r="D253" s="52"/>
      <c r="E253" s="128"/>
      <c r="F253" s="52"/>
    </row>
    <row r="254" spans="1:6" x14ac:dyDescent="0.2">
      <c r="A254" s="55">
        <v>26101</v>
      </c>
      <c r="B254" s="58" t="s">
        <v>10137</v>
      </c>
      <c r="C254" s="60" t="s">
        <v>109</v>
      </c>
      <c r="D254" s="52" t="s">
        <v>56</v>
      </c>
      <c r="E254" s="130">
        <v>42207</v>
      </c>
      <c r="F254" s="61" t="s">
        <v>10139</v>
      </c>
    </row>
    <row r="255" spans="1:6" x14ac:dyDescent="0.2">
      <c r="A255" s="62">
        <v>26102</v>
      </c>
      <c r="B255" s="63" t="s">
        <v>10137</v>
      </c>
      <c r="C255" s="61" t="s">
        <v>85</v>
      </c>
      <c r="D255" s="61" t="s">
        <v>85</v>
      </c>
      <c r="E255" s="130">
        <v>42871</v>
      </c>
      <c r="F255" s="61"/>
    </row>
    <row r="256" spans="1:6" x14ac:dyDescent="0.2">
      <c r="A256" s="62">
        <v>26105</v>
      </c>
      <c r="B256" s="63" t="s">
        <v>10138</v>
      </c>
      <c r="C256" s="64" t="s">
        <v>109</v>
      </c>
      <c r="D256" s="61" t="s">
        <v>56</v>
      </c>
      <c r="E256" s="130">
        <v>42207</v>
      </c>
      <c r="F256" s="52"/>
    </row>
    <row r="257" spans="1:6" x14ac:dyDescent="0.2">
      <c r="A257" s="62">
        <v>26110</v>
      </c>
      <c r="B257" s="63" t="s">
        <v>130</v>
      </c>
      <c r="C257" s="64" t="s">
        <v>113</v>
      </c>
      <c r="D257" s="64" t="s">
        <v>65</v>
      </c>
      <c r="E257" s="130">
        <v>42207</v>
      </c>
      <c r="F257" s="52"/>
    </row>
    <row r="258" spans="1:6" x14ac:dyDescent="0.2">
      <c r="A258" s="62">
        <v>26111</v>
      </c>
      <c r="B258" s="79" t="s">
        <v>130</v>
      </c>
      <c r="C258" s="61" t="s">
        <v>124</v>
      </c>
      <c r="D258" s="61" t="s">
        <v>11429</v>
      </c>
      <c r="E258" s="130">
        <v>45273</v>
      </c>
      <c r="F258" s="61" t="s">
        <v>9962</v>
      </c>
    </row>
    <row r="259" spans="1:6" x14ac:dyDescent="0.2">
      <c r="A259" s="62"/>
      <c r="B259" s="63"/>
      <c r="C259" s="64"/>
      <c r="D259" s="64"/>
      <c r="E259" s="130"/>
      <c r="F259" s="81"/>
    </row>
    <row r="260" spans="1:6" x14ac:dyDescent="0.2">
      <c r="A260" s="55"/>
      <c r="B260" s="58"/>
      <c r="C260" s="60"/>
      <c r="D260" s="60"/>
      <c r="E260" s="128"/>
      <c r="F260" s="52"/>
    </row>
    <row r="261" spans="1:6" x14ac:dyDescent="0.2">
      <c r="A261" s="65" t="s">
        <v>11099</v>
      </c>
      <c r="B261" s="109"/>
      <c r="C261" s="60"/>
      <c r="D261" s="60"/>
      <c r="E261" s="128"/>
      <c r="F261" s="81"/>
    </row>
    <row r="262" spans="1:6" x14ac:dyDescent="0.2">
      <c r="A262" s="62">
        <v>26201</v>
      </c>
      <c r="B262" s="63" t="s">
        <v>11100</v>
      </c>
      <c r="C262" s="64" t="s">
        <v>109</v>
      </c>
      <c r="D262" s="61" t="s">
        <v>56</v>
      </c>
      <c r="E262" s="130">
        <v>43675</v>
      </c>
      <c r="F262" s="81"/>
    </row>
    <row r="263" spans="1:6" x14ac:dyDescent="0.2">
      <c r="A263" s="55"/>
      <c r="B263" s="58"/>
      <c r="C263" s="60"/>
      <c r="D263" s="60"/>
      <c r="E263" s="128"/>
      <c r="F263" s="81"/>
    </row>
    <row r="264" spans="1:6" x14ac:dyDescent="0.2">
      <c r="A264" s="65" t="s">
        <v>11300</v>
      </c>
      <c r="B264" s="109"/>
      <c r="C264" s="60"/>
      <c r="D264" s="60"/>
      <c r="E264" s="128"/>
      <c r="F264" s="81"/>
    </row>
    <row r="265" spans="1:6" x14ac:dyDescent="0.2">
      <c r="A265" s="87">
        <v>26301</v>
      </c>
      <c r="B265" s="82" t="s">
        <v>11323</v>
      </c>
      <c r="C265" s="64" t="s">
        <v>109</v>
      </c>
      <c r="D265" s="64" t="s">
        <v>56</v>
      </c>
      <c r="E265" s="130">
        <v>44305</v>
      </c>
      <c r="F265" s="61"/>
    </row>
    <row r="266" spans="1:6" x14ac:dyDescent="0.2">
      <c r="A266" s="87">
        <v>26302</v>
      </c>
      <c r="B266" s="82" t="s">
        <v>11296</v>
      </c>
      <c r="C266" s="64" t="s">
        <v>109</v>
      </c>
      <c r="D266" s="61" t="s">
        <v>56</v>
      </c>
      <c r="E266" s="130">
        <v>44221</v>
      </c>
      <c r="F266" s="61"/>
    </row>
    <row r="267" spans="1:6" x14ac:dyDescent="0.2">
      <c r="A267" s="62">
        <v>26303</v>
      </c>
      <c r="B267" s="63" t="s">
        <v>11298</v>
      </c>
      <c r="C267" s="64" t="s">
        <v>109</v>
      </c>
      <c r="D267" s="61" t="s">
        <v>56</v>
      </c>
      <c r="E267" s="130">
        <v>44221</v>
      </c>
      <c r="F267" s="61"/>
    </row>
    <row r="268" spans="1:6" x14ac:dyDescent="0.2">
      <c r="A268" s="62"/>
      <c r="B268" s="63"/>
      <c r="C268" s="64"/>
      <c r="D268" s="64"/>
      <c r="E268" s="130"/>
      <c r="F268" s="61"/>
    </row>
    <row r="269" spans="1:6" s="3" customFormat="1" x14ac:dyDescent="0.2">
      <c r="A269" s="55"/>
      <c r="B269" s="58"/>
      <c r="C269" s="60"/>
      <c r="D269" s="60"/>
      <c r="E269" s="128"/>
      <c r="F269" s="81"/>
    </row>
    <row r="270" spans="1:6" x14ac:dyDescent="0.2">
      <c r="A270" s="65" t="s">
        <v>10733</v>
      </c>
      <c r="B270" s="51"/>
      <c r="C270" s="60"/>
      <c r="D270" s="60"/>
      <c r="E270" s="128"/>
      <c r="F270" s="51"/>
    </row>
    <row r="271" spans="1:6" x14ac:dyDescent="0.2">
      <c r="A271" s="55">
        <v>27001</v>
      </c>
      <c r="B271" s="58" t="s">
        <v>9899</v>
      </c>
      <c r="C271" s="60" t="s">
        <v>113</v>
      </c>
      <c r="D271" s="60" t="s">
        <v>65</v>
      </c>
      <c r="E271" s="128"/>
      <c r="F271" s="52"/>
    </row>
    <row r="272" spans="1:6" x14ac:dyDescent="0.2">
      <c r="A272" s="55">
        <v>27002</v>
      </c>
      <c r="B272" s="58" t="s">
        <v>153</v>
      </c>
      <c r="C272" s="60" t="s">
        <v>36</v>
      </c>
      <c r="D272" s="60" t="s">
        <v>63</v>
      </c>
      <c r="E272" s="128"/>
      <c r="F272" s="52"/>
    </row>
    <row r="273" spans="1:6" x14ac:dyDescent="0.2">
      <c r="A273" s="55">
        <v>27003</v>
      </c>
      <c r="B273" s="58" t="s">
        <v>129</v>
      </c>
      <c r="C273" s="60" t="s">
        <v>110</v>
      </c>
      <c r="D273" s="60" t="s">
        <v>63</v>
      </c>
      <c r="E273" s="128"/>
      <c r="F273" s="52"/>
    </row>
    <row r="274" spans="1:6" x14ac:dyDescent="0.2">
      <c r="A274" s="48">
        <v>27004</v>
      </c>
      <c r="B274" s="66" t="s">
        <v>10005</v>
      </c>
      <c r="C274" s="50" t="s">
        <v>79</v>
      </c>
      <c r="D274" s="50" t="s">
        <v>67</v>
      </c>
      <c r="E274" s="132">
        <v>41885</v>
      </c>
      <c r="F274" s="52"/>
    </row>
    <row r="275" spans="1:6" x14ac:dyDescent="0.2">
      <c r="A275" s="55"/>
      <c r="B275" s="58"/>
      <c r="C275" s="60"/>
      <c r="D275" s="60"/>
      <c r="E275" s="128"/>
      <c r="F275" s="52"/>
    </row>
    <row r="276" spans="1:6" s="3" customFormat="1" x14ac:dyDescent="0.2">
      <c r="A276" s="55"/>
      <c r="B276" s="58"/>
      <c r="C276" s="60"/>
      <c r="D276" s="60" t="s">
        <v>8868</v>
      </c>
      <c r="E276" s="128"/>
      <c r="F276" s="52"/>
    </row>
    <row r="277" spans="1:6" x14ac:dyDescent="0.2">
      <c r="A277" s="65" t="s">
        <v>10734</v>
      </c>
      <c r="B277" s="67"/>
      <c r="C277" s="60"/>
      <c r="D277" s="60"/>
      <c r="E277" s="128"/>
      <c r="F277" s="51"/>
    </row>
    <row r="278" spans="1:6" x14ac:dyDescent="0.2">
      <c r="A278" s="55">
        <v>27101</v>
      </c>
      <c r="B278" s="58" t="s">
        <v>19</v>
      </c>
      <c r="C278" s="60" t="s">
        <v>110</v>
      </c>
      <c r="D278" s="60" t="s">
        <v>63</v>
      </c>
      <c r="E278" s="128"/>
      <c r="F278" s="52"/>
    </row>
    <row r="279" spans="1:6" x14ac:dyDescent="0.2">
      <c r="A279" s="55">
        <v>27102</v>
      </c>
      <c r="B279" s="58" t="s">
        <v>9900</v>
      </c>
      <c r="C279" s="60" t="s">
        <v>6</v>
      </c>
      <c r="D279" s="60" t="s">
        <v>59</v>
      </c>
      <c r="E279" s="128"/>
      <c r="F279" s="52"/>
    </row>
    <row r="280" spans="1:6" x14ac:dyDescent="0.2">
      <c r="A280" s="55"/>
      <c r="B280" s="58"/>
      <c r="C280" s="60"/>
      <c r="D280" s="60"/>
      <c r="E280" s="128"/>
      <c r="F280" s="52"/>
    </row>
    <row r="281" spans="1:6" x14ac:dyDescent="0.2">
      <c r="A281" s="55"/>
      <c r="B281" s="58"/>
      <c r="C281" s="60"/>
      <c r="D281" s="60"/>
      <c r="E281" s="128"/>
      <c r="F281" s="52"/>
    </row>
    <row r="282" spans="1:6" x14ac:dyDescent="0.2">
      <c r="A282" s="54" t="s">
        <v>10735</v>
      </c>
      <c r="B282" s="58"/>
      <c r="C282" s="60"/>
      <c r="D282" s="60"/>
      <c r="E282" s="128"/>
      <c r="F282" s="52"/>
    </row>
    <row r="283" spans="1:6" x14ac:dyDescent="0.2">
      <c r="A283" s="55">
        <v>27301</v>
      </c>
      <c r="B283" s="58" t="s">
        <v>11</v>
      </c>
      <c r="C283" s="60" t="s">
        <v>105</v>
      </c>
      <c r="D283" s="60" t="s">
        <v>30</v>
      </c>
      <c r="E283" s="128"/>
      <c r="F283" s="52"/>
    </row>
    <row r="284" spans="1:6" x14ac:dyDescent="0.2">
      <c r="A284" s="55">
        <v>27302</v>
      </c>
      <c r="B284" s="58" t="s">
        <v>8899</v>
      </c>
      <c r="C284" s="60" t="s">
        <v>85</v>
      </c>
      <c r="D284" s="60" t="s">
        <v>85</v>
      </c>
      <c r="E284" s="128"/>
      <c r="F284" s="52"/>
    </row>
    <row r="285" spans="1:6" x14ac:dyDescent="0.2">
      <c r="A285" s="55">
        <v>27303</v>
      </c>
      <c r="B285" s="58" t="s">
        <v>8739</v>
      </c>
      <c r="C285" s="60" t="s">
        <v>105</v>
      </c>
      <c r="D285" s="60" t="s">
        <v>30</v>
      </c>
      <c r="E285" s="128"/>
      <c r="F285" s="52"/>
    </row>
    <row r="286" spans="1:6" x14ac:dyDescent="0.2">
      <c r="A286" s="55"/>
      <c r="B286" s="58"/>
      <c r="C286" s="60"/>
      <c r="D286" s="60"/>
      <c r="E286" s="128"/>
      <c r="F286" s="52"/>
    </row>
    <row r="287" spans="1:6" s="3" customFormat="1" x14ac:dyDescent="0.2">
      <c r="A287" s="55"/>
      <c r="B287" s="58"/>
      <c r="C287" s="60"/>
      <c r="D287" s="60"/>
      <c r="E287" s="128"/>
      <c r="F287" s="52"/>
    </row>
    <row r="288" spans="1:6" x14ac:dyDescent="0.2">
      <c r="A288" s="65" t="s">
        <v>10736</v>
      </c>
      <c r="B288" s="67"/>
      <c r="C288" s="60"/>
      <c r="D288" s="60"/>
      <c r="E288" s="128"/>
      <c r="F288" s="51"/>
    </row>
    <row r="289" spans="1:6" x14ac:dyDescent="0.2">
      <c r="A289" s="55">
        <v>27401</v>
      </c>
      <c r="B289" s="58" t="s">
        <v>9901</v>
      </c>
      <c r="C289" s="60" t="s">
        <v>110</v>
      </c>
      <c r="D289" s="60" t="s">
        <v>63</v>
      </c>
      <c r="E289" s="128"/>
      <c r="F289" s="52"/>
    </row>
    <row r="290" spans="1:6" x14ac:dyDescent="0.2">
      <c r="A290" s="55">
        <v>27402</v>
      </c>
      <c r="B290" s="58" t="s">
        <v>8900</v>
      </c>
      <c r="C290" s="60" t="s">
        <v>6</v>
      </c>
      <c r="D290" s="60" t="s">
        <v>59</v>
      </c>
      <c r="E290" s="128"/>
      <c r="F290" s="52"/>
    </row>
    <row r="291" spans="1:6" x14ac:dyDescent="0.2">
      <c r="A291" s="55">
        <v>27403</v>
      </c>
      <c r="B291" s="58" t="s">
        <v>178</v>
      </c>
      <c r="C291" s="60" t="s">
        <v>110</v>
      </c>
      <c r="D291" s="60" t="s">
        <v>63</v>
      </c>
      <c r="E291" s="128"/>
      <c r="F291" s="52"/>
    </row>
    <row r="292" spans="1:6" x14ac:dyDescent="0.2">
      <c r="A292" s="55"/>
      <c r="B292" s="58"/>
      <c r="C292" s="60"/>
      <c r="D292" s="60"/>
      <c r="E292" s="128"/>
      <c r="F292" s="52"/>
    </row>
    <row r="293" spans="1:6" s="3" customFormat="1" x14ac:dyDescent="0.2">
      <c r="A293" s="55"/>
      <c r="B293" s="58"/>
      <c r="C293" s="60"/>
      <c r="D293" s="60"/>
      <c r="E293" s="128"/>
      <c r="F293" s="52"/>
    </row>
    <row r="294" spans="1:6" x14ac:dyDescent="0.2">
      <c r="A294" s="65" t="s">
        <v>10737</v>
      </c>
      <c r="B294" s="67"/>
      <c r="C294" s="60"/>
      <c r="D294" s="60"/>
      <c r="E294" s="128"/>
      <c r="F294" s="51"/>
    </row>
    <row r="295" spans="1:6" x14ac:dyDescent="0.2">
      <c r="A295" s="55">
        <v>27501</v>
      </c>
      <c r="B295" s="58" t="s">
        <v>9887</v>
      </c>
      <c r="C295" s="60" t="s">
        <v>113</v>
      </c>
      <c r="D295" s="60" t="s">
        <v>65</v>
      </c>
      <c r="E295" s="128"/>
      <c r="F295" s="52"/>
    </row>
    <row r="296" spans="1:6" x14ac:dyDescent="0.2">
      <c r="A296" s="55"/>
      <c r="B296" s="58"/>
      <c r="C296" s="60"/>
      <c r="D296" s="60"/>
      <c r="E296" s="128"/>
      <c r="F296" s="52"/>
    </row>
    <row r="297" spans="1:6" x14ac:dyDescent="0.2">
      <c r="A297" s="55"/>
      <c r="B297" s="58"/>
      <c r="C297" s="60"/>
      <c r="D297" s="60"/>
      <c r="E297" s="128"/>
      <c r="F297" s="52"/>
    </row>
    <row r="298" spans="1:6" x14ac:dyDescent="0.2">
      <c r="A298" s="65" t="s">
        <v>10738</v>
      </c>
      <c r="B298" s="67"/>
      <c r="C298" s="60"/>
      <c r="D298" s="60"/>
      <c r="E298" s="130">
        <v>42219</v>
      </c>
      <c r="F298" s="52"/>
    </row>
    <row r="299" spans="1:6" x14ac:dyDescent="0.2">
      <c r="A299" s="62">
        <v>27601</v>
      </c>
      <c r="B299" s="63" t="s">
        <v>10160</v>
      </c>
      <c r="C299" s="64" t="s">
        <v>109</v>
      </c>
      <c r="D299" s="61" t="s">
        <v>62</v>
      </c>
      <c r="E299" s="130">
        <v>42219</v>
      </c>
      <c r="F299" s="52"/>
    </row>
    <row r="300" spans="1:6" x14ac:dyDescent="0.2">
      <c r="A300" s="55"/>
      <c r="B300" s="58"/>
      <c r="C300" s="60"/>
      <c r="D300" s="60"/>
      <c r="E300" s="128"/>
      <c r="F300" s="52"/>
    </row>
    <row r="301" spans="1:6" x14ac:dyDescent="0.2">
      <c r="A301" s="55"/>
      <c r="B301" s="58"/>
      <c r="C301" s="60"/>
      <c r="D301" s="60"/>
      <c r="E301" s="128"/>
      <c r="F301" s="52"/>
    </row>
    <row r="302" spans="1:6" x14ac:dyDescent="0.2">
      <c r="A302" s="54" t="s">
        <v>8901</v>
      </c>
      <c r="B302" s="58"/>
      <c r="C302" s="60"/>
      <c r="D302" s="60"/>
      <c r="E302" s="128"/>
      <c r="F302" s="52"/>
    </row>
    <row r="303" spans="1:6" x14ac:dyDescent="0.2">
      <c r="A303" s="55">
        <v>30101</v>
      </c>
      <c r="B303" s="56" t="s">
        <v>9465</v>
      </c>
      <c r="C303" s="60" t="s">
        <v>124</v>
      </c>
      <c r="D303" s="52" t="s">
        <v>66</v>
      </c>
      <c r="E303" s="128"/>
      <c r="F303" s="52"/>
    </row>
    <row r="304" spans="1:6" x14ac:dyDescent="0.2">
      <c r="A304" s="55">
        <v>30102</v>
      </c>
      <c r="B304" s="56" t="s">
        <v>9466</v>
      </c>
      <c r="C304" s="60" t="s">
        <v>109</v>
      </c>
      <c r="D304" s="52" t="s">
        <v>62</v>
      </c>
      <c r="E304" s="128"/>
      <c r="F304" s="52"/>
    </row>
    <row r="305" spans="1:6" x14ac:dyDescent="0.2">
      <c r="A305" s="55">
        <v>30103</v>
      </c>
      <c r="B305" s="56" t="s">
        <v>9465</v>
      </c>
      <c r="C305" s="60" t="s">
        <v>113</v>
      </c>
      <c r="D305" s="52" t="s">
        <v>65</v>
      </c>
      <c r="E305" s="128"/>
      <c r="F305" s="52"/>
    </row>
    <row r="306" spans="1:6" x14ac:dyDescent="0.2">
      <c r="A306" s="55">
        <v>30105</v>
      </c>
      <c r="B306" s="56" t="s">
        <v>9467</v>
      </c>
      <c r="C306" s="60" t="s">
        <v>124</v>
      </c>
      <c r="D306" s="52" t="s">
        <v>66</v>
      </c>
      <c r="E306" s="128"/>
      <c r="F306" s="52"/>
    </row>
    <row r="307" spans="1:6" x14ac:dyDescent="0.2">
      <c r="A307" s="55">
        <v>30106</v>
      </c>
      <c r="B307" s="56" t="s">
        <v>9468</v>
      </c>
      <c r="C307" s="60" t="s">
        <v>109</v>
      </c>
      <c r="D307" s="52" t="s">
        <v>62</v>
      </c>
      <c r="E307" s="128"/>
      <c r="F307" s="52"/>
    </row>
    <row r="308" spans="1:6" x14ac:dyDescent="0.2">
      <c r="A308" s="55">
        <v>30107</v>
      </c>
      <c r="B308" s="56" t="s">
        <v>9467</v>
      </c>
      <c r="C308" s="60" t="s">
        <v>113</v>
      </c>
      <c r="D308" s="52" t="s">
        <v>65</v>
      </c>
      <c r="E308" s="128"/>
      <c r="F308" s="52"/>
    </row>
    <row r="309" spans="1:6" x14ac:dyDescent="0.2">
      <c r="A309" s="55">
        <v>30110</v>
      </c>
      <c r="B309" s="56" t="s">
        <v>159</v>
      </c>
      <c r="C309" s="60" t="s">
        <v>124</v>
      </c>
      <c r="D309" s="52" t="s">
        <v>66</v>
      </c>
      <c r="E309" s="128"/>
      <c r="F309" s="52"/>
    </row>
    <row r="310" spans="1:6" x14ac:dyDescent="0.2">
      <c r="A310" s="55">
        <v>30111</v>
      </c>
      <c r="B310" s="56" t="s">
        <v>9469</v>
      </c>
      <c r="C310" s="60" t="s">
        <v>109</v>
      </c>
      <c r="D310" s="52" t="s">
        <v>62</v>
      </c>
      <c r="E310" s="128"/>
      <c r="F310" s="52"/>
    </row>
    <row r="311" spans="1:6" x14ac:dyDescent="0.2">
      <c r="A311" s="55">
        <v>30112</v>
      </c>
      <c r="B311" s="56" t="s">
        <v>159</v>
      </c>
      <c r="C311" s="60" t="s">
        <v>113</v>
      </c>
      <c r="D311" s="52" t="s">
        <v>65</v>
      </c>
      <c r="E311" s="128"/>
      <c r="F311" s="52"/>
    </row>
    <row r="312" spans="1:6" x14ac:dyDescent="0.2">
      <c r="A312" s="55"/>
      <c r="B312" s="58"/>
      <c r="C312" s="60"/>
      <c r="D312" s="60" t="s">
        <v>8868</v>
      </c>
      <c r="E312" s="128"/>
      <c r="F312" s="52"/>
    </row>
    <row r="313" spans="1:6" x14ac:dyDescent="0.2">
      <c r="A313" s="55"/>
      <c r="B313" s="58"/>
      <c r="C313" s="60"/>
      <c r="D313" s="60" t="s">
        <v>8868</v>
      </c>
      <c r="E313" s="128"/>
      <c r="F313" s="52"/>
    </row>
    <row r="314" spans="1:6" x14ac:dyDescent="0.2">
      <c r="A314" s="54" t="s">
        <v>9504</v>
      </c>
      <c r="B314" s="58"/>
      <c r="C314" s="60"/>
      <c r="D314" s="60"/>
      <c r="E314" s="128"/>
      <c r="F314" s="52"/>
    </row>
    <row r="315" spans="1:6" x14ac:dyDescent="0.2">
      <c r="A315" s="55">
        <v>30201</v>
      </c>
      <c r="B315" s="56" t="s">
        <v>9505</v>
      </c>
      <c r="C315" s="52" t="s">
        <v>113</v>
      </c>
      <c r="D315" s="52" t="s">
        <v>65</v>
      </c>
      <c r="E315" s="128"/>
      <c r="F315" s="52"/>
    </row>
    <row r="316" spans="1:6" x14ac:dyDescent="0.2">
      <c r="A316" s="55">
        <v>30202</v>
      </c>
      <c r="B316" s="56" t="s">
        <v>9505</v>
      </c>
      <c r="C316" s="60" t="s">
        <v>124</v>
      </c>
      <c r="D316" s="52" t="s">
        <v>66</v>
      </c>
      <c r="E316" s="128"/>
      <c r="F316" s="52"/>
    </row>
    <row r="317" spans="1:6" x14ac:dyDescent="0.2">
      <c r="A317" s="55">
        <v>30203</v>
      </c>
      <c r="B317" s="56" t="s">
        <v>11038</v>
      </c>
      <c r="C317" s="60" t="s">
        <v>109</v>
      </c>
      <c r="D317" s="52" t="s">
        <v>62</v>
      </c>
      <c r="E317" s="128"/>
      <c r="F317" s="52"/>
    </row>
    <row r="318" spans="1:6" x14ac:dyDescent="0.2">
      <c r="A318" s="62">
        <v>30204</v>
      </c>
      <c r="B318" s="79" t="s">
        <v>9958</v>
      </c>
      <c r="C318" s="61" t="s">
        <v>113</v>
      </c>
      <c r="D318" s="61" t="s">
        <v>65</v>
      </c>
      <c r="E318" s="130">
        <v>41800</v>
      </c>
      <c r="F318" s="52"/>
    </row>
    <row r="319" spans="1:6" x14ac:dyDescent="0.2">
      <c r="A319" s="62">
        <v>30205</v>
      </c>
      <c r="B319" s="79" t="s">
        <v>10881</v>
      </c>
      <c r="C319" s="61" t="s">
        <v>5</v>
      </c>
      <c r="D319" s="61" t="s">
        <v>58</v>
      </c>
      <c r="E319" s="130">
        <v>42800</v>
      </c>
      <c r="F319" s="81"/>
    </row>
    <row r="320" spans="1:6" x14ac:dyDescent="0.2">
      <c r="A320" s="62">
        <v>30206</v>
      </c>
      <c r="B320" s="79" t="s">
        <v>10881</v>
      </c>
      <c r="C320" s="61" t="s">
        <v>110</v>
      </c>
      <c r="D320" s="61" t="s">
        <v>63</v>
      </c>
      <c r="E320" s="130">
        <v>42975</v>
      </c>
      <c r="F320" s="81"/>
    </row>
    <row r="321" spans="1:6" x14ac:dyDescent="0.2">
      <c r="A321" s="55">
        <v>30210</v>
      </c>
      <c r="B321" s="56" t="s">
        <v>72</v>
      </c>
      <c r="C321" s="60" t="s">
        <v>113</v>
      </c>
      <c r="D321" s="52" t="s">
        <v>65</v>
      </c>
      <c r="E321" s="128"/>
      <c r="F321" s="52"/>
    </row>
    <row r="322" spans="1:6" x14ac:dyDescent="0.2">
      <c r="A322" s="55">
        <v>30211</v>
      </c>
      <c r="B322" s="56" t="s">
        <v>180</v>
      </c>
      <c r="C322" s="60" t="s">
        <v>110</v>
      </c>
      <c r="D322" s="52" t="s">
        <v>63</v>
      </c>
      <c r="E322" s="128"/>
      <c r="F322" s="52"/>
    </row>
    <row r="323" spans="1:6" x14ac:dyDescent="0.2">
      <c r="A323" s="55"/>
      <c r="B323" s="56"/>
      <c r="C323" s="60"/>
      <c r="D323" s="60" t="s">
        <v>8868</v>
      </c>
      <c r="E323" s="128"/>
      <c r="F323" s="52"/>
    </row>
    <row r="324" spans="1:6" x14ac:dyDescent="0.2">
      <c r="A324" s="55"/>
      <c r="B324" s="56"/>
      <c r="C324" s="60"/>
      <c r="D324" s="60" t="s">
        <v>8868</v>
      </c>
      <c r="E324" s="128"/>
      <c r="F324" s="52"/>
    </row>
    <row r="325" spans="1:6" x14ac:dyDescent="0.2">
      <c r="A325" s="54" t="s">
        <v>8902</v>
      </c>
      <c r="B325" s="56"/>
      <c r="C325" s="60"/>
      <c r="D325" s="60"/>
      <c r="E325" s="128"/>
      <c r="F325" s="52"/>
    </row>
    <row r="326" spans="1:6" x14ac:dyDescent="0.2">
      <c r="A326" s="55">
        <v>30301</v>
      </c>
      <c r="B326" s="56" t="s">
        <v>9506</v>
      </c>
      <c r="C326" s="60" t="s">
        <v>5</v>
      </c>
      <c r="D326" s="52" t="s">
        <v>58</v>
      </c>
      <c r="E326" s="128"/>
      <c r="F326" s="52"/>
    </row>
    <row r="327" spans="1:6" x14ac:dyDescent="0.2">
      <c r="A327" s="55">
        <v>30302</v>
      </c>
      <c r="B327" s="56" t="s">
        <v>9506</v>
      </c>
      <c r="C327" s="60" t="s">
        <v>110</v>
      </c>
      <c r="D327" s="52" t="s">
        <v>63</v>
      </c>
      <c r="E327" s="128"/>
      <c r="F327" s="52"/>
    </row>
    <row r="328" spans="1:6" x14ac:dyDescent="0.2">
      <c r="A328" s="55">
        <v>30303</v>
      </c>
      <c r="B328" s="56" t="s">
        <v>9506</v>
      </c>
      <c r="C328" s="60" t="s">
        <v>109</v>
      </c>
      <c r="D328" s="52" t="s">
        <v>62</v>
      </c>
      <c r="E328" s="128"/>
      <c r="F328" s="52"/>
    </row>
    <row r="329" spans="1:6" x14ac:dyDescent="0.2">
      <c r="A329" s="55"/>
      <c r="B329" s="56"/>
      <c r="C329" s="60"/>
      <c r="D329" s="60" t="s">
        <v>8868</v>
      </c>
      <c r="E329" s="128"/>
      <c r="F329" s="52"/>
    </row>
    <row r="330" spans="1:6" x14ac:dyDescent="0.2">
      <c r="A330" s="55"/>
      <c r="B330" s="56"/>
      <c r="C330" s="60"/>
      <c r="D330" s="60" t="s">
        <v>8868</v>
      </c>
      <c r="E330" s="128"/>
      <c r="F330" s="52"/>
    </row>
    <row r="331" spans="1:6" x14ac:dyDescent="0.2">
      <c r="A331" s="54" t="s">
        <v>9868</v>
      </c>
      <c r="B331" s="56"/>
      <c r="C331" s="60"/>
      <c r="D331" s="60"/>
      <c r="E331" s="128"/>
      <c r="F331" s="52"/>
    </row>
    <row r="332" spans="1:6" x14ac:dyDescent="0.2">
      <c r="A332" s="55">
        <v>30401</v>
      </c>
      <c r="B332" s="56" t="s">
        <v>9507</v>
      </c>
      <c r="C332" s="60" t="s">
        <v>5</v>
      </c>
      <c r="D332" s="52" t="s">
        <v>58</v>
      </c>
      <c r="E332" s="128"/>
      <c r="F332" s="52"/>
    </row>
    <row r="333" spans="1:6" x14ac:dyDescent="0.2">
      <c r="A333" s="55">
        <v>30402</v>
      </c>
      <c r="B333" s="56" t="s">
        <v>9507</v>
      </c>
      <c r="C333" s="60" t="s">
        <v>109</v>
      </c>
      <c r="D333" s="52" t="s">
        <v>62</v>
      </c>
      <c r="E333" s="128"/>
      <c r="F333" s="52"/>
    </row>
    <row r="334" spans="1:6" x14ac:dyDescent="0.2">
      <c r="A334" s="55"/>
      <c r="B334" s="52"/>
      <c r="C334" s="60"/>
      <c r="D334" s="60"/>
      <c r="E334" s="128"/>
      <c r="F334" s="52"/>
    </row>
    <row r="335" spans="1:6" x14ac:dyDescent="0.2">
      <c r="A335" s="52"/>
      <c r="B335" s="52"/>
      <c r="C335" s="60"/>
      <c r="D335" s="60"/>
      <c r="E335" s="128"/>
      <c r="F335" s="52"/>
    </row>
    <row r="336" spans="1:6" x14ac:dyDescent="0.2">
      <c r="A336" s="54" t="s">
        <v>9869</v>
      </c>
      <c r="B336" s="56"/>
      <c r="C336" s="60"/>
      <c r="D336" s="60"/>
      <c r="E336" s="128"/>
      <c r="F336" s="52"/>
    </row>
    <row r="337" spans="1:6" x14ac:dyDescent="0.2">
      <c r="A337" s="55">
        <v>30501</v>
      </c>
      <c r="B337" s="56" t="s">
        <v>9508</v>
      </c>
      <c r="C337" s="60" t="s">
        <v>5</v>
      </c>
      <c r="D337" s="52" t="s">
        <v>58</v>
      </c>
      <c r="E337" s="128"/>
      <c r="F337" s="52"/>
    </row>
    <row r="338" spans="1:6" x14ac:dyDescent="0.2">
      <c r="A338" s="55">
        <v>30502</v>
      </c>
      <c r="B338" s="56" t="s">
        <v>9508</v>
      </c>
      <c r="C338" s="60" t="s">
        <v>109</v>
      </c>
      <c r="D338" s="52" t="s">
        <v>62</v>
      </c>
      <c r="E338" s="128"/>
      <c r="F338" s="52"/>
    </row>
    <row r="339" spans="1:6" x14ac:dyDescent="0.2">
      <c r="A339" s="55">
        <v>30510</v>
      </c>
      <c r="B339" s="58" t="s">
        <v>8746</v>
      </c>
      <c r="C339" s="60" t="s">
        <v>124</v>
      </c>
      <c r="D339" s="52" t="s">
        <v>66</v>
      </c>
      <c r="E339" s="128"/>
      <c r="F339" s="52"/>
    </row>
    <row r="340" spans="1:6" x14ac:dyDescent="0.2">
      <c r="A340" s="55"/>
      <c r="B340" s="58"/>
      <c r="C340" s="60"/>
      <c r="D340" s="60" t="s">
        <v>8868</v>
      </c>
      <c r="E340" s="128"/>
      <c r="F340" s="52"/>
    </row>
    <row r="341" spans="1:6" x14ac:dyDescent="0.2">
      <c r="A341" s="55"/>
      <c r="B341" s="56"/>
      <c r="C341" s="60"/>
      <c r="D341" s="60" t="s">
        <v>8868</v>
      </c>
      <c r="E341" s="128"/>
      <c r="F341" s="52"/>
    </row>
    <row r="342" spans="1:6" x14ac:dyDescent="0.2">
      <c r="A342" s="54" t="s">
        <v>9870</v>
      </c>
      <c r="B342" s="56"/>
      <c r="C342" s="60"/>
      <c r="D342" s="60"/>
      <c r="E342" s="128"/>
      <c r="F342" s="52"/>
    </row>
    <row r="343" spans="1:6" x14ac:dyDescent="0.2">
      <c r="A343" s="55">
        <v>30601</v>
      </c>
      <c r="B343" s="56" t="s">
        <v>9509</v>
      </c>
      <c r="C343" s="52" t="s">
        <v>5</v>
      </c>
      <c r="D343" s="52" t="s">
        <v>58</v>
      </c>
      <c r="E343" s="128"/>
      <c r="F343" s="52"/>
    </row>
    <row r="344" spans="1:6" x14ac:dyDescent="0.2">
      <c r="A344" s="55">
        <v>30602</v>
      </c>
      <c r="B344" s="56" t="s">
        <v>9509</v>
      </c>
      <c r="C344" s="52" t="s">
        <v>109</v>
      </c>
      <c r="D344" s="52" t="s">
        <v>62</v>
      </c>
      <c r="E344" s="128"/>
      <c r="F344" s="52"/>
    </row>
    <row r="345" spans="1:6" x14ac:dyDescent="0.2">
      <c r="A345" s="55">
        <v>30603</v>
      </c>
      <c r="B345" s="56" t="s">
        <v>9510</v>
      </c>
      <c r="C345" s="52" t="s">
        <v>5</v>
      </c>
      <c r="D345" s="52" t="s">
        <v>58</v>
      </c>
      <c r="E345" s="128"/>
      <c r="F345" s="52"/>
    </row>
    <row r="346" spans="1:6" x14ac:dyDescent="0.2">
      <c r="A346" s="55">
        <v>30604</v>
      </c>
      <c r="B346" s="56" t="s">
        <v>9510</v>
      </c>
      <c r="C346" s="52" t="s">
        <v>109</v>
      </c>
      <c r="D346" s="52" t="s">
        <v>62</v>
      </c>
      <c r="E346" s="128"/>
      <c r="F346" s="52"/>
    </row>
    <row r="347" spans="1:6" x14ac:dyDescent="0.2">
      <c r="A347" s="55">
        <v>30610</v>
      </c>
      <c r="B347" s="56" t="s">
        <v>136</v>
      </c>
      <c r="C347" s="52" t="s">
        <v>124</v>
      </c>
      <c r="D347" s="52" t="s">
        <v>66</v>
      </c>
      <c r="E347" s="128"/>
      <c r="F347" s="52"/>
    </row>
    <row r="348" spans="1:6" x14ac:dyDescent="0.2">
      <c r="A348" s="55">
        <v>30611</v>
      </c>
      <c r="B348" s="56" t="s">
        <v>151</v>
      </c>
      <c r="C348" s="52" t="s">
        <v>124</v>
      </c>
      <c r="D348" s="52" t="s">
        <v>66</v>
      </c>
      <c r="E348" s="128"/>
      <c r="F348" s="52"/>
    </row>
    <row r="349" spans="1:6" x14ac:dyDescent="0.2">
      <c r="A349" s="55">
        <v>30612</v>
      </c>
      <c r="B349" s="56" t="s">
        <v>138</v>
      </c>
      <c r="C349" s="52" t="s">
        <v>124</v>
      </c>
      <c r="D349" s="52" t="s">
        <v>66</v>
      </c>
      <c r="E349" s="128"/>
      <c r="F349" s="52"/>
    </row>
    <row r="350" spans="1:6" x14ac:dyDescent="0.2">
      <c r="A350" s="55">
        <v>30613</v>
      </c>
      <c r="B350" s="56" t="s">
        <v>1480</v>
      </c>
      <c r="C350" s="52" t="s">
        <v>124</v>
      </c>
      <c r="D350" s="52" t="s">
        <v>66</v>
      </c>
      <c r="E350" s="128"/>
      <c r="F350" s="52"/>
    </row>
    <row r="351" spans="1:6" x14ac:dyDescent="0.2">
      <c r="A351" s="55">
        <v>30614</v>
      </c>
      <c r="B351" s="56" t="s">
        <v>14</v>
      </c>
      <c r="C351" s="52" t="s">
        <v>124</v>
      </c>
      <c r="D351" s="52" t="s">
        <v>66</v>
      </c>
      <c r="E351" s="128"/>
      <c r="F351" s="52"/>
    </row>
    <row r="352" spans="1:6" x14ac:dyDescent="0.2">
      <c r="A352" s="55"/>
      <c r="B352" s="58"/>
      <c r="C352" s="60"/>
      <c r="D352" s="60" t="s">
        <v>8868</v>
      </c>
      <c r="E352" s="128"/>
      <c r="F352" s="52"/>
    </row>
    <row r="353" spans="1:6" s="3" customFormat="1" x14ac:dyDescent="0.2">
      <c r="A353" s="55"/>
      <c r="B353" s="58"/>
      <c r="C353" s="60"/>
      <c r="D353" s="60" t="s">
        <v>8868</v>
      </c>
      <c r="E353" s="128"/>
      <c r="F353" s="52"/>
    </row>
    <row r="354" spans="1:6" x14ac:dyDescent="0.2">
      <c r="A354" s="65" t="s">
        <v>10739</v>
      </c>
      <c r="B354" s="67"/>
      <c r="C354" s="60"/>
      <c r="D354" s="60" t="s">
        <v>8868</v>
      </c>
      <c r="E354" s="128"/>
      <c r="F354" s="51"/>
    </row>
    <row r="355" spans="1:6" x14ac:dyDescent="0.2">
      <c r="A355" s="55">
        <v>30701</v>
      </c>
      <c r="B355" s="58" t="s">
        <v>347</v>
      </c>
      <c r="C355" s="60" t="s">
        <v>109</v>
      </c>
      <c r="D355" s="60" t="s">
        <v>62</v>
      </c>
      <c r="E355" s="128"/>
      <c r="F355" s="52"/>
    </row>
    <row r="356" spans="1:6" x14ac:dyDescent="0.2">
      <c r="A356" s="55">
        <v>30702</v>
      </c>
      <c r="B356" s="58" t="s">
        <v>347</v>
      </c>
      <c r="C356" s="60" t="s">
        <v>124</v>
      </c>
      <c r="D356" s="60" t="s">
        <v>66</v>
      </c>
      <c r="E356" s="128"/>
      <c r="F356" s="52"/>
    </row>
    <row r="357" spans="1:6" x14ac:dyDescent="0.2">
      <c r="A357" s="62">
        <v>30703</v>
      </c>
      <c r="B357" s="63" t="s">
        <v>347</v>
      </c>
      <c r="C357" s="61" t="s">
        <v>113</v>
      </c>
      <c r="D357" s="61" t="s">
        <v>65</v>
      </c>
      <c r="E357" s="130">
        <v>42667</v>
      </c>
      <c r="F357" s="81"/>
    </row>
    <row r="358" spans="1:6" x14ac:dyDescent="0.2">
      <c r="A358" s="55">
        <v>30705</v>
      </c>
      <c r="B358" s="58" t="s">
        <v>8742</v>
      </c>
      <c r="C358" s="60" t="s">
        <v>109</v>
      </c>
      <c r="D358" s="60" t="s">
        <v>62</v>
      </c>
      <c r="E358" s="128"/>
      <c r="F358" s="52"/>
    </row>
    <row r="359" spans="1:6" x14ac:dyDescent="0.2">
      <c r="A359" s="55">
        <v>30706</v>
      </c>
      <c r="B359" s="58" t="s">
        <v>8742</v>
      </c>
      <c r="C359" s="60" t="s">
        <v>124</v>
      </c>
      <c r="D359" s="60" t="s">
        <v>66</v>
      </c>
      <c r="E359" s="128"/>
      <c r="F359" s="52"/>
    </row>
    <row r="360" spans="1:6" x14ac:dyDescent="0.2">
      <c r="A360" s="55">
        <v>30715</v>
      </c>
      <c r="B360" s="58" t="s">
        <v>151</v>
      </c>
      <c r="C360" s="60" t="s">
        <v>124</v>
      </c>
      <c r="D360" s="60" t="s">
        <v>66</v>
      </c>
      <c r="E360" s="128"/>
      <c r="F360" s="52"/>
    </row>
    <row r="361" spans="1:6" x14ac:dyDescent="0.2">
      <c r="A361" s="55">
        <v>30716</v>
      </c>
      <c r="B361" s="58" t="s">
        <v>138</v>
      </c>
      <c r="C361" s="60" t="s">
        <v>124</v>
      </c>
      <c r="D361" s="60" t="s">
        <v>66</v>
      </c>
      <c r="E361" s="128"/>
      <c r="F361" s="52"/>
    </row>
    <row r="362" spans="1:6" x14ac:dyDescent="0.2">
      <c r="A362" s="55"/>
      <c r="B362" s="58"/>
      <c r="C362" s="60"/>
      <c r="D362" s="60"/>
      <c r="E362" s="128"/>
      <c r="F362" s="52"/>
    </row>
    <row r="363" spans="1:6" x14ac:dyDescent="0.2">
      <c r="A363" s="55"/>
      <c r="B363" s="56"/>
      <c r="C363" s="52"/>
      <c r="D363" s="52" t="s">
        <v>8868</v>
      </c>
      <c r="E363" s="128"/>
      <c r="F363" s="52"/>
    </row>
    <row r="364" spans="1:6" x14ac:dyDescent="0.2">
      <c r="A364" s="65" t="s">
        <v>10740</v>
      </c>
      <c r="B364" s="56"/>
      <c r="C364" s="52"/>
      <c r="D364" s="52"/>
      <c r="E364" s="128"/>
      <c r="F364" s="52"/>
    </row>
    <row r="365" spans="1:6" x14ac:dyDescent="0.2">
      <c r="A365" s="87">
        <v>30801</v>
      </c>
      <c r="B365" s="79" t="s">
        <v>10091</v>
      </c>
      <c r="C365" s="61" t="s">
        <v>109</v>
      </c>
      <c r="D365" s="64" t="s">
        <v>62</v>
      </c>
      <c r="E365" s="130">
        <v>42122</v>
      </c>
      <c r="F365" s="52"/>
    </row>
    <row r="366" spans="1:6" x14ac:dyDescent="0.2">
      <c r="A366" s="87">
        <v>30802</v>
      </c>
      <c r="B366" s="79" t="s">
        <v>10090</v>
      </c>
      <c r="C366" s="61" t="s">
        <v>113</v>
      </c>
      <c r="D366" s="61" t="s">
        <v>65</v>
      </c>
      <c r="E366" s="130">
        <v>42122</v>
      </c>
      <c r="F366" s="52"/>
    </row>
    <row r="367" spans="1:6" x14ac:dyDescent="0.2">
      <c r="A367" s="87">
        <v>30803</v>
      </c>
      <c r="B367" s="79" t="s">
        <v>10090</v>
      </c>
      <c r="C367" s="61" t="s">
        <v>124</v>
      </c>
      <c r="D367" s="64" t="s">
        <v>66</v>
      </c>
      <c r="E367" s="130">
        <v>42122</v>
      </c>
      <c r="F367" s="52"/>
    </row>
    <row r="368" spans="1:6" x14ac:dyDescent="0.2">
      <c r="A368" s="87">
        <v>30810</v>
      </c>
      <c r="B368" s="79" t="s">
        <v>151</v>
      </c>
      <c r="C368" s="61" t="s">
        <v>124</v>
      </c>
      <c r="D368" s="64" t="s">
        <v>66</v>
      </c>
      <c r="E368" s="130">
        <v>42122</v>
      </c>
      <c r="F368" s="52"/>
    </row>
    <row r="369" spans="1:6" x14ac:dyDescent="0.2">
      <c r="A369" s="65"/>
      <c r="B369" s="56"/>
      <c r="C369" s="52"/>
      <c r="D369" s="52"/>
      <c r="E369" s="128"/>
      <c r="F369" s="52"/>
    </row>
    <row r="370" spans="1:6" x14ac:dyDescent="0.2">
      <c r="A370" s="55"/>
      <c r="B370" s="56"/>
      <c r="C370" s="52"/>
      <c r="D370" s="52" t="s">
        <v>8868</v>
      </c>
      <c r="E370" s="128"/>
      <c r="F370" s="52"/>
    </row>
    <row r="371" spans="1:6" x14ac:dyDescent="0.2">
      <c r="A371" s="54" t="s">
        <v>9511</v>
      </c>
      <c r="B371" s="56"/>
      <c r="C371" s="52"/>
      <c r="D371" s="52"/>
      <c r="E371" s="128"/>
      <c r="F371" s="52"/>
    </row>
    <row r="372" spans="1:6" x14ac:dyDescent="0.2">
      <c r="A372" s="55">
        <v>30901</v>
      </c>
      <c r="B372" s="58" t="s">
        <v>9518</v>
      </c>
      <c r="C372" s="60" t="s">
        <v>124</v>
      </c>
      <c r="D372" s="52" t="s">
        <v>66</v>
      </c>
      <c r="E372" s="128"/>
      <c r="F372" s="52"/>
    </row>
    <row r="373" spans="1:6" x14ac:dyDescent="0.2">
      <c r="A373" s="55">
        <v>30902</v>
      </c>
      <c r="B373" s="58" t="s">
        <v>9518</v>
      </c>
      <c r="C373" s="52" t="s">
        <v>109</v>
      </c>
      <c r="D373" s="52" t="s">
        <v>62</v>
      </c>
      <c r="E373" s="128"/>
      <c r="F373" s="52"/>
    </row>
    <row r="374" spans="1:6" x14ac:dyDescent="0.2">
      <c r="A374" s="55">
        <v>30903</v>
      </c>
      <c r="B374" s="58" t="s">
        <v>9518</v>
      </c>
      <c r="C374" s="52" t="s">
        <v>113</v>
      </c>
      <c r="D374" s="52" t="s">
        <v>65</v>
      </c>
      <c r="E374" s="128"/>
      <c r="F374" s="52"/>
    </row>
    <row r="375" spans="1:6" x14ac:dyDescent="0.2">
      <c r="A375" s="55">
        <v>30905</v>
      </c>
      <c r="B375" s="58" t="s">
        <v>14</v>
      </c>
      <c r="C375" s="52" t="s">
        <v>124</v>
      </c>
      <c r="D375" s="52" t="s">
        <v>66</v>
      </c>
      <c r="E375" s="128"/>
      <c r="F375" s="52"/>
    </row>
    <row r="376" spans="1:6" x14ac:dyDescent="0.2">
      <c r="A376" s="55"/>
      <c r="B376" s="56"/>
      <c r="C376" s="52"/>
      <c r="D376" s="52" t="s">
        <v>8868</v>
      </c>
      <c r="E376" s="128"/>
      <c r="F376" s="52"/>
    </row>
    <row r="377" spans="1:6" x14ac:dyDescent="0.2">
      <c r="A377" s="55"/>
      <c r="B377" s="56"/>
      <c r="C377" s="52"/>
      <c r="D377" s="52" t="s">
        <v>8868</v>
      </c>
      <c r="E377" s="128"/>
      <c r="F377" s="52"/>
    </row>
    <row r="378" spans="1:6" x14ac:dyDescent="0.2">
      <c r="A378" s="54" t="s">
        <v>9521</v>
      </c>
      <c r="B378" s="56"/>
      <c r="C378" s="52"/>
      <c r="D378" s="52"/>
      <c r="E378" s="128"/>
      <c r="F378" s="52"/>
    </row>
    <row r="379" spans="1:6" x14ac:dyDescent="0.2">
      <c r="A379" s="55">
        <v>31001</v>
      </c>
      <c r="B379" s="56" t="s">
        <v>9526</v>
      </c>
      <c r="C379" s="52" t="s">
        <v>5</v>
      </c>
      <c r="D379" s="52" t="s">
        <v>58</v>
      </c>
      <c r="E379" s="128"/>
      <c r="F379" s="52"/>
    </row>
    <row r="380" spans="1:6" x14ac:dyDescent="0.2">
      <c r="A380" s="55">
        <v>31002</v>
      </c>
      <c r="B380" s="56" t="s">
        <v>9526</v>
      </c>
      <c r="C380" s="52" t="s">
        <v>109</v>
      </c>
      <c r="D380" s="52" t="s">
        <v>62</v>
      </c>
      <c r="E380" s="128"/>
      <c r="F380" s="52"/>
    </row>
    <row r="381" spans="1:6" x14ac:dyDescent="0.2">
      <c r="A381" s="55">
        <v>31010</v>
      </c>
      <c r="B381" s="56" t="s">
        <v>14</v>
      </c>
      <c r="C381" s="52" t="s">
        <v>124</v>
      </c>
      <c r="D381" s="52" t="s">
        <v>66</v>
      </c>
      <c r="E381" s="128"/>
      <c r="F381" s="52"/>
    </row>
    <row r="382" spans="1:6" x14ac:dyDescent="0.2">
      <c r="A382" s="55">
        <v>31011</v>
      </c>
      <c r="B382" s="56" t="s">
        <v>136</v>
      </c>
      <c r="C382" s="52" t="s">
        <v>124</v>
      </c>
      <c r="D382" s="52" t="s">
        <v>66</v>
      </c>
      <c r="E382" s="128"/>
      <c r="F382" s="52"/>
    </row>
    <row r="383" spans="1:6" x14ac:dyDescent="0.2">
      <c r="A383" s="55">
        <v>31012</v>
      </c>
      <c r="B383" s="56" t="s">
        <v>151</v>
      </c>
      <c r="C383" s="52" t="s">
        <v>124</v>
      </c>
      <c r="D383" s="52" t="s">
        <v>66</v>
      </c>
      <c r="E383" s="128"/>
      <c r="F383" s="52"/>
    </row>
    <row r="384" spans="1:6" x14ac:dyDescent="0.2">
      <c r="A384" s="55">
        <v>31013</v>
      </c>
      <c r="B384" s="56" t="s">
        <v>103</v>
      </c>
      <c r="C384" s="52" t="s">
        <v>124</v>
      </c>
      <c r="D384" s="52" t="s">
        <v>66</v>
      </c>
      <c r="E384" s="128"/>
      <c r="F384" s="52"/>
    </row>
    <row r="385" spans="1:6" x14ac:dyDescent="0.2">
      <c r="A385" s="55"/>
      <c r="B385" s="56"/>
      <c r="C385" s="52"/>
      <c r="D385" s="52" t="s">
        <v>8868</v>
      </c>
      <c r="E385" s="128"/>
      <c r="F385" s="52"/>
    </row>
    <row r="386" spans="1:6" x14ac:dyDescent="0.2">
      <c r="A386" s="55"/>
      <c r="B386" s="56"/>
      <c r="C386" s="52"/>
      <c r="D386" s="52"/>
      <c r="E386" s="128"/>
      <c r="F386" s="52"/>
    </row>
    <row r="387" spans="1:6" x14ac:dyDescent="0.2">
      <c r="A387" s="54" t="s">
        <v>9527</v>
      </c>
      <c r="B387" s="56"/>
      <c r="C387" s="52"/>
      <c r="D387" s="52"/>
      <c r="E387" s="128"/>
      <c r="F387" s="52"/>
    </row>
    <row r="388" spans="1:6" x14ac:dyDescent="0.2">
      <c r="A388" s="55">
        <v>31101</v>
      </c>
      <c r="B388" s="56" t="s">
        <v>9528</v>
      </c>
      <c r="C388" s="52" t="s">
        <v>5</v>
      </c>
      <c r="D388" s="52" t="s">
        <v>58</v>
      </c>
      <c r="E388" s="128"/>
      <c r="F388" s="52"/>
    </row>
    <row r="389" spans="1:6" x14ac:dyDescent="0.2">
      <c r="A389" s="55">
        <v>31102</v>
      </c>
      <c r="B389" s="56" t="s">
        <v>9528</v>
      </c>
      <c r="C389" s="52" t="s">
        <v>109</v>
      </c>
      <c r="D389" s="52" t="s">
        <v>62</v>
      </c>
      <c r="E389" s="128"/>
      <c r="F389" s="52"/>
    </row>
    <row r="390" spans="1:6" x14ac:dyDescent="0.2">
      <c r="A390" s="55">
        <v>31103</v>
      </c>
      <c r="B390" s="56" t="s">
        <v>9528</v>
      </c>
      <c r="C390" s="52" t="s">
        <v>124</v>
      </c>
      <c r="D390" s="52" t="s">
        <v>66</v>
      </c>
      <c r="E390" s="128"/>
      <c r="F390" s="52"/>
    </row>
    <row r="391" spans="1:6" x14ac:dyDescent="0.2">
      <c r="A391" s="55">
        <v>31110</v>
      </c>
      <c r="B391" s="56" t="s">
        <v>16</v>
      </c>
      <c r="C391" s="52" t="s">
        <v>124</v>
      </c>
      <c r="D391" s="52" t="s">
        <v>66</v>
      </c>
      <c r="E391" s="128"/>
      <c r="F391" s="52"/>
    </row>
    <row r="392" spans="1:6" x14ac:dyDescent="0.2">
      <c r="A392" s="55"/>
      <c r="B392" s="56"/>
      <c r="C392" s="52"/>
      <c r="D392" s="52"/>
      <c r="E392" s="128"/>
      <c r="F392" s="52"/>
    </row>
    <row r="393" spans="1:6" x14ac:dyDescent="0.2">
      <c r="A393" s="55"/>
      <c r="B393" s="56"/>
      <c r="C393" s="52"/>
      <c r="D393" s="52"/>
      <c r="E393" s="128"/>
      <c r="F393" s="52"/>
    </row>
    <row r="394" spans="1:6" x14ac:dyDescent="0.2">
      <c r="A394" s="54" t="s">
        <v>9529</v>
      </c>
      <c r="B394" s="56"/>
      <c r="C394" s="52"/>
      <c r="D394" s="52"/>
      <c r="E394" s="128"/>
      <c r="F394" s="52"/>
    </row>
    <row r="395" spans="1:6" x14ac:dyDescent="0.2">
      <c r="A395" s="55">
        <v>31201</v>
      </c>
      <c r="B395" s="56" t="s">
        <v>13</v>
      </c>
      <c r="C395" s="52" t="s">
        <v>5</v>
      </c>
      <c r="D395" s="52" t="s">
        <v>58</v>
      </c>
      <c r="E395" s="128"/>
      <c r="F395" s="52"/>
    </row>
    <row r="396" spans="1:6" x14ac:dyDescent="0.2">
      <c r="A396" s="55">
        <v>31202</v>
      </c>
      <c r="B396" s="56" t="s">
        <v>13</v>
      </c>
      <c r="C396" s="52" t="s">
        <v>109</v>
      </c>
      <c r="D396" s="52" t="s">
        <v>62</v>
      </c>
      <c r="E396" s="128"/>
      <c r="F396" s="52"/>
    </row>
    <row r="397" spans="1:6" x14ac:dyDescent="0.2">
      <c r="A397" s="55">
        <v>31203</v>
      </c>
      <c r="B397" s="56" t="s">
        <v>13</v>
      </c>
      <c r="C397" s="52" t="s">
        <v>79</v>
      </c>
      <c r="D397" s="52" t="s">
        <v>67</v>
      </c>
      <c r="E397" s="128"/>
      <c r="F397" s="52"/>
    </row>
    <row r="398" spans="1:6" x14ac:dyDescent="0.2">
      <c r="A398" s="55">
        <v>31210</v>
      </c>
      <c r="B398" s="56" t="s">
        <v>14</v>
      </c>
      <c r="C398" s="52" t="s">
        <v>124</v>
      </c>
      <c r="D398" s="52" t="s">
        <v>66</v>
      </c>
      <c r="E398" s="128"/>
      <c r="F398" s="52"/>
    </row>
    <row r="399" spans="1:6" x14ac:dyDescent="0.2">
      <c r="A399" s="55">
        <v>31211</v>
      </c>
      <c r="B399" s="56" t="s">
        <v>9530</v>
      </c>
      <c r="C399" s="52" t="s">
        <v>124</v>
      </c>
      <c r="D399" s="52" t="s">
        <v>66</v>
      </c>
      <c r="E399" s="128"/>
      <c r="F399" s="52"/>
    </row>
    <row r="400" spans="1:6" x14ac:dyDescent="0.2">
      <c r="A400" s="55">
        <v>31212</v>
      </c>
      <c r="B400" s="56" t="s">
        <v>9531</v>
      </c>
      <c r="C400" s="52" t="s">
        <v>124</v>
      </c>
      <c r="D400" s="52" t="s">
        <v>66</v>
      </c>
      <c r="E400" s="128"/>
      <c r="F400" s="52"/>
    </row>
    <row r="401" spans="1:6" x14ac:dyDescent="0.2">
      <c r="A401" s="55">
        <v>31213</v>
      </c>
      <c r="B401" s="56" t="s">
        <v>9533</v>
      </c>
      <c r="C401" s="52" t="s">
        <v>124</v>
      </c>
      <c r="D401" s="52" t="s">
        <v>66</v>
      </c>
      <c r="E401" s="128"/>
      <c r="F401" s="52"/>
    </row>
    <row r="402" spans="1:6" x14ac:dyDescent="0.2">
      <c r="A402" s="55">
        <v>31214</v>
      </c>
      <c r="B402" s="56" t="s">
        <v>9532</v>
      </c>
      <c r="C402" s="52" t="s">
        <v>124</v>
      </c>
      <c r="D402" s="52" t="s">
        <v>66</v>
      </c>
      <c r="E402" s="128"/>
      <c r="F402" s="52"/>
    </row>
    <row r="403" spans="1:6" x14ac:dyDescent="0.2">
      <c r="A403" s="55"/>
      <c r="B403" s="56"/>
      <c r="C403" s="52"/>
      <c r="D403" s="52"/>
      <c r="E403" s="128"/>
      <c r="F403" s="52"/>
    </row>
    <row r="404" spans="1:6" x14ac:dyDescent="0.2">
      <c r="A404" s="55"/>
      <c r="B404" s="56"/>
      <c r="C404" s="52"/>
      <c r="D404" s="52"/>
      <c r="E404" s="128"/>
      <c r="F404" s="52"/>
    </row>
    <row r="405" spans="1:6" x14ac:dyDescent="0.2">
      <c r="A405" s="54" t="s">
        <v>9534</v>
      </c>
      <c r="B405" s="56"/>
      <c r="C405" s="52"/>
      <c r="D405" s="52"/>
      <c r="E405" s="128"/>
      <c r="F405" s="52"/>
    </row>
    <row r="406" spans="1:6" x14ac:dyDescent="0.2">
      <c r="A406" s="55">
        <v>31301</v>
      </c>
      <c r="B406" s="56" t="s">
        <v>12</v>
      </c>
      <c r="C406" s="52" t="s">
        <v>124</v>
      </c>
      <c r="D406" s="52" t="s">
        <v>66</v>
      </c>
      <c r="E406" s="128"/>
      <c r="F406" s="52"/>
    </row>
    <row r="407" spans="1:6" x14ac:dyDescent="0.2">
      <c r="A407" s="55">
        <v>31302</v>
      </c>
      <c r="B407" s="56" t="s">
        <v>9536</v>
      </c>
      <c r="C407" s="52" t="s">
        <v>109</v>
      </c>
      <c r="D407" s="52" t="s">
        <v>62</v>
      </c>
      <c r="E407" s="128"/>
      <c r="F407" s="52"/>
    </row>
    <row r="408" spans="1:6" x14ac:dyDescent="0.2">
      <c r="A408" s="55">
        <v>31303</v>
      </c>
      <c r="B408" s="56" t="s">
        <v>12</v>
      </c>
      <c r="C408" s="52" t="s">
        <v>113</v>
      </c>
      <c r="D408" s="52" t="s">
        <v>65</v>
      </c>
      <c r="E408" s="128"/>
      <c r="F408" s="52"/>
    </row>
    <row r="409" spans="1:6" x14ac:dyDescent="0.2">
      <c r="A409" s="55"/>
      <c r="B409" s="56"/>
      <c r="C409" s="52"/>
      <c r="D409" s="52"/>
      <c r="E409" s="128"/>
      <c r="F409" s="52"/>
    </row>
    <row r="410" spans="1:6" x14ac:dyDescent="0.2">
      <c r="A410" s="55"/>
      <c r="B410" s="56"/>
      <c r="C410" s="52"/>
      <c r="D410" s="52"/>
      <c r="E410" s="128"/>
      <c r="F410" s="52"/>
    </row>
    <row r="411" spans="1:6" x14ac:dyDescent="0.2">
      <c r="A411" s="54" t="s">
        <v>9535</v>
      </c>
      <c r="B411" s="56"/>
      <c r="C411" s="52"/>
      <c r="D411" s="52"/>
      <c r="E411" s="128"/>
      <c r="F411" s="52"/>
    </row>
    <row r="412" spans="1:6" x14ac:dyDescent="0.2">
      <c r="A412" s="55">
        <v>31401</v>
      </c>
      <c r="B412" s="56" t="s">
        <v>436</v>
      </c>
      <c r="C412" s="52" t="s">
        <v>124</v>
      </c>
      <c r="D412" s="52" t="s">
        <v>66</v>
      </c>
      <c r="E412" s="128"/>
      <c r="F412" s="52"/>
    </row>
    <row r="413" spans="1:6" x14ac:dyDescent="0.2">
      <c r="A413" s="55">
        <v>31402</v>
      </c>
      <c r="B413" s="56" t="s">
        <v>436</v>
      </c>
      <c r="C413" s="52" t="s">
        <v>113</v>
      </c>
      <c r="D413" s="52" t="s">
        <v>65</v>
      </c>
      <c r="E413" s="128"/>
      <c r="F413" s="52"/>
    </row>
    <row r="414" spans="1:6" x14ac:dyDescent="0.2">
      <c r="A414" s="62">
        <v>31403</v>
      </c>
      <c r="B414" s="79" t="s">
        <v>11061</v>
      </c>
      <c r="C414" s="61" t="s">
        <v>124</v>
      </c>
      <c r="D414" s="61" t="s">
        <v>66</v>
      </c>
      <c r="E414" s="130">
        <v>43437</v>
      </c>
      <c r="F414" s="81"/>
    </row>
    <row r="415" spans="1:6" x14ac:dyDescent="0.2">
      <c r="A415" s="55"/>
      <c r="B415" s="56"/>
      <c r="C415" s="52"/>
      <c r="D415" s="52"/>
      <c r="E415" s="128"/>
      <c r="F415" s="52"/>
    </row>
    <row r="416" spans="1:6" x14ac:dyDescent="0.2">
      <c r="A416" s="55"/>
      <c r="B416" s="56"/>
      <c r="C416" s="52"/>
      <c r="D416" s="52"/>
      <c r="E416" s="128"/>
      <c r="F416" s="52"/>
    </row>
    <row r="417" spans="1:6" x14ac:dyDescent="0.2">
      <c r="A417" s="54" t="s">
        <v>9537</v>
      </c>
      <c r="B417" s="56"/>
      <c r="C417" s="52"/>
      <c r="D417" s="52"/>
      <c r="E417" s="128"/>
      <c r="F417" s="52"/>
    </row>
    <row r="418" spans="1:6" ht="25.5" x14ac:dyDescent="0.2">
      <c r="A418" s="55">
        <v>40101</v>
      </c>
      <c r="B418" s="56" t="s">
        <v>9538</v>
      </c>
      <c r="C418" s="52" t="s">
        <v>124</v>
      </c>
      <c r="D418" s="52" t="s">
        <v>66</v>
      </c>
      <c r="E418" s="128"/>
      <c r="F418" s="52"/>
    </row>
    <row r="419" spans="1:6" ht="25.5" x14ac:dyDescent="0.2">
      <c r="A419" s="55">
        <v>40102</v>
      </c>
      <c r="B419" s="56" t="s">
        <v>9871</v>
      </c>
      <c r="C419" s="52" t="s">
        <v>124</v>
      </c>
      <c r="D419" s="52" t="s">
        <v>66</v>
      </c>
      <c r="E419" s="128"/>
      <c r="F419" s="52"/>
    </row>
    <row r="420" spans="1:6" x14ac:dyDescent="0.2">
      <c r="A420" s="55">
        <v>40105</v>
      </c>
      <c r="B420" s="58" t="s">
        <v>9539</v>
      </c>
      <c r="C420" s="52" t="s">
        <v>124</v>
      </c>
      <c r="D420" s="52" t="s">
        <v>66</v>
      </c>
      <c r="E420" s="128"/>
      <c r="F420" s="52"/>
    </row>
    <row r="421" spans="1:6" x14ac:dyDescent="0.2">
      <c r="A421" s="55">
        <v>40106</v>
      </c>
      <c r="B421" s="56" t="s">
        <v>26</v>
      </c>
      <c r="C421" s="52" t="s">
        <v>124</v>
      </c>
      <c r="D421" s="52" t="s">
        <v>66</v>
      </c>
      <c r="E421" s="128"/>
      <c r="F421" s="52"/>
    </row>
    <row r="422" spans="1:6" x14ac:dyDescent="0.2">
      <c r="A422" s="55">
        <v>40199</v>
      </c>
      <c r="B422" s="56" t="s">
        <v>9540</v>
      </c>
      <c r="C422" s="60" t="s">
        <v>85</v>
      </c>
      <c r="D422" s="60" t="s">
        <v>85</v>
      </c>
      <c r="E422" s="128"/>
      <c r="F422" s="52"/>
    </row>
    <row r="423" spans="1:6" x14ac:dyDescent="0.2">
      <c r="A423" s="55"/>
      <c r="B423" s="56"/>
      <c r="C423" s="52"/>
      <c r="D423" s="52" t="s">
        <v>8868</v>
      </c>
      <c r="E423" s="128"/>
      <c r="F423" s="52"/>
    </row>
    <row r="424" spans="1:6" x14ac:dyDescent="0.2">
      <c r="A424" s="55"/>
      <c r="B424" s="56"/>
      <c r="C424" s="52"/>
      <c r="D424" s="52" t="s">
        <v>8868</v>
      </c>
      <c r="E424" s="128"/>
      <c r="F424" s="52"/>
    </row>
    <row r="425" spans="1:6" x14ac:dyDescent="0.2">
      <c r="A425" s="54" t="s">
        <v>11342</v>
      </c>
      <c r="B425" s="56"/>
      <c r="C425" s="52"/>
      <c r="D425" s="52"/>
      <c r="E425" s="128"/>
      <c r="F425" s="52"/>
    </row>
    <row r="426" spans="1:6" x14ac:dyDescent="0.2">
      <c r="A426" s="55">
        <v>40201</v>
      </c>
      <c r="B426" s="56" t="s">
        <v>9541</v>
      </c>
      <c r="C426" s="52" t="s">
        <v>124</v>
      </c>
      <c r="D426" s="52" t="s">
        <v>66</v>
      </c>
      <c r="E426" s="128"/>
      <c r="F426" s="52"/>
    </row>
    <row r="427" spans="1:6" x14ac:dyDescent="0.2">
      <c r="A427" s="55">
        <v>40202</v>
      </c>
      <c r="B427" s="56" t="s">
        <v>9918</v>
      </c>
      <c r="C427" s="52" t="s">
        <v>124</v>
      </c>
      <c r="D427" s="52" t="s">
        <v>66</v>
      </c>
      <c r="E427" s="128"/>
      <c r="F427" s="52"/>
    </row>
    <row r="428" spans="1:6" x14ac:dyDescent="0.2">
      <c r="A428" s="55">
        <v>40205</v>
      </c>
      <c r="B428" s="58" t="s">
        <v>9539</v>
      </c>
      <c r="C428" s="52" t="s">
        <v>124</v>
      </c>
      <c r="D428" s="52" t="s">
        <v>66</v>
      </c>
      <c r="E428" s="128"/>
      <c r="F428" s="52"/>
    </row>
    <row r="429" spans="1:6" x14ac:dyDescent="0.2">
      <c r="A429" s="55">
        <v>40206</v>
      </c>
      <c r="B429" s="56" t="s">
        <v>26</v>
      </c>
      <c r="C429" s="52" t="s">
        <v>124</v>
      </c>
      <c r="D429" s="52" t="s">
        <v>66</v>
      </c>
      <c r="E429" s="128"/>
      <c r="F429" s="52"/>
    </row>
    <row r="430" spans="1:6" x14ac:dyDescent="0.2">
      <c r="A430" s="55">
        <v>40299</v>
      </c>
      <c r="B430" s="56" t="s">
        <v>9540</v>
      </c>
      <c r="C430" s="60" t="s">
        <v>85</v>
      </c>
      <c r="D430" s="60" t="s">
        <v>85</v>
      </c>
      <c r="E430" s="128"/>
      <c r="F430" s="52"/>
    </row>
    <row r="431" spans="1:6" x14ac:dyDescent="0.2">
      <c r="A431" s="55"/>
      <c r="B431" s="56"/>
      <c r="C431" s="52"/>
      <c r="D431" s="52" t="s">
        <v>8868</v>
      </c>
      <c r="E431" s="128"/>
      <c r="F431" s="52"/>
    </row>
    <row r="432" spans="1:6" x14ac:dyDescent="0.2">
      <c r="A432" s="55"/>
      <c r="B432" s="56"/>
      <c r="C432" s="52"/>
      <c r="D432" s="52" t="s">
        <v>8868</v>
      </c>
      <c r="E432" s="128"/>
      <c r="F432" s="52"/>
    </row>
    <row r="433" spans="1:6" x14ac:dyDescent="0.2">
      <c r="A433" s="54" t="s">
        <v>11343</v>
      </c>
      <c r="B433" s="56"/>
      <c r="C433" s="52"/>
      <c r="D433" s="52" t="s">
        <v>8868</v>
      </c>
      <c r="E433" s="128"/>
      <c r="F433" s="52"/>
    </row>
    <row r="434" spans="1:6" x14ac:dyDescent="0.2">
      <c r="A434" s="55">
        <v>40301</v>
      </c>
      <c r="B434" s="56" t="s">
        <v>9542</v>
      </c>
      <c r="C434" s="52" t="s">
        <v>124</v>
      </c>
      <c r="D434" s="52" t="s">
        <v>66</v>
      </c>
      <c r="E434" s="128"/>
      <c r="F434" s="52"/>
    </row>
    <row r="435" spans="1:6" x14ac:dyDescent="0.2">
      <c r="A435" s="55">
        <v>40302</v>
      </c>
      <c r="B435" s="56" t="s">
        <v>9542</v>
      </c>
      <c r="C435" s="52" t="s">
        <v>109</v>
      </c>
      <c r="D435" s="52" t="s">
        <v>62</v>
      </c>
      <c r="E435" s="128"/>
      <c r="F435" s="52"/>
    </row>
    <row r="436" spans="1:6" x14ac:dyDescent="0.2">
      <c r="A436" s="55">
        <v>40303</v>
      </c>
      <c r="B436" s="56" t="s">
        <v>9543</v>
      </c>
      <c r="C436" s="52" t="s">
        <v>124</v>
      </c>
      <c r="D436" s="52" t="s">
        <v>66</v>
      </c>
      <c r="E436" s="128"/>
      <c r="F436" s="52"/>
    </row>
    <row r="437" spans="1:6" x14ac:dyDescent="0.2">
      <c r="A437" s="62">
        <v>40399</v>
      </c>
      <c r="B437" s="79" t="s">
        <v>9540</v>
      </c>
      <c r="C437" s="64" t="s">
        <v>85</v>
      </c>
      <c r="D437" s="64" t="s">
        <v>85</v>
      </c>
      <c r="E437" s="130">
        <v>44078</v>
      </c>
      <c r="F437" s="52"/>
    </row>
    <row r="438" spans="1:6" x14ac:dyDescent="0.2">
      <c r="A438" s="55"/>
      <c r="B438" s="56"/>
      <c r="C438" s="52"/>
      <c r="D438" s="52"/>
      <c r="E438" s="128"/>
      <c r="F438" s="52"/>
    </row>
    <row r="439" spans="1:6" x14ac:dyDescent="0.2">
      <c r="A439" s="54" t="s">
        <v>9544</v>
      </c>
      <c r="B439" s="56"/>
      <c r="C439" s="52"/>
      <c r="D439" s="52"/>
      <c r="E439" s="128"/>
      <c r="F439" s="52"/>
    </row>
    <row r="440" spans="1:6" x14ac:dyDescent="0.2">
      <c r="A440" s="55"/>
      <c r="B440" s="56"/>
      <c r="C440" s="52"/>
      <c r="D440" s="52" t="s">
        <v>8868</v>
      </c>
      <c r="E440" s="128"/>
      <c r="F440" s="52"/>
    </row>
    <row r="441" spans="1:6" x14ac:dyDescent="0.2">
      <c r="A441" s="55"/>
      <c r="B441" s="56"/>
      <c r="C441" s="52"/>
      <c r="D441" s="52" t="s">
        <v>8868</v>
      </c>
      <c r="E441" s="128"/>
      <c r="F441" s="52"/>
    </row>
    <row r="442" spans="1:6" x14ac:dyDescent="0.2">
      <c r="A442" s="54" t="s">
        <v>9545</v>
      </c>
      <c r="B442" s="56"/>
      <c r="C442" s="52"/>
      <c r="D442" s="52"/>
      <c r="E442" s="128"/>
      <c r="F442" s="52"/>
    </row>
    <row r="443" spans="1:6" x14ac:dyDescent="0.2">
      <c r="A443" s="55">
        <v>40501</v>
      </c>
      <c r="B443" s="56" t="s">
        <v>9546</v>
      </c>
      <c r="C443" s="52" t="s">
        <v>124</v>
      </c>
      <c r="D443" s="52" t="s">
        <v>66</v>
      </c>
      <c r="E443" s="128"/>
      <c r="F443" s="52"/>
    </row>
    <row r="444" spans="1:6" x14ac:dyDescent="0.2">
      <c r="A444" s="55">
        <v>40504</v>
      </c>
      <c r="B444" s="56" t="s">
        <v>1480</v>
      </c>
      <c r="C444" s="52" t="s">
        <v>124</v>
      </c>
      <c r="D444" s="52" t="s">
        <v>66</v>
      </c>
      <c r="E444" s="128"/>
      <c r="F444" s="52"/>
    </row>
    <row r="445" spans="1:6" x14ac:dyDescent="0.2">
      <c r="A445" s="55">
        <v>40505</v>
      </c>
      <c r="B445" s="58" t="s">
        <v>9539</v>
      </c>
      <c r="C445" s="52" t="s">
        <v>124</v>
      </c>
      <c r="D445" s="52" t="s">
        <v>66</v>
      </c>
      <c r="E445" s="128"/>
      <c r="F445" s="52"/>
    </row>
    <row r="446" spans="1:6" x14ac:dyDescent="0.2">
      <c r="A446" s="55">
        <v>40506</v>
      </c>
      <c r="B446" s="56" t="s">
        <v>26</v>
      </c>
      <c r="C446" s="52" t="s">
        <v>124</v>
      </c>
      <c r="D446" s="52" t="s">
        <v>66</v>
      </c>
      <c r="E446" s="128"/>
      <c r="F446" s="52"/>
    </row>
    <row r="447" spans="1:6" x14ac:dyDescent="0.2">
      <c r="A447" s="55"/>
      <c r="B447" s="56"/>
      <c r="C447" s="52"/>
      <c r="D447" s="52"/>
      <c r="E447" s="128"/>
      <c r="F447" s="52"/>
    </row>
    <row r="448" spans="1:6" x14ac:dyDescent="0.2">
      <c r="A448" s="55"/>
      <c r="B448" s="56"/>
      <c r="C448" s="52"/>
      <c r="D448" s="52" t="s">
        <v>8868</v>
      </c>
      <c r="E448" s="128"/>
      <c r="F448" s="52"/>
    </row>
    <row r="449" spans="1:6" x14ac:dyDescent="0.2">
      <c r="A449" s="54" t="s">
        <v>9547</v>
      </c>
      <c r="B449" s="56"/>
      <c r="C449" s="52"/>
      <c r="D449" s="52"/>
      <c r="E449" s="128"/>
      <c r="F449" s="52"/>
    </row>
    <row r="450" spans="1:6" x14ac:dyDescent="0.2">
      <c r="A450" s="55">
        <v>40601</v>
      </c>
      <c r="B450" s="56" t="s">
        <v>100</v>
      </c>
      <c r="C450" s="52" t="s">
        <v>124</v>
      </c>
      <c r="D450" s="52" t="s">
        <v>66</v>
      </c>
      <c r="E450" s="128"/>
      <c r="F450" s="52"/>
    </row>
    <row r="451" spans="1:6" x14ac:dyDescent="0.2">
      <c r="A451" s="55">
        <v>40602</v>
      </c>
      <c r="B451" s="56" t="s">
        <v>100</v>
      </c>
      <c r="C451" s="52" t="s">
        <v>109</v>
      </c>
      <c r="D451" s="52" t="s">
        <v>62</v>
      </c>
      <c r="E451" s="128"/>
      <c r="F451" s="52"/>
    </row>
    <row r="452" spans="1:6" x14ac:dyDescent="0.2">
      <c r="A452" s="55">
        <v>40605</v>
      </c>
      <c r="B452" s="56" t="s">
        <v>103</v>
      </c>
      <c r="C452" s="52" t="s">
        <v>124</v>
      </c>
      <c r="D452" s="52" t="s">
        <v>66</v>
      </c>
      <c r="E452" s="128"/>
      <c r="F452" s="52"/>
    </row>
    <row r="453" spans="1:6" x14ac:dyDescent="0.2">
      <c r="A453" s="55">
        <v>40606</v>
      </c>
      <c r="B453" s="56" t="s">
        <v>103</v>
      </c>
      <c r="C453" s="52" t="s">
        <v>109</v>
      </c>
      <c r="D453" s="52" t="s">
        <v>62</v>
      </c>
      <c r="E453" s="128"/>
      <c r="F453" s="52"/>
    </row>
    <row r="454" spans="1:6" x14ac:dyDescent="0.2">
      <c r="A454" s="55"/>
      <c r="B454" s="56"/>
      <c r="C454" s="52"/>
      <c r="D454" s="52"/>
      <c r="E454" s="128"/>
      <c r="F454" s="52"/>
    </row>
    <row r="455" spans="1:6" x14ac:dyDescent="0.2">
      <c r="A455" s="55"/>
      <c r="B455" s="56"/>
      <c r="C455" s="52"/>
      <c r="D455" s="52"/>
      <c r="E455" s="128"/>
      <c r="F455" s="52"/>
    </row>
    <row r="456" spans="1:6" x14ac:dyDescent="0.2">
      <c r="A456" s="54" t="s">
        <v>9548</v>
      </c>
      <c r="B456" s="56"/>
      <c r="C456" s="52"/>
      <c r="D456" s="52"/>
      <c r="E456" s="128"/>
      <c r="F456" s="52"/>
    </row>
    <row r="457" spans="1:6" x14ac:dyDescent="0.2">
      <c r="A457" s="55">
        <v>40701</v>
      </c>
      <c r="B457" s="56" t="s">
        <v>9549</v>
      </c>
      <c r="C457" s="52" t="s">
        <v>124</v>
      </c>
      <c r="D457" s="52" t="s">
        <v>66</v>
      </c>
      <c r="E457" s="128"/>
      <c r="F457" s="52"/>
    </row>
    <row r="458" spans="1:6" x14ac:dyDescent="0.2">
      <c r="A458" s="55">
        <v>40702</v>
      </c>
      <c r="B458" s="56" t="s">
        <v>9549</v>
      </c>
      <c r="C458" s="52" t="s">
        <v>109</v>
      </c>
      <c r="D458" s="52" t="s">
        <v>62</v>
      </c>
      <c r="E458" s="128"/>
      <c r="F458" s="52"/>
    </row>
    <row r="459" spans="1:6" x14ac:dyDescent="0.2">
      <c r="A459" s="55">
        <v>40710</v>
      </c>
      <c r="B459" s="56" t="s">
        <v>1480</v>
      </c>
      <c r="C459" s="52" t="s">
        <v>124</v>
      </c>
      <c r="D459" s="52" t="s">
        <v>66</v>
      </c>
      <c r="E459" s="128"/>
      <c r="F459" s="52"/>
    </row>
    <row r="460" spans="1:6" x14ac:dyDescent="0.2">
      <c r="A460" s="55">
        <v>40711</v>
      </c>
      <c r="B460" s="56" t="s">
        <v>14</v>
      </c>
      <c r="C460" s="52" t="s">
        <v>124</v>
      </c>
      <c r="D460" s="52" t="s">
        <v>66</v>
      </c>
      <c r="E460" s="128"/>
      <c r="F460" s="52"/>
    </row>
    <row r="461" spans="1:6" x14ac:dyDescent="0.2">
      <c r="A461" s="55">
        <v>40712</v>
      </c>
      <c r="B461" s="56" t="s">
        <v>103</v>
      </c>
      <c r="C461" s="52" t="s">
        <v>124</v>
      </c>
      <c r="D461" s="52" t="s">
        <v>66</v>
      </c>
      <c r="E461" s="128"/>
      <c r="F461" s="52"/>
    </row>
    <row r="462" spans="1:6" x14ac:dyDescent="0.2">
      <c r="A462" s="55">
        <v>40713</v>
      </c>
      <c r="B462" s="56" t="s">
        <v>103</v>
      </c>
      <c r="C462" s="52" t="s">
        <v>109</v>
      </c>
      <c r="D462" s="52" t="s">
        <v>62</v>
      </c>
      <c r="E462" s="128"/>
      <c r="F462" s="52"/>
    </row>
    <row r="463" spans="1:6" x14ac:dyDescent="0.2">
      <c r="A463" s="55"/>
      <c r="B463" s="56"/>
      <c r="C463" s="52"/>
      <c r="D463" s="52"/>
      <c r="E463" s="128"/>
      <c r="F463" s="52"/>
    </row>
    <row r="464" spans="1:6" s="3" customFormat="1" x14ac:dyDescent="0.2">
      <c r="A464" s="55"/>
      <c r="B464" s="56"/>
      <c r="C464" s="52"/>
      <c r="D464" s="52" t="s">
        <v>8868</v>
      </c>
      <c r="E464" s="128"/>
      <c r="F464" s="52"/>
    </row>
    <row r="465" spans="1:6" x14ac:dyDescent="0.2">
      <c r="A465" s="65" t="s">
        <v>10741</v>
      </c>
      <c r="B465" s="49"/>
      <c r="C465" s="52"/>
      <c r="D465" s="52"/>
      <c r="E465" s="128"/>
      <c r="F465" s="51"/>
    </row>
    <row r="466" spans="1:6" x14ac:dyDescent="0.2">
      <c r="A466" s="55">
        <v>40801</v>
      </c>
      <c r="B466" s="56" t="s">
        <v>78</v>
      </c>
      <c r="C466" s="52" t="s">
        <v>124</v>
      </c>
      <c r="D466" s="52" t="s">
        <v>66</v>
      </c>
      <c r="E466" s="128"/>
      <c r="F466" s="52"/>
    </row>
    <row r="467" spans="1:6" x14ac:dyDescent="0.2">
      <c r="A467" s="55">
        <v>40802</v>
      </c>
      <c r="B467" s="56" t="s">
        <v>9550</v>
      </c>
      <c r="C467" s="52" t="s">
        <v>109</v>
      </c>
      <c r="D467" s="52" t="s">
        <v>62</v>
      </c>
      <c r="E467" s="128"/>
      <c r="F467" s="52"/>
    </row>
    <row r="468" spans="1:6" x14ac:dyDescent="0.2">
      <c r="A468" s="55">
        <v>40805</v>
      </c>
      <c r="B468" s="56" t="s">
        <v>14</v>
      </c>
      <c r="C468" s="52" t="s">
        <v>124</v>
      </c>
      <c r="D468" s="52" t="s">
        <v>66</v>
      </c>
      <c r="E468" s="128"/>
      <c r="F468" s="52"/>
    </row>
    <row r="469" spans="1:6" x14ac:dyDescent="0.2">
      <c r="A469" s="55">
        <v>40806</v>
      </c>
      <c r="B469" s="56" t="s">
        <v>151</v>
      </c>
      <c r="C469" s="52" t="s">
        <v>124</v>
      </c>
      <c r="D469" s="52" t="s">
        <v>66</v>
      </c>
      <c r="E469" s="128"/>
      <c r="F469" s="52"/>
    </row>
    <row r="470" spans="1:6" x14ac:dyDescent="0.2">
      <c r="A470" s="55">
        <v>40807</v>
      </c>
      <c r="B470" s="56" t="s">
        <v>136</v>
      </c>
      <c r="C470" s="52" t="s">
        <v>124</v>
      </c>
      <c r="D470" s="52" t="s">
        <v>66</v>
      </c>
      <c r="E470" s="128"/>
      <c r="F470" s="52"/>
    </row>
    <row r="471" spans="1:6" x14ac:dyDescent="0.2">
      <c r="A471" s="55"/>
      <c r="B471" s="56"/>
      <c r="C471" s="52"/>
      <c r="D471" s="52"/>
      <c r="E471" s="128"/>
      <c r="F471" s="52"/>
    </row>
    <row r="472" spans="1:6" x14ac:dyDescent="0.2">
      <c r="A472" s="55"/>
      <c r="B472" s="56"/>
      <c r="C472" s="52"/>
      <c r="D472" s="52" t="s">
        <v>8868</v>
      </c>
      <c r="E472" s="128"/>
      <c r="F472" s="52"/>
    </row>
    <row r="473" spans="1:6" x14ac:dyDescent="0.2">
      <c r="A473" s="54" t="s">
        <v>9551</v>
      </c>
      <c r="B473" s="56"/>
      <c r="C473" s="52"/>
      <c r="D473" s="52"/>
      <c r="E473" s="128"/>
      <c r="F473" s="52"/>
    </row>
    <row r="474" spans="1:6" x14ac:dyDescent="0.2">
      <c r="A474" s="55">
        <v>40901</v>
      </c>
      <c r="B474" s="56" t="s">
        <v>9558</v>
      </c>
      <c r="C474" s="52" t="s">
        <v>109</v>
      </c>
      <c r="D474" s="52" t="s">
        <v>62</v>
      </c>
      <c r="E474" s="128"/>
      <c r="F474" s="52"/>
    </row>
    <row r="475" spans="1:6" x14ac:dyDescent="0.2">
      <c r="A475" s="55">
        <v>40902</v>
      </c>
      <c r="B475" s="56" t="s">
        <v>9558</v>
      </c>
      <c r="C475" s="52" t="s">
        <v>124</v>
      </c>
      <c r="D475" s="52" t="s">
        <v>66</v>
      </c>
      <c r="E475" s="128"/>
      <c r="F475" s="52"/>
    </row>
    <row r="476" spans="1:6" x14ac:dyDescent="0.2">
      <c r="A476" s="55"/>
      <c r="B476" s="56"/>
      <c r="C476" s="52"/>
      <c r="D476" s="52" t="s">
        <v>8868</v>
      </c>
      <c r="E476" s="128"/>
      <c r="F476" s="52"/>
    </row>
    <row r="477" spans="1:6" x14ac:dyDescent="0.2">
      <c r="A477" s="55"/>
      <c r="B477" s="56"/>
      <c r="C477" s="52"/>
      <c r="D477" s="52" t="s">
        <v>8868</v>
      </c>
      <c r="E477" s="128"/>
      <c r="F477" s="52"/>
    </row>
    <row r="478" spans="1:6" x14ac:dyDescent="0.2">
      <c r="A478" s="54" t="s">
        <v>8903</v>
      </c>
      <c r="B478" s="56"/>
      <c r="C478" s="52"/>
      <c r="D478" s="52"/>
      <c r="E478" s="128"/>
      <c r="F478" s="52"/>
    </row>
    <row r="479" spans="1:6" x14ac:dyDescent="0.2">
      <c r="A479" s="55">
        <v>41001</v>
      </c>
      <c r="B479" s="56" t="s">
        <v>9559</v>
      </c>
      <c r="C479" s="52" t="s">
        <v>109</v>
      </c>
      <c r="D479" s="52" t="s">
        <v>62</v>
      </c>
      <c r="E479" s="128"/>
      <c r="F479" s="52"/>
    </row>
    <row r="480" spans="1:6" x14ac:dyDescent="0.2">
      <c r="A480" s="55"/>
      <c r="B480" s="56"/>
      <c r="C480" s="52"/>
      <c r="D480" s="52" t="s">
        <v>8868</v>
      </c>
      <c r="E480" s="128"/>
      <c r="F480" s="52"/>
    </row>
    <row r="481" spans="1:6" x14ac:dyDescent="0.2">
      <c r="A481" s="55"/>
      <c r="B481" s="56"/>
      <c r="C481" s="52"/>
      <c r="D481" s="52"/>
      <c r="E481" s="128"/>
      <c r="F481" s="52"/>
    </row>
    <row r="482" spans="1:6" x14ac:dyDescent="0.2">
      <c r="A482" s="54" t="s">
        <v>8904</v>
      </c>
      <c r="B482" s="56"/>
      <c r="C482" s="52"/>
      <c r="D482" s="52"/>
      <c r="E482" s="128"/>
      <c r="F482" s="52"/>
    </row>
    <row r="483" spans="1:6" x14ac:dyDescent="0.2">
      <c r="A483" s="55">
        <v>41101</v>
      </c>
      <c r="B483" s="56" t="s">
        <v>9560</v>
      </c>
      <c r="C483" s="52" t="s">
        <v>124</v>
      </c>
      <c r="D483" s="52" t="s">
        <v>66</v>
      </c>
      <c r="E483" s="128"/>
      <c r="F483" s="52"/>
    </row>
    <row r="484" spans="1:6" x14ac:dyDescent="0.2">
      <c r="A484" s="55">
        <v>41102</v>
      </c>
      <c r="B484" s="56" t="s">
        <v>9560</v>
      </c>
      <c r="C484" s="52" t="s">
        <v>109</v>
      </c>
      <c r="D484" s="52" t="s">
        <v>62</v>
      </c>
      <c r="E484" s="128"/>
      <c r="F484" s="52"/>
    </row>
    <row r="485" spans="1:6" x14ac:dyDescent="0.2">
      <c r="A485" s="55">
        <v>41105</v>
      </c>
      <c r="B485" s="56" t="s">
        <v>103</v>
      </c>
      <c r="C485" s="52" t="s">
        <v>124</v>
      </c>
      <c r="D485" s="52" t="s">
        <v>66</v>
      </c>
      <c r="E485" s="128"/>
      <c r="F485" s="52"/>
    </row>
    <row r="486" spans="1:6" x14ac:dyDescent="0.2">
      <c r="A486" s="55">
        <v>41106</v>
      </c>
      <c r="B486" s="56" t="s">
        <v>8744</v>
      </c>
      <c r="C486" s="52" t="s">
        <v>124</v>
      </c>
      <c r="D486" s="52" t="s">
        <v>66</v>
      </c>
      <c r="E486" s="128"/>
      <c r="F486" s="52"/>
    </row>
    <row r="487" spans="1:6" x14ac:dyDescent="0.2">
      <c r="A487" s="55"/>
      <c r="B487" s="56"/>
      <c r="C487" s="52"/>
      <c r="D487" s="52" t="s">
        <v>8868</v>
      </c>
      <c r="E487" s="128"/>
      <c r="F487" s="52"/>
    </row>
    <row r="488" spans="1:6" x14ac:dyDescent="0.2">
      <c r="A488" s="55"/>
      <c r="B488" s="56"/>
      <c r="C488" s="52"/>
      <c r="D488" s="52" t="s">
        <v>8868</v>
      </c>
      <c r="E488" s="128"/>
      <c r="F488" s="52"/>
    </row>
    <row r="489" spans="1:6" x14ac:dyDescent="0.2">
      <c r="A489" s="54" t="s">
        <v>8905</v>
      </c>
      <c r="B489" s="56"/>
      <c r="C489" s="52"/>
      <c r="D489" s="52"/>
      <c r="E489" s="128"/>
      <c r="F489" s="52"/>
    </row>
    <row r="490" spans="1:6" x14ac:dyDescent="0.2">
      <c r="A490" s="55">
        <v>41201</v>
      </c>
      <c r="B490" s="56" t="s">
        <v>1432</v>
      </c>
      <c r="C490" s="52" t="s">
        <v>124</v>
      </c>
      <c r="D490" s="52" t="s">
        <v>66</v>
      </c>
      <c r="E490" s="128"/>
      <c r="F490" s="52"/>
    </row>
    <row r="491" spans="1:6" x14ac:dyDescent="0.2">
      <c r="A491" s="55">
        <v>41202</v>
      </c>
      <c r="B491" s="56" t="s">
        <v>1432</v>
      </c>
      <c r="C491" s="52" t="s">
        <v>46</v>
      </c>
      <c r="D491" s="52" t="s">
        <v>67</v>
      </c>
      <c r="E491" s="128"/>
      <c r="F491" s="52"/>
    </row>
    <row r="492" spans="1:6" x14ac:dyDescent="0.2">
      <c r="A492" s="55"/>
      <c r="B492" s="56"/>
      <c r="C492" s="52"/>
      <c r="D492" s="52" t="s">
        <v>8868</v>
      </c>
      <c r="E492" s="128"/>
      <c r="F492" s="52"/>
    </row>
    <row r="493" spans="1:6" x14ac:dyDescent="0.2">
      <c r="A493" s="55"/>
      <c r="B493" s="56"/>
      <c r="C493" s="52"/>
      <c r="D493" s="52" t="s">
        <v>8868</v>
      </c>
      <c r="E493" s="128"/>
      <c r="F493" s="52"/>
    </row>
    <row r="494" spans="1:6" x14ac:dyDescent="0.2">
      <c r="A494" s="54" t="s">
        <v>8906</v>
      </c>
      <c r="B494" s="56"/>
      <c r="C494" s="52"/>
      <c r="D494" s="52"/>
      <c r="E494" s="128"/>
      <c r="F494" s="52"/>
    </row>
    <row r="495" spans="1:6" x14ac:dyDescent="0.2">
      <c r="A495" s="55">
        <v>41301</v>
      </c>
      <c r="B495" s="56" t="s">
        <v>9561</v>
      </c>
      <c r="C495" s="52" t="s">
        <v>109</v>
      </c>
      <c r="D495" s="52" t="s">
        <v>62</v>
      </c>
      <c r="E495" s="128"/>
      <c r="F495" s="52"/>
    </row>
    <row r="496" spans="1:6" x14ac:dyDescent="0.2">
      <c r="A496" s="55">
        <v>41302</v>
      </c>
      <c r="B496" s="56" t="s">
        <v>101</v>
      </c>
      <c r="C496" s="52" t="s">
        <v>5</v>
      </c>
      <c r="D496" s="52" t="s">
        <v>58</v>
      </c>
      <c r="E496" s="128"/>
      <c r="F496" s="52"/>
    </row>
    <row r="497" spans="1:6" x14ac:dyDescent="0.2">
      <c r="A497" s="55"/>
      <c r="B497" s="56"/>
      <c r="C497" s="52"/>
      <c r="D497" s="52"/>
      <c r="E497" s="128"/>
      <c r="F497" s="52"/>
    </row>
    <row r="498" spans="1:6" x14ac:dyDescent="0.2">
      <c r="A498" s="55"/>
      <c r="B498" s="56"/>
      <c r="C498" s="52"/>
      <c r="D498" s="52" t="s">
        <v>8868</v>
      </c>
      <c r="E498" s="128"/>
      <c r="F498" s="52"/>
    </row>
    <row r="499" spans="1:6" x14ac:dyDescent="0.2">
      <c r="A499" s="54" t="s">
        <v>9562</v>
      </c>
      <c r="B499" s="56"/>
      <c r="C499" s="52"/>
      <c r="D499" s="52"/>
      <c r="E499" s="128"/>
      <c r="F499" s="52"/>
    </row>
    <row r="500" spans="1:6" x14ac:dyDescent="0.2">
      <c r="A500" s="55">
        <v>41401</v>
      </c>
      <c r="B500" s="56" t="s">
        <v>9563</v>
      </c>
      <c r="C500" s="52" t="s">
        <v>110</v>
      </c>
      <c r="D500" s="52" t="s">
        <v>63</v>
      </c>
      <c r="E500" s="128"/>
      <c r="F500" s="52"/>
    </row>
    <row r="501" spans="1:6" x14ac:dyDescent="0.2">
      <c r="A501" s="55">
        <v>41402</v>
      </c>
      <c r="B501" s="56" t="s">
        <v>9563</v>
      </c>
      <c r="C501" s="52" t="s">
        <v>5</v>
      </c>
      <c r="D501" s="52" t="s">
        <v>58</v>
      </c>
      <c r="E501" s="128"/>
      <c r="F501" s="52"/>
    </row>
    <row r="502" spans="1:6" x14ac:dyDescent="0.2">
      <c r="A502" s="55">
        <v>41410</v>
      </c>
      <c r="B502" s="56" t="s">
        <v>8828</v>
      </c>
      <c r="C502" s="52" t="s">
        <v>105</v>
      </c>
      <c r="D502" s="52" t="s">
        <v>30</v>
      </c>
      <c r="E502" s="128"/>
      <c r="F502" s="52"/>
    </row>
    <row r="503" spans="1:6" x14ac:dyDescent="0.2">
      <c r="A503" s="55"/>
      <c r="B503" s="56"/>
      <c r="C503" s="52"/>
      <c r="D503" s="52"/>
      <c r="E503" s="128"/>
      <c r="F503" s="52"/>
    </row>
    <row r="504" spans="1:6" x14ac:dyDescent="0.2">
      <c r="A504" s="55"/>
      <c r="B504" s="56"/>
      <c r="C504" s="52"/>
      <c r="D504" s="52" t="s">
        <v>8868</v>
      </c>
      <c r="E504" s="128"/>
      <c r="F504" s="52"/>
    </row>
    <row r="505" spans="1:6" x14ac:dyDescent="0.2">
      <c r="A505" s="54" t="s">
        <v>8907</v>
      </c>
      <c r="B505" s="56"/>
      <c r="C505" s="52"/>
      <c r="D505" s="52"/>
      <c r="E505" s="128"/>
      <c r="F505" s="52"/>
    </row>
    <row r="506" spans="1:6" x14ac:dyDescent="0.2">
      <c r="A506" s="55">
        <v>41501</v>
      </c>
      <c r="B506" s="56" t="s">
        <v>99</v>
      </c>
      <c r="C506" s="52" t="s">
        <v>109</v>
      </c>
      <c r="D506" s="52" t="s">
        <v>62</v>
      </c>
      <c r="E506" s="128"/>
      <c r="F506" s="52"/>
    </row>
    <row r="507" spans="1:6" x14ac:dyDescent="0.2">
      <c r="A507" s="55">
        <v>41505</v>
      </c>
      <c r="B507" s="56" t="s">
        <v>1480</v>
      </c>
      <c r="C507" s="52" t="s">
        <v>124</v>
      </c>
      <c r="D507" s="52" t="s">
        <v>66</v>
      </c>
      <c r="E507" s="128"/>
      <c r="F507" s="52"/>
    </row>
    <row r="508" spans="1:6" x14ac:dyDescent="0.2">
      <c r="A508" s="55"/>
      <c r="B508" s="56"/>
      <c r="C508" s="52"/>
      <c r="D508" s="52" t="s">
        <v>8868</v>
      </c>
      <c r="E508" s="128"/>
      <c r="F508" s="52"/>
    </row>
    <row r="509" spans="1:6" x14ac:dyDescent="0.2">
      <c r="A509" s="55"/>
      <c r="B509" s="56"/>
      <c r="C509" s="52"/>
      <c r="D509" s="52" t="s">
        <v>8868</v>
      </c>
      <c r="E509" s="128"/>
      <c r="F509" s="52"/>
    </row>
    <row r="510" spans="1:6" x14ac:dyDescent="0.2">
      <c r="A510" s="54" t="s">
        <v>9564</v>
      </c>
      <c r="B510" s="56"/>
      <c r="C510" s="52"/>
      <c r="D510" s="52"/>
      <c r="E510" s="128"/>
      <c r="F510" s="52"/>
    </row>
    <row r="511" spans="1:6" x14ac:dyDescent="0.2">
      <c r="A511" s="55"/>
      <c r="B511" s="56"/>
      <c r="C511" s="52"/>
      <c r="D511" s="52" t="s">
        <v>8868</v>
      </c>
      <c r="E511" s="128"/>
      <c r="F511" s="52"/>
    </row>
    <row r="512" spans="1:6" x14ac:dyDescent="0.2">
      <c r="A512" s="55"/>
      <c r="B512" s="56"/>
      <c r="C512" s="52"/>
      <c r="D512" s="52" t="s">
        <v>8868</v>
      </c>
      <c r="E512" s="128"/>
      <c r="F512" s="52"/>
    </row>
    <row r="513" spans="1:6" x14ac:dyDescent="0.2">
      <c r="A513" s="54" t="s">
        <v>11012</v>
      </c>
      <c r="B513" s="56"/>
      <c r="C513" s="52"/>
      <c r="D513" s="52"/>
      <c r="E513" s="128"/>
      <c r="F513" s="52"/>
    </row>
    <row r="514" spans="1:6" x14ac:dyDescent="0.2">
      <c r="A514" s="62">
        <v>41701</v>
      </c>
      <c r="B514" s="108" t="s">
        <v>11013</v>
      </c>
      <c r="C514" s="61" t="s">
        <v>124</v>
      </c>
      <c r="D514" s="61" t="s">
        <v>66</v>
      </c>
      <c r="E514" s="130">
        <v>43270</v>
      </c>
      <c r="F514" s="61" t="s">
        <v>11016</v>
      </c>
    </row>
    <row r="515" spans="1:6" x14ac:dyDescent="0.2">
      <c r="A515" s="62">
        <v>41702</v>
      </c>
      <c r="B515" s="108" t="s">
        <v>11014</v>
      </c>
      <c r="C515" s="61" t="s">
        <v>124</v>
      </c>
      <c r="D515" s="61" t="s">
        <v>66</v>
      </c>
      <c r="E515" s="130">
        <v>43270</v>
      </c>
      <c r="F515" s="61" t="s">
        <v>11016</v>
      </c>
    </row>
    <row r="516" spans="1:6" x14ac:dyDescent="0.2">
      <c r="A516" s="62">
        <v>41705</v>
      </c>
      <c r="B516" s="108" t="s">
        <v>14</v>
      </c>
      <c r="C516" s="61" t="s">
        <v>124</v>
      </c>
      <c r="D516" s="61" t="s">
        <v>66</v>
      </c>
      <c r="E516" s="130">
        <v>43270</v>
      </c>
      <c r="F516" s="61" t="s">
        <v>11016</v>
      </c>
    </row>
    <row r="517" spans="1:6" x14ac:dyDescent="0.2">
      <c r="A517" s="62">
        <v>41706</v>
      </c>
      <c r="B517" s="82" t="s">
        <v>26</v>
      </c>
      <c r="C517" s="61" t="s">
        <v>124</v>
      </c>
      <c r="D517" s="61" t="s">
        <v>66</v>
      </c>
      <c r="E517" s="130">
        <v>43270</v>
      </c>
      <c r="F517" s="61" t="s">
        <v>11016</v>
      </c>
    </row>
    <row r="518" spans="1:6" x14ac:dyDescent="0.2">
      <c r="A518" s="62">
        <v>41707</v>
      </c>
      <c r="B518" s="82" t="s">
        <v>11015</v>
      </c>
      <c r="C518" s="61" t="s">
        <v>124</v>
      </c>
      <c r="D518" s="61" t="s">
        <v>66</v>
      </c>
      <c r="E518" s="130">
        <v>43270</v>
      </c>
      <c r="F518" s="61" t="s">
        <v>11016</v>
      </c>
    </row>
    <row r="519" spans="1:6" x14ac:dyDescent="0.2">
      <c r="B519" s="56"/>
      <c r="C519" s="81"/>
      <c r="D519" s="81"/>
      <c r="E519" s="128"/>
      <c r="F519" s="81"/>
    </row>
    <row r="520" spans="1:6" x14ac:dyDescent="0.2">
      <c r="A520" s="55"/>
      <c r="B520" s="56"/>
      <c r="C520" s="52"/>
      <c r="D520" s="52" t="s">
        <v>8868</v>
      </c>
      <c r="E520" s="128"/>
      <c r="F520" s="52"/>
    </row>
    <row r="521" spans="1:6" x14ac:dyDescent="0.2">
      <c r="A521" s="54" t="s">
        <v>9565</v>
      </c>
      <c r="B521" s="56"/>
      <c r="C521" s="52"/>
      <c r="D521" s="52"/>
      <c r="E521" s="128"/>
      <c r="F521" s="52"/>
    </row>
    <row r="522" spans="1:6" x14ac:dyDescent="0.2">
      <c r="A522" s="55">
        <v>41801</v>
      </c>
      <c r="B522" s="56" t="s">
        <v>9566</v>
      </c>
      <c r="C522" s="52" t="s">
        <v>109</v>
      </c>
      <c r="D522" s="52" t="s">
        <v>62</v>
      </c>
      <c r="E522" s="128"/>
      <c r="F522" s="52"/>
    </row>
    <row r="523" spans="1:6" x14ac:dyDescent="0.2">
      <c r="A523" s="55">
        <v>41802</v>
      </c>
      <c r="B523" s="56" t="s">
        <v>9566</v>
      </c>
      <c r="C523" s="52" t="s">
        <v>124</v>
      </c>
      <c r="D523" s="52" t="s">
        <v>66</v>
      </c>
      <c r="E523" s="128"/>
      <c r="F523" s="52"/>
    </row>
    <row r="524" spans="1:6" x14ac:dyDescent="0.2">
      <c r="A524" s="55"/>
      <c r="B524" s="56"/>
      <c r="C524" s="81"/>
      <c r="D524" s="81"/>
      <c r="E524" s="128"/>
      <c r="F524" s="81"/>
    </row>
    <row r="525" spans="1:6" s="7" customFormat="1" ht="51.6" customHeight="1" x14ac:dyDescent="0.2">
      <c r="A525" s="55"/>
      <c r="B525" s="56"/>
      <c r="C525" s="81"/>
      <c r="D525" s="81"/>
      <c r="E525" s="128"/>
      <c r="F525" s="81"/>
    </row>
    <row r="526" spans="1:6" ht="51" x14ac:dyDescent="0.2">
      <c r="A526" s="112" t="s">
        <v>10796</v>
      </c>
      <c r="B526" s="57"/>
      <c r="C526" s="27"/>
      <c r="D526" s="27"/>
      <c r="E526" s="130">
        <v>42527</v>
      </c>
      <c r="F526" s="79" t="s">
        <v>10797</v>
      </c>
    </row>
    <row r="527" spans="1:6" x14ac:dyDescent="0.2">
      <c r="A527" s="62">
        <v>42001</v>
      </c>
      <c r="B527" s="79" t="s">
        <v>10795</v>
      </c>
      <c r="C527" s="61" t="s">
        <v>109</v>
      </c>
      <c r="D527" s="61" t="s">
        <v>62</v>
      </c>
      <c r="E527" s="130">
        <v>42527</v>
      </c>
      <c r="F527" s="81"/>
    </row>
    <row r="528" spans="1:6" x14ac:dyDescent="0.2">
      <c r="A528" s="55"/>
      <c r="B528" s="56"/>
      <c r="C528" s="52"/>
      <c r="D528" s="52"/>
      <c r="E528" s="128"/>
      <c r="F528" s="52"/>
    </row>
    <row r="529" spans="1:6" x14ac:dyDescent="0.2">
      <c r="A529" s="55"/>
      <c r="B529" s="56"/>
      <c r="C529" s="52"/>
      <c r="D529" s="52"/>
      <c r="E529" s="128"/>
      <c r="F529" s="52"/>
    </row>
    <row r="530" spans="1:6" x14ac:dyDescent="0.2">
      <c r="A530" s="54" t="s">
        <v>11053</v>
      </c>
      <c r="B530" s="56"/>
      <c r="C530" s="81"/>
      <c r="D530" s="81"/>
      <c r="E530" s="130">
        <v>43424</v>
      </c>
      <c r="F530" s="81"/>
    </row>
    <row r="531" spans="1:6" x14ac:dyDescent="0.2">
      <c r="A531" s="62">
        <v>42101</v>
      </c>
      <c r="B531" s="79" t="s">
        <v>11054</v>
      </c>
      <c r="C531" s="61" t="s">
        <v>109</v>
      </c>
      <c r="D531" s="61" t="s">
        <v>62</v>
      </c>
      <c r="E531" s="130">
        <v>43424</v>
      </c>
      <c r="F531" s="81"/>
    </row>
    <row r="532" spans="1:6" x14ac:dyDescent="0.2">
      <c r="A532" s="62">
        <v>42109</v>
      </c>
      <c r="B532" s="79" t="s">
        <v>14</v>
      </c>
      <c r="C532" s="61" t="s">
        <v>124</v>
      </c>
      <c r="D532" s="61" t="s">
        <v>66</v>
      </c>
      <c r="E532" s="130">
        <v>43572</v>
      </c>
      <c r="F532" s="81"/>
    </row>
    <row r="533" spans="1:6" x14ac:dyDescent="0.2">
      <c r="A533" s="62">
        <v>42110</v>
      </c>
      <c r="B533" s="79" t="s">
        <v>11058</v>
      </c>
      <c r="C533" s="61" t="s">
        <v>124</v>
      </c>
      <c r="D533" s="61" t="s">
        <v>66</v>
      </c>
      <c r="E533" s="130">
        <v>43424</v>
      </c>
      <c r="F533" s="81"/>
    </row>
    <row r="534" spans="1:6" x14ac:dyDescent="0.2">
      <c r="A534" s="62">
        <v>42111</v>
      </c>
      <c r="B534" s="79" t="s">
        <v>103</v>
      </c>
      <c r="C534" s="61" t="s">
        <v>124</v>
      </c>
      <c r="D534" s="61" t="s">
        <v>66</v>
      </c>
      <c r="E534" s="130">
        <v>43424</v>
      </c>
      <c r="F534" s="81"/>
    </row>
    <row r="535" spans="1:6" x14ac:dyDescent="0.2">
      <c r="A535" s="55"/>
      <c r="B535" s="56"/>
      <c r="C535" s="81"/>
      <c r="D535" s="81"/>
      <c r="E535" s="128"/>
      <c r="F535" s="81"/>
    </row>
    <row r="536" spans="1:6" x14ac:dyDescent="0.2">
      <c r="A536" s="112" t="s">
        <v>11380</v>
      </c>
      <c r="B536" s="57"/>
      <c r="C536" s="81"/>
      <c r="D536" s="81"/>
      <c r="E536" s="128"/>
      <c r="F536" s="81"/>
    </row>
    <row r="537" spans="1:6" x14ac:dyDescent="0.2">
      <c r="A537" s="62">
        <v>42201</v>
      </c>
      <c r="B537" s="79" t="s">
        <v>11381</v>
      </c>
      <c r="C537" s="61" t="s">
        <v>109</v>
      </c>
      <c r="D537" s="61" t="s">
        <v>62</v>
      </c>
      <c r="E537" s="130">
        <v>44698</v>
      </c>
      <c r="F537" s="81"/>
    </row>
    <row r="538" spans="1:6" x14ac:dyDescent="0.2">
      <c r="A538" s="62">
        <v>42210</v>
      </c>
      <c r="B538" s="79" t="s">
        <v>103</v>
      </c>
      <c r="C538" s="61" t="s">
        <v>124</v>
      </c>
      <c r="D538" s="61" t="s">
        <v>66</v>
      </c>
      <c r="E538" s="130">
        <v>44698</v>
      </c>
      <c r="F538" s="81"/>
    </row>
    <row r="539" spans="1:6" x14ac:dyDescent="0.2">
      <c r="A539" s="55"/>
      <c r="B539" s="56"/>
      <c r="C539" s="81"/>
      <c r="D539" s="81"/>
      <c r="E539" s="128"/>
      <c r="F539" s="81"/>
    </row>
    <row r="540" spans="1:6" x14ac:dyDescent="0.2">
      <c r="A540" s="54" t="s">
        <v>11138</v>
      </c>
      <c r="B540" s="56"/>
      <c r="C540" s="81"/>
      <c r="D540" s="81"/>
      <c r="E540" s="130">
        <v>43745</v>
      </c>
      <c r="F540" s="81"/>
    </row>
    <row r="541" spans="1:6" x14ac:dyDescent="0.2">
      <c r="A541" s="62">
        <v>42801</v>
      </c>
      <c r="B541" s="79" t="s">
        <v>11139</v>
      </c>
      <c r="C541" s="61" t="s">
        <v>109</v>
      </c>
      <c r="D541" s="61" t="s">
        <v>62</v>
      </c>
      <c r="E541" s="130">
        <v>43745</v>
      </c>
      <c r="F541" s="81"/>
    </row>
    <row r="542" spans="1:6" x14ac:dyDescent="0.2">
      <c r="A542" s="55"/>
      <c r="B542" s="56"/>
      <c r="C542" s="81"/>
      <c r="D542" s="81"/>
      <c r="E542" s="128"/>
      <c r="F542" s="81"/>
    </row>
    <row r="543" spans="1:6" x14ac:dyDescent="0.2">
      <c r="A543" s="55"/>
      <c r="B543" s="56"/>
      <c r="C543" s="81"/>
      <c r="D543" s="81"/>
      <c r="E543" s="128"/>
      <c r="F543" s="81"/>
    </row>
    <row r="544" spans="1:6" x14ac:dyDescent="0.2">
      <c r="A544" s="54" t="s">
        <v>10920</v>
      </c>
      <c r="B544" s="56"/>
      <c r="C544" s="52"/>
      <c r="D544" s="52"/>
      <c r="E544" s="128"/>
      <c r="F544" s="52"/>
    </row>
    <row r="545" spans="1:6" x14ac:dyDescent="0.2">
      <c r="A545" s="55">
        <v>42901</v>
      </c>
      <c r="B545" s="56" t="s">
        <v>34</v>
      </c>
      <c r="C545" s="52" t="s">
        <v>124</v>
      </c>
      <c r="D545" s="52" t="s">
        <v>66</v>
      </c>
      <c r="E545" s="128"/>
      <c r="F545" s="52"/>
    </row>
    <row r="546" spans="1:6" x14ac:dyDescent="0.2">
      <c r="A546" s="55">
        <v>42903</v>
      </c>
      <c r="B546" s="56" t="s">
        <v>34</v>
      </c>
      <c r="C546" s="52" t="s">
        <v>109</v>
      </c>
      <c r="D546" s="52" t="s">
        <v>62</v>
      </c>
      <c r="E546" s="128"/>
      <c r="F546" s="52"/>
    </row>
    <row r="547" spans="1:6" x14ac:dyDescent="0.2">
      <c r="A547" s="62">
        <v>42905</v>
      </c>
      <c r="B547" s="79" t="s">
        <v>10919</v>
      </c>
      <c r="C547" s="61" t="s">
        <v>124</v>
      </c>
      <c r="D547" s="61" t="s">
        <v>66</v>
      </c>
      <c r="E547" s="130">
        <v>42948</v>
      </c>
      <c r="F547" s="81"/>
    </row>
    <row r="548" spans="1:6" x14ac:dyDescent="0.2">
      <c r="A548" s="55"/>
      <c r="B548" s="56"/>
      <c r="C548" s="52"/>
      <c r="D548" s="52"/>
      <c r="E548" s="128"/>
      <c r="F548" s="52"/>
    </row>
    <row r="549" spans="1:6" x14ac:dyDescent="0.2">
      <c r="A549" s="55"/>
      <c r="B549" s="56"/>
      <c r="C549" s="52"/>
      <c r="D549" s="52"/>
      <c r="E549" s="128"/>
      <c r="F549" s="52"/>
    </row>
    <row r="550" spans="1:6" x14ac:dyDescent="0.2">
      <c r="A550" s="54" t="s">
        <v>11151</v>
      </c>
      <c r="B550" s="56"/>
      <c r="C550" s="81"/>
      <c r="D550" s="81"/>
      <c r="E550" s="128">
        <v>43787</v>
      </c>
      <c r="F550" s="81"/>
    </row>
    <row r="551" spans="1:6" x14ac:dyDescent="0.2">
      <c r="A551" s="62">
        <v>43001</v>
      </c>
      <c r="B551" s="79" t="s">
        <v>11152</v>
      </c>
      <c r="C551" s="61" t="s">
        <v>109</v>
      </c>
      <c r="D551" s="61" t="s">
        <v>62</v>
      </c>
      <c r="E551" s="130">
        <v>43787</v>
      </c>
      <c r="F551" s="81"/>
    </row>
    <row r="552" spans="1:6" x14ac:dyDescent="0.2">
      <c r="A552" s="55"/>
      <c r="B552" s="56"/>
      <c r="C552" s="81"/>
      <c r="D552" s="81"/>
      <c r="E552" s="128"/>
      <c r="F552" s="81"/>
    </row>
    <row r="553" spans="1:6" x14ac:dyDescent="0.2">
      <c r="A553" s="55"/>
      <c r="B553" s="56"/>
      <c r="C553" s="81"/>
      <c r="D553" s="81"/>
      <c r="E553" s="128"/>
      <c r="F553" s="81"/>
    </row>
    <row r="554" spans="1:6" s="125" customFormat="1" x14ac:dyDescent="0.2">
      <c r="A554" s="54" t="s">
        <v>11344</v>
      </c>
      <c r="B554" s="56"/>
      <c r="C554" s="5"/>
      <c r="D554" s="5"/>
      <c r="E554" s="128"/>
      <c r="F554" s="81"/>
    </row>
    <row r="555" spans="1:6" x14ac:dyDescent="0.2">
      <c r="A555" s="62">
        <v>43101</v>
      </c>
      <c r="B555" s="79" t="s">
        <v>11345</v>
      </c>
      <c r="C555" s="61" t="s">
        <v>124</v>
      </c>
      <c r="D555" s="61" t="s">
        <v>66</v>
      </c>
      <c r="E555" s="130">
        <v>44473</v>
      </c>
      <c r="F555" s="61"/>
    </row>
    <row r="556" spans="1:6" x14ac:dyDescent="0.2">
      <c r="A556" s="62">
        <v>43102</v>
      </c>
      <c r="B556" s="79" t="s">
        <v>11345</v>
      </c>
      <c r="C556" s="61" t="s">
        <v>109</v>
      </c>
      <c r="D556" s="61" t="s">
        <v>62</v>
      </c>
      <c r="E556" s="130">
        <v>45460</v>
      </c>
      <c r="F556" s="81"/>
    </row>
    <row r="557" spans="1:6" x14ac:dyDescent="0.2">
      <c r="A557" s="62">
        <v>43199</v>
      </c>
      <c r="B557" s="79" t="s">
        <v>9540</v>
      </c>
      <c r="C557" s="64" t="s">
        <v>85</v>
      </c>
      <c r="D557" s="64" t="s">
        <v>85</v>
      </c>
      <c r="E557" s="130">
        <v>45644</v>
      </c>
      <c r="F557" s="81"/>
    </row>
    <row r="558" spans="1:6" x14ac:dyDescent="0.2">
      <c r="A558" s="55"/>
      <c r="B558" s="56"/>
      <c r="C558" s="81"/>
      <c r="D558" s="81"/>
      <c r="E558" s="128"/>
      <c r="F558" s="81"/>
    </row>
    <row r="559" spans="1:6" x14ac:dyDescent="0.2">
      <c r="A559" s="54" t="s">
        <v>9567</v>
      </c>
      <c r="B559" s="56"/>
      <c r="C559" s="52"/>
      <c r="D559" s="52"/>
      <c r="E559" s="128"/>
      <c r="F559" s="52"/>
    </row>
    <row r="560" spans="1:6" x14ac:dyDescent="0.2">
      <c r="A560" s="55">
        <v>50101</v>
      </c>
      <c r="B560" s="56" t="s">
        <v>9919</v>
      </c>
      <c r="C560" s="52" t="s">
        <v>109</v>
      </c>
      <c r="D560" s="52" t="s">
        <v>62</v>
      </c>
      <c r="E560" s="128"/>
      <c r="F560" s="52"/>
    </row>
    <row r="561" spans="1:6" x14ac:dyDescent="0.2">
      <c r="A561" s="55"/>
      <c r="B561" s="56"/>
      <c r="C561" s="52"/>
      <c r="D561" s="52" t="s">
        <v>8868</v>
      </c>
      <c r="E561" s="128"/>
      <c r="F561" s="52"/>
    </row>
    <row r="562" spans="1:6" x14ac:dyDescent="0.2">
      <c r="A562" s="55"/>
      <c r="B562" s="56"/>
      <c r="C562" s="52"/>
      <c r="D562" s="52" t="s">
        <v>8868</v>
      </c>
      <c r="E562" s="128"/>
      <c r="F562" s="52"/>
    </row>
    <row r="563" spans="1:6" x14ac:dyDescent="0.2">
      <c r="A563" s="54" t="s">
        <v>9568</v>
      </c>
      <c r="B563" s="56"/>
      <c r="C563" s="52"/>
      <c r="D563" s="52"/>
      <c r="E563" s="128"/>
      <c r="F563" s="52"/>
    </row>
    <row r="564" spans="1:6" x14ac:dyDescent="0.2">
      <c r="A564" s="55">
        <v>50201</v>
      </c>
      <c r="B564" s="56" t="s">
        <v>9705</v>
      </c>
      <c r="C564" s="52" t="s">
        <v>109</v>
      </c>
      <c r="D564" s="52" t="s">
        <v>62</v>
      </c>
      <c r="E564" s="128"/>
      <c r="F564" s="52"/>
    </row>
    <row r="565" spans="1:6" x14ac:dyDescent="0.2">
      <c r="A565" s="55">
        <v>50202</v>
      </c>
      <c r="B565" s="56" t="s">
        <v>52</v>
      </c>
      <c r="C565" s="52" t="s">
        <v>110</v>
      </c>
      <c r="D565" s="52" t="s">
        <v>63</v>
      </c>
      <c r="E565" s="128"/>
      <c r="F565" s="52"/>
    </row>
    <row r="566" spans="1:6" x14ac:dyDescent="0.2">
      <c r="A566" s="55">
        <v>50203</v>
      </c>
      <c r="B566" s="56" t="s">
        <v>53</v>
      </c>
      <c r="C566" s="52" t="s">
        <v>113</v>
      </c>
      <c r="D566" s="52" t="s">
        <v>1495</v>
      </c>
      <c r="E566" s="128"/>
      <c r="F566" s="52"/>
    </row>
    <row r="567" spans="1:6" x14ac:dyDescent="0.2">
      <c r="A567" s="55">
        <v>50204</v>
      </c>
      <c r="B567" s="56" t="s">
        <v>43</v>
      </c>
      <c r="C567" s="52" t="s">
        <v>6</v>
      </c>
      <c r="D567" s="52" t="s">
        <v>59</v>
      </c>
      <c r="E567" s="128"/>
      <c r="F567" s="52"/>
    </row>
    <row r="568" spans="1:6" x14ac:dyDescent="0.2">
      <c r="A568" s="55">
        <v>50205</v>
      </c>
      <c r="B568" s="56" t="s">
        <v>24</v>
      </c>
      <c r="C568" s="52" t="s">
        <v>109</v>
      </c>
      <c r="D568" s="52" t="s">
        <v>62</v>
      </c>
      <c r="E568" s="128"/>
      <c r="F568" s="52"/>
    </row>
    <row r="569" spans="1:6" x14ac:dyDescent="0.2">
      <c r="A569" s="55">
        <v>50206</v>
      </c>
      <c r="B569" s="56" t="s">
        <v>9569</v>
      </c>
      <c r="C569" s="52" t="s">
        <v>109</v>
      </c>
      <c r="D569" s="52" t="s">
        <v>62</v>
      </c>
      <c r="E569" s="128"/>
      <c r="F569" s="52"/>
    </row>
    <row r="570" spans="1:6" x14ac:dyDescent="0.2">
      <c r="A570" s="55">
        <v>50207</v>
      </c>
      <c r="B570" s="56" t="s">
        <v>8863</v>
      </c>
      <c r="C570" s="52" t="s">
        <v>109</v>
      </c>
      <c r="D570" s="52" t="s">
        <v>62</v>
      </c>
      <c r="E570" s="128"/>
      <c r="F570" s="52"/>
    </row>
    <row r="571" spans="1:6" x14ac:dyDescent="0.2">
      <c r="A571" s="55">
        <v>50208</v>
      </c>
      <c r="B571" s="56" t="s">
        <v>9570</v>
      </c>
      <c r="C571" s="52" t="s">
        <v>109</v>
      </c>
      <c r="D571" s="52" t="s">
        <v>62</v>
      </c>
      <c r="E571" s="128"/>
      <c r="F571" s="52"/>
    </row>
    <row r="572" spans="1:6" x14ac:dyDescent="0.2">
      <c r="A572" s="55">
        <v>50209</v>
      </c>
      <c r="B572" s="56" t="s">
        <v>174</v>
      </c>
      <c r="C572" s="52" t="s">
        <v>109</v>
      </c>
      <c r="D572" s="52" t="s">
        <v>62</v>
      </c>
      <c r="E572" s="128"/>
      <c r="F572" s="52"/>
    </row>
    <row r="573" spans="1:6" x14ac:dyDescent="0.2">
      <c r="A573" s="55"/>
      <c r="B573" s="56"/>
      <c r="C573" s="52"/>
      <c r="D573" s="52" t="s">
        <v>8868</v>
      </c>
      <c r="E573" s="128"/>
      <c r="F573" s="52"/>
    </row>
    <row r="574" spans="1:6" x14ac:dyDescent="0.2">
      <c r="A574" s="55"/>
      <c r="B574" s="56"/>
      <c r="C574" s="52"/>
      <c r="D574" s="52" t="s">
        <v>8868</v>
      </c>
      <c r="E574" s="128"/>
      <c r="F574" s="52"/>
    </row>
    <row r="575" spans="1:6" x14ac:dyDescent="0.2">
      <c r="A575" s="54" t="s">
        <v>8908</v>
      </c>
      <c r="B575" s="56"/>
      <c r="C575" s="52"/>
      <c r="D575" s="52"/>
      <c r="E575" s="128"/>
      <c r="F575" s="52"/>
    </row>
    <row r="576" spans="1:6" x14ac:dyDescent="0.2">
      <c r="A576" s="55">
        <v>55101</v>
      </c>
      <c r="B576" s="56" t="s">
        <v>9572</v>
      </c>
      <c r="C576" s="52" t="s">
        <v>110</v>
      </c>
      <c r="D576" s="52" t="s">
        <v>63</v>
      </c>
      <c r="E576" s="128"/>
      <c r="F576" s="52"/>
    </row>
    <row r="577" spans="1:6" x14ac:dyDescent="0.2">
      <c r="A577" s="55">
        <v>55102</v>
      </c>
      <c r="B577" s="56" t="s">
        <v>8909</v>
      </c>
      <c r="C577" s="52" t="s">
        <v>6</v>
      </c>
      <c r="D577" s="52" t="s">
        <v>59</v>
      </c>
      <c r="E577" s="128"/>
      <c r="F577" s="52"/>
    </row>
    <row r="578" spans="1:6" x14ac:dyDescent="0.2">
      <c r="A578" s="55">
        <v>55103</v>
      </c>
      <c r="B578" s="56" t="s">
        <v>8909</v>
      </c>
      <c r="C578" s="52" t="s">
        <v>109</v>
      </c>
      <c r="D578" s="52" t="s">
        <v>62</v>
      </c>
      <c r="E578" s="128"/>
      <c r="F578" s="52"/>
    </row>
    <row r="579" spans="1:6" x14ac:dyDescent="0.2">
      <c r="A579" s="55">
        <v>55104</v>
      </c>
      <c r="B579" s="56" t="s">
        <v>8910</v>
      </c>
      <c r="C579" s="52" t="s">
        <v>6</v>
      </c>
      <c r="D579" s="52" t="s">
        <v>59</v>
      </c>
      <c r="E579" s="128"/>
      <c r="F579" s="52"/>
    </row>
    <row r="580" spans="1:6" x14ac:dyDescent="0.2">
      <c r="A580" s="55">
        <v>55105</v>
      </c>
      <c r="B580" s="56" t="s">
        <v>8910</v>
      </c>
      <c r="C580" s="52" t="s">
        <v>85</v>
      </c>
      <c r="D580" s="52" t="s">
        <v>85</v>
      </c>
      <c r="E580" s="128"/>
      <c r="F580" s="52"/>
    </row>
    <row r="581" spans="1:6" x14ac:dyDescent="0.2">
      <c r="A581" s="55">
        <v>55106</v>
      </c>
      <c r="B581" s="56" t="s">
        <v>8909</v>
      </c>
      <c r="C581" s="52" t="s">
        <v>85</v>
      </c>
      <c r="D581" s="52" t="s">
        <v>85</v>
      </c>
      <c r="E581" s="128"/>
      <c r="F581" s="52"/>
    </row>
    <row r="582" spans="1:6" x14ac:dyDescent="0.2">
      <c r="A582" s="55">
        <v>55115</v>
      </c>
      <c r="B582" s="56" t="s">
        <v>9573</v>
      </c>
      <c r="C582" s="52" t="s">
        <v>110</v>
      </c>
      <c r="D582" s="52" t="s">
        <v>63</v>
      </c>
      <c r="E582" s="128"/>
      <c r="F582" s="52"/>
    </row>
    <row r="583" spans="1:6" x14ac:dyDescent="0.2">
      <c r="A583" s="55">
        <v>55116</v>
      </c>
      <c r="B583" s="56" t="s">
        <v>8911</v>
      </c>
      <c r="C583" s="52" t="s">
        <v>6</v>
      </c>
      <c r="D583" s="52" t="s">
        <v>59</v>
      </c>
      <c r="E583" s="128"/>
      <c r="F583" s="52"/>
    </row>
    <row r="584" spans="1:6" x14ac:dyDescent="0.2">
      <c r="A584" s="55">
        <v>55117</v>
      </c>
      <c r="B584" s="56" t="s">
        <v>155</v>
      </c>
      <c r="C584" s="52" t="s">
        <v>6</v>
      </c>
      <c r="D584" s="52" t="s">
        <v>59</v>
      </c>
      <c r="E584" s="128"/>
      <c r="F584" s="52"/>
    </row>
    <row r="585" spans="1:6" x14ac:dyDescent="0.2">
      <c r="A585" s="55">
        <v>55120</v>
      </c>
      <c r="B585" s="56" t="s">
        <v>51</v>
      </c>
      <c r="C585" s="52" t="s">
        <v>110</v>
      </c>
      <c r="D585" s="52" t="s">
        <v>63</v>
      </c>
      <c r="E585" s="128"/>
      <c r="F585" s="52"/>
    </row>
    <row r="586" spans="1:6" x14ac:dyDescent="0.2">
      <c r="A586" s="55">
        <v>55121</v>
      </c>
      <c r="B586" s="56" t="s">
        <v>51</v>
      </c>
      <c r="C586" s="52" t="s">
        <v>6</v>
      </c>
      <c r="D586" s="52" t="s">
        <v>59</v>
      </c>
      <c r="E586" s="128"/>
      <c r="F586" s="52"/>
    </row>
    <row r="587" spans="1:6" x14ac:dyDescent="0.2">
      <c r="A587" s="55">
        <v>55125</v>
      </c>
      <c r="B587" s="56" t="s">
        <v>161</v>
      </c>
      <c r="C587" s="52" t="s">
        <v>6</v>
      </c>
      <c r="D587" s="52" t="s">
        <v>59</v>
      </c>
      <c r="E587" s="128"/>
      <c r="F587" s="52"/>
    </row>
    <row r="588" spans="1:6" x14ac:dyDescent="0.2">
      <c r="A588" s="55"/>
      <c r="B588" s="56"/>
      <c r="C588" s="52"/>
      <c r="D588" s="52" t="s">
        <v>8868</v>
      </c>
      <c r="E588" s="128"/>
      <c r="F588" s="52"/>
    </row>
    <row r="589" spans="1:6" x14ac:dyDescent="0.2">
      <c r="A589" s="55"/>
      <c r="B589" s="56"/>
      <c r="C589" s="52"/>
      <c r="D589" s="52" t="s">
        <v>8868</v>
      </c>
      <c r="E589" s="128"/>
      <c r="F589" s="52"/>
    </row>
    <row r="590" spans="1:6" x14ac:dyDescent="0.2">
      <c r="A590" s="54" t="s">
        <v>8912</v>
      </c>
      <c r="B590" s="56"/>
      <c r="C590" s="52"/>
      <c r="D590" s="52"/>
      <c r="E590" s="128"/>
      <c r="F590" s="52"/>
    </row>
    <row r="591" spans="1:6" x14ac:dyDescent="0.2">
      <c r="A591" s="55">
        <v>55201</v>
      </c>
      <c r="B591" s="56" t="s">
        <v>9575</v>
      </c>
      <c r="C591" s="52" t="s">
        <v>113</v>
      </c>
      <c r="D591" s="52" t="s">
        <v>65</v>
      </c>
      <c r="E591" s="128"/>
      <c r="F591" s="52"/>
    </row>
    <row r="592" spans="1:6" x14ac:dyDescent="0.2">
      <c r="A592" s="55">
        <v>55202</v>
      </c>
      <c r="B592" s="56" t="s">
        <v>9576</v>
      </c>
      <c r="C592" s="52" t="s">
        <v>109</v>
      </c>
      <c r="D592" s="52" t="s">
        <v>62</v>
      </c>
      <c r="E592" s="128"/>
      <c r="F592" s="52"/>
    </row>
    <row r="593" spans="1:6" x14ac:dyDescent="0.2">
      <c r="A593" s="55">
        <v>55203</v>
      </c>
      <c r="B593" s="56" t="s">
        <v>9576</v>
      </c>
      <c r="C593" s="52" t="s">
        <v>113</v>
      </c>
      <c r="D593" s="52" t="s">
        <v>65</v>
      </c>
      <c r="E593" s="128"/>
      <c r="F593" s="52"/>
    </row>
    <row r="594" spans="1:6" x14ac:dyDescent="0.2">
      <c r="A594" s="55">
        <v>55210</v>
      </c>
      <c r="B594" s="56" t="s">
        <v>9577</v>
      </c>
      <c r="C594" s="52" t="s">
        <v>113</v>
      </c>
      <c r="D594" s="52" t="s">
        <v>65</v>
      </c>
      <c r="E594" s="128"/>
      <c r="F594" s="52"/>
    </row>
    <row r="595" spans="1:6" x14ac:dyDescent="0.2">
      <c r="A595" s="55">
        <v>55211</v>
      </c>
      <c r="B595" s="56" t="s">
        <v>9577</v>
      </c>
      <c r="C595" s="81" t="s">
        <v>109</v>
      </c>
      <c r="D595" s="81" t="s">
        <v>62</v>
      </c>
      <c r="E595" s="128"/>
      <c r="F595" s="81"/>
    </row>
    <row r="596" spans="1:6" x14ac:dyDescent="0.2">
      <c r="A596" s="55">
        <v>55220</v>
      </c>
      <c r="B596" s="56" t="s">
        <v>162</v>
      </c>
      <c r="C596" s="52" t="s">
        <v>109</v>
      </c>
      <c r="D596" s="52" t="s">
        <v>62</v>
      </c>
      <c r="E596" s="128"/>
      <c r="F596" s="52"/>
    </row>
    <row r="597" spans="1:6" x14ac:dyDescent="0.2">
      <c r="A597" s="55">
        <v>55221</v>
      </c>
      <c r="B597" s="56" t="s">
        <v>162</v>
      </c>
      <c r="C597" s="52" t="s">
        <v>113</v>
      </c>
      <c r="D597" s="52" t="s">
        <v>65</v>
      </c>
      <c r="E597" s="128"/>
      <c r="F597" s="52"/>
    </row>
    <row r="598" spans="1:6" x14ac:dyDescent="0.2">
      <c r="A598" s="55">
        <v>55222</v>
      </c>
      <c r="B598" s="56" t="s">
        <v>162</v>
      </c>
      <c r="C598" s="52" t="s">
        <v>85</v>
      </c>
      <c r="D598" s="52" t="s">
        <v>85</v>
      </c>
      <c r="E598" s="128"/>
      <c r="F598" s="52"/>
    </row>
    <row r="599" spans="1:6" x14ac:dyDescent="0.2">
      <c r="A599" s="55">
        <v>55223</v>
      </c>
      <c r="B599" s="56" t="s">
        <v>162</v>
      </c>
      <c r="C599" s="52" t="s">
        <v>110</v>
      </c>
      <c r="D599" s="52" t="s">
        <v>63</v>
      </c>
      <c r="E599" s="128"/>
      <c r="F599" s="52"/>
    </row>
    <row r="600" spans="1:6" x14ac:dyDescent="0.2">
      <c r="A600" s="55">
        <v>55224</v>
      </c>
      <c r="B600" s="68" t="s">
        <v>163</v>
      </c>
      <c r="C600" s="52" t="s">
        <v>109</v>
      </c>
      <c r="D600" s="52" t="s">
        <v>62</v>
      </c>
      <c r="E600" s="128"/>
      <c r="F600" s="52"/>
    </row>
    <row r="601" spans="1:6" x14ac:dyDescent="0.2">
      <c r="A601" s="55">
        <v>55225</v>
      </c>
      <c r="B601" s="68" t="s">
        <v>164</v>
      </c>
      <c r="C601" s="52" t="s">
        <v>110</v>
      </c>
      <c r="D601" s="52" t="s">
        <v>63</v>
      </c>
      <c r="E601" s="128"/>
      <c r="F601" s="52"/>
    </row>
    <row r="602" spans="1:6" x14ac:dyDescent="0.2">
      <c r="A602" s="55">
        <v>55226</v>
      </c>
      <c r="B602" s="56" t="s">
        <v>167</v>
      </c>
      <c r="C602" s="52" t="s">
        <v>109</v>
      </c>
      <c r="D602" s="52" t="s">
        <v>62</v>
      </c>
      <c r="E602" s="128"/>
      <c r="F602" s="52"/>
    </row>
    <row r="603" spans="1:6" x14ac:dyDescent="0.2">
      <c r="A603" s="55">
        <v>55227</v>
      </c>
      <c r="B603" s="56" t="s">
        <v>167</v>
      </c>
      <c r="C603" s="52" t="s">
        <v>85</v>
      </c>
      <c r="D603" s="52" t="s">
        <v>85</v>
      </c>
      <c r="E603" s="128"/>
      <c r="F603" s="52"/>
    </row>
    <row r="604" spans="1:6" x14ac:dyDescent="0.2">
      <c r="A604" s="55">
        <v>55230</v>
      </c>
      <c r="B604" s="56" t="s">
        <v>168</v>
      </c>
      <c r="C604" s="52" t="s">
        <v>109</v>
      </c>
      <c r="D604" s="52" t="s">
        <v>62</v>
      </c>
      <c r="E604" s="128"/>
      <c r="F604" s="52"/>
    </row>
    <row r="605" spans="1:6" x14ac:dyDescent="0.2">
      <c r="A605" s="55">
        <v>55231</v>
      </c>
      <c r="B605" s="56" t="s">
        <v>169</v>
      </c>
      <c r="C605" s="52" t="s">
        <v>105</v>
      </c>
      <c r="D605" s="52" t="s">
        <v>30</v>
      </c>
      <c r="E605" s="128"/>
      <c r="F605" s="52"/>
    </row>
    <row r="606" spans="1:6" x14ac:dyDescent="0.2">
      <c r="A606" s="55">
        <v>55235</v>
      </c>
      <c r="B606" s="56" t="s">
        <v>170</v>
      </c>
      <c r="C606" s="52" t="s">
        <v>110</v>
      </c>
      <c r="D606" s="52" t="s">
        <v>63</v>
      </c>
      <c r="E606" s="128"/>
      <c r="F606" s="52"/>
    </row>
    <row r="607" spans="1:6" x14ac:dyDescent="0.2">
      <c r="A607" s="55">
        <v>55236</v>
      </c>
      <c r="B607" s="56" t="s">
        <v>171</v>
      </c>
      <c r="C607" s="52" t="s">
        <v>85</v>
      </c>
      <c r="D607" s="52" t="s">
        <v>85</v>
      </c>
      <c r="E607" s="128"/>
      <c r="F607" s="52"/>
    </row>
    <row r="608" spans="1:6" x14ac:dyDescent="0.2">
      <c r="A608" s="55">
        <v>55240</v>
      </c>
      <c r="B608" s="56" t="s">
        <v>53</v>
      </c>
      <c r="C608" s="52" t="s">
        <v>113</v>
      </c>
      <c r="D608" s="52" t="s">
        <v>1495</v>
      </c>
      <c r="E608" s="128"/>
      <c r="F608" s="52"/>
    </row>
    <row r="609" spans="1:6" x14ac:dyDescent="0.2">
      <c r="A609" s="55"/>
      <c r="B609" s="56"/>
      <c r="C609" s="52"/>
      <c r="D609" s="52" t="s">
        <v>8868</v>
      </c>
      <c r="E609" s="128"/>
      <c r="F609" s="52"/>
    </row>
    <row r="610" spans="1:6" x14ac:dyDescent="0.2">
      <c r="A610" s="55"/>
      <c r="B610" s="56"/>
      <c r="C610" s="52"/>
      <c r="D610" s="52" t="s">
        <v>8868</v>
      </c>
      <c r="E610" s="128"/>
      <c r="F610" s="52"/>
    </row>
    <row r="611" spans="1:6" x14ac:dyDescent="0.2">
      <c r="A611" s="54" t="s">
        <v>8913</v>
      </c>
      <c r="B611" s="56"/>
      <c r="C611" s="52"/>
      <c r="D611" s="52"/>
      <c r="E611" s="128"/>
      <c r="F611" s="52"/>
    </row>
    <row r="612" spans="1:6" x14ac:dyDescent="0.2">
      <c r="A612" s="55">
        <v>55301</v>
      </c>
      <c r="B612" s="56" t="s">
        <v>9578</v>
      </c>
      <c r="C612" s="52" t="s">
        <v>6</v>
      </c>
      <c r="D612" s="52" t="s">
        <v>59</v>
      </c>
      <c r="E612" s="128"/>
      <c r="F612" s="52"/>
    </row>
    <row r="613" spans="1:6" x14ac:dyDescent="0.2">
      <c r="A613" s="55">
        <v>55302</v>
      </c>
      <c r="B613" s="56" t="s">
        <v>9578</v>
      </c>
      <c r="C613" s="52" t="s">
        <v>110</v>
      </c>
      <c r="D613" s="52" t="s">
        <v>63</v>
      </c>
      <c r="E613" s="128"/>
      <c r="F613" s="52"/>
    </row>
    <row r="614" spans="1:6" x14ac:dyDescent="0.2">
      <c r="A614" s="55">
        <v>55303</v>
      </c>
      <c r="B614" s="56" t="s">
        <v>106</v>
      </c>
      <c r="C614" s="52" t="s">
        <v>85</v>
      </c>
      <c r="D614" s="52" t="s">
        <v>85</v>
      </c>
      <c r="E614" s="128"/>
      <c r="F614" s="52"/>
    </row>
    <row r="615" spans="1:6" ht="16.5" x14ac:dyDescent="0.3">
      <c r="A615" s="55">
        <v>55310</v>
      </c>
      <c r="B615" s="69" t="s">
        <v>9579</v>
      </c>
      <c r="C615" s="52" t="s">
        <v>110</v>
      </c>
      <c r="D615" s="52" t="s">
        <v>63</v>
      </c>
      <c r="E615" s="128"/>
      <c r="F615" s="52"/>
    </row>
    <row r="616" spans="1:6" ht="16.5" x14ac:dyDescent="0.3">
      <c r="A616" s="55">
        <v>55311</v>
      </c>
      <c r="B616" s="69" t="s">
        <v>9579</v>
      </c>
      <c r="C616" s="52" t="s">
        <v>6</v>
      </c>
      <c r="D616" s="52" t="s">
        <v>59</v>
      </c>
      <c r="E616" s="128"/>
      <c r="F616" s="52"/>
    </row>
    <row r="617" spans="1:6" x14ac:dyDescent="0.2">
      <c r="A617" s="55"/>
      <c r="B617" s="56"/>
      <c r="C617" s="52"/>
      <c r="D617" s="52" t="s">
        <v>8868</v>
      </c>
      <c r="E617" s="128"/>
      <c r="F617" s="52"/>
    </row>
    <row r="618" spans="1:6" x14ac:dyDescent="0.2">
      <c r="A618" s="55"/>
      <c r="B618" s="56"/>
      <c r="C618" s="52"/>
      <c r="D618" s="52" t="s">
        <v>8868</v>
      </c>
      <c r="E618" s="128"/>
      <c r="F618" s="52"/>
    </row>
    <row r="619" spans="1:6" x14ac:dyDescent="0.2">
      <c r="A619" s="54" t="s">
        <v>8914</v>
      </c>
      <c r="B619" s="56"/>
      <c r="C619" s="52"/>
      <c r="D619" s="52"/>
      <c r="E619" s="128"/>
      <c r="F619" s="52"/>
    </row>
    <row r="620" spans="1:6" x14ac:dyDescent="0.2">
      <c r="A620" s="55">
        <v>55401</v>
      </c>
      <c r="B620" s="56" t="s">
        <v>9580</v>
      </c>
      <c r="C620" s="52" t="s">
        <v>105</v>
      </c>
      <c r="D620" s="52" t="s">
        <v>30</v>
      </c>
      <c r="E620" s="128"/>
      <c r="F620" s="52"/>
    </row>
    <row r="621" spans="1:6" ht="25.5" x14ac:dyDescent="0.2">
      <c r="A621" s="113">
        <v>55405</v>
      </c>
      <c r="B621" s="114" t="s">
        <v>10823</v>
      </c>
      <c r="C621" s="115" t="s">
        <v>105</v>
      </c>
      <c r="D621" s="115" t="s">
        <v>30</v>
      </c>
      <c r="E621" s="130" t="s">
        <v>10959</v>
      </c>
      <c r="F621" s="61" t="s">
        <v>10874</v>
      </c>
    </row>
    <row r="622" spans="1:6" x14ac:dyDescent="0.2">
      <c r="A622" s="55"/>
      <c r="B622" s="56"/>
      <c r="C622" s="52"/>
      <c r="D622" s="52" t="s">
        <v>8868</v>
      </c>
      <c r="E622" s="128"/>
      <c r="F622" s="52"/>
    </row>
    <row r="623" spans="1:6" x14ac:dyDescent="0.2">
      <c r="A623" s="55"/>
      <c r="B623" s="56"/>
      <c r="C623" s="52"/>
      <c r="D623" s="52" t="s">
        <v>8868</v>
      </c>
      <c r="E623" s="128"/>
      <c r="F623" s="52"/>
    </row>
    <row r="624" spans="1:6" x14ac:dyDescent="0.2">
      <c r="A624" s="54" t="s">
        <v>8915</v>
      </c>
      <c r="B624" s="56"/>
      <c r="C624" s="52"/>
      <c r="D624" s="52"/>
      <c r="E624" s="128"/>
      <c r="F624" s="52"/>
    </row>
    <row r="625" spans="1:6" x14ac:dyDescent="0.2">
      <c r="A625" s="55">
        <v>55501</v>
      </c>
      <c r="B625" s="68" t="s">
        <v>9581</v>
      </c>
      <c r="C625" s="70" t="s">
        <v>85</v>
      </c>
      <c r="D625" s="70" t="s">
        <v>85</v>
      </c>
      <c r="E625" s="128"/>
      <c r="F625" s="52"/>
    </row>
    <row r="626" spans="1:6" x14ac:dyDescent="0.2">
      <c r="A626" s="55">
        <v>55502</v>
      </c>
      <c r="B626" s="68" t="s">
        <v>69</v>
      </c>
      <c r="C626" s="70" t="s">
        <v>105</v>
      </c>
      <c r="D626" s="52" t="s">
        <v>30</v>
      </c>
      <c r="E626" s="128"/>
      <c r="F626" s="52"/>
    </row>
    <row r="627" spans="1:6" x14ac:dyDescent="0.2">
      <c r="A627" s="55">
        <v>55504</v>
      </c>
      <c r="B627" s="68" t="s">
        <v>87</v>
      </c>
      <c r="C627" s="70" t="s">
        <v>85</v>
      </c>
      <c r="D627" s="70" t="s">
        <v>85</v>
      </c>
      <c r="E627" s="128"/>
      <c r="F627" s="52"/>
    </row>
    <row r="628" spans="1:6" x14ac:dyDescent="0.2">
      <c r="A628" s="55">
        <v>55505</v>
      </c>
      <c r="B628" s="68" t="s">
        <v>8556</v>
      </c>
      <c r="C628" s="70" t="s">
        <v>110</v>
      </c>
      <c r="D628" s="52" t="s">
        <v>63</v>
      </c>
      <c r="E628" s="128"/>
      <c r="F628" s="52"/>
    </row>
    <row r="629" spans="1:6" x14ac:dyDescent="0.2">
      <c r="A629" s="55">
        <v>55506</v>
      </c>
      <c r="B629" s="68" t="s">
        <v>9582</v>
      </c>
      <c r="C629" s="70" t="s">
        <v>6</v>
      </c>
      <c r="D629" s="52" t="s">
        <v>59</v>
      </c>
      <c r="E629" s="128"/>
      <c r="F629" s="52"/>
    </row>
    <row r="630" spans="1:6" x14ac:dyDescent="0.2">
      <c r="A630" s="55"/>
      <c r="B630" s="56"/>
      <c r="C630" s="52"/>
      <c r="D630" s="52" t="s">
        <v>8868</v>
      </c>
      <c r="E630" s="128"/>
      <c r="F630" s="52"/>
    </row>
    <row r="631" spans="1:6" x14ac:dyDescent="0.2">
      <c r="A631" s="55"/>
      <c r="B631" s="56"/>
      <c r="C631" s="52"/>
      <c r="D631" s="52" t="s">
        <v>8868</v>
      </c>
      <c r="E631" s="128"/>
      <c r="F631" s="52"/>
    </row>
    <row r="632" spans="1:6" x14ac:dyDescent="0.2">
      <c r="A632" s="54" t="s">
        <v>8916</v>
      </c>
      <c r="B632" s="56"/>
      <c r="C632" s="52"/>
      <c r="D632" s="52"/>
      <c r="E632" s="128"/>
      <c r="F632" s="52"/>
    </row>
    <row r="633" spans="1:6" x14ac:dyDescent="0.2">
      <c r="A633" s="55">
        <v>55601</v>
      </c>
      <c r="B633" s="68" t="s">
        <v>9583</v>
      </c>
      <c r="C633" s="70" t="s">
        <v>110</v>
      </c>
      <c r="D633" s="52" t="s">
        <v>63</v>
      </c>
      <c r="E633" s="128"/>
      <c r="F633" s="52"/>
    </row>
    <row r="634" spans="1:6" x14ac:dyDescent="0.2">
      <c r="A634" s="55">
        <v>55602</v>
      </c>
      <c r="B634" s="68" t="s">
        <v>1888</v>
      </c>
      <c r="C634" s="70" t="s">
        <v>110</v>
      </c>
      <c r="D634" s="52" t="s">
        <v>63</v>
      </c>
      <c r="E634" s="128"/>
      <c r="F634" s="52"/>
    </row>
    <row r="635" spans="1:6" x14ac:dyDescent="0.2">
      <c r="A635" s="55">
        <v>55603</v>
      </c>
      <c r="B635" s="68" t="s">
        <v>1888</v>
      </c>
      <c r="C635" s="70" t="s">
        <v>85</v>
      </c>
      <c r="D635" s="52" t="s">
        <v>85</v>
      </c>
      <c r="E635" s="128"/>
      <c r="F635" s="52"/>
    </row>
    <row r="636" spans="1:6" x14ac:dyDescent="0.2">
      <c r="A636" s="55"/>
      <c r="B636" s="68"/>
      <c r="C636" s="52"/>
      <c r="D636" s="52" t="s">
        <v>8868</v>
      </c>
      <c r="E636" s="128"/>
      <c r="F636" s="52"/>
    </row>
    <row r="637" spans="1:6" x14ac:dyDescent="0.2">
      <c r="A637" s="55"/>
      <c r="B637" s="56"/>
      <c r="C637" s="52"/>
      <c r="D637" s="52" t="s">
        <v>8868</v>
      </c>
      <c r="E637" s="128"/>
      <c r="F637" s="52"/>
    </row>
    <row r="638" spans="1:6" x14ac:dyDescent="0.2">
      <c r="A638" s="54" t="s">
        <v>8917</v>
      </c>
      <c r="B638" s="56"/>
      <c r="C638" s="52"/>
      <c r="D638" s="52"/>
      <c r="E638" s="128"/>
      <c r="F638" s="52"/>
    </row>
    <row r="639" spans="1:6" x14ac:dyDescent="0.2">
      <c r="A639" s="55">
        <v>55701</v>
      </c>
      <c r="B639" s="56" t="s">
        <v>9584</v>
      </c>
      <c r="C639" s="52" t="s">
        <v>113</v>
      </c>
      <c r="D639" s="52" t="s">
        <v>54</v>
      </c>
      <c r="E639" s="128"/>
      <c r="F639" s="52"/>
    </row>
    <row r="640" spans="1:6" x14ac:dyDescent="0.2">
      <c r="A640" s="55">
        <v>55702</v>
      </c>
      <c r="B640" s="56" t="s">
        <v>9585</v>
      </c>
      <c r="C640" s="71" t="s">
        <v>110</v>
      </c>
      <c r="D640" s="71" t="s">
        <v>63</v>
      </c>
      <c r="E640" s="128"/>
      <c r="F640" s="52"/>
    </row>
    <row r="641" spans="1:6" x14ac:dyDescent="0.2">
      <c r="A641" s="55">
        <v>55703</v>
      </c>
      <c r="B641" s="56" t="s">
        <v>9585</v>
      </c>
      <c r="C641" s="71" t="s">
        <v>109</v>
      </c>
      <c r="D641" s="71" t="s">
        <v>62</v>
      </c>
      <c r="E641" s="128"/>
      <c r="F641" s="52"/>
    </row>
    <row r="642" spans="1:6" x14ac:dyDescent="0.2">
      <c r="A642" s="55">
        <v>55706</v>
      </c>
      <c r="B642" s="56" t="s">
        <v>9584</v>
      </c>
      <c r="C642" s="52" t="s">
        <v>85</v>
      </c>
      <c r="D642" s="52" t="s">
        <v>85</v>
      </c>
      <c r="E642" s="128"/>
      <c r="F642" s="52"/>
    </row>
    <row r="643" spans="1:6" x14ac:dyDescent="0.2">
      <c r="A643" s="55">
        <v>55707</v>
      </c>
      <c r="B643" s="56" t="s">
        <v>9586</v>
      </c>
      <c r="C643" s="52" t="s">
        <v>6</v>
      </c>
      <c r="D643" s="52" t="s">
        <v>59</v>
      </c>
      <c r="E643" s="128"/>
      <c r="F643" s="52"/>
    </row>
    <row r="644" spans="1:6" x14ac:dyDescent="0.2">
      <c r="A644" s="62">
        <v>55720</v>
      </c>
      <c r="B644" s="79" t="s">
        <v>10858</v>
      </c>
      <c r="C644" s="61" t="s">
        <v>85</v>
      </c>
      <c r="D644" s="61" t="s">
        <v>85</v>
      </c>
      <c r="E644" s="130">
        <v>42696</v>
      </c>
      <c r="F644" s="52"/>
    </row>
    <row r="645" spans="1:6" x14ac:dyDescent="0.2">
      <c r="A645" s="55"/>
      <c r="B645" s="56"/>
      <c r="C645" s="52"/>
      <c r="D645" s="52" t="s">
        <v>8868</v>
      </c>
      <c r="E645" s="128"/>
      <c r="F645" s="52"/>
    </row>
    <row r="646" spans="1:6" x14ac:dyDescent="0.2">
      <c r="A646" s="55"/>
      <c r="B646" s="56"/>
      <c r="C646" s="52"/>
      <c r="D646" s="52"/>
      <c r="E646" s="128"/>
      <c r="F646" s="52"/>
    </row>
    <row r="647" spans="1:6" x14ac:dyDescent="0.2">
      <c r="A647" s="54" t="s">
        <v>8918</v>
      </c>
      <c r="B647" s="56"/>
      <c r="C647" s="81"/>
      <c r="D647" s="81"/>
      <c r="E647" s="128"/>
      <c r="F647" s="81"/>
    </row>
    <row r="648" spans="1:6" x14ac:dyDescent="0.2">
      <c r="A648" s="55">
        <v>55801</v>
      </c>
      <c r="B648" s="56" t="s">
        <v>70</v>
      </c>
      <c r="C648" s="52" t="s">
        <v>109</v>
      </c>
      <c r="D648" s="52" t="s">
        <v>62</v>
      </c>
      <c r="E648" s="128"/>
      <c r="F648" s="52"/>
    </row>
    <row r="649" spans="1:6" x14ac:dyDescent="0.2">
      <c r="A649" s="55"/>
      <c r="B649" s="56"/>
      <c r="C649" s="52"/>
      <c r="D649" s="52" t="s">
        <v>8868</v>
      </c>
      <c r="E649" s="128"/>
      <c r="F649" s="52"/>
    </row>
    <row r="650" spans="1:6" x14ac:dyDescent="0.2">
      <c r="A650" s="55"/>
      <c r="B650" s="56"/>
      <c r="C650" s="52"/>
      <c r="D650" s="52" t="s">
        <v>8868</v>
      </c>
      <c r="E650" s="128"/>
      <c r="F650" s="52"/>
    </row>
    <row r="651" spans="1:6" x14ac:dyDescent="0.2">
      <c r="A651" s="54" t="s">
        <v>8919</v>
      </c>
      <c r="B651" s="56"/>
      <c r="C651" s="52"/>
      <c r="D651" s="52"/>
      <c r="E651" s="128"/>
      <c r="F651" s="52"/>
    </row>
    <row r="652" spans="1:6" x14ac:dyDescent="0.2">
      <c r="A652" s="55">
        <v>55901</v>
      </c>
      <c r="B652" s="56" t="s">
        <v>9907</v>
      </c>
      <c r="C652" s="52" t="s">
        <v>109</v>
      </c>
      <c r="D652" s="52" t="s">
        <v>62</v>
      </c>
      <c r="E652" s="128"/>
      <c r="F652" s="52"/>
    </row>
    <row r="653" spans="1:6" x14ac:dyDescent="0.2">
      <c r="A653" s="55"/>
      <c r="B653" s="56"/>
      <c r="C653" s="52"/>
      <c r="D653" s="52" t="s">
        <v>8868</v>
      </c>
      <c r="E653" s="128"/>
      <c r="F653" s="52"/>
    </row>
    <row r="654" spans="1:6" x14ac:dyDescent="0.2">
      <c r="A654" s="55"/>
      <c r="B654" s="56"/>
      <c r="C654" s="52"/>
      <c r="D654" s="52" t="s">
        <v>8868</v>
      </c>
      <c r="E654" s="128"/>
      <c r="F654" s="52"/>
    </row>
    <row r="655" spans="1:6" x14ac:dyDescent="0.2">
      <c r="A655" s="54" t="s">
        <v>9872</v>
      </c>
      <c r="B655" s="56"/>
      <c r="C655" s="52"/>
      <c r="D655" s="52"/>
      <c r="E655" s="128"/>
      <c r="F655" s="52"/>
    </row>
    <row r="656" spans="1:6" x14ac:dyDescent="0.2">
      <c r="A656" s="55">
        <v>56001</v>
      </c>
      <c r="B656" s="56" t="s">
        <v>74</v>
      </c>
      <c r="C656" s="52" t="s">
        <v>109</v>
      </c>
      <c r="D656" s="52" t="s">
        <v>62</v>
      </c>
      <c r="E656" s="128"/>
      <c r="F656" s="52"/>
    </row>
    <row r="657" spans="1:6" x14ac:dyDescent="0.2">
      <c r="A657" s="55">
        <v>56003</v>
      </c>
      <c r="B657" s="56" t="s">
        <v>74</v>
      </c>
      <c r="C657" s="52" t="s">
        <v>85</v>
      </c>
      <c r="D657" s="52" t="s">
        <v>85</v>
      </c>
      <c r="E657" s="128"/>
      <c r="F657" s="52"/>
    </row>
    <row r="658" spans="1:6" x14ac:dyDescent="0.2">
      <c r="A658" s="55"/>
      <c r="B658" s="56"/>
      <c r="C658" s="52"/>
      <c r="D658" s="52" t="s">
        <v>8868</v>
      </c>
      <c r="E658" s="128"/>
      <c r="F658" s="52"/>
    </row>
    <row r="659" spans="1:6" x14ac:dyDescent="0.2">
      <c r="A659" s="55"/>
      <c r="B659" s="56"/>
      <c r="C659" s="52"/>
      <c r="D659" s="52"/>
      <c r="E659" s="128"/>
      <c r="F659" s="52"/>
    </row>
    <row r="660" spans="1:6" x14ac:dyDescent="0.2">
      <c r="A660" s="54" t="s">
        <v>9587</v>
      </c>
      <c r="B660" s="57"/>
      <c r="C660" s="52"/>
      <c r="D660" s="52" t="s">
        <v>8868</v>
      </c>
      <c r="E660" s="128"/>
      <c r="F660" s="52"/>
    </row>
    <row r="661" spans="1:6" x14ac:dyDescent="0.2">
      <c r="A661" s="55">
        <v>56101</v>
      </c>
      <c r="B661" s="56" t="s">
        <v>8552</v>
      </c>
      <c r="C661" s="52" t="s">
        <v>110</v>
      </c>
      <c r="D661" s="52" t="s">
        <v>63</v>
      </c>
      <c r="E661" s="128"/>
      <c r="F661" s="52"/>
    </row>
    <row r="662" spans="1:6" x14ac:dyDescent="0.2">
      <c r="A662" s="55"/>
      <c r="B662" s="56"/>
      <c r="C662" s="52"/>
      <c r="D662" s="52" t="s">
        <v>8868</v>
      </c>
      <c r="E662" s="128"/>
      <c r="F662" s="52"/>
    </row>
    <row r="663" spans="1:6" x14ac:dyDescent="0.2">
      <c r="A663" s="55"/>
      <c r="B663" s="56"/>
      <c r="C663" s="52"/>
      <c r="D663" s="52" t="s">
        <v>8868</v>
      </c>
      <c r="E663" s="128"/>
      <c r="F663" s="52"/>
    </row>
    <row r="664" spans="1:6" x14ac:dyDescent="0.2">
      <c r="A664" s="54" t="s">
        <v>8920</v>
      </c>
      <c r="B664" s="56"/>
      <c r="C664" s="52"/>
      <c r="D664" s="52"/>
      <c r="E664" s="128"/>
      <c r="F664" s="52"/>
    </row>
    <row r="665" spans="1:6" x14ac:dyDescent="0.2">
      <c r="A665" s="55">
        <v>56201</v>
      </c>
      <c r="B665" s="56" t="s">
        <v>75</v>
      </c>
      <c r="C665" s="52" t="s">
        <v>85</v>
      </c>
      <c r="D665" s="52" t="s">
        <v>85</v>
      </c>
      <c r="E665" s="128"/>
      <c r="F665" s="52"/>
    </row>
    <row r="666" spans="1:6" x14ac:dyDescent="0.2">
      <c r="A666" s="55">
        <v>56202</v>
      </c>
      <c r="B666" s="56" t="s">
        <v>76</v>
      </c>
      <c r="C666" s="52" t="s">
        <v>85</v>
      </c>
      <c r="D666" s="52" t="s">
        <v>85</v>
      </c>
      <c r="E666" s="128"/>
      <c r="F666" s="52"/>
    </row>
    <row r="667" spans="1:6" x14ac:dyDescent="0.2">
      <c r="A667" s="62">
        <v>56203</v>
      </c>
      <c r="B667" s="79" t="s">
        <v>76</v>
      </c>
      <c r="C667" s="61" t="s">
        <v>6</v>
      </c>
      <c r="D667" s="61" t="s">
        <v>59</v>
      </c>
      <c r="E667" s="130">
        <v>43717</v>
      </c>
      <c r="F667" s="81"/>
    </row>
    <row r="668" spans="1:6" x14ac:dyDescent="0.2">
      <c r="A668" s="55">
        <v>56204</v>
      </c>
      <c r="B668" s="56" t="s">
        <v>8921</v>
      </c>
      <c r="C668" s="52" t="s">
        <v>109</v>
      </c>
      <c r="D668" s="52" t="s">
        <v>62</v>
      </c>
      <c r="E668" s="128"/>
      <c r="F668" s="52"/>
    </row>
    <row r="669" spans="1:6" x14ac:dyDescent="0.2">
      <c r="A669" s="55">
        <v>56205</v>
      </c>
      <c r="B669" s="56" t="s">
        <v>8921</v>
      </c>
      <c r="C669" s="52" t="s">
        <v>85</v>
      </c>
      <c r="D669" s="52" t="s">
        <v>85</v>
      </c>
      <c r="E669" s="128"/>
      <c r="F669" s="52"/>
    </row>
    <row r="670" spans="1:6" x14ac:dyDescent="0.2">
      <c r="A670" s="55"/>
      <c r="B670" s="56"/>
      <c r="C670" s="52"/>
      <c r="D670" s="52"/>
      <c r="E670" s="128"/>
      <c r="F670" s="52"/>
    </row>
    <row r="671" spans="1:6" x14ac:dyDescent="0.2">
      <c r="A671" s="55"/>
      <c r="B671" s="56"/>
      <c r="C671" s="52"/>
      <c r="D671" s="52" t="s">
        <v>8868</v>
      </c>
      <c r="E671" s="128"/>
      <c r="F671" s="52"/>
    </row>
    <row r="672" spans="1:6" x14ac:dyDescent="0.2">
      <c r="A672" s="54" t="s">
        <v>8922</v>
      </c>
      <c r="B672" s="56"/>
      <c r="C672" s="52"/>
      <c r="D672" s="52"/>
      <c r="E672" s="128"/>
      <c r="F672" s="52"/>
    </row>
    <row r="673" spans="1:6" x14ac:dyDescent="0.2">
      <c r="A673" s="55">
        <v>56301</v>
      </c>
      <c r="B673" s="56" t="s">
        <v>9588</v>
      </c>
      <c r="C673" s="52" t="s">
        <v>85</v>
      </c>
      <c r="D673" s="52" t="s">
        <v>85</v>
      </c>
      <c r="E673" s="128"/>
      <c r="F673" s="52"/>
    </row>
    <row r="674" spans="1:6" x14ac:dyDescent="0.2">
      <c r="A674" s="55">
        <v>56302</v>
      </c>
      <c r="B674" s="56" t="s">
        <v>9588</v>
      </c>
      <c r="C674" s="52" t="s">
        <v>109</v>
      </c>
      <c r="D674" s="52" t="s">
        <v>56</v>
      </c>
      <c r="E674" s="128"/>
      <c r="F674" s="52"/>
    </row>
    <row r="675" spans="1:6" x14ac:dyDescent="0.2">
      <c r="A675" s="55">
        <v>56303</v>
      </c>
      <c r="B675" s="56" t="s">
        <v>9589</v>
      </c>
      <c r="C675" s="52" t="s">
        <v>110</v>
      </c>
      <c r="D675" s="52" t="s">
        <v>63</v>
      </c>
      <c r="E675" s="128"/>
      <c r="F675" s="52"/>
    </row>
    <row r="676" spans="1:6" x14ac:dyDescent="0.2">
      <c r="A676" s="87">
        <v>56304</v>
      </c>
      <c r="B676" s="75" t="s">
        <v>10732</v>
      </c>
      <c r="C676" s="82" t="s">
        <v>110</v>
      </c>
      <c r="D676" s="82" t="s">
        <v>63</v>
      </c>
      <c r="E676" s="132">
        <v>42401</v>
      </c>
      <c r="F676" s="52"/>
    </row>
    <row r="677" spans="1:6" x14ac:dyDescent="0.2">
      <c r="A677" s="55">
        <v>56305</v>
      </c>
      <c r="B677" s="56" t="s">
        <v>44</v>
      </c>
      <c r="C677" s="52" t="s">
        <v>109</v>
      </c>
      <c r="D677" s="52" t="s">
        <v>56</v>
      </c>
      <c r="E677" s="128"/>
      <c r="F677" s="52"/>
    </row>
    <row r="678" spans="1:6" x14ac:dyDescent="0.2">
      <c r="A678" s="55">
        <v>56310</v>
      </c>
      <c r="B678" s="56" t="s">
        <v>9590</v>
      </c>
      <c r="C678" s="52" t="s">
        <v>46</v>
      </c>
      <c r="D678" s="52" t="s">
        <v>67</v>
      </c>
      <c r="E678" s="128"/>
      <c r="F678" s="52"/>
    </row>
    <row r="679" spans="1:6" x14ac:dyDescent="0.2">
      <c r="A679" s="55">
        <v>56311</v>
      </c>
      <c r="B679" s="56" t="s">
        <v>9590</v>
      </c>
      <c r="C679" s="52" t="s">
        <v>109</v>
      </c>
      <c r="D679" s="52" t="s">
        <v>56</v>
      </c>
      <c r="E679" s="128"/>
      <c r="F679" s="52"/>
    </row>
    <row r="680" spans="1:6" x14ac:dyDescent="0.2">
      <c r="A680" s="55">
        <v>56312</v>
      </c>
      <c r="B680" s="56" t="s">
        <v>9590</v>
      </c>
      <c r="C680" s="52" t="s">
        <v>6</v>
      </c>
      <c r="D680" s="52" t="s">
        <v>59</v>
      </c>
      <c r="E680" s="128"/>
      <c r="F680" s="52"/>
    </row>
    <row r="681" spans="1:6" x14ac:dyDescent="0.2">
      <c r="A681" s="55">
        <v>56320</v>
      </c>
      <c r="B681" s="56" t="s">
        <v>7</v>
      </c>
      <c r="C681" s="52" t="s">
        <v>85</v>
      </c>
      <c r="D681" s="52" t="s">
        <v>85</v>
      </c>
      <c r="E681" s="128"/>
      <c r="F681" s="52"/>
    </row>
    <row r="682" spans="1:6" x14ac:dyDescent="0.2">
      <c r="A682" s="55"/>
      <c r="B682" s="56"/>
      <c r="C682" s="52"/>
      <c r="D682" s="52" t="s">
        <v>8868</v>
      </c>
      <c r="E682" s="128"/>
      <c r="F682" s="52"/>
    </row>
    <row r="683" spans="1:6" x14ac:dyDescent="0.2">
      <c r="A683" s="55"/>
      <c r="B683" s="56"/>
      <c r="C683" s="52"/>
      <c r="D683" s="52" t="s">
        <v>8868</v>
      </c>
      <c r="E683" s="128"/>
      <c r="F683" s="52"/>
    </row>
    <row r="684" spans="1:6" x14ac:dyDescent="0.2">
      <c r="A684" s="54" t="s">
        <v>8923</v>
      </c>
      <c r="B684" s="56"/>
      <c r="C684" s="52"/>
      <c r="D684" s="52"/>
      <c r="E684" s="128"/>
      <c r="F684" s="52"/>
    </row>
    <row r="685" spans="1:6" x14ac:dyDescent="0.2">
      <c r="A685" s="55">
        <v>56401</v>
      </c>
      <c r="B685" s="56" t="s">
        <v>9591</v>
      </c>
      <c r="C685" s="52" t="s">
        <v>6</v>
      </c>
      <c r="D685" s="52" t="s">
        <v>59</v>
      </c>
      <c r="E685" s="128"/>
      <c r="F685" s="52"/>
    </row>
    <row r="686" spans="1:6" x14ac:dyDescent="0.2">
      <c r="A686" s="55"/>
      <c r="B686" s="56"/>
      <c r="C686" s="52"/>
      <c r="D686" s="52" t="s">
        <v>8868</v>
      </c>
      <c r="E686" s="128"/>
      <c r="F686" s="52"/>
    </row>
    <row r="687" spans="1:6" x14ac:dyDescent="0.2">
      <c r="A687" s="55"/>
      <c r="B687" s="56"/>
      <c r="C687" s="52"/>
      <c r="D687" s="52" t="s">
        <v>8868</v>
      </c>
      <c r="E687" s="128"/>
      <c r="F687" s="52"/>
    </row>
    <row r="688" spans="1:6" x14ac:dyDescent="0.2">
      <c r="A688" s="54" t="s">
        <v>8924</v>
      </c>
      <c r="B688" s="56"/>
      <c r="C688" s="52"/>
      <c r="D688" s="52"/>
      <c r="E688" s="128"/>
      <c r="F688" s="52"/>
    </row>
    <row r="689" spans="1:6" x14ac:dyDescent="0.2">
      <c r="A689" s="55">
        <v>56501</v>
      </c>
      <c r="B689" s="56" t="s">
        <v>9592</v>
      </c>
      <c r="C689" s="52" t="s">
        <v>110</v>
      </c>
      <c r="D689" s="52" t="s">
        <v>63</v>
      </c>
      <c r="E689" s="128"/>
      <c r="F689" s="52"/>
    </row>
    <row r="690" spans="1:6" x14ac:dyDescent="0.2">
      <c r="A690" s="55">
        <v>56502</v>
      </c>
      <c r="B690" s="56" t="s">
        <v>9593</v>
      </c>
      <c r="C690" s="52" t="s">
        <v>110</v>
      </c>
      <c r="D690" s="52" t="s">
        <v>63</v>
      </c>
      <c r="E690" s="128"/>
      <c r="F690" s="52"/>
    </row>
    <row r="691" spans="1:6" x14ac:dyDescent="0.2">
      <c r="A691" s="55">
        <v>56503</v>
      </c>
      <c r="B691" s="56" t="s">
        <v>9594</v>
      </c>
      <c r="C691" s="52" t="s">
        <v>110</v>
      </c>
      <c r="D691" s="52" t="s">
        <v>63</v>
      </c>
      <c r="E691" s="128"/>
      <c r="F691" s="52"/>
    </row>
    <row r="692" spans="1:6" x14ac:dyDescent="0.2">
      <c r="A692" s="55">
        <v>56505</v>
      </c>
      <c r="B692" s="56" t="s">
        <v>8</v>
      </c>
      <c r="C692" s="52" t="s">
        <v>6</v>
      </c>
      <c r="D692" s="52" t="s">
        <v>59</v>
      </c>
      <c r="E692" s="128"/>
      <c r="F692" s="52"/>
    </row>
    <row r="693" spans="1:6" x14ac:dyDescent="0.2">
      <c r="A693" s="55">
        <v>56506</v>
      </c>
      <c r="B693" s="56" t="s">
        <v>145</v>
      </c>
      <c r="C693" s="52" t="s">
        <v>110</v>
      </c>
      <c r="D693" s="52" t="s">
        <v>63</v>
      </c>
      <c r="E693" s="128"/>
      <c r="F693" s="52"/>
    </row>
    <row r="694" spans="1:6" x14ac:dyDescent="0.2">
      <c r="A694" s="55">
        <v>56507</v>
      </c>
      <c r="B694" s="56" t="s">
        <v>146</v>
      </c>
      <c r="C694" s="52" t="s">
        <v>110</v>
      </c>
      <c r="D694" s="52" t="s">
        <v>63</v>
      </c>
      <c r="E694" s="128"/>
      <c r="F694" s="52"/>
    </row>
    <row r="695" spans="1:6" x14ac:dyDescent="0.2">
      <c r="A695" s="55"/>
      <c r="B695" s="56"/>
      <c r="C695" s="52"/>
      <c r="D695" s="52" t="s">
        <v>8868</v>
      </c>
      <c r="E695" s="128"/>
      <c r="F695" s="52"/>
    </row>
    <row r="696" spans="1:6" x14ac:dyDescent="0.2">
      <c r="A696" s="55"/>
      <c r="B696" s="56"/>
      <c r="C696" s="52"/>
      <c r="D696" s="52" t="s">
        <v>8868</v>
      </c>
      <c r="E696" s="128"/>
      <c r="F696" s="52"/>
    </row>
    <row r="697" spans="1:6" x14ac:dyDescent="0.2">
      <c r="A697" s="54" t="s">
        <v>8925</v>
      </c>
      <c r="B697" s="56"/>
      <c r="C697" s="52"/>
      <c r="D697" s="52"/>
      <c r="E697" s="128"/>
      <c r="F697" s="52"/>
    </row>
    <row r="698" spans="1:6" x14ac:dyDescent="0.2">
      <c r="A698" s="55">
        <v>56601</v>
      </c>
      <c r="B698" s="56" t="s">
        <v>9595</v>
      </c>
      <c r="C698" s="52" t="s">
        <v>109</v>
      </c>
      <c r="D698" s="52" t="s">
        <v>62</v>
      </c>
      <c r="E698" s="128"/>
      <c r="F698" s="52"/>
    </row>
    <row r="699" spans="1:6" x14ac:dyDescent="0.2">
      <c r="A699" s="55">
        <v>56602</v>
      </c>
      <c r="B699" s="56" t="s">
        <v>9596</v>
      </c>
      <c r="C699" s="52" t="s">
        <v>113</v>
      </c>
      <c r="D699" s="52" t="s">
        <v>65</v>
      </c>
      <c r="E699" s="128"/>
      <c r="F699" s="52"/>
    </row>
    <row r="700" spans="1:6" x14ac:dyDescent="0.2">
      <c r="A700" s="55">
        <v>56603</v>
      </c>
      <c r="B700" s="56" t="s">
        <v>9597</v>
      </c>
      <c r="C700" s="52" t="s">
        <v>109</v>
      </c>
      <c r="D700" s="52" t="s">
        <v>62</v>
      </c>
      <c r="E700" s="128"/>
      <c r="F700" s="52"/>
    </row>
    <row r="701" spans="1:6" x14ac:dyDescent="0.2">
      <c r="A701" s="55">
        <v>56604</v>
      </c>
      <c r="B701" s="56" t="s">
        <v>9598</v>
      </c>
      <c r="C701" s="52" t="s">
        <v>113</v>
      </c>
      <c r="D701" s="52" t="s">
        <v>65</v>
      </c>
      <c r="E701" s="128"/>
      <c r="F701" s="52"/>
    </row>
    <row r="702" spans="1:6" x14ac:dyDescent="0.2">
      <c r="A702" s="55"/>
      <c r="B702" s="56"/>
      <c r="C702" s="52"/>
      <c r="D702" s="52" t="s">
        <v>8868</v>
      </c>
      <c r="E702" s="128"/>
      <c r="F702" s="52"/>
    </row>
    <row r="703" spans="1:6" x14ac:dyDescent="0.2">
      <c r="A703" s="55"/>
      <c r="B703" s="56"/>
      <c r="C703" s="52"/>
      <c r="D703" s="52" t="s">
        <v>8868</v>
      </c>
      <c r="E703" s="128"/>
      <c r="F703" s="52"/>
    </row>
    <row r="704" spans="1:6" x14ac:dyDescent="0.2">
      <c r="A704" s="54" t="s">
        <v>9599</v>
      </c>
      <c r="B704" s="56"/>
      <c r="C704" s="52"/>
      <c r="D704" s="52" t="s">
        <v>8868</v>
      </c>
      <c r="E704" s="128"/>
      <c r="F704" s="52"/>
    </row>
    <row r="705" spans="1:6" x14ac:dyDescent="0.2">
      <c r="A705" s="55">
        <v>56701</v>
      </c>
      <c r="B705" s="56" t="s">
        <v>1690</v>
      </c>
      <c r="C705" s="52" t="s">
        <v>110</v>
      </c>
      <c r="D705" s="52" t="s">
        <v>63</v>
      </c>
      <c r="E705" s="128"/>
      <c r="F705" s="52"/>
    </row>
    <row r="706" spans="1:6" x14ac:dyDescent="0.2">
      <c r="A706" s="55">
        <v>56702</v>
      </c>
      <c r="B706" s="56" t="s">
        <v>1690</v>
      </c>
      <c r="C706" s="52" t="s">
        <v>6</v>
      </c>
      <c r="D706" s="52" t="s">
        <v>59</v>
      </c>
      <c r="E706" s="128"/>
      <c r="F706" s="52"/>
    </row>
    <row r="707" spans="1:6" x14ac:dyDescent="0.2">
      <c r="A707" s="55">
        <v>56703</v>
      </c>
      <c r="B707" s="56" t="s">
        <v>8486</v>
      </c>
      <c r="C707" s="52" t="s">
        <v>110</v>
      </c>
      <c r="D707" s="52" t="s">
        <v>63</v>
      </c>
      <c r="E707" s="128"/>
      <c r="F707" s="52"/>
    </row>
    <row r="708" spans="1:6" x14ac:dyDescent="0.2">
      <c r="A708" s="55">
        <v>56705</v>
      </c>
      <c r="B708" s="56" t="s">
        <v>98</v>
      </c>
      <c r="C708" s="52" t="s">
        <v>6</v>
      </c>
      <c r="D708" s="52" t="s">
        <v>59</v>
      </c>
      <c r="E708" s="128"/>
      <c r="F708" s="52"/>
    </row>
    <row r="709" spans="1:6" x14ac:dyDescent="0.2">
      <c r="A709" s="55">
        <v>56706</v>
      </c>
      <c r="B709" s="56" t="s">
        <v>142</v>
      </c>
      <c r="C709" s="52" t="s">
        <v>6</v>
      </c>
      <c r="D709" s="52" t="s">
        <v>59</v>
      </c>
      <c r="E709" s="128"/>
      <c r="F709" s="52"/>
    </row>
    <row r="710" spans="1:6" x14ac:dyDescent="0.2">
      <c r="A710" s="55"/>
      <c r="B710" s="56"/>
      <c r="C710" s="52"/>
      <c r="D710" s="52" t="s">
        <v>8868</v>
      </c>
      <c r="E710" s="128"/>
      <c r="F710" s="52"/>
    </row>
    <row r="711" spans="1:6" x14ac:dyDescent="0.2">
      <c r="A711" s="55"/>
      <c r="B711" s="56"/>
      <c r="C711" s="52"/>
      <c r="D711" s="52"/>
      <c r="E711" s="128"/>
      <c r="F711" s="52"/>
    </row>
    <row r="712" spans="1:6" x14ac:dyDescent="0.2">
      <c r="A712" s="54" t="s">
        <v>9600</v>
      </c>
      <c r="B712" s="56"/>
      <c r="C712" s="52"/>
      <c r="D712" s="52"/>
      <c r="E712" s="128"/>
      <c r="F712" s="52"/>
    </row>
    <row r="713" spans="1:6" x14ac:dyDescent="0.2">
      <c r="A713" s="55">
        <v>56801</v>
      </c>
      <c r="B713" s="56" t="s">
        <v>20</v>
      </c>
      <c r="C713" s="52" t="s">
        <v>109</v>
      </c>
      <c r="D713" s="52" t="s">
        <v>62</v>
      </c>
      <c r="E713" s="128"/>
      <c r="F713" s="52"/>
    </row>
    <row r="714" spans="1:6" x14ac:dyDescent="0.2">
      <c r="A714" s="55">
        <v>56802</v>
      </c>
      <c r="B714" s="56" t="s">
        <v>20</v>
      </c>
      <c r="C714" s="52" t="s">
        <v>113</v>
      </c>
      <c r="D714" s="52" t="s">
        <v>65</v>
      </c>
      <c r="E714" s="128"/>
      <c r="F714" s="52"/>
    </row>
    <row r="715" spans="1:6" x14ac:dyDescent="0.2">
      <c r="A715" s="55">
        <v>56803</v>
      </c>
      <c r="B715" s="56" t="s">
        <v>9601</v>
      </c>
      <c r="C715" s="52" t="s">
        <v>109</v>
      </c>
      <c r="D715" s="52" t="s">
        <v>62</v>
      </c>
      <c r="E715" s="128"/>
      <c r="F715" s="52"/>
    </row>
    <row r="716" spans="1:6" x14ac:dyDescent="0.2">
      <c r="A716" s="55">
        <v>56804</v>
      </c>
      <c r="B716" s="56" t="s">
        <v>9601</v>
      </c>
      <c r="C716" s="52" t="s">
        <v>113</v>
      </c>
      <c r="D716" s="52" t="s">
        <v>65</v>
      </c>
      <c r="E716" s="128"/>
      <c r="F716" s="52"/>
    </row>
    <row r="717" spans="1:6" x14ac:dyDescent="0.2">
      <c r="A717" s="55"/>
      <c r="B717" s="56"/>
      <c r="C717" s="52"/>
      <c r="D717" s="52"/>
      <c r="E717" s="128"/>
      <c r="F717" s="52"/>
    </row>
    <row r="718" spans="1:6" x14ac:dyDescent="0.2">
      <c r="A718" s="55"/>
      <c r="B718" s="56"/>
      <c r="C718" s="52"/>
      <c r="D718" s="52"/>
      <c r="E718" s="128"/>
      <c r="F718" s="52"/>
    </row>
    <row r="719" spans="1:6" x14ac:dyDescent="0.2">
      <c r="A719" s="54" t="s">
        <v>9602</v>
      </c>
      <c r="B719" s="56"/>
      <c r="C719" s="52"/>
      <c r="D719" s="52"/>
      <c r="E719" s="128"/>
      <c r="F719" s="52"/>
    </row>
    <row r="720" spans="1:6" x14ac:dyDescent="0.2">
      <c r="A720" s="55">
        <v>56901</v>
      </c>
      <c r="B720" s="56" t="s">
        <v>9905</v>
      </c>
      <c r="C720" s="52" t="s">
        <v>109</v>
      </c>
      <c r="D720" s="52" t="s">
        <v>62</v>
      </c>
      <c r="E720" s="128"/>
      <c r="F720" s="52"/>
    </row>
    <row r="721" spans="1:6" x14ac:dyDescent="0.2">
      <c r="A721" s="55"/>
      <c r="B721" s="56"/>
      <c r="C721" s="52"/>
      <c r="D721" s="52"/>
      <c r="E721" s="128"/>
      <c r="F721" s="52"/>
    </row>
    <row r="722" spans="1:6" x14ac:dyDescent="0.2">
      <c r="A722" s="55"/>
      <c r="B722" s="56"/>
      <c r="C722" s="52"/>
      <c r="D722" s="52"/>
      <c r="E722" s="128"/>
      <c r="F722" s="52"/>
    </row>
    <row r="723" spans="1:6" x14ac:dyDescent="0.2">
      <c r="A723" s="72" t="s">
        <v>10851</v>
      </c>
      <c r="B723" s="73"/>
      <c r="C723" s="51"/>
      <c r="D723" s="51"/>
      <c r="E723" s="132"/>
      <c r="F723" s="52"/>
    </row>
    <row r="724" spans="1:6" x14ac:dyDescent="0.2">
      <c r="A724" s="87">
        <v>57401</v>
      </c>
      <c r="B724" s="75" t="s">
        <v>9955</v>
      </c>
      <c r="C724" s="82" t="s">
        <v>109</v>
      </c>
      <c r="D724" s="82" t="s">
        <v>62</v>
      </c>
      <c r="E724" s="133">
        <v>41800</v>
      </c>
      <c r="F724" s="52"/>
    </row>
    <row r="725" spans="1:6" ht="29.45" customHeight="1" x14ac:dyDescent="0.2">
      <c r="A725" s="87">
        <v>57402</v>
      </c>
      <c r="B725" s="75" t="s">
        <v>9956</v>
      </c>
      <c r="C725" s="82" t="s">
        <v>124</v>
      </c>
      <c r="D725" s="82" t="s">
        <v>66</v>
      </c>
      <c r="E725" s="133">
        <v>41800</v>
      </c>
      <c r="F725" s="52"/>
    </row>
    <row r="726" spans="1:6" x14ac:dyDescent="0.2">
      <c r="A726" s="87">
        <v>57403</v>
      </c>
      <c r="B726" s="75" t="s">
        <v>10907</v>
      </c>
      <c r="C726" s="82" t="s">
        <v>109</v>
      </c>
      <c r="D726" s="82" t="s">
        <v>62</v>
      </c>
      <c r="E726" s="133" t="s">
        <v>10911</v>
      </c>
      <c r="F726" s="52"/>
    </row>
    <row r="727" spans="1:6" x14ac:dyDescent="0.2">
      <c r="A727" s="87">
        <v>57404</v>
      </c>
      <c r="B727" s="75" t="s">
        <v>10907</v>
      </c>
      <c r="C727" s="82" t="s">
        <v>109</v>
      </c>
      <c r="D727" s="82" t="s">
        <v>56</v>
      </c>
      <c r="E727" s="133">
        <v>44724</v>
      </c>
      <c r="F727" s="52"/>
    </row>
    <row r="728" spans="1:6" x14ac:dyDescent="0.2">
      <c r="A728" s="55"/>
      <c r="B728" s="56"/>
      <c r="C728" s="52"/>
      <c r="D728" s="52"/>
      <c r="E728" s="128"/>
      <c r="F728" s="52"/>
    </row>
    <row r="729" spans="1:6" x14ac:dyDescent="0.2">
      <c r="A729" s="54" t="s">
        <v>10852</v>
      </c>
      <c r="B729" s="57"/>
      <c r="C729" s="52"/>
      <c r="D729" s="52"/>
      <c r="E729" s="128"/>
      <c r="F729" s="52"/>
    </row>
    <row r="730" spans="1:6" x14ac:dyDescent="0.2">
      <c r="A730" s="55">
        <v>57501</v>
      </c>
      <c r="B730" s="56" t="s">
        <v>2006</v>
      </c>
      <c r="C730" s="52" t="s">
        <v>85</v>
      </c>
      <c r="D730" s="52" t="s">
        <v>85</v>
      </c>
      <c r="E730" s="128"/>
      <c r="F730" s="52"/>
    </row>
    <row r="731" spans="1:6" x14ac:dyDescent="0.2">
      <c r="A731" s="55">
        <v>57502</v>
      </c>
      <c r="B731" s="56" t="s">
        <v>2009</v>
      </c>
      <c r="C731" s="52" t="s">
        <v>85</v>
      </c>
      <c r="D731" s="52" t="s">
        <v>85</v>
      </c>
      <c r="E731" s="128"/>
      <c r="F731" s="52"/>
    </row>
    <row r="732" spans="1:6" x14ac:dyDescent="0.2">
      <c r="A732" s="62">
        <v>57520</v>
      </c>
      <c r="B732" s="79" t="s">
        <v>10788</v>
      </c>
      <c r="C732" s="61" t="s">
        <v>97</v>
      </c>
      <c r="D732" s="61" t="s">
        <v>172</v>
      </c>
      <c r="E732" s="130">
        <v>42516</v>
      </c>
      <c r="F732" s="81"/>
    </row>
    <row r="733" spans="1:6" s="3" customFormat="1" x14ac:dyDescent="0.2">
      <c r="A733" s="55"/>
      <c r="B733" s="56"/>
      <c r="C733" s="52"/>
      <c r="D733" s="52"/>
      <c r="E733" s="128"/>
      <c r="F733" s="52"/>
    </row>
    <row r="734" spans="1:6" x14ac:dyDescent="0.2">
      <c r="A734" s="55"/>
      <c r="B734" s="56"/>
      <c r="C734" s="52"/>
      <c r="D734" s="52"/>
      <c r="E734" s="128"/>
      <c r="F734" s="52"/>
    </row>
    <row r="735" spans="1:6" x14ac:dyDescent="0.2">
      <c r="A735" s="65" t="s">
        <v>10742</v>
      </c>
      <c r="B735" s="49"/>
      <c r="C735" s="52"/>
      <c r="D735" s="52"/>
      <c r="E735" s="128"/>
      <c r="F735" s="51"/>
    </row>
    <row r="736" spans="1:6" x14ac:dyDescent="0.2">
      <c r="A736" s="55">
        <v>57601</v>
      </c>
      <c r="B736" s="56" t="s">
        <v>9605</v>
      </c>
      <c r="C736" s="52" t="s">
        <v>110</v>
      </c>
      <c r="D736" s="52" t="s">
        <v>63</v>
      </c>
      <c r="E736" s="128"/>
      <c r="F736" s="52"/>
    </row>
    <row r="737" spans="1:6" s="3" customFormat="1" x14ac:dyDescent="0.2">
      <c r="A737" s="55"/>
      <c r="B737" s="56"/>
      <c r="C737" s="52"/>
      <c r="D737" s="52"/>
      <c r="E737" s="128"/>
      <c r="F737" s="52"/>
    </row>
    <row r="738" spans="1:6" x14ac:dyDescent="0.2">
      <c r="A738" s="55"/>
      <c r="B738" s="56"/>
      <c r="C738" s="52"/>
      <c r="D738" s="52" t="s">
        <v>8868</v>
      </c>
      <c r="E738" s="128"/>
      <c r="F738" s="52"/>
    </row>
    <row r="739" spans="1:6" x14ac:dyDescent="0.2">
      <c r="A739" s="65" t="s">
        <v>10743</v>
      </c>
      <c r="B739" s="49"/>
      <c r="C739" s="52"/>
      <c r="D739" s="52"/>
      <c r="E739" s="128"/>
      <c r="F739" s="51"/>
    </row>
    <row r="740" spans="1:6" x14ac:dyDescent="0.2">
      <c r="A740" s="55">
        <v>57701</v>
      </c>
      <c r="B740" s="56" t="s">
        <v>9606</v>
      </c>
      <c r="C740" s="52" t="s">
        <v>85</v>
      </c>
      <c r="D740" s="52" t="s">
        <v>85</v>
      </c>
      <c r="E740" s="128"/>
      <c r="F740" s="52"/>
    </row>
    <row r="741" spans="1:6" x14ac:dyDescent="0.2">
      <c r="A741" s="55">
        <v>57705</v>
      </c>
      <c r="B741" s="56" t="s">
        <v>9607</v>
      </c>
      <c r="C741" s="52" t="s">
        <v>109</v>
      </c>
      <c r="D741" s="52" t="s">
        <v>56</v>
      </c>
      <c r="E741" s="128"/>
      <c r="F741" s="52"/>
    </row>
    <row r="742" spans="1:6" s="4" customFormat="1" x14ac:dyDescent="0.2">
      <c r="A742" s="55"/>
      <c r="B742" s="56"/>
      <c r="C742" s="52"/>
      <c r="D742" s="52"/>
      <c r="E742" s="128"/>
      <c r="F742" s="52"/>
    </row>
    <row r="743" spans="1:6" x14ac:dyDescent="0.2">
      <c r="A743" s="55"/>
      <c r="B743" s="56"/>
      <c r="C743" s="52"/>
      <c r="D743" s="52"/>
      <c r="E743" s="128"/>
      <c r="F743" s="52"/>
    </row>
    <row r="744" spans="1:6" x14ac:dyDescent="0.2">
      <c r="A744" s="74" t="s">
        <v>10744</v>
      </c>
      <c r="B744" s="75"/>
      <c r="C744" s="52"/>
      <c r="D744" s="52"/>
      <c r="E744" s="128"/>
      <c r="F744" s="76"/>
    </row>
    <row r="745" spans="1:6" x14ac:dyDescent="0.2">
      <c r="A745" s="55">
        <v>58001</v>
      </c>
      <c r="B745" s="56" t="s">
        <v>32</v>
      </c>
      <c r="C745" s="52" t="s">
        <v>85</v>
      </c>
      <c r="D745" s="52" t="s">
        <v>85</v>
      </c>
      <c r="E745" s="128"/>
      <c r="F745" s="52"/>
    </row>
    <row r="746" spans="1:6" s="4" customFormat="1" x14ac:dyDescent="0.2">
      <c r="A746" s="52"/>
      <c r="B746" s="56"/>
      <c r="C746" s="52"/>
      <c r="D746" s="52"/>
      <c r="E746" s="128"/>
      <c r="F746" s="52"/>
    </row>
    <row r="747" spans="1:6" x14ac:dyDescent="0.2">
      <c r="A747" s="55"/>
      <c r="B747" s="56"/>
      <c r="C747" s="52"/>
      <c r="D747" s="52"/>
      <c r="E747" s="128"/>
      <c r="F747" s="52"/>
    </row>
    <row r="748" spans="1:6" x14ac:dyDescent="0.2">
      <c r="A748" s="74" t="s">
        <v>10745</v>
      </c>
      <c r="B748" s="75"/>
      <c r="C748" s="52"/>
      <c r="D748" s="52"/>
      <c r="E748" s="128"/>
      <c r="F748" s="76"/>
    </row>
    <row r="749" spans="1:6" x14ac:dyDescent="0.2">
      <c r="A749" s="55">
        <v>58101</v>
      </c>
      <c r="B749" s="56" t="s">
        <v>9608</v>
      </c>
      <c r="C749" s="52" t="s">
        <v>85</v>
      </c>
      <c r="D749" s="52" t="s">
        <v>85</v>
      </c>
      <c r="E749" s="128"/>
      <c r="F749" s="52"/>
    </row>
    <row r="750" spans="1:6" s="4" customFormat="1" x14ac:dyDescent="0.2">
      <c r="A750" s="55"/>
      <c r="B750" s="56"/>
      <c r="C750" s="52"/>
      <c r="D750" s="52"/>
      <c r="E750" s="128"/>
      <c r="F750" s="52"/>
    </row>
    <row r="751" spans="1:6" x14ac:dyDescent="0.2">
      <c r="A751" s="55"/>
      <c r="B751" s="56"/>
      <c r="C751" s="52"/>
      <c r="D751" s="52"/>
      <c r="E751" s="128"/>
      <c r="F751" s="52"/>
    </row>
    <row r="752" spans="1:6" x14ac:dyDescent="0.2">
      <c r="A752" s="74" t="s">
        <v>10746</v>
      </c>
      <c r="B752" s="75"/>
      <c r="C752" s="52"/>
      <c r="D752" s="52"/>
      <c r="E752" s="128"/>
      <c r="F752" s="76"/>
    </row>
    <row r="753" spans="1:6" x14ac:dyDescent="0.2">
      <c r="A753" s="55">
        <v>58201</v>
      </c>
      <c r="B753" s="56" t="s">
        <v>2025</v>
      </c>
      <c r="C753" s="52" t="s">
        <v>110</v>
      </c>
      <c r="D753" s="52" t="s">
        <v>63</v>
      </c>
      <c r="E753" s="128"/>
      <c r="F753" s="52"/>
    </row>
    <row r="754" spans="1:6" x14ac:dyDescent="0.2">
      <c r="A754" s="55">
        <v>58202</v>
      </c>
      <c r="B754" s="56" t="s">
        <v>2025</v>
      </c>
      <c r="C754" s="52" t="s">
        <v>6</v>
      </c>
      <c r="D754" s="52" t="s">
        <v>59</v>
      </c>
      <c r="E754" s="128"/>
      <c r="F754" s="52"/>
    </row>
    <row r="755" spans="1:6" x14ac:dyDescent="0.2">
      <c r="A755" s="55"/>
      <c r="B755" s="56"/>
      <c r="C755" s="52"/>
      <c r="D755" s="52"/>
      <c r="E755" s="128"/>
      <c r="F755" s="52"/>
    </row>
    <row r="756" spans="1:6" x14ac:dyDescent="0.2">
      <c r="A756" s="55"/>
      <c r="B756" s="56"/>
      <c r="C756" s="52"/>
      <c r="D756" s="52"/>
      <c r="E756" s="128"/>
      <c r="F756" s="52"/>
    </row>
    <row r="757" spans="1:6" x14ac:dyDescent="0.2">
      <c r="A757" s="77" t="s">
        <v>10747</v>
      </c>
      <c r="B757" s="75"/>
      <c r="C757" s="51"/>
      <c r="D757" s="51"/>
      <c r="E757" s="132">
        <v>42014</v>
      </c>
      <c r="F757" s="52"/>
    </row>
    <row r="758" spans="1:6" x14ac:dyDescent="0.2">
      <c r="A758" s="87">
        <v>58301</v>
      </c>
      <c r="B758" s="75" t="s">
        <v>10071</v>
      </c>
      <c r="C758" s="82" t="s">
        <v>110</v>
      </c>
      <c r="D758" s="82" t="s">
        <v>63</v>
      </c>
      <c r="E758" s="132">
        <v>42014</v>
      </c>
      <c r="F758" s="52"/>
    </row>
    <row r="759" spans="1:6" x14ac:dyDescent="0.2">
      <c r="A759" s="87">
        <v>58302</v>
      </c>
      <c r="B759" s="75" t="s">
        <v>10072</v>
      </c>
      <c r="C759" s="82" t="s">
        <v>6</v>
      </c>
      <c r="D759" s="82" t="s">
        <v>59</v>
      </c>
      <c r="E759" s="132">
        <v>42014</v>
      </c>
      <c r="F759" s="52"/>
    </row>
    <row r="760" spans="1:6" x14ac:dyDescent="0.2">
      <c r="A760" s="53"/>
      <c r="B760" s="49"/>
      <c r="C760" s="109"/>
      <c r="D760" s="109"/>
      <c r="E760" s="132"/>
      <c r="F760" s="81"/>
    </row>
    <row r="761" spans="1:6" x14ac:dyDescent="0.2">
      <c r="A761" s="53"/>
      <c r="B761" s="49"/>
      <c r="C761" s="109"/>
      <c r="D761" s="109"/>
      <c r="E761" s="132"/>
      <c r="F761" s="81"/>
    </row>
    <row r="762" spans="1:6" x14ac:dyDescent="0.2">
      <c r="A762" s="77" t="s">
        <v>10848</v>
      </c>
      <c r="B762" s="49"/>
      <c r="C762" s="52"/>
      <c r="D762" s="52"/>
      <c r="E762" s="128"/>
      <c r="F762" s="52"/>
    </row>
    <row r="763" spans="1:6" ht="16.350000000000001" customHeight="1" x14ac:dyDescent="0.2">
      <c r="A763" s="62">
        <v>58401</v>
      </c>
      <c r="B763" s="79" t="s">
        <v>10823</v>
      </c>
      <c r="C763" s="61" t="s">
        <v>105</v>
      </c>
      <c r="D763" s="61" t="s">
        <v>30</v>
      </c>
      <c r="E763" s="130">
        <v>42636</v>
      </c>
      <c r="F763" s="52"/>
    </row>
    <row r="764" spans="1:6" ht="16.350000000000001" customHeight="1" x14ac:dyDescent="0.2">
      <c r="A764" s="62">
        <v>58405</v>
      </c>
      <c r="B764" s="79" t="s">
        <v>10998</v>
      </c>
      <c r="C764" s="61" t="s">
        <v>109</v>
      </c>
      <c r="D764" s="61" t="s">
        <v>56</v>
      </c>
      <c r="E764" s="142">
        <v>43185</v>
      </c>
      <c r="F764" s="81"/>
    </row>
    <row r="765" spans="1:6" x14ac:dyDescent="0.2">
      <c r="A765" s="62"/>
      <c r="B765" s="79"/>
      <c r="C765" s="61"/>
      <c r="D765" s="61"/>
      <c r="E765" s="142"/>
      <c r="F765" s="81"/>
    </row>
    <row r="766" spans="1:6" x14ac:dyDescent="0.2">
      <c r="A766" s="55"/>
      <c r="B766" s="56"/>
      <c r="C766" s="52"/>
      <c r="D766" s="52"/>
      <c r="E766" s="128"/>
      <c r="F766" s="52"/>
    </row>
    <row r="767" spans="1:6" x14ac:dyDescent="0.2">
      <c r="A767" s="54" t="s">
        <v>10944</v>
      </c>
      <c r="B767" s="56"/>
      <c r="C767" s="81"/>
      <c r="D767" s="81"/>
      <c r="E767" s="130">
        <v>43041</v>
      </c>
      <c r="F767" s="81"/>
    </row>
    <row r="768" spans="1:6" x14ac:dyDescent="0.2">
      <c r="A768" s="62">
        <v>58501</v>
      </c>
      <c r="B768" s="79" t="s">
        <v>10952</v>
      </c>
      <c r="C768" s="61" t="s">
        <v>113</v>
      </c>
      <c r="D768" s="61" t="s">
        <v>65</v>
      </c>
      <c r="E768" s="130">
        <v>43041</v>
      </c>
      <c r="F768" s="81"/>
    </row>
    <row r="769" spans="1:6" x14ac:dyDescent="0.2">
      <c r="A769" s="62">
        <v>58502</v>
      </c>
      <c r="B769" s="79" t="s">
        <v>10952</v>
      </c>
      <c r="C769" s="125" t="s">
        <v>85</v>
      </c>
      <c r="D769" s="125" t="s">
        <v>85</v>
      </c>
      <c r="E769" s="130">
        <v>43041</v>
      </c>
      <c r="F769" s="81"/>
    </row>
    <row r="770" spans="1:6" x14ac:dyDescent="0.2">
      <c r="A770" s="62">
        <v>58503</v>
      </c>
      <c r="B770" s="79" t="s">
        <v>10952</v>
      </c>
      <c r="C770" s="125" t="s">
        <v>113</v>
      </c>
      <c r="D770" s="125" t="s">
        <v>63</v>
      </c>
      <c r="E770" s="130">
        <v>44319</v>
      </c>
      <c r="F770" s="81"/>
    </row>
    <row r="771" spans="1:6" x14ac:dyDescent="0.2">
      <c r="A771" s="55"/>
      <c r="B771" s="56"/>
      <c r="C771" s="81"/>
      <c r="D771" s="81"/>
      <c r="E771" s="128"/>
      <c r="F771" s="81"/>
    </row>
    <row r="772" spans="1:6" x14ac:dyDescent="0.2">
      <c r="A772" s="55"/>
      <c r="B772" s="56"/>
      <c r="C772" s="81"/>
      <c r="D772" s="81"/>
      <c r="E772" s="128"/>
      <c r="F772" s="81"/>
    </row>
    <row r="773" spans="1:6" x14ac:dyDescent="0.2">
      <c r="A773" s="54" t="s">
        <v>11306</v>
      </c>
      <c r="B773" s="56"/>
      <c r="C773" s="81"/>
      <c r="D773" s="81"/>
      <c r="E773" s="130">
        <v>44277</v>
      </c>
      <c r="F773" s="81"/>
    </row>
    <row r="774" spans="1:6" x14ac:dyDescent="0.2">
      <c r="A774" s="62">
        <v>58601</v>
      </c>
      <c r="B774" s="79" t="s">
        <v>11307</v>
      </c>
      <c r="C774" s="61" t="s">
        <v>113</v>
      </c>
      <c r="D774" s="61" t="s">
        <v>65</v>
      </c>
      <c r="E774" s="130">
        <v>44277</v>
      </c>
      <c r="F774" s="81"/>
    </row>
    <row r="775" spans="1:6" x14ac:dyDescent="0.2">
      <c r="A775" s="62">
        <v>58602</v>
      </c>
      <c r="B775" s="79" t="s">
        <v>11307</v>
      </c>
      <c r="C775" s="125" t="s">
        <v>85</v>
      </c>
      <c r="D775" s="125" t="s">
        <v>85</v>
      </c>
      <c r="E775" s="130">
        <v>44277</v>
      </c>
      <c r="F775" s="81"/>
    </row>
    <row r="776" spans="1:6" x14ac:dyDescent="0.2">
      <c r="A776" s="55"/>
      <c r="B776" s="56"/>
      <c r="C776" s="81"/>
      <c r="D776" s="81"/>
      <c r="E776" s="128"/>
      <c r="F776" s="81"/>
    </row>
    <row r="777" spans="1:6" x14ac:dyDescent="0.2">
      <c r="A777" s="55"/>
      <c r="B777" s="56"/>
      <c r="C777" s="81"/>
      <c r="D777" s="81"/>
      <c r="E777" s="128"/>
      <c r="F777" s="81"/>
    </row>
    <row r="778" spans="1:6" x14ac:dyDescent="0.2">
      <c r="A778" s="54" t="s">
        <v>11308</v>
      </c>
      <c r="B778" s="56"/>
      <c r="C778" s="81"/>
      <c r="D778" s="81"/>
      <c r="E778" s="130">
        <v>44277</v>
      </c>
      <c r="F778" s="81"/>
    </row>
    <row r="779" spans="1:6" x14ac:dyDescent="0.2">
      <c r="A779" s="62">
        <v>58701</v>
      </c>
      <c r="B779" s="79" t="s">
        <v>11309</v>
      </c>
      <c r="C779" s="61" t="s">
        <v>85</v>
      </c>
      <c r="D779" s="61" t="s">
        <v>85</v>
      </c>
      <c r="E779" s="130">
        <v>44277</v>
      </c>
      <c r="F779" s="81"/>
    </row>
    <row r="780" spans="1:6" x14ac:dyDescent="0.2">
      <c r="A780" s="62"/>
      <c r="B780" s="79"/>
      <c r="C780" s="61"/>
      <c r="D780" s="61"/>
      <c r="E780" s="130"/>
      <c r="F780" s="81"/>
    </row>
    <row r="781" spans="1:6" x14ac:dyDescent="0.2">
      <c r="A781" s="62"/>
      <c r="B781" s="79"/>
      <c r="C781" s="61"/>
      <c r="D781" s="61"/>
      <c r="E781" s="130"/>
      <c r="F781" s="81"/>
    </row>
    <row r="782" spans="1:6" x14ac:dyDescent="0.2">
      <c r="A782" s="54" t="s">
        <v>11316</v>
      </c>
      <c r="B782" s="56"/>
      <c r="C782" s="81"/>
      <c r="D782" s="81"/>
      <c r="E782" s="130">
        <v>44277</v>
      </c>
      <c r="F782" s="61" t="s">
        <v>11319</v>
      </c>
    </row>
    <row r="783" spans="1:6" x14ac:dyDescent="0.2">
      <c r="A783" s="62">
        <v>58801</v>
      </c>
      <c r="B783" s="79"/>
      <c r="C783" s="61"/>
      <c r="D783" s="61"/>
      <c r="E783" s="130"/>
      <c r="F783" s="61" t="s">
        <v>11317</v>
      </c>
    </row>
    <row r="784" spans="1:6" x14ac:dyDescent="0.2">
      <c r="A784" s="62"/>
      <c r="B784" s="79"/>
      <c r="C784" s="61"/>
      <c r="D784" s="61"/>
      <c r="E784" s="130"/>
      <c r="F784" s="81"/>
    </row>
    <row r="785" spans="1:6" x14ac:dyDescent="0.2">
      <c r="A785" s="62"/>
      <c r="B785" s="79"/>
      <c r="C785" s="61"/>
      <c r="D785" s="61"/>
      <c r="E785" s="130"/>
      <c r="F785" s="81"/>
    </row>
    <row r="786" spans="1:6" x14ac:dyDescent="0.2">
      <c r="A786" s="54" t="s">
        <v>11310</v>
      </c>
      <c r="B786" s="56"/>
      <c r="C786" s="81"/>
      <c r="D786" s="81"/>
      <c r="E786" s="130">
        <v>44277</v>
      </c>
      <c r="F786" s="61" t="s">
        <v>11319</v>
      </c>
    </row>
    <row r="787" spans="1:6" x14ac:dyDescent="0.2">
      <c r="A787" s="62">
        <v>58901</v>
      </c>
      <c r="B787" s="79"/>
      <c r="C787" s="61"/>
      <c r="D787" s="61"/>
      <c r="E787" s="130"/>
      <c r="F787" s="61" t="s">
        <v>11318</v>
      </c>
    </row>
    <row r="788" spans="1:6" x14ac:dyDescent="0.2">
      <c r="A788" s="55"/>
      <c r="B788" s="56"/>
      <c r="C788" s="81"/>
      <c r="D788" s="81"/>
      <c r="E788" s="128"/>
      <c r="F788" s="81"/>
    </row>
    <row r="789" spans="1:6" x14ac:dyDescent="0.2">
      <c r="A789" s="55"/>
      <c r="B789" s="56"/>
      <c r="C789" s="81"/>
      <c r="D789" s="81"/>
      <c r="E789" s="128"/>
      <c r="F789" s="81"/>
    </row>
    <row r="790" spans="1:6" x14ac:dyDescent="0.2">
      <c r="A790" s="54" t="s">
        <v>8926</v>
      </c>
      <c r="B790" s="56"/>
      <c r="C790" s="52"/>
      <c r="D790" s="52"/>
      <c r="E790" s="128"/>
      <c r="F790" s="52"/>
    </row>
    <row r="791" spans="1:6" x14ac:dyDescent="0.2">
      <c r="A791" s="55">
        <v>60101</v>
      </c>
      <c r="B791" s="56" t="s">
        <v>71</v>
      </c>
      <c r="C791" s="52" t="s">
        <v>113</v>
      </c>
      <c r="D791" s="52" t="s">
        <v>65</v>
      </c>
      <c r="E791" s="128"/>
      <c r="F791" s="52"/>
    </row>
    <row r="792" spans="1:6" x14ac:dyDescent="0.2">
      <c r="A792" s="55">
        <v>60102</v>
      </c>
      <c r="B792" s="56" t="s">
        <v>71</v>
      </c>
      <c r="C792" s="52" t="s">
        <v>109</v>
      </c>
      <c r="D792" s="52" t="s">
        <v>62</v>
      </c>
      <c r="E792" s="128"/>
      <c r="F792" s="52"/>
    </row>
    <row r="793" spans="1:6" x14ac:dyDescent="0.2">
      <c r="A793" s="55">
        <v>60103</v>
      </c>
      <c r="B793" s="56" t="s">
        <v>9609</v>
      </c>
      <c r="C793" s="52" t="s">
        <v>6</v>
      </c>
      <c r="D793" s="52" t="s">
        <v>59</v>
      </c>
      <c r="E793" s="128"/>
      <c r="F793" s="52"/>
    </row>
    <row r="794" spans="1:6" x14ac:dyDescent="0.2">
      <c r="A794" s="55">
        <v>60110</v>
      </c>
      <c r="B794" s="56" t="s">
        <v>25</v>
      </c>
      <c r="C794" s="52" t="s">
        <v>105</v>
      </c>
      <c r="D794" s="52" t="s">
        <v>30</v>
      </c>
      <c r="E794" s="128"/>
      <c r="F794" s="52"/>
    </row>
    <row r="795" spans="1:6" x14ac:dyDescent="0.2">
      <c r="A795" s="55"/>
      <c r="B795" s="56"/>
      <c r="C795" s="52"/>
      <c r="D795" s="52" t="s">
        <v>8868</v>
      </c>
      <c r="E795" s="128"/>
      <c r="F795" s="52"/>
    </row>
    <row r="796" spans="1:6" x14ac:dyDescent="0.2">
      <c r="A796" s="55"/>
      <c r="B796" s="56"/>
      <c r="C796" s="52"/>
      <c r="D796" s="52" t="s">
        <v>8868</v>
      </c>
      <c r="E796" s="128"/>
      <c r="F796" s="52"/>
    </row>
    <row r="797" spans="1:6" x14ac:dyDescent="0.2">
      <c r="A797" s="54" t="s">
        <v>8927</v>
      </c>
      <c r="B797" s="56"/>
      <c r="C797" s="52"/>
      <c r="D797" s="52"/>
      <c r="E797" s="128"/>
      <c r="F797" s="52"/>
    </row>
    <row r="798" spans="1:6" x14ac:dyDescent="0.2">
      <c r="A798" s="55">
        <v>60201</v>
      </c>
      <c r="B798" s="56" t="s">
        <v>9610</v>
      </c>
      <c r="C798" s="52" t="s">
        <v>110</v>
      </c>
      <c r="D798" s="52" t="s">
        <v>63</v>
      </c>
      <c r="E798" s="128"/>
      <c r="F798" s="52"/>
    </row>
    <row r="799" spans="1:6" x14ac:dyDescent="0.2">
      <c r="A799" s="55">
        <v>60202</v>
      </c>
      <c r="B799" s="56" t="s">
        <v>9611</v>
      </c>
      <c r="C799" s="52" t="s">
        <v>110</v>
      </c>
      <c r="D799" s="52" t="s">
        <v>63</v>
      </c>
      <c r="E799" s="128"/>
      <c r="F799" s="52"/>
    </row>
    <row r="800" spans="1:6" x14ac:dyDescent="0.2">
      <c r="A800" s="55">
        <v>60203</v>
      </c>
      <c r="B800" s="56" t="s">
        <v>9612</v>
      </c>
      <c r="C800" s="52" t="s">
        <v>110</v>
      </c>
      <c r="D800" s="52" t="s">
        <v>63</v>
      </c>
      <c r="E800" s="128"/>
      <c r="F800" s="52"/>
    </row>
    <row r="801" spans="1:6" x14ac:dyDescent="0.2">
      <c r="A801" s="55">
        <v>60204</v>
      </c>
      <c r="B801" s="56" t="s">
        <v>9613</v>
      </c>
      <c r="C801" s="52" t="s">
        <v>110</v>
      </c>
      <c r="D801" s="52" t="s">
        <v>63</v>
      </c>
      <c r="E801" s="128"/>
      <c r="F801" s="52"/>
    </row>
    <row r="802" spans="1:6" x14ac:dyDescent="0.2">
      <c r="A802" s="55">
        <v>60210</v>
      </c>
      <c r="B802" s="56" t="s">
        <v>9614</v>
      </c>
      <c r="C802" s="52" t="s">
        <v>6</v>
      </c>
      <c r="D802" s="52" t="s">
        <v>59</v>
      </c>
      <c r="E802" s="128"/>
      <c r="F802" s="52"/>
    </row>
    <row r="803" spans="1:6" x14ac:dyDescent="0.2">
      <c r="A803" s="55">
        <v>60211</v>
      </c>
      <c r="B803" s="56" t="s">
        <v>9615</v>
      </c>
      <c r="C803" s="52" t="s">
        <v>6</v>
      </c>
      <c r="D803" s="52" t="s">
        <v>59</v>
      </c>
      <c r="E803" s="128"/>
      <c r="F803" s="52"/>
    </row>
    <row r="804" spans="1:6" x14ac:dyDescent="0.2">
      <c r="A804" s="55">
        <v>60212</v>
      </c>
      <c r="B804" s="56" t="s">
        <v>9616</v>
      </c>
      <c r="C804" s="52" t="s">
        <v>6</v>
      </c>
      <c r="D804" s="52" t="s">
        <v>59</v>
      </c>
      <c r="E804" s="128"/>
      <c r="F804" s="52"/>
    </row>
    <row r="805" spans="1:6" x14ac:dyDescent="0.2">
      <c r="A805" s="55">
        <v>60213</v>
      </c>
      <c r="B805" s="56" t="s">
        <v>9617</v>
      </c>
      <c r="C805" s="52" t="s">
        <v>6</v>
      </c>
      <c r="D805" s="52" t="s">
        <v>59</v>
      </c>
      <c r="F805" s="81"/>
    </row>
    <row r="806" spans="1:6" x14ac:dyDescent="0.2">
      <c r="A806" s="62">
        <v>60216</v>
      </c>
      <c r="B806" s="79" t="s">
        <v>10793</v>
      </c>
      <c r="C806" s="61" t="s">
        <v>110</v>
      </c>
      <c r="D806" s="61" t="s">
        <v>63</v>
      </c>
      <c r="E806" s="130">
        <v>42521</v>
      </c>
      <c r="F806" s="52"/>
    </row>
    <row r="807" spans="1:6" x14ac:dyDescent="0.2">
      <c r="A807" s="55">
        <v>60220</v>
      </c>
      <c r="B807" s="58" t="s">
        <v>9618</v>
      </c>
      <c r="C807" s="60" t="s">
        <v>110</v>
      </c>
      <c r="D807" s="52" t="s">
        <v>63</v>
      </c>
      <c r="E807" s="128"/>
      <c r="F807" s="52"/>
    </row>
    <row r="808" spans="1:6" x14ac:dyDescent="0.2">
      <c r="A808" s="55">
        <v>60221</v>
      </c>
      <c r="B808" s="58" t="s">
        <v>9619</v>
      </c>
      <c r="C808" s="60" t="s">
        <v>110</v>
      </c>
      <c r="D808" s="52" t="s">
        <v>63</v>
      </c>
      <c r="E808" s="128"/>
      <c r="F808" s="52"/>
    </row>
    <row r="809" spans="1:6" x14ac:dyDescent="0.2">
      <c r="A809" s="55">
        <v>60222</v>
      </c>
      <c r="B809" s="58" t="s">
        <v>9620</v>
      </c>
      <c r="C809" s="60" t="s">
        <v>110</v>
      </c>
      <c r="D809" s="52" t="s">
        <v>63</v>
      </c>
      <c r="E809" s="128"/>
      <c r="F809" s="52"/>
    </row>
    <row r="810" spans="1:6" x14ac:dyDescent="0.2">
      <c r="A810" s="55">
        <v>60223</v>
      </c>
      <c r="B810" s="58" t="s">
        <v>9621</v>
      </c>
      <c r="C810" s="60" t="s">
        <v>110</v>
      </c>
      <c r="D810" s="52" t="s">
        <v>63</v>
      </c>
      <c r="F810" s="52"/>
    </row>
    <row r="811" spans="1:6" x14ac:dyDescent="0.2">
      <c r="A811" s="62">
        <v>60225</v>
      </c>
      <c r="B811" s="63" t="s">
        <v>10173</v>
      </c>
      <c r="C811" s="64" t="s">
        <v>110</v>
      </c>
      <c r="D811" s="61" t="s">
        <v>63</v>
      </c>
      <c r="E811" s="135">
        <v>42247</v>
      </c>
      <c r="F811" s="52"/>
    </row>
    <row r="812" spans="1:6" x14ac:dyDescent="0.2">
      <c r="A812" s="55">
        <v>60226</v>
      </c>
      <c r="B812" s="58" t="s">
        <v>9</v>
      </c>
      <c r="C812" s="60" t="s">
        <v>6</v>
      </c>
      <c r="D812" s="52" t="s">
        <v>59</v>
      </c>
      <c r="E812" s="128"/>
      <c r="F812" s="52"/>
    </row>
    <row r="813" spans="1:6" x14ac:dyDescent="0.2">
      <c r="A813" s="62">
        <v>60227</v>
      </c>
      <c r="B813" s="63" t="s">
        <v>11084</v>
      </c>
      <c r="C813" s="64" t="s">
        <v>110</v>
      </c>
      <c r="D813" s="61" t="s">
        <v>63</v>
      </c>
      <c r="E813" s="135">
        <v>43621</v>
      </c>
      <c r="F813" s="81"/>
    </row>
    <row r="814" spans="1:6" x14ac:dyDescent="0.2">
      <c r="A814" s="55">
        <v>60230</v>
      </c>
      <c r="B814" s="58" t="s">
        <v>0</v>
      </c>
      <c r="C814" s="60" t="s">
        <v>6</v>
      </c>
      <c r="D814" s="52" t="s">
        <v>59</v>
      </c>
      <c r="E814" s="128"/>
      <c r="F814" s="52"/>
    </row>
    <row r="815" spans="1:6" x14ac:dyDescent="0.2">
      <c r="A815" s="55">
        <v>60231</v>
      </c>
      <c r="B815" s="58" t="s">
        <v>11467</v>
      </c>
      <c r="C815" s="60" t="s">
        <v>6</v>
      </c>
      <c r="D815" s="52" t="s">
        <v>59</v>
      </c>
      <c r="E815" s="130">
        <v>45496</v>
      </c>
      <c r="F815" s="52"/>
    </row>
    <row r="816" spans="1:6" x14ac:dyDescent="0.2">
      <c r="A816" s="55">
        <v>60232</v>
      </c>
      <c r="B816" s="56" t="s">
        <v>11216</v>
      </c>
      <c r="C816" s="81" t="s">
        <v>6</v>
      </c>
      <c r="D816" s="81" t="s">
        <v>59</v>
      </c>
      <c r="E816" s="130" t="s">
        <v>11116</v>
      </c>
      <c r="F816" s="81"/>
    </row>
    <row r="817" spans="1:6" x14ac:dyDescent="0.2">
      <c r="A817" s="55">
        <v>60233</v>
      </c>
      <c r="B817" s="56" t="s">
        <v>11217</v>
      </c>
      <c r="C817" s="81" t="s">
        <v>6</v>
      </c>
      <c r="D817" s="81" t="s">
        <v>59</v>
      </c>
      <c r="E817" s="130">
        <v>43941</v>
      </c>
      <c r="F817" s="81"/>
    </row>
    <row r="818" spans="1:6" x14ac:dyDescent="0.2">
      <c r="A818" s="55"/>
      <c r="B818" s="56"/>
      <c r="C818" s="52"/>
      <c r="D818" s="52" t="s">
        <v>8868</v>
      </c>
      <c r="E818" s="128"/>
      <c r="F818" s="52"/>
    </row>
    <row r="819" spans="1:6" x14ac:dyDescent="0.2">
      <c r="A819" s="55"/>
      <c r="B819" s="56"/>
      <c r="C819" s="52"/>
      <c r="D819" s="52" t="s">
        <v>8868</v>
      </c>
      <c r="E819" s="128"/>
      <c r="F819" s="52"/>
    </row>
    <row r="820" spans="1:6" x14ac:dyDescent="0.2">
      <c r="A820" s="54" t="s">
        <v>8928</v>
      </c>
      <c r="B820" s="56"/>
      <c r="C820" s="52"/>
      <c r="D820" s="52"/>
      <c r="E820" s="128"/>
      <c r="F820" s="52"/>
    </row>
    <row r="821" spans="1:6" x14ac:dyDescent="0.2">
      <c r="A821" s="55">
        <v>60301</v>
      </c>
      <c r="B821" s="56" t="s">
        <v>9622</v>
      </c>
      <c r="C821" s="52" t="s">
        <v>110</v>
      </c>
      <c r="D821" s="52" t="s">
        <v>63</v>
      </c>
      <c r="E821" s="128"/>
      <c r="F821" s="52"/>
    </row>
    <row r="822" spans="1:6" x14ac:dyDescent="0.2">
      <c r="A822" s="55">
        <v>60302</v>
      </c>
      <c r="B822" s="56" t="s">
        <v>8929</v>
      </c>
      <c r="C822" s="52" t="s">
        <v>110</v>
      </c>
      <c r="D822" s="52" t="s">
        <v>63</v>
      </c>
      <c r="E822" s="128"/>
      <c r="F822" s="52"/>
    </row>
    <row r="823" spans="1:6" x14ac:dyDescent="0.2">
      <c r="A823" s="55">
        <v>60303</v>
      </c>
      <c r="B823" s="56" t="s">
        <v>8930</v>
      </c>
      <c r="C823" s="52" t="s">
        <v>110</v>
      </c>
      <c r="D823" s="52" t="s">
        <v>63</v>
      </c>
      <c r="E823" s="128"/>
      <c r="F823" s="52"/>
    </row>
    <row r="824" spans="1:6" x14ac:dyDescent="0.2">
      <c r="A824" s="55">
        <v>60304</v>
      </c>
      <c r="B824" s="56" t="s">
        <v>8931</v>
      </c>
      <c r="C824" s="52" t="s">
        <v>110</v>
      </c>
      <c r="D824" s="52" t="s">
        <v>63</v>
      </c>
      <c r="E824" s="128"/>
      <c r="F824" s="52"/>
    </row>
    <row r="825" spans="1:6" x14ac:dyDescent="0.2">
      <c r="A825" s="55">
        <v>60305</v>
      </c>
      <c r="B825" s="56" t="s">
        <v>8932</v>
      </c>
      <c r="C825" s="52" t="s">
        <v>110</v>
      </c>
      <c r="D825" s="52" t="s">
        <v>63</v>
      </c>
      <c r="E825" s="128"/>
      <c r="F825" s="52"/>
    </row>
    <row r="826" spans="1:6" x14ac:dyDescent="0.2">
      <c r="A826" s="55">
        <v>60310</v>
      </c>
      <c r="B826" s="56" t="s">
        <v>8933</v>
      </c>
      <c r="C826" s="52" t="s">
        <v>109</v>
      </c>
      <c r="D826" s="52" t="s">
        <v>56</v>
      </c>
      <c r="E826" s="128"/>
      <c r="F826" s="52"/>
    </row>
    <row r="827" spans="1:6" x14ac:dyDescent="0.2">
      <c r="A827" s="55">
        <v>60315</v>
      </c>
      <c r="B827" s="56" t="s">
        <v>4235</v>
      </c>
      <c r="C827" s="52" t="s">
        <v>6</v>
      </c>
      <c r="D827" s="52" t="s">
        <v>59</v>
      </c>
      <c r="E827" s="128"/>
      <c r="F827" s="52"/>
    </row>
    <row r="828" spans="1:6" x14ac:dyDescent="0.2">
      <c r="A828" s="55"/>
      <c r="B828" s="56"/>
      <c r="C828" s="52"/>
      <c r="D828" s="52"/>
      <c r="E828" s="128"/>
      <c r="F828" s="52"/>
    </row>
    <row r="829" spans="1:6" x14ac:dyDescent="0.2">
      <c r="A829" s="55"/>
      <c r="B829" s="56"/>
      <c r="C829" s="52"/>
      <c r="D829" s="52" t="s">
        <v>8868</v>
      </c>
      <c r="E829" s="128"/>
      <c r="F829" s="52"/>
    </row>
    <row r="830" spans="1:6" x14ac:dyDescent="0.2">
      <c r="A830" s="54" t="s">
        <v>8934</v>
      </c>
      <c r="B830" s="56"/>
      <c r="C830" s="52"/>
      <c r="D830" s="52"/>
      <c r="E830" s="128"/>
      <c r="F830" s="52"/>
    </row>
    <row r="831" spans="1:6" x14ac:dyDescent="0.2">
      <c r="A831" s="55">
        <v>60401</v>
      </c>
      <c r="B831" s="56" t="s">
        <v>9623</v>
      </c>
      <c r="C831" s="52" t="s">
        <v>6</v>
      </c>
      <c r="D831" s="52" t="s">
        <v>59</v>
      </c>
      <c r="E831" s="128"/>
      <c r="F831" s="52"/>
    </row>
    <row r="832" spans="1:6" x14ac:dyDescent="0.2">
      <c r="A832" s="55">
        <v>60402</v>
      </c>
      <c r="B832" s="56" t="s">
        <v>9623</v>
      </c>
      <c r="C832" s="52" t="s">
        <v>110</v>
      </c>
      <c r="D832" s="52" t="s">
        <v>63</v>
      </c>
      <c r="E832" s="128"/>
      <c r="F832" s="52"/>
    </row>
    <row r="833" spans="1:6" x14ac:dyDescent="0.2">
      <c r="A833" s="55">
        <v>60403</v>
      </c>
      <c r="B833" s="56" t="s">
        <v>9624</v>
      </c>
      <c r="C833" s="52" t="s">
        <v>6</v>
      </c>
      <c r="D833" s="52" t="s">
        <v>59</v>
      </c>
      <c r="E833" s="128"/>
      <c r="F833" s="52"/>
    </row>
    <row r="834" spans="1:6" x14ac:dyDescent="0.2">
      <c r="A834" s="55">
        <v>60404</v>
      </c>
      <c r="B834" s="56" t="s">
        <v>9625</v>
      </c>
      <c r="C834" s="52" t="s">
        <v>6</v>
      </c>
      <c r="D834" s="52" t="s">
        <v>59</v>
      </c>
      <c r="E834" s="128"/>
      <c r="F834" s="52"/>
    </row>
    <row r="835" spans="1:6" x14ac:dyDescent="0.2">
      <c r="A835" s="55">
        <v>60405</v>
      </c>
      <c r="B835" s="56" t="s">
        <v>4264</v>
      </c>
      <c r="C835" s="52" t="s">
        <v>6</v>
      </c>
      <c r="D835" s="52" t="s">
        <v>59</v>
      </c>
      <c r="E835" s="128"/>
      <c r="F835" s="52"/>
    </row>
    <row r="836" spans="1:6" x14ac:dyDescent="0.2">
      <c r="A836" s="55">
        <v>60406</v>
      </c>
      <c r="B836" s="56" t="s">
        <v>4267</v>
      </c>
      <c r="C836" s="52" t="s">
        <v>6</v>
      </c>
      <c r="D836" s="52" t="s">
        <v>59</v>
      </c>
      <c r="E836" s="128"/>
      <c r="F836" s="52"/>
    </row>
    <row r="837" spans="1:6" x14ac:dyDescent="0.2">
      <c r="A837" s="55">
        <v>60407</v>
      </c>
      <c r="B837" s="56" t="s">
        <v>4270</v>
      </c>
      <c r="C837" s="52" t="s">
        <v>6</v>
      </c>
      <c r="D837" s="52" t="s">
        <v>59</v>
      </c>
      <c r="E837" s="128"/>
      <c r="F837" s="52"/>
    </row>
    <row r="838" spans="1:6" x14ac:dyDescent="0.2">
      <c r="A838" s="55">
        <v>60408</v>
      </c>
      <c r="B838" s="56" t="s">
        <v>4273</v>
      </c>
      <c r="C838" s="52" t="s">
        <v>6</v>
      </c>
      <c r="D838" s="52" t="s">
        <v>59</v>
      </c>
      <c r="E838" s="128"/>
      <c r="F838" s="52"/>
    </row>
    <row r="839" spans="1:6" x14ac:dyDescent="0.2">
      <c r="A839" s="55">
        <v>60409</v>
      </c>
      <c r="B839" s="56" t="s">
        <v>9743</v>
      </c>
      <c r="C839" s="52" t="s">
        <v>6</v>
      </c>
      <c r="D839" s="52" t="s">
        <v>59</v>
      </c>
      <c r="E839" s="128"/>
      <c r="F839" s="52"/>
    </row>
    <row r="840" spans="1:6" x14ac:dyDescent="0.2">
      <c r="A840" s="55">
        <v>60410</v>
      </c>
      <c r="B840" s="56" t="s">
        <v>4294</v>
      </c>
      <c r="C840" s="52" t="s">
        <v>6</v>
      </c>
      <c r="D840" s="52" t="s">
        <v>59</v>
      </c>
      <c r="E840" s="128"/>
      <c r="F840" s="52"/>
    </row>
    <row r="841" spans="1:6" x14ac:dyDescent="0.2">
      <c r="A841" s="55">
        <v>60411</v>
      </c>
      <c r="B841" s="56" t="s">
        <v>4297</v>
      </c>
      <c r="C841" s="52" t="s">
        <v>6</v>
      </c>
      <c r="D841" s="52" t="s">
        <v>59</v>
      </c>
      <c r="E841" s="128"/>
      <c r="F841" s="52"/>
    </row>
    <row r="842" spans="1:6" x14ac:dyDescent="0.2">
      <c r="A842" s="55">
        <v>60412</v>
      </c>
      <c r="B842" s="56" t="s">
        <v>8983</v>
      </c>
      <c r="C842" s="52" t="s">
        <v>6</v>
      </c>
      <c r="D842" s="52" t="s">
        <v>59</v>
      </c>
      <c r="E842" s="128"/>
      <c r="F842" s="52"/>
    </row>
    <row r="843" spans="1:6" x14ac:dyDescent="0.2">
      <c r="A843" s="55">
        <v>60413</v>
      </c>
      <c r="B843" s="56" t="s">
        <v>4306</v>
      </c>
      <c r="C843" s="52" t="s">
        <v>110</v>
      </c>
      <c r="D843" s="52" t="s">
        <v>63</v>
      </c>
      <c r="E843" s="128"/>
      <c r="F843" s="52"/>
    </row>
    <row r="844" spans="1:6" x14ac:dyDescent="0.2">
      <c r="A844" s="55">
        <v>60414</v>
      </c>
      <c r="B844" s="56" t="s">
        <v>4306</v>
      </c>
      <c r="C844" s="52" t="s">
        <v>109</v>
      </c>
      <c r="D844" s="52" t="s">
        <v>56</v>
      </c>
      <c r="E844" s="128"/>
      <c r="F844" s="52"/>
    </row>
    <row r="845" spans="1:6" x14ac:dyDescent="0.2">
      <c r="A845" s="55">
        <v>60415</v>
      </c>
      <c r="B845" s="56" t="s">
        <v>4306</v>
      </c>
      <c r="C845" s="52" t="s">
        <v>6</v>
      </c>
      <c r="D845" s="52" t="s">
        <v>59</v>
      </c>
      <c r="E845" s="128"/>
      <c r="F845" s="52"/>
    </row>
    <row r="846" spans="1:6" x14ac:dyDescent="0.2">
      <c r="A846" s="55">
        <v>60416</v>
      </c>
      <c r="B846" s="56" t="s">
        <v>9626</v>
      </c>
      <c r="C846" s="52" t="s">
        <v>6</v>
      </c>
      <c r="D846" s="52" t="s">
        <v>59</v>
      </c>
      <c r="E846" s="128"/>
      <c r="F846" s="52"/>
    </row>
    <row r="847" spans="1:6" x14ac:dyDescent="0.2">
      <c r="A847" s="55">
        <v>60417</v>
      </c>
      <c r="B847" s="56" t="s">
        <v>4314</v>
      </c>
      <c r="C847" s="52" t="s">
        <v>6</v>
      </c>
      <c r="D847" s="52" t="s">
        <v>59</v>
      </c>
      <c r="E847" s="128"/>
      <c r="F847" s="52"/>
    </row>
    <row r="848" spans="1:6" x14ac:dyDescent="0.2">
      <c r="A848" s="55">
        <v>60418</v>
      </c>
      <c r="B848" s="56" t="s">
        <v>4317</v>
      </c>
      <c r="C848" s="52" t="s">
        <v>85</v>
      </c>
      <c r="D848" s="52" t="s">
        <v>85</v>
      </c>
      <c r="E848" s="128"/>
      <c r="F848" s="52"/>
    </row>
    <row r="849" spans="1:6" x14ac:dyDescent="0.2">
      <c r="A849" s="55">
        <v>60419</v>
      </c>
      <c r="B849" s="56" t="s">
        <v>4320</v>
      </c>
      <c r="C849" s="52" t="s">
        <v>110</v>
      </c>
      <c r="D849" s="52" t="s">
        <v>63</v>
      </c>
      <c r="E849" s="128"/>
      <c r="F849" s="52"/>
    </row>
    <row r="850" spans="1:6" x14ac:dyDescent="0.2">
      <c r="A850" s="55">
        <v>60420</v>
      </c>
      <c r="B850" s="56" t="s">
        <v>4323</v>
      </c>
      <c r="C850" s="52" t="s">
        <v>6</v>
      </c>
      <c r="D850" s="52" t="s">
        <v>59</v>
      </c>
      <c r="E850" s="128"/>
      <c r="F850" s="52"/>
    </row>
    <row r="851" spans="1:6" x14ac:dyDescent="0.2">
      <c r="A851" s="55">
        <v>60421</v>
      </c>
      <c r="B851" s="56" t="s">
        <v>4326</v>
      </c>
      <c r="C851" s="52" t="s">
        <v>6</v>
      </c>
      <c r="D851" s="52" t="s">
        <v>59</v>
      </c>
      <c r="E851" s="128"/>
      <c r="F851" s="52"/>
    </row>
    <row r="852" spans="1:6" x14ac:dyDescent="0.2">
      <c r="A852" s="62">
        <v>60422</v>
      </c>
      <c r="B852" s="79" t="s">
        <v>11091</v>
      </c>
      <c r="C852" s="61" t="s">
        <v>6</v>
      </c>
      <c r="D852" s="61" t="s">
        <v>59</v>
      </c>
      <c r="E852" s="130">
        <v>43635</v>
      </c>
      <c r="F852" s="81"/>
    </row>
    <row r="853" spans="1:6" x14ac:dyDescent="0.2">
      <c r="A853" s="55"/>
      <c r="B853" s="56"/>
      <c r="C853" s="52"/>
      <c r="D853" s="52"/>
      <c r="E853" s="128"/>
      <c r="F853" s="52"/>
    </row>
    <row r="854" spans="1:6" x14ac:dyDescent="0.2">
      <c r="A854" s="55"/>
      <c r="B854" s="56"/>
      <c r="C854" s="52"/>
      <c r="D854" s="52" t="s">
        <v>8868</v>
      </c>
      <c r="E854" s="128"/>
      <c r="F854" s="52"/>
    </row>
    <row r="855" spans="1:6" x14ac:dyDescent="0.2">
      <c r="A855" s="54" t="s">
        <v>8935</v>
      </c>
      <c r="B855" s="56"/>
      <c r="C855" s="52"/>
      <c r="D855" s="52"/>
      <c r="E855" s="128"/>
      <c r="F855" s="52"/>
    </row>
    <row r="856" spans="1:6" x14ac:dyDescent="0.2">
      <c r="A856" s="55">
        <v>60501</v>
      </c>
      <c r="B856" s="56" t="s">
        <v>4329</v>
      </c>
      <c r="C856" s="52" t="s">
        <v>110</v>
      </c>
      <c r="D856" s="52" t="s">
        <v>63</v>
      </c>
      <c r="E856" s="128"/>
      <c r="F856" s="52"/>
    </row>
    <row r="857" spans="1:6" x14ac:dyDescent="0.2">
      <c r="A857" s="55">
        <v>60502</v>
      </c>
      <c r="B857" s="56" t="s">
        <v>4332</v>
      </c>
      <c r="C857" s="52" t="s">
        <v>110</v>
      </c>
      <c r="D857" s="52" t="s">
        <v>63</v>
      </c>
      <c r="E857" s="128"/>
      <c r="F857" s="52"/>
    </row>
    <row r="858" spans="1:6" x14ac:dyDescent="0.2">
      <c r="A858" s="55">
        <v>60503</v>
      </c>
      <c r="B858" s="56" t="s">
        <v>4335</v>
      </c>
      <c r="C858" s="52" t="s">
        <v>110</v>
      </c>
      <c r="D858" s="52" t="s">
        <v>63</v>
      </c>
      <c r="E858" s="128"/>
      <c r="F858" s="52"/>
    </row>
    <row r="859" spans="1:6" x14ac:dyDescent="0.2">
      <c r="A859" s="55">
        <v>60504</v>
      </c>
      <c r="B859" s="56" t="s">
        <v>4338</v>
      </c>
      <c r="C859" s="52" t="s">
        <v>109</v>
      </c>
      <c r="D859" s="52" t="s">
        <v>62</v>
      </c>
      <c r="E859" s="128"/>
      <c r="F859" s="52"/>
    </row>
    <row r="860" spans="1:6" x14ac:dyDescent="0.2">
      <c r="A860" s="55">
        <v>60505</v>
      </c>
      <c r="B860" s="56" t="s">
        <v>4341</v>
      </c>
      <c r="C860" s="52" t="s">
        <v>109</v>
      </c>
      <c r="D860" s="52" t="s">
        <v>62</v>
      </c>
      <c r="E860" s="128"/>
      <c r="F860" s="52"/>
    </row>
    <row r="861" spans="1:6" x14ac:dyDescent="0.2">
      <c r="A861" s="55">
        <v>60506</v>
      </c>
      <c r="B861" s="56" t="s">
        <v>8738</v>
      </c>
      <c r="C861" s="52" t="s">
        <v>110</v>
      </c>
      <c r="D861" s="52" t="s">
        <v>63</v>
      </c>
      <c r="E861" s="128"/>
      <c r="F861" s="52"/>
    </row>
    <row r="862" spans="1:6" s="125" customFormat="1" x14ac:dyDescent="0.2">
      <c r="A862" s="55">
        <v>60510</v>
      </c>
      <c r="B862" s="56" t="s">
        <v>9908</v>
      </c>
      <c r="C862" s="52" t="s">
        <v>110</v>
      </c>
      <c r="D862" s="52" t="s">
        <v>63</v>
      </c>
      <c r="E862" s="128"/>
      <c r="F862" s="52"/>
    </row>
    <row r="863" spans="1:6" x14ac:dyDescent="0.2">
      <c r="A863" s="62">
        <v>60514</v>
      </c>
      <c r="B863" s="79" t="s">
        <v>11247</v>
      </c>
      <c r="C863" s="61" t="s">
        <v>6</v>
      </c>
      <c r="D863" s="61" t="s">
        <v>59</v>
      </c>
      <c r="E863" s="130">
        <v>44095</v>
      </c>
      <c r="F863" s="61"/>
    </row>
    <row r="864" spans="1:6" x14ac:dyDescent="0.2">
      <c r="A864" s="55">
        <v>60515</v>
      </c>
      <c r="B864" s="56" t="s">
        <v>9627</v>
      </c>
      <c r="C864" s="52" t="s">
        <v>6</v>
      </c>
      <c r="D864" s="52" t="s">
        <v>59</v>
      </c>
      <c r="E864" s="128"/>
      <c r="F864" s="52"/>
    </row>
    <row r="865" spans="1:6" x14ac:dyDescent="0.2">
      <c r="A865" s="55">
        <v>60520</v>
      </c>
      <c r="B865" s="56" t="s">
        <v>4411</v>
      </c>
      <c r="C865" s="52" t="s">
        <v>113</v>
      </c>
      <c r="D865" s="52" t="s">
        <v>65</v>
      </c>
      <c r="E865" s="128"/>
      <c r="F865" s="52"/>
    </row>
    <row r="866" spans="1:6" x14ac:dyDescent="0.2">
      <c r="A866" s="55">
        <v>60521</v>
      </c>
      <c r="B866" s="56" t="s">
        <v>4411</v>
      </c>
      <c r="C866" s="52" t="s">
        <v>124</v>
      </c>
      <c r="D866" s="52" t="s">
        <v>66</v>
      </c>
      <c r="E866" s="128"/>
      <c r="F866" s="52"/>
    </row>
    <row r="867" spans="1:6" x14ac:dyDescent="0.2">
      <c r="A867" s="55">
        <v>60522</v>
      </c>
      <c r="B867" s="56" t="s">
        <v>4415</v>
      </c>
      <c r="C867" s="52" t="s">
        <v>113</v>
      </c>
      <c r="D867" s="52" t="s">
        <v>65</v>
      </c>
      <c r="E867" s="128"/>
      <c r="F867" s="52"/>
    </row>
    <row r="868" spans="1:6" x14ac:dyDescent="0.2">
      <c r="A868" s="55">
        <v>60525</v>
      </c>
      <c r="B868" s="56" t="s">
        <v>4418</v>
      </c>
      <c r="C868" s="52" t="s">
        <v>109</v>
      </c>
      <c r="D868" s="52" t="s">
        <v>62</v>
      </c>
      <c r="E868" s="128"/>
      <c r="F868" s="52"/>
    </row>
    <row r="869" spans="1:6" x14ac:dyDescent="0.2">
      <c r="A869" s="55">
        <v>60526</v>
      </c>
      <c r="B869" s="58" t="s">
        <v>4421</v>
      </c>
      <c r="C869" s="52" t="s">
        <v>110</v>
      </c>
      <c r="D869" s="52" t="s">
        <v>63</v>
      </c>
      <c r="E869" s="128"/>
      <c r="F869" s="52"/>
    </row>
    <row r="870" spans="1:6" x14ac:dyDescent="0.2">
      <c r="A870" s="55"/>
      <c r="B870" s="56"/>
      <c r="C870" s="52"/>
      <c r="D870" s="52" t="s">
        <v>8868</v>
      </c>
      <c r="E870" s="128"/>
      <c r="F870" s="52"/>
    </row>
    <row r="871" spans="1:6" x14ac:dyDescent="0.2">
      <c r="A871" s="55"/>
      <c r="B871" s="56"/>
      <c r="C871" s="52"/>
      <c r="D871" s="52" t="s">
        <v>8868</v>
      </c>
      <c r="E871" s="128"/>
      <c r="F871" s="52"/>
    </row>
    <row r="872" spans="1:6" x14ac:dyDescent="0.2">
      <c r="A872" s="54" t="s">
        <v>8936</v>
      </c>
      <c r="B872" s="56"/>
      <c r="C872" s="52"/>
      <c r="D872" s="52"/>
      <c r="E872" s="128"/>
      <c r="F872" s="52"/>
    </row>
    <row r="873" spans="1:6" x14ac:dyDescent="0.2">
      <c r="A873" s="55">
        <v>60601</v>
      </c>
      <c r="B873" s="56" t="s">
        <v>4424</v>
      </c>
      <c r="C873" s="52" t="s">
        <v>6</v>
      </c>
      <c r="D873" s="52" t="s">
        <v>59</v>
      </c>
      <c r="E873" s="128"/>
      <c r="F873" s="52"/>
    </row>
    <row r="874" spans="1:6" x14ac:dyDescent="0.2">
      <c r="A874" s="55">
        <v>60602</v>
      </c>
      <c r="B874" s="56" t="s">
        <v>9628</v>
      </c>
      <c r="C874" s="52" t="s">
        <v>6</v>
      </c>
      <c r="D874" s="52" t="s">
        <v>59</v>
      </c>
      <c r="E874" s="128"/>
      <c r="F874" s="52"/>
    </row>
    <row r="875" spans="1:6" x14ac:dyDescent="0.2">
      <c r="A875" s="55"/>
      <c r="B875" s="56"/>
      <c r="C875" s="52"/>
      <c r="D875" s="52" t="s">
        <v>8868</v>
      </c>
      <c r="E875" s="128"/>
      <c r="F875" s="52"/>
    </row>
    <row r="876" spans="1:6" x14ac:dyDescent="0.2">
      <c r="A876" s="55"/>
      <c r="B876" s="56"/>
      <c r="C876" s="52"/>
      <c r="D876" s="52" t="s">
        <v>8868</v>
      </c>
      <c r="E876" s="128"/>
      <c r="F876" s="52"/>
    </row>
    <row r="877" spans="1:6" x14ac:dyDescent="0.2">
      <c r="A877" s="54" t="s">
        <v>9629</v>
      </c>
      <c r="B877" s="56"/>
      <c r="C877" s="52"/>
      <c r="D877" s="52"/>
      <c r="E877" s="128"/>
      <c r="F877" s="52"/>
    </row>
    <row r="878" spans="1:6" x14ac:dyDescent="0.2">
      <c r="A878" s="55">
        <v>60701</v>
      </c>
      <c r="B878" s="56" t="s">
        <v>4472</v>
      </c>
      <c r="C878" s="52" t="s">
        <v>110</v>
      </c>
      <c r="D878" s="52" t="s">
        <v>63</v>
      </c>
      <c r="E878" s="128"/>
      <c r="F878" s="52"/>
    </row>
    <row r="879" spans="1:6" x14ac:dyDescent="0.2">
      <c r="A879" s="55">
        <v>60702</v>
      </c>
      <c r="B879" s="56" t="s">
        <v>4475</v>
      </c>
      <c r="C879" s="52" t="s">
        <v>110</v>
      </c>
      <c r="D879" s="52" t="s">
        <v>63</v>
      </c>
      <c r="E879" s="128"/>
      <c r="F879" s="52"/>
    </row>
    <row r="880" spans="1:6" x14ac:dyDescent="0.2">
      <c r="A880" s="55">
        <v>60703</v>
      </c>
      <c r="B880" s="56" t="s">
        <v>4478</v>
      </c>
      <c r="C880" s="52" t="s">
        <v>110</v>
      </c>
      <c r="D880" s="52" t="s">
        <v>63</v>
      </c>
      <c r="E880" s="128"/>
      <c r="F880" s="52"/>
    </row>
    <row r="881" spans="1:6" x14ac:dyDescent="0.2">
      <c r="A881" s="55">
        <v>60704</v>
      </c>
      <c r="B881" s="56" t="s">
        <v>4481</v>
      </c>
      <c r="C881" s="52" t="s">
        <v>6</v>
      </c>
      <c r="D881" s="52" t="s">
        <v>59</v>
      </c>
      <c r="E881" s="128"/>
      <c r="F881" s="52"/>
    </row>
    <row r="882" spans="1:6" x14ac:dyDescent="0.2">
      <c r="A882" s="55">
        <v>60705</v>
      </c>
      <c r="B882" s="56" t="s">
        <v>9437</v>
      </c>
      <c r="C882" s="52" t="s">
        <v>6</v>
      </c>
      <c r="D882" s="52" t="s">
        <v>59</v>
      </c>
      <c r="E882" s="128"/>
      <c r="F882" s="52"/>
    </row>
    <row r="883" spans="1:6" x14ac:dyDescent="0.2">
      <c r="A883" s="55">
        <v>60706</v>
      </c>
      <c r="B883" s="56" t="s">
        <v>4485</v>
      </c>
      <c r="C883" s="52" t="s">
        <v>6</v>
      </c>
      <c r="D883" s="52" t="s">
        <v>59</v>
      </c>
      <c r="E883" s="128"/>
      <c r="F883" s="52"/>
    </row>
    <row r="884" spans="1:6" x14ac:dyDescent="0.2">
      <c r="A884" s="55">
        <v>60707</v>
      </c>
      <c r="B884" s="56" t="s">
        <v>9630</v>
      </c>
      <c r="C884" s="52" t="s">
        <v>110</v>
      </c>
      <c r="D884" s="52" t="s">
        <v>63</v>
      </c>
      <c r="E884" s="128"/>
      <c r="F884" s="52"/>
    </row>
    <row r="885" spans="1:6" x14ac:dyDescent="0.2">
      <c r="A885" s="55">
        <v>60708</v>
      </c>
      <c r="B885" s="58" t="s">
        <v>4527</v>
      </c>
      <c r="C885" s="52" t="s">
        <v>6</v>
      </c>
      <c r="D885" s="52" t="s">
        <v>59</v>
      </c>
      <c r="E885" s="128"/>
      <c r="F885" s="52"/>
    </row>
    <row r="886" spans="1:6" x14ac:dyDescent="0.2">
      <c r="A886" s="55">
        <v>60709</v>
      </c>
      <c r="B886" s="58" t="s">
        <v>4530</v>
      </c>
      <c r="C886" s="52" t="s">
        <v>110</v>
      </c>
      <c r="D886" s="52" t="s">
        <v>63</v>
      </c>
      <c r="E886" s="128"/>
      <c r="F886" s="52"/>
    </row>
    <row r="887" spans="1:6" x14ac:dyDescent="0.2">
      <c r="A887" s="55">
        <v>60711</v>
      </c>
      <c r="B887" s="56" t="s">
        <v>9437</v>
      </c>
      <c r="C887" s="52" t="s">
        <v>85</v>
      </c>
      <c r="D887" s="52" t="s">
        <v>85</v>
      </c>
      <c r="E887" s="128"/>
      <c r="F887" s="52"/>
    </row>
    <row r="888" spans="1:6" x14ac:dyDescent="0.2">
      <c r="A888" s="55"/>
      <c r="B888" s="56"/>
      <c r="C888" s="52"/>
      <c r="D888" s="52" t="s">
        <v>8868</v>
      </c>
      <c r="E888" s="128"/>
      <c r="F888" s="52"/>
    </row>
    <row r="889" spans="1:6" x14ac:dyDescent="0.2">
      <c r="A889" s="55"/>
      <c r="B889" s="56"/>
      <c r="C889" s="52"/>
      <c r="D889" s="52" t="s">
        <v>8868</v>
      </c>
      <c r="E889" s="128"/>
      <c r="F889" s="52"/>
    </row>
    <row r="890" spans="1:6" x14ac:dyDescent="0.2">
      <c r="A890" s="54" t="s">
        <v>8937</v>
      </c>
      <c r="B890" s="56"/>
      <c r="C890" s="52"/>
      <c r="D890" s="52"/>
      <c r="E890" s="128"/>
      <c r="F890" s="52"/>
    </row>
    <row r="891" spans="1:6" x14ac:dyDescent="0.2">
      <c r="A891" s="55">
        <v>60801</v>
      </c>
      <c r="B891" s="58" t="s">
        <v>9631</v>
      </c>
      <c r="C891" s="52" t="s">
        <v>109</v>
      </c>
      <c r="D891" s="52" t="s">
        <v>62</v>
      </c>
      <c r="E891" s="128"/>
      <c r="F891" s="52"/>
    </row>
    <row r="892" spans="1:6" x14ac:dyDescent="0.2">
      <c r="A892" s="55">
        <v>60802</v>
      </c>
      <c r="B892" s="58" t="s">
        <v>9631</v>
      </c>
      <c r="C892" s="52" t="s">
        <v>110</v>
      </c>
      <c r="D892" s="52" t="s">
        <v>63</v>
      </c>
      <c r="E892" s="128"/>
      <c r="F892" s="52"/>
    </row>
    <row r="893" spans="1:6" x14ac:dyDescent="0.2">
      <c r="A893" s="55">
        <v>60803</v>
      </c>
      <c r="B893" s="58" t="s">
        <v>9631</v>
      </c>
      <c r="C893" s="52" t="s">
        <v>124</v>
      </c>
      <c r="D893" s="52" t="s">
        <v>66</v>
      </c>
      <c r="E893" s="128"/>
      <c r="F893" s="52"/>
    </row>
    <row r="894" spans="1:6" x14ac:dyDescent="0.2">
      <c r="A894" s="55">
        <v>60810</v>
      </c>
      <c r="B894" s="56" t="s">
        <v>4557</v>
      </c>
      <c r="C894" s="52" t="s">
        <v>110</v>
      </c>
      <c r="D894" s="52" t="s">
        <v>63</v>
      </c>
      <c r="E894" s="128"/>
      <c r="F894" s="52"/>
    </row>
    <row r="895" spans="1:6" x14ac:dyDescent="0.2">
      <c r="A895" s="55">
        <v>60811</v>
      </c>
      <c r="B895" s="56" t="s">
        <v>4557</v>
      </c>
      <c r="C895" s="52" t="s">
        <v>6</v>
      </c>
      <c r="D895" s="52" t="s">
        <v>59</v>
      </c>
      <c r="E895" s="128"/>
      <c r="F895" s="52"/>
    </row>
    <row r="896" spans="1:6" x14ac:dyDescent="0.2">
      <c r="A896" s="55">
        <v>60815</v>
      </c>
      <c r="B896" s="58" t="s">
        <v>9632</v>
      </c>
      <c r="C896" s="52" t="s">
        <v>109</v>
      </c>
      <c r="D896" s="52" t="s">
        <v>62</v>
      </c>
      <c r="E896" s="128"/>
      <c r="F896" s="52"/>
    </row>
    <row r="897" spans="1:6" x14ac:dyDescent="0.2">
      <c r="A897" s="55"/>
      <c r="B897" s="56"/>
      <c r="C897" s="52"/>
      <c r="D897" s="52" t="s">
        <v>8868</v>
      </c>
      <c r="E897" s="128"/>
      <c r="F897" s="52"/>
    </row>
    <row r="898" spans="1:6" x14ac:dyDescent="0.2">
      <c r="A898" s="55"/>
      <c r="B898" s="56"/>
      <c r="C898" s="52"/>
      <c r="D898" s="52" t="s">
        <v>8868</v>
      </c>
      <c r="E898" s="128"/>
      <c r="F898" s="52"/>
    </row>
    <row r="899" spans="1:6" x14ac:dyDescent="0.2">
      <c r="A899" s="54" t="s">
        <v>8938</v>
      </c>
      <c r="B899" s="56"/>
      <c r="C899" s="52"/>
      <c r="D899" s="52"/>
      <c r="E899" s="128"/>
      <c r="F899" s="52"/>
    </row>
    <row r="900" spans="1:6" x14ac:dyDescent="0.2">
      <c r="A900" s="55">
        <v>60901</v>
      </c>
      <c r="B900" s="56" t="s">
        <v>9633</v>
      </c>
      <c r="C900" s="52" t="s">
        <v>110</v>
      </c>
      <c r="D900" s="52" t="s">
        <v>63</v>
      </c>
      <c r="E900" s="128"/>
      <c r="F900" s="52"/>
    </row>
    <row r="901" spans="1:6" x14ac:dyDescent="0.2">
      <c r="A901" s="55">
        <v>60902</v>
      </c>
      <c r="B901" s="56" t="s">
        <v>9634</v>
      </c>
      <c r="C901" s="52" t="s">
        <v>110</v>
      </c>
      <c r="D901" s="52" t="s">
        <v>63</v>
      </c>
      <c r="E901" s="128"/>
      <c r="F901" s="52"/>
    </row>
    <row r="902" spans="1:6" x14ac:dyDescent="0.2">
      <c r="A902" s="55">
        <v>60905</v>
      </c>
      <c r="B902" s="56" t="s">
        <v>9635</v>
      </c>
      <c r="C902" s="52" t="s">
        <v>110</v>
      </c>
      <c r="D902" s="52" t="s">
        <v>63</v>
      </c>
      <c r="E902" s="128"/>
      <c r="F902" s="52"/>
    </row>
    <row r="903" spans="1:6" x14ac:dyDescent="0.2">
      <c r="A903" s="55">
        <v>60906</v>
      </c>
      <c r="B903" s="56" t="s">
        <v>9635</v>
      </c>
      <c r="C903" s="52" t="s">
        <v>109</v>
      </c>
      <c r="D903" s="52" t="s">
        <v>62</v>
      </c>
      <c r="E903" s="128"/>
      <c r="F903" s="52"/>
    </row>
    <row r="904" spans="1:6" x14ac:dyDescent="0.2">
      <c r="A904" s="55">
        <v>60907</v>
      </c>
      <c r="B904" s="56" t="s">
        <v>9636</v>
      </c>
      <c r="C904" s="52" t="s">
        <v>110</v>
      </c>
      <c r="D904" s="52" t="s">
        <v>63</v>
      </c>
      <c r="E904" s="128"/>
      <c r="F904" s="52"/>
    </row>
    <row r="905" spans="1:6" x14ac:dyDescent="0.2">
      <c r="A905" s="55">
        <v>60908</v>
      </c>
      <c r="B905" s="56" t="s">
        <v>9636</v>
      </c>
      <c r="C905" s="52" t="s">
        <v>109</v>
      </c>
      <c r="D905" s="52" t="s">
        <v>62</v>
      </c>
      <c r="E905" s="128"/>
      <c r="F905" s="52"/>
    </row>
    <row r="906" spans="1:6" x14ac:dyDescent="0.2">
      <c r="A906" s="55">
        <v>60910</v>
      </c>
      <c r="B906" s="56" t="s">
        <v>4826</v>
      </c>
      <c r="C906" s="52" t="s">
        <v>110</v>
      </c>
      <c r="D906" s="52" t="s">
        <v>63</v>
      </c>
      <c r="E906" s="128"/>
      <c r="F906" s="52"/>
    </row>
    <row r="907" spans="1:6" x14ac:dyDescent="0.2">
      <c r="A907" s="55">
        <v>60911</v>
      </c>
      <c r="B907" s="56" t="s">
        <v>8939</v>
      </c>
      <c r="C907" s="52" t="s">
        <v>110</v>
      </c>
      <c r="D907" s="52" t="s">
        <v>63</v>
      </c>
      <c r="E907" s="128"/>
      <c r="F907" s="52"/>
    </row>
    <row r="908" spans="1:6" x14ac:dyDescent="0.2">
      <c r="A908" s="62">
        <v>60912</v>
      </c>
      <c r="B908" s="79" t="s">
        <v>8939</v>
      </c>
      <c r="C908" s="61" t="s">
        <v>109</v>
      </c>
      <c r="D908" s="61" t="s">
        <v>62</v>
      </c>
      <c r="E908" s="128">
        <v>43572</v>
      </c>
      <c r="F908" s="81"/>
    </row>
    <row r="909" spans="1:6" x14ac:dyDescent="0.2">
      <c r="A909" s="55">
        <v>60915</v>
      </c>
      <c r="B909" s="56" t="s">
        <v>8940</v>
      </c>
      <c r="C909" s="52" t="s">
        <v>6</v>
      </c>
      <c r="D909" s="52" t="s">
        <v>59</v>
      </c>
      <c r="E909" s="128"/>
      <c r="F909" s="52"/>
    </row>
    <row r="910" spans="1:6" x14ac:dyDescent="0.2">
      <c r="A910" s="55">
        <v>60920</v>
      </c>
      <c r="B910" s="56" t="s">
        <v>4844</v>
      </c>
      <c r="C910" s="52" t="s">
        <v>6</v>
      </c>
      <c r="D910" s="52" t="s">
        <v>59</v>
      </c>
      <c r="E910" s="128"/>
      <c r="F910" s="52"/>
    </row>
    <row r="911" spans="1:6" x14ac:dyDescent="0.2">
      <c r="A911" s="55">
        <v>60925</v>
      </c>
      <c r="B911" s="56" t="s">
        <v>4847</v>
      </c>
      <c r="C911" s="52" t="s">
        <v>113</v>
      </c>
      <c r="D911" s="52" t="s">
        <v>65</v>
      </c>
      <c r="E911" s="128"/>
      <c r="F911" s="52"/>
    </row>
    <row r="912" spans="1:6" x14ac:dyDescent="0.2">
      <c r="A912" s="55">
        <v>60926</v>
      </c>
      <c r="B912" s="56" t="s">
        <v>4847</v>
      </c>
      <c r="C912" s="52" t="s">
        <v>124</v>
      </c>
      <c r="D912" s="52" t="s">
        <v>66</v>
      </c>
      <c r="E912" s="128"/>
      <c r="F912" s="52"/>
    </row>
    <row r="913" spans="1:6" x14ac:dyDescent="0.2">
      <c r="A913" s="55"/>
      <c r="B913" s="56"/>
      <c r="C913" s="52"/>
      <c r="D913" s="52" t="s">
        <v>8868</v>
      </c>
      <c r="E913" s="128"/>
      <c r="F913" s="52"/>
    </row>
    <row r="914" spans="1:6" x14ac:dyDescent="0.2">
      <c r="A914" s="55"/>
      <c r="B914" s="56"/>
      <c r="C914" s="52"/>
      <c r="D914" s="52" t="s">
        <v>8868</v>
      </c>
      <c r="E914" s="128"/>
      <c r="F914" s="52"/>
    </row>
    <row r="915" spans="1:6" x14ac:dyDescent="0.2">
      <c r="A915" s="54" t="s">
        <v>8941</v>
      </c>
      <c r="B915" s="56"/>
      <c r="C915" s="52"/>
      <c r="D915" s="52"/>
      <c r="E915" s="128"/>
      <c r="F915" s="52"/>
    </row>
    <row r="916" spans="1:6" x14ac:dyDescent="0.2">
      <c r="A916" s="55">
        <v>61001</v>
      </c>
      <c r="B916" s="56" t="s">
        <v>40</v>
      </c>
      <c r="C916" s="52" t="s">
        <v>110</v>
      </c>
      <c r="D916" s="52" t="s">
        <v>63</v>
      </c>
      <c r="E916" s="128"/>
      <c r="F916" s="52"/>
    </row>
    <row r="917" spans="1:6" x14ac:dyDescent="0.2">
      <c r="A917" s="55">
        <v>61002</v>
      </c>
      <c r="B917" s="56" t="s">
        <v>152</v>
      </c>
      <c r="C917" s="52" t="s">
        <v>110</v>
      </c>
      <c r="D917" s="52" t="s">
        <v>63</v>
      </c>
      <c r="E917" s="128"/>
      <c r="F917" s="52"/>
    </row>
    <row r="918" spans="1:6" x14ac:dyDescent="0.2">
      <c r="A918" s="55">
        <v>61003</v>
      </c>
      <c r="B918" s="56" t="s">
        <v>152</v>
      </c>
      <c r="C918" s="52" t="s">
        <v>85</v>
      </c>
      <c r="D918" s="52" t="s">
        <v>85</v>
      </c>
      <c r="F918" s="52"/>
    </row>
    <row r="919" spans="1:6" x14ac:dyDescent="0.2">
      <c r="A919" s="62">
        <v>61005</v>
      </c>
      <c r="B919" s="82" t="s">
        <v>10864</v>
      </c>
      <c r="C919" s="82" t="s">
        <v>85</v>
      </c>
      <c r="D919" s="82" t="s">
        <v>85</v>
      </c>
      <c r="E919" s="130">
        <v>42740</v>
      </c>
      <c r="F919" s="81"/>
    </row>
    <row r="920" spans="1:6" x14ac:dyDescent="0.2">
      <c r="A920" s="62">
        <v>61008</v>
      </c>
      <c r="B920" s="82" t="s">
        <v>10865</v>
      </c>
      <c r="C920" s="61" t="s">
        <v>6</v>
      </c>
      <c r="D920" s="61" t="s">
        <v>59</v>
      </c>
      <c r="E920" s="130">
        <v>42740</v>
      </c>
      <c r="F920" s="81"/>
    </row>
    <row r="921" spans="1:6" x14ac:dyDescent="0.2">
      <c r="A921" s="87">
        <v>61010</v>
      </c>
      <c r="B921" s="83" t="s">
        <v>10759</v>
      </c>
      <c r="C921" s="82" t="s">
        <v>6</v>
      </c>
      <c r="D921" s="82" t="s">
        <v>59</v>
      </c>
      <c r="E921" s="132">
        <v>42401</v>
      </c>
      <c r="F921" s="52"/>
    </row>
    <row r="922" spans="1:6" x14ac:dyDescent="0.2">
      <c r="A922" s="120">
        <v>61012</v>
      </c>
      <c r="B922" s="121" t="s">
        <v>10866</v>
      </c>
      <c r="C922" s="122" t="s">
        <v>85</v>
      </c>
      <c r="D922" s="82" t="s">
        <v>85</v>
      </c>
      <c r="E922" s="130">
        <v>42740</v>
      </c>
      <c r="F922" s="81"/>
    </row>
    <row r="923" spans="1:6" x14ac:dyDescent="0.2">
      <c r="A923" s="55"/>
      <c r="B923" s="56"/>
      <c r="C923" s="52"/>
      <c r="D923" s="52" t="s">
        <v>8868</v>
      </c>
      <c r="E923" s="128"/>
      <c r="F923" s="52"/>
    </row>
    <row r="924" spans="1:6" x14ac:dyDescent="0.2">
      <c r="A924" s="55"/>
      <c r="B924" s="56"/>
      <c r="C924" s="52"/>
      <c r="D924" s="52" t="s">
        <v>8868</v>
      </c>
      <c r="E924" s="128"/>
      <c r="F924" s="52"/>
    </row>
    <row r="925" spans="1:6" x14ac:dyDescent="0.2">
      <c r="A925" s="54" t="s">
        <v>8942</v>
      </c>
      <c r="B925" s="56"/>
      <c r="C925" s="52"/>
      <c r="D925" s="52"/>
      <c r="E925" s="128"/>
      <c r="F925" s="52"/>
    </row>
    <row r="926" spans="1:6" x14ac:dyDescent="0.2">
      <c r="A926" s="55">
        <v>61101</v>
      </c>
      <c r="B926" s="56" t="s">
        <v>4851</v>
      </c>
      <c r="C926" s="52" t="s">
        <v>85</v>
      </c>
      <c r="D926" s="52" t="s">
        <v>85</v>
      </c>
      <c r="E926" s="128"/>
      <c r="F926" s="52"/>
    </row>
    <row r="927" spans="1:6" x14ac:dyDescent="0.2">
      <c r="A927" s="55">
        <v>61102</v>
      </c>
      <c r="B927" s="56" t="s">
        <v>9637</v>
      </c>
      <c r="C927" s="52" t="s">
        <v>110</v>
      </c>
      <c r="D927" s="52" t="s">
        <v>63</v>
      </c>
      <c r="E927" s="128"/>
      <c r="F927" s="52"/>
    </row>
    <row r="928" spans="1:6" x14ac:dyDescent="0.2">
      <c r="A928" s="55">
        <v>61103</v>
      </c>
      <c r="B928" s="56" t="s">
        <v>9638</v>
      </c>
      <c r="C928" s="52" t="s">
        <v>110</v>
      </c>
      <c r="D928" s="52" t="s">
        <v>63</v>
      </c>
      <c r="E928" s="128"/>
      <c r="F928" s="52"/>
    </row>
    <row r="929" spans="1:6" x14ac:dyDescent="0.2">
      <c r="A929" s="55">
        <v>61104</v>
      </c>
      <c r="B929" s="56" t="s">
        <v>9639</v>
      </c>
      <c r="C929" s="52" t="s">
        <v>6</v>
      </c>
      <c r="D929" s="52" t="s">
        <v>59</v>
      </c>
      <c r="E929" s="128"/>
      <c r="F929" s="52"/>
    </row>
    <row r="930" spans="1:6" x14ac:dyDescent="0.2">
      <c r="A930" s="55">
        <v>61105</v>
      </c>
      <c r="B930" s="56" t="s">
        <v>5160</v>
      </c>
      <c r="C930" s="52" t="s">
        <v>6</v>
      </c>
      <c r="D930" s="52" t="s">
        <v>59</v>
      </c>
      <c r="E930" s="128"/>
      <c r="F930" s="52"/>
    </row>
    <row r="931" spans="1:6" x14ac:dyDescent="0.2">
      <c r="A931" s="55">
        <v>61106</v>
      </c>
      <c r="B931" s="56" t="s">
        <v>9641</v>
      </c>
      <c r="C931" s="52" t="s">
        <v>6</v>
      </c>
      <c r="D931" s="52" t="s">
        <v>59</v>
      </c>
      <c r="E931" s="128"/>
      <c r="F931" s="52"/>
    </row>
    <row r="932" spans="1:6" x14ac:dyDescent="0.2">
      <c r="A932" s="55">
        <v>61107</v>
      </c>
      <c r="B932" s="56" t="s">
        <v>5169</v>
      </c>
      <c r="C932" s="52" t="s">
        <v>6</v>
      </c>
      <c r="D932" s="52" t="s">
        <v>59</v>
      </c>
      <c r="E932" s="128"/>
      <c r="F932" s="52"/>
    </row>
    <row r="933" spans="1:6" x14ac:dyDescent="0.2">
      <c r="A933" s="55">
        <v>61108</v>
      </c>
      <c r="B933" s="56" t="s">
        <v>8943</v>
      </c>
      <c r="C933" s="52" t="s">
        <v>6</v>
      </c>
      <c r="D933" s="52" t="s">
        <v>59</v>
      </c>
      <c r="E933" s="128"/>
      <c r="F933" s="52"/>
    </row>
    <row r="934" spans="1:6" x14ac:dyDescent="0.2">
      <c r="A934" s="55">
        <v>61109</v>
      </c>
      <c r="B934" s="56" t="s">
        <v>8944</v>
      </c>
      <c r="C934" s="52" t="s">
        <v>6</v>
      </c>
      <c r="D934" s="52" t="s">
        <v>59</v>
      </c>
      <c r="E934" s="128"/>
      <c r="F934" s="52"/>
    </row>
    <row r="935" spans="1:6" x14ac:dyDescent="0.2">
      <c r="A935" s="55">
        <v>61110</v>
      </c>
      <c r="B935" s="56" t="s">
        <v>9642</v>
      </c>
      <c r="C935" s="52" t="s">
        <v>85</v>
      </c>
      <c r="D935" s="52" t="s">
        <v>85</v>
      </c>
      <c r="E935" s="128"/>
      <c r="F935" s="52"/>
    </row>
    <row r="936" spans="1:6" x14ac:dyDescent="0.2">
      <c r="A936" s="62">
        <v>61111</v>
      </c>
      <c r="B936" s="79" t="s">
        <v>11253</v>
      </c>
      <c r="C936" s="61" t="s">
        <v>6</v>
      </c>
      <c r="D936" s="61" t="s">
        <v>59</v>
      </c>
      <c r="E936" s="130">
        <v>44095</v>
      </c>
      <c r="F936" s="81"/>
    </row>
    <row r="937" spans="1:6" x14ac:dyDescent="0.2">
      <c r="A937" s="55">
        <v>61112</v>
      </c>
      <c r="B937" s="56" t="s">
        <v>5205</v>
      </c>
      <c r="C937" s="52" t="s">
        <v>6</v>
      </c>
      <c r="D937" s="52" t="s">
        <v>59</v>
      </c>
      <c r="E937" s="128"/>
      <c r="F937" s="52"/>
    </row>
    <row r="938" spans="1:6" x14ac:dyDescent="0.2">
      <c r="A938" s="55">
        <v>61113</v>
      </c>
      <c r="B938" s="56" t="s">
        <v>5208</v>
      </c>
      <c r="C938" s="52" t="s">
        <v>5209</v>
      </c>
      <c r="D938" s="52" t="s">
        <v>5209</v>
      </c>
      <c r="E938" s="128"/>
      <c r="F938" s="52"/>
    </row>
    <row r="939" spans="1:6" x14ac:dyDescent="0.2">
      <c r="A939" s="55">
        <v>61114</v>
      </c>
      <c r="B939" s="52" t="s">
        <v>9640</v>
      </c>
      <c r="C939" s="52" t="s">
        <v>6</v>
      </c>
      <c r="D939" s="52" t="s">
        <v>59</v>
      </c>
      <c r="E939" s="128"/>
      <c r="F939" s="52"/>
    </row>
    <row r="940" spans="1:6" x14ac:dyDescent="0.2">
      <c r="A940" s="55"/>
      <c r="B940" s="56"/>
      <c r="C940" s="52"/>
      <c r="D940" s="52" t="s">
        <v>8868</v>
      </c>
      <c r="E940" s="128"/>
      <c r="F940" s="52"/>
    </row>
    <row r="941" spans="1:6" x14ac:dyDescent="0.2">
      <c r="A941" s="55"/>
      <c r="B941" s="56"/>
      <c r="C941" s="52"/>
      <c r="D941" s="52" t="s">
        <v>8868</v>
      </c>
      <c r="E941" s="128"/>
      <c r="F941" s="52"/>
    </row>
    <row r="942" spans="1:6" x14ac:dyDescent="0.2">
      <c r="A942" s="54" t="s">
        <v>8945</v>
      </c>
      <c r="B942" s="56"/>
      <c r="C942" s="52"/>
      <c r="D942" s="52"/>
      <c r="E942" s="128"/>
      <c r="F942" s="52"/>
    </row>
    <row r="943" spans="1:6" x14ac:dyDescent="0.2">
      <c r="A943" s="55">
        <v>61201</v>
      </c>
      <c r="B943" s="56" t="s">
        <v>5230</v>
      </c>
      <c r="C943" s="52" t="s">
        <v>85</v>
      </c>
      <c r="D943" s="52" t="s">
        <v>85</v>
      </c>
      <c r="E943" s="128"/>
      <c r="F943" s="52"/>
    </row>
    <row r="944" spans="1:6" x14ac:dyDescent="0.2">
      <c r="A944" s="55">
        <v>61202</v>
      </c>
      <c r="B944" s="56" t="s">
        <v>9643</v>
      </c>
      <c r="C944" s="52" t="s">
        <v>110</v>
      </c>
      <c r="D944" s="52" t="s">
        <v>63</v>
      </c>
      <c r="E944" s="128"/>
      <c r="F944" s="52"/>
    </row>
    <row r="945" spans="1:6" x14ac:dyDescent="0.2">
      <c r="A945" s="55">
        <v>61203</v>
      </c>
      <c r="B945" s="56" t="s">
        <v>5263</v>
      </c>
      <c r="C945" s="52" t="s">
        <v>6</v>
      </c>
      <c r="D945" s="52" t="s">
        <v>59</v>
      </c>
      <c r="E945" s="128"/>
      <c r="F945" s="52"/>
    </row>
    <row r="946" spans="1:6" x14ac:dyDescent="0.2">
      <c r="A946" s="62">
        <v>61204</v>
      </c>
      <c r="B946" s="79" t="s">
        <v>11257</v>
      </c>
      <c r="C946" s="61" t="s">
        <v>6</v>
      </c>
      <c r="D946" s="61" t="s">
        <v>59</v>
      </c>
      <c r="E946" s="130">
        <v>44095</v>
      </c>
      <c r="F946" s="81"/>
    </row>
    <row r="947" spans="1:6" x14ac:dyDescent="0.2">
      <c r="A947" s="55">
        <v>61205</v>
      </c>
      <c r="B947" s="56" t="s">
        <v>9644</v>
      </c>
      <c r="C947" s="52" t="s">
        <v>110</v>
      </c>
      <c r="D947" s="52" t="s">
        <v>63</v>
      </c>
      <c r="E947" s="128"/>
      <c r="F947" s="52"/>
    </row>
    <row r="948" spans="1:6" x14ac:dyDescent="0.2">
      <c r="A948" s="55">
        <v>61206</v>
      </c>
      <c r="B948" s="56" t="s">
        <v>5269</v>
      </c>
      <c r="C948" s="52" t="s">
        <v>6</v>
      </c>
      <c r="D948" s="52" t="s">
        <v>59</v>
      </c>
      <c r="E948" s="128"/>
      <c r="F948" s="81"/>
    </row>
    <row r="949" spans="1:6" x14ac:dyDescent="0.2">
      <c r="A949" s="55">
        <v>61207</v>
      </c>
      <c r="B949" s="56" t="s">
        <v>4314</v>
      </c>
      <c r="C949" s="52" t="s">
        <v>6</v>
      </c>
      <c r="D949" s="52" t="s">
        <v>59</v>
      </c>
      <c r="F949" s="52"/>
    </row>
    <row r="950" spans="1:6" x14ac:dyDescent="0.2">
      <c r="A950" s="84">
        <v>61208</v>
      </c>
      <c r="B950" s="86" t="s">
        <v>10760</v>
      </c>
      <c r="C950" s="85" t="s">
        <v>6</v>
      </c>
      <c r="D950" s="85" t="s">
        <v>59</v>
      </c>
      <c r="E950" s="132">
        <v>42401</v>
      </c>
      <c r="F950" s="52"/>
    </row>
    <row r="951" spans="1:6" x14ac:dyDescent="0.2">
      <c r="A951" s="55">
        <v>61210</v>
      </c>
      <c r="B951" s="56" t="s">
        <v>5273</v>
      </c>
      <c r="C951" s="52" t="s">
        <v>5209</v>
      </c>
      <c r="D951" s="52" t="s">
        <v>5209</v>
      </c>
      <c r="E951" s="128"/>
      <c r="F951" s="52"/>
    </row>
    <row r="952" spans="1:6" x14ac:dyDescent="0.2">
      <c r="A952" s="55"/>
      <c r="B952" s="56"/>
      <c r="C952" s="52"/>
      <c r="D952" s="52" t="s">
        <v>8868</v>
      </c>
      <c r="E952" s="128"/>
      <c r="F952" s="52"/>
    </row>
    <row r="953" spans="1:6" x14ac:dyDescent="0.2">
      <c r="A953" s="55"/>
      <c r="B953" s="56"/>
      <c r="C953" s="52"/>
      <c r="D953" s="52" t="s">
        <v>8868</v>
      </c>
      <c r="E953" s="128"/>
      <c r="F953" s="52"/>
    </row>
    <row r="954" spans="1:6" x14ac:dyDescent="0.2">
      <c r="A954" s="54" t="s">
        <v>8946</v>
      </c>
      <c r="B954" s="56"/>
      <c r="C954" s="52"/>
      <c r="D954" s="52"/>
      <c r="E954" s="128"/>
      <c r="F954" s="52"/>
    </row>
    <row r="955" spans="1:6" x14ac:dyDescent="0.2">
      <c r="A955" s="55">
        <v>61301</v>
      </c>
      <c r="B955" s="56" t="s">
        <v>5276</v>
      </c>
      <c r="C955" s="52" t="s">
        <v>109</v>
      </c>
      <c r="D955" s="52" t="s">
        <v>62</v>
      </c>
      <c r="E955" s="128"/>
      <c r="F955" s="52"/>
    </row>
    <row r="956" spans="1:6" x14ac:dyDescent="0.2">
      <c r="A956" s="55">
        <v>61302</v>
      </c>
      <c r="B956" s="56" t="s">
        <v>5279</v>
      </c>
      <c r="C956" s="52" t="s">
        <v>6</v>
      </c>
      <c r="D956" s="52" t="s">
        <v>59</v>
      </c>
      <c r="E956" s="128"/>
      <c r="F956" s="52"/>
    </row>
    <row r="957" spans="1:6" x14ac:dyDescent="0.2">
      <c r="A957" s="55">
        <v>61303</v>
      </c>
      <c r="B957" s="56" t="s">
        <v>5282</v>
      </c>
      <c r="C957" s="52" t="s">
        <v>109</v>
      </c>
      <c r="D957" s="52" t="s">
        <v>62</v>
      </c>
      <c r="E957" s="128"/>
      <c r="F957" s="52"/>
    </row>
    <row r="958" spans="1:6" x14ac:dyDescent="0.2">
      <c r="A958" s="55"/>
      <c r="B958" s="56"/>
      <c r="C958" s="52"/>
      <c r="D958" s="52" t="s">
        <v>8868</v>
      </c>
      <c r="E958" s="128"/>
      <c r="F958" s="52"/>
    </row>
    <row r="959" spans="1:6" x14ac:dyDescent="0.2">
      <c r="A959" s="55"/>
      <c r="B959" s="56"/>
      <c r="C959" s="52"/>
      <c r="D959" s="52" t="s">
        <v>8868</v>
      </c>
      <c r="E959" s="128"/>
      <c r="F959" s="52"/>
    </row>
    <row r="960" spans="1:6" x14ac:dyDescent="0.2">
      <c r="A960" s="54" t="s">
        <v>8947</v>
      </c>
      <c r="B960" s="56"/>
      <c r="C960" s="52"/>
      <c r="D960" s="52"/>
      <c r="E960" s="128"/>
      <c r="F960" s="52"/>
    </row>
    <row r="961" spans="1:6" x14ac:dyDescent="0.2">
      <c r="A961" s="55">
        <v>61401</v>
      </c>
      <c r="B961" s="56" t="s">
        <v>166</v>
      </c>
      <c r="C961" s="52" t="s">
        <v>113</v>
      </c>
      <c r="D961" s="52" t="s">
        <v>65</v>
      </c>
      <c r="E961" s="128"/>
      <c r="F961" s="52"/>
    </row>
    <row r="962" spans="1:6" x14ac:dyDescent="0.2">
      <c r="A962" s="55"/>
      <c r="B962" s="56"/>
      <c r="C962" s="52"/>
      <c r="D962" s="52" t="s">
        <v>8868</v>
      </c>
      <c r="E962" s="128"/>
      <c r="F962" s="52"/>
    </row>
    <row r="963" spans="1:6" x14ac:dyDescent="0.2">
      <c r="A963" s="55"/>
      <c r="B963" s="56"/>
      <c r="C963" s="52"/>
      <c r="D963" s="52" t="s">
        <v>8868</v>
      </c>
      <c r="E963" s="128"/>
      <c r="F963" s="52"/>
    </row>
    <row r="964" spans="1:6" x14ac:dyDescent="0.2">
      <c r="A964" s="54" t="s">
        <v>8948</v>
      </c>
      <c r="B964" s="56"/>
      <c r="C964" s="52"/>
      <c r="D964" s="52"/>
      <c r="E964" s="128"/>
      <c r="F964" s="52"/>
    </row>
    <row r="965" spans="1:6" x14ac:dyDescent="0.2">
      <c r="A965" s="55">
        <v>61501</v>
      </c>
      <c r="B965" s="56" t="s">
        <v>9645</v>
      </c>
      <c r="C965" s="52" t="s">
        <v>109</v>
      </c>
      <c r="D965" s="52" t="s">
        <v>62</v>
      </c>
      <c r="E965" s="128"/>
      <c r="F965" s="52"/>
    </row>
    <row r="966" spans="1:6" x14ac:dyDescent="0.2">
      <c r="A966" s="55">
        <v>61502</v>
      </c>
      <c r="B966" s="56" t="s">
        <v>9646</v>
      </c>
      <c r="C966" s="52" t="s">
        <v>109</v>
      </c>
      <c r="D966" s="52" t="s">
        <v>62</v>
      </c>
      <c r="E966" s="128"/>
      <c r="F966" s="52"/>
    </row>
    <row r="967" spans="1:6" x14ac:dyDescent="0.2">
      <c r="A967" s="55">
        <v>61503</v>
      </c>
      <c r="B967" s="56" t="s">
        <v>8949</v>
      </c>
      <c r="C967" s="52" t="s">
        <v>109</v>
      </c>
      <c r="D967" s="52" t="s">
        <v>62</v>
      </c>
      <c r="E967" s="128"/>
      <c r="F967" s="52"/>
    </row>
    <row r="968" spans="1:6" x14ac:dyDescent="0.2">
      <c r="A968" s="55">
        <v>61504</v>
      </c>
      <c r="B968" s="56" t="s">
        <v>9648</v>
      </c>
      <c r="C968" s="52" t="s">
        <v>109</v>
      </c>
      <c r="D968" s="52" t="s">
        <v>62</v>
      </c>
      <c r="E968" s="128"/>
      <c r="F968" s="52"/>
    </row>
    <row r="969" spans="1:6" x14ac:dyDescent="0.2">
      <c r="A969" s="55">
        <v>61505</v>
      </c>
      <c r="B969" s="56" t="s">
        <v>9648</v>
      </c>
      <c r="C969" s="52" t="s">
        <v>6</v>
      </c>
      <c r="D969" s="52" t="s">
        <v>59</v>
      </c>
      <c r="E969" s="128"/>
      <c r="F969" s="52"/>
    </row>
    <row r="970" spans="1:6" x14ac:dyDescent="0.2">
      <c r="A970" s="55">
        <v>61506</v>
      </c>
      <c r="B970" s="56" t="s">
        <v>8950</v>
      </c>
      <c r="C970" s="52" t="s">
        <v>109</v>
      </c>
      <c r="D970" s="52" t="s">
        <v>62</v>
      </c>
      <c r="E970" s="128"/>
      <c r="F970" s="52"/>
    </row>
    <row r="971" spans="1:6" x14ac:dyDescent="0.2">
      <c r="A971" s="55">
        <v>61507</v>
      </c>
      <c r="B971" s="56" t="s">
        <v>9647</v>
      </c>
      <c r="C971" s="52" t="s">
        <v>110</v>
      </c>
      <c r="D971" s="52" t="s">
        <v>63</v>
      </c>
      <c r="E971" s="128"/>
      <c r="F971" s="52"/>
    </row>
    <row r="972" spans="1:6" x14ac:dyDescent="0.2">
      <c r="A972" s="55">
        <v>61508</v>
      </c>
      <c r="B972" s="56" t="s">
        <v>8951</v>
      </c>
      <c r="C972" s="52" t="s">
        <v>109</v>
      </c>
      <c r="D972" s="52" t="s">
        <v>62</v>
      </c>
      <c r="E972" s="128"/>
      <c r="F972" s="52"/>
    </row>
    <row r="973" spans="1:6" x14ac:dyDescent="0.2">
      <c r="A973" s="55">
        <v>61509</v>
      </c>
      <c r="B973" s="56" t="s">
        <v>5380</v>
      </c>
      <c r="C973" s="52" t="s">
        <v>109</v>
      </c>
      <c r="D973" s="52" t="s">
        <v>62</v>
      </c>
      <c r="E973" s="128"/>
      <c r="F973" s="52"/>
    </row>
    <row r="974" spans="1:6" x14ac:dyDescent="0.2">
      <c r="A974" s="55"/>
      <c r="B974" s="56"/>
      <c r="C974" s="52"/>
      <c r="D974" s="52" t="s">
        <v>8868</v>
      </c>
      <c r="E974" s="128"/>
      <c r="F974" s="52"/>
    </row>
    <row r="975" spans="1:6" x14ac:dyDescent="0.2">
      <c r="A975" s="55"/>
      <c r="B975" s="56"/>
      <c r="C975" s="52"/>
      <c r="D975" s="52" t="s">
        <v>8868</v>
      </c>
      <c r="E975" s="128"/>
      <c r="F975" s="52"/>
    </row>
    <row r="976" spans="1:6" x14ac:dyDescent="0.2">
      <c r="A976" s="54" t="s">
        <v>8952</v>
      </c>
      <c r="B976" s="56"/>
      <c r="C976" s="52"/>
      <c r="D976" s="52"/>
      <c r="E976" s="128"/>
      <c r="F976" s="52"/>
    </row>
    <row r="977" spans="1:6" x14ac:dyDescent="0.2">
      <c r="A977" s="55">
        <v>61601</v>
      </c>
      <c r="B977" s="56" t="s">
        <v>8953</v>
      </c>
      <c r="C977" s="52" t="s">
        <v>109</v>
      </c>
      <c r="D977" s="52" t="s">
        <v>62</v>
      </c>
      <c r="E977" s="128"/>
      <c r="F977" s="52"/>
    </row>
    <row r="978" spans="1:6" x14ac:dyDescent="0.2">
      <c r="A978" s="55"/>
      <c r="B978" s="56"/>
      <c r="C978" s="52"/>
      <c r="D978" s="52" t="s">
        <v>8868</v>
      </c>
      <c r="E978" s="128"/>
      <c r="F978" s="52"/>
    </row>
    <row r="979" spans="1:6" x14ac:dyDescent="0.2">
      <c r="A979" s="55"/>
      <c r="B979" s="56"/>
      <c r="C979" s="52"/>
      <c r="D979" s="52" t="s">
        <v>8868</v>
      </c>
      <c r="E979" s="128"/>
      <c r="F979" s="52"/>
    </row>
    <row r="980" spans="1:6" x14ac:dyDescent="0.2">
      <c r="A980" s="54" t="s">
        <v>8954</v>
      </c>
      <c r="B980" s="56"/>
      <c r="C980" s="52"/>
      <c r="D980" s="52"/>
      <c r="E980" s="128"/>
      <c r="F980" s="52"/>
    </row>
    <row r="981" spans="1:6" x14ac:dyDescent="0.2">
      <c r="A981" s="55">
        <v>61701</v>
      </c>
      <c r="B981" s="56" t="s">
        <v>9649</v>
      </c>
      <c r="C981" s="52" t="s">
        <v>110</v>
      </c>
      <c r="D981" s="52" t="s">
        <v>63</v>
      </c>
      <c r="E981" s="128"/>
      <c r="F981" s="52"/>
    </row>
    <row r="982" spans="1:6" x14ac:dyDescent="0.2">
      <c r="A982" s="55">
        <v>61702</v>
      </c>
      <c r="B982" s="56" t="s">
        <v>9650</v>
      </c>
      <c r="C982" s="52" t="s">
        <v>6</v>
      </c>
      <c r="D982" s="52" t="s">
        <v>59</v>
      </c>
      <c r="E982" s="128"/>
      <c r="F982" s="52"/>
    </row>
    <row r="983" spans="1:6" x14ac:dyDescent="0.2">
      <c r="A983" s="55">
        <v>61703</v>
      </c>
      <c r="B983" s="56" t="s">
        <v>8955</v>
      </c>
      <c r="C983" s="52" t="s">
        <v>6</v>
      </c>
      <c r="D983" s="52" t="s">
        <v>59</v>
      </c>
      <c r="E983" s="128"/>
      <c r="F983" s="52"/>
    </row>
    <row r="984" spans="1:6" x14ac:dyDescent="0.2">
      <c r="A984" s="55">
        <v>61704</v>
      </c>
      <c r="B984" s="56" t="s">
        <v>9651</v>
      </c>
      <c r="C984" s="52" t="s">
        <v>6</v>
      </c>
      <c r="D984" s="52" t="s">
        <v>59</v>
      </c>
      <c r="E984" s="128"/>
      <c r="F984" s="52"/>
    </row>
    <row r="985" spans="1:6" x14ac:dyDescent="0.2">
      <c r="A985" s="55">
        <v>61705</v>
      </c>
      <c r="B985" s="56" t="s">
        <v>9652</v>
      </c>
      <c r="C985" s="52" t="s">
        <v>110</v>
      </c>
      <c r="D985" s="52" t="s">
        <v>63</v>
      </c>
      <c r="E985" s="128"/>
      <c r="F985" s="52"/>
    </row>
    <row r="986" spans="1:6" x14ac:dyDescent="0.2">
      <c r="A986" s="55">
        <v>61707</v>
      </c>
      <c r="B986" s="56" t="s">
        <v>9653</v>
      </c>
      <c r="C986" s="52" t="s">
        <v>110</v>
      </c>
      <c r="D986" s="52" t="s">
        <v>63</v>
      </c>
      <c r="E986" s="128"/>
      <c r="F986" s="52"/>
    </row>
    <row r="987" spans="1:6" x14ac:dyDescent="0.2">
      <c r="A987" s="55">
        <v>61708</v>
      </c>
      <c r="B987" s="56" t="s">
        <v>9654</v>
      </c>
      <c r="C987" s="52" t="s">
        <v>110</v>
      </c>
      <c r="D987" s="52" t="s">
        <v>63</v>
      </c>
      <c r="E987" s="128"/>
      <c r="F987" s="52"/>
    </row>
    <row r="988" spans="1:6" x14ac:dyDescent="0.2">
      <c r="A988" s="55">
        <v>61709</v>
      </c>
      <c r="B988" s="56" t="s">
        <v>9654</v>
      </c>
      <c r="C988" s="52" t="s">
        <v>6</v>
      </c>
      <c r="D988" s="52" t="s">
        <v>59</v>
      </c>
      <c r="E988" s="128"/>
      <c r="F988" s="52"/>
    </row>
    <row r="989" spans="1:6" x14ac:dyDescent="0.2">
      <c r="A989" s="55">
        <v>61710</v>
      </c>
      <c r="B989" s="56" t="s">
        <v>5608</v>
      </c>
      <c r="C989" s="52" t="s">
        <v>110</v>
      </c>
      <c r="D989" s="52" t="s">
        <v>63</v>
      </c>
      <c r="E989" s="128"/>
      <c r="F989" s="52"/>
    </row>
    <row r="990" spans="1:6" x14ac:dyDescent="0.2">
      <c r="A990" s="55">
        <v>61711</v>
      </c>
      <c r="B990" s="56" t="s">
        <v>8956</v>
      </c>
      <c r="C990" s="52" t="s">
        <v>6</v>
      </c>
      <c r="D990" s="52" t="s">
        <v>59</v>
      </c>
      <c r="E990" s="128"/>
      <c r="F990" s="52"/>
    </row>
    <row r="991" spans="1:6" x14ac:dyDescent="0.2">
      <c r="A991" s="55"/>
      <c r="B991" s="56"/>
      <c r="C991" s="52"/>
      <c r="D991" s="52" t="s">
        <v>8868</v>
      </c>
      <c r="E991" s="128"/>
      <c r="F991" s="52"/>
    </row>
    <row r="992" spans="1:6" x14ac:dyDescent="0.2">
      <c r="A992" s="55"/>
      <c r="B992" s="56"/>
      <c r="C992" s="52"/>
      <c r="D992" s="52" t="s">
        <v>8868</v>
      </c>
      <c r="E992" s="128"/>
      <c r="F992" s="52"/>
    </row>
    <row r="993" spans="1:6" x14ac:dyDescent="0.2">
      <c r="A993" s="54" t="s">
        <v>8957</v>
      </c>
      <c r="B993" s="56"/>
      <c r="C993" s="52"/>
      <c r="D993" s="52"/>
      <c r="E993" s="128"/>
      <c r="F993" s="52"/>
    </row>
    <row r="994" spans="1:6" x14ac:dyDescent="0.2">
      <c r="A994" s="55">
        <v>61801</v>
      </c>
      <c r="B994" s="56" t="s">
        <v>5614</v>
      </c>
      <c r="C994" s="52" t="s">
        <v>110</v>
      </c>
      <c r="D994" s="52" t="s">
        <v>63</v>
      </c>
      <c r="E994" s="128"/>
      <c r="F994" s="52"/>
    </row>
    <row r="995" spans="1:6" x14ac:dyDescent="0.2">
      <c r="A995" s="55">
        <v>61802</v>
      </c>
      <c r="B995" s="56" t="s">
        <v>5617</v>
      </c>
      <c r="C995" s="52" t="s">
        <v>110</v>
      </c>
      <c r="D995" s="52" t="s">
        <v>63</v>
      </c>
      <c r="E995" s="128"/>
      <c r="F995" s="52"/>
    </row>
    <row r="996" spans="1:6" x14ac:dyDescent="0.2">
      <c r="A996" s="55">
        <v>61803</v>
      </c>
      <c r="B996" s="56" t="s">
        <v>9655</v>
      </c>
      <c r="C996" s="52" t="s">
        <v>110</v>
      </c>
      <c r="D996" s="52" t="s">
        <v>63</v>
      </c>
      <c r="E996" s="128"/>
      <c r="F996" s="52"/>
    </row>
    <row r="997" spans="1:6" x14ac:dyDescent="0.2">
      <c r="A997" s="55">
        <v>61804</v>
      </c>
      <c r="B997" s="56" t="s">
        <v>9650</v>
      </c>
      <c r="C997" s="52" t="s">
        <v>6</v>
      </c>
      <c r="D997" s="52" t="s">
        <v>59</v>
      </c>
      <c r="E997" s="128"/>
      <c r="F997" s="52"/>
    </row>
    <row r="998" spans="1:6" x14ac:dyDescent="0.2">
      <c r="A998" s="55">
        <v>61805</v>
      </c>
      <c r="B998" s="56" t="s">
        <v>5635</v>
      </c>
      <c r="C998" s="52" t="s">
        <v>110</v>
      </c>
      <c r="D998" s="52" t="s">
        <v>63</v>
      </c>
      <c r="E998" s="128"/>
      <c r="F998" s="52"/>
    </row>
    <row r="999" spans="1:6" x14ac:dyDescent="0.2">
      <c r="A999" s="55">
        <v>61806</v>
      </c>
      <c r="B999" s="56" t="s">
        <v>5638</v>
      </c>
      <c r="C999" s="52" t="s">
        <v>6</v>
      </c>
      <c r="D999" s="52" t="s">
        <v>59</v>
      </c>
      <c r="E999" s="128"/>
      <c r="F999" s="52"/>
    </row>
    <row r="1000" spans="1:6" x14ac:dyDescent="0.2">
      <c r="A1000" s="55">
        <v>61807</v>
      </c>
      <c r="B1000" s="56" t="s">
        <v>5641</v>
      </c>
      <c r="C1000" s="52" t="s">
        <v>110</v>
      </c>
      <c r="D1000" s="52" t="s">
        <v>63</v>
      </c>
      <c r="E1000" s="128"/>
      <c r="F1000" s="52"/>
    </row>
    <row r="1001" spans="1:6" x14ac:dyDescent="0.2">
      <c r="A1001" s="55"/>
      <c r="B1001" s="56"/>
      <c r="C1001" s="52"/>
      <c r="D1001" s="52"/>
      <c r="E1001" s="128"/>
      <c r="F1001" s="52"/>
    </row>
    <row r="1002" spans="1:6" x14ac:dyDescent="0.2">
      <c r="A1002" s="55"/>
      <c r="B1002" s="56"/>
      <c r="C1002" s="52"/>
      <c r="D1002" s="52" t="s">
        <v>8868</v>
      </c>
      <c r="E1002" s="128"/>
      <c r="F1002" s="52"/>
    </row>
    <row r="1003" spans="1:6" x14ac:dyDescent="0.2">
      <c r="A1003" s="54" t="s">
        <v>9656</v>
      </c>
      <c r="B1003" s="56"/>
      <c r="C1003" s="52"/>
      <c r="D1003" s="52"/>
      <c r="E1003" s="128"/>
      <c r="F1003" s="52"/>
    </row>
    <row r="1004" spans="1:6" x14ac:dyDescent="0.2">
      <c r="A1004" s="55">
        <v>61901</v>
      </c>
      <c r="B1004" s="56" t="s">
        <v>9657</v>
      </c>
      <c r="C1004" s="52" t="s">
        <v>110</v>
      </c>
      <c r="D1004" s="52" t="s">
        <v>63</v>
      </c>
      <c r="E1004" s="128"/>
      <c r="F1004" s="52"/>
    </row>
    <row r="1005" spans="1:6" x14ac:dyDescent="0.2">
      <c r="A1005" s="55">
        <v>61902</v>
      </c>
      <c r="B1005" s="56" t="s">
        <v>9658</v>
      </c>
      <c r="C1005" s="52" t="s">
        <v>6</v>
      </c>
      <c r="D1005" s="52" t="s">
        <v>59</v>
      </c>
      <c r="E1005" s="128"/>
      <c r="F1005" s="52"/>
    </row>
    <row r="1006" spans="1:6" x14ac:dyDescent="0.2">
      <c r="A1006" s="55">
        <v>61903</v>
      </c>
      <c r="B1006" s="56" t="s">
        <v>9659</v>
      </c>
      <c r="C1006" s="52" t="s">
        <v>6</v>
      </c>
      <c r="D1006" s="52" t="s">
        <v>59</v>
      </c>
      <c r="E1006" s="128"/>
      <c r="F1006" s="52"/>
    </row>
    <row r="1007" spans="1:6" x14ac:dyDescent="0.2">
      <c r="A1007" s="55">
        <v>61904</v>
      </c>
      <c r="B1007" s="56" t="s">
        <v>5900</v>
      </c>
      <c r="C1007" s="52" t="s">
        <v>6</v>
      </c>
      <c r="D1007" s="52" t="s">
        <v>59</v>
      </c>
      <c r="E1007" s="128"/>
      <c r="F1007" s="52"/>
    </row>
    <row r="1008" spans="1:6" x14ac:dyDescent="0.2">
      <c r="A1008" s="55">
        <v>61905</v>
      </c>
      <c r="B1008" s="56" t="s">
        <v>5903</v>
      </c>
      <c r="C1008" s="52" t="s">
        <v>110</v>
      </c>
      <c r="D1008" s="52" t="s">
        <v>63</v>
      </c>
      <c r="E1008" s="128"/>
      <c r="F1008" s="52"/>
    </row>
    <row r="1009" spans="1:6" x14ac:dyDescent="0.2">
      <c r="A1009" s="55">
        <v>61906</v>
      </c>
      <c r="B1009" s="56" t="s">
        <v>5906</v>
      </c>
      <c r="C1009" s="52" t="s">
        <v>6</v>
      </c>
      <c r="D1009" s="52" t="s">
        <v>59</v>
      </c>
      <c r="E1009" s="128"/>
      <c r="F1009" s="52"/>
    </row>
    <row r="1010" spans="1:6" x14ac:dyDescent="0.2">
      <c r="A1010" s="55">
        <v>61907</v>
      </c>
      <c r="B1010" s="56" t="s">
        <v>9660</v>
      </c>
      <c r="C1010" s="52" t="s">
        <v>6</v>
      </c>
      <c r="D1010" s="52" t="s">
        <v>59</v>
      </c>
      <c r="E1010" s="128"/>
      <c r="F1010" s="52"/>
    </row>
    <row r="1011" spans="1:6" x14ac:dyDescent="0.2">
      <c r="A1011" s="55">
        <v>61920</v>
      </c>
      <c r="B1011" s="56" t="s">
        <v>8983</v>
      </c>
      <c r="C1011" s="52" t="s">
        <v>6</v>
      </c>
      <c r="D1011" s="52" t="s">
        <v>59</v>
      </c>
      <c r="E1011" s="128"/>
      <c r="F1011" s="52"/>
    </row>
    <row r="1012" spans="1:6" x14ac:dyDescent="0.2">
      <c r="A1012" s="55">
        <v>61921</v>
      </c>
      <c r="B1012" s="56" t="s">
        <v>8983</v>
      </c>
      <c r="C1012" s="52" t="s">
        <v>110</v>
      </c>
      <c r="D1012" s="52" t="s">
        <v>63</v>
      </c>
      <c r="E1012" s="128"/>
      <c r="F1012" s="52"/>
    </row>
    <row r="1013" spans="1:6" x14ac:dyDescent="0.2">
      <c r="A1013" s="55"/>
      <c r="B1013" s="56"/>
      <c r="C1013" s="52"/>
      <c r="D1013" s="52" t="s">
        <v>8868</v>
      </c>
      <c r="E1013" s="128"/>
      <c r="F1013" s="52"/>
    </row>
    <row r="1014" spans="1:6" x14ac:dyDescent="0.2">
      <c r="A1014" s="55"/>
      <c r="B1014" s="56"/>
      <c r="C1014" s="52"/>
      <c r="D1014" s="52"/>
      <c r="E1014" s="128"/>
      <c r="F1014" s="52"/>
    </row>
    <row r="1015" spans="1:6" x14ac:dyDescent="0.2">
      <c r="A1015" s="54" t="s">
        <v>8958</v>
      </c>
      <c r="B1015" s="56"/>
      <c r="C1015" s="52"/>
      <c r="D1015" s="52"/>
      <c r="E1015" s="128"/>
      <c r="F1015" s="52"/>
    </row>
    <row r="1016" spans="1:6" x14ac:dyDescent="0.2">
      <c r="A1016" s="55">
        <v>62001</v>
      </c>
      <c r="B1016" s="56" t="s">
        <v>9706</v>
      </c>
      <c r="C1016" s="52" t="s">
        <v>113</v>
      </c>
      <c r="D1016" s="52" t="s">
        <v>65</v>
      </c>
      <c r="E1016" s="128"/>
      <c r="F1016" s="52"/>
    </row>
    <row r="1017" spans="1:6" x14ac:dyDescent="0.2">
      <c r="A1017" s="55">
        <v>62002</v>
      </c>
      <c r="B1017" s="56" t="s">
        <v>9706</v>
      </c>
      <c r="C1017" s="52" t="s">
        <v>109</v>
      </c>
      <c r="D1017" s="52" t="s">
        <v>62</v>
      </c>
      <c r="E1017" s="128"/>
      <c r="F1017" s="52"/>
    </row>
    <row r="1018" spans="1:6" x14ac:dyDescent="0.2">
      <c r="A1018" s="55">
        <v>62003</v>
      </c>
      <c r="B1018" s="56" t="s">
        <v>9706</v>
      </c>
      <c r="C1018" s="52" t="s">
        <v>85</v>
      </c>
      <c r="D1018" s="52" t="s">
        <v>85</v>
      </c>
      <c r="E1018" s="128"/>
      <c r="F1018" s="52"/>
    </row>
    <row r="1019" spans="1:6" x14ac:dyDescent="0.2">
      <c r="A1019" s="55">
        <v>62005</v>
      </c>
      <c r="B1019" s="56" t="s">
        <v>35</v>
      </c>
      <c r="C1019" s="52" t="s">
        <v>113</v>
      </c>
      <c r="D1019" s="52" t="s">
        <v>65</v>
      </c>
      <c r="E1019" s="128"/>
      <c r="F1019" s="52"/>
    </row>
    <row r="1020" spans="1:6" x14ac:dyDescent="0.2">
      <c r="A1020" s="55">
        <v>62006</v>
      </c>
      <c r="B1020" s="56" t="s">
        <v>35</v>
      </c>
      <c r="C1020" s="52" t="s">
        <v>109</v>
      </c>
      <c r="D1020" s="52" t="s">
        <v>62</v>
      </c>
      <c r="E1020" s="128"/>
      <c r="F1020" s="52"/>
    </row>
    <row r="1021" spans="1:6" x14ac:dyDescent="0.2">
      <c r="A1021" s="55">
        <v>62010</v>
      </c>
      <c r="B1021" s="56" t="s">
        <v>9701</v>
      </c>
      <c r="C1021" s="52" t="s">
        <v>36</v>
      </c>
      <c r="D1021" s="52" t="s">
        <v>63</v>
      </c>
      <c r="E1021" s="128"/>
      <c r="F1021" s="52"/>
    </row>
    <row r="1022" spans="1:6" x14ac:dyDescent="0.2">
      <c r="A1022" s="55">
        <v>62011</v>
      </c>
      <c r="B1022" s="56" t="s">
        <v>10009</v>
      </c>
      <c r="C1022" s="52" t="s">
        <v>6</v>
      </c>
      <c r="D1022" s="52" t="s">
        <v>59</v>
      </c>
      <c r="E1022" s="128"/>
      <c r="F1022" s="52"/>
    </row>
    <row r="1023" spans="1:6" x14ac:dyDescent="0.2">
      <c r="A1023" s="55">
        <v>62012</v>
      </c>
      <c r="B1023" s="56" t="s">
        <v>9701</v>
      </c>
      <c r="C1023" s="52" t="s">
        <v>113</v>
      </c>
      <c r="D1023" s="52" t="s">
        <v>65</v>
      </c>
      <c r="E1023" s="128"/>
      <c r="F1023" s="52"/>
    </row>
    <row r="1024" spans="1:6" x14ac:dyDescent="0.2">
      <c r="A1024" s="55">
        <v>62013</v>
      </c>
      <c r="B1024" s="56" t="s">
        <v>9701</v>
      </c>
      <c r="C1024" s="52" t="s">
        <v>109</v>
      </c>
      <c r="D1024" s="52" t="s">
        <v>62</v>
      </c>
      <c r="E1024" s="128"/>
      <c r="F1024" s="52"/>
    </row>
    <row r="1025" spans="1:6" x14ac:dyDescent="0.2">
      <c r="A1025" s="55">
        <v>62014</v>
      </c>
      <c r="B1025" s="56" t="s">
        <v>37</v>
      </c>
      <c r="C1025" s="52" t="s">
        <v>85</v>
      </c>
      <c r="D1025" s="52" t="s">
        <v>85</v>
      </c>
      <c r="E1025" s="128"/>
      <c r="F1025" s="52"/>
    </row>
    <row r="1026" spans="1:6" x14ac:dyDescent="0.2">
      <c r="A1026" s="55">
        <v>62015</v>
      </c>
      <c r="B1026" s="56" t="s">
        <v>9702</v>
      </c>
      <c r="C1026" s="52" t="s">
        <v>113</v>
      </c>
      <c r="D1026" s="52" t="s">
        <v>65</v>
      </c>
      <c r="E1026" s="128"/>
      <c r="F1026" s="52"/>
    </row>
    <row r="1027" spans="1:6" x14ac:dyDescent="0.2">
      <c r="A1027" s="55">
        <v>62016</v>
      </c>
      <c r="B1027" s="56" t="s">
        <v>9702</v>
      </c>
      <c r="C1027" s="52" t="s">
        <v>109</v>
      </c>
      <c r="D1027" s="52" t="s">
        <v>62</v>
      </c>
      <c r="E1027" s="128"/>
      <c r="F1027" s="52"/>
    </row>
    <row r="1028" spans="1:6" x14ac:dyDescent="0.2">
      <c r="A1028" s="55">
        <v>62017</v>
      </c>
      <c r="B1028" s="56" t="s">
        <v>9703</v>
      </c>
      <c r="C1028" s="52" t="s">
        <v>6</v>
      </c>
      <c r="D1028" s="52" t="s">
        <v>59</v>
      </c>
      <c r="E1028" s="128"/>
      <c r="F1028" s="52"/>
    </row>
    <row r="1029" spans="1:6" x14ac:dyDescent="0.2">
      <c r="A1029" s="55">
        <v>62018</v>
      </c>
      <c r="B1029" s="56" t="s">
        <v>11370</v>
      </c>
      <c r="C1029" s="81" t="s">
        <v>6</v>
      </c>
      <c r="D1029" s="81" t="s">
        <v>59</v>
      </c>
      <c r="E1029" s="128"/>
      <c r="F1029" s="81"/>
    </row>
    <row r="1030" spans="1:6" x14ac:dyDescent="0.2">
      <c r="A1030" s="55">
        <v>62025</v>
      </c>
      <c r="B1030" s="56" t="s">
        <v>8983</v>
      </c>
      <c r="C1030" s="52" t="s">
        <v>113</v>
      </c>
      <c r="D1030" s="52" t="s">
        <v>65</v>
      </c>
      <c r="E1030" s="128"/>
      <c r="F1030" s="52"/>
    </row>
    <row r="1031" spans="1:6" x14ac:dyDescent="0.2">
      <c r="A1031" s="55">
        <v>62026</v>
      </c>
      <c r="B1031" s="56" t="s">
        <v>8983</v>
      </c>
      <c r="C1031" s="52" t="s">
        <v>109</v>
      </c>
      <c r="D1031" s="52" t="s">
        <v>62</v>
      </c>
      <c r="E1031" s="128"/>
      <c r="F1031" s="52"/>
    </row>
    <row r="1032" spans="1:6" x14ac:dyDescent="0.2">
      <c r="A1032" s="55">
        <v>62027</v>
      </c>
      <c r="B1032" s="56" t="s">
        <v>8983</v>
      </c>
      <c r="C1032" s="52" t="s">
        <v>110</v>
      </c>
      <c r="D1032" s="52" t="s">
        <v>63</v>
      </c>
      <c r="E1032" s="128"/>
      <c r="F1032" s="52"/>
    </row>
    <row r="1033" spans="1:6" x14ac:dyDescent="0.2">
      <c r="A1033" s="55">
        <v>62028</v>
      </c>
      <c r="B1033" s="56" t="s">
        <v>8983</v>
      </c>
      <c r="C1033" s="52" t="s">
        <v>6</v>
      </c>
      <c r="D1033" s="52" t="s">
        <v>59</v>
      </c>
      <c r="E1033" s="128"/>
      <c r="F1033" s="52"/>
    </row>
    <row r="1034" spans="1:6" x14ac:dyDescent="0.2">
      <c r="A1034" s="55">
        <v>62030</v>
      </c>
      <c r="B1034" s="56" t="s">
        <v>38</v>
      </c>
      <c r="C1034" s="52" t="s">
        <v>110</v>
      </c>
      <c r="D1034" s="52" t="s">
        <v>63</v>
      </c>
      <c r="E1034" s="128"/>
      <c r="F1034" s="52"/>
    </row>
    <row r="1035" spans="1:6" x14ac:dyDescent="0.2">
      <c r="A1035" s="55">
        <v>62031</v>
      </c>
      <c r="B1035" s="56" t="s">
        <v>38</v>
      </c>
      <c r="C1035" s="52" t="s">
        <v>109</v>
      </c>
      <c r="D1035" s="52" t="s">
        <v>56</v>
      </c>
      <c r="E1035" s="128"/>
      <c r="F1035" s="52"/>
    </row>
    <row r="1036" spans="1:6" x14ac:dyDescent="0.2">
      <c r="A1036" s="55">
        <v>62032</v>
      </c>
      <c r="B1036" s="56" t="s">
        <v>38</v>
      </c>
      <c r="C1036" s="52" t="s">
        <v>85</v>
      </c>
      <c r="D1036" s="52" t="s">
        <v>85</v>
      </c>
      <c r="E1036" s="128"/>
      <c r="F1036" s="52"/>
    </row>
    <row r="1037" spans="1:6" x14ac:dyDescent="0.2">
      <c r="A1037" s="55">
        <v>62035</v>
      </c>
      <c r="B1037" s="56" t="s">
        <v>39</v>
      </c>
      <c r="C1037" s="52" t="s">
        <v>109</v>
      </c>
      <c r="D1037" s="52" t="s">
        <v>62</v>
      </c>
      <c r="E1037" s="128"/>
      <c r="F1037" s="52"/>
    </row>
    <row r="1038" spans="1:6" x14ac:dyDescent="0.2">
      <c r="A1038" s="55">
        <v>62036</v>
      </c>
      <c r="B1038" s="56" t="s">
        <v>9704</v>
      </c>
      <c r="C1038" s="52" t="s">
        <v>110</v>
      </c>
      <c r="D1038" s="52" t="s">
        <v>63</v>
      </c>
      <c r="E1038" s="128"/>
      <c r="F1038" s="52"/>
    </row>
    <row r="1039" spans="1:6" x14ac:dyDescent="0.2">
      <c r="A1039" s="55">
        <v>62038</v>
      </c>
      <c r="B1039" s="56" t="s">
        <v>4068</v>
      </c>
      <c r="C1039" s="52" t="s">
        <v>124</v>
      </c>
      <c r="D1039" s="52" t="s">
        <v>66</v>
      </c>
      <c r="E1039" s="128"/>
      <c r="F1039" s="52"/>
    </row>
    <row r="1040" spans="1:6" x14ac:dyDescent="0.2">
      <c r="A1040" s="55"/>
      <c r="B1040" s="56"/>
      <c r="C1040" s="52"/>
      <c r="D1040" s="52"/>
      <c r="E1040" s="128"/>
      <c r="F1040" s="52"/>
    </row>
    <row r="1041" spans="1:6" x14ac:dyDescent="0.2">
      <c r="A1041" s="55"/>
      <c r="B1041" s="56"/>
      <c r="C1041" s="52"/>
      <c r="D1041" s="52"/>
      <c r="E1041" s="128"/>
      <c r="F1041" s="52"/>
    </row>
    <row r="1042" spans="1:6" x14ac:dyDescent="0.2">
      <c r="A1042" s="54" t="s">
        <v>8959</v>
      </c>
      <c r="B1042" s="56"/>
      <c r="C1042" s="52"/>
      <c r="D1042" s="52"/>
      <c r="E1042" s="128"/>
      <c r="F1042" s="52"/>
    </row>
    <row r="1043" spans="1:6" x14ac:dyDescent="0.2">
      <c r="A1043" s="55">
        <v>62101</v>
      </c>
      <c r="B1043" s="56" t="s">
        <v>5930</v>
      </c>
      <c r="C1043" s="52" t="s">
        <v>6</v>
      </c>
      <c r="D1043" s="52" t="s">
        <v>59</v>
      </c>
      <c r="E1043" s="128"/>
      <c r="F1043" s="52"/>
    </row>
    <row r="1044" spans="1:6" x14ac:dyDescent="0.2">
      <c r="A1044" s="55">
        <v>62102</v>
      </c>
      <c r="B1044" s="56" t="s">
        <v>5933</v>
      </c>
      <c r="C1044" s="52" t="s">
        <v>6</v>
      </c>
      <c r="D1044" s="52" t="s">
        <v>59</v>
      </c>
      <c r="E1044" s="128"/>
      <c r="F1044" s="52"/>
    </row>
    <row r="1045" spans="1:6" x14ac:dyDescent="0.2">
      <c r="A1045" s="55"/>
      <c r="B1045" s="56"/>
      <c r="C1045" s="52"/>
      <c r="D1045" s="52"/>
      <c r="E1045" s="128"/>
      <c r="F1045" s="52"/>
    </row>
    <row r="1046" spans="1:6" x14ac:dyDescent="0.2">
      <c r="A1046" s="55"/>
      <c r="B1046" s="56"/>
      <c r="C1046" s="52"/>
      <c r="D1046" s="52" t="s">
        <v>8868</v>
      </c>
      <c r="E1046" s="128"/>
      <c r="F1046" s="52"/>
    </row>
    <row r="1047" spans="1:6" x14ac:dyDescent="0.2">
      <c r="A1047" s="54" t="s">
        <v>8960</v>
      </c>
      <c r="B1047" s="56"/>
      <c r="C1047" s="52"/>
      <c r="D1047" s="52"/>
      <c r="E1047" s="128"/>
      <c r="F1047" s="52"/>
    </row>
    <row r="1048" spans="1:6" x14ac:dyDescent="0.2">
      <c r="A1048" s="55">
        <v>62201</v>
      </c>
      <c r="B1048" s="56" t="s">
        <v>5936</v>
      </c>
      <c r="C1048" s="52" t="s">
        <v>8961</v>
      </c>
      <c r="D1048" s="52" t="s">
        <v>60</v>
      </c>
      <c r="E1048" s="128"/>
      <c r="F1048" s="52"/>
    </row>
    <row r="1049" spans="1:6" x14ac:dyDescent="0.2">
      <c r="A1049" s="55">
        <v>62202</v>
      </c>
      <c r="B1049" s="56" t="s">
        <v>5936</v>
      </c>
      <c r="C1049" s="52" t="s">
        <v>85</v>
      </c>
      <c r="D1049" s="52" t="s">
        <v>85</v>
      </c>
      <c r="E1049" s="128"/>
      <c r="F1049" s="52"/>
    </row>
    <row r="1050" spans="1:6" x14ac:dyDescent="0.2">
      <c r="A1050" s="55"/>
      <c r="B1050" s="56"/>
      <c r="C1050" s="52"/>
      <c r="D1050" s="52" t="s">
        <v>8868</v>
      </c>
      <c r="E1050" s="128"/>
      <c r="F1050" s="52"/>
    </row>
    <row r="1051" spans="1:6" x14ac:dyDescent="0.2">
      <c r="A1051" s="55"/>
      <c r="B1051" s="56"/>
      <c r="C1051" s="52"/>
      <c r="D1051" s="52"/>
      <c r="E1051" s="128"/>
      <c r="F1051" s="52"/>
    </row>
    <row r="1052" spans="1:6" x14ac:dyDescent="0.2">
      <c r="A1052" s="54" t="s">
        <v>8962</v>
      </c>
      <c r="B1052" s="56"/>
      <c r="C1052" s="52"/>
      <c r="D1052" s="52"/>
      <c r="E1052" s="128"/>
      <c r="F1052" s="52"/>
    </row>
    <row r="1053" spans="1:6" x14ac:dyDescent="0.2">
      <c r="A1053" s="55">
        <v>62301</v>
      </c>
      <c r="B1053" s="56" t="s">
        <v>6051</v>
      </c>
      <c r="C1053" s="52" t="s">
        <v>8961</v>
      </c>
      <c r="D1053" s="52" t="s">
        <v>60</v>
      </c>
      <c r="E1053" s="128"/>
      <c r="F1053" s="52"/>
    </row>
    <row r="1054" spans="1:6" x14ac:dyDescent="0.2">
      <c r="A1054" s="55">
        <v>62302</v>
      </c>
      <c r="B1054" s="56" t="s">
        <v>9661</v>
      </c>
      <c r="C1054" s="52" t="s">
        <v>8961</v>
      </c>
      <c r="D1054" s="52" t="s">
        <v>60</v>
      </c>
      <c r="E1054" s="128"/>
      <c r="F1054" s="52"/>
    </row>
    <row r="1055" spans="1:6" x14ac:dyDescent="0.2">
      <c r="A1055" s="55">
        <v>62303</v>
      </c>
      <c r="B1055" s="56" t="s">
        <v>9661</v>
      </c>
      <c r="C1055" s="52" t="s">
        <v>85</v>
      </c>
      <c r="D1055" s="52" t="s">
        <v>85</v>
      </c>
      <c r="F1055" s="81"/>
    </row>
    <row r="1056" spans="1:6" x14ac:dyDescent="0.2">
      <c r="A1056" s="62">
        <v>62304</v>
      </c>
      <c r="B1056" s="79" t="s">
        <v>9661</v>
      </c>
      <c r="C1056" s="61" t="s">
        <v>10846</v>
      </c>
      <c r="D1056" s="61" t="s">
        <v>31</v>
      </c>
      <c r="E1056" s="130">
        <v>42598</v>
      </c>
      <c r="F1056" s="52"/>
    </row>
    <row r="1057" spans="1:6" x14ac:dyDescent="0.2">
      <c r="A1057" s="62">
        <v>62305</v>
      </c>
      <c r="B1057" s="79" t="s">
        <v>9661</v>
      </c>
      <c r="C1057" s="61" t="s">
        <v>11335</v>
      </c>
      <c r="D1057" s="61" t="s">
        <v>5209</v>
      </c>
      <c r="E1057" s="130">
        <v>44417</v>
      </c>
      <c r="F1057" s="52"/>
    </row>
    <row r="1058" spans="1:6" x14ac:dyDescent="0.2">
      <c r="A1058" s="55"/>
      <c r="B1058" s="56"/>
      <c r="C1058" s="52"/>
      <c r="D1058" s="52" t="s">
        <v>8868</v>
      </c>
      <c r="E1058" s="128"/>
      <c r="F1058" s="52"/>
    </row>
    <row r="1059" spans="1:6" x14ac:dyDescent="0.2">
      <c r="A1059" s="54" t="s">
        <v>8963</v>
      </c>
      <c r="B1059" s="56"/>
      <c r="C1059" s="52"/>
      <c r="D1059" s="52"/>
      <c r="E1059" s="128"/>
      <c r="F1059" s="52"/>
    </row>
    <row r="1060" spans="1:6" x14ac:dyDescent="0.2">
      <c r="A1060" s="55">
        <v>62401</v>
      </c>
      <c r="B1060" s="58" t="s">
        <v>9662</v>
      </c>
      <c r="C1060" s="52" t="s">
        <v>109</v>
      </c>
      <c r="D1060" s="52" t="s">
        <v>62</v>
      </c>
      <c r="E1060" s="128"/>
      <c r="F1060" s="52"/>
    </row>
    <row r="1061" spans="1:6" x14ac:dyDescent="0.2">
      <c r="A1061" s="55">
        <v>62402</v>
      </c>
      <c r="B1061" s="58" t="s">
        <v>9662</v>
      </c>
      <c r="C1061" s="52" t="s">
        <v>108</v>
      </c>
      <c r="D1061" s="52" t="s">
        <v>61</v>
      </c>
      <c r="E1061" s="128"/>
      <c r="F1061" s="52"/>
    </row>
    <row r="1062" spans="1:6" x14ac:dyDescent="0.2">
      <c r="A1062" s="55">
        <v>62403</v>
      </c>
      <c r="B1062" s="58" t="s">
        <v>8964</v>
      </c>
      <c r="C1062" s="52" t="s">
        <v>113</v>
      </c>
      <c r="D1062" s="52" t="s">
        <v>65</v>
      </c>
      <c r="E1062" s="128"/>
      <c r="F1062" s="52"/>
    </row>
    <row r="1063" spans="1:6" x14ac:dyDescent="0.2">
      <c r="A1063" s="55">
        <v>62404</v>
      </c>
      <c r="B1063" s="58" t="s">
        <v>8964</v>
      </c>
      <c r="C1063" s="52" t="s">
        <v>124</v>
      </c>
      <c r="D1063" s="52" t="s">
        <v>66</v>
      </c>
      <c r="E1063" s="128"/>
      <c r="F1063" s="52"/>
    </row>
    <row r="1064" spans="1:6" x14ac:dyDescent="0.2">
      <c r="A1064" s="55">
        <v>62405</v>
      </c>
      <c r="B1064" s="56" t="s">
        <v>9663</v>
      </c>
      <c r="C1064" s="52" t="s">
        <v>109</v>
      </c>
      <c r="D1064" s="52" t="s">
        <v>62</v>
      </c>
      <c r="E1064" s="128"/>
      <c r="F1064" s="52"/>
    </row>
    <row r="1065" spans="1:6" x14ac:dyDescent="0.2">
      <c r="A1065" s="55">
        <v>62406</v>
      </c>
      <c r="B1065" s="56" t="s">
        <v>9663</v>
      </c>
      <c r="C1065" s="52" t="s">
        <v>108</v>
      </c>
      <c r="D1065" s="52" t="s">
        <v>61</v>
      </c>
      <c r="E1065" s="128"/>
      <c r="F1065" s="52"/>
    </row>
    <row r="1066" spans="1:6" x14ac:dyDescent="0.2">
      <c r="A1066" s="55">
        <v>62407</v>
      </c>
      <c r="B1066" s="56" t="s">
        <v>9664</v>
      </c>
      <c r="C1066" s="52" t="s">
        <v>113</v>
      </c>
      <c r="D1066" s="52" t="s">
        <v>65</v>
      </c>
      <c r="E1066" s="128"/>
      <c r="F1066" s="52"/>
    </row>
    <row r="1067" spans="1:6" x14ac:dyDescent="0.2">
      <c r="A1067" s="55">
        <v>62408</v>
      </c>
      <c r="B1067" s="56" t="s">
        <v>9664</v>
      </c>
      <c r="C1067" s="52" t="s">
        <v>124</v>
      </c>
      <c r="D1067" s="52" t="s">
        <v>66</v>
      </c>
      <c r="E1067" s="128"/>
      <c r="F1067" s="52"/>
    </row>
    <row r="1068" spans="1:6" x14ac:dyDescent="0.2">
      <c r="A1068" s="55">
        <v>62409</v>
      </c>
      <c r="B1068" s="56" t="s">
        <v>8965</v>
      </c>
      <c r="C1068" s="52" t="s">
        <v>113</v>
      </c>
      <c r="D1068" s="52" t="s">
        <v>65</v>
      </c>
      <c r="E1068" s="128"/>
      <c r="F1068" s="52"/>
    </row>
    <row r="1069" spans="1:6" x14ac:dyDescent="0.2">
      <c r="A1069" s="55">
        <v>62410</v>
      </c>
      <c r="B1069" s="56" t="s">
        <v>8965</v>
      </c>
      <c r="C1069" s="52" t="s">
        <v>109</v>
      </c>
      <c r="D1069" s="52" t="s">
        <v>62</v>
      </c>
      <c r="E1069" s="128"/>
      <c r="F1069" s="52"/>
    </row>
    <row r="1070" spans="1:6" x14ac:dyDescent="0.2">
      <c r="A1070" s="62">
        <v>62411</v>
      </c>
      <c r="B1070" s="79" t="s">
        <v>10894</v>
      </c>
      <c r="C1070" s="61" t="s">
        <v>109</v>
      </c>
      <c r="D1070" s="61" t="s">
        <v>62</v>
      </c>
      <c r="E1070" s="130">
        <v>42849</v>
      </c>
      <c r="F1070" s="81"/>
    </row>
    <row r="1071" spans="1:6" x14ac:dyDescent="0.2">
      <c r="A1071" s="55">
        <v>62415</v>
      </c>
      <c r="B1071" s="56" t="s">
        <v>8966</v>
      </c>
      <c r="C1071" s="52" t="s">
        <v>113</v>
      </c>
      <c r="D1071" s="52" t="s">
        <v>65</v>
      </c>
      <c r="E1071" s="128"/>
      <c r="F1071" s="52"/>
    </row>
    <row r="1072" spans="1:6" x14ac:dyDescent="0.2">
      <c r="A1072" s="55"/>
      <c r="B1072" s="56"/>
      <c r="C1072" s="52"/>
      <c r="D1072" s="52" t="s">
        <v>8868</v>
      </c>
      <c r="E1072" s="128"/>
      <c r="F1072" s="52"/>
    </row>
    <row r="1073" spans="1:6" x14ac:dyDescent="0.2">
      <c r="A1073" s="52"/>
      <c r="B1073" s="56"/>
      <c r="C1073" s="52"/>
      <c r="D1073" s="52"/>
      <c r="E1073" s="128"/>
      <c r="F1073" s="52"/>
    </row>
    <row r="1074" spans="1:6" x14ac:dyDescent="0.2">
      <c r="A1074" s="54" t="s">
        <v>8967</v>
      </c>
      <c r="B1074" s="56"/>
      <c r="C1074" s="52"/>
      <c r="D1074" s="52"/>
      <c r="E1074" s="128"/>
      <c r="F1074" s="52"/>
    </row>
    <row r="1075" spans="1:6" x14ac:dyDescent="0.2">
      <c r="A1075" s="55">
        <v>62501</v>
      </c>
      <c r="B1075" s="56" t="s">
        <v>6132</v>
      </c>
      <c r="C1075" s="52" t="s">
        <v>108</v>
      </c>
      <c r="D1075" s="52" t="s">
        <v>61</v>
      </c>
      <c r="E1075" s="128"/>
      <c r="F1075" s="52"/>
    </row>
    <row r="1076" spans="1:6" x14ac:dyDescent="0.2">
      <c r="A1076" s="55">
        <v>62502</v>
      </c>
      <c r="B1076" s="56" t="s">
        <v>6132</v>
      </c>
      <c r="C1076" s="52" t="s">
        <v>109</v>
      </c>
      <c r="D1076" s="52" t="s">
        <v>62</v>
      </c>
      <c r="E1076" s="128"/>
      <c r="F1076" s="52"/>
    </row>
    <row r="1077" spans="1:6" x14ac:dyDescent="0.2">
      <c r="A1077" s="55">
        <v>62503</v>
      </c>
      <c r="B1077" s="56" t="s">
        <v>6132</v>
      </c>
      <c r="C1077" s="52" t="s">
        <v>111</v>
      </c>
      <c r="D1077" s="52" t="s">
        <v>64</v>
      </c>
      <c r="E1077" s="128"/>
      <c r="F1077" s="52"/>
    </row>
    <row r="1078" spans="1:6" x14ac:dyDescent="0.2">
      <c r="A1078" s="55">
        <v>62510</v>
      </c>
      <c r="B1078" s="56" t="s">
        <v>8968</v>
      </c>
      <c r="C1078" s="52" t="s">
        <v>108</v>
      </c>
      <c r="D1078" s="52" t="s">
        <v>61</v>
      </c>
      <c r="E1078" s="128"/>
      <c r="F1078" s="52"/>
    </row>
    <row r="1079" spans="1:6" x14ac:dyDescent="0.2">
      <c r="A1079" s="55">
        <v>62511</v>
      </c>
      <c r="B1079" s="56" t="s">
        <v>8968</v>
      </c>
      <c r="C1079" s="52" t="s">
        <v>109</v>
      </c>
      <c r="D1079" s="52" t="s">
        <v>62</v>
      </c>
      <c r="E1079" s="128"/>
      <c r="F1079" s="52"/>
    </row>
    <row r="1080" spans="1:6" x14ac:dyDescent="0.2">
      <c r="A1080" s="55">
        <v>62512</v>
      </c>
      <c r="B1080" s="56" t="s">
        <v>8968</v>
      </c>
      <c r="C1080" s="52" t="s">
        <v>111</v>
      </c>
      <c r="D1080" s="52" t="s">
        <v>64</v>
      </c>
      <c r="E1080" s="128"/>
      <c r="F1080" s="52"/>
    </row>
    <row r="1081" spans="1:6" x14ac:dyDescent="0.2">
      <c r="A1081" s="55">
        <v>62515</v>
      </c>
      <c r="B1081" s="56" t="s">
        <v>8969</v>
      </c>
      <c r="C1081" s="52" t="s">
        <v>108</v>
      </c>
      <c r="D1081" s="52" t="s">
        <v>61</v>
      </c>
      <c r="E1081" s="128"/>
      <c r="F1081" s="52"/>
    </row>
    <row r="1082" spans="1:6" x14ac:dyDescent="0.2">
      <c r="A1082" s="55">
        <v>62516</v>
      </c>
      <c r="B1082" s="56" t="s">
        <v>8969</v>
      </c>
      <c r="C1082" s="52" t="s">
        <v>109</v>
      </c>
      <c r="D1082" s="52" t="s">
        <v>62</v>
      </c>
      <c r="E1082" s="128"/>
      <c r="F1082" s="52"/>
    </row>
    <row r="1083" spans="1:6" x14ac:dyDescent="0.2">
      <c r="A1083" s="55">
        <v>62517</v>
      </c>
      <c r="B1083" s="56" t="s">
        <v>8969</v>
      </c>
      <c r="C1083" s="52" t="s">
        <v>111</v>
      </c>
      <c r="D1083" s="52" t="s">
        <v>64</v>
      </c>
      <c r="E1083" s="128"/>
      <c r="F1083" s="52"/>
    </row>
    <row r="1084" spans="1:6" x14ac:dyDescent="0.2">
      <c r="A1084" s="55">
        <v>62520</v>
      </c>
      <c r="B1084" s="56" t="s">
        <v>6163</v>
      </c>
      <c r="C1084" s="52" t="s">
        <v>108</v>
      </c>
      <c r="D1084" s="52" t="s">
        <v>61</v>
      </c>
      <c r="E1084" s="128"/>
      <c r="F1084" s="52"/>
    </row>
    <row r="1085" spans="1:6" x14ac:dyDescent="0.2">
      <c r="A1085" s="55">
        <v>62521</v>
      </c>
      <c r="B1085" s="56" t="s">
        <v>6163</v>
      </c>
      <c r="C1085" s="52" t="s">
        <v>124</v>
      </c>
      <c r="D1085" s="52" t="s">
        <v>66</v>
      </c>
      <c r="E1085" s="128"/>
      <c r="F1085" s="52"/>
    </row>
    <row r="1086" spans="1:6" x14ac:dyDescent="0.2">
      <c r="A1086" s="55">
        <v>62525</v>
      </c>
      <c r="B1086" s="56" t="s">
        <v>6167</v>
      </c>
      <c r="C1086" s="52" t="s">
        <v>113</v>
      </c>
      <c r="D1086" s="52" t="s">
        <v>55</v>
      </c>
      <c r="E1086" s="128"/>
      <c r="F1086" s="52"/>
    </row>
    <row r="1087" spans="1:6" x14ac:dyDescent="0.2">
      <c r="A1087" s="55">
        <v>62531</v>
      </c>
      <c r="B1087" s="56" t="s">
        <v>6169</v>
      </c>
      <c r="C1087" s="52" t="s">
        <v>108</v>
      </c>
      <c r="D1087" s="52" t="s">
        <v>61</v>
      </c>
      <c r="E1087" s="128"/>
      <c r="F1087" s="52"/>
    </row>
    <row r="1088" spans="1:6" x14ac:dyDescent="0.2">
      <c r="A1088" s="55">
        <v>62535</v>
      </c>
      <c r="B1088" s="56" t="s">
        <v>6173</v>
      </c>
      <c r="C1088" s="52" t="s">
        <v>46</v>
      </c>
      <c r="D1088" s="52" t="s">
        <v>67</v>
      </c>
      <c r="E1088" s="128"/>
      <c r="F1088" s="52"/>
    </row>
    <row r="1089" spans="1:6" x14ac:dyDescent="0.2">
      <c r="A1089" s="55">
        <v>62541</v>
      </c>
      <c r="B1089" s="56" t="s">
        <v>9667</v>
      </c>
      <c r="C1089" s="52" t="s">
        <v>124</v>
      </c>
      <c r="D1089" s="52" t="s">
        <v>66</v>
      </c>
      <c r="E1089" s="128"/>
      <c r="F1089" s="52"/>
    </row>
    <row r="1090" spans="1:6" x14ac:dyDescent="0.2">
      <c r="A1090" s="55">
        <v>62542</v>
      </c>
      <c r="B1090" s="56" t="s">
        <v>9667</v>
      </c>
      <c r="C1090" s="52" t="s">
        <v>105</v>
      </c>
      <c r="D1090" s="52" t="s">
        <v>30</v>
      </c>
      <c r="E1090" s="128"/>
      <c r="F1090" s="52"/>
    </row>
    <row r="1091" spans="1:6" x14ac:dyDescent="0.2">
      <c r="A1091" s="62">
        <v>62550</v>
      </c>
      <c r="B1091" s="79" t="s">
        <v>11067</v>
      </c>
      <c r="C1091" s="61" t="s">
        <v>108</v>
      </c>
      <c r="D1091" s="61" t="s">
        <v>61</v>
      </c>
      <c r="E1091" s="130">
        <v>43535</v>
      </c>
      <c r="F1091" s="52"/>
    </row>
    <row r="1092" spans="1:6" x14ac:dyDescent="0.2">
      <c r="A1092" s="62">
        <v>62551</v>
      </c>
      <c r="B1092" s="79" t="s">
        <v>11067</v>
      </c>
      <c r="C1092" s="61" t="s">
        <v>109</v>
      </c>
      <c r="D1092" s="61" t="s">
        <v>62</v>
      </c>
      <c r="E1092" s="130">
        <v>43535</v>
      </c>
      <c r="F1092" s="81"/>
    </row>
    <row r="1093" spans="1:6" x14ac:dyDescent="0.2">
      <c r="A1093" s="55"/>
      <c r="B1093" s="56"/>
      <c r="C1093" s="81"/>
      <c r="D1093" s="81"/>
      <c r="E1093" s="128"/>
      <c r="F1093" s="81"/>
    </row>
    <row r="1094" spans="1:6" x14ac:dyDescent="0.2">
      <c r="A1094" s="55"/>
      <c r="B1094" s="56"/>
      <c r="C1094" s="52"/>
      <c r="D1094" s="52" t="s">
        <v>8868</v>
      </c>
      <c r="E1094" s="128"/>
      <c r="F1094" s="52"/>
    </row>
    <row r="1095" spans="1:6" x14ac:dyDescent="0.2">
      <c r="A1095" s="54" t="s">
        <v>8970</v>
      </c>
      <c r="B1095" s="56"/>
      <c r="C1095" s="52"/>
      <c r="D1095" s="52"/>
      <c r="E1095" s="128"/>
      <c r="F1095" s="52"/>
    </row>
    <row r="1096" spans="1:6" x14ac:dyDescent="0.2">
      <c r="A1096" s="55">
        <v>62601</v>
      </c>
      <c r="B1096" s="78" t="s">
        <v>8971</v>
      </c>
      <c r="C1096" s="52" t="s">
        <v>6</v>
      </c>
      <c r="D1096" s="52" t="s">
        <v>59</v>
      </c>
      <c r="E1096" s="128"/>
      <c r="F1096" s="52"/>
    </row>
    <row r="1097" spans="1:6" x14ac:dyDescent="0.2">
      <c r="A1097" s="55">
        <v>62630</v>
      </c>
      <c r="B1097" s="56" t="s">
        <v>9668</v>
      </c>
      <c r="C1097" s="52" t="s">
        <v>6</v>
      </c>
      <c r="D1097" s="52" t="s">
        <v>59</v>
      </c>
      <c r="E1097" s="128"/>
      <c r="F1097" s="52"/>
    </row>
    <row r="1098" spans="1:6" x14ac:dyDescent="0.2">
      <c r="A1098" s="55">
        <v>62631</v>
      </c>
      <c r="B1098" s="56" t="s">
        <v>6930</v>
      </c>
      <c r="C1098" s="52" t="s">
        <v>108</v>
      </c>
      <c r="D1098" s="52" t="s">
        <v>61</v>
      </c>
      <c r="E1098" s="128"/>
      <c r="F1098" s="52"/>
    </row>
    <row r="1099" spans="1:6" x14ac:dyDescent="0.2">
      <c r="A1099" s="55">
        <v>62632</v>
      </c>
      <c r="B1099" s="56" t="s">
        <v>6930</v>
      </c>
      <c r="C1099" s="52" t="s">
        <v>85</v>
      </c>
      <c r="D1099" s="52" t="s">
        <v>85</v>
      </c>
      <c r="E1099" s="128"/>
      <c r="F1099" s="52"/>
    </row>
    <row r="1100" spans="1:6" x14ac:dyDescent="0.2">
      <c r="A1100" s="55">
        <v>62635</v>
      </c>
      <c r="B1100" s="56" t="s">
        <v>8972</v>
      </c>
      <c r="C1100" s="52" t="s">
        <v>6</v>
      </c>
      <c r="D1100" s="52" t="s">
        <v>59</v>
      </c>
      <c r="E1100" s="128"/>
      <c r="F1100" s="52"/>
    </row>
    <row r="1101" spans="1:6" x14ac:dyDescent="0.2">
      <c r="A1101" s="55">
        <v>62636</v>
      </c>
      <c r="B1101" s="56" t="s">
        <v>8973</v>
      </c>
      <c r="C1101" s="52" t="s">
        <v>6</v>
      </c>
      <c r="D1101" s="52" t="s">
        <v>59</v>
      </c>
      <c r="E1101" s="128"/>
      <c r="F1101" s="52"/>
    </row>
    <row r="1102" spans="1:6" x14ac:dyDescent="0.2">
      <c r="A1102" s="55">
        <v>62640</v>
      </c>
      <c r="B1102" s="56" t="s">
        <v>6955</v>
      </c>
      <c r="C1102" s="52" t="s">
        <v>6</v>
      </c>
      <c r="D1102" s="52" t="s">
        <v>59</v>
      </c>
      <c r="E1102" s="128"/>
      <c r="F1102" s="52"/>
    </row>
    <row r="1103" spans="1:6" x14ac:dyDescent="0.2">
      <c r="A1103" s="55">
        <v>62641</v>
      </c>
      <c r="B1103" s="56" t="s">
        <v>6958</v>
      </c>
      <c r="C1103" s="52" t="s">
        <v>6</v>
      </c>
      <c r="D1103" s="52" t="s">
        <v>59</v>
      </c>
      <c r="E1103" s="128"/>
      <c r="F1103" s="52"/>
    </row>
    <row r="1104" spans="1:6" x14ac:dyDescent="0.2">
      <c r="A1104" s="55">
        <v>62642</v>
      </c>
      <c r="B1104" s="56" t="s">
        <v>6961</v>
      </c>
      <c r="C1104" s="52" t="s">
        <v>110</v>
      </c>
      <c r="D1104" s="52" t="s">
        <v>63</v>
      </c>
      <c r="E1104" s="128"/>
      <c r="F1104" s="52"/>
    </row>
    <row r="1105" spans="1:6" x14ac:dyDescent="0.2">
      <c r="A1105" s="62">
        <v>62643</v>
      </c>
      <c r="B1105" s="79" t="s">
        <v>10902</v>
      </c>
      <c r="C1105" s="61" t="s">
        <v>110</v>
      </c>
      <c r="D1105" s="61" t="s">
        <v>63</v>
      </c>
      <c r="E1105" s="130">
        <v>42877</v>
      </c>
      <c r="F1105" s="81"/>
    </row>
    <row r="1106" spans="1:6" x14ac:dyDescent="0.2">
      <c r="A1106" s="55">
        <v>62650</v>
      </c>
      <c r="B1106" s="56" t="s">
        <v>9669</v>
      </c>
      <c r="C1106" s="52" t="s">
        <v>6</v>
      </c>
      <c r="D1106" s="52" t="s">
        <v>59</v>
      </c>
      <c r="E1106" s="128"/>
      <c r="F1106" s="52"/>
    </row>
    <row r="1107" spans="1:6" x14ac:dyDescent="0.2">
      <c r="A1107" s="55"/>
      <c r="B1107" s="56"/>
      <c r="C1107" s="52"/>
      <c r="D1107" s="52" t="s">
        <v>8868</v>
      </c>
      <c r="E1107" s="128"/>
      <c r="F1107" s="52"/>
    </row>
    <row r="1108" spans="1:6" x14ac:dyDescent="0.2">
      <c r="A1108" s="55"/>
      <c r="B1108" s="56"/>
      <c r="C1108" s="52"/>
      <c r="D1108" s="52" t="s">
        <v>8868</v>
      </c>
      <c r="E1108" s="128"/>
      <c r="F1108" s="52"/>
    </row>
    <row r="1109" spans="1:6" x14ac:dyDescent="0.2">
      <c r="A1109" s="54" t="s">
        <v>8974</v>
      </c>
      <c r="B1109" s="56"/>
      <c r="C1109" s="52"/>
      <c r="D1109" s="52"/>
      <c r="E1109" s="128"/>
      <c r="F1109" s="52"/>
    </row>
    <row r="1110" spans="1:6" x14ac:dyDescent="0.2">
      <c r="A1110" s="55">
        <v>62701</v>
      </c>
      <c r="B1110" s="56" t="s">
        <v>9670</v>
      </c>
      <c r="C1110" s="52" t="s">
        <v>109</v>
      </c>
      <c r="D1110" s="52" t="s">
        <v>62</v>
      </c>
      <c r="E1110" s="128"/>
      <c r="F1110" s="52"/>
    </row>
    <row r="1111" spans="1:6" x14ac:dyDescent="0.2">
      <c r="A1111" s="55"/>
      <c r="B1111" s="56"/>
      <c r="C1111" s="52"/>
      <c r="D1111" s="52" t="s">
        <v>8868</v>
      </c>
      <c r="E1111" s="128"/>
      <c r="F1111" s="52"/>
    </row>
    <row r="1112" spans="1:6" x14ac:dyDescent="0.2">
      <c r="A1112" s="55"/>
      <c r="B1112" s="56"/>
      <c r="C1112" s="52"/>
      <c r="D1112" s="52"/>
      <c r="E1112" s="128"/>
      <c r="F1112" s="52"/>
    </row>
    <row r="1113" spans="1:6" x14ac:dyDescent="0.2">
      <c r="A1113" s="54" t="s">
        <v>8975</v>
      </c>
      <c r="B1113" s="56"/>
      <c r="C1113" s="52"/>
      <c r="D1113" s="52"/>
      <c r="E1113" s="128"/>
      <c r="F1113" s="52"/>
    </row>
    <row r="1114" spans="1:6" x14ac:dyDescent="0.2">
      <c r="A1114" s="55"/>
      <c r="B1114" s="56"/>
      <c r="C1114" s="52"/>
      <c r="D1114" s="52"/>
      <c r="E1114" s="128"/>
      <c r="F1114" s="52"/>
    </row>
    <row r="1115" spans="1:6" x14ac:dyDescent="0.2">
      <c r="A1115" s="55"/>
      <c r="B1115" s="56"/>
      <c r="C1115" s="52"/>
      <c r="D1115" s="52"/>
      <c r="E1115" s="128"/>
      <c r="F1115" s="52"/>
    </row>
    <row r="1116" spans="1:6" x14ac:dyDescent="0.2">
      <c r="A1116" s="54" t="s">
        <v>8976</v>
      </c>
      <c r="B1116" s="56"/>
      <c r="C1116" s="52"/>
      <c r="D1116" s="52" t="s">
        <v>8868</v>
      </c>
      <c r="E1116" s="128"/>
      <c r="F1116" s="52"/>
    </row>
    <row r="1117" spans="1:6" x14ac:dyDescent="0.2">
      <c r="A1117" s="55">
        <v>62901</v>
      </c>
      <c r="B1117" s="56" t="s">
        <v>9671</v>
      </c>
      <c r="C1117" s="52" t="s">
        <v>109</v>
      </c>
      <c r="D1117" s="52" t="s">
        <v>62</v>
      </c>
      <c r="E1117" s="128"/>
      <c r="F1117" s="52"/>
    </row>
    <row r="1118" spans="1:6" x14ac:dyDescent="0.2">
      <c r="A1118" s="55">
        <v>62902</v>
      </c>
      <c r="B1118" s="56" t="s">
        <v>9671</v>
      </c>
      <c r="C1118" s="52" t="s">
        <v>108</v>
      </c>
      <c r="D1118" s="52" t="s">
        <v>61</v>
      </c>
      <c r="E1118" s="128"/>
      <c r="F1118" s="52"/>
    </row>
    <row r="1119" spans="1:6" x14ac:dyDescent="0.2">
      <c r="A1119" s="55">
        <v>62903</v>
      </c>
      <c r="B1119" s="56" t="s">
        <v>7042</v>
      </c>
      <c r="C1119" s="52" t="s">
        <v>109</v>
      </c>
      <c r="D1119" s="52" t="s">
        <v>62</v>
      </c>
      <c r="E1119" s="128"/>
      <c r="F1119" s="52"/>
    </row>
    <row r="1120" spans="1:6" x14ac:dyDescent="0.2">
      <c r="A1120" s="55">
        <v>62910</v>
      </c>
      <c r="B1120" s="56" t="s">
        <v>11240</v>
      </c>
      <c r="C1120" s="81" t="s">
        <v>113</v>
      </c>
      <c r="D1120" s="81" t="s">
        <v>65</v>
      </c>
      <c r="E1120" s="130">
        <v>44005</v>
      </c>
      <c r="F1120" s="52"/>
    </row>
    <row r="1121" spans="1:6" x14ac:dyDescent="0.2">
      <c r="A1121" s="55"/>
      <c r="B1121" s="56"/>
      <c r="C1121" s="52"/>
      <c r="D1121" s="52" t="s">
        <v>8868</v>
      </c>
      <c r="E1121" s="128"/>
      <c r="F1121" s="52"/>
    </row>
    <row r="1122" spans="1:6" x14ac:dyDescent="0.2">
      <c r="A1122" s="54" t="s">
        <v>8977</v>
      </c>
      <c r="B1122" s="56"/>
      <c r="C1122" s="52"/>
      <c r="D1122" s="52" t="s">
        <v>8868</v>
      </c>
      <c r="E1122" s="128"/>
      <c r="F1122" s="52"/>
    </row>
    <row r="1123" spans="1:6" x14ac:dyDescent="0.2">
      <c r="A1123" s="54"/>
      <c r="B1123" s="56"/>
      <c r="C1123" s="52"/>
      <c r="D1123" s="52"/>
      <c r="E1123" s="128"/>
      <c r="F1123" s="52"/>
    </row>
    <row r="1124" spans="1:6" x14ac:dyDescent="0.2">
      <c r="A1124" s="55"/>
      <c r="B1124" s="56"/>
      <c r="C1124" s="52"/>
      <c r="D1124" s="52"/>
      <c r="E1124" s="128"/>
      <c r="F1124" s="52"/>
    </row>
    <row r="1125" spans="1:6" x14ac:dyDescent="0.2">
      <c r="A1125" s="54" t="s">
        <v>8978</v>
      </c>
      <c r="B1125" s="56"/>
      <c r="C1125" s="52"/>
      <c r="D1125" s="52" t="s">
        <v>8868</v>
      </c>
      <c r="E1125" s="128"/>
      <c r="F1125" s="52"/>
    </row>
    <row r="1126" spans="1:6" x14ac:dyDescent="0.2">
      <c r="A1126" s="54"/>
      <c r="B1126" s="56"/>
      <c r="C1126" s="52"/>
      <c r="D1126" s="52"/>
      <c r="E1126" s="128"/>
      <c r="F1126" s="52"/>
    </row>
    <row r="1127" spans="1:6" x14ac:dyDescent="0.2">
      <c r="A1127" s="55"/>
      <c r="B1127" s="56"/>
      <c r="C1127" s="52"/>
      <c r="D1127" s="52"/>
      <c r="E1127" s="128"/>
      <c r="F1127" s="52"/>
    </row>
    <row r="1128" spans="1:6" x14ac:dyDescent="0.2">
      <c r="A1128" s="54" t="s">
        <v>8979</v>
      </c>
      <c r="B1128" s="56"/>
      <c r="C1128" s="52"/>
      <c r="D1128" s="52"/>
      <c r="E1128" s="128"/>
      <c r="F1128" s="52"/>
    </row>
    <row r="1129" spans="1:6" x14ac:dyDescent="0.2">
      <c r="A1129" s="55"/>
      <c r="B1129" s="56"/>
      <c r="C1129" s="52"/>
      <c r="D1129" s="52"/>
      <c r="E1129" s="128"/>
      <c r="F1129" s="52"/>
    </row>
    <row r="1130" spans="1:6" x14ac:dyDescent="0.2">
      <c r="A1130" s="55"/>
      <c r="B1130" s="56"/>
      <c r="C1130" s="52"/>
      <c r="D1130" s="52" t="s">
        <v>8868</v>
      </c>
      <c r="E1130" s="128"/>
      <c r="F1130" s="52"/>
    </row>
    <row r="1131" spans="1:6" x14ac:dyDescent="0.2">
      <c r="A1131" s="54" t="s">
        <v>8980</v>
      </c>
      <c r="B1131" s="56"/>
      <c r="C1131" s="52"/>
      <c r="D1131" s="52"/>
      <c r="E1131" s="128"/>
      <c r="F1131" s="52"/>
    </row>
    <row r="1132" spans="1:6" x14ac:dyDescent="0.2">
      <c r="A1132" s="55">
        <v>63301</v>
      </c>
      <c r="B1132" s="56" t="s">
        <v>9672</v>
      </c>
      <c r="C1132" s="52" t="s">
        <v>6</v>
      </c>
      <c r="D1132" s="52" t="s">
        <v>59</v>
      </c>
      <c r="E1132" s="128"/>
      <c r="F1132" s="52"/>
    </row>
    <row r="1133" spans="1:6" x14ac:dyDescent="0.2">
      <c r="A1133" s="55">
        <v>63302</v>
      </c>
      <c r="B1133" s="56" t="s">
        <v>9672</v>
      </c>
      <c r="C1133" s="52" t="s">
        <v>109</v>
      </c>
      <c r="D1133" s="52" t="s">
        <v>56</v>
      </c>
      <c r="E1133" s="128"/>
      <c r="F1133" s="52"/>
    </row>
    <row r="1134" spans="1:6" x14ac:dyDescent="0.2">
      <c r="A1134" s="55">
        <v>63303</v>
      </c>
      <c r="B1134" s="56" t="s">
        <v>9673</v>
      </c>
      <c r="C1134" s="52" t="s">
        <v>6</v>
      </c>
      <c r="D1134" s="52" t="s">
        <v>59</v>
      </c>
      <c r="E1134" s="128"/>
      <c r="F1134" s="52"/>
    </row>
    <row r="1135" spans="1:6" x14ac:dyDescent="0.2">
      <c r="A1135" s="55">
        <v>63304</v>
      </c>
      <c r="B1135" s="56" t="s">
        <v>9673</v>
      </c>
      <c r="C1135" s="52" t="s">
        <v>109</v>
      </c>
      <c r="D1135" s="52" t="s">
        <v>56</v>
      </c>
      <c r="E1135" s="128"/>
      <c r="F1135" s="52"/>
    </row>
    <row r="1136" spans="1:6" x14ac:dyDescent="0.2">
      <c r="A1136" s="55">
        <v>63305</v>
      </c>
      <c r="B1136" s="56" t="s">
        <v>8981</v>
      </c>
      <c r="C1136" s="52" t="s">
        <v>110</v>
      </c>
      <c r="D1136" s="52" t="s">
        <v>63</v>
      </c>
      <c r="E1136" s="128"/>
      <c r="F1136" s="52"/>
    </row>
    <row r="1137" spans="1:6" x14ac:dyDescent="0.2">
      <c r="A1137" s="55">
        <v>63306</v>
      </c>
      <c r="B1137" s="56" t="s">
        <v>8981</v>
      </c>
      <c r="C1137" s="52" t="s">
        <v>6</v>
      </c>
      <c r="D1137" s="52" t="s">
        <v>59</v>
      </c>
      <c r="E1137" s="128"/>
      <c r="F1137" s="52"/>
    </row>
    <row r="1138" spans="1:6" x14ac:dyDescent="0.2">
      <c r="A1138" s="55">
        <v>63307</v>
      </c>
      <c r="B1138" s="56" t="s">
        <v>8982</v>
      </c>
      <c r="C1138" s="52" t="s">
        <v>6</v>
      </c>
      <c r="D1138" s="52" t="s">
        <v>59</v>
      </c>
      <c r="E1138" s="128"/>
      <c r="F1138" s="52"/>
    </row>
    <row r="1139" spans="1:6" x14ac:dyDescent="0.2">
      <c r="A1139" s="55">
        <v>63308</v>
      </c>
      <c r="B1139" s="56" t="s">
        <v>9674</v>
      </c>
      <c r="C1139" s="52" t="s">
        <v>6</v>
      </c>
      <c r="D1139" s="52" t="s">
        <v>59</v>
      </c>
      <c r="E1139" s="128"/>
      <c r="F1139" s="52"/>
    </row>
    <row r="1140" spans="1:6" x14ac:dyDescent="0.2">
      <c r="A1140" s="55">
        <v>63309</v>
      </c>
      <c r="B1140" s="56" t="s">
        <v>9675</v>
      </c>
      <c r="C1140" s="52" t="s">
        <v>6</v>
      </c>
      <c r="D1140" s="52" t="s">
        <v>59</v>
      </c>
      <c r="E1140" s="128"/>
      <c r="F1140" s="52"/>
    </row>
    <row r="1141" spans="1:6" x14ac:dyDescent="0.2">
      <c r="A1141" s="55">
        <v>63310</v>
      </c>
      <c r="B1141" s="56" t="s">
        <v>9676</v>
      </c>
      <c r="C1141" s="52" t="s">
        <v>6</v>
      </c>
      <c r="D1141" s="52" t="s">
        <v>59</v>
      </c>
      <c r="E1141" s="128"/>
      <c r="F1141" s="52"/>
    </row>
    <row r="1142" spans="1:6" x14ac:dyDescent="0.2">
      <c r="A1142" s="55">
        <v>63311</v>
      </c>
      <c r="B1142" s="56" t="s">
        <v>7309</v>
      </c>
      <c r="C1142" s="52" t="s">
        <v>110</v>
      </c>
      <c r="D1142" s="52" t="s">
        <v>63</v>
      </c>
      <c r="E1142" s="128"/>
      <c r="F1142" s="52"/>
    </row>
    <row r="1143" spans="1:6" x14ac:dyDescent="0.2">
      <c r="A1143" s="55">
        <v>63312</v>
      </c>
      <c r="B1143" s="56" t="s">
        <v>7309</v>
      </c>
      <c r="C1143" s="52" t="s">
        <v>6</v>
      </c>
      <c r="D1143" s="52" t="s">
        <v>59</v>
      </c>
      <c r="E1143" s="128"/>
      <c r="F1143" s="52"/>
    </row>
    <row r="1144" spans="1:6" x14ac:dyDescent="0.2">
      <c r="A1144" s="55">
        <v>63313</v>
      </c>
      <c r="B1144" s="56" t="s">
        <v>9677</v>
      </c>
      <c r="C1144" s="52" t="s">
        <v>110</v>
      </c>
      <c r="D1144" s="52" t="s">
        <v>63</v>
      </c>
      <c r="E1144" s="128"/>
      <c r="F1144" s="52"/>
    </row>
    <row r="1145" spans="1:6" x14ac:dyDescent="0.2">
      <c r="A1145" s="55">
        <v>63314</v>
      </c>
      <c r="B1145" s="56" t="s">
        <v>9677</v>
      </c>
      <c r="C1145" s="52" t="s">
        <v>5</v>
      </c>
      <c r="D1145" s="52" t="s">
        <v>58</v>
      </c>
      <c r="E1145" s="128"/>
      <c r="F1145" s="52"/>
    </row>
    <row r="1146" spans="1:6" x14ac:dyDescent="0.2">
      <c r="A1146" s="55">
        <v>63315</v>
      </c>
      <c r="B1146" s="56" t="s">
        <v>9677</v>
      </c>
      <c r="C1146" s="52" t="s">
        <v>109</v>
      </c>
      <c r="D1146" s="52" t="s">
        <v>62</v>
      </c>
      <c r="E1146" s="128"/>
      <c r="F1146" s="52"/>
    </row>
    <row r="1147" spans="1:6" x14ac:dyDescent="0.2">
      <c r="A1147" s="55">
        <v>63316</v>
      </c>
      <c r="B1147" s="56" t="s">
        <v>8983</v>
      </c>
      <c r="C1147" s="52" t="s">
        <v>6</v>
      </c>
      <c r="D1147" s="52" t="s">
        <v>59</v>
      </c>
      <c r="E1147" s="128"/>
      <c r="F1147" s="52"/>
    </row>
    <row r="1148" spans="1:6" x14ac:dyDescent="0.2">
      <c r="A1148" s="55">
        <v>63317</v>
      </c>
      <c r="B1148" s="56" t="s">
        <v>8983</v>
      </c>
      <c r="C1148" s="52" t="s">
        <v>109</v>
      </c>
      <c r="D1148" s="52" t="s">
        <v>62</v>
      </c>
      <c r="E1148" s="128"/>
      <c r="F1148" s="52"/>
    </row>
    <row r="1149" spans="1:6" x14ac:dyDescent="0.2">
      <c r="A1149" s="55">
        <v>63318</v>
      </c>
      <c r="B1149" s="56" t="s">
        <v>7332</v>
      </c>
      <c r="C1149" s="52" t="s">
        <v>6</v>
      </c>
      <c r="D1149" s="52" t="s">
        <v>8984</v>
      </c>
      <c r="E1149" s="128"/>
      <c r="F1149" s="52"/>
    </row>
    <row r="1150" spans="1:6" x14ac:dyDescent="0.2">
      <c r="A1150" s="55">
        <v>63319</v>
      </c>
      <c r="B1150" s="56" t="s">
        <v>7334</v>
      </c>
      <c r="C1150" s="52" t="s">
        <v>6</v>
      </c>
      <c r="D1150" s="52" t="s">
        <v>59</v>
      </c>
      <c r="E1150" s="128"/>
      <c r="F1150" s="52"/>
    </row>
    <row r="1151" spans="1:6" x14ac:dyDescent="0.2">
      <c r="A1151" s="55">
        <v>63320</v>
      </c>
      <c r="B1151" s="56" t="s">
        <v>7337</v>
      </c>
      <c r="C1151" s="52" t="s">
        <v>6</v>
      </c>
      <c r="D1151" s="52" t="s">
        <v>59</v>
      </c>
      <c r="E1151" s="128"/>
      <c r="F1151" s="52"/>
    </row>
    <row r="1152" spans="1:6" x14ac:dyDescent="0.2">
      <c r="A1152" s="62">
        <v>63325</v>
      </c>
      <c r="B1152" s="79" t="s">
        <v>10926</v>
      </c>
      <c r="C1152" s="61" t="s">
        <v>110</v>
      </c>
      <c r="D1152" s="61" t="s">
        <v>63</v>
      </c>
      <c r="E1152" s="130">
        <v>42975</v>
      </c>
      <c r="F1152" s="81"/>
    </row>
    <row r="1153" spans="1:6" x14ac:dyDescent="0.2">
      <c r="A1153" s="62">
        <v>63326</v>
      </c>
      <c r="B1153" s="79" t="s">
        <v>10926</v>
      </c>
      <c r="C1153" s="61" t="s">
        <v>5</v>
      </c>
      <c r="D1153" s="61" t="s">
        <v>58</v>
      </c>
      <c r="E1153" s="136">
        <v>43314</v>
      </c>
      <c r="F1153" s="81"/>
    </row>
    <row r="1154" spans="1:6" x14ac:dyDescent="0.2">
      <c r="A1154" s="62">
        <v>63327</v>
      </c>
      <c r="B1154" s="79" t="s">
        <v>10926</v>
      </c>
      <c r="C1154" s="61" t="s">
        <v>109</v>
      </c>
      <c r="D1154" s="61" t="s">
        <v>62</v>
      </c>
      <c r="E1154" s="136" t="s">
        <v>10929</v>
      </c>
      <c r="F1154" s="81"/>
    </row>
    <row r="1155" spans="1:6" x14ac:dyDescent="0.2">
      <c r="A1155" s="62">
        <v>63328</v>
      </c>
      <c r="B1155" s="79" t="s">
        <v>11072</v>
      </c>
      <c r="C1155" s="61" t="s">
        <v>6</v>
      </c>
      <c r="D1155" s="61" t="s">
        <v>59</v>
      </c>
      <c r="E1155" s="136">
        <v>43543</v>
      </c>
      <c r="F1155" s="81"/>
    </row>
    <row r="1156" spans="1:6" x14ac:dyDescent="0.2">
      <c r="A1156" s="62">
        <v>63331</v>
      </c>
      <c r="B1156" s="79" t="s">
        <v>11433</v>
      </c>
      <c r="C1156" s="61" t="s">
        <v>110</v>
      </c>
      <c r="D1156" s="61" t="s">
        <v>63</v>
      </c>
      <c r="E1156" s="136">
        <v>45355</v>
      </c>
      <c r="F1156" s="81"/>
    </row>
    <row r="1157" spans="1:6" x14ac:dyDescent="0.2">
      <c r="A1157" s="55"/>
      <c r="B1157" s="56"/>
      <c r="C1157" s="81"/>
      <c r="D1157" s="81"/>
      <c r="E1157" s="128"/>
      <c r="F1157" s="81"/>
    </row>
    <row r="1158" spans="1:6" x14ac:dyDescent="0.2">
      <c r="A1158" s="55"/>
      <c r="B1158" s="56"/>
      <c r="C1158" s="52"/>
      <c r="D1158" s="52" t="s">
        <v>8868</v>
      </c>
      <c r="E1158" s="128"/>
      <c r="F1158" s="52"/>
    </row>
    <row r="1159" spans="1:6" x14ac:dyDescent="0.2">
      <c r="A1159" s="54" t="s">
        <v>8985</v>
      </c>
      <c r="B1159" s="56"/>
      <c r="C1159" s="52"/>
      <c r="D1159" s="52"/>
      <c r="E1159" s="128"/>
      <c r="F1159" s="52"/>
    </row>
    <row r="1160" spans="1:6" x14ac:dyDescent="0.2">
      <c r="A1160" s="55">
        <v>63401</v>
      </c>
      <c r="B1160" s="56" t="s">
        <v>9678</v>
      </c>
      <c r="C1160" s="52" t="s">
        <v>110</v>
      </c>
      <c r="D1160" s="52" t="s">
        <v>63</v>
      </c>
      <c r="E1160" s="128"/>
      <c r="F1160" s="52"/>
    </row>
    <row r="1161" spans="1:6" x14ac:dyDescent="0.2">
      <c r="A1161" s="55">
        <v>63402</v>
      </c>
      <c r="B1161" s="56" t="s">
        <v>9678</v>
      </c>
      <c r="C1161" s="52" t="s">
        <v>5</v>
      </c>
      <c r="D1161" s="52" t="s">
        <v>58</v>
      </c>
      <c r="E1161" s="128"/>
      <c r="F1161" s="52"/>
    </row>
    <row r="1162" spans="1:6" x14ac:dyDescent="0.2">
      <c r="A1162" s="55">
        <v>63403</v>
      </c>
      <c r="B1162" s="56" t="s">
        <v>9678</v>
      </c>
      <c r="C1162" s="52" t="s">
        <v>109</v>
      </c>
      <c r="D1162" s="52" t="s">
        <v>56</v>
      </c>
      <c r="E1162" s="128"/>
      <c r="F1162" s="52"/>
    </row>
    <row r="1163" spans="1:6" x14ac:dyDescent="0.2">
      <c r="A1163" s="55">
        <v>63404</v>
      </c>
      <c r="B1163" s="56" t="s">
        <v>9678</v>
      </c>
      <c r="C1163" s="52" t="s">
        <v>46</v>
      </c>
      <c r="D1163" s="52" t="s">
        <v>67</v>
      </c>
      <c r="E1163" s="128"/>
      <c r="F1163" s="52"/>
    </row>
    <row r="1164" spans="1:6" x14ac:dyDescent="0.2">
      <c r="A1164" s="55">
        <v>63405</v>
      </c>
      <c r="B1164" s="56" t="s">
        <v>9679</v>
      </c>
      <c r="C1164" s="52" t="s">
        <v>6</v>
      </c>
      <c r="D1164" s="52" t="s">
        <v>59</v>
      </c>
      <c r="E1164" s="128"/>
      <c r="F1164" s="52"/>
    </row>
    <row r="1165" spans="1:6" x14ac:dyDescent="0.2">
      <c r="A1165" s="55">
        <v>63406</v>
      </c>
      <c r="B1165" s="56" t="s">
        <v>9680</v>
      </c>
      <c r="C1165" s="52" t="s">
        <v>6</v>
      </c>
      <c r="D1165" s="52" t="s">
        <v>59</v>
      </c>
      <c r="E1165" s="128"/>
      <c r="F1165" s="52"/>
    </row>
    <row r="1166" spans="1:6" x14ac:dyDescent="0.2">
      <c r="A1166" s="55">
        <v>63407</v>
      </c>
      <c r="B1166" s="56" t="s">
        <v>9681</v>
      </c>
      <c r="C1166" s="52" t="s">
        <v>6</v>
      </c>
      <c r="D1166" s="52" t="s">
        <v>59</v>
      </c>
      <c r="F1166" s="52"/>
    </row>
    <row r="1167" spans="1:6" x14ac:dyDescent="0.2">
      <c r="A1167" s="62">
        <v>63411</v>
      </c>
      <c r="B1167" s="79" t="s">
        <v>10703</v>
      </c>
      <c r="C1167" s="61" t="s">
        <v>110</v>
      </c>
      <c r="D1167" s="61" t="s">
        <v>63</v>
      </c>
      <c r="E1167" s="130">
        <v>42331</v>
      </c>
      <c r="F1167" s="52"/>
    </row>
    <row r="1168" spans="1:6" x14ac:dyDescent="0.2">
      <c r="A1168" s="62">
        <v>63412</v>
      </c>
      <c r="B1168" s="79" t="s">
        <v>10703</v>
      </c>
      <c r="C1168" s="61" t="s">
        <v>5</v>
      </c>
      <c r="D1168" s="61" t="s">
        <v>58</v>
      </c>
      <c r="E1168" s="130">
        <v>43635</v>
      </c>
      <c r="F1168" s="81"/>
    </row>
    <row r="1169" spans="1:6" x14ac:dyDescent="0.2">
      <c r="A1169" s="62">
        <v>63413</v>
      </c>
      <c r="B1169" s="79" t="s">
        <v>10703</v>
      </c>
      <c r="C1169" s="61" t="s">
        <v>6</v>
      </c>
      <c r="D1169" s="61" t="s">
        <v>59</v>
      </c>
      <c r="E1169" s="130">
        <v>42331</v>
      </c>
      <c r="F1169" s="52"/>
    </row>
    <row r="1170" spans="1:6" x14ac:dyDescent="0.2">
      <c r="A1170" s="62">
        <v>63415</v>
      </c>
      <c r="B1170" s="79" t="s">
        <v>9680</v>
      </c>
      <c r="C1170" s="61" t="s">
        <v>5</v>
      </c>
      <c r="D1170" s="61" t="s">
        <v>58</v>
      </c>
      <c r="E1170" s="130">
        <v>42740</v>
      </c>
      <c r="F1170" s="52"/>
    </row>
    <row r="1171" spans="1:6" x14ac:dyDescent="0.2">
      <c r="A1171" s="55"/>
      <c r="B1171" s="56"/>
      <c r="C1171" s="52"/>
      <c r="D1171" s="52"/>
      <c r="E1171" s="128"/>
      <c r="F1171" s="52"/>
    </row>
    <row r="1172" spans="1:6" x14ac:dyDescent="0.2">
      <c r="A1172" s="55"/>
      <c r="B1172" s="56"/>
      <c r="C1172" s="52"/>
      <c r="D1172" s="52" t="s">
        <v>8868</v>
      </c>
      <c r="E1172" s="128"/>
      <c r="F1172" s="52"/>
    </row>
    <row r="1173" spans="1:6" x14ac:dyDescent="0.2">
      <c r="A1173" s="54" t="s">
        <v>8986</v>
      </c>
      <c r="B1173" s="56"/>
      <c r="C1173" s="52"/>
      <c r="D1173" s="52"/>
      <c r="E1173" s="128"/>
      <c r="F1173" s="52"/>
    </row>
    <row r="1174" spans="1:6" x14ac:dyDescent="0.2">
      <c r="A1174" s="55">
        <v>63501</v>
      </c>
      <c r="B1174" s="56" t="s">
        <v>8987</v>
      </c>
      <c r="C1174" s="52" t="s">
        <v>85</v>
      </c>
      <c r="D1174" s="52" t="s">
        <v>85</v>
      </c>
      <c r="E1174" s="128"/>
      <c r="F1174" s="52"/>
    </row>
    <row r="1175" spans="1:6" x14ac:dyDescent="0.2">
      <c r="A1175" s="55">
        <v>63502</v>
      </c>
      <c r="B1175" s="56" t="s">
        <v>8987</v>
      </c>
      <c r="C1175" s="52" t="s">
        <v>6</v>
      </c>
      <c r="D1175" s="52" t="s">
        <v>59</v>
      </c>
      <c r="E1175" s="128"/>
      <c r="F1175" s="52"/>
    </row>
    <row r="1176" spans="1:6" x14ac:dyDescent="0.2">
      <c r="A1176" s="55">
        <v>63503</v>
      </c>
      <c r="B1176" s="56" t="s">
        <v>8987</v>
      </c>
      <c r="C1176" s="52" t="s">
        <v>110</v>
      </c>
      <c r="D1176" s="52" t="s">
        <v>63</v>
      </c>
      <c r="E1176" s="128"/>
      <c r="F1176" s="52"/>
    </row>
    <row r="1177" spans="1:6" x14ac:dyDescent="0.2">
      <c r="A1177" s="55">
        <v>63504</v>
      </c>
      <c r="B1177" s="56" t="s">
        <v>8987</v>
      </c>
      <c r="C1177" s="52" t="s">
        <v>109</v>
      </c>
      <c r="D1177" s="52" t="s">
        <v>56</v>
      </c>
      <c r="E1177" s="128"/>
      <c r="F1177" s="52"/>
    </row>
    <row r="1178" spans="1:6" x14ac:dyDescent="0.2">
      <c r="A1178" s="55">
        <v>63505</v>
      </c>
      <c r="B1178" s="56" t="s">
        <v>8987</v>
      </c>
      <c r="C1178" s="52" t="s">
        <v>5</v>
      </c>
      <c r="D1178" s="52" t="s">
        <v>58</v>
      </c>
      <c r="E1178" s="128"/>
      <c r="F1178" s="52"/>
    </row>
    <row r="1179" spans="1:6" x14ac:dyDescent="0.2">
      <c r="A1179" s="55">
        <v>63506</v>
      </c>
      <c r="B1179" s="56" t="s">
        <v>8987</v>
      </c>
      <c r="C1179" s="52" t="s">
        <v>107</v>
      </c>
      <c r="D1179" s="52" t="s">
        <v>60</v>
      </c>
      <c r="E1179" s="128"/>
      <c r="F1179" s="52"/>
    </row>
    <row r="1180" spans="1:6" x14ac:dyDescent="0.2">
      <c r="A1180" s="55">
        <v>63507</v>
      </c>
      <c r="B1180" s="56" t="s">
        <v>8987</v>
      </c>
      <c r="C1180" s="52" t="s">
        <v>21</v>
      </c>
      <c r="D1180" s="52" t="s">
        <v>31</v>
      </c>
      <c r="E1180" s="128"/>
      <c r="F1180" s="52"/>
    </row>
    <row r="1181" spans="1:6" x14ac:dyDescent="0.2">
      <c r="A1181" s="55">
        <v>63508</v>
      </c>
      <c r="B1181" s="56" t="s">
        <v>8987</v>
      </c>
      <c r="C1181" s="52" t="s">
        <v>124</v>
      </c>
      <c r="D1181" s="52" t="s">
        <v>66</v>
      </c>
      <c r="E1181" s="128"/>
      <c r="F1181" s="52"/>
    </row>
    <row r="1182" spans="1:6" x14ac:dyDescent="0.2">
      <c r="A1182" s="55">
        <v>63509</v>
      </c>
      <c r="B1182" s="56" t="s">
        <v>8987</v>
      </c>
      <c r="C1182" s="52" t="s">
        <v>7898</v>
      </c>
      <c r="D1182" s="52" t="s">
        <v>7899</v>
      </c>
      <c r="E1182" s="128"/>
      <c r="F1182" s="52"/>
    </row>
    <row r="1183" spans="1:6" x14ac:dyDescent="0.2">
      <c r="A1183" s="55">
        <v>63510</v>
      </c>
      <c r="B1183" s="56" t="s">
        <v>8987</v>
      </c>
      <c r="C1183" s="52" t="s">
        <v>7901</v>
      </c>
      <c r="D1183" s="52" t="s">
        <v>7902</v>
      </c>
      <c r="E1183" s="128"/>
      <c r="F1183" s="52"/>
    </row>
    <row r="1184" spans="1:6" x14ac:dyDescent="0.2">
      <c r="A1184" s="55">
        <v>63511</v>
      </c>
      <c r="B1184" s="56" t="s">
        <v>8987</v>
      </c>
      <c r="C1184" s="52" t="s">
        <v>5209</v>
      </c>
      <c r="D1184" s="52" t="s">
        <v>5209</v>
      </c>
      <c r="E1184" s="128"/>
      <c r="F1184" s="52"/>
    </row>
    <row r="1185" spans="1:6" x14ac:dyDescent="0.2">
      <c r="A1185" s="55"/>
      <c r="B1185" s="56"/>
      <c r="C1185" s="52"/>
      <c r="D1185" s="52" t="s">
        <v>8868</v>
      </c>
      <c r="E1185" s="128"/>
      <c r="F1185" s="52"/>
    </row>
    <row r="1186" spans="1:6" x14ac:dyDescent="0.2">
      <c r="A1186" s="55"/>
      <c r="B1186" s="56"/>
      <c r="C1186" s="52"/>
      <c r="D1186" s="52" t="s">
        <v>8868</v>
      </c>
      <c r="E1186" s="128"/>
      <c r="F1186" s="52"/>
    </row>
    <row r="1187" spans="1:6" x14ac:dyDescent="0.2">
      <c r="A1187" s="54" t="s">
        <v>9682</v>
      </c>
      <c r="B1187" s="56"/>
      <c r="C1187" s="52"/>
      <c r="D1187" s="52"/>
      <c r="E1187" s="128"/>
      <c r="F1187" s="52"/>
    </row>
    <row r="1188" spans="1:6" x14ac:dyDescent="0.2">
      <c r="A1188" s="55">
        <v>63601</v>
      </c>
      <c r="B1188" s="56" t="s">
        <v>8993</v>
      </c>
      <c r="C1188" s="52" t="s">
        <v>85</v>
      </c>
      <c r="D1188" s="52" t="s">
        <v>85</v>
      </c>
      <c r="E1188" s="128"/>
      <c r="F1188" s="52"/>
    </row>
    <row r="1189" spans="1:6" x14ac:dyDescent="0.2">
      <c r="A1189" s="55">
        <v>63602</v>
      </c>
      <c r="B1189" s="56" t="s">
        <v>8993</v>
      </c>
      <c r="C1189" s="52" t="s">
        <v>6</v>
      </c>
      <c r="D1189" s="52" t="s">
        <v>59</v>
      </c>
      <c r="E1189" s="128"/>
      <c r="F1189" s="52"/>
    </row>
    <row r="1190" spans="1:6" x14ac:dyDescent="0.2">
      <c r="A1190" s="55">
        <v>63603</v>
      </c>
      <c r="B1190" s="56" t="s">
        <v>8993</v>
      </c>
      <c r="C1190" s="52" t="s">
        <v>5209</v>
      </c>
      <c r="D1190" s="52" t="s">
        <v>5209</v>
      </c>
      <c r="E1190" s="128"/>
      <c r="F1190" s="52"/>
    </row>
    <row r="1191" spans="1:6" x14ac:dyDescent="0.2">
      <c r="A1191" s="55">
        <v>63610</v>
      </c>
      <c r="B1191" s="56" t="s">
        <v>9683</v>
      </c>
      <c r="C1191" s="52" t="s">
        <v>110</v>
      </c>
      <c r="D1191" s="52" t="s">
        <v>63</v>
      </c>
      <c r="E1191" s="128"/>
      <c r="F1191" s="52"/>
    </row>
    <row r="1192" spans="1:6" x14ac:dyDescent="0.2">
      <c r="A1192" s="55">
        <v>63611</v>
      </c>
      <c r="B1192" s="56" t="s">
        <v>9684</v>
      </c>
      <c r="C1192" s="52" t="s">
        <v>110</v>
      </c>
      <c r="D1192" s="52" t="s">
        <v>63</v>
      </c>
      <c r="E1192" s="128"/>
      <c r="F1192" s="52"/>
    </row>
    <row r="1193" spans="1:6" x14ac:dyDescent="0.2">
      <c r="A1193" s="55">
        <v>63612</v>
      </c>
      <c r="B1193" s="56" t="s">
        <v>9685</v>
      </c>
      <c r="C1193" s="52" t="s">
        <v>6</v>
      </c>
      <c r="D1193" s="52" t="s">
        <v>59</v>
      </c>
      <c r="E1193" s="128"/>
      <c r="F1193" s="52"/>
    </row>
    <row r="1194" spans="1:6" x14ac:dyDescent="0.2">
      <c r="A1194" s="55">
        <v>63613</v>
      </c>
      <c r="B1194" s="56" t="s">
        <v>9686</v>
      </c>
      <c r="C1194" s="52" t="s">
        <v>6</v>
      </c>
      <c r="D1194" s="52" t="s">
        <v>59</v>
      </c>
      <c r="E1194" s="128"/>
      <c r="F1194" s="52"/>
    </row>
    <row r="1195" spans="1:6" x14ac:dyDescent="0.2">
      <c r="A1195" s="62">
        <v>63614</v>
      </c>
      <c r="B1195" s="79" t="s">
        <v>11444</v>
      </c>
      <c r="C1195" s="61" t="s">
        <v>6</v>
      </c>
      <c r="D1195" s="61" t="s">
        <v>59</v>
      </c>
      <c r="E1195" s="130">
        <v>45398</v>
      </c>
      <c r="F1195" s="81"/>
    </row>
    <row r="1196" spans="1:6" x14ac:dyDescent="0.2">
      <c r="A1196" s="62">
        <v>63615</v>
      </c>
      <c r="B1196" s="79" t="s">
        <v>11445</v>
      </c>
      <c r="C1196" s="61" t="s">
        <v>6</v>
      </c>
      <c r="D1196" s="61" t="s">
        <v>59</v>
      </c>
      <c r="E1196" s="130">
        <v>45398</v>
      </c>
      <c r="F1196" s="81"/>
    </row>
    <row r="1197" spans="1:6" x14ac:dyDescent="0.2">
      <c r="A1197" s="62">
        <v>63616</v>
      </c>
      <c r="B1197" s="79" t="s">
        <v>11456</v>
      </c>
      <c r="C1197" s="61" t="s">
        <v>6</v>
      </c>
      <c r="D1197" s="61" t="s">
        <v>59</v>
      </c>
      <c r="E1197" s="130">
        <v>45442</v>
      </c>
      <c r="F1197" s="81"/>
    </row>
    <row r="1198" spans="1:6" x14ac:dyDescent="0.2">
      <c r="A1198" s="55">
        <v>63620</v>
      </c>
      <c r="B1198" s="56" t="s">
        <v>9687</v>
      </c>
      <c r="C1198" s="52" t="s">
        <v>6</v>
      </c>
      <c r="D1198" s="52" t="s">
        <v>59</v>
      </c>
      <c r="E1198" s="128"/>
      <c r="F1198" s="52"/>
    </row>
    <row r="1199" spans="1:6" x14ac:dyDescent="0.2">
      <c r="A1199" s="55">
        <v>63621</v>
      </c>
      <c r="B1199" s="56" t="s">
        <v>9688</v>
      </c>
      <c r="C1199" s="52" t="s">
        <v>6</v>
      </c>
      <c r="D1199" s="52" t="s">
        <v>59</v>
      </c>
      <c r="E1199" s="128"/>
      <c r="F1199" s="52"/>
    </row>
    <row r="1200" spans="1:6" x14ac:dyDescent="0.2">
      <c r="A1200" s="55">
        <v>63622</v>
      </c>
      <c r="B1200" s="56" t="s">
        <v>8148</v>
      </c>
      <c r="C1200" s="52" t="s">
        <v>110</v>
      </c>
      <c r="D1200" s="52" t="s">
        <v>63</v>
      </c>
      <c r="E1200" s="128"/>
      <c r="F1200" s="52"/>
    </row>
    <row r="1201" spans="1:6" x14ac:dyDescent="0.2">
      <c r="A1201" s="55">
        <v>63623</v>
      </c>
      <c r="B1201" s="56" t="s">
        <v>8988</v>
      </c>
      <c r="C1201" s="52" t="s">
        <v>6</v>
      </c>
      <c r="D1201" s="52" t="s">
        <v>59</v>
      </c>
      <c r="E1201" s="128"/>
      <c r="F1201" s="52"/>
    </row>
    <row r="1202" spans="1:6" x14ac:dyDescent="0.2">
      <c r="A1202" s="55">
        <v>63624</v>
      </c>
      <c r="B1202" s="56" t="s">
        <v>9689</v>
      </c>
      <c r="C1202" s="52" t="s">
        <v>6</v>
      </c>
      <c r="D1202" s="52" t="s">
        <v>59</v>
      </c>
      <c r="E1202" s="128"/>
      <c r="F1202" s="52"/>
    </row>
    <row r="1203" spans="1:6" x14ac:dyDescent="0.2">
      <c r="A1203" s="55">
        <v>63640</v>
      </c>
      <c r="B1203" s="56" t="s">
        <v>8944</v>
      </c>
      <c r="C1203" s="52" t="s">
        <v>85</v>
      </c>
      <c r="D1203" s="52" t="s">
        <v>85</v>
      </c>
      <c r="E1203" s="128"/>
      <c r="F1203" s="52"/>
    </row>
    <row r="1204" spans="1:6" x14ac:dyDescent="0.2">
      <c r="A1204" s="55">
        <v>63641</v>
      </c>
      <c r="B1204" s="56" t="s">
        <v>8944</v>
      </c>
      <c r="C1204" s="52" t="s">
        <v>6</v>
      </c>
      <c r="D1204" s="52" t="s">
        <v>59</v>
      </c>
      <c r="E1204" s="128"/>
      <c r="F1204" s="52"/>
    </row>
    <row r="1205" spans="1:6" x14ac:dyDescent="0.2">
      <c r="A1205" s="55">
        <v>63642</v>
      </c>
      <c r="B1205" s="56" t="s">
        <v>8944</v>
      </c>
      <c r="C1205" s="52" t="s">
        <v>110</v>
      </c>
      <c r="D1205" s="52" t="s">
        <v>63</v>
      </c>
      <c r="E1205" s="128"/>
      <c r="F1205" s="52"/>
    </row>
    <row r="1206" spans="1:6" x14ac:dyDescent="0.2">
      <c r="A1206" s="55"/>
      <c r="B1206" s="56"/>
      <c r="C1206" s="52"/>
      <c r="D1206" s="52" t="s">
        <v>8868</v>
      </c>
      <c r="E1206" s="128"/>
      <c r="F1206" s="52"/>
    </row>
    <row r="1207" spans="1:6" x14ac:dyDescent="0.2">
      <c r="A1207" s="55"/>
      <c r="B1207" s="56"/>
      <c r="C1207" s="52"/>
      <c r="D1207" s="52" t="s">
        <v>8868</v>
      </c>
      <c r="E1207" s="128"/>
      <c r="F1207" s="52"/>
    </row>
    <row r="1208" spans="1:6" x14ac:dyDescent="0.2">
      <c r="A1208" s="54" t="s">
        <v>8989</v>
      </c>
      <c r="B1208" s="56"/>
      <c r="C1208" s="52"/>
      <c r="D1208" s="52"/>
      <c r="E1208" s="128"/>
      <c r="F1208" s="52"/>
    </row>
    <row r="1209" spans="1:6" x14ac:dyDescent="0.2">
      <c r="A1209" s="55">
        <v>63701</v>
      </c>
      <c r="B1209" s="56" t="s">
        <v>8200</v>
      </c>
      <c r="C1209" s="52" t="s">
        <v>6</v>
      </c>
      <c r="D1209" s="52" t="s">
        <v>59</v>
      </c>
      <c r="E1209" s="128"/>
      <c r="F1209" s="52"/>
    </row>
    <row r="1210" spans="1:6" x14ac:dyDescent="0.2">
      <c r="A1210" s="55">
        <v>63702</v>
      </c>
      <c r="B1210" s="56" t="s">
        <v>8203</v>
      </c>
      <c r="C1210" s="52" t="s">
        <v>6</v>
      </c>
      <c r="D1210" s="52" t="s">
        <v>59</v>
      </c>
      <c r="E1210" s="128"/>
      <c r="F1210" s="52"/>
    </row>
    <row r="1211" spans="1:6" x14ac:dyDescent="0.2">
      <c r="A1211" s="55">
        <v>63703</v>
      </c>
      <c r="B1211" s="56" t="s">
        <v>8206</v>
      </c>
      <c r="C1211" s="52" t="s">
        <v>6</v>
      </c>
      <c r="D1211" s="52" t="s">
        <v>59</v>
      </c>
      <c r="E1211" s="128"/>
      <c r="F1211" s="52"/>
    </row>
    <row r="1212" spans="1:6" x14ac:dyDescent="0.2">
      <c r="A1212" s="55">
        <v>63704</v>
      </c>
      <c r="B1212" s="56" t="s">
        <v>8209</v>
      </c>
      <c r="C1212" s="52" t="s">
        <v>6</v>
      </c>
      <c r="D1212" s="52" t="s">
        <v>59</v>
      </c>
      <c r="E1212" s="128"/>
      <c r="F1212" s="52"/>
    </row>
    <row r="1213" spans="1:6" x14ac:dyDescent="0.2">
      <c r="A1213" s="55">
        <v>63705</v>
      </c>
      <c r="B1213" s="58" t="s">
        <v>8212</v>
      </c>
      <c r="C1213" s="52" t="s">
        <v>85</v>
      </c>
      <c r="D1213" s="52" t="s">
        <v>85</v>
      </c>
      <c r="E1213" s="128"/>
      <c r="F1213" s="52"/>
    </row>
    <row r="1214" spans="1:6" x14ac:dyDescent="0.2">
      <c r="A1214" s="55">
        <v>63706</v>
      </c>
      <c r="B1214" s="56" t="s">
        <v>8206</v>
      </c>
      <c r="C1214" s="52" t="s">
        <v>21</v>
      </c>
      <c r="D1214" s="52" t="s">
        <v>31</v>
      </c>
      <c r="E1214" s="128"/>
      <c r="F1214" s="52"/>
    </row>
    <row r="1215" spans="1:6" x14ac:dyDescent="0.2">
      <c r="A1215" s="55">
        <v>63707</v>
      </c>
      <c r="B1215" s="56" t="s">
        <v>8216</v>
      </c>
      <c r="C1215" s="52" t="s">
        <v>6</v>
      </c>
      <c r="D1215" s="52" t="s">
        <v>59</v>
      </c>
      <c r="E1215" s="128"/>
      <c r="F1215" s="52"/>
    </row>
    <row r="1216" spans="1:6" x14ac:dyDescent="0.2">
      <c r="A1216" s="55">
        <v>63708</v>
      </c>
      <c r="B1216" s="56" t="s">
        <v>8219</v>
      </c>
      <c r="C1216" s="52" t="s">
        <v>8990</v>
      </c>
      <c r="D1216" s="52" t="s">
        <v>172</v>
      </c>
      <c r="E1216" s="128"/>
      <c r="F1216" s="52"/>
    </row>
    <row r="1217" spans="1:6" x14ac:dyDescent="0.2">
      <c r="A1217" s="62">
        <v>63709</v>
      </c>
      <c r="B1217" s="79" t="s">
        <v>11002</v>
      </c>
      <c r="C1217" s="61" t="s">
        <v>6</v>
      </c>
      <c r="D1217" s="61" t="s">
        <v>59</v>
      </c>
      <c r="E1217" s="130">
        <v>43199</v>
      </c>
      <c r="F1217" s="81"/>
    </row>
    <row r="1218" spans="1:6" x14ac:dyDescent="0.2">
      <c r="A1218" s="62">
        <v>63710</v>
      </c>
      <c r="B1218" s="79" t="s">
        <v>11002</v>
      </c>
      <c r="C1218" s="61" t="s">
        <v>85</v>
      </c>
      <c r="D1218" s="61" t="s">
        <v>85</v>
      </c>
      <c r="E1218" s="130">
        <v>43199</v>
      </c>
      <c r="F1218" s="81"/>
    </row>
    <row r="1219" spans="1:6" x14ac:dyDescent="0.2">
      <c r="A1219" s="62">
        <v>63712</v>
      </c>
      <c r="B1219" s="79" t="s">
        <v>11003</v>
      </c>
      <c r="C1219" s="61" t="s">
        <v>6</v>
      </c>
      <c r="D1219" s="61" t="s">
        <v>59</v>
      </c>
      <c r="E1219" s="130">
        <v>43199</v>
      </c>
      <c r="F1219" s="81"/>
    </row>
    <row r="1220" spans="1:6" x14ac:dyDescent="0.2">
      <c r="A1220" s="62">
        <v>63713</v>
      </c>
      <c r="B1220" s="79" t="s">
        <v>11003</v>
      </c>
      <c r="C1220" s="61" t="s">
        <v>8990</v>
      </c>
      <c r="D1220" s="61" t="s">
        <v>172</v>
      </c>
      <c r="E1220" s="130">
        <v>43199</v>
      </c>
      <c r="F1220" s="81"/>
    </row>
    <row r="1221" spans="1:6" x14ac:dyDescent="0.2">
      <c r="A1221" s="55"/>
      <c r="B1221" s="56"/>
      <c r="C1221" s="81"/>
      <c r="D1221" s="81"/>
      <c r="E1221" s="128"/>
      <c r="F1221" s="81"/>
    </row>
    <row r="1222" spans="1:6" x14ac:dyDescent="0.2">
      <c r="A1222" s="54" t="s">
        <v>10748</v>
      </c>
      <c r="B1222" s="56"/>
      <c r="C1222" s="52"/>
      <c r="D1222" s="52" t="s">
        <v>8868</v>
      </c>
      <c r="E1222" s="128"/>
      <c r="F1222" s="52"/>
    </row>
    <row r="1223" spans="1:6" x14ac:dyDescent="0.2">
      <c r="A1223" s="55">
        <v>64501</v>
      </c>
      <c r="B1223" s="56" t="s">
        <v>8222</v>
      </c>
      <c r="C1223" s="52" t="s">
        <v>85</v>
      </c>
      <c r="D1223" s="52" t="s">
        <v>85</v>
      </c>
      <c r="E1223" s="128"/>
      <c r="F1223" s="52"/>
    </row>
    <row r="1224" spans="1:6" x14ac:dyDescent="0.2">
      <c r="A1224" s="55">
        <v>64502</v>
      </c>
      <c r="B1224" s="56" t="s">
        <v>8222</v>
      </c>
      <c r="C1224" s="52" t="s">
        <v>6</v>
      </c>
      <c r="D1224" s="52" t="s">
        <v>59</v>
      </c>
      <c r="E1224" s="128"/>
      <c r="F1224" s="52"/>
    </row>
    <row r="1225" spans="1:6" x14ac:dyDescent="0.2">
      <c r="A1225" s="62">
        <v>64503</v>
      </c>
      <c r="B1225" s="79" t="s">
        <v>11334</v>
      </c>
      <c r="C1225" s="61" t="s">
        <v>5209</v>
      </c>
      <c r="D1225" s="61" t="s">
        <v>5209</v>
      </c>
      <c r="E1225" s="130">
        <v>44417</v>
      </c>
      <c r="F1225" s="52"/>
    </row>
    <row r="1226" spans="1:6" x14ac:dyDescent="0.2">
      <c r="A1226" s="62">
        <v>64504</v>
      </c>
      <c r="B1226" s="79" t="s">
        <v>8222</v>
      </c>
      <c r="C1226" s="61" t="s">
        <v>107</v>
      </c>
      <c r="D1226" s="61" t="s">
        <v>60</v>
      </c>
      <c r="E1226" s="130">
        <v>45665</v>
      </c>
      <c r="F1226" s="81"/>
    </row>
    <row r="1227" spans="1:6" x14ac:dyDescent="0.2">
      <c r="A1227" s="55"/>
      <c r="B1227" s="56"/>
      <c r="C1227" s="52"/>
      <c r="D1227" s="52" t="s">
        <v>8868</v>
      </c>
      <c r="E1227" s="128"/>
      <c r="F1227" s="52"/>
    </row>
    <row r="1228" spans="1:6" x14ac:dyDescent="0.2">
      <c r="A1228" s="54" t="s">
        <v>10749</v>
      </c>
      <c r="B1228" s="56"/>
      <c r="C1228" s="52"/>
      <c r="D1228" s="52" t="s">
        <v>8868</v>
      </c>
      <c r="E1228" s="128"/>
      <c r="F1228" s="52"/>
    </row>
    <row r="1229" spans="1:6" x14ac:dyDescent="0.2">
      <c r="A1229" s="55">
        <v>64601</v>
      </c>
      <c r="B1229" s="56" t="s">
        <v>9690</v>
      </c>
      <c r="C1229" s="52" t="s">
        <v>6</v>
      </c>
      <c r="D1229" s="52" t="s">
        <v>59</v>
      </c>
      <c r="E1229" s="128"/>
      <c r="F1229" s="52"/>
    </row>
    <row r="1230" spans="1:6" x14ac:dyDescent="0.2">
      <c r="A1230" s="55">
        <v>64602</v>
      </c>
      <c r="B1230" s="56" t="s">
        <v>8991</v>
      </c>
      <c r="C1230" s="52" t="s">
        <v>85</v>
      </c>
      <c r="D1230" s="52" t="s">
        <v>85</v>
      </c>
      <c r="E1230" s="128"/>
      <c r="F1230" s="52"/>
    </row>
    <row r="1231" spans="1:6" x14ac:dyDescent="0.2">
      <c r="A1231" s="55">
        <v>64603</v>
      </c>
      <c r="B1231" s="56" t="s">
        <v>9691</v>
      </c>
      <c r="C1231" s="52" t="s">
        <v>6</v>
      </c>
      <c r="D1231" s="52" t="s">
        <v>59</v>
      </c>
      <c r="E1231" s="128"/>
      <c r="F1231" s="52"/>
    </row>
    <row r="1232" spans="1:6" x14ac:dyDescent="0.2">
      <c r="A1232" s="55">
        <v>64604</v>
      </c>
      <c r="B1232" s="56" t="s">
        <v>9691</v>
      </c>
      <c r="C1232" s="52" t="s">
        <v>110</v>
      </c>
      <c r="D1232" s="52" t="s">
        <v>63</v>
      </c>
      <c r="E1232" s="128"/>
      <c r="F1232" s="52"/>
    </row>
    <row r="1233" spans="1:6" x14ac:dyDescent="0.2">
      <c r="A1233" s="55">
        <v>64605</v>
      </c>
      <c r="B1233" s="56" t="s">
        <v>9691</v>
      </c>
      <c r="C1233" s="52" t="s">
        <v>85</v>
      </c>
      <c r="D1233" s="52" t="s">
        <v>85</v>
      </c>
      <c r="E1233" s="128"/>
      <c r="F1233" s="52"/>
    </row>
    <row r="1234" spans="1:6" x14ac:dyDescent="0.2">
      <c r="A1234" s="55">
        <v>64620</v>
      </c>
      <c r="B1234" s="56" t="s">
        <v>8983</v>
      </c>
      <c r="C1234" s="52" t="s">
        <v>6</v>
      </c>
      <c r="D1234" s="52" t="s">
        <v>59</v>
      </c>
      <c r="E1234" s="128"/>
      <c r="F1234" s="52"/>
    </row>
    <row r="1235" spans="1:6" x14ac:dyDescent="0.2">
      <c r="A1235" s="55">
        <v>64625</v>
      </c>
      <c r="B1235" s="56" t="s">
        <v>9692</v>
      </c>
      <c r="C1235" s="52" t="s">
        <v>6</v>
      </c>
      <c r="D1235" s="52" t="s">
        <v>59</v>
      </c>
      <c r="E1235" s="128"/>
      <c r="F1235" s="52"/>
    </row>
    <row r="1236" spans="1:6" x14ac:dyDescent="0.2">
      <c r="A1236" s="55">
        <v>64630</v>
      </c>
      <c r="B1236" s="56" t="s">
        <v>8335</v>
      </c>
      <c r="C1236" s="52" t="s">
        <v>85</v>
      </c>
      <c r="D1236" s="52" t="s">
        <v>85</v>
      </c>
      <c r="E1236" s="128"/>
      <c r="F1236" s="52"/>
    </row>
    <row r="1237" spans="1:6" x14ac:dyDescent="0.2">
      <c r="A1237" s="55">
        <v>64631</v>
      </c>
      <c r="B1237" s="56" t="s">
        <v>8335</v>
      </c>
      <c r="C1237" s="52" t="s">
        <v>110</v>
      </c>
      <c r="D1237" s="52" t="s">
        <v>63</v>
      </c>
      <c r="E1237" s="128"/>
      <c r="F1237" s="52"/>
    </row>
    <row r="1238" spans="1:6" x14ac:dyDescent="0.2">
      <c r="A1238" s="55">
        <v>64632</v>
      </c>
      <c r="B1238" s="56" t="s">
        <v>8335</v>
      </c>
      <c r="C1238" s="52" t="s">
        <v>109</v>
      </c>
      <c r="D1238" s="52" t="s">
        <v>56</v>
      </c>
      <c r="E1238" s="128"/>
      <c r="F1238" s="52"/>
    </row>
    <row r="1239" spans="1:6" x14ac:dyDescent="0.2">
      <c r="A1239" s="55">
        <v>64633</v>
      </c>
      <c r="B1239" s="56" t="s">
        <v>8335</v>
      </c>
      <c r="C1239" s="81" t="s">
        <v>113</v>
      </c>
      <c r="D1239" s="81" t="s">
        <v>65</v>
      </c>
      <c r="E1239" s="130">
        <v>43258</v>
      </c>
      <c r="F1239" s="81"/>
    </row>
    <row r="1240" spans="1:6" x14ac:dyDescent="0.2">
      <c r="A1240" s="55"/>
      <c r="B1240" s="56"/>
      <c r="C1240" s="52"/>
      <c r="D1240" s="52"/>
      <c r="E1240" s="128"/>
      <c r="F1240" s="52"/>
    </row>
    <row r="1241" spans="1:6" x14ac:dyDescent="0.2">
      <c r="A1241" s="55"/>
      <c r="B1241" s="56"/>
      <c r="C1241" s="52"/>
      <c r="D1241" s="52" t="s">
        <v>8868</v>
      </c>
      <c r="E1241" s="128"/>
      <c r="F1241" s="52"/>
    </row>
    <row r="1242" spans="1:6" x14ac:dyDescent="0.2">
      <c r="A1242" s="54" t="s">
        <v>9693</v>
      </c>
      <c r="B1242" s="56"/>
      <c r="C1242" s="52"/>
      <c r="D1242" s="52" t="s">
        <v>8868</v>
      </c>
      <c r="E1242" s="128"/>
      <c r="F1242" s="52"/>
    </row>
    <row r="1243" spans="1:6" x14ac:dyDescent="0.2">
      <c r="A1243" s="55">
        <v>64701</v>
      </c>
      <c r="B1243" s="56" t="s">
        <v>8992</v>
      </c>
      <c r="C1243" s="52" t="s">
        <v>85</v>
      </c>
      <c r="D1243" s="52" t="s">
        <v>85</v>
      </c>
      <c r="E1243" s="128"/>
      <c r="F1243" s="52"/>
    </row>
    <row r="1244" spans="1:6" x14ac:dyDescent="0.2">
      <c r="A1244" s="55">
        <v>64702</v>
      </c>
      <c r="B1244" s="56" t="s">
        <v>8992</v>
      </c>
      <c r="C1244" s="52" t="s">
        <v>110</v>
      </c>
      <c r="D1244" s="52" t="s">
        <v>63</v>
      </c>
      <c r="E1244" s="128"/>
      <c r="F1244" s="52"/>
    </row>
    <row r="1245" spans="1:6" x14ac:dyDescent="0.2">
      <c r="A1245" s="55">
        <v>64703</v>
      </c>
      <c r="B1245" s="56" t="s">
        <v>8992</v>
      </c>
      <c r="C1245" s="52" t="s">
        <v>6</v>
      </c>
      <c r="D1245" s="52" t="s">
        <v>59</v>
      </c>
      <c r="E1245" s="128"/>
      <c r="F1245" s="52"/>
    </row>
    <row r="1246" spans="1:6" x14ac:dyDescent="0.2">
      <c r="A1246" s="55">
        <v>64704</v>
      </c>
      <c r="B1246" s="56" t="s">
        <v>8992</v>
      </c>
      <c r="C1246" s="52" t="s">
        <v>113</v>
      </c>
      <c r="D1246" s="52" t="s">
        <v>65</v>
      </c>
      <c r="E1246" s="128"/>
      <c r="F1246" s="52"/>
    </row>
    <row r="1247" spans="1:6" x14ac:dyDescent="0.2">
      <c r="A1247" s="55">
        <v>64705</v>
      </c>
      <c r="B1247" s="56" t="s">
        <v>8992</v>
      </c>
      <c r="C1247" s="52" t="s">
        <v>124</v>
      </c>
      <c r="D1247" s="52" t="s">
        <v>66</v>
      </c>
      <c r="E1247" s="128"/>
      <c r="F1247" s="52"/>
    </row>
    <row r="1248" spans="1:6" x14ac:dyDescent="0.2">
      <c r="A1248" s="55">
        <v>64706</v>
      </c>
      <c r="B1248" s="56" t="s">
        <v>8992</v>
      </c>
      <c r="C1248" s="52" t="s">
        <v>109</v>
      </c>
      <c r="D1248" s="52" t="s">
        <v>62</v>
      </c>
      <c r="E1248" s="128"/>
      <c r="F1248" s="52"/>
    </row>
    <row r="1249" spans="1:6" x14ac:dyDescent="0.2">
      <c r="A1249" s="55">
        <v>64707</v>
      </c>
      <c r="B1249" s="56" t="s">
        <v>8992</v>
      </c>
      <c r="C1249" s="81" t="s">
        <v>107</v>
      </c>
      <c r="D1249" s="81" t="s">
        <v>60</v>
      </c>
      <c r="E1249" s="128"/>
      <c r="F1249" s="81"/>
    </row>
    <row r="1250" spans="1:6" x14ac:dyDescent="0.2">
      <c r="A1250" s="55"/>
      <c r="B1250" s="56"/>
      <c r="C1250" s="81"/>
      <c r="D1250" s="81"/>
      <c r="E1250" s="128"/>
      <c r="F1250" s="81"/>
    </row>
    <row r="1251" spans="1:6" x14ac:dyDescent="0.2">
      <c r="A1251" s="55"/>
      <c r="B1251" s="56"/>
      <c r="C1251" s="81"/>
      <c r="D1251" s="81"/>
      <c r="E1251" s="128"/>
      <c r="F1251" s="81"/>
    </row>
    <row r="1252" spans="1:6" x14ac:dyDescent="0.2">
      <c r="A1252" s="54" t="s">
        <v>11423</v>
      </c>
      <c r="B1252" s="57"/>
      <c r="C1252" s="52"/>
      <c r="D1252" s="52"/>
      <c r="E1252" s="128"/>
      <c r="F1252" s="52"/>
    </row>
    <row r="1253" spans="1:6" x14ac:dyDescent="0.2">
      <c r="A1253" s="62">
        <v>64901</v>
      </c>
      <c r="B1253" s="79" t="s">
        <v>11338</v>
      </c>
      <c r="C1253" s="61" t="s">
        <v>5209</v>
      </c>
      <c r="D1253" s="61" t="s">
        <v>5209</v>
      </c>
      <c r="E1253" s="130">
        <v>44417</v>
      </c>
      <c r="F1253" s="81"/>
    </row>
    <row r="1254" spans="1:6" x14ac:dyDescent="0.2">
      <c r="A1254" s="62">
        <v>64905</v>
      </c>
      <c r="B1254" s="79" t="s">
        <v>11424</v>
      </c>
      <c r="C1254" s="61" t="s">
        <v>85</v>
      </c>
      <c r="D1254" s="61" t="s">
        <v>85</v>
      </c>
      <c r="E1254" s="130">
        <v>45187</v>
      </c>
      <c r="F1254" s="81"/>
    </row>
    <row r="1255" spans="1:6" x14ac:dyDescent="0.2">
      <c r="A1255" s="62"/>
      <c r="B1255" s="79"/>
      <c r="C1255" s="61"/>
      <c r="D1255" s="61"/>
      <c r="E1255" s="130"/>
      <c r="F1255" s="81"/>
    </row>
    <row r="1256" spans="1:6" x14ac:dyDescent="0.2">
      <c r="A1256" s="62"/>
      <c r="B1256" s="79"/>
      <c r="C1256" s="61"/>
      <c r="D1256" s="61"/>
      <c r="E1256" s="130"/>
      <c r="F1256" s="81"/>
    </row>
    <row r="1257" spans="1:6" x14ac:dyDescent="0.2">
      <c r="A1257" s="55"/>
      <c r="B1257" s="56"/>
      <c r="C1257" s="52"/>
      <c r="D1257" s="52" t="s">
        <v>8868</v>
      </c>
      <c r="E1257" s="128"/>
      <c r="F1257" s="52"/>
    </row>
    <row r="1258" spans="1:6" x14ac:dyDescent="0.2">
      <c r="A1258" s="54" t="s">
        <v>10750</v>
      </c>
      <c r="B1258" s="56"/>
      <c r="C1258" s="52"/>
      <c r="D1258" s="52" t="s">
        <v>8868</v>
      </c>
      <c r="E1258" s="128"/>
      <c r="F1258" s="52"/>
    </row>
    <row r="1259" spans="1:6" x14ac:dyDescent="0.2">
      <c r="A1259" s="55">
        <v>64801</v>
      </c>
      <c r="B1259" s="56" t="s">
        <v>8993</v>
      </c>
      <c r="C1259" s="52" t="s">
        <v>85</v>
      </c>
      <c r="D1259" s="52" t="s">
        <v>85</v>
      </c>
      <c r="E1259" s="128"/>
      <c r="F1259" s="52"/>
    </row>
    <row r="1260" spans="1:6" x14ac:dyDescent="0.2">
      <c r="A1260" s="55">
        <v>64803</v>
      </c>
      <c r="B1260" s="56" t="s">
        <v>8993</v>
      </c>
      <c r="C1260" s="52" t="s">
        <v>5209</v>
      </c>
      <c r="D1260" s="52" t="s">
        <v>5209</v>
      </c>
      <c r="E1260" s="128"/>
      <c r="F1260" s="52"/>
    </row>
    <row r="1261" spans="1:6" x14ac:dyDescent="0.2">
      <c r="A1261" s="55">
        <v>64805</v>
      </c>
      <c r="B1261" s="56" t="s">
        <v>8344</v>
      </c>
      <c r="C1261" s="52" t="s">
        <v>85</v>
      </c>
      <c r="D1261" s="52" t="s">
        <v>85</v>
      </c>
      <c r="E1261" s="128"/>
      <c r="F1261" s="52"/>
    </row>
    <row r="1262" spans="1:6" x14ac:dyDescent="0.2">
      <c r="A1262" s="55">
        <v>64810</v>
      </c>
      <c r="B1262" s="56" t="s">
        <v>8994</v>
      </c>
      <c r="C1262" s="52" t="s">
        <v>110</v>
      </c>
      <c r="D1262" s="52" t="s">
        <v>63</v>
      </c>
      <c r="E1262" s="128"/>
      <c r="F1262" s="52"/>
    </row>
    <row r="1263" spans="1:6" s="3" customFormat="1" x14ac:dyDescent="0.2">
      <c r="A1263" s="55">
        <v>64811</v>
      </c>
      <c r="B1263" s="56" t="s">
        <v>8995</v>
      </c>
      <c r="C1263" s="52" t="s">
        <v>6</v>
      </c>
      <c r="D1263" s="52" t="s">
        <v>59</v>
      </c>
      <c r="E1263" s="128"/>
      <c r="F1263" s="52"/>
    </row>
    <row r="1264" spans="1:6" x14ac:dyDescent="0.2">
      <c r="A1264" s="55">
        <v>64820</v>
      </c>
      <c r="B1264" s="56" t="s">
        <v>8983</v>
      </c>
      <c r="C1264" s="52" t="s">
        <v>85</v>
      </c>
      <c r="D1264" s="52" t="s">
        <v>85</v>
      </c>
      <c r="E1264" s="128"/>
      <c r="F1264" s="52"/>
    </row>
    <row r="1265" spans="1:6" x14ac:dyDescent="0.2">
      <c r="A1265" s="55"/>
      <c r="B1265" s="56"/>
      <c r="C1265" s="52"/>
      <c r="D1265" s="52"/>
      <c r="E1265" s="128"/>
      <c r="F1265" s="51"/>
    </row>
    <row r="1266" spans="1:6" x14ac:dyDescent="0.2">
      <c r="A1266" s="55"/>
      <c r="B1266" s="56"/>
      <c r="C1266" s="52"/>
      <c r="D1266" s="52"/>
      <c r="E1266" s="128"/>
      <c r="F1266" s="52"/>
    </row>
    <row r="1267" spans="1:6" s="3" customFormat="1" x14ac:dyDescent="0.2">
      <c r="A1267" s="65" t="s">
        <v>10751</v>
      </c>
      <c r="B1267" s="49"/>
      <c r="C1267" s="52"/>
      <c r="D1267" s="52"/>
      <c r="E1267" s="128"/>
      <c r="F1267" s="52"/>
    </row>
    <row r="1268" spans="1:6" x14ac:dyDescent="0.2">
      <c r="A1268" s="55">
        <v>65001</v>
      </c>
      <c r="B1268" s="56" t="s">
        <v>8356</v>
      </c>
      <c r="C1268" s="52" t="s">
        <v>85</v>
      </c>
      <c r="D1268" s="52" t="s">
        <v>85</v>
      </c>
      <c r="E1268" s="128"/>
      <c r="F1268" s="52"/>
    </row>
    <row r="1269" spans="1:6" x14ac:dyDescent="0.2">
      <c r="A1269" s="55"/>
      <c r="B1269" s="56"/>
      <c r="C1269" s="52"/>
      <c r="D1269" s="52"/>
      <c r="E1269" s="128"/>
      <c r="F1269" s="51"/>
    </row>
    <row r="1270" spans="1:6" x14ac:dyDescent="0.2">
      <c r="A1270" s="55"/>
      <c r="B1270" s="56"/>
      <c r="C1270" s="52"/>
      <c r="D1270" s="52"/>
      <c r="E1270" s="128"/>
      <c r="F1270" s="52"/>
    </row>
    <row r="1271" spans="1:6" x14ac:dyDescent="0.2">
      <c r="A1271" s="54" t="s">
        <v>10961</v>
      </c>
      <c r="B1271" s="56"/>
      <c r="C1271" s="81"/>
      <c r="D1271" s="81"/>
      <c r="E1271" s="130">
        <v>43171</v>
      </c>
      <c r="F1271" s="81" t="s">
        <v>10964</v>
      </c>
    </row>
    <row r="1272" spans="1:6" x14ac:dyDescent="0.2">
      <c r="A1272" s="55">
        <v>65101</v>
      </c>
      <c r="B1272" s="56" t="s">
        <v>9694</v>
      </c>
      <c r="C1272" s="52" t="s">
        <v>109</v>
      </c>
      <c r="D1272" s="52" t="s">
        <v>62</v>
      </c>
      <c r="E1272" s="130">
        <v>43171</v>
      </c>
      <c r="F1272" s="52" t="s">
        <v>10960</v>
      </c>
    </row>
    <row r="1273" spans="1:6" x14ac:dyDescent="0.2">
      <c r="A1273" s="137">
        <v>65102</v>
      </c>
      <c r="B1273" s="138" t="s">
        <v>10962</v>
      </c>
      <c r="C1273" s="139" t="s">
        <v>110</v>
      </c>
      <c r="D1273" s="139" t="s">
        <v>63</v>
      </c>
      <c r="E1273" s="141">
        <v>43171</v>
      </c>
      <c r="F1273" s="140" t="s">
        <v>10963</v>
      </c>
    </row>
    <row r="1274" spans="1:6" x14ac:dyDescent="0.2">
      <c r="A1274" s="137">
        <v>65103</v>
      </c>
      <c r="B1274" s="138" t="s">
        <v>29</v>
      </c>
      <c r="C1274" s="139" t="s">
        <v>110</v>
      </c>
      <c r="D1274" s="139" t="s">
        <v>63</v>
      </c>
      <c r="E1274" s="141">
        <v>43171</v>
      </c>
      <c r="F1274" s="140" t="s">
        <v>10963</v>
      </c>
    </row>
    <row r="1275" spans="1:6" x14ac:dyDescent="0.2">
      <c r="A1275" s="137">
        <v>65104</v>
      </c>
      <c r="B1275" s="138" t="s">
        <v>77</v>
      </c>
      <c r="C1275" s="139" t="s">
        <v>109</v>
      </c>
      <c r="D1275" s="139" t="s">
        <v>62</v>
      </c>
      <c r="E1275" s="141">
        <v>43171</v>
      </c>
      <c r="F1275" s="140" t="s">
        <v>10963</v>
      </c>
    </row>
    <row r="1276" spans="1:6" s="3" customFormat="1" x14ac:dyDescent="0.2">
      <c r="A1276" s="137">
        <v>65105</v>
      </c>
      <c r="B1276" s="138" t="s">
        <v>176</v>
      </c>
      <c r="C1276" s="139" t="s">
        <v>85</v>
      </c>
      <c r="D1276" s="139" t="s">
        <v>85</v>
      </c>
      <c r="E1276" s="141">
        <v>43171</v>
      </c>
      <c r="F1276" s="140" t="s">
        <v>10963</v>
      </c>
    </row>
    <row r="1277" spans="1:6" s="94" customFormat="1" x14ac:dyDescent="0.2">
      <c r="A1277" s="55">
        <v>65106</v>
      </c>
      <c r="B1277" s="56" t="s">
        <v>9695</v>
      </c>
      <c r="C1277" s="52" t="s">
        <v>6</v>
      </c>
      <c r="D1277" s="52" t="s">
        <v>59</v>
      </c>
      <c r="E1277" s="130">
        <v>43171</v>
      </c>
      <c r="F1277" s="52"/>
    </row>
    <row r="1278" spans="1:6" s="94" customFormat="1" x14ac:dyDescent="0.2">
      <c r="A1278" s="62">
        <v>65120</v>
      </c>
      <c r="B1278" s="79" t="s">
        <v>10965</v>
      </c>
      <c r="C1278" s="61" t="s">
        <v>85</v>
      </c>
      <c r="D1278" s="61" t="s">
        <v>85</v>
      </c>
      <c r="E1278" s="130">
        <v>43171</v>
      </c>
      <c r="F1278" s="81" t="s">
        <v>10960</v>
      </c>
    </row>
    <row r="1279" spans="1:6" s="94" customFormat="1" x14ac:dyDescent="0.2">
      <c r="A1279" s="55"/>
      <c r="B1279" s="56"/>
      <c r="C1279" s="81"/>
      <c r="D1279" s="81"/>
      <c r="E1279" s="128"/>
      <c r="F1279" s="81"/>
    </row>
    <row r="1280" spans="1:6" x14ac:dyDescent="0.2">
      <c r="A1280" s="55"/>
      <c r="B1280" s="56"/>
      <c r="C1280" s="81"/>
      <c r="D1280" s="81"/>
      <c r="E1280" s="128"/>
      <c r="F1280" s="81"/>
    </row>
    <row r="1281" spans="1:6" x14ac:dyDescent="0.2">
      <c r="A1281" s="65" t="s">
        <v>10752</v>
      </c>
      <c r="B1281" s="49"/>
      <c r="C1281" s="52"/>
      <c r="D1281" s="52"/>
      <c r="E1281" s="128"/>
      <c r="F1281" s="52"/>
    </row>
    <row r="1282" spans="1:6" x14ac:dyDescent="0.2">
      <c r="A1282" s="55">
        <v>65201</v>
      </c>
      <c r="B1282" s="56" t="s">
        <v>9696</v>
      </c>
      <c r="C1282" s="52" t="s">
        <v>110</v>
      </c>
      <c r="D1282" s="52" t="s">
        <v>63</v>
      </c>
      <c r="E1282" s="128"/>
      <c r="F1282" s="52"/>
    </row>
    <row r="1283" spans="1:6" x14ac:dyDescent="0.2">
      <c r="A1283" s="55">
        <v>65202</v>
      </c>
      <c r="B1283" s="56" t="s">
        <v>9696</v>
      </c>
      <c r="C1283" s="52" t="s">
        <v>113</v>
      </c>
      <c r="D1283" s="52" t="s">
        <v>65</v>
      </c>
      <c r="E1283" s="128"/>
      <c r="F1283" s="52"/>
    </row>
    <row r="1284" spans="1:6" x14ac:dyDescent="0.2">
      <c r="A1284" s="55">
        <v>65210</v>
      </c>
      <c r="B1284" s="56" t="s">
        <v>9697</v>
      </c>
      <c r="C1284" s="52" t="s">
        <v>113</v>
      </c>
      <c r="D1284" s="52" t="s">
        <v>65</v>
      </c>
      <c r="E1284" s="128"/>
      <c r="F1284" s="52"/>
    </row>
    <row r="1285" spans="1:6" x14ac:dyDescent="0.2">
      <c r="A1285" s="55">
        <v>65211</v>
      </c>
      <c r="B1285" s="56" t="s">
        <v>9697</v>
      </c>
      <c r="C1285" s="52" t="s">
        <v>110</v>
      </c>
      <c r="D1285" s="52" t="s">
        <v>63</v>
      </c>
      <c r="F1285" s="81"/>
    </row>
    <row r="1286" spans="1:6" x14ac:dyDescent="0.2">
      <c r="A1286" s="62">
        <v>65212</v>
      </c>
      <c r="B1286" s="79" t="s">
        <v>9697</v>
      </c>
      <c r="C1286" s="61" t="s">
        <v>109</v>
      </c>
      <c r="D1286" s="61" t="s">
        <v>62</v>
      </c>
      <c r="E1286" s="130">
        <v>42583</v>
      </c>
      <c r="F1286" s="52"/>
    </row>
    <row r="1287" spans="1:6" x14ac:dyDescent="0.2">
      <c r="A1287" s="55">
        <v>65215</v>
      </c>
      <c r="B1287" s="56" t="s">
        <v>9698</v>
      </c>
      <c r="C1287" s="52" t="s">
        <v>110</v>
      </c>
      <c r="D1287" s="52" t="s">
        <v>63</v>
      </c>
      <c r="E1287" s="128"/>
      <c r="F1287" s="52"/>
    </row>
    <row r="1288" spans="1:6" s="3" customFormat="1" x14ac:dyDescent="0.2">
      <c r="A1288" s="55">
        <v>65216</v>
      </c>
      <c r="B1288" s="56" t="s">
        <v>9699</v>
      </c>
      <c r="C1288" s="52" t="s">
        <v>113</v>
      </c>
      <c r="D1288" s="52" t="s">
        <v>65</v>
      </c>
      <c r="E1288" s="128"/>
      <c r="F1288" s="52"/>
    </row>
    <row r="1289" spans="1:6" x14ac:dyDescent="0.2">
      <c r="A1289" s="55">
        <v>65220</v>
      </c>
      <c r="B1289" s="56" t="s">
        <v>9700</v>
      </c>
      <c r="C1289" s="52" t="s">
        <v>110</v>
      </c>
      <c r="D1289" s="52" t="s">
        <v>63</v>
      </c>
      <c r="E1289" s="128"/>
      <c r="F1289" s="52"/>
    </row>
    <row r="1290" spans="1:6" x14ac:dyDescent="0.2">
      <c r="A1290" s="55"/>
      <c r="B1290" s="56"/>
      <c r="C1290" s="52"/>
      <c r="D1290" s="52"/>
      <c r="E1290" s="128"/>
      <c r="F1290" s="51"/>
    </row>
    <row r="1291" spans="1:6" x14ac:dyDescent="0.2">
      <c r="A1291" s="55"/>
      <c r="B1291" s="56"/>
      <c r="C1291" s="81"/>
      <c r="D1291" s="81"/>
      <c r="E1291" s="128"/>
      <c r="F1291" s="109"/>
    </row>
    <row r="1292" spans="1:6" x14ac:dyDescent="0.2">
      <c r="A1292" s="54" t="s">
        <v>10966</v>
      </c>
      <c r="B1292" s="56"/>
      <c r="C1292" s="81"/>
      <c r="D1292" s="81"/>
      <c r="E1292" s="130">
        <v>43171</v>
      </c>
      <c r="F1292" s="81" t="s">
        <v>10960</v>
      </c>
    </row>
    <row r="1293" spans="1:6" x14ac:dyDescent="0.2">
      <c r="A1293" s="62">
        <v>65301</v>
      </c>
      <c r="B1293" s="79" t="s">
        <v>10967</v>
      </c>
      <c r="C1293" s="61" t="s">
        <v>109</v>
      </c>
      <c r="D1293" s="61" t="s">
        <v>62</v>
      </c>
      <c r="E1293" s="130">
        <v>43171</v>
      </c>
      <c r="F1293" s="81" t="s">
        <v>10960</v>
      </c>
    </row>
    <row r="1294" spans="1:6" x14ac:dyDescent="0.2">
      <c r="A1294" s="62">
        <v>65305</v>
      </c>
      <c r="B1294" s="79" t="s">
        <v>10968</v>
      </c>
      <c r="C1294" s="61" t="s">
        <v>85</v>
      </c>
      <c r="D1294" s="61" t="s">
        <v>85</v>
      </c>
      <c r="E1294" s="130">
        <v>43171</v>
      </c>
      <c r="F1294" s="81" t="s">
        <v>10960</v>
      </c>
    </row>
    <row r="1295" spans="1:6" x14ac:dyDescent="0.2">
      <c r="A1295" s="55"/>
      <c r="B1295" s="56"/>
      <c r="C1295" s="81"/>
      <c r="D1295" s="81"/>
      <c r="E1295" s="128"/>
      <c r="F1295" s="81"/>
    </row>
    <row r="1296" spans="1:6" x14ac:dyDescent="0.2">
      <c r="A1296" s="55"/>
      <c r="B1296" s="56"/>
      <c r="C1296" s="81"/>
      <c r="D1296" s="81"/>
      <c r="E1296" s="128"/>
      <c r="F1296" s="81"/>
    </row>
    <row r="1297" spans="1:6" x14ac:dyDescent="0.2">
      <c r="A1297" s="54" t="s">
        <v>11098</v>
      </c>
      <c r="B1297" s="56"/>
      <c r="C1297" s="81"/>
      <c r="D1297" s="81"/>
      <c r="E1297" s="130">
        <v>43171</v>
      </c>
      <c r="F1297" s="81" t="s">
        <v>10960</v>
      </c>
    </row>
    <row r="1298" spans="1:6" x14ac:dyDescent="0.2">
      <c r="A1298" s="62">
        <v>65401</v>
      </c>
      <c r="B1298" s="79" t="s">
        <v>10969</v>
      </c>
      <c r="C1298" s="125" t="s">
        <v>110</v>
      </c>
      <c r="D1298" s="61" t="s">
        <v>63</v>
      </c>
      <c r="E1298" s="130">
        <v>43171</v>
      </c>
      <c r="F1298" s="81" t="s">
        <v>10960</v>
      </c>
    </row>
    <row r="1299" spans="1:6" x14ac:dyDescent="0.2">
      <c r="A1299" s="62">
        <v>65402</v>
      </c>
      <c r="B1299" s="79" t="s">
        <v>10969</v>
      </c>
      <c r="C1299" s="125" t="s">
        <v>113</v>
      </c>
      <c r="D1299" s="61" t="s">
        <v>65</v>
      </c>
      <c r="E1299" s="130">
        <v>43171</v>
      </c>
      <c r="F1299" s="81" t="s">
        <v>10960</v>
      </c>
    </row>
    <row r="1300" spans="1:6" x14ac:dyDescent="0.2">
      <c r="A1300" s="55"/>
      <c r="B1300" s="56"/>
      <c r="C1300" s="81"/>
      <c r="D1300" s="81"/>
      <c r="E1300" s="128"/>
      <c r="F1300" s="81"/>
    </row>
    <row r="1301" spans="1:6" x14ac:dyDescent="0.2">
      <c r="A1301" s="55"/>
      <c r="B1301" s="56"/>
      <c r="C1301" s="81"/>
      <c r="D1301" s="81"/>
      <c r="E1301" s="128"/>
      <c r="F1301" s="81"/>
    </row>
    <row r="1302" spans="1:6" x14ac:dyDescent="0.2">
      <c r="A1302" s="54" t="s">
        <v>10970</v>
      </c>
      <c r="B1302" s="56"/>
      <c r="C1302" s="81"/>
      <c r="D1302" s="81"/>
      <c r="E1302" s="130">
        <v>43171</v>
      </c>
      <c r="F1302" s="81" t="s">
        <v>10960</v>
      </c>
    </row>
    <row r="1303" spans="1:6" x14ac:dyDescent="0.2">
      <c r="A1303" s="62">
        <v>65501</v>
      </c>
      <c r="B1303" s="79" t="s">
        <v>10971</v>
      </c>
      <c r="C1303" s="61" t="s">
        <v>109</v>
      </c>
      <c r="D1303" s="61" t="s">
        <v>62</v>
      </c>
      <c r="E1303" s="130">
        <v>43171</v>
      </c>
      <c r="F1303" s="81" t="s">
        <v>10960</v>
      </c>
    </row>
    <row r="1304" spans="1:6" x14ac:dyDescent="0.2">
      <c r="A1304" s="87">
        <v>65502</v>
      </c>
      <c r="B1304" s="75" t="s">
        <v>11390</v>
      </c>
      <c r="C1304" s="82" t="s">
        <v>6</v>
      </c>
      <c r="D1304" s="82" t="s">
        <v>59</v>
      </c>
      <c r="E1304" s="133">
        <v>44725</v>
      </c>
      <c r="F1304" s="101" t="s">
        <v>9971</v>
      </c>
    </row>
    <row r="1305" spans="1:6" x14ac:dyDescent="0.2">
      <c r="A1305" s="55"/>
      <c r="B1305" s="56"/>
      <c r="C1305" s="81"/>
      <c r="D1305" s="81"/>
      <c r="E1305" s="128"/>
      <c r="F1305" s="81"/>
    </row>
    <row r="1306" spans="1:6" x14ac:dyDescent="0.2">
      <c r="A1306" s="54" t="s">
        <v>10972</v>
      </c>
      <c r="B1306" s="56"/>
      <c r="C1306" s="81"/>
      <c r="D1306" s="81"/>
      <c r="E1306" s="130">
        <v>43171</v>
      </c>
      <c r="F1306" s="81" t="s">
        <v>10960</v>
      </c>
    </row>
    <row r="1307" spans="1:6" x14ac:dyDescent="0.2">
      <c r="A1307" s="62">
        <v>65601</v>
      </c>
      <c r="B1307" s="79" t="s">
        <v>10973</v>
      </c>
      <c r="C1307" s="125" t="s">
        <v>110</v>
      </c>
      <c r="D1307" s="61" t="s">
        <v>63</v>
      </c>
      <c r="E1307" s="130">
        <v>43171</v>
      </c>
      <c r="F1307" s="81" t="s">
        <v>10960</v>
      </c>
    </row>
    <row r="1308" spans="1:6" x14ac:dyDescent="0.2">
      <c r="A1308" s="62">
        <v>65602</v>
      </c>
      <c r="B1308" s="79" t="s">
        <v>10973</v>
      </c>
      <c r="C1308" s="61" t="s">
        <v>85</v>
      </c>
      <c r="D1308" s="61" t="s">
        <v>85</v>
      </c>
      <c r="E1308" s="130">
        <v>43171</v>
      </c>
      <c r="F1308" s="81" t="s">
        <v>10960</v>
      </c>
    </row>
    <row r="1309" spans="1:6" x14ac:dyDescent="0.2">
      <c r="A1309" s="55"/>
      <c r="B1309" s="56"/>
      <c r="C1309" s="81"/>
      <c r="D1309" s="81"/>
      <c r="E1309" s="128"/>
      <c r="F1309" s="81"/>
    </row>
    <row r="1310" spans="1:6" x14ac:dyDescent="0.2">
      <c r="A1310" s="55"/>
      <c r="B1310" s="56"/>
      <c r="C1310" s="81"/>
      <c r="D1310" s="81"/>
      <c r="E1310" s="128"/>
      <c r="F1310" s="81"/>
    </row>
    <row r="1311" spans="1:6" x14ac:dyDescent="0.2">
      <c r="A1311" s="65" t="s">
        <v>10753</v>
      </c>
      <c r="B1311" s="49"/>
      <c r="C1311" s="52"/>
      <c r="D1311" s="52"/>
      <c r="E1311" s="128"/>
      <c r="F1311" s="52"/>
    </row>
    <row r="1312" spans="1:6" x14ac:dyDescent="0.2">
      <c r="A1312" s="55">
        <v>66601</v>
      </c>
      <c r="B1312" s="56" t="s">
        <v>8383</v>
      </c>
      <c r="C1312" s="52" t="s">
        <v>85</v>
      </c>
      <c r="D1312" s="52" t="s">
        <v>85</v>
      </c>
      <c r="E1312" s="128"/>
      <c r="F1312" s="52"/>
    </row>
    <row r="1313" spans="1:6" x14ac:dyDescent="0.2">
      <c r="A1313" s="55">
        <v>66602</v>
      </c>
      <c r="B1313" s="56" t="s">
        <v>8383</v>
      </c>
      <c r="C1313" s="52" t="s">
        <v>5209</v>
      </c>
      <c r="D1313" s="52" t="s">
        <v>5209</v>
      </c>
      <c r="E1313" s="128"/>
      <c r="F1313" s="52"/>
    </row>
    <row r="1314" spans="1:6" x14ac:dyDescent="0.2">
      <c r="A1314" s="55">
        <v>66603</v>
      </c>
      <c r="B1314" s="56" t="s">
        <v>8383</v>
      </c>
      <c r="C1314" s="52" t="s">
        <v>6</v>
      </c>
      <c r="D1314" s="52" t="s">
        <v>59</v>
      </c>
      <c r="E1314" s="128"/>
      <c r="F1314" s="52"/>
    </row>
    <row r="1315" spans="1:6" x14ac:dyDescent="0.2">
      <c r="A1315" s="55">
        <v>66604</v>
      </c>
      <c r="B1315" s="56" t="s">
        <v>8383</v>
      </c>
      <c r="C1315" s="52" t="s">
        <v>107</v>
      </c>
      <c r="D1315" s="52" t="s">
        <v>60</v>
      </c>
      <c r="E1315" s="128"/>
      <c r="F1315" s="52"/>
    </row>
    <row r="1316" spans="1:6" x14ac:dyDescent="0.2">
      <c r="A1316" s="55">
        <v>66605</v>
      </c>
      <c r="B1316" s="56" t="s">
        <v>8383</v>
      </c>
      <c r="C1316" s="52" t="s">
        <v>110</v>
      </c>
      <c r="D1316" s="52" t="s">
        <v>63</v>
      </c>
      <c r="E1316" s="128"/>
      <c r="F1316" s="52"/>
    </row>
    <row r="1317" spans="1:6" x14ac:dyDescent="0.2">
      <c r="A1317" s="55">
        <v>66606</v>
      </c>
      <c r="B1317" s="56" t="s">
        <v>8383</v>
      </c>
      <c r="C1317" s="52" t="s">
        <v>113</v>
      </c>
      <c r="D1317" s="52" t="s">
        <v>65</v>
      </c>
      <c r="E1317" s="128"/>
      <c r="F1317" s="52"/>
    </row>
    <row r="1318" spans="1:6" x14ac:dyDescent="0.2">
      <c r="A1318" s="55">
        <v>66607</v>
      </c>
      <c r="B1318" s="56" t="s">
        <v>8383</v>
      </c>
      <c r="C1318" s="52" t="s">
        <v>109</v>
      </c>
      <c r="D1318" s="52" t="s">
        <v>62</v>
      </c>
      <c r="E1318" s="128"/>
      <c r="F1318" s="52"/>
    </row>
    <row r="1319" spans="1:6" x14ac:dyDescent="0.2">
      <c r="A1319" s="55">
        <v>66608</v>
      </c>
      <c r="B1319" s="56" t="s">
        <v>8383</v>
      </c>
      <c r="C1319" s="52" t="s">
        <v>124</v>
      </c>
      <c r="D1319" s="52" t="s">
        <v>66</v>
      </c>
      <c r="E1319" s="128"/>
      <c r="F1319" s="52"/>
    </row>
    <row r="1320" spans="1:6" x14ac:dyDescent="0.2">
      <c r="A1320" s="55">
        <v>66609</v>
      </c>
      <c r="B1320" s="56" t="s">
        <v>8383</v>
      </c>
      <c r="C1320" s="52" t="s">
        <v>21</v>
      </c>
      <c r="D1320" s="52" t="s">
        <v>31</v>
      </c>
      <c r="E1320" s="128"/>
      <c r="F1320" s="52"/>
    </row>
    <row r="1321" spans="1:6" x14ac:dyDescent="0.2">
      <c r="A1321" s="55">
        <v>66610</v>
      </c>
      <c r="B1321" s="56" t="s">
        <v>8383</v>
      </c>
      <c r="C1321" s="52" t="s">
        <v>108</v>
      </c>
      <c r="D1321" s="52" t="s">
        <v>61</v>
      </c>
      <c r="E1321" s="128"/>
      <c r="F1321" s="52"/>
    </row>
    <row r="1322" spans="1:6" x14ac:dyDescent="0.2">
      <c r="A1322" s="55">
        <v>66611</v>
      </c>
      <c r="B1322" s="56" t="s">
        <v>8383</v>
      </c>
      <c r="C1322" s="52" t="s">
        <v>5</v>
      </c>
      <c r="D1322" s="52" t="s">
        <v>58</v>
      </c>
      <c r="E1322" s="128"/>
      <c r="F1322" s="52"/>
    </row>
    <row r="1323" spans="1:6" x14ac:dyDescent="0.2">
      <c r="A1323" s="55">
        <v>66612</v>
      </c>
      <c r="B1323" s="56" t="s">
        <v>8383</v>
      </c>
      <c r="C1323" s="52" t="s">
        <v>7901</v>
      </c>
      <c r="D1323" s="52" t="s">
        <v>7902</v>
      </c>
      <c r="E1323" s="128"/>
      <c r="F1323" s="52"/>
    </row>
    <row r="1324" spans="1:6" x14ac:dyDescent="0.2">
      <c r="A1324" s="55">
        <v>66620</v>
      </c>
      <c r="B1324" s="56" t="s">
        <v>8398</v>
      </c>
      <c r="C1324" s="52" t="s">
        <v>85</v>
      </c>
      <c r="D1324" s="52" t="s">
        <v>85</v>
      </c>
      <c r="E1324" s="128"/>
      <c r="F1324" s="52"/>
    </row>
    <row r="1325" spans="1:6" s="3" customFormat="1" x14ac:dyDescent="0.2">
      <c r="A1325" s="55">
        <v>66621</v>
      </c>
      <c r="B1325" s="56" t="s">
        <v>8480</v>
      </c>
      <c r="C1325" s="52" t="s">
        <v>85</v>
      </c>
      <c r="D1325" s="52" t="s">
        <v>85</v>
      </c>
      <c r="E1325" s="128"/>
      <c r="F1325" s="52"/>
    </row>
    <row r="1326" spans="1:6" x14ac:dyDescent="0.2">
      <c r="A1326" s="55">
        <v>66622</v>
      </c>
      <c r="B1326" s="56" t="s">
        <v>8481</v>
      </c>
      <c r="C1326" s="52" t="s">
        <v>85</v>
      </c>
      <c r="D1326" s="52" t="s">
        <v>85</v>
      </c>
      <c r="E1326" s="128"/>
      <c r="F1326" s="52"/>
    </row>
    <row r="1327" spans="1:6" x14ac:dyDescent="0.2">
      <c r="A1327" s="52"/>
      <c r="B1327" s="52"/>
      <c r="C1327" s="52"/>
      <c r="D1327" s="52"/>
      <c r="E1327" s="128"/>
      <c r="F1327" s="51"/>
    </row>
    <row r="1328" spans="1:6" x14ac:dyDescent="0.2">
      <c r="A1328" s="52"/>
      <c r="B1328" s="52"/>
      <c r="C1328" s="52"/>
      <c r="D1328" s="52"/>
      <c r="E1328" s="128"/>
      <c r="F1328" s="52"/>
    </row>
    <row r="1329" spans="1:6" x14ac:dyDescent="0.2">
      <c r="A1329" s="80" t="s">
        <v>10754</v>
      </c>
      <c r="B1329" s="51"/>
      <c r="C1329" s="52"/>
      <c r="D1329" s="52"/>
      <c r="E1329" s="128"/>
      <c r="F1329" s="52"/>
    </row>
    <row r="1330" spans="1:6" x14ac:dyDescent="0.2">
      <c r="A1330" s="55">
        <v>66701</v>
      </c>
      <c r="B1330" s="56" t="s">
        <v>8401</v>
      </c>
      <c r="C1330" s="52" t="s">
        <v>85</v>
      </c>
      <c r="D1330" s="52" t="s">
        <v>85</v>
      </c>
      <c r="E1330" s="128"/>
      <c r="F1330" s="52"/>
    </row>
    <row r="1331" spans="1:6" x14ac:dyDescent="0.2">
      <c r="A1331" s="55">
        <v>66702</v>
      </c>
      <c r="B1331" s="56" t="s">
        <v>8401</v>
      </c>
      <c r="C1331" s="52" t="s">
        <v>5209</v>
      </c>
      <c r="D1331" s="52" t="s">
        <v>5209</v>
      </c>
      <c r="E1331" s="128"/>
      <c r="F1331" s="52"/>
    </row>
    <row r="1332" spans="1:6" x14ac:dyDescent="0.2">
      <c r="A1332" s="55">
        <v>66703</v>
      </c>
      <c r="B1332" s="56" t="s">
        <v>8401</v>
      </c>
      <c r="C1332" s="52" t="s">
        <v>6</v>
      </c>
      <c r="D1332" s="52" t="s">
        <v>59</v>
      </c>
      <c r="E1332" s="128"/>
      <c r="F1332" s="52"/>
    </row>
    <row r="1333" spans="1:6" x14ac:dyDescent="0.2">
      <c r="A1333" s="55">
        <v>66704</v>
      </c>
      <c r="B1333" s="56" t="s">
        <v>8401</v>
      </c>
      <c r="C1333" s="52" t="s">
        <v>107</v>
      </c>
      <c r="D1333" s="52" t="s">
        <v>60</v>
      </c>
      <c r="E1333" s="128"/>
      <c r="F1333" s="52"/>
    </row>
    <row r="1334" spans="1:6" x14ac:dyDescent="0.2">
      <c r="A1334" s="55">
        <v>66705</v>
      </c>
      <c r="B1334" s="56" t="s">
        <v>8401</v>
      </c>
      <c r="C1334" s="52" t="s">
        <v>110</v>
      </c>
      <c r="D1334" s="52" t="s">
        <v>63</v>
      </c>
      <c r="E1334" s="128"/>
      <c r="F1334" s="52"/>
    </row>
    <row r="1335" spans="1:6" x14ac:dyDescent="0.2">
      <c r="A1335" s="55">
        <v>66706</v>
      </c>
      <c r="B1335" s="56" t="s">
        <v>8401</v>
      </c>
      <c r="C1335" s="52" t="s">
        <v>113</v>
      </c>
      <c r="D1335" s="52" t="s">
        <v>65</v>
      </c>
      <c r="E1335" s="128"/>
      <c r="F1335" s="52"/>
    </row>
    <row r="1336" spans="1:6" x14ac:dyDescent="0.2">
      <c r="A1336" s="55">
        <v>66707</v>
      </c>
      <c r="B1336" s="56" t="s">
        <v>8401</v>
      </c>
      <c r="C1336" s="52" t="s">
        <v>109</v>
      </c>
      <c r="D1336" s="52" t="s">
        <v>62</v>
      </c>
      <c r="E1336" s="128"/>
      <c r="F1336" s="52"/>
    </row>
    <row r="1337" spans="1:6" x14ac:dyDescent="0.2">
      <c r="A1337" s="55">
        <v>66708</v>
      </c>
      <c r="B1337" s="56" t="s">
        <v>8401</v>
      </c>
      <c r="C1337" s="52" t="s">
        <v>124</v>
      </c>
      <c r="D1337" s="52" t="s">
        <v>66</v>
      </c>
      <c r="E1337" s="128"/>
      <c r="F1337" s="52"/>
    </row>
    <row r="1338" spans="1:6" x14ac:dyDescent="0.2">
      <c r="A1338" s="55">
        <v>66709</v>
      </c>
      <c r="B1338" s="56" t="s">
        <v>8401</v>
      </c>
      <c r="C1338" s="52" t="s">
        <v>21</v>
      </c>
      <c r="D1338" s="52" t="s">
        <v>31</v>
      </c>
      <c r="E1338" s="128"/>
      <c r="F1338" s="52"/>
    </row>
    <row r="1339" spans="1:6" x14ac:dyDescent="0.2">
      <c r="A1339" s="55">
        <v>66710</v>
      </c>
      <c r="B1339" s="56" t="s">
        <v>8401</v>
      </c>
      <c r="C1339" s="52" t="s">
        <v>108</v>
      </c>
      <c r="D1339" s="52" t="s">
        <v>61</v>
      </c>
      <c r="E1339" s="128"/>
      <c r="F1339" s="52"/>
    </row>
    <row r="1340" spans="1:6" s="3" customFormat="1" x14ac:dyDescent="0.2">
      <c r="A1340" s="55">
        <v>66711</v>
      </c>
      <c r="B1340" s="56" t="s">
        <v>8401</v>
      </c>
      <c r="C1340" s="52" t="s">
        <v>5</v>
      </c>
      <c r="D1340" s="52" t="s">
        <v>58</v>
      </c>
      <c r="E1340" s="128"/>
      <c r="F1340" s="52"/>
    </row>
    <row r="1341" spans="1:6" x14ac:dyDescent="0.2">
      <c r="A1341" s="55">
        <v>66712</v>
      </c>
      <c r="B1341" s="56" t="s">
        <v>8401</v>
      </c>
      <c r="C1341" s="52" t="s">
        <v>7901</v>
      </c>
      <c r="D1341" s="52" t="s">
        <v>7902</v>
      </c>
      <c r="E1341" s="128"/>
      <c r="F1341" s="52"/>
    </row>
    <row r="1342" spans="1:6" x14ac:dyDescent="0.2">
      <c r="A1342" s="52"/>
      <c r="B1342" s="52"/>
      <c r="C1342" s="52"/>
      <c r="D1342" s="52"/>
      <c r="E1342" s="128"/>
      <c r="F1342" s="51"/>
    </row>
    <row r="1343" spans="1:6" x14ac:dyDescent="0.2">
      <c r="A1343" s="52"/>
      <c r="B1343" s="52"/>
      <c r="C1343" s="52"/>
      <c r="D1343" s="52"/>
      <c r="E1343" s="128"/>
      <c r="F1343" s="52"/>
    </row>
    <row r="1344" spans="1:6" x14ac:dyDescent="0.2">
      <c r="A1344" s="80" t="s">
        <v>10755</v>
      </c>
      <c r="B1344" s="51"/>
      <c r="C1344" s="52"/>
      <c r="D1344" s="52"/>
      <c r="E1344" s="128"/>
      <c r="F1344" s="52"/>
    </row>
    <row r="1345" spans="1:6" s="3" customFormat="1" x14ac:dyDescent="0.2">
      <c r="A1345" s="55">
        <v>66801</v>
      </c>
      <c r="B1345" s="56" t="s">
        <v>8996</v>
      </c>
      <c r="C1345" s="52" t="s">
        <v>85</v>
      </c>
      <c r="D1345" s="52" t="s">
        <v>85</v>
      </c>
      <c r="E1345" s="128"/>
      <c r="F1345" s="52"/>
    </row>
    <row r="1346" spans="1:6" x14ac:dyDescent="0.2">
      <c r="A1346" s="55">
        <v>66802</v>
      </c>
      <c r="B1346" s="56" t="s">
        <v>8996</v>
      </c>
      <c r="C1346" s="52" t="s">
        <v>5209</v>
      </c>
      <c r="D1346" s="52" t="s">
        <v>5209</v>
      </c>
      <c r="E1346" s="128"/>
      <c r="F1346" s="52"/>
    </row>
    <row r="1347" spans="1:6" x14ac:dyDescent="0.2">
      <c r="A1347" s="55"/>
      <c r="B1347" s="56"/>
      <c r="C1347" s="52"/>
      <c r="D1347" s="52"/>
      <c r="E1347" s="128"/>
      <c r="F1347" s="51"/>
    </row>
    <row r="1348" spans="1:6" x14ac:dyDescent="0.2">
      <c r="A1348" s="55"/>
      <c r="B1348" s="56"/>
      <c r="C1348" s="52"/>
      <c r="D1348" s="52"/>
      <c r="E1348" s="128"/>
      <c r="F1348" s="52"/>
    </row>
    <row r="1349" spans="1:6" s="3" customFormat="1" x14ac:dyDescent="0.2">
      <c r="A1349" s="80" t="s">
        <v>10756</v>
      </c>
      <c r="B1349" s="51"/>
      <c r="C1349" s="52"/>
      <c r="D1349" s="52"/>
      <c r="E1349" s="128"/>
      <c r="F1349" s="52"/>
    </row>
    <row r="1350" spans="1:6" x14ac:dyDescent="0.2">
      <c r="A1350" s="55">
        <v>66901</v>
      </c>
      <c r="B1350" s="56" t="s">
        <v>8418</v>
      </c>
      <c r="C1350" s="52" t="s">
        <v>85</v>
      </c>
      <c r="D1350" s="52" t="s">
        <v>85</v>
      </c>
      <c r="E1350" s="128"/>
      <c r="F1350" s="52"/>
    </row>
    <row r="1351" spans="1:6" x14ac:dyDescent="0.2">
      <c r="A1351" s="55"/>
      <c r="B1351" s="56"/>
      <c r="C1351" s="52"/>
      <c r="D1351" s="52"/>
      <c r="E1351" s="128"/>
      <c r="F1351" s="51"/>
    </row>
    <row r="1352" spans="1:6" x14ac:dyDescent="0.2">
      <c r="A1352" s="55"/>
      <c r="B1352" s="56"/>
      <c r="C1352" s="52"/>
      <c r="D1352" s="52"/>
      <c r="E1352" s="128"/>
      <c r="F1352" s="52"/>
    </row>
    <row r="1353" spans="1:6" x14ac:dyDescent="0.2">
      <c r="A1353" s="80" t="s">
        <v>10757</v>
      </c>
      <c r="B1353" s="51"/>
      <c r="C1353" s="52"/>
      <c r="D1353" s="52"/>
      <c r="E1353" s="128"/>
      <c r="F1353" s="52"/>
    </row>
    <row r="1354" spans="1:6" s="3" customFormat="1" x14ac:dyDescent="0.2">
      <c r="A1354" s="55">
        <v>67001</v>
      </c>
      <c r="B1354" s="52" t="s">
        <v>8420</v>
      </c>
      <c r="C1354" s="52" t="s">
        <v>85</v>
      </c>
      <c r="D1354" s="52" t="s">
        <v>85</v>
      </c>
      <c r="E1354" s="134"/>
      <c r="F1354" s="52"/>
    </row>
    <row r="1355" spans="1:6" x14ac:dyDescent="0.2">
      <c r="A1355" s="62">
        <v>67002</v>
      </c>
      <c r="B1355" s="61" t="s">
        <v>8420</v>
      </c>
      <c r="C1355" s="61" t="s">
        <v>5209</v>
      </c>
      <c r="D1355" s="61" t="s">
        <v>5209</v>
      </c>
      <c r="E1355" s="130">
        <v>42124</v>
      </c>
      <c r="F1355" s="52"/>
    </row>
    <row r="1356" spans="1:6" x14ac:dyDescent="0.2">
      <c r="A1356" s="52"/>
      <c r="B1356" s="52"/>
      <c r="C1356" s="52"/>
      <c r="D1356" s="52"/>
      <c r="E1356" s="128"/>
      <c r="F1356" s="51"/>
    </row>
    <row r="1357" spans="1:6" x14ac:dyDescent="0.2">
      <c r="A1357" s="52"/>
      <c r="B1357" s="52"/>
      <c r="C1357" s="52"/>
      <c r="D1357" s="52"/>
      <c r="E1357" s="128"/>
      <c r="F1357" s="52"/>
    </row>
    <row r="1358" spans="1:6" x14ac:dyDescent="0.2">
      <c r="A1358" s="80" t="s">
        <v>10758</v>
      </c>
      <c r="B1358" s="51"/>
      <c r="C1358" s="52"/>
      <c r="D1358" s="52"/>
      <c r="E1358" s="128"/>
      <c r="F1358" s="52"/>
    </row>
    <row r="1359" spans="1:6" x14ac:dyDescent="0.2">
      <c r="A1359" s="55">
        <v>99901</v>
      </c>
      <c r="B1359" s="52" t="s">
        <v>8423</v>
      </c>
      <c r="C1359" s="52" t="s">
        <v>85</v>
      </c>
      <c r="D1359" s="52" t="s">
        <v>85</v>
      </c>
      <c r="E1359" s="128"/>
      <c r="F1359" s="52"/>
    </row>
    <row r="1360" spans="1:6" x14ac:dyDescent="0.2">
      <c r="A1360" s="55">
        <v>99902</v>
      </c>
      <c r="B1360" s="52" t="s">
        <v>8426</v>
      </c>
      <c r="C1360" s="52" t="s">
        <v>85</v>
      </c>
      <c r="D1360" s="52" t="s">
        <v>85</v>
      </c>
      <c r="E1360" s="128"/>
      <c r="F1360" s="52"/>
    </row>
    <row r="1361" spans="1:6" x14ac:dyDescent="0.2">
      <c r="A1361" s="55">
        <v>99903</v>
      </c>
      <c r="B1361" s="52" t="s">
        <v>8426</v>
      </c>
      <c r="C1361" s="52" t="s">
        <v>21</v>
      </c>
      <c r="D1361" s="52" t="s">
        <v>21</v>
      </c>
      <c r="E1361" s="128"/>
      <c r="F1361" s="52"/>
    </row>
    <row r="1362" spans="1:6" x14ac:dyDescent="0.2">
      <c r="A1362" s="55">
        <v>99904</v>
      </c>
      <c r="B1362" s="52" t="s">
        <v>8430</v>
      </c>
      <c r="C1362" s="52" t="s">
        <v>85</v>
      </c>
      <c r="D1362" s="52" t="s">
        <v>85</v>
      </c>
      <c r="E1362" s="128"/>
      <c r="F1362" s="52"/>
    </row>
    <row r="1363" spans="1:6" x14ac:dyDescent="0.2">
      <c r="A1363" s="55">
        <v>99905</v>
      </c>
      <c r="B1363" s="52" t="s">
        <v>8433</v>
      </c>
      <c r="C1363" s="52" t="s">
        <v>85</v>
      </c>
      <c r="D1363" s="52" t="s">
        <v>85</v>
      </c>
      <c r="E1363" s="128"/>
      <c r="F1363" s="52"/>
    </row>
    <row r="1364" spans="1:6" x14ac:dyDescent="0.2">
      <c r="A1364" s="55">
        <v>99906</v>
      </c>
      <c r="B1364" s="81" t="s">
        <v>11365</v>
      </c>
      <c r="C1364" s="81" t="s">
        <v>85</v>
      </c>
      <c r="D1364" s="81" t="s">
        <v>85</v>
      </c>
      <c r="E1364" s="128">
        <v>44594</v>
      </c>
      <c r="F1364" s="81"/>
    </row>
    <row r="1365" spans="1:6" x14ac:dyDescent="0.2">
      <c r="A1365" s="55">
        <v>99920</v>
      </c>
      <c r="B1365" s="52" t="s">
        <v>8436</v>
      </c>
      <c r="C1365" s="52" t="s">
        <v>85</v>
      </c>
      <c r="D1365" s="52" t="s">
        <v>85</v>
      </c>
      <c r="E1365" s="128"/>
      <c r="F1365" s="52"/>
    </row>
    <row r="1366" spans="1:6" x14ac:dyDescent="0.2">
      <c r="A1366" s="55">
        <v>99930</v>
      </c>
      <c r="B1366" s="81" t="s">
        <v>11481</v>
      </c>
      <c r="C1366" s="81" t="s">
        <v>6</v>
      </c>
      <c r="D1366" s="81" t="s">
        <v>59</v>
      </c>
      <c r="E1366" s="128">
        <v>45776</v>
      </c>
      <c r="F1366" s="81" t="s">
        <v>9962</v>
      </c>
    </row>
    <row r="1367" spans="1:6" x14ac:dyDescent="0.2">
      <c r="A1367" s="55">
        <v>99935</v>
      </c>
      <c r="B1367" s="81" t="s">
        <v>11484</v>
      </c>
      <c r="C1367" s="81" t="s">
        <v>85</v>
      </c>
      <c r="D1367" s="81" t="s">
        <v>85</v>
      </c>
      <c r="E1367" s="128">
        <v>45776</v>
      </c>
      <c r="F1367" s="81" t="s">
        <v>9962</v>
      </c>
    </row>
    <row r="1368" spans="1:6" x14ac:dyDescent="0.2">
      <c r="A1368" s="55">
        <v>99950</v>
      </c>
      <c r="B1368" s="52" t="s">
        <v>8439</v>
      </c>
      <c r="C1368" s="52" t="s">
        <v>21</v>
      </c>
      <c r="D1368" s="52" t="s">
        <v>31</v>
      </c>
      <c r="E1368" s="128"/>
      <c r="F1368" s="52"/>
    </row>
    <row r="1369" spans="1:6" x14ac:dyDescent="0.2">
      <c r="A1369" s="55">
        <v>99951</v>
      </c>
      <c r="B1369" s="52" t="s">
        <v>8443</v>
      </c>
      <c r="C1369" s="52" t="s">
        <v>85</v>
      </c>
      <c r="D1369" s="52" t="s">
        <v>85</v>
      </c>
      <c r="E1369" s="128"/>
      <c r="F1369" s="52"/>
    </row>
    <row r="1370" spans="1:6" x14ac:dyDescent="0.2">
      <c r="A1370" s="55">
        <v>99952</v>
      </c>
      <c r="B1370" s="52" t="s">
        <v>8446</v>
      </c>
      <c r="C1370" s="52" t="s">
        <v>97</v>
      </c>
      <c r="D1370" s="52" t="s">
        <v>97</v>
      </c>
      <c r="E1370" s="128"/>
      <c r="F1370" s="52"/>
    </row>
    <row r="1371" spans="1:6" x14ac:dyDescent="0.2">
      <c r="A1371" s="55">
        <v>99953</v>
      </c>
      <c r="B1371" s="52" t="s">
        <v>8449</v>
      </c>
      <c r="C1371" s="52" t="s">
        <v>85</v>
      </c>
      <c r="D1371" s="52" t="s">
        <v>85</v>
      </c>
      <c r="E1371" s="128"/>
      <c r="F1371" s="52"/>
    </row>
    <row r="1372" spans="1:6" x14ac:dyDescent="0.2">
      <c r="A1372" s="55">
        <v>99954</v>
      </c>
      <c r="B1372" s="52" t="s">
        <v>8452</v>
      </c>
      <c r="C1372" s="52" t="s">
        <v>85</v>
      </c>
      <c r="D1372" s="52" t="s">
        <v>85</v>
      </c>
      <c r="F1372" s="52"/>
    </row>
    <row r="1373" spans="1:6" x14ac:dyDescent="0.2">
      <c r="A1373" s="87">
        <v>99955</v>
      </c>
      <c r="B1373" s="82" t="s">
        <v>8446</v>
      </c>
      <c r="C1373" s="82" t="s">
        <v>21</v>
      </c>
      <c r="D1373" s="82" t="s">
        <v>31</v>
      </c>
      <c r="E1373" s="133">
        <v>41813</v>
      </c>
      <c r="F1373" s="52"/>
    </row>
    <row r="1374" spans="1:6" x14ac:dyDescent="0.2">
      <c r="A1374" s="62">
        <v>99956</v>
      </c>
      <c r="B1374" s="61" t="s">
        <v>9979</v>
      </c>
      <c r="C1374" s="61" t="s">
        <v>85</v>
      </c>
      <c r="D1374" s="61" t="s">
        <v>85</v>
      </c>
      <c r="E1374" s="130">
        <v>41831</v>
      </c>
      <c r="F1374" s="52"/>
    </row>
  </sheetData>
  <autoFilter ref="A1:E1" xr:uid="{00000000-0009-0000-0000-000000000000}"/>
  <pageMargins left="0.7" right="0.7" top="0.75" bottom="0.75" header="0.3" footer="0.3"/>
  <pageSetup scale="6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sheetPr>
  <dimension ref="A1:Q3986"/>
  <sheetViews>
    <sheetView tabSelected="1" zoomScaleNormal="100" workbookViewId="0">
      <pane xSplit="1" topLeftCell="B1" activePane="topRight" state="frozen"/>
      <selection pane="topRight" activeCell="B1" sqref="B1"/>
    </sheetView>
  </sheetViews>
  <sheetFormatPr defaultColWidth="15.83203125" defaultRowHeight="12.75" x14ac:dyDescent="0.2"/>
  <cols>
    <col min="1" max="1" width="12.83203125" style="6" customWidth="1"/>
    <col min="2" max="2" width="30.1640625" style="6" customWidth="1"/>
    <col min="3" max="3" width="10.83203125" style="6" customWidth="1"/>
    <col min="4" max="4" width="37.6640625" style="6" customWidth="1"/>
    <col min="5" max="5" width="10.83203125" style="6" customWidth="1"/>
    <col min="6" max="6" width="11" style="8" customWidth="1"/>
    <col min="7" max="7" width="11.1640625" style="8" customWidth="1"/>
    <col min="8" max="8" width="15.83203125" style="6" customWidth="1"/>
    <col min="9" max="9" width="36.5" style="176" customWidth="1"/>
    <col min="10" max="10" width="24" style="176" customWidth="1"/>
    <col min="11" max="11" width="22.5" style="176" customWidth="1"/>
    <col min="12" max="12" width="10.83203125" style="8" customWidth="1"/>
    <col min="13" max="13" width="21" style="36" customWidth="1"/>
    <col min="14" max="14" width="13.5" style="6" customWidth="1"/>
    <col min="15" max="15" width="38.1640625" style="6" customWidth="1"/>
    <col min="16" max="16" width="80.83203125" style="6" customWidth="1"/>
    <col min="17" max="16384" width="15.83203125" style="6"/>
  </cols>
  <sheetData>
    <row r="1" spans="1:17" s="9" customFormat="1" x14ac:dyDescent="0.2">
      <c r="A1" s="106" t="s">
        <v>9923</v>
      </c>
      <c r="B1" s="6" t="s">
        <v>41</v>
      </c>
      <c r="C1" s="6" t="s">
        <v>42</v>
      </c>
      <c r="D1" s="6" t="s">
        <v>165</v>
      </c>
      <c r="E1" s="8" t="s">
        <v>57</v>
      </c>
      <c r="F1" s="8" t="s">
        <v>9920</v>
      </c>
      <c r="G1" s="8" t="s">
        <v>9921</v>
      </c>
      <c r="H1" s="8" t="s">
        <v>173</v>
      </c>
      <c r="I1" s="175" t="s">
        <v>11385</v>
      </c>
      <c r="J1" s="175" t="s">
        <v>11387</v>
      </c>
      <c r="K1" s="175" t="s">
        <v>11386</v>
      </c>
      <c r="L1" s="8" t="s">
        <v>9922</v>
      </c>
      <c r="M1" s="17" t="s">
        <v>9931</v>
      </c>
      <c r="N1" s="6" t="s">
        <v>9924</v>
      </c>
      <c r="O1" s="6" t="s">
        <v>9925</v>
      </c>
      <c r="P1" t="s">
        <v>10176</v>
      </c>
      <c r="Q1" s="9" t="s">
        <v>11204</v>
      </c>
    </row>
    <row r="2" spans="1:17" x14ac:dyDescent="0.2">
      <c r="A2" s="6" t="s">
        <v>442</v>
      </c>
      <c r="B2" s="106" t="s">
        <v>86</v>
      </c>
      <c r="C2" s="6" t="s">
        <v>85</v>
      </c>
      <c r="D2" s="6" t="s">
        <v>443</v>
      </c>
      <c r="E2" s="8" t="s">
        <v>85</v>
      </c>
      <c r="F2" s="8">
        <v>0</v>
      </c>
      <c r="G2" s="8">
        <v>3</v>
      </c>
      <c r="H2" s="6" t="s">
        <v>344</v>
      </c>
      <c r="I2" s="176" t="s">
        <v>11389</v>
      </c>
      <c r="J2" s="176" t="s">
        <v>11389</v>
      </c>
      <c r="K2" s="176" t="s">
        <v>11388</v>
      </c>
      <c r="L2" s="8">
        <v>14</v>
      </c>
      <c r="M2" s="116"/>
      <c r="P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&lt;tr&gt;&lt;td&gt;15101-0000&lt;/td&gt;&lt;td&gt;Mobilization&lt;/td&gt;&lt;td&gt;LPSM&lt;/td&gt;&lt;td&gt;MOBILIZATION&lt;/td&gt;&lt;td&gt;LPSM&lt;/td&gt;&lt;td&gt;0&lt;/td&gt;&lt;td&gt;3&lt;/td&gt;&lt;td&gt;N&lt;/td&gt;&lt;td&gt; &lt;/td&gt;&lt;td&gt;&lt;/td&gt;&lt;/tr&gt;</v>
      </c>
      <c r="Q2" s="106" t="str">
        <f>IF(PayItems[[#This Row],[Date Added / Modified]]&gt;0,TEXT(PayItems[[#This Row],[Date Added / Modified]],"m/d/yyy"),"")</f>
        <v/>
      </c>
    </row>
    <row r="3" spans="1:17" x14ac:dyDescent="0.2">
      <c r="A3" s="6" t="s">
        <v>444</v>
      </c>
      <c r="B3" s="6" t="s">
        <v>3</v>
      </c>
      <c r="C3" s="6" t="s">
        <v>85</v>
      </c>
      <c r="D3" s="6" t="s">
        <v>445</v>
      </c>
      <c r="E3" s="8" t="s">
        <v>85</v>
      </c>
      <c r="F3" s="8">
        <v>0</v>
      </c>
      <c r="G3" s="8">
        <v>3</v>
      </c>
      <c r="H3" s="6" t="s">
        <v>344</v>
      </c>
      <c r="I3" s="176" t="s">
        <v>11389</v>
      </c>
      <c r="J3" s="176" t="s">
        <v>11389</v>
      </c>
      <c r="K3" s="176" t="s">
        <v>11388</v>
      </c>
      <c r="L3" s="8">
        <v>14</v>
      </c>
      <c r="M3" s="116"/>
      <c r="P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&lt;tr&gt;&lt;td&gt;15201-0000&lt;/td&gt;&lt;td&gt;Construction survey and staking&lt;/td&gt;&lt;td&gt;LPSM&lt;/td&gt;&lt;td&gt;CONSTRUCTION SURVEY AND STAKING&lt;/td&gt;&lt;td&gt;LPSM&lt;/td&gt;&lt;td&gt;0&lt;/td&gt;&lt;td&gt;3&lt;/td&gt;&lt;td&gt;N&lt;/td&gt;&lt;td&gt; &lt;/td&gt;&lt;td&gt;&lt;/td&gt;&lt;/tr&gt;</v>
      </c>
      <c r="Q3" s="106" t="str">
        <f>IF(PayItems[[#This Row],[Date Added / Modified]]&gt;0,TEXT(PayItems[[#This Row],[Date Added / Modified]],"m/d/yyy"),"")</f>
        <v/>
      </c>
    </row>
    <row r="4" spans="1:17" x14ac:dyDescent="0.2">
      <c r="A4" s="6" t="s">
        <v>446</v>
      </c>
      <c r="B4" s="6" t="s">
        <v>4</v>
      </c>
      <c r="C4" s="6" t="s">
        <v>85</v>
      </c>
      <c r="D4" s="6" t="s">
        <v>447</v>
      </c>
      <c r="E4" s="8" t="s">
        <v>85</v>
      </c>
      <c r="F4" s="8">
        <v>0</v>
      </c>
      <c r="G4" s="8">
        <v>3</v>
      </c>
      <c r="H4" s="6" t="s">
        <v>344</v>
      </c>
      <c r="I4" s="176" t="s">
        <v>11389</v>
      </c>
      <c r="J4" s="176" t="s">
        <v>11389</v>
      </c>
      <c r="K4" s="176" t="s">
        <v>11388</v>
      </c>
      <c r="L4" s="8">
        <v>14</v>
      </c>
      <c r="M4" s="116"/>
      <c r="P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&lt;tr&gt;&lt;td&gt;15205-0000&lt;/td&gt;&lt;td&gt;Slope, reference, and clearing and grubbing stake&lt;/td&gt;&lt;td&gt;LPSM&lt;/td&gt;&lt;td&gt;SLOPE, REFERENCE, AND CLEARING AND GRUBBING STAKE&lt;/td&gt;&lt;td&gt;LPSM&lt;/td&gt;&lt;td&gt;0&lt;/td&gt;&lt;td&gt;3&lt;/td&gt;&lt;td&gt;N&lt;/td&gt;&lt;td&gt; &lt;/td&gt;&lt;td&gt;&lt;/td&gt;&lt;/tr&gt;</v>
      </c>
      <c r="Q4" s="106" t="str">
        <f>IF(PayItems[[#This Row],[Date Added / Modified]]&gt;0,TEXT(PayItems[[#This Row],[Date Added / Modified]],"m/d/yyy"),"")</f>
        <v/>
      </c>
    </row>
    <row r="5" spans="1:17" x14ac:dyDescent="0.2">
      <c r="A5" s="6" t="s">
        <v>448</v>
      </c>
      <c r="B5" s="6" t="s">
        <v>4</v>
      </c>
      <c r="C5" s="6" t="s">
        <v>5</v>
      </c>
      <c r="D5" s="6" t="s">
        <v>447</v>
      </c>
      <c r="E5" s="8" t="s">
        <v>58</v>
      </c>
      <c r="F5" s="8">
        <v>3</v>
      </c>
      <c r="G5" s="8">
        <v>3</v>
      </c>
      <c r="H5" s="6" t="s">
        <v>344</v>
      </c>
      <c r="I5" s="176" t="s">
        <v>11389</v>
      </c>
      <c r="J5" s="176" t="s">
        <v>11389</v>
      </c>
      <c r="K5" s="176" t="s">
        <v>11388</v>
      </c>
      <c r="L5" s="8">
        <v>14</v>
      </c>
      <c r="M5" s="116"/>
      <c r="P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&lt;tr&gt;&lt;td&gt;15206-0000&lt;/td&gt;&lt;td&gt;Slope, reference, and clearing and grubbing stake&lt;/td&gt;&lt;td&gt;km&lt;/td&gt;&lt;td&gt;SLOPE, REFERENCE, AND CLEARING AND GRUBBING STAKE&lt;/td&gt;&lt;td&gt;MILE&lt;/td&gt;&lt;td&gt;3&lt;/td&gt;&lt;td&gt;3&lt;/td&gt;&lt;td&gt;N&lt;/td&gt;&lt;td&gt; &lt;/td&gt;&lt;td&gt;&lt;/td&gt;&lt;/tr&gt;</v>
      </c>
      <c r="Q5" s="106" t="str">
        <f>IF(PayItems[[#This Row],[Date Added / Modified]]&gt;0,TEXT(PayItems[[#This Row],[Date Added / Modified]],"m/d/yyy"),"")</f>
        <v/>
      </c>
    </row>
    <row r="6" spans="1:17" x14ac:dyDescent="0.2">
      <c r="A6" s="6" t="s">
        <v>449</v>
      </c>
      <c r="B6" s="6" t="s">
        <v>450</v>
      </c>
      <c r="C6" s="6" t="s">
        <v>5</v>
      </c>
      <c r="D6" s="6" t="s">
        <v>451</v>
      </c>
      <c r="E6" s="8" t="s">
        <v>58</v>
      </c>
      <c r="F6" s="8">
        <v>3</v>
      </c>
      <c r="G6" s="8">
        <v>3</v>
      </c>
      <c r="H6" s="6" t="s">
        <v>344</v>
      </c>
      <c r="I6" s="176" t="s">
        <v>11389</v>
      </c>
      <c r="J6" s="176" t="s">
        <v>11389</v>
      </c>
      <c r="K6" s="176" t="s">
        <v>11388</v>
      </c>
      <c r="L6" s="8">
        <v>14</v>
      </c>
      <c r="M6" s="116"/>
      <c r="P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&lt;tr&gt;&lt;td&gt;15210-1000&lt;/td&gt;&lt;td&gt;Centerline, staking&lt;/td&gt;&lt;td&gt;km&lt;/td&gt;&lt;td&gt;CENTERLINE, STAKING&lt;/td&gt;&lt;td&gt;MILE&lt;/td&gt;&lt;td&gt;3&lt;/td&gt;&lt;td&gt;3&lt;/td&gt;&lt;td&gt;N&lt;/td&gt;&lt;td&gt; &lt;/td&gt;&lt;td&gt;&lt;/td&gt;&lt;/tr&gt;</v>
      </c>
      <c r="Q6" s="106" t="str">
        <f>IF(PayItems[[#This Row],[Date Added / Modified]]&gt;0,TEXT(PayItems[[#This Row],[Date Added / Modified]],"m/d/yyy"),"")</f>
        <v/>
      </c>
    </row>
    <row r="7" spans="1:17" x14ac:dyDescent="0.2">
      <c r="A7" s="6" t="s">
        <v>452</v>
      </c>
      <c r="B7" s="6" t="s">
        <v>453</v>
      </c>
      <c r="C7" s="6" t="s">
        <v>5</v>
      </c>
      <c r="D7" s="6" t="s">
        <v>454</v>
      </c>
      <c r="E7" s="8" t="s">
        <v>58</v>
      </c>
      <c r="F7" s="8">
        <v>3</v>
      </c>
      <c r="G7" s="8">
        <v>3</v>
      </c>
      <c r="H7" s="6" t="s">
        <v>344</v>
      </c>
      <c r="I7" s="176" t="s">
        <v>11389</v>
      </c>
      <c r="J7" s="176" t="s">
        <v>11389</v>
      </c>
      <c r="K7" s="176" t="s">
        <v>11388</v>
      </c>
      <c r="L7" s="8">
        <v>14</v>
      </c>
      <c r="M7" s="116"/>
      <c r="P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&lt;tr&gt;&lt;td&gt;15210-3000&lt;/td&gt;&lt;td&gt;Centerline, verification and staking&lt;/td&gt;&lt;td&gt;km&lt;/td&gt;&lt;td&gt;CENTERLINE, VERIFICATION AND STAKING&lt;/td&gt;&lt;td&gt;MILE&lt;/td&gt;&lt;td&gt;3&lt;/td&gt;&lt;td&gt;3&lt;/td&gt;&lt;td&gt;N&lt;/td&gt;&lt;td&gt; &lt;/td&gt;&lt;td&gt;&lt;/td&gt;&lt;/tr&gt;</v>
      </c>
      <c r="Q7" s="106" t="str">
        <f>IF(PayItems[[#This Row],[Date Added / Modified]]&gt;0,TEXT(PayItems[[#This Row],[Date Added / Modified]],"m/d/yyy"),"")</f>
        <v/>
      </c>
    </row>
    <row r="8" spans="1:17" x14ac:dyDescent="0.2">
      <c r="A8" s="6" t="s">
        <v>455</v>
      </c>
      <c r="B8" s="6" t="s">
        <v>456</v>
      </c>
      <c r="C8" s="6" t="s">
        <v>5</v>
      </c>
      <c r="D8" s="6" t="s">
        <v>457</v>
      </c>
      <c r="E8" s="8" t="s">
        <v>58</v>
      </c>
      <c r="F8" s="8">
        <v>3</v>
      </c>
      <c r="G8" s="8">
        <v>3</v>
      </c>
      <c r="H8" s="6" t="s">
        <v>344</v>
      </c>
      <c r="I8" s="176" t="s">
        <v>11389</v>
      </c>
      <c r="J8" s="176" t="s">
        <v>11389</v>
      </c>
      <c r="K8" s="176" t="s">
        <v>11388</v>
      </c>
      <c r="L8" s="8">
        <v>14</v>
      </c>
      <c r="M8" s="116"/>
      <c r="P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&lt;tr&gt;&lt;td&gt;15210-4000&lt;/td&gt;&lt;td&gt;Centerline, establishment&lt;/td&gt;&lt;td&gt;km&lt;/td&gt;&lt;td&gt;CENTERLINE, ESTABLISHMENT&lt;/td&gt;&lt;td&gt;MILE&lt;/td&gt;&lt;td&gt;3&lt;/td&gt;&lt;td&gt;3&lt;/td&gt;&lt;td&gt;N&lt;/td&gt;&lt;td&gt; &lt;/td&gt;&lt;td&gt;&lt;/td&gt;&lt;/tr&gt;</v>
      </c>
      <c r="Q8" s="106" t="str">
        <f>IF(PayItems[[#This Row],[Date Added / Modified]]&gt;0,TEXT(PayItems[[#This Row],[Date Added / Modified]],"m/d/yyy"),"")</f>
        <v/>
      </c>
    </row>
    <row r="9" spans="1:17" x14ac:dyDescent="0.2">
      <c r="A9" s="6" t="s">
        <v>458</v>
      </c>
      <c r="B9" s="6" t="s">
        <v>459</v>
      </c>
      <c r="C9" s="6" t="s">
        <v>85</v>
      </c>
      <c r="D9" s="6" t="s">
        <v>460</v>
      </c>
      <c r="E9" s="6" t="s">
        <v>85</v>
      </c>
      <c r="F9" s="8">
        <v>0</v>
      </c>
      <c r="G9" s="8">
        <v>3</v>
      </c>
      <c r="H9" s="6" t="s">
        <v>344</v>
      </c>
      <c r="I9" s="176" t="s">
        <v>11389</v>
      </c>
      <c r="J9" s="176" t="s">
        <v>11389</v>
      </c>
      <c r="K9" s="176" t="s">
        <v>11388</v>
      </c>
      <c r="L9" s="8">
        <v>14</v>
      </c>
      <c r="M9" s="116"/>
      <c r="P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&lt;tr&gt;&lt;td&gt;15214-0000&lt;/td&gt;&lt;td&gt;Survey and staking, miscellaneous&lt;/td&gt;&lt;td&gt;LPSM&lt;/td&gt;&lt;td&gt;SURVEY AND STAKING, MISCELLANEOUS&lt;/td&gt;&lt;td&gt;LPSM&lt;/td&gt;&lt;td&gt;0&lt;/td&gt;&lt;td&gt;3&lt;/td&gt;&lt;td&gt;N&lt;/td&gt;&lt;td&gt; &lt;/td&gt;&lt;td&gt;&lt;/td&gt;&lt;/tr&gt;</v>
      </c>
      <c r="Q9" s="106" t="str">
        <f>IF(PayItems[[#This Row],[Date Added / Modified]]&gt;0,TEXT(PayItems[[#This Row],[Date Added / Modified]],"m/d/yyy"),"")</f>
        <v/>
      </c>
    </row>
    <row r="10" spans="1:17" x14ac:dyDescent="0.2">
      <c r="A10" s="6" t="s">
        <v>461</v>
      </c>
      <c r="B10" s="6" t="s">
        <v>462</v>
      </c>
      <c r="C10" s="6" t="s">
        <v>85</v>
      </c>
      <c r="D10" s="6" t="s">
        <v>463</v>
      </c>
      <c r="E10" s="6" t="s">
        <v>85</v>
      </c>
      <c r="F10" s="8">
        <v>0</v>
      </c>
      <c r="G10" s="8">
        <v>3</v>
      </c>
      <c r="H10" s="6" t="s">
        <v>344</v>
      </c>
      <c r="I10" s="176" t="s">
        <v>11389</v>
      </c>
      <c r="J10" s="176" t="s">
        <v>11389</v>
      </c>
      <c r="K10" s="176" t="s">
        <v>11388</v>
      </c>
      <c r="L10" s="8">
        <v>14</v>
      </c>
      <c r="M10" s="116"/>
      <c r="P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&lt;tr&gt;&lt;td&gt;15214-1000&lt;/td&gt;&lt;td&gt;Survey and staking, bridge&lt;/td&gt;&lt;td&gt;LPSM&lt;/td&gt;&lt;td&gt;SURVEY AND STAKING, BRIDGE&lt;/td&gt;&lt;td&gt;LPSM&lt;/td&gt;&lt;td&gt;0&lt;/td&gt;&lt;td&gt;3&lt;/td&gt;&lt;td&gt;N&lt;/td&gt;&lt;td&gt; &lt;/td&gt;&lt;td&gt;&lt;/td&gt;&lt;/tr&gt;</v>
      </c>
      <c r="Q10" s="106" t="str">
        <f>IF(PayItems[[#This Row],[Date Added / Modified]]&gt;0,TEXT(PayItems[[#This Row],[Date Added / Modified]],"m/d/yyy"),"")</f>
        <v/>
      </c>
    </row>
    <row r="11" spans="1:17" x14ac:dyDescent="0.2">
      <c r="A11" s="6" t="s">
        <v>464</v>
      </c>
      <c r="B11" s="6" t="s">
        <v>465</v>
      </c>
      <c r="C11" s="6" t="s">
        <v>85</v>
      </c>
      <c r="D11" s="6" t="s">
        <v>466</v>
      </c>
      <c r="E11" s="6" t="s">
        <v>85</v>
      </c>
      <c r="F11" s="8">
        <v>0</v>
      </c>
      <c r="G11" s="8">
        <v>3</v>
      </c>
      <c r="H11" s="6" t="s">
        <v>344</v>
      </c>
      <c r="I11" s="176" t="s">
        <v>11389</v>
      </c>
      <c r="J11" s="176" t="s">
        <v>11389</v>
      </c>
      <c r="K11" s="176" t="s">
        <v>11388</v>
      </c>
      <c r="L11" s="8">
        <v>14</v>
      </c>
      <c r="M11" s="116"/>
      <c r="P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&lt;tr&gt;&lt;td&gt;15214-2000&lt;/td&gt;&lt;td&gt;Survey and staking, retaining wall&lt;/td&gt;&lt;td&gt;LPSM&lt;/td&gt;&lt;td&gt;SURVEY AND STAKING, RETAINING WALL&lt;/td&gt;&lt;td&gt;LPSM&lt;/td&gt;&lt;td&gt;0&lt;/td&gt;&lt;td&gt;3&lt;/td&gt;&lt;td&gt;N&lt;/td&gt;&lt;td&gt; &lt;/td&gt;&lt;td&gt;&lt;/td&gt;&lt;/tr&gt;</v>
      </c>
      <c r="Q11" s="106" t="str">
        <f>IF(PayItems[[#This Row],[Date Added / Modified]]&gt;0,TEXT(PayItems[[#This Row],[Date Added / Modified]],"m/d/yyy"),"")</f>
        <v/>
      </c>
    </row>
    <row r="12" spans="1:17" x14ac:dyDescent="0.2">
      <c r="A12" s="110" t="s">
        <v>10876</v>
      </c>
      <c r="B12" s="106" t="s">
        <v>10877</v>
      </c>
      <c r="C12" s="88" t="s">
        <v>85</v>
      </c>
      <c r="D12" s="106" t="s">
        <v>10878</v>
      </c>
      <c r="E12" s="88" t="s">
        <v>85</v>
      </c>
      <c r="F12" s="104">
        <v>0</v>
      </c>
      <c r="G12" s="104">
        <v>3</v>
      </c>
      <c r="H12" s="88" t="s">
        <v>344</v>
      </c>
      <c r="I12" s="176" t="s">
        <v>11389</v>
      </c>
      <c r="J12" s="176" t="s">
        <v>11389</v>
      </c>
      <c r="K12" s="176" t="s">
        <v>11388</v>
      </c>
      <c r="L12" s="104">
        <v>14</v>
      </c>
      <c r="M12" s="116">
        <v>42800</v>
      </c>
      <c r="N12" s="106" t="s">
        <v>9977</v>
      </c>
      <c r="O12" s="110"/>
      <c r="P12"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&lt;tr&gt;&lt;td&gt;15214-2500&lt;/td&gt;&lt;td&gt;Survey and staking, reinforced soil slope&lt;/td&gt;&lt;td&gt;LPSM&lt;/td&gt;&lt;td&gt;SURVEY AND STAKING, REINFORCED SOIL SLOPE&lt;/td&gt;&lt;td&gt;LPSM&lt;/td&gt;&lt;td&gt;0&lt;/td&gt;&lt;td&gt;3&lt;/td&gt;&lt;td&gt;N&lt;/td&gt;&lt;td&gt;3/6/2017&lt;/td&gt;&lt;td&gt;&lt;/td&gt;&lt;/tr&gt;</v>
      </c>
      <c r="Q12" s="106" t="str">
        <f>IF(PayItems[[#This Row],[Date Added / Modified]]&gt;0,TEXT(PayItems[[#This Row],[Date Added / Modified]],"m/d/yyy"),"")</f>
        <v>3/6/2017</v>
      </c>
    </row>
    <row r="13" spans="1:17" x14ac:dyDescent="0.2">
      <c r="A13" s="6" t="s">
        <v>467</v>
      </c>
      <c r="B13" s="6" t="s">
        <v>468</v>
      </c>
      <c r="C13" s="6" t="s">
        <v>85</v>
      </c>
      <c r="D13" s="6" t="s">
        <v>469</v>
      </c>
      <c r="E13" s="6" t="s">
        <v>85</v>
      </c>
      <c r="F13" s="8">
        <v>0</v>
      </c>
      <c r="G13" s="8">
        <v>3</v>
      </c>
      <c r="H13" s="6" t="s">
        <v>344</v>
      </c>
      <c r="I13" s="176" t="s">
        <v>11389</v>
      </c>
      <c r="J13" s="176" t="s">
        <v>11389</v>
      </c>
      <c r="K13" s="176" t="s">
        <v>11388</v>
      </c>
      <c r="L13" s="8">
        <v>14</v>
      </c>
      <c r="M13" s="116"/>
      <c r="P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&lt;tr&gt;&lt;td&gt;15214-3000&lt;/td&gt;&lt;td&gt;Survey and staking, parking area&lt;/td&gt;&lt;td&gt;LPSM&lt;/td&gt;&lt;td&gt;SURVEY AND STAKING, PARKING AREA&lt;/td&gt;&lt;td&gt;LPSM&lt;/td&gt;&lt;td&gt;0&lt;/td&gt;&lt;td&gt;3&lt;/td&gt;&lt;td&gt;N&lt;/td&gt;&lt;td&gt; &lt;/td&gt;&lt;td&gt;&lt;/td&gt;&lt;/tr&gt;</v>
      </c>
      <c r="Q13" s="106" t="str">
        <f>IF(PayItems[[#This Row],[Date Added / Modified]]&gt;0,TEXT(PayItems[[#This Row],[Date Added / Modified]],"m/d/yyy"),"")</f>
        <v/>
      </c>
    </row>
    <row r="14" spans="1:17" x14ac:dyDescent="0.2">
      <c r="A14" s="6" t="s">
        <v>470</v>
      </c>
      <c r="B14" s="6" t="s">
        <v>471</v>
      </c>
      <c r="C14" s="6" t="s">
        <v>6</v>
      </c>
      <c r="D14" s="6" t="s">
        <v>472</v>
      </c>
      <c r="E14" s="8" t="s">
        <v>59</v>
      </c>
      <c r="F14" s="8">
        <v>0</v>
      </c>
      <c r="G14" s="8">
        <v>3</v>
      </c>
      <c r="H14" s="6" t="s">
        <v>344</v>
      </c>
      <c r="I14" s="176" t="s">
        <v>11389</v>
      </c>
      <c r="J14" s="176" t="s">
        <v>11389</v>
      </c>
      <c r="K14" s="176" t="s">
        <v>11388</v>
      </c>
      <c r="L14" s="8">
        <v>14</v>
      </c>
      <c r="M14" s="116"/>
      <c r="P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&lt;tr&gt;&lt;td&gt;15215-1000&lt;/td&gt;&lt;td&gt;Survey and staking, approach road&lt;/td&gt;&lt;td&gt;Each&lt;/td&gt;&lt;td&gt;SURVEY AND STAKING, APPROACH ROAD&lt;/td&gt;&lt;td&gt;EACH&lt;/td&gt;&lt;td&gt;0&lt;/td&gt;&lt;td&gt;3&lt;/td&gt;&lt;td&gt;N&lt;/td&gt;&lt;td&gt; &lt;/td&gt;&lt;td&gt;&lt;/td&gt;&lt;/tr&gt;</v>
      </c>
      <c r="Q14" s="106" t="str">
        <f>IF(PayItems[[#This Row],[Date Added / Modified]]&gt;0,TEXT(PayItems[[#This Row],[Date Added / Modified]],"m/d/yyy"),"")</f>
        <v/>
      </c>
    </row>
    <row r="15" spans="1:17" x14ac:dyDescent="0.2">
      <c r="A15" s="6" t="s">
        <v>473</v>
      </c>
      <c r="B15" s="6" t="s">
        <v>462</v>
      </c>
      <c r="C15" s="6" t="s">
        <v>6</v>
      </c>
      <c r="D15" s="6" t="s">
        <v>463</v>
      </c>
      <c r="E15" s="8" t="s">
        <v>59</v>
      </c>
      <c r="F15" s="8">
        <v>0</v>
      </c>
      <c r="G15" s="8">
        <v>3</v>
      </c>
      <c r="H15" s="6" t="s">
        <v>344</v>
      </c>
      <c r="I15" s="176" t="s">
        <v>11389</v>
      </c>
      <c r="J15" s="176" t="s">
        <v>11389</v>
      </c>
      <c r="K15" s="176" t="s">
        <v>11388</v>
      </c>
      <c r="L15" s="8">
        <v>14</v>
      </c>
      <c r="M15" s="116"/>
      <c r="P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&lt;tr&gt;&lt;td&gt;15215-2000&lt;/td&gt;&lt;td&gt;Survey and staking, bridge&lt;/td&gt;&lt;td&gt;Each&lt;/td&gt;&lt;td&gt;SURVEY AND STAKING, BRIDGE&lt;/td&gt;&lt;td&gt;EACH&lt;/td&gt;&lt;td&gt;0&lt;/td&gt;&lt;td&gt;3&lt;/td&gt;&lt;td&gt;N&lt;/td&gt;&lt;td&gt; &lt;/td&gt;&lt;td&gt;&lt;/td&gt;&lt;/tr&gt;</v>
      </c>
      <c r="Q15" s="106" t="str">
        <f>IF(PayItems[[#This Row],[Date Added / Modified]]&gt;0,TEXT(PayItems[[#This Row],[Date Added / Modified]],"m/d/yyy"),"")</f>
        <v/>
      </c>
    </row>
    <row r="16" spans="1:17" x14ac:dyDescent="0.2">
      <c r="A16" s="6" t="s">
        <v>474</v>
      </c>
      <c r="B16" s="6" t="s">
        <v>475</v>
      </c>
      <c r="C16" s="6" t="s">
        <v>6</v>
      </c>
      <c r="D16" s="6" t="s">
        <v>476</v>
      </c>
      <c r="E16" s="8" t="s">
        <v>59</v>
      </c>
      <c r="F16" s="8">
        <v>0</v>
      </c>
      <c r="G16" s="8">
        <v>3</v>
      </c>
      <c r="H16" s="6" t="s">
        <v>344</v>
      </c>
      <c r="I16" s="176" t="s">
        <v>11389</v>
      </c>
      <c r="J16" s="176" t="s">
        <v>11389</v>
      </c>
      <c r="K16" s="176" t="s">
        <v>11388</v>
      </c>
      <c r="L16" s="8">
        <v>14</v>
      </c>
      <c r="M16" s="116"/>
      <c r="P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&lt;tr&gt;&lt;td&gt;15215-3000&lt;/td&gt;&lt;td&gt;Survey and staking, drainage structure&lt;/td&gt;&lt;td&gt;Each&lt;/td&gt;&lt;td&gt;SURVEY AND STAKING, DRAINAGE STRUCTURE&lt;/td&gt;&lt;td&gt;EACH&lt;/td&gt;&lt;td&gt;0&lt;/td&gt;&lt;td&gt;3&lt;/td&gt;&lt;td&gt;N&lt;/td&gt;&lt;td&gt; &lt;/td&gt;&lt;td&gt;&lt;/td&gt;&lt;/tr&gt;</v>
      </c>
      <c r="Q16" s="106" t="str">
        <f>IF(PayItems[[#This Row],[Date Added / Modified]]&gt;0,TEXT(PayItems[[#This Row],[Date Added / Modified]],"m/d/yyy"),"")</f>
        <v/>
      </c>
    </row>
    <row r="17" spans="1:17" x14ac:dyDescent="0.2">
      <c r="A17" s="6" t="s">
        <v>477</v>
      </c>
      <c r="B17" s="6" t="s">
        <v>478</v>
      </c>
      <c r="C17" s="6" t="s">
        <v>6</v>
      </c>
      <c r="D17" s="6" t="s">
        <v>479</v>
      </c>
      <c r="E17" s="8" t="s">
        <v>59</v>
      </c>
      <c r="F17" s="8">
        <v>0</v>
      </c>
      <c r="G17" s="8">
        <v>3</v>
      </c>
      <c r="H17" s="6" t="s">
        <v>344</v>
      </c>
      <c r="I17" s="176" t="s">
        <v>11389</v>
      </c>
      <c r="J17" s="176" t="s">
        <v>11389</v>
      </c>
      <c r="K17" s="176" t="s">
        <v>11388</v>
      </c>
      <c r="L17" s="8">
        <v>14</v>
      </c>
      <c r="M17" s="116"/>
      <c r="P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&lt;tr&gt;&lt;td&gt;15215-4000&lt;/td&gt;&lt;td&gt;Survey and staking, permanent monument and marker&lt;/td&gt;&lt;td&gt;Each&lt;/td&gt;&lt;td&gt;SURVEY AND STAKING, PERMANENT MONUMENT AND MARKER&lt;/td&gt;&lt;td&gt;EACH&lt;/td&gt;&lt;td&gt;0&lt;/td&gt;&lt;td&gt;3&lt;/td&gt;&lt;td&gt;N&lt;/td&gt;&lt;td&gt; &lt;/td&gt;&lt;td&gt;&lt;/td&gt;&lt;/tr&gt;</v>
      </c>
      <c r="Q17" s="106" t="str">
        <f>IF(PayItems[[#This Row],[Date Added / Modified]]&gt;0,TEXT(PayItems[[#This Row],[Date Added / Modified]],"m/d/yyy"),"")</f>
        <v/>
      </c>
    </row>
    <row r="18" spans="1:17" x14ac:dyDescent="0.2">
      <c r="A18" s="6" t="s">
        <v>480</v>
      </c>
      <c r="B18" s="6" t="s">
        <v>481</v>
      </c>
      <c r="C18" s="6" t="s">
        <v>6</v>
      </c>
      <c r="D18" s="6" t="s">
        <v>482</v>
      </c>
      <c r="E18" s="8" t="s">
        <v>59</v>
      </c>
      <c r="F18" s="8">
        <v>0</v>
      </c>
      <c r="G18" s="8">
        <v>3</v>
      </c>
      <c r="H18" s="6" t="s">
        <v>344</v>
      </c>
      <c r="I18" s="176" t="s">
        <v>11389</v>
      </c>
      <c r="J18" s="176" t="s">
        <v>11389</v>
      </c>
      <c r="K18" s="176" t="s">
        <v>11388</v>
      </c>
      <c r="L18" s="8">
        <v>14</v>
      </c>
      <c r="M18" s="116"/>
      <c r="P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&lt;tr&gt;&lt;td&gt;15215-4500&lt;/td&gt;&lt;td&gt;Survey and staking, relocate control point&lt;/td&gt;&lt;td&gt;Each&lt;/td&gt;&lt;td&gt;SURVEY AND STAKING, RELOCATE CONTROL POINT&lt;/td&gt;&lt;td&gt;EACH&lt;/td&gt;&lt;td&gt;0&lt;/td&gt;&lt;td&gt;3&lt;/td&gt;&lt;td&gt;N&lt;/td&gt;&lt;td&gt; &lt;/td&gt;&lt;td&gt;&lt;/td&gt;&lt;/tr&gt;</v>
      </c>
      <c r="Q18" s="106" t="str">
        <f>IF(PayItems[[#This Row],[Date Added / Modified]]&gt;0,TEXT(PayItems[[#This Row],[Date Added / Modified]],"m/d/yyy"),"")</f>
        <v/>
      </c>
    </row>
    <row r="19" spans="1:17" x14ac:dyDescent="0.2">
      <c r="A19" s="6" t="s">
        <v>483</v>
      </c>
      <c r="B19" s="6" t="s">
        <v>484</v>
      </c>
      <c r="C19" s="6" t="s">
        <v>6</v>
      </c>
      <c r="D19" s="6" t="s">
        <v>485</v>
      </c>
      <c r="E19" s="8" t="s">
        <v>59</v>
      </c>
      <c r="F19" s="8">
        <v>0</v>
      </c>
      <c r="G19" s="8">
        <v>3</v>
      </c>
      <c r="H19" s="6" t="s">
        <v>344</v>
      </c>
      <c r="I19" s="176" t="s">
        <v>11389</v>
      </c>
      <c r="J19" s="176" t="s">
        <v>11389</v>
      </c>
      <c r="K19" s="176" t="s">
        <v>11388</v>
      </c>
      <c r="L19" s="8">
        <v>14</v>
      </c>
      <c r="M19" s="116"/>
      <c r="P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&lt;tr&gt;&lt;td&gt;15215-5000&lt;/td&gt;&lt;td&gt;Survey and staking, box culvert&lt;/td&gt;&lt;td&gt;Each&lt;/td&gt;&lt;td&gt;SURVEY AND STAKING, BOX CULVERT&lt;/td&gt;&lt;td&gt;EACH&lt;/td&gt;&lt;td&gt;0&lt;/td&gt;&lt;td&gt;3&lt;/td&gt;&lt;td&gt;N&lt;/td&gt;&lt;td&gt; &lt;/td&gt;&lt;td&gt;&lt;/td&gt;&lt;/tr&gt;</v>
      </c>
      <c r="Q19" s="106" t="str">
        <f>IF(PayItems[[#This Row],[Date Added / Modified]]&gt;0,TEXT(PayItems[[#This Row],[Date Added / Modified]],"m/d/yyy"),"")</f>
        <v/>
      </c>
    </row>
    <row r="20" spans="1:17" x14ac:dyDescent="0.2">
      <c r="A20" s="6" t="s">
        <v>486</v>
      </c>
      <c r="B20" s="6" t="s">
        <v>487</v>
      </c>
      <c r="C20" s="6" t="s">
        <v>6</v>
      </c>
      <c r="D20" s="6" t="s">
        <v>488</v>
      </c>
      <c r="E20" s="8" t="s">
        <v>59</v>
      </c>
      <c r="F20" s="8">
        <v>0</v>
      </c>
      <c r="G20" s="8">
        <v>3</v>
      </c>
      <c r="H20" s="6" t="s">
        <v>344</v>
      </c>
      <c r="I20" s="176" t="s">
        <v>11389</v>
      </c>
      <c r="J20" s="176" t="s">
        <v>11389</v>
      </c>
      <c r="K20" s="176" t="s">
        <v>11388</v>
      </c>
      <c r="L20" s="8">
        <v>14</v>
      </c>
      <c r="M20" s="116"/>
      <c r="P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&lt;tr&gt;&lt;td&gt;15215-6000&lt;/td&gt;&lt;td&gt;Survey and staking, roadway cross-sections&lt;/td&gt;&lt;td&gt;Each&lt;/td&gt;&lt;td&gt;SURVEY AND STAKING, ROADWAY CROSS-SECTIONS&lt;/td&gt;&lt;td&gt;EACH&lt;/td&gt;&lt;td&gt;0&lt;/td&gt;&lt;td&gt;3&lt;/td&gt;&lt;td&gt;N&lt;/td&gt;&lt;td&gt; &lt;/td&gt;&lt;td&gt;&lt;/td&gt;&lt;/tr&gt;</v>
      </c>
      <c r="Q20" s="106" t="str">
        <f>IF(PayItems[[#This Row],[Date Added / Modified]]&gt;0,TEXT(PayItems[[#This Row],[Date Added / Modified]],"m/d/yyy"),"")</f>
        <v/>
      </c>
    </row>
    <row r="21" spans="1:17" x14ac:dyDescent="0.2">
      <c r="A21" s="6" t="s">
        <v>489</v>
      </c>
      <c r="B21" s="6" t="s">
        <v>468</v>
      </c>
      <c r="C21" s="6" t="s">
        <v>6</v>
      </c>
      <c r="D21" s="6" t="s">
        <v>469</v>
      </c>
      <c r="E21" s="8" t="s">
        <v>59</v>
      </c>
      <c r="F21" s="8">
        <v>0</v>
      </c>
      <c r="G21" s="8">
        <v>3</v>
      </c>
      <c r="H21" s="6" t="s">
        <v>344</v>
      </c>
      <c r="I21" s="176" t="s">
        <v>11389</v>
      </c>
      <c r="J21" s="176" t="s">
        <v>11389</v>
      </c>
      <c r="K21" s="176" t="s">
        <v>11388</v>
      </c>
      <c r="L21" s="8">
        <v>14</v>
      </c>
      <c r="M21" s="116"/>
      <c r="P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&lt;tr&gt;&lt;td&gt;15215-7000&lt;/td&gt;&lt;td&gt;Survey and staking, parking area&lt;/td&gt;&lt;td&gt;Each&lt;/td&gt;&lt;td&gt;SURVEY AND STAKING, PARKING AREA&lt;/td&gt;&lt;td&gt;EACH&lt;/td&gt;&lt;td&gt;0&lt;/td&gt;&lt;td&gt;3&lt;/td&gt;&lt;td&gt;N&lt;/td&gt;&lt;td&gt; &lt;/td&gt;&lt;td&gt;&lt;/td&gt;&lt;/tr&gt;</v>
      </c>
      <c r="Q21" s="106" t="str">
        <f>IF(PayItems[[#This Row],[Date Added / Modified]]&gt;0,TEXT(PayItems[[#This Row],[Date Added / Modified]],"m/d/yyy"),"")</f>
        <v/>
      </c>
    </row>
    <row r="22" spans="1:17" x14ac:dyDescent="0.2">
      <c r="A22" s="106" t="s">
        <v>10914</v>
      </c>
      <c r="B22" s="106" t="s">
        <v>10912</v>
      </c>
      <c r="C22" s="88" t="s">
        <v>6</v>
      </c>
      <c r="D22" s="106" t="s">
        <v>10913</v>
      </c>
      <c r="E22" s="104" t="s">
        <v>59</v>
      </c>
      <c r="F22" s="104">
        <v>0</v>
      </c>
      <c r="G22" s="104">
        <v>3</v>
      </c>
      <c r="H22" s="88" t="s">
        <v>344</v>
      </c>
      <c r="I22" s="176" t="s">
        <v>11389</v>
      </c>
      <c r="J22" s="176" t="s">
        <v>11389</v>
      </c>
      <c r="K22" s="176" t="s">
        <v>11388</v>
      </c>
      <c r="L22" s="104">
        <v>14</v>
      </c>
      <c r="M22" s="116">
        <v>42936</v>
      </c>
      <c r="N22" s="106" t="s">
        <v>9977</v>
      </c>
      <c r="O22" s="88"/>
      <c r="P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&lt;tr&gt;&lt;td&gt;15215-8000&lt;/td&gt;&lt;td&gt;Survey and staking, intersection&lt;/td&gt;&lt;td&gt;Each&lt;/td&gt;&lt;td&gt;SURVEY AND STAKING, INTERSECTION&lt;/td&gt;&lt;td&gt;EACH&lt;/td&gt;&lt;td&gt;0&lt;/td&gt;&lt;td&gt;3&lt;/td&gt;&lt;td&gt;N&lt;/td&gt;&lt;td&gt;7/20/2017&lt;/td&gt;&lt;td&gt;&lt;/td&gt;&lt;/tr&gt;</v>
      </c>
      <c r="Q22" s="106" t="str">
        <f>IF(PayItems[[#This Row],[Date Added / Modified]]&gt;0,TEXT(PayItems[[#This Row],[Date Added / Modified]],"m/d/yyy"),"")</f>
        <v>7/20/2017</v>
      </c>
    </row>
    <row r="23" spans="1:17" x14ac:dyDescent="0.2">
      <c r="A23" s="6" t="s">
        <v>490</v>
      </c>
      <c r="B23" s="6" t="s">
        <v>487</v>
      </c>
      <c r="C23" s="6" t="s">
        <v>5</v>
      </c>
      <c r="D23" s="6" t="s">
        <v>488</v>
      </c>
      <c r="E23" s="8" t="s">
        <v>58</v>
      </c>
      <c r="F23" s="8">
        <v>3</v>
      </c>
      <c r="G23" s="8">
        <v>3</v>
      </c>
      <c r="H23" s="6" t="s">
        <v>344</v>
      </c>
      <c r="I23" s="176" t="s">
        <v>11389</v>
      </c>
      <c r="J23" s="176" t="s">
        <v>11389</v>
      </c>
      <c r="K23" s="176" t="s">
        <v>11388</v>
      </c>
      <c r="L23" s="8">
        <v>14</v>
      </c>
      <c r="M23" s="116"/>
      <c r="P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&lt;tr&gt;&lt;td&gt;15216-1000&lt;/td&gt;&lt;td&gt;Survey and staking, roadway cross-sections&lt;/td&gt;&lt;td&gt;km&lt;/td&gt;&lt;td&gt;SURVEY AND STAKING, ROADWAY CROSS-SECTIONS&lt;/td&gt;&lt;td&gt;MILE&lt;/td&gt;&lt;td&gt;3&lt;/td&gt;&lt;td&gt;3&lt;/td&gt;&lt;td&gt;N&lt;/td&gt;&lt;td&gt; &lt;/td&gt;&lt;td&gt;&lt;/td&gt;&lt;/tr&gt;</v>
      </c>
      <c r="Q23" s="106" t="str">
        <f>IF(PayItems[[#This Row],[Date Added / Modified]]&gt;0,TEXT(PayItems[[#This Row],[Date Added / Modified]],"m/d/yyy"),"")</f>
        <v/>
      </c>
    </row>
    <row r="24" spans="1:17" x14ac:dyDescent="0.2">
      <c r="A24" s="6" t="s">
        <v>491</v>
      </c>
      <c r="B24" s="6" t="s">
        <v>492</v>
      </c>
      <c r="C24" s="6" t="s">
        <v>5</v>
      </c>
      <c r="D24" s="6" t="s">
        <v>493</v>
      </c>
      <c r="E24" s="8" t="s">
        <v>58</v>
      </c>
      <c r="F24" s="8">
        <v>3</v>
      </c>
      <c r="G24" s="8">
        <v>3</v>
      </c>
      <c r="H24" s="6" t="s">
        <v>344</v>
      </c>
      <c r="I24" s="176" t="s">
        <v>11389</v>
      </c>
      <c r="J24" s="176" t="s">
        <v>11389</v>
      </c>
      <c r="K24" s="176" t="s">
        <v>11388</v>
      </c>
      <c r="L24" s="8">
        <v>14</v>
      </c>
      <c r="M24" s="116"/>
      <c r="P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&lt;tr&gt;&lt;td&gt;15216-2000&lt;/td&gt;&lt;td&gt;Survey and staking, grade finishing stakes&lt;/td&gt;&lt;td&gt;km&lt;/td&gt;&lt;td&gt;SURVEY AND STAKING, GRADE FINISHING STAKES&lt;/td&gt;&lt;td&gt;MILE&lt;/td&gt;&lt;td&gt;3&lt;/td&gt;&lt;td&gt;3&lt;/td&gt;&lt;td&gt;N&lt;/td&gt;&lt;td&gt; &lt;/td&gt;&lt;td&gt;&lt;/td&gt;&lt;/tr&gt;</v>
      </c>
      <c r="Q24" s="106" t="str">
        <f>IF(PayItems[[#This Row],[Date Added / Modified]]&gt;0,TEXT(PayItems[[#This Row],[Date Added / Modified]],"m/d/yyy"),"")</f>
        <v/>
      </c>
    </row>
    <row r="25" spans="1:17" x14ac:dyDescent="0.2">
      <c r="A25" s="6" t="s">
        <v>494</v>
      </c>
      <c r="B25" s="6" t="s">
        <v>495</v>
      </c>
      <c r="C25" s="6" t="s">
        <v>5</v>
      </c>
      <c r="D25" s="6" t="s">
        <v>496</v>
      </c>
      <c r="E25" s="8" t="s">
        <v>58</v>
      </c>
      <c r="F25" s="8">
        <v>3</v>
      </c>
      <c r="G25" s="8">
        <v>3</v>
      </c>
      <c r="H25" s="6" t="s">
        <v>344</v>
      </c>
      <c r="I25" s="176" t="s">
        <v>11389</v>
      </c>
      <c r="J25" s="176" t="s">
        <v>11389</v>
      </c>
      <c r="K25" s="176" t="s">
        <v>11388</v>
      </c>
      <c r="L25" s="8">
        <v>14</v>
      </c>
      <c r="M25" s="116"/>
      <c r="P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&lt;tr&gt;&lt;td&gt;15216-3000&lt;/td&gt;&lt;td&gt;Survey and staking, template control&lt;/td&gt;&lt;td&gt;km&lt;/td&gt;&lt;td&gt;SURVEY AND STAKING, TEMPLATE CONTROL&lt;/td&gt;&lt;td&gt;MILE&lt;/td&gt;&lt;td&gt;3&lt;/td&gt;&lt;td&gt;3&lt;/td&gt;&lt;td&gt;N&lt;/td&gt;&lt;td&gt; &lt;/td&gt;&lt;td&gt;&lt;/td&gt;&lt;/tr&gt;</v>
      </c>
      <c r="Q25" s="106" t="str">
        <f>IF(PayItems[[#This Row],[Date Added / Modified]]&gt;0,TEXT(PayItems[[#This Row],[Date Added / Modified]],"m/d/yyy"),"")</f>
        <v/>
      </c>
    </row>
    <row r="26" spans="1:17" x14ac:dyDescent="0.2">
      <c r="A26" s="6" t="s">
        <v>497</v>
      </c>
      <c r="B26" s="6" t="s">
        <v>459</v>
      </c>
      <c r="C26" s="6" t="s">
        <v>107</v>
      </c>
      <c r="D26" s="6" t="s">
        <v>460</v>
      </c>
      <c r="E26" s="8" t="s">
        <v>60</v>
      </c>
      <c r="F26" s="8">
        <v>0</v>
      </c>
      <c r="G26" s="8">
        <v>3</v>
      </c>
      <c r="H26" s="6" t="s">
        <v>344</v>
      </c>
      <c r="I26" s="176" t="s">
        <v>11389</v>
      </c>
      <c r="J26" s="176" t="s">
        <v>11389</v>
      </c>
      <c r="K26" s="176" t="s">
        <v>11388</v>
      </c>
      <c r="L26" s="8">
        <v>14</v>
      </c>
      <c r="M26" s="116"/>
      <c r="P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&lt;tr&gt;&lt;td&gt;15217-1000&lt;/td&gt;&lt;td&gt;Survey and staking, miscellaneous&lt;/td&gt;&lt;td&gt;Hour&lt;/td&gt;&lt;td&gt;SURVEY AND STAKING, MISCELLANEOUS&lt;/td&gt;&lt;td&gt;HOUR&lt;/td&gt;&lt;td&gt;0&lt;/td&gt;&lt;td&gt;3&lt;/td&gt;&lt;td&gt;N&lt;/td&gt;&lt;td&gt; &lt;/td&gt;&lt;td&gt;&lt;/td&gt;&lt;/tr&gt;</v>
      </c>
      <c r="Q26" s="106" t="str">
        <f>IF(PayItems[[#This Row],[Date Added / Modified]]&gt;0,TEXT(PayItems[[#This Row],[Date Added / Modified]],"m/d/yyy"),"")</f>
        <v/>
      </c>
    </row>
    <row r="27" spans="1:17" x14ac:dyDescent="0.2">
      <c r="A27" s="6" t="s">
        <v>498</v>
      </c>
      <c r="B27" s="6" t="s">
        <v>10</v>
      </c>
      <c r="C27" s="6" t="s">
        <v>5</v>
      </c>
      <c r="D27" s="6" t="s">
        <v>499</v>
      </c>
      <c r="E27" s="8" t="s">
        <v>58</v>
      </c>
      <c r="F27" s="8">
        <v>3</v>
      </c>
      <c r="G27" s="8">
        <v>3</v>
      </c>
      <c r="H27" s="6" t="s">
        <v>344</v>
      </c>
      <c r="I27" s="176" t="s">
        <v>11389</v>
      </c>
      <c r="J27" s="176" t="s">
        <v>11389</v>
      </c>
      <c r="K27" s="176" t="s">
        <v>11388</v>
      </c>
      <c r="L27" s="8">
        <v>14</v>
      </c>
      <c r="M27" s="116"/>
      <c r="P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&lt;tr&gt;&lt;td&gt;15225-0000&lt;/td&gt;&lt;td&gt;Slope, reference, and clearing and grubbing control&lt;/td&gt;&lt;td&gt;km&lt;/td&gt;&lt;td&gt;SLOPE, REFERENCE, AND CLEARING AND GRUBBING CONTROL&lt;/td&gt;&lt;td&gt;MILE&lt;/td&gt;&lt;td&gt;3&lt;/td&gt;&lt;td&gt;3&lt;/td&gt;&lt;td&gt;N&lt;/td&gt;&lt;td&gt; &lt;/td&gt;&lt;td&gt;&lt;/td&gt;&lt;/tr&gt;</v>
      </c>
      <c r="Q27" s="106" t="str">
        <f>IF(PayItems[[#This Row],[Date Added / Modified]]&gt;0,TEXT(PayItems[[#This Row],[Date Added / Modified]],"m/d/yyy"),"")</f>
        <v/>
      </c>
    </row>
    <row r="28" spans="1:17" x14ac:dyDescent="0.2">
      <c r="A28" s="6" t="s">
        <v>500</v>
      </c>
      <c r="B28" s="6" t="s">
        <v>501</v>
      </c>
      <c r="C28" s="6" t="s">
        <v>5</v>
      </c>
      <c r="D28" s="6" t="s">
        <v>502</v>
      </c>
      <c r="E28" s="8" t="s">
        <v>58</v>
      </c>
      <c r="F28" s="8">
        <v>3</v>
      </c>
      <c r="G28" s="8">
        <v>3</v>
      </c>
      <c r="H28" s="6" t="s">
        <v>344</v>
      </c>
      <c r="I28" s="176" t="s">
        <v>11389</v>
      </c>
      <c r="J28" s="176" t="s">
        <v>11389</v>
      </c>
      <c r="K28" s="176" t="s">
        <v>11388</v>
      </c>
      <c r="L28" s="8">
        <v>14</v>
      </c>
      <c r="M28" s="116"/>
      <c r="P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&lt;tr&gt;&lt;td&gt;15236-2000&lt;/td&gt;&lt;td&gt;Survey control, grade finishing&lt;/td&gt;&lt;td&gt;km&lt;/td&gt;&lt;td&gt;SURVEY CONTROL, GRADE FINISHING&lt;/td&gt;&lt;td&gt;MILE&lt;/td&gt;&lt;td&gt;3&lt;/td&gt;&lt;td&gt;3&lt;/td&gt;&lt;td&gt;N&lt;/td&gt;&lt;td&gt; &lt;/td&gt;&lt;td&gt;&lt;/td&gt;&lt;/tr&gt;</v>
      </c>
      <c r="Q28" s="106" t="str">
        <f>IF(PayItems[[#This Row],[Date Added / Modified]]&gt;0,TEXT(PayItems[[#This Row],[Date Added / Modified]],"m/d/yyy"),"")</f>
        <v/>
      </c>
    </row>
    <row r="29" spans="1:17" x14ac:dyDescent="0.2">
      <c r="A29" s="6" t="s">
        <v>503</v>
      </c>
      <c r="B29" s="6" t="s">
        <v>143</v>
      </c>
      <c r="C29" s="6" t="s">
        <v>85</v>
      </c>
      <c r="D29" s="6" t="s">
        <v>504</v>
      </c>
      <c r="E29" s="8" t="s">
        <v>85</v>
      </c>
      <c r="F29" s="8">
        <v>0</v>
      </c>
      <c r="G29" s="8">
        <v>3</v>
      </c>
      <c r="H29" s="6" t="s">
        <v>344</v>
      </c>
      <c r="I29" s="176" t="s">
        <v>11389</v>
      </c>
      <c r="J29" s="176" t="s">
        <v>11389</v>
      </c>
      <c r="K29" s="176" t="s">
        <v>11388</v>
      </c>
      <c r="L29" s="8">
        <v>14</v>
      </c>
      <c r="M29" s="116"/>
      <c r="P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&lt;tr&gt;&lt;td&gt;15301-0000&lt;/td&gt;&lt;td&gt;Contractor quality control&lt;/td&gt;&lt;td&gt;LPSM&lt;/td&gt;&lt;td&gt;CONTRACTOR QUALITY CONTROL&lt;/td&gt;&lt;td&gt;LPSM&lt;/td&gt;&lt;td&gt;0&lt;/td&gt;&lt;td&gt;3&lt;/td&gt;&lt;td&gt;N&lt;/td&gt;&lt;td&gt; &lt;/td&gt;&lt;td&gt;&lt;/td&gt;&lt;/tr&gt;</v>
      </c>
      <c r="Q29" s="106" t="str">
        <f>IF(PayItems[[#This Row],[Date Added / Modified]]&gt;0,TEXT(PayItems[[#This Row],[Date Added / Modified]],"m/d/yyy"),"")</f>
        <v/>
      </c>
    </row>
    <row r="30" spans="1:17" x14ac:dyDescent="0.2">
      <c r="A30" s="6" t="s">
        <v>505</v>
      </c>
      <c r="B30" s="6" t="s">
        <v>506</v>
      </c>
      <c r="C30" s="6" t="s">
        <v>85</v>
      </c>
      <c r="D30" s="6" t="s">
        <v>507</v>
      </c>
      <c r="E30" s="8" t="s">
        <v>85</v>
      </c>
      <c r="F30" s="8">
        <v>0</v>
      </c>
      <c r="G30" s="8">
        <v>3</v>
      </c>
      <c r="H30" s="6" t="s">
        <v>344</v>
      </c>
      <c r="I30" s="176" t="s">
        <v>11389</v>
      </c>
      <c r="J30" s="176" t="s">
        <v>11389</v>
      </c>
      <c r="K30" s="176" t="s">
        <v>11388</v>
      </c>
      <c r="L30" s="8">
        <v>14</v>
      </c>
      <c r="M30" s="116"/>
      <c r="P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&lt;tr&gt;&lt;td&gt;15301-0010&lt;/td&gt;&lt;td&gt;Contractor quality control and assurance&lt;/td&gt;&lt;td&gt;LPSM&lt;/td&gt;&lt;td&gt;CONTRACTOR QUALITY CONTROL AND ASSURANCE&lt;/td&gt;&lt;td&gt;LPSM&lt;/td&gt;&lt;td&gt;0&lt;/td&gt;&lt;td&gt;3&lt;/td&gt;&lt;td&gt;N&lt;/td&gt;&lt;td&gt; &lt;/td&gt;&lt;td&gt;&lt;/td&gt;&lt;/tr&gt;</v>
      </c>
      <c r="Q30" s="106" t="str">
        <f>IF(PayItems[[#This Row],[Date Added / Modified]]&gt;0,TEXT(PayItems[[#This Row],[Date Added / Modified]],"m/d/yyy"),"")</f>
        <v/>
      </c>
    </row>
    <row r="31" spans="1:17" x14ac:dyDescent="0.2">
      <c r="A31" s="6" t="s">
        <v>508</v>
      </c>
      <c r="B31" s="6" t="s">
        <v>154</v>
      </c>
      <c r="C31" s="6" t="s">
        <v>21</v>
      </c>
      <c r="D31" s="6" t="s">
        <v>509</v>
      </c>
      <c r="E31" s="8" t="s">
        <v>31</v>
      </c>
      <c r="F31" s="8">
        <v>0</v>
      </c>
      <c r="G31" s="8">
        <v>3</v>
      </c>
      <c r="H31" s="6" t="s">
        <v>344</v>
      </c>
      <c r="I31" s="176" t="s">
        <v>11389</v>
      </c>
      <c r="J31" s="176" t="s">
        <v>11389</v>
      </c>
      <c r="K31" s="176" t="s">
        <v>11388</v>
      </c>
      <c r="L31" s="8">
        <v>14</v>
      </c>
      <c r="M31" s="116"/>
      <c r="P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&lt;tr&gt;&lt;td&gt;15302-0000&lt;/td&gt;&lt;td&gt;Contractor quality control manager&lt;/td&gt;&lt;td&gt;Day&lt;/td&gt;&lt;td&gt;CONTRACTOR QUALITY CONTROL MANAGER&lt;/td&gt;&lt;td&gt;DAY&lt;/td&gt;&lt;td&gt;0&lt;/td&gt;&lt;td&gt;3&lt;/td&gt;&lt;td&gt;N&lt;/td&gt;&lt;td&gt; &lt;/td&gt;&lt;td&gt;&lt;/td&gt;&lt;/tr&gt;</v>
      </c>
      <c r="Q31" s="106" t="str">
        <f>IF(PayItems[[#This Row],[Date Added / Modified]]&gt;0,TEXT(PayItems[[#This Row],[Date Added / Modified]],"m/d/yyy"),"")</f>
        <v/>
      </c>
    </row>
    <row r="32" spans="1:17" x14ac:dyDescent="0.2">
      <c r="A32" s="6" t="s">
        <v>510</v>
      </c>
      <c r="B32" s="6" t="s">
        <v>154</v>
      </c>
      <c r="C32" s="6" t="s">
        <v>97</v>
      </c>
      <c r="D32" s="6" t="s">
        <v>509</v>
      </c>
      <c r="E32" s="8" t="s">
        <v>172</v>
      </c>
      <c r="F32" s="8">
        <v>0</v>
      </c>
      <c r="G32" s="8">
        <v>3</v>
      </c>
      <c r="H32" s="6" t="s">
        <v>344</v>
      </c>
      <c r="I32" s="176" t="s">
        <v>11389</v>
      </c>
      <c r="J32" s="176" t="s">
        <v>11389</v>
      </c>
      <c r="K32" s="176" t="s">
        <v>11388</v>
      </c>
      <c r="L32" s="8">
        <v>14</v>
      </c>
      <c r="M32" s="116"/>
      <c r="P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&lt;tr&gt;&lt;td&gt;15303-0000&lt;/td&gt;&lt;td&gt;Contractor quality control manager&lt;/td&gt;&lt;td&gt;mo&lt;/td&gt;&lt;td&gt;CONTRACTOR QUALITY CONTROL MANAGER&lt;/td&gt;&lt;td&gt;MO&lt;/td&gt;&lt;td&gt;0&lt;/td&gt;&lt;td&gt;3&lt;/td&gt;&lt;td&gt;N&lt;/td&gt;&lt;td&gt; &lt;/td&gt;&lt;td&gt;&lt;/td&gt;&lt;/tr&gt;</v>
      </c>
      <c r="Q32" s="106" t="str">
        <f>IF(PayItems[[#This Row],[Date Added / Modified]]&gt;0,TEXT(PayItems[[#This Row],[Date Added / Modified]],"m/d/yyy"),"")</f>
        <v/>
      </c>
    </row>
    <row r="33" spans="1:17" x14ac:dyDescent="0.2">
      <c r="A33" s="6" t="s">
        <v>511</v>
      </c>
      <c r="B33" s="6" t="s">
        <v>144</v>
      </c>
      <c r="C33" s="6" t="s">
        <v>85</v>
      </c>
      <c r="D33" s="6" t="s">
        <v>512</v>
      </c>
      <c r="E33" s="8" t="s">
        <v>85</v>
      </c>
      <c r="F33" s="8">
        <v>0</v>
      </c>
      <c r="G33" s="8">
        <v>3</v>
      </c>
      <c r="H33" s="6" t="s">
        <v>344</v>
      </c>
      <c r="I33" s="176" t="s">
        <v>11389</v>
      </c>
      <c r="J33" s="176" t="s">
        <v>11389</v>
      </c>
      <c r="K33" s="176" t="s">
        <v>11388</v>
      </c>
      <c r="L33" s="8">
        <v>14</v>
      </c>
      <c r="M33" s="116"/>
      <c r="P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&lt;tr&gt;&lt;td&gt;15401-0000&lt;/td&gt;&lt;td&gt;Contractor testing&lt;/td&gt;&lt;td&gt;LPSM&lt;/td&gt;&lt;td&gt;CONTRACTOR TESTING&lt;/td&gt;&lt;td&gt;LPSM&lt;/td&gt;&lt;td&gt;0&lt;/td&gt;&lt;td&gt;3&lt;/td&gt;&lt;td&gt;N&lt;/td&gt;&lt;td&gt; &lt;/td&gt;&lt;td&gt;&lt;/td&gt;&lt;/tr&gt;</v>
      </c>
      <c r="Q33" s="106" t="str">
        <f>IF(PayItems[[#This Row],[Date Added / Modified]]&gt;0,TEXT(PayItems[[#This Row],[Date Added / Modified]],"m/d/yyy"),"")</f>
        <v/>
      </c>
    </row>
    <row r="34" spans="1:17" x14ac:dyDescent="0.2">
      <c r="A34" s="6" t="s">
        <v>513</v>
      </c>
      <c r="B34" s="6" t="s">
        <v>1</v>
      </c>
      <c r="C34" s="6" t="s">
        <v>85</v>
      </c>
      <c r="D34" s="6" t="s">
        <v>514</v>
      </c>
      <c r="E34" s="8" t="s">
        <v>85</v>
      </c>
      <c r="F34" s="8">
        <v>0</v>
      </c>
      <c r="G34" s="8">
        <v>3</v>
      </c>
      <c r="H34" s="6" t="s">
        <v>344</v>
      </c>
      <c r="I34" s="176" t="s">
        <v>11389</v>
      </c>
      <c r="J34" s="176" t="s">
        <v>11389</v>
      </c>
      <c r="K34" s="176" t="s">
        <v>11388</v>
      </c>
      <c r="L34" s="8">
        <v>14</v>
      </c>
      <c r="M34" s="116"/>
      <c r="P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&lt;tr&gt;&lt;td&gt;15501-0000&lt;/td&gt;&lt;td&gt;Construction schedule&lt;/td&gt;&lt;td&gt;LPSM&lt;/td&gt;&lt;td&gt;CONSTRUCTION SCHEDULE&lt;/td&gt;&lt;td&gt;LPSM&lt;/td&gt;&lt;td&gt;0&lt;/td&gt;&lt;td&gt;3&lt;/td&gt;&lt;td&gt;N&lt;/td&gt;&lt;td&gt; &lt;/td&gt;&lt;td&gt;&lt;/td&gt;&lt;/tr&gt;</v>
      </c>
      <c r="Q34" s="106" t="str">
        <f>IF(PayItems[[#This Row],[Date Added / Modified]]&gt;0,TEXT(PayItems[[#This Row],[Date Added / Modified]],"m/d/yyy"),"")</f>
        <v/>
      </c>
    </row>
    <row r="35" spans="1:17" x14ac:dyDescent="0.2">
      <c r="A35" s="6" t="s">
        <v>515</v>
      </c>
      <c r="B35" s="6" t="s">
        <v>2</v>
      </c>
      <c r="C35" s="6" t="s">
        <v>85</v>
      </c>
      <c r="D35" s="6" t="s">
        <v>516</v>
      </c>
      <c r="E35" s="8" t="s">
        <v>85</v>
      </c>
      <c r="F35" s="8">
        <v>0</v>
      </c>
      <c r="G35" s="8">
        <v>3</v>
      </c>
      <c r="H35" s="6" t="s">
        <v>344</v>
      </c>
      <c r="I35" s="176" t="s">
        <v>11389</v>
      </c>
      <c r="J35" s="176" t="s">
        <v>11389</v>
      </c>
      <c r="K35" s="176" t="s">
        <v>11388</v>
      </c>
      <c r="L35" s="8">
        <v>14</v>
      </c>
      <c r="M35" s="116"/>
      <c r="P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&lt;tr&gt;&lt;td&gt;15701-0000&lt;/td&gt;&lt;td&gt;Soil erosion control&lt;/td&gt;&lt;td&gt;LPSM&lt;/td&gt;&lt;td&gt;SOIL EROSION CONTROL&lt;/td&gt;&lt;td&gt;LPSM&lt;/td&gt;&lt;td&gt;0&lt;/td&gt;&lt;td&gt;3&lt;/td&gt;&lt;td&gt;N&lt;/td&gt;&lt;td&gt; &lt;/td&gt;&lt;td&gt;&lt;/td&gt;&lt;/tr&gt;</v>
      </c>
      <c r="Q35" s="106" t="str">
        <f>IF(PayItems[[#This Row],[Date Added / Modified]]&gt;0,TEXT(PayItems[[#This Row],[Date Added / Modified]],"m/d/yyy"),"")</f>
        <v/>
      </c>
    </row>
    <row r="36" spans="1:17" x14ac:dyDescent="0.2">
      <c r="A36" s="6" t="s">
        <v>517</v>
      </c>
      <c r="B36" s="6" t="s">
        <v>518</v>
      </c>
      <c r="C36" s="6" t="s">
        <v>85</v>
      </c>
      <c r="D36" s="6" t="s">
        <v>519</v>
      </c>
      <c r="E36" s="8" t="s">
        <v>85</v>
      </c>
      <c r="F36" s="8">
        <v>0</v>
      </c>
      <c r="G36" s="8">
        <v>3</v>
      </c>
      <c r="H36" s="6" t="s">
        <v>344</v>
      </c>
      <c r="I36" s="176" t="s">
        <v>11389</v>
      </c>
      <c r="J36" s="176" t="s">
        <v>11389</v>
      </c>
      <c r="K36" s="176" t="s">
        <v>11388</v>
      </c>
      <c r="L36" s="8">
        <v>14</v>
      </c>
      <c r="M36" s="116"/>
      <c r="P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&lt;tr&gt;&lt;td&gt;15702-1000&lt;/td&gt;&lt;td&gt;Soil erosion control, temporary diversion channel&lt;/td&gt;&lt;td&gt;LPSM&lt;/td&gt;&lt;td&gt;SOIL EROSION CONTROL, TEMPORARY DIVERSION CHANNEL&lt;/td&gt;&lt;td&gt;LPSM&lt;/td&gt;&lt;td&gt;0&lt;/td&gt;&lt;td&gt;3&lt;/td&gt;&lt;td&gt;N&lt;/td&gt;&lt;td&gt; &lt;/td&gt;&lt;td&gt;&lt;/td&gt;&lt;/tr&gt;</v>
      </c>
      <c r="Q36" s="106" t="str">
        <f>IF(PayItems[[#This Row],[Date Added / Modified]]&gt;0,TEXT(PayItems[[#This Row],[Date Added / Modified]],"m/d/yyy"),"")</f>
        <v/>
      </c>
    </row>
    <row r="37" spans="1:17" x14ac:dyDescent="0.2">
      <c r="A37" s="6" t="s">
        <v>520</v>
      </c>
      <c r="B37" s="106" t="s">
        <v>521</v>
      </c>
      <c r="C37" s="6" t="s">
        <v>85</v>
      </c>
      <c r="D37" s="106" t="s">
        <v>522</v>
      </c>
      <c r="E37" s="8" t="s">
        <v>85</v>
      </c>
      <c r="F37" s="8">
        <v>0</v>
      </c>
      <c r="G37" s="8">
        <v>3</v>
      </c>
      <c r="H37" s="6" t="s">
        <v>344</v>
      </c>
      <c r="I37" s="176" t="s">
        <v>11389</v>
      </c>
      <c r="J37" s="176" t="s">
        <v>11389</v>
      </c>
      <c r="K37" s="176" t="s">
        <v>11388</v>
      </c>
      <c r="L37" s="8">
        <v>14</v>
      </c>
      <c r="M37" s="116"/>
      <c r="P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&lt;tr&gt;&lt;td&gt;15702-2000&lt;/td&gt;&lt;td&gt;Soil erosion control, turbidity monitoring&lt;/td&gt;&lt;td&gt;LPSM&lt;/td&gt;&lt;td&gt;SOIL EROSION CONTROL, TURBIDITY MONITORING&lt;/td&gt;&lt;td&gt;LPSM&lt;/td&gt;&lt;td&gt;0&lt;/td&gt;&lt;td&gt;3&lt;/td&gt;&lt;td&gt;N&lt;/td&gt;&lt;td&gt; &lt;/td&gt;&lt;td&gt;&lt;/td&gt;&lt;/tr&gt;</v>
      </c>
      <c r="Q37" s="106" t="str">
        <f>IF(PayItems[[#This Row],[Date Added / Modified]]&gt;0,TEXT(PayItems[[#This Row],[Date Added / Modified]],"m/d/yyy"),"")</f>
        <v/>
      </c>
    </row>
    <row r="38" spans="1:17" x14ac:dyDescent="0.2">
      <c r="A38" s="110" t="s">
        <v>10860</v>
      </c>
      <c r="B38" s="106" t="s">
        <v>655</v>
      </c>
      <c r="C38" s="110" t="s">
        <v>85</v>
      </c>
      <c r="D38" s="106" t="s">
        <v>656</v>
      </c>
      <c r="E38" s="111" t="s">
        <v>85</v>
      </c>
      <c r="F38" s="111">
        <v>0</v>
      </c>
      <c r="G38" s="111">
        <v>3</v>
      </c>
      <c r="H38" s="110" t="s">
        <v>344</v>
      </c>
      <c r="I38" s="176" t="s">
        <v>11389</v>
      </c>
      <c r="J38" s="176" t="s">
        <v>11389</v>
      </c>
      <c r="K38" s="176" t="s">
        <v>11388</v>
      </c>
      <c r="L38" s="111">
        <v>14</v>
      </c>
      <c r="M38" s="116">
        <v>42710</v>
      </c>
      <c r="N38" s="110" t="s">
        <v>9977</v>
      </c>
      <c r="O38" s="110"/>
      <c r="P38"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&lt;tr&gt;&lt;td&gt;15702-3000&lt;/td&gt;&lt;td&gt;Soil erosion control, supervisor&lt;/td&gt;&lt;td&gt;LPSM&lt;/td&gt;&lt;td&gt;SOIL EROSION CONTROL, SUPERVISOR&lt;/td&gt;&lt;td&gt;LPSM&lt;/td&gt;&lt;td&gt;0&lt;/td&gt;&lt;td&gt;3&lt;/td&gt;&lt;td&gt;N&lt;/td&gt;&lt;td&gt;12/6/2016&lt;/td&gt;&lt;td&gt;&lt;/td&gt;&lt;/tr&gt;</v>
      </c>
      <c r="Q38" s="106" t="str">
        <f>IF(PayItems[[#This Row],[Date Added / Modified]]&gt;0,TEXT(PayItems[[#This Row],[Date Added / Modified]],"m/d/yyy"),"")</f>
        <v>12/6/2016</v>
      </c>
    </row>
    <row r="39" spans="1:17" x14ac:dyDescent="0.2">
      <c r="A39" s="106" t="s">
        <v>11028</v>
      </c>
      <c r="B39" s="106" t="s">
        <v>651</v>
      </c>
      <c r="C39" s="110" t="s">
        <v>85</v>
      </c>
      <c r="D39" s="106" t="s">
        <v>652</v>
      </c>
      <c r="E39" s="110" t="s">
        <v>85</v>
      </c>
      <c r="F39" s="145">
        <v>0</v>
      </c>
      <c r="G39" s="145">
        <v>3</v>
      </c>
      <c r="H39" s="106" t="s">
        <v>344</v>
      </c>
      <c r="I39" s="176" t="s">
        <v>11389</v>
      </c>
      <c r="J39" s="176" t="s">
        <v>11389</v>
      </c>
      <c r="K39" s="176" t="s">
        <v>11388</v>
      </c>
      <c r="L39" s="145">
        <v>14</v>
      </c>
      <c r="M39" s="116">
        <v>43283</v>
      </c>
      <c r="N39" s="106" t="s">
        <v>9962</v>
      </c>
      <c r="O39" s="143"/>
      <c r="P39"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&lt;tr&gt;&lt;td&gt;15702-4000&lt;/td&gt;&lt;td&gt;Soil erosion control, filter bag&lt;/td&gt;&lt;td&gt;LPSM&lt;/td&gt;&lt;td&gt;SOIL EROSION CONTROL, FILTER BAG&lt;/td&gt;&lt;td&gt;LPSM&lt;/td&gt;&lt;td&gt;0&lt;/td&gt;&lt;td&gt;3&lt;/td&gt;&lt;td&gt;N&lt;/td&gt;&lt;td&gt;7/2/2018&lt;/td&gt;&lt;td&gt;&lt;/td&gt;&lt;/tr&gt;</v>
      </c>
      <c r="Q39" s="106" t="str">
        <f>IF(PayItems[[#This Row],[Date Added / Modified]]&gt;0,TEXT(PayItems[[#This Row],[Date Added / Modified]],"m/d/yyy"),"")</f>
        <v>7/2/2018</v>
      </c>
    </row>
    <row r="40" spans="1:17" x14ac:dyDescent="0.2">
      <c r="A40" s="106" t="s">
        <v>11081</v>
      </c>
      <c r="B40" s="106" t="s">
        <v>587</v>
      </c>
      <c r="C40" s="88" t="s">
        <v>85</v>
      </c>
      <c r="D40" s="106" t="s">
        <v>588</v>
      </c>
      <c r="E40" s="104" t="s">
        <v>85</v>
      </c>
      <c r="F40" s="104">
        <v>0</v>
      </c>
      <c r="G40" s="104">
        <v>3</v>
      </c>
      <c r="H40" s="88" t="s">
        <v>344</v>
      </c>
      <c r="I40" s="176" t="s">
        <v>11389</v>
      </c>
      <c r="J40" s="176" t="s">
        <v>11389</v>
      </c>
      <c r="K40" s="176" t="s">
        <v>11388</v>
      </c>
      <c r="L40" s="104">
        <v>14</v>
      </c>
      <c r="M40" s="116">
        <v>43563</v>
      </c>
      <c r="N40" s="106" t="s">
        <v>9971</v>
      </c>
      <c r="O40" s="88"/>
      <c r="P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&lt;tr&gt;&lt;td&gt;15702-5000&lt;/td&gt;&lt;td&gt;Soil erosion control, temporary diversion berm&lt;/td&gt;&lt;td&gt;LPSM&lt;/td&gt;&lt;td&gt;SOIL EROSION CONTROL, TEMPORARY DIVERSION BERM&lt;/td&gt;&lt;td&gt;LPSM&lt;/td&gt;&lt;td&gt;0&lt;/td&gt;&lt;td&gt;3&lt;/td&gt;&lt;td&gt;N&lt;/td&gt;&lt;td&gt;4/8/2019&lt;/td&gt;&lt;td&gt;&lt;/td&gt;&lt;/tr&gt;</v>
      </c>
      <c r="Q40" s="106" t="str">
        <f>IF(PayItems[[#This Row],[Date Added / Modified]]&gt;0,TEXT(PayItems[[#This Row],[Date Added / Modified]],"m/d/yyy"),"")</f>
        <v>4/8/2019</v>
      </c>
    </row>
    <row r="41" spans="1:17" x14ac:dyDescent="0.2">
      <c r="A41" s="106" t="s">
        <v>11135</v>
      </c>
      <c r="B41" s="106" t="s">
        <v>11136</v>
      </c>
      <c r="C41" s="88" t="s">
        <v>85</v>
      </c>
      <c r="D41" s="106" t="s">
        <v>11137</v>
      </c>
      <c r="E41" s="104" t="s">
        <v>85</v>
      </c>
      <c r="F41" s="104">
        <v>0</v>
      </c>
      <c r="G41" s="104">
        <v>3</v>
      </c>
      <c r="H41" s="88" t="s">
        <v>344</v>
      </c>
      <c r="I41" s="176" t="s">
        <v>11389</v>
      </c>
      <c r="J41" s="176" t="s">
        <v>11389</v>
      </c>
      <c r="K41" s="176" t="s">
        <v>11388</v>
      </c>
      <c r="L41" s="104">
        <v>14</v>
      </c>
      <c r="M41" s="116">
        <v>43731</v>
      </c>
      <c r="N41" s="106" t="s">
        <v>9971</v>
      </c>
      <c r="O41" s="143"/>
      <c r="P41"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&lt;tr&gt;&lt;td&gt;15702-6000&lt;/td&gt;&lt;td&gt;Soil erosion control, temporary stream diversion&lt;/td&gt;&lt;td&gt;LPSM&lt;/td&gt;&lt;td&gt;SOIL EROSION CONTROL, TEMPORARY STREAM DIVERSION&lt;/td&gt;&lt;td&gt;LPSM&lt;/td&gt;&lt;td&gt;0&lt;/td&gt;&lt;td&gt;3&lt;/td&gt;&lt;td&gt;N&lt;/td&gt;&lt;td&gt;9/23/2019&lt;/td&gt;&lt;td&gt;&lt;/td&gt;&lt;/tr&gt;</v>
      </c>
      <c r="Q41" s="106" t="str">
        <f>IF(PayItems[[#This Row],[Date Added / Modified]]&gt;0,TEXT(PayItems[[#This Row],[Date Added / Modified]],"m/d/yyy"),"")</f>
        <v>9/23/2019</v>
      </c>
    </row>
    <row r="42" spans="1:17" x14ac:dyDescent="0.2">
      <c r="A42" s="6" t="s">
        <v>523</v>
      </c>
      <c r="B42" s="6" t="s">
        <v>524</v>
      </c>
      <c r="C42" s="6" t="s">
        <v>108</v>
      </c>
      <c r="D42" s="6" t="s">
        <v>525</v>
      </c>
      <c r="E42" s="8" t="s">
        <v>61</v>
      </c>
      <c r="F42" s="8">
        <v>1</v>
      </c>
      <c r="G42" s="8">
        <v>3</v>
      </c>
      <c r="H42" s="6" t="s">
        <v>344</v>
      </c>
      <c r="I42" s="176" t="s">
        <v>11389</v>
      </c>
      <c r="J42" s="176" t="s">
        <v>11389</v>
      </c>
      <c r="K42" s="176" t="s">
        <v>11388</v>
      </c>
      <c r="L42" s="8">
        <v>14</v>
      </c>
      <c r="M42" s="116"/>
      <c r="P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&lt;tr&gt;&lt;td&gt;15703-1000&lt;/td&gt;&lt;td&gt;Soil erosion control, soil stabilization&lt;/td&gt;&lt;td&gt;ha&lt;/td&gt;&lt;td&gt;SOIL EROSION CONTROL, SOIL STABILIZATION&lt;/td&gt;&lt;td&gt;ACRE&lt;/td&gt;&lt;td&gt;1&lt;/td&gt;&lt;td&gt;3&lt;/td&gt;&lt;td&gt;N&lt;/td&gt;&lt;td&gt; &lt;/td&gt;&lt;td&gt;&lt;/td&gt;&lt;/tr&gt;</v>
      </c>
      <c r="Q42" s="106" t="str">
        <f>IF(PayItems[[#This Row],[Date Added / Modified]]&gt;0,TEXT(PayItems[[#This Row],[Date Added / Modified]],"m/d/yyy"),"")</f>
        <v/>
      </c>
    </row>
    <row r="43" spans="1:17" x14ac:dyDescent="0.2">
      <c r="A43" s="6" t="s">
        <v>526</v>
      </c>
      <c r="B43" s="6" t="s">
        <v>527</v>
      </c>
      <c r="C43" s="6" t="s">
        <v>108</v>
      </c>
      <c r="D43" s="6" t="s">
        <v>528</v>
      </c>
      <c r="E43" s="8" t="s">
        <v>61</v>
      </c>
      <c r="F43" s="8">
        <v>1</v>
      </c>
      <c r="G43" s="8">
        <v>3</v>
      </c>
      <c r="H43" s="6" t="s">
        <v>344</v>
      </c>
      <c r="I43" s="176" t="s">
        <v>11389</v>
      </c>
      <c r="J43" s="176" t="s">
        <v>11389</v>
      </c>
      <c r="K43" s="176" t="s">
        <v>11388</v>
      </c>
      <c r="L43" s="8">
        <v>14</v>
      </c>
      <c r="M43" s="116"/>
      <c r="P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&lt;tr&gt;&lt;td&gt;15703-1500&lt;/td&gt;&lt;td&gt;Soil erosion control, temporary soil tackifier&lt;/td&gt;&lt;td&gt;ha&lt;/td&gt;&lt;td&gt;SOIL EROSION CONTROL, TEMPORARY SOIL TACKIFIER&lt;/td&gt;&lt;td&gt;ACRE&lt;/td&gt;&lt;td&gt;1&lt;/td&gt;&lt;td&gt;3&lt;/td&gt;&lt;td&gt;N&lt;/td&gt;&lt;td&gt; &lt;/td&gt;&lt;td&gt;&lt;/td&gt;&lt;/tr&gt;</v>
      </c>
      <c r="Q43" s="106" t="str">
        <f>IF(PayItems[[#This Row],[Date Added / Modified]]&gt;0,TEXT(PayItems[[#This Row],[Date Added / Modified]],"m/d/yyy"),"")</f>
        <v/>
      </c>
    </row>
    <row r="44" spans="1:17" x14ac:dyDescent="0.2">
      <c r="A44" s="6" t="s">
        <v>529</v>
      </c>
      <c r="B44" s="6" t="s">
        <v>530</v>
      </c>
      <c r="C44" s="6" t="s">
        <v>108</v>
      </c>
      <c r="D44" s="6" t="s">
        <v>531</v>
      </c>
      <c r="E44" s="8" t="s">
        <v>61</v>
      </c>
      <c r="F44" s="8">
        <v>1</v>
      </c>
      <c r="G44" s="8">
        <v>3</v>
      </c>
      <c r="H44" s="6" t="s">
        <v>344</v>
      </c>
      <c r="I44" s="176" t="s">
        <v>11389</v>
      </c>
      <c r="J44" s="176" t="s">
        <v>11389</v>
      </c>
      <c r="K44" s="176" t="s">
        <v>11388</v>
      </c>
      <c r="L44" s="8">
        <v>14</v>
      </c>
      <c r="M44" s="116"/>
      <c r="P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&lt;tr&gt;&lt;td&gt;15703-2000&lt;/td&gt;&lt;td&gt;Soil erosion control, temporary turf establishment&lt;/td&gt;&lt;td&gt;ha&lt;/td&gt;&lt;td&gt;SOIL EROSION CONTROL, TEMPORARY TURF ESTABLISHMENT&lt;/td&gt;&lt;td&gt;ACRE&lt;/td&gt;&lt;td&gt;1&lt;/td&gt;&lt;td&gt;3&lt;/td&gt;&lt;td&gt;N&lt;/td&gt;&lt;td&gt; &lt;/td&gt;&lt;td&gt;&lt;/td&gt;&lt;/tr&gt;</v>
      </c>
      <c r="Q44" s="106" t="str">
        <f>IF(PayItems[[#This Row],[Date Added / Modified]]&gt;0,TEXT(PayItems[[#This Row],[Date Added / Modified]],"m/d/yyy"),"")</f>
        <v/>
      </c>
    </row>
    <row r="45" spans="1:17" x14ac:dyDescent="0.2">
      <c r="A45" s="6" t="s">
        <v>532</v>
      </c>
      <c r="B45" s="6" t="s">
        <v>533</v>
      </c>
      <c r="C45" s="6" t="s">
        <v>108</v>
      </c>
      <c r="D45" s="6" t="s">
        <v>534</v>
      </c>
      <c r="E45" s="8" t="s">
        <v>61</v>
      </c>
      <c r="F45" s="8">
        <v>1</v>
      </c>
      <c r="G45" s="8">
        <v>3</v>
      </c>
      <c r="H45" s="6" t="s">
        <v>344</v>
      </c>
      <c r="I45" s="176" t="s">
        <v>11389</v>
      </c>
      <c r="J45" s="176" t="s">
        <v>11389</v>
      </c>
      <c r="K45" s="176" t="s">
        <v>11388</v>
      </c>
      <c r="L45" s="8">
        <v>14</v>
      </c>
      <c r="M45" s="116"/>
      <c r="P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&lt;tr&gt;&lt;td&gt;15703-2500&lt;/td&gt;&lt;td&gt;Soil erosion control, mulching, hydraulic method&lt;/td&gt;&lt;td&gt;ha&lt;/td&gt;&lt;td&gt;SOIL EROSION CONTROL, MULCHING, HYDRAULIC METHOD&lt;/td&gt;&lt;td&gt;ACRE&lt;/td&gt;&lt;td&gt;1&lt;/td&gt;&lt;td&gt;3&lt;/td&gt;&lt;td&gt;N&lt;/td&gt;&lt;td&gt; &lt;/td&gt;&lt;td&gt;&lt;/td&gt;&lt;/tr&gt;</v>
      </c>
      <c r="Q45" s="106" t="str">
        <f>IF(PayItems[[#This Row],[Date Added / Modified]]&gt;0,TEXT(PayItems[[#This Row],[Date Added / Modified]],"m/d/yyy"),"")</f>
        <v/>
      </c>
    </row>
    <row r="46" spans="1:17" x14ac:dyDescent="0.2">
      <c r="A46" s="6" t="s">
        <v>8731</v>
      </c>
      <c r="B46" s="6" t="s">
        <v>8732</v>
      </c>
      <c r="C46" s="6" t="s">
        <v>108</v>
      </c>
      <c r="D46" s="6" t="s">
        <v>8733</v>
      </c>
      <c r="E46" s="8" t="s">
        <v>61</v>
      </c>
      <c r="F46" s="8">
        <v>1</v>
      </c>
      <c r="G46" s="8">
        <v>3</v>
      </c>
      <c r="H46" s="6" t="s">
        <v>344</v>
      </c>
      <c r="I46" s="176" t="s">
        <v>11389</v>
      </c>
      <c r="J46" s="176" t="s">
        <v>11389</v>
      </c>
      <c r="K46" s="176" t="s">
        <v>11388</v>
      </c>
      <c r="L46" s="8">
        <v>14</v>
      </c>
      <c r="M46" s="116"/>
      <c r="P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&lt;tr&gt;&lt;td&gt;15703-3000&lt;/td&gt;&lt;td&gt;Soil erosion control, wood strand&lt;/td&gt;&lt;td&gt;ha&lt;/td&gt;&lt;td&gt;SOIL EROSION CONTROL, WOOD STRAND&lt;/td&gt;&lt;td&gt;ACRE&lt;/td&gt;&lt;td&gt;1&lt;/td&gt;&lt;td&gt;3&lt;/td&gt;&lt;td&gt;N&lt;/td&gt;&lt;td&gt; &lt;/td&gt;&lt;td&gt;&lt;/td&gt;&lt;/tr&gt;</v>
      </c>
      <c r="Q46" s="106" t="str">
        <f>IF(PayItems[[#This Row],[Date Added / Modified]]&gt;0,TEXT(PayItems[[#This Row],[Date Added / Modified]],"m/d/yyy"),"")</f>
        <v/>
      </c>
    </row>
    <row r="47" spans="1:17" x14ac:dyDescent="0.2">
      <c r="A47" s="6" t="s">
        <v>535</v>
      </c>
      <c r="B47" s="6" t="s">
        <v>536</v>
      </c>
      <c r="C47" s="6" t="s">
        <v>109</v>
      </c>
      <c r="D47" s="6" t="s">
        <v>537</v>
      </c>
      <c r="E47" s="8" t="s">
        <v>62</v>
      </c>
      <c r="F47" s="8">
        <v>0</v>
      </c>
      <c r="G47" s="8">
        <v>3</v>
      </c>
      <c r="H47" s="6" t="s">
        <v>344</v>
      </c>
      <c r="I47" s="176" t="s">
        <v>11389</v>
      </c>
      <c r="J47" s="176" t="s">
        <v>11389</v>
      </c>
      <c r="K47" s="176" t="s">
        <v>11388</v>
      </c>
      <c r="L47" s="8">
        <v>14</v>
      </c>
      <c r="M47" s="116"/>
      <c r="P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&lt;tr&gt;&lt;td&gt;15704-1000&lt;/td&gt;&lt;td&gt;Soil erosion control, plastic lining&lt;/td&gt;&lt;td&gt;m2&lt;/td&gt;&lt;td&gt;SOIL EROSION CONTROL, PLASTIC LINING&lt;/td&gt;&lt;td&gt;SQYD&lt;/td&gt;&lt;td&gt;0&lt;/td&gt;&lt;td&gt;3&lt;/td&gt;&lt;td&gt;N&lt;/td&gt;&lt;td&gt; &lt;/td&gt;&lt;td&gt;&lt;/td&gt;&lt;/tr&gt;</v>
      </c>
      <c r="Q47" s="106" t="str">
        <f>IF(PayItems[[#This Row],[Date Added / Modified]]&gt;0,TEXT(PayItems[[#This Row],[Date Added / Modified]],"m/d/yyy"),"")</f>
        <v/>
      </c>
    </row>
    <row r="48" spans="1:17" x14ac:dyDescent="0.2">
      <c r="A48" s="6" t="s">
        <v>538</v>
      </c>
      <c r="B48" s="6" t="s">
        <v>539</v>
      </c>
      <c r="C48" s="6" t="s">
        <v>109</v>
      </c>
      <c r="D48" s="6" t="s">
        <v>540</v>
      </c>
      <c r="E48" s="8" t="s">
        <v>62</v>
      </c>
      <c r="F48" s="8">
        <v>0</v>
      </c>
      <c r="G48" s="8">
        <v>3</v>
      </c>
      <c r="H48" s="6" t="s">
        <v>344</v>
      </c>
      <c r="I48" s="176" t="s">
        <v>11389</v>
      </c>
      <c r="J48" s="176" t="s">
        <v>11389</v>
      </c>
      <c r="K48" s="176" t="s">
        <v>11388</v>
      </c>
      <c r="L48" s="8">
        <v>14</v>
      </c>
      <c r="M48" s="116"/>
      <c r="P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&lt;tr&gt;&lt;td&gt;15704-1100&lt;/td&gt;&lt;td&gt;Soil erosion control, brush blanket&lt;/td&gt;&lt;td&gt;m2&lt;/td&gt;&lt;td&gt;SOIL EROSION CONTROL, BRUSH BLANKET&lt;/td&gt;&lt;td&gt;SQYD&lt;/td&gt;&lt;td&gt;0&lt;/td&gt;&lt;td&gt;3&lt;/td&gt;&lt;td&gt;N&lt;/td&gt;&lt;td&gt; &lt;/td&gt;&lt;td&gt;&lt;/td&gt;&lt;/tr&gt;</v>
      </c>
      <c r="Q48" s="106" t="str">
        <f>IF(PayItems[[#This Row],[Date Added / Modified]]&gt;0,TEXT(PayItems[[#This Row],[Date Added / Modified]],"m/d/yyy"),"")</f>
        <v/>
      </c>
    </row>
    <row r="49" spans="1:17" x14ac:dyDescent="0.2">
      <c r="A49" s="46" t="s">
        <v>10729</v>
      </c>
      <c r="B49" s="46" t="s">
        <v>10730</v>
      </c>
      <c r="C49" s="46" t="s">
        <v>109</v>
      </c>
      <c r="D49" s="46" t="s">
        <v>10731</v>
      </c>
      <c r="E49" s="47" t="s">
        <v>62</v>
      </c>
      <c r="F49" s="47">
        <v>0</v>
      </c>
      <c r="G49" s="47">
        <v>3</v>
      </c>
      <c r="H49" s="46" t="s">
        <v>344</v>
      </c>
      <c r="I49" s="176" t="s">
        <v>11389</v>
      </c>
      <c r="J49" s="176" t="s">
        <v>11389</v>
      </c>
      <c r="K49" s="176" t="s">
        <v>11388</v>
      </c>
      <c r="L49" s="47">
        <v>14</v>
      </c>
      <c r="M49" s="116">
        <v>42345</v>
      </c>
      <c r="N49" s="106" t="s">
        <v>9977</v>
      </c>
      <c r="O49" s="106"/>
      <c r="P49" s="43"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&lt;tr&gt;&lt;td&gt;15704-1200&lt;/td&gt;&lt;td&gt;Soil erosion control, rock mulch&lt;/td&gt;&lt;td&gt;m2&lt;/td&gt;&lt;td&gt;SOIL EROSION CONTROL, ROCK MULCH&lt;/td&gt;&lt;td&gt;SQYD&lt;/td&gt;&lt;td&gt;0&lt;/td&gt;&lt;td&gt;3&lt;/td&gt;&lt;td&gt;N&lt;/td&gt;&lt;td&gt;12/7/2015&lt;/td&gt;&lt;td&gt;&lt;/td&gt;&lt;/tr&gt;</v>
      </c>
      <c r="Q49" s="106" t="str">
        <f>IF(PayItems[[#This Row],[Date Added / Modified]]&gt;0,TEXT(PayItems[[#This Row],[Date Added / Modified]],"m/d/yyy"),"")</f>
        <v>12/7/2015</v>
      </c>
    </row>
    <row r="50" spans="1:17" x14ac:dyDescent="0.2">
      <c r="A50" s="106" t="s">
        <v>10833</v>
      </c>
      <c r="B50" s="106" t="s">
        <v>10834</v>
      </c>
      <c r="C50" s="106" t="s">
        <v>109</v>
      </c>
      <c r="D50" s="106" t="s">
        <v>10835</v>
      </c>
      <c r="E50" s="45" t="s">
        <v>62</v>
      </c>
      <c r="F50" s="45">
        <v>0</v>
      </c>
      <c r="G50" s="45">
        <v>3</v>
      </c>
      <c r="H50" s="106" t="s">
        <v>344</v>
      </c>
      <c r="I50" s="176" t="s">
        <v>11389</v>
      </c>
      <c r="J50" s="176" t="s">
        <v>11389</v>
      </c>
      <c r="K50" s="176" t="s">
        <v>11388</v>
      </c>
      <c r="L50" s="45">
        <v>14</v>
      </c>
      <c r="M50" s="116">
        <v>42569</v>
      </c>
      <c r="N50" s="106" t="s">
        <v>9971</v>
      </c>
      <c r="O50" s="106"/>
      <c r="P50" s="117"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&lt;tr&gt;&lt;td&gt;15704-1300&lt;/td&gt;&lt;td&gt;Soil erosion control, filter rock&lt;/td&gt;&lt;td&gt;m2&lt;/td&gt;&lt;td&gt;SOIL EROSION CONTROL, FILTER ROCK&lt;/td&gt;&lt;td&gt;SQYD&lt;/td&gt;&lt;td&gt;0&lt;/td&gt;&lt;td&gt;3&lt;/td&gt;&lt;td&gt;N&lt;/td&gt;&lt;td&gt;7/18/2016&lt;/td&gt;&lt;td&gt;&lt;/td&gt;&lt;/tr&gt;</v>
      </c>
      <c r="Q50" s="106" t="str">
        <f>IF(PayItems[[#This Row],[Date Added / Modified]]&gt;0,TEXT(PayItems[[#This Row],[Date Added / Modified]],"m/d/yyy"),"")</f>
        <v>7/18/2016</v>
      </c>
    </row>
    <row r="51" spans="1:17" x14ac:dyDescent="0.2">
      <c r="A51" s="6" t="s">
        <v>541</v>
      </c>
      <c r="B51" s="6" t="s">
        <v>542</v>
      </c>
      <c r="C51" s="6" t="s">
        <v>110</v>
      </c>
      <c r="D51" s="6" t="s">
        <v>543</v>
      </c>
      <c r="E51" s="8" t="s">
        <v>63</v>
      </c>
      <c r="F51" s="8">
        <v>0</v>
      </c>
      <c r="G51" s="8">
        <v>3</v>
      </c>
      <c r="H51" s="6" t="s">
        <v>344</v>
      </c>
      <c r="I51" s="176" t="s">
        <v>11389</v>
      </c>
      <c r="J51" s="176" t="s">
        <v>11389</v>
      </c>
      <c r="K51" s="176" t="s">
        <v>11388</v>
      </c>
      <c r="L51" s="8">
        <v>14</v>
      </c>
      <c r="M51" s="116"/>
      <c r="P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&lt;tr&gt;&lt;td&gt;15705-0100&lt;/td&gt;&lt;td&gt;Soil erosion control, silt fence&lt;/td&gt;&lt;td&gt;m&lt;/td&gt;&lt;td&gt;SOIL EROSION CONTROL, SILT FENCE&lt;/td&gt;&lt;td&gt;LNFT&lt;/td&gt;&lt;td&gt;0&lt;/td&gt;&lt;td&gt;3&lt;/td&gt;&lt;td&gt;N&lt;/td&gt;&lt;td&gt; &lt;/td&gt;&lt;td&gt;&lt;/td&gt;&lt;/tr&gt;</v>
      </c>
      <c r="Q51" s="106" t="str">
        <f>IF(PayItems[[#This Row],[Date Added / Modified]]&gt;0,TEXT(PayItems[[#This Row],[Date Added / Modified]],"m/d/yyy"),"")</f>
        <v/>
      </c>
    </row>
    <row r="52" spans="1:17" x14ac:dyDescent="0.2">
      <c r="A52" s="6" t="s">
        <v>544</v>
      </c>
      <c r="B52" s="6" t="s">
        <v>545</v>
      </c>
      <c r="C52" s="6" t="s">
        <v>110</v>
      </c>
      <c r="D52" s="6" t="s">
        <v>546</v>
      </c>
      <c r="E52" s="8" t="s">
        <v>63</v>
      </c>
      <c r="F52" s="8">
        <v>0</v>
      </c>
      <c r="G52" s="8">
        <v>3</v>
      </c>
      <c r="H52" s="6" t="s">
        <v>344</v>
      </c>
      <c r="I52" s="176" t="s">
        <v>11389</v>
      </c>
      <c r="J52" s="176" t="s">
        <v>11389</v>
      </c>
      <c r="K52" s="176" t="s">
        <v>11388</v>
      </c>
      <c r="L52" s="8">
        <v>14</v>
      </c>
      <c r="M52" s="116"/>
      <c r="P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&lt;tr&gt;&lt;td&gt;15705-0200&lt;/td&gt;&lt;td&gt;Soil erosion control, brush barriers&lt;/td&gt;&lt;td&gt;m&lt;/td&gt;&lt;td&gt;SOIL EROSION CONTROL, BRUSH BARRIERS&lt;/td&gt;&lt;td&gt;LNFT&lt;/td&gt;&lt;td&gt;0&lt;/td&gt;&lt;td&gt;3&lt;/td&gt;&lt;td&gt;N&lt;/td&gt;&lt;td&gt; &lt;/td&gt;&lt;td&gt;&lt;/td&gt;&lt;/tr&gt;</v>
      </c>
      <c r="Q52" s="106" t="str">
        <f>IF(PayItems[[#This Row],[Date Added / Modified]]&gt;0,TEXT(PayItems[[#This Row],[Date Added / Modified]],"m/d/yyy"),"")</f>
        <v/>
      </c>
    </row>
    <row r="53" spans="1:17" x14ac:dyDescent="0.2">
      <c r="A53" s="6" t="s">
        <v>547</v>
      </c>
      <c r="B53" s="6" t="s">
        <v>548</v>
      </c>
      <c r="C53" s="6" t="s">
        <v>110</v>
      </c>
      <c r="D53" s="6" t="s">
        <v>549</v>
      </c>
      <c r="E53" s="8" t="s">
        <v>63</v>
      </c>
      <c r="F53" s="8">
        <v>0</v>
      </c>
      <c r="G53" s="8">
        <v>3</v>
      </c>
      <c r="H53" s="6" t="s">
        <v>344</v>
      </c>
      <c r="I53" s="176" t="s">
        <v>11389</v>
      </c>
      <c r="J53" s="176" t="s">
        <v>11389</v>
      </c>
      <c r="K53" s="176" t="s">
        <v>11388</v>
      </c>
      <c r="L53" s="8">
        <v>14</v>
      </c>
      <c r="M53" s="116"/>
      <c r="P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&lt;tr&gt;&lt;td&gt;15705-0300&lt;/td&gt;&lt;td&gt;Soil erosion control, slope drains&lt;/td&gt;&lt;td&gt;m&lt;/td&gt;&lt;td&gt;SOIL EROSION CONTROL, SLOPE DRAINS&lt;/td&gt;&lt;td&gt;LNFT&lt;/td&gt;&lt;td&gt;0&lt;/td&gt;&lt;td&gt;3&lt;/td&gt;&lt;td&gt;N&lt;/td&gt;&lt;td&gt; &lt;/td&gt;&lt;td&gt;&lt;/td&gt;&lt;/tr&gt;</v>
      </c>
      <c r="Q53" s="106" t="str">
        <f>IF(PayItems[[#This Row],[Date Added / Modified]]&gt;0,TEXT(PayItems[[#This Row],[Date Added / Modified]],"m/d/yyy"),"")</f>
        <v/>
      </c>
    </row>
    <row r="54" spans="1:17" x14ac:dyDescent="0.2">
      <c r="A54" s="6" t="s">
        <v>550</v>
      </c>
      <c r="B54" s="6" t="s">
        <v>551</v>
      </c>
      <c r="C54" s="6" t="s">
        <v>110</v>
      </c>
      <c r="D54" s="6" t="s">
        <v>552</v>
      </c>
      <c r="E54" s="8" t="s">
        <v>63</v>
      </c>
      <c r="F54" s="8">
        <v>0</v>
      </c>
      <c r="G54" s="8">
        <v>3</v>
      </c>
      <c r="H54" s="6" t="s">
        <v>344</v>
      </c>
      <c r="I54" s="176" t="s">
        <v>11389</v>
      </c>
      <c r="J54" s="176" t="s">
        <v>11389</v>
      </c>
      <c r="K54" s="176" t="s">
        <v>11388</v>
      </c>
      <c r="L54" s="8">
        <v>14</v>
      </c>
      <c r="M54" s="116"/>
      <c r="P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&lt;tr&gt;&lt;td&gt;15705-0400&lt;/td&gt;&lt;td&gt;Soil erosion control, earth berms&lt;/td&gt;&lt;td&gt;m&lt;/td&gt;&lt;td&gt;SOIL EROSION CONTROL, EARTH BERMS&lt;/td&gt;&lt;td&gt;LNFT&lt;/td&gt;&lt;td&gt;0&lt;/td&gt;&lt;td&gt;3&lt;/td&gt;&lt;td&gt;N&lt;/td&gt;&lt;td&gt; &lt;/td&gt;&lt;td&gt;&lt;/td&gt;&lt;/tr&gt;</v>
      </c>
      <c r="Q54" s="106" t="str">
        <f>IF(PayItems[[#This Row],[Date Added / Modified]]&gt;0,TEXT(PayItems[[#This Row],[Date Added / Modified]],"m/d/yyy"),"")</f>
        <v/>
      </c>
    </row>
    <row r="55" spans="1:17" x14ac:dyDescent="0.2">
      <c r="A55" s="6" t="s">
        <v>553</v>
      </c>
      <c r="B55" s="6" t="s">
        <v>554</v>
      </c>
      <c r="C55" s="6" t="s">
        <v>110</v>
      </c>
      <c r="D55" s="6" t="s">
        <v>555</v>
      </c>
      <c r="E55" s="8" t="s">
        <v>63</v>
      </c>
      <c r="F55" s="8">
        <v>0</v>
      </c>
      <c r="G55" s="8">
        <v>3</v>
      </c>
      <c r="H55" s="6" t="s">
        <v>344</v>
      </c>
      <c r="I55" s="176" t="s">
        <v>11389</v>
      </c>
      <c r="J55" s="176" t="s">
        <v>11389</v>
      </c>
      <c r="K55" s="176" t="s">
        <v>11388</v>
      </c>
      <c r="L55" s="8">
        <v>14</v>
      </c>
      <c r="M55" s="116"/>
      <c r="P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&lt;tr&gt;&lt;td&gt;15705-0500&lt;/td&gt;&lt;td&gt;Soil erosion control, temporary culvert pipe&lt;/td&gt;&lt;td&gt;m&lt;/td&gt;&lt;td&gt;SOIL EROSION CONTROL, TEMPORARY CULVERT PIPE&lt;/td&gt;&lt;td&gt;LNFT&lt;/td&gt;&lt;td&gt;0&lt;/td&gt;&lt;td&gt;3&lt;/td&gt;&lt;td&gt;N&lt;/td&gt;&lt;td&gt; &lt;/td&gt;&lt;td&gt;&lt;/td&gt;&lt;/tr&gt;</v>
      </c>
      <c r="Q55" s="106" t="str">
        <f>IF(PayItems[[#This Row],[Date Added / Modified]]&gt;0,TEXT(PayItems[[#This Row],[Date Added / Modified]],"m/d/yyy"),"")</f>
        <v/>
      </c>
    </row>
    <row r="56" spans="1:17" x14ac:dyDescent="0.2">
      <c r="A56" s="6" t="s">
        <v>556</v>
      </c>
      <c r="B56" s="6" t="s">
        <v>557</v>
      </c>
      <c r="C56" s="6" t="s">
        <v>110</v>
      </c>
      <c r="D56" s="6" t="s">
        <v>558</v>
      </c>
      <c r="E56" s="8" t="s">
        <v>63</v>
      </c>
      <c r="F56" s="8">
        <v>0</v>
      </c>
      <c r="G56" s="8">
        <v>3</v>
      </c>
      <c r="H56" s="6" t="s">
        <v>344</v>
      </c>
      <c r="I56" s="176" t="s">
        <v>11389</v>
      </c>
      <c r="J56" s="176" t="s">
        <v>11389</v>
      </c>
      <c r="K56" s="176" t="s">
        <v>11388</v>
      </c>
      <c r="L56" s="8">
        <v>14</v>
      </c>
      <c r="M56" s="116"/>
      <c r="P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&lt;tr&gt;&lt;td&gt;15705-0600&lt;/td&gt;&lt;td&gt;Soil erosion control, temporary 600mm culvert pipe&lt;/td&gt;&lt;td&gt;m&lt;/td&gt;&lt;td&gt;SOIL EROSION CONTROL, TEMPORARY 24-INCH CULVERT PIPE&lt;/td&gt;&lt;td&gt;LNFT&lt;/td&gt;&lt;td&gt;0&lt;/td&gt;&lt;td&gt;3&lt;/td&gt;&lt;td&gt;N&lt;/td&gt;&lt;td&gt; &lt;/td&gt;&lt;td&gt;&lt;/td&gt;&lt;/tr&gt;</v>
      </c>
      <c r="Q56" s="106" t="str">
        <f>IF(PayItems[[#This Row],[Date Added / Modified]]&gt;0,TEXT(PayItems[[#This Row],[Date Added / Modified]],"m/d/yyy"),"")</f>
        <v/>
      </c>
    </row>
    <row r="57" spans="1:17" x14ac:dyDescent="0.2">
      <c r="A57" s="6" t="s">
        <v>559</v>
      </c>
      <c r="B57" s="6" t="s">
        <v>560</v>
      </c>
      <c r="C57" s="6" t="s">
        <v>110</v>
      </c>
      <c r="D57" s="6" t="s">
        <v>561</v>
      </c>
      <c r="E57" s="8" t="s">
        <v>63</v>
      </c>
      <c r="F57" s="8">
        <v>0</v>
      </c>
      <c r="G57" s="8">
        <v>3</v>
      </c>
      <c r="H57" s="6" t="s">
        <v>344</v>
      </c>
      <c r="I57" s="176" t="s">
        <v>11389</v>
      </c>
      <c r="J57" s="176" t="s">
        <v>11389</v>
      </c>
      <c r="K57" s="176" t="s">
        <v>11388</v>
      </c>
      <c r="L57" s="8">
        <v>14</v>
      </c>
      <c r="M57" s="116"/>
      <c r="P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&lt;tr&gt;&lt;td&gt;15705-0700&lt;/td&gt;&lt;td&gt;Soil erosion control, temporary 750mm culvert pipe&lt;/td&gt;&lt;td&gt;m&lt;/td&gt;&lt;td&gt;SOIL EROSION CONTROL, TEMPORARY 30-INCH CULVERT PIPE&lt;/td&gt;&lt;td&gt;LNFT&lt;/td&gt;&lt;td&gt;0&lt;/td&gt;&lt;td&gt;3&lt;/td&gt;&lt;td&gt;N&lt;/td&gt;&lt;td&gt; &lt;/td&gt;&lt;td&gt;&lt;/td&gt;&lt;/tr&gt;</v>
      </c>
      <c r="Q57" s="106" t="str">
        <f>IF(PayItems[[#This Row],[Date Added / Modified]]&gt;0,TEXT(PayItems[[#This Row],[Date Added / Modified]],"m/d/yyy"),"")</f>
        <v/>
      </c>
    </row>
    <row r="58" spans="1:17" x14ac:dyDescent="0.2">
      <c r="A58" s="6" t="s">
        <v>562</v>
      </c>
      <c r="B58" s="6" t="s">
        <v>563</v>
      </c>
      <c r="C58" s="6" t="s">
        <v>110</v>
      </c>
      <c r="D58" s="6" t="s">
        <v>564</v>
      </c>
      <c r="E58" s="8" t="s">
        <v>63</v>
      </c>
      <c r="F58" s="8">
        <v>0</v>
      </c>
      <c r="G58" s="8">
        <v>3</v>
      </c>
      <c r="H58" s="6" t="s">
        <v>344</v>
      </c>
      <c r="I58" s="176" t="s">
        <v>11389</v>
      </c>
      <c r="J58" s="176" t="s">
        <v>11389</v>
      </c>
      <c r="K58" s="176" t="s">
        <v>11388</v>
      </c>
      <c r="L58" s="8">
        <v>14</v>
      </c>
      <c r="M58" s="116"/>
      <c r="P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&lt;tr&gt;&lt;td&gt;15705-0800&lt;/td&gt;&lt;td&gt;Soil erosion control, temporary 900mm culvert pipe&lt;/td&gt;&lt;td&gt;m&lt;/td&gt;&lt;td&gt;SOIL EROSION CONTROL, TEMPORARY 36-INCH CULVERT PIPE&lt;/td&gt;&lt;td&gt;LNFT&lt;/td&gt;&lt;td&gt;0&lt;/td&gt;&lt;td&gt;3&lt;/td&gt;&lt;td&gt;N&lt;/td&gt;&lt;td&gt; &lt;/td&gt;&lt;td&gt;&lt;/td&gt;&lt;/tr&gt;</v>
      </c>
      <c r="Q58" s="106" t="str">
        <f>IF(PayItems[[#This Row],[Date Added / Modified]]&gt;0,TEXT(PayItems[[#This Row],[Date Added / Modified]],"m/d/yyy"),"")</f>
        <v/>
      </c>
    </row>
    <row r="59" spans="1:17" x14ac:dyDescent="0.2">
      <c r="A59" s="6" t="s">
        <v>565</v>
      </c>
      <c r="B59" s="6" t="s">
        <v>566</v>
      </c>
      <c r="C59" s="6" t="s">
        <v>110</v>
      </c>
      <c r="D59" s="6" t="s">
        <v>567</v>
      </c>
      <c r="E59" s="8" t="s">
        <v>63</v>
      </c>
      <c r="F59" s="8">
        <v>0</v>
      </c>
      <c r="G59" s="8">
        <v>3</v>
      </c>
      <c r="H59" s="6" t="s">
        <v>344</v>
      </c>
      <c r="I59" s="176" t="s">
        <v>11389</v>
      </c>
      <c r="J59" s="176" t="s">
        <v>11389</v>
      </c>
      <c r="K59" s="176" t="s">
        <v>11388</v>
      </c>
      <c r="L59" s="8">
        <v>14</v>
      </c>
      <c r="M59" s="116"/>
      <c r="P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&lt;tr&gt;&lt;td&gt;15705-0900&lt;/td&gt;&lt;td&gt;Soil erosion control, temporary 1050mm culvert pipe&lt;/td&gt;&lt;td&gt;m&lt;/td&gt;&lt;td&gt;SOIL EROSION CONTROL, TEMPORARY 42-INCH CULVERT PIPE&lt;/td&gt;&lt;td&gt;LNFT&lt;/td&gt;&lt;td&gt;0&lt;/td&gt;&lt;td&gt;3&lt;/td&gt;&lt;td&gt;N&lt;/td&gt;&lt;td&gt; &lt;/td&gt;&lt;td&gt;&lt;/td&gt;&lt;/tr&gt;</v>
      </c>
      <c r="Q59" s="106" t="str">
        <f>IF(PayItems[[#This Row],[Date Added / Modified]]&gt;0,TEXT(PayItems[[#This Row],[Date Added / Modified]],"m/d/yyy"),"")</f>
        <v/>
      </c>
    </row>
    <row r="60" spans="1:17" x14ac:dyDescent="0.2">
      <c r="A60" s="6" t="s">
        <v>568</v>
      </c>
      <c r="B60" s="6" t="s">
        <v>569</v>
      </c>
      <c r="C60" s="6" t="s">
        <v>110</v>
      </c>
      <c r="D60" s="6" t="s">
        <v>570</v>
      </c>
      <c r="E60" s="8" t="s">
        <v>63</v>
      </c>
      <c r="F60" s="8">
        <v>0</v>
      </c>
      <c r="G60" s="8">
        <v>3</v>
      </c>
      <c r="H60" s="6" t="s">
        <v>344</v>
      </c>
      <c r="I60" s="176" t="s">
        <v>11389</v>
      </c>
      <c r="J60" s="176" t="s">
        <v>11389</v>
      </c>
      <c r="K60" s="176" t="s">
        <v>11388</v>
      </c>
      <c r="L60" s="8">
        <v>14</v>
      </c>
      <c r="M60" s="116"/>
      <c r="P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&lt;tr&gt;&lt;td&gt;15705-1000&lt;/td&gt;&lt;td&gt;Soil erosion control, temporary 1200mm culvert pipe&lt;/td&gt;&lt;td&gt;m&lt;/td&gt;&lt;td&gt;SOIL EROSION CONTROL, TEMPORARY 48-INCH CULVERT PIPE&lt;/td&gt;&lt;td&gt;LNFT&lt;/td&gt;&lt;td&gt;0&lt;/td&gt;&lt;td&gt;3&lt;/td&gt;&lt;td&gt;N&lt;/td&gt;&lt;td&gt; &lt;/td&gt;&lt;td&gt;&lt;/td&gt;&lt;/tr&gt;</v>
      </c>
      <c r="Q60" s="106" t="str">
        <f>IF(PayItems[[#This Row],[Date Added / Modified]]&gt;0,TEXT(PayItems[[#This Row],[Date Added / Modified]],"m/d/yyy"),"")</f>
        <v/>
      </c>
    </row>
    <row r="61" spans="1:17" x14ac:dyDescent="0.2">
      <c r="A61" s="6" t="s">
        <v>571</v>
      </c>
      <c r="B61" s="6" t="s">
        <v>572</v>
      </c>
      <c r="C61" s="6" t="s">
        <v>110</v>
      </c>
      <c r="D61" s="6" t="s">
        <v>573</v>
      </c>
      <c r="E61" s="8" t="s">
        <v>63</v>
      </c>
      <c r="F61" s="8">
        <v>0</v>
      </c>
      <c r="G61" s="8">
        <v>3</v>
      </c>
      <c r="H61" s="6" t="s">
        <v>344</v>
      </c>
      <c r="I61" s="176" t="s">
        <v>11389</v>
      </c>
      <c r="J61" s="176" t="s">
        <v>11389</v>
      </c>
      <c r="K61" s="176" t="s">
        <v>11388</v>
      </c>
      <c r="L61" s="8">
        <v>14</v>
      </c>
      <c r="M61" s="116"/>
      <c r="P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&lt;tr&gt;&lt;td&gt;15705-1100&lt;/td&gt;&lt;td&gt;Soil erosion control, temporary 1500mm culvert pipe&lt;/td&gt;&lt;td&gt;m&lt;/td&gt;&lt;td&gt;SOIL EROSION CONTROL, TEMPORARY 60-INCH CULVERT PIPE&lt;/td&gt;&lt;td&gt;LNFT&lt;/td&gt;&lt;td&gt;0&lt;/td&gt;&lt;td&gt;3&lt;/td&gt;&lt;td&gt;N&lt;/td&gt;&lt;td&gt; &lt;/td&gt;&lt;td&gt;&lt;/td&gt;&lt;/tr&gt;</v>
      </c>
      <c r="Q61" s="106" t="str">
        <f>IF(PayItems[[#This Row],[Date Added / Modified]]&gt;0,TEXT(PayItems[[#This Row],[Date Added / Modified]],"m/d/yyy"),"")</f>
        <v/>
      </c>
    </row>
    <row r="62" spans="1:17" x14ac:dyDescent="0.2">
      <c r="A62" s="6" t="s">
        <v>574</v>
      </c>
      <c r="B62" s="6" t="s">
        <v>575</v>
      </c>
      <c r="C62" s="6" t="s">
        <v>110</v>
      </c>
      <c r="D62" s="6" t="s">
        <v>576</v>
      </c>
      <c r="E62" s="8" t="s">
        <v>63</v>
      </c>
      <c r="F62" s="8">
        <v>0</v>
      </c>
      <c r="G62" s="8">
        <v>3</v>
      </c>
      <c r="H62" s="6" t="s">
        <v>344</v>
      </c>
      <c r="I62" s="176" t="s">
        <v>11389</v>
      </c>
      <c r="J62" s="176" t="s">
        <v>11389</v>
      </c>
      <c r="K62" s="176" t="s">
        <v>11388</v>
      </c>
      <c r="L62" s="8">
        <v>14</v>
      </c>
      <c r="M62" s="116"/>
      <c r="P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&lt;tr&gt;&lt;td&gt;15705-1200&lt;/td&gt;&lt;td&gt;Soil erosion control, temporary 1800mm culvert pipe&lt;/td&gt;&lt;td&gt;m&lt;/td&gt;&lt;td&gt;SOIL EROSION CONTROL, TEMPORARY 72-INCH CULVERT PIPE&lt;/td&gt;&lt;td&gt;LNFT&lt;/td&gt;&lt;td&gt;0&lt;/td&gt;&lt;td&gt;3&lt;/td&gt;&lt;td&gt;N&lt;/td&gt;&lt;td&gt; &lt;/td&gt;&lt;td&gt;&lt;/td&gt;&lt;/tr&gt;</v>
      </c>
      <c r="Q62" s="106" t="str">
        <f>IF(PayItems[[#This Row],[Date Added / Modified]]&gt;0,TEXT(PayItems[[#This Row],[Date Added / Modified]],"m/d/yyy"),"")</f>
        <v/>
      </c>
    </row>
    <row r="63" spans="1:17" x14ac:dyDescent="0.2">
      <c r="A63" s="6" t="s">
        <v>577</v>
      </c>
      <c r="B63" s="6" t="s">
        <v>518</v>
      </c>
      <c r="C63" s="6" t="s">
        <v>110</v>
      </c>
      <c r="D63" s="6" t="s">
        <v>519</v>
      </c>
      <c r="E63" s="8" t="s">
        <v>63</v>
      </c>
      <c r="F63" s="8">
        <v>0</v>
      </c>
      <c r="G63" s="8">
        <v>3</v>
      </c>
      <c r="H63" s="6" t="s">
        <v>344</v>
      </c>
      <c r="I63" s="176" t="s">
        <v>11389</v>
      </c>
      <c r="J63" s="176" t="s">
        <v>11389</v>
      </c>
      <c r="K63" s="176" t="s">
        <v>11388</v>
      </c>
      <c r="L63" s="8">
        <v>14</v>
      </c>
      <c r="M63" s="116"/>
      <c r="P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&lt;tr&gt;&lt;td&gt;15705-1300&lt;/td&gt;&lt;td&gt;Soil erosion control, temporary diversion channel&lt;/td&gt;&lt;td&gt;m&lt;/td&gt;&lt;td&gt;SOIL EROSION CONTROL, TEMPORARY DIVERSION CHANNEL&lt;/td&gt;&lt;td&gt;LNFT&lt;/td&gt;&lt;td&gt;0&lt;/td&gt;&lt;td&gt;3&lt;/td&gt;&lt;td&gt;N&lt;/td&gt;&lt;td&gt; &lt;/td&gt;&lt;td&gt;&lt;/td&gt;&lt;/tr&gt;</v>
      </c>
      <c r="Q63" s="106" t="str">
        <f>IF(PayItems[[#This Row],[Date Added / Modified]]&gt;0,TEXT(PayItems[[#This Row],[Date Added / Modified]],"m/d/yyy"),"")</f>
        <v/>
      </c>
    </row>
    <row r="64" spans="1:17" x14ac:dyDescent="0.2">
      <c r="A64" s="6" t="s">
        <v>578</v>
      </c>
      <c r="B64" s="6" t="s">
        <v>8997</v>
      </c>
      <c r="C64" s="6" t="s">
        <v>110</v>
      </c>
      <c r="D64" s="6" t="s">
        <v>9066</v>
      </c>
      <c r="E64" s="8" t="s">
        <v>63</v>
      </c>
      <c r="F64" s="8">
        <v>0</v>
      </c>
      <c r="G64" s="8">
        <v>3</v>
      </c>
      <c r="H64" s="6" t="s">
        <v>344</v>
      </c>
      <c r="I64" s="176" t="s">
        <v>11389</v>
      </c>
      <c r="J64" s="176" t="s">
        <v>11389</v>
      </c>
      <c r="K64" s="176" t="s">
        <v>11388</v>
      </c>
      <c r="L64" s="8">
        <v>14</v>
      </c>
      <c r="M64" s="116"/>
      <c r="P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&lt;tr&gt;&lt;td&gt;15705-1400&lt;/td&gt;&lt;td&gt;Soil erosion control, fiber roll&lt;/td&gt;&lt;td&gt;m&lt;/td&gt;&lt;td&gt;SOIL EROSION CONTROL, FIBER ROLL&lt;/td&gt;&lt;td&gt;LNFT&lt;/td&gt;&lt;td&gt;0&lt;/td&gt;&lt;td&gt;3&lt;/td&gt;&lt;td&gt;N&lt;/td&gt;&lt;td&gt; &lt;/td&gt;&lt;td&gt;&lt;/td&gt;&lt;/tr&gt;</v>
      </c>
      <c r="Q64" s="106" t="str">
        <f>IF(PayItems[[#This Row],[Date Added / Modified]]&gt;0,TEXT(PayItems[[#This Row],[Date Added / Modified]],"m/d/yyy"),"")</f>
        <v/>
      </c>
    </row>
    <row r="65" spans="1:17" x14ac:dyDescent="0.2">
      <c r="A65" s="6" t="s">
        <v>579</v>
      </c>
      <c r="B65" s="6" t="s">
        <v>8998</v>
      </c>
      <c r="C65" s="6" t="s">
        <v>110</v>
      </c>
      <c r="D65" s="6" t="s">
        <v>9067</v>
      </c>
      <c r="E65" s="8" t="s">
        <v>63</v>
      </c>
      <c r="F65" s="8">
        <v>0</v>
      </c>
      <c r="G65" s="8">
        <v>3</v>
      </c>
      <c r="H65" s="6" t="s">
        <v>344</v>
      </c>
      <c r="I65" s="176" t="s">
        <v>11389</v>
      </c>
      <c r="J65" s="176" t="s">
        <v>11389</v>
      </c>
      <c r="K65" s="176" t="s">
        <v>11388</v>
      </c>
      <c r="L65" s="8">
        <v>14</v>
      </c>
      <c r="M65" s="116"/>
      <c r="P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&lt;tr&gt;&lt;td&gt;15705-1500&lt;/td&gt;&lt;td&gt;Soil erosion control, compost sock&lt;/td&gt;&lt;td&gt;m&lt;/td&gt;&lt;td&gt;SOIL EROSION CONTROL, COMPOST SOCK&lt;/td&gt;&lt;td&gt;LNFT&lt;/td&gt;&lt;td&gt;0&lt;/td&gt;&lt;td&gt;3&lt;/td&gt;&lt;td&gt;N&lt;/td&gt;&lt;td&gt; &lt;/td&gt;&lt;td&gt;&lt;/td&gt;&lt;/tr&gt;</v>
      </c>
      <c r="Q65" s="106" t="str">
        <f>IF(PayItems[[#This Row],[Date Added / Modified]]&gt;0,TEXT(PayItems[[#This Row],[Date Added / Modified]],"m/d/yyy"),"")</f>
        <v/>
      </c>
    </row>
    <row r="66" spans="1:17" x14ac:dyDescent="0.2">
      <c r="A66" s="6" t="s">
        <v>580</v>
      </c>
      <c r="B66" s="6" t="s">
        <v>581</v>
      </c>
      <c r="C66" s="6" t="s">
        <v>110</v>
      </c>
      <c r="D66" s="6" t="s">
        <v>582</v>
      </c>
      <c r="E66" s="8" t="s">
        <v>63</v>
      </c>
      <c r="F66" s="8">
        <v>0</v>
      </c>
      <c r="G66" s="8">
        <v>3</v>
      </c>
      <c r="H66" s="6" t="s">
        <v>344</v>
      </c>
      <c r="I66" s="176" t="s">
        <v>11389</v>
      </c>
      <c r="J66" s="176" t="s">
        <v>11389</v>
      </c>
      <c r="K66" s="176" t="s">
        <v>11388</v>
      </c>
      <c r="L66" s="8">
        <v>14</v>
      </c>
      <c r="M66" s="116"/>
      <c r="P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&lt;tr&gt;&lt;td&gt;15705-1600&lt;/td&gt;&lt;td&gt;Soil erosion control, absorbent boom&lt;/td&gt;&lt;td&gt;m&lt;/td&gt;&lt;td&gt;SOIL EROSION CONTROL, ABSORBENT BOOM&lt;/td&gt;&lt;td&gt;LNFT&lt;/td&gt;&lt;td&gt;0&lt;/td&gt;&lt;td&gt;3&lt;/td&gt;&lt;td&gt;N&lt;/td&gt;&lt;td&gt; &lt;/td&gt;&lt;td&gt;&lt;/td&gt;&lt;/tr&gt;</v>
      </c>
      <c r="Q66" s="106" t="str">
        <f>IF(PayItems[[#This Row],[Date Added / Modified]]&gt;0,TEXT(PayItems[[#This Row],[Date Added / Modified]],"m/d/yyy"),"")</f>
        <v/>
      </c>
    </row>
    <row r="67" spans="1:17" x14ac:dyDescent="0.2">
      <c r="A67" s="6" t="s">
        <v>583</v>
      </c>
      <c r="B67" s="6" t="s">
        <v>584</v>
      </c>
      <c r="C67" s="6" t="s">
        <v>110</v>
      </c>
      <c r="D67" s="6" t="s">
        <v>585</v>
      </c>
      <c r="E67" s="8" t="s">
        <v>63</v>
      </c>
      <c r="F67" s="8">
        <v>0</v>
      </c>
      <c r="G67" s="8">
        <v>3</v>
      </c>
      <c r="H67" s="6" t="s">
        <v>344</v>
      </c>
      <c r="I67" s="176" t="s">
        <v>11389</v>
      </c>
      <c r="J67" s="176" t="s">
        <v>11389</v>
      </c>
      <c r="K67" s="176" t="s">
        <v>11388</v>
      </c>
      <c r="L67" s="8">
        <v>14</v>
      </c>
      <c r="M67" s="116"/>
      <c r="P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&lt;tr&gt;&lt;td&gt;15705-1700&lt;/td&gt;&lt;td&gt;Soil erosion control, filter berm&lt;/td&gt;&lt;td&gt;m&lt;/td&gt;&lt;td&gt;SOIL EROSION CONTROL, FILTER BERM&lt;/td&gt;&lt;td&gt;LNFT&lt;/td&gt;&lt;td&gt;0&lt;/td&gt;&lt;td&gt;3&lt;/td&gt;&lt;td&gt;N&lt;/td&gt;&lt;td&gt; &lt;/td&gt;&lt;td&gt;&lt;/td&gt;&lt;/tr&gt;</v>
      </c>
      <c r="Q67" s="106" t="str">
        <f>IF(PayItems[[#This Row],[Date Added / Modified]]&gt;0,TEXT(PayItems[[#This Row],[Date Added / Modified]],"m/d/yyy"),"")</f>
        <v/>
      </c>
    </row>
    <row r="68" spans="1:17" x14ac:dyDescent="0.2">
      <c r="A68" s="6" t="s">
        <v>586</v>
      </c>
      <c r="B68" s="6" t="s">
        <v>587</v>
      </c>
      <c r="C68" s="6" t="s">
        <v>110</v>
      </c>
      <c r="D68" s="6" t="s">
        <v>588</v>
      </c>
      <c r="E68" s="8" t="s">
        <v>63</v>
      </c>
      <c r="F68" s="8">
        <v>0</v>
      </c>
      <c r="G68" s="8">
        <v>3</v>
      </c>
      <c r="H68" s="6" t="s">
        <v>344</v>
      </c>
      <c r="I68" s="176" t="s">
        <v>11389</v>
      </c>
      <c r="J68" s="176" t="s">
        <v>11389</v>
      </c>
      <c r="K68" s="176" t="s">
        <v>11388</v>
      </c>
      <c r="L68" s="8">
        <v>14</v>
      </c>
      <c r="M68" s="116"/>
      <c r="P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&lt;tr&gt;&lt;td&gt;15705-1800&lt;/td&gt;&lt;td&gt;Soil erosion control, temporary diversion berm&lt;/td&gt;&lt;td&gt;m&lt;/td&gt;&lt;td&gt;SOIL EROSION CONTROL, TEMPORARY DIVERSION BERM&lt;/td&gt;&lt;td&gt;LNFT&lt;/td&gt;&lt;td&gt;0&lt;/td&gt;&lt;td&gt;3&lt;/td&gt;&lt;td&gt;N&lt;/td&gt;&lt;td&gt; &lt;/td&gt;&lt;td&gt;&lt;/td&gt;&lt;/tr&gt;</v>
      </c>
      <c r="Q68" s="106" t="str">
        <f>IF(PayItems[[#This Row],[Date Added / Modified]]&gt;0,TEXT(PayItems[[#This Row],[Date Added / Modified]],"m/d/yyy"),"")</f>
        <v/>
      </c>
    </row>
    <row r="69" spans="1:17" x14ac:dyDescent="0.2">
      <c r="A69" s="106" t="s">
        <v>11194</v>
      </c>
      <c r="B69" s="106" t="s">
        <v>11195</v>
      </c>
      <c r="C69" s="88" t="s">
        <v>110</v>
      </c>
      <c r="D69" s="106" t="s">
        <v>11196</v>
      </c>
      <c r="E69" s="104" t="s">
        <v>63</v>
      </c>
      <c r="F69" s="104">
        <v>0</v>
      </c>
      <c r="G69" s="104">
        <v>3</v>
      </c>
      <c r="H69" s="88" t="s">
        <v>344</v>
      </c>
      <c r="I69" s="176" t="s">
        <v>11389</v>
      </c>
      <c r="J69" s="176" t="s">
        <v>11389</v>
      </c>
      <c r="K69" s="176" t="s">
        <v>11388</v>
      </c>
      <c r="L69" s="104">
        <v>14</v>
      </c>
      <c r="M69" s="116">
        <v>43885</v>
      </c>
      <c r="N69" s="106" t="s">
        <v>9962</v>
      </c>
      <c r="O69" s="162"/>
      <c r="P69"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&lt;tr&gt;&lt;td&gt;15705-1900&lt;/td&gt;&lt;td&gt;Soil erosion control, temporary water crossing&lt;/td&gt;&lt;td&gt;m&lt;/td&gt;&lt;td&gt;SOIL EROSION CONTROL, TEMPORARY WATER CROSSING&lt;/td&gt;&lt;td&gt;LNFT&lt;/td&gt;&lt;td&gt;0&lt;/td&gt;&lt;td&gt;3&lt;/td&gt;&lt;td&gt;N&lt;/td&gt;&lt;td&gt;2/24/2020&lt;/td&gt;&lt;td&gt;&lt;/td&gt;&lt;/tr&gt;</v>
      </c>
      <c r="Q69" s="163" t="str">
        <f>IF(PayItems[[#This Row],[Date Added / Modified]]&gt;0,TEXT(PayItems[[#This Row],[Date Added / Modified]],"m/d/yyy"),"")</f>
        <v>2/24/2020</v>
      </c>
    </row>
    <row r="70" spans="1:17" x14ac:dyDescent="0.2">
      <c r="A70" s="6" t="s">
        <v>589</v>
      </c>
      <c r="B70" s="6" t="s">
        <v>8627</v>
      </c>
      <c r="C70" s="6" t="s">
        <v>110</v>
      </c>
      <c r="D70" s="6" t="s">
        <v>8626</v>
      </c>
      <c r="E70" s="8" t="s">
        <v>63</v>
      </c>
      <c r="F70" s="8">
        <v>0</v>
      </c>
      <c r="G70" s="8">
        <v>3</v>
      </c>
      <c r="H70" s="6" t="s">
        <v>344</v>
      </c>
      <c r="I70" s="176" t="s">
        <v>11389</v>
      </c>
      <c r="J70" s="176" t="s">
        <v>11389</v>
      </c>
      <c r="K70" s="176" t="s">
        <v>11388</v>
      </c>
      <c r="L70" s="8">
        <v>14</v>
      </c>
      <c r="M70" s="116"/>
      <c r="P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&lt;tr&gt;&lt;td&gt;15705-2000&lt;/td&gt;&lt;td&gt;Soil erosion control, floating turbidity curtain&lt;/td&gt;&lt;td&gt;m&lt;/td&gt;&lt;td&gt;SOIL EROSION CONTROL, FLOATING TURBIDITY CURTAIN&lt;/td&gt;&lt;td&gt;LNFT&lt;/td&gt;&lt;td&gt;0&lt;/td&gt;&lt;td&gt;3&lt;/td&gt;&lt;td&gt;N&lt;/td&gt;&lt;td&gt; &lt;/td&gt;&lt;td&gt;&lt;/td&gt;&lt;/tr&gt;</v>
      </c>
      <c r="Q70" s="106" t="str">
        <f>IF(PayItems[[#This Row],[Date Added / Modified]]&gt;0,TEXT(PayItems[[#This Row],[Date Added / Modified]],"m/d/yyy"),"")</f>
        <v/>
      </c>
    </row>
    <row r="71" spans="1:17" x14ac:dyDescent="0.2">
      <c r="A71" s="6" t="s">
        <v>590</v>
      </c>
      <c r="B71" s="6" t="s">
        <v>591</v>
      </c>
      <c r="C71" s="6" t="s">
        <v>110</v>
      </c>
      <c r="D71" s="6" t="s">
        <v>592</v>
      </c>
      <c r="E71" s="8" t="s">
        <v>63</v>
      </c>
      <c r="F71" s="8">
        <v>0</v>
      </c>
      <c r="G71" s="8">
        <v>3</v>
      </c>
      <c r="H71" s="6" t="s">
        <v>344</v>
      </c>
      <c r="I71" s="176" t="s">
        <v>11389</v>
      </c>
      <c r="J71" s="176" t="s">
        <v>11389</v>
      </c>
      <c r="K71" s="176" t="s">
        <v>11388</v>
      </c>
      <c r="L71" s="8">
        <v>14</v>
      </c>
      <c r="M71" s="116"/>
      <c r="P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&lt;tr&gt;&lt;td&gt;15705-2100&lt;/td&gt;&lt;td&gt;Soil erosion control, silt barrier&lt;/td&gt;&lt;td&gt;m&lt;/td&gt;&lt;td&gt;SOIL EROSION CONTROL, SILT BARRIER&lt;/td&gt;&lt;td&gt;LNFT&lt;/td&gt;&lt;td&gt;0&lt;/td&gt;&lt;td&gt;3&lt;/td&gt;&lt;td&gt;N&lt;/td&gt;&lt;td&gt; &lt;/td&gt;&lt;td&gt;&lt;/td&gt;&lt;/tr&gt;</v>
      </c>
      <c r="Q71" s="106" t="str">
        <f>IF(PayItems[[#This Row],[Date Added / Modified]]&gt;0,TEXT(PayItems[[#This Row],[Date Added / Modified]],"m/d/yyy"),"")</f>
        <v/>
      </c>
    </row>
    <row r="72" spans="1:17" x14ac:dyDescent="0.2">
      <c r="A72" s="6" t="s">
        <v>10158</v>
      </c>
      <c r="B72" s="6" t="s">
        <v>10164</v>
      </c>
      <c r="C72" s="6" t="s">
        <v>110</v>
      </c>
      <c r="D72" s="6" t="s">
        <v>10165</v>
      </c>
      <c r="E72" s="8" t="s">
        <v>63</v>
      </c>
      <c r="F72" s="8">
        <v>0</v>
      </c>
      <c r="G72" s="8">
        <v>3</v>
      </c>
      <c r="H72" s="6" t="s">
        <v>344</v>
      </c>
      <c r="I72" s="176" t="s">
        <v>11389</v>
      </c>
      <c r="J72" s="176" t="s">
        <v>11389</v>
      </c>
      <c r="K72" s="176" t="s">
        <v>11388</v>
      </c>
      <c r="L72" s="8">
        <v>14</v>
      </c>
      <c r="M72" s="116">
        <v>42219</v>
      </c>
      <c r="N72" s="106" t="s">
        <v>9962</v>
      </c>
      <c r="O72" s="106"/>
      <c r="P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&lt;tr&gt;&lt;td&gt;15705-2200&lt;/td&gt;&lt;td&gt;Soil erosion control, diversion fence&lt;/td&gt;&lt;td&gt;m&lt;/td&gt;&lt;td&gt;SOIL EROSION CONTROL, DIVERSION FENCE&lt;/td&gt;&lt;td&gt;LNFT&lt;/td&gt;&lt;td&gt;0&lt;/td&gt;&lt;td&gt;3&lt;/td&gt;&lt;td&gt;N&lt;/td&gt;&lt;td&gt;8/3/2015&lt;/td&gt;&lt;td&gt;&lt;/td&gt;&lt;/tr&gt;</v>
      </c>
      <c r="Q72" s="106" t="str">
        <f>IF(PayItems[[#This Row],[Date Added / Modified]]&gt;0,TEXT(PayItems[[#This Row],[Date Added / Modified]],"m/d/yyy"),"")</f>
        <v>8/3/2015</v>
      </c>
    </row>
    <row r="73" spans="1:17" x14ac:dyDescent="0.2">
      <c r="A73" s="6" t="s">
        <v>593</v>
      </c>
      <c r="B73" s="6" t="s">
        <v>594</v>
      </c>
      <c r="C73" s="6" t="s">
        <v>6</v>
      </c>
      <c r="D73" s="6" t="s">
        <v>595</v>
      </c>
      <c r="E73" s="8" t="s">
        <v>59</v>
      </c>
      <c r="F73" s="8">
        <v>0</v>
      </c>
      <c r="G73" s="8">
        <v>3</v>
      </c>
      <c r="H73" s="6" t="s">
        <v>344</v>
      </c>
      <c r="I73" s="176" t="s">
        <v>11389</v>
      </c>
      <c r="J73" s="176" t="s">
        <v>11389</v>
      </c>
      <c r="K73" s="176" t="s">
        <v>11388</v>
      </c>
      <c r="L73" s="8">
        <v>14</v>
      </c>
      <c r="M73" s="116"/>
      <c r="P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&lt;tr&gt;&lt;td&gt;15706-0100&lt;/td&gt;&lt;td&gt;Soil erosion control, straw bale&lt;/td&gt;&lt;td&gt;Each&lt;/td&gt;&lt;td&gt;SOIL EROSION CONTROL, STRAW BALE&lt;/td&gt;&lt;td&gt;EACH&lt;/td&gt;&lt;td&gt;0&lt;/td&gt;&lt;td&gt;3&lt;/td&gt;&lt;td&gt;N&lt;/td&gt;&lt;td&gt; &lt;/td&gt;&lt;td&gt;&lt;/td&gt;&lt;/tr&gt;</v>
      </c>
      <c r="Q73" s="106" t="str">
        <f>IF(PayItems[[#This Row],[Date Added / Modified]]&gt;0,TEXT(PayItems[[#This Row],[Date Added / Modified]],"m/d/yyy"),"")</f>
        <v/>
      </c>
    </row>
    <row r="74" spans="1:17" x14ac:dyDescent="0.2">
      <c r="A74" s="6" t="s">
        <v>596</v>
      </c>
      <c r="B74" s="6" t="s">
        <v>597</v>
      </c>
      <c r="C74" s="6" t="s">
        <v>6</v>
      </c>
      <c r="D74" s="6" t="s">
        <v>598</v>
      </c>
      <c r="E74" s="8" t="s">
        <v>59</v>
      </c>
      <c r="F74" s="8">
        <v>0</v>
      </c>
      <c r="G74" s="8">
        <v>3</v>
      </c>
      <c r="H74" s="6" t="s">
        <v>344</v>
      </c>
      <c r="I74" s="176" t="s">
        <v>11389</v>
      </c>
      <c r="J74" s="176" t="s">
        <v>11389</v>
      </c>
      <c r="K74" s="176" t="s">
        <v>11388</v>
      </c>
      <c r="L74" s="8">
        <v>14</v>
      </c>
      <c r="M74" s="116"/>
      <c r="P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&lt;tr&gt;&lt;td&gt;15706-0200&lt;/td&gt;&lt;td&gt;Soil erosion control, check dam&lt;/td&gt;&lt;td&gt;Each&lt;/td&gt;&lt;td&gt;SOIL EROSION CONTROL, CHECK DAM&lt;/td&gt;&lt;td&gt;EACH&lt;/td&gt;&lt;td&gt;0&lt;/td&gt;&lt;td&gt;3&lt;/td&gt;&lt;td&gt;N&lt;/td&gt;&lt;td&gt; &lt;/td&gt;&lt;td&gt;&lt;/td&gt;&lt;/tr&gt;</v>
      </c>
      <c r="Q74" s="106" t="str">
        <f>IF(PayItems[[#This Row],[Date Added / Modified]]&gt;0,TEXT(PayItems[[#This Row],[Date Added / Modified]],"m/d/yyy"),"")</f>
        <v/>
      </c>
    </row>
    <row r="75" spans="1:17" x14ac:dyDescent="0.2">
      <c r="A75" s="6" t="s">
        <v>599</v>
      </c>
      <c r="B75" s="6" t="s">
        <v>600</v>
      </c>
      <c r="C75" s="6" t="s">
        <v>6</v>
      </c>
      <c r="D75" s="6" t="s">
        <v>601</v>
      </c>
      <c r="E75" s="8" t="s">
        <v>59</v>
      </c>
      <c r="F75" s="8">
        <v>0</v>
      </c>
      <c r="G75" s="8">
        <v>3</v>
      </c>
      <c r="H75" s="6" t="s">
        <v>344</v>
      </c>
      <c r="I75" s="176" t="s">
        <v>11389</v>
      </c>
      <c r="J75" s="176" t="s">
        <v>11389</v>
      </c>
      <c r="K75" s="176" t="s">
        <v>11388</v>
      </c>
      <c r="L75" s="8">
        <v>14</v>
      </c>
      <c r="M75" s="116"/>
      <c r="P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&lt;tr&gt;&lt;td&gt;15706-0300&lt;/td&gt;&lt;td&gt;Soil erosion control, sandbag&lt;/td&gt;&lt;td&gt;Each&lt;/td&gt;&lt;td&gt;SOIL EROSION CONTROL, SANDBAG&lt;/td&gt;&lt;td&gt;EACH&lt;/td&gt;&lt;td&gt;0&lt;/td&gt;&lt;td&gt;3&lt;/td&gt;&lt;td&gt;N&lt;/td&gt;&lt;td&gt; &lt;/td&gt;&lt;td&gt;&lt;/td&gt;&lt;/tr&gt;</v>
      </c>
      <c r="Q75" s="106" t="str">
        <f>IF(PayItems[[#This Row],[Date Added / Modified]]&gt;0,TEXT(PayItems[[#This Row],[Date Added / Modified]],"m/d/yyy"),"")</f>
        <v/>
      </c>
    </row>
    <row r="76" spans="1:17" x14ac:dyDescent="0.2">
      <c r="A76" s="6" t="s">
        <v>602</v>
      </c>
      <c r="B76" s="6" t="s">
        <v>603</v>
      </c>
      <c r="C76" s="6" t="s">
        <v>6</v>
      </c>
      <c r="D76" s="6" t="s">
        <v>604</v>
      </c>
      <c r="E76" s="8" t="s">
        <v>59</v>
      </c>
      <c r="F76" s="8">
        <v>0</v>
      </c>
      <c r="G76" s="8">
        <v>3</v>
      </c>
      <c r="H76" s="6" t="s">
        <v>344</v>
      </c>
      <c r="I76" s="176" t="s">
        <v>11389</v>
      </c>
      <c r="J76" s="176" t="s">
        <v>11389</v>
      </c>
      <c r="K76" s="176" t="s">
        <v>11388</v>
      </c>
      <c r="L76" s="8">
        <v>14</v>
      </c>
      <c r="M76" s="116"/>
      <c r="P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&lt;tr&gt;&lt;td&gt;15706-0400&lt;/td&gt;&lt;td&gt;Soil erosion control, sediment trap&lt;/td&gt;&lt;td&gt;Each&lt;/td&gt;&lt;td&gt;SOIL EROSION CONTROL, SEDIMENT TRAP&lt;/td&gt;&lt;td&gt;EACH&lt;/td&gt;&lt;td&gt;0&lt;/td&gt;&lt;td&gt;3&lt;/td&gt;&lt;td&gt;N&lt;/td&gt;&lt;td&gt; &lt;/td&gt;&lt;td&gt;&lt;/td&gt;&lt;/tr&gt;</v>
      </c>
      <c r="Q76" s="106" t="str">
        <f>IF(PayItems[[#This Row],[Date Added / Modified]]&gt;0,TEXT(PayItems[[#This Row],[Date Added / Modified]],"m/d/yyy"),"")</f>
        <v/>
      </c>
    </row>
    <row r="77" spans="1:17" x14ac:dyDescent="0.2">
      <c r="A77" s="6" t="s">
        <v>605</v>
      </c>
      <c r="B77" s="6" t="s">
        <v>606</v>
      </c>
      <c r="C77" s="6" t="s">
        <v>6</v>
      </c>
      <c r="D77" s="6" t="s">
        <v>607</v>
      </c>
      <c r="E77" s="8" t="s">
        <v>59</v>
      </c>
      <c r="F77" s="8">
        <v>0</v>
      </c>
      <c r="G77" s="8">
        <v>3</v>
      </c>
      <c r="H77" s="6" t="s">
        <v>344</v>
      </c>
      <c r="I77" s="176" t="s">
        <v>11389</v>
      </c>
      <c r="J77" s="176" t="s">
        <v>11389</v>
      </c>
      <c r="K77" s="176" t="s">
        <v>11388</v>
      </c>
      <c r="L77" s="8">
        <v>14</v>
      </c>
      <c r="M77" s="116"/>
      <c r="P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&lt;tr&gt;&lt;td&gt;15706-0500&lt;/td&gt;&lt;td&gt;Soil erosion control, inlet sediment trap&lt;/td&gt;&lt;td&gt;Each&lt;/td&gt;&lt;td&gt;SOIL EROSION CONTROL, INLET SEDIMENT TRAP&lt;/td&gt;&lt;td&gt;EACH&lt;/td&gt;&lt;td&gt;0&lt;/td&gt;&lt;td&gt;3&lt;/td&gt;&lt;td&gt;N&lt;/td&gt;&lt;td&gt; &lt;/td&gt;&lt;td&gt;&lt;/td&gt;&lt;/tr&gt;</v>
      </c>
      <c r="Q77" s="106" t="str">
        <f>IF(PayItems[[#This Row],[Date Added / Modified]]&gt;0,TEXT(PayItems[[#This Row],[Date Added / Modified]],"m/d/yyy"),"")</f>
        <v/>
      </c>
    </row>
    <row r="78" spans="1:17" x14ac:dyDescent="0.2">
      <c r="A78" s="6" t="s">
        <v>608</v>
      </c>
      <c r="B78" s="6" t="s">
        <v>609</v>
      </c>
      <c r="C78" s="6" t="s">
        <v>6</v>
      </c>
      <c r="D78" s="6" t="s">
        <v>610</v>
      </c>
      <c r="E78" s="8" t="s">
        <v>59</v>
      </c>
      <c r="F78" s="8">
        <v>0</v>
      </c>
      <c r="G78" s="8">
        <v>3</v>
      </c>
      <c r="H78" s="6" t="s">
        <v>344</v>
      </c>
      <c r="I78" s="176" t="s">
        <v>11389</v>
      </c>
      <c r="J78" s="176" t="s">
        <v>11389</v>
      </c>
      <c r="K78" s="176" t="s">
        <v>11388</v>
      </c>
      <c r="L78" s="8">
        <v>14</v>
      </c>
      <c r="M78" s="116"/>
      <c r="P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&lt;tr&gt;&lt;td&gt;15706-0600&lt;/td&gt;&lt;td&gt;Soil erosion control, riser pipe assembly&lt;/td&gt;&lt;td&gt;Each&lt;/td&gt;&lt;td&gt;SOIL EROSION CONTROL, RISER PIPE ASSEMBLY&lt;/td&gt;&lt;td&gt;EACH&lt;/td&gt;&lt;td&gt;0&lt;/td&gt;&lt;td&gt;3&lt;/td&gt;&lt;td&gt;N&lt;/td&gt;&lt;td&gt; &lt;/td&gt;&lt;td&gt;&lt;/td&gt;&lt;/tr&gt;</v>
      </c>
      <c r="Q78" s="106" t="str">
        <f>IF(PayItems[[#This Row],[Date Added / Modified]]&gt;0,TEXT(PayItems[[#This Row],[Date Added / Modified]],"m/d/yyy"),"")</f>
        <v/>
      </c>
    </row>
    <row r="79" spans="1:17" x14ac:dyDescent="0.2">
      <c r="A79" s="6" t="s">
        <v>611</v>
      </c>
      <c r="B79" s="6" t="s">
        <v>9068</v>
      </c>
      <c r="C79" s="6" t="s">
        <v>6</v>
      </c>
      <c r="D79" s="6" t="s">
        <v>8999</v>
      </c>
      <c r="E79" s="8" t="s">
        <v>59</v>
      </c>
      <c r="F79" s="8">
        <v>0</v>
      </c>
      <c r="G79" s="8">
        <v>3</v>
      </c>
      <c r="H79" s="6" t="s">
        <v>344</v>
      </c>
      <c r="I79" s="176" t="s">
        <v>11389</v>
      </c>
      <c r="J79" s="176" t="s">
        <v>11389</v>
      </c>
      <c r="K79" s="176" t="s">
        <v>11388</v>
      </c>
      <c r="L79" s="8">
        <v>14</v>
      </c>
      <c r="M79" s="116"/>
      <c r="P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&lt;tr&gt;&lt;td&gt;15706-0700&lt;/td&gt;&lt;td&gt;Soil erosion control, silt control gate&lt;/td&gt;&lt;td&gt;Each&lt;/td&gt;&lt;td&gt;SOIL EROSION CONTROL, SILT CONTROL GATE&lt;/td&gt;&lt;td&gt;EACH&lt;/td&gt;&lt;td&gt;0&lt;/td&gt;&lt;td&gt;3&lt;/td&gt;&lt;td&gt;N&lt;/td&gt;&lt;td&gt; &lt;/td&gt;&lt;td&gt;&lt;/td&gt;&lt;/tr&gt;</v>
      </c>
      <c r="Q79" s="106" t="str">
        <f>IF(PayItems[[#This Row],[Date Added / Modified]]&gt;0,TEXT(PayItems[[#This Row],[Date Added / Modified]],"m/d/yyy"),"")</f>
        <v/>
      </c>
    </row>
    <row r="80" spans="1:17" x14ac:dyDescent="0.2">
      <c r="A80" s="6" t="s">
        <v>9076</v>
      </c>
      <c r="B80" s="6" t="s">
        <v>612</v>
      </c>
      <c r="C80" s="6" t="s">
        <v>6</v>
      </c>
      <c r="D80" s="6" t="s">
        <v>613</v>
      </c>
      <c r="E80" s="8" t="s">
        <v>59</v>
      </c>
      <c r="F80" s="8">
        <v>0</v>
      </c>
      <c r="G80" s="8">
        <v>3</v>
      </c>
      <c r="H80" s="6" t="s">
        <v>344</v>
      </c>
      <c r="I80" s="176" t="s">
        <v>11389</v>
      </c>
      <c r="J80" s="176" t="s">
        <v>11389</v>
      </c>
      <c r="K80" s="176" t="s">
        <v>11388</v>
      </c>
      <c r="L80" s="8">
        <v>14</v>
      </c>
      <c r="M80" s="116"/>
      <c r="P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&lt;tr&gt;&lt;td&gt;15706-0710&lt;/td&gt;&lt;td&gt;Soil erosion control, silt control gate, type 1&lt;/td&gt;&lt;td&gt;Each&lt;/td&gt;&lt;td&gt;SOIL EROSION CONTROL, SILT CONTROL GATE, TYPE 1&lt;/td&gt;&lt;td&gt;EACH&lt;/td&gt;&lt;td&gt;0&lt;/td&gt;&lt;td&gt;3&lt;/td&gt;&lt;td&gt;N&lt;/td&gt;&lt;td&gt; &lt;/td&gt;&lt;td&gt;&lt;/td&gt;&lt;/tr&gt;</v>
      </c>
      <c r="Q80" s="106" t="str">
        <f>IF(PayItems[[#This Row],[Date Added / Modified]]&gt;0,TEXT(PayItems[[#This Row],[Date Added / Modified]],"m/d/yyy"),"")</f>
        <v/>
      </c>
    </row>
    <row r="81" spans="1:17" x14ac:dyDescent="0.2">
      <c r="A81" s="6" t="s">
        <v>9077</v>
      </c>
      <c r="B81" s="6" t="s">
        <v>614</v>
      </c>
      <c r="C81" s="6" t="s">
        <v>6</v>
      </c>
      <c r="D81" s="6" t="s">
        <v>615</v>
      </c>
      <c r="E81" s="8" t="s">
        <v>59</v>
      </c>
      <c r="F81" s="8">
        <v>0</v>
      </c>
      <c r="G81" s="8">
        <v>3</v>
      </c>
      <c r="H81" s="6" t="s">
        <v>344</v>
      </c>
      <c r="I81" s="176" t="s">
        <v>11389</v>
      </c>
      <c r="J81" s="176" t="s">
        <v>11389</v>
      </c>
      <c r="K81" s="176" t="s">
        <v>11388</v>
      </c>
      <c r="L81" s="8">
        <v>14</v>
      </c>
      <c r="M81" s="116"/>
      <c r="P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&lt;tr&gt;&lt;td&gt;15706-0720&lt;/td&gt;&lt;td&gt;Soil erosion control, silt control gate, type 2&lt;/td&gt;&lt;td&gt;Each&lt;/td&gt;&lt;td&gt;SOIL EROSION CONTROL, SILT CONTROL GATE, TYPE 2&lt;/td&gt;&lt;td&gt;EACH&lt;/td&gt;&lt;td&gt;0&lt;/td&gt;&lt;td&gt;3&lt;/td&gt;&lt;td&gt;N&lt;/td&gt;&lt;td&gt; &lt;/td&gt;&lt;td&gt;&lt;/td&gt;&lt;/tr&gt;</v>
      </c>
      <c r="Q81" s="106" t="str">
        <f>IF(PayItems[[#This Row],[Date Added / Modified]]&gt;0,TEXT(PayItems[[#This Row],[Date Added / Modified]],"m/d/yyy"),"")</f>
        <v/>
      </c>
    </row>
    <row r="82" spans="1:17" x14ac:dyDescent="0.2">
      <c r="A82" s="6" t="s">
        <v>9078</v>
      </c>
      <c r="B82" s="6" t="s">
        <v>616</v>
      </c>
      <c r="C82" s="6" t="s">
        <v>6</v>
      </c>
      <c r="D82" s="6" t="s">
        <v>617</v>
      </c>
      <c r="E82" s="8" t="s">
        <v>59</v>
      </c>
      <c r="F82" s="8">
        <v>0</v>
      </c>
      <c r="G82" s="8">
        <v>3</v>
      </c>
      <c r="H82" s="6" t="s">
        <v>344</v>
      </c>
      <c r="I82" s="176" t="s">
        <v>11389</v>
      </c>
      <c r="J82" s="176" t="s">
        <v>11389</v>
      </c>
      <c r="K82" s="176" t="s">
        <v>11388</v>
      </c>
      <c r="L82" s="8">
        <v>14</v>
      </c>
      <c r="M82" s="116"/>
      <c r="P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&lt;tr&gt;&lt;td&gt;15706-0730&lt;/td&gt;&lt;td&gt;Soil erosion control, silt control gate, type 3&lt;/td&gt;&lt;td&gt;Each&lt;/td&gt;&lt;td&gt;SOIL EROSION CONTROL, SILT CONTROL GATE, TYPE 3&lt;/td&gt;&lt;td&gt;EACH&lt;/td&gt;&lt;td&gt;0&lt;/td&gt;&lt;td&gt;3&lt;/td&gt;&lt;td&gt;N&lt;/td&gt;&lt;td&gt; &lt;/td&gt;&lt;td&gt;&lt;/td&gt;&lt;/tr&gt;</v>
      </c>
      <c r="Q82" s="106" t="str">
        <f>IF(PayItems[[#This Row],[Date Added / Modified]]&gt;0,TEXT(PayItems[[#This Row],[Date Added / Modified]],"m/d/yyy"),"")</f>
        <v/>
      </c>
    </row>
    <row r="83" spans="1:17" x14ac:dyDescent="0.2">
      <c r="A83" s="6" t="s">
        <v>618</v>
      </c>
      <c r="B83" s="6" t="s">
        <v>619</v>
      </c>
      <c r="C83" s="6" t="s">
        <v>6</v>
      </c>
      <c r="D83" s="6" t="s">
        <v>620</v>
      </c>
      <c r="E83" s="8" t="s">
        <v>59</v>
      </c>
      <c r="F83" s="8">
        <v>0</v>
      </c>
      <c r="G83" s="8">
        <v>3</v>
      </c>
      <c r="H83" s="6" t="s">
        <v>344</v>
      </c>
      <c r="I83" s="176" t="s">
        <v>11389</v>
      </c>
      <c r="J83" s="176" t="s">
        <v>11389</v>
      </c>
      <c r="K83" s="176" t="s">
        <v>11388</v>
      </c>
      <c r="L83" s="8">
        <v>14</v>
      </c>
      <c r="M83" s="116"/>
      <c r="P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&lt;tr&gt;&lt;td&gt;15706-1000&lt;/td&gt;&lt;td&gt;Soil erosion control, inlet protection&lt;/td&gt;&lt;td&gt;Each&lt;/td&gt;&lt;td&gt;SOIL EROSION CONTROL, INLET PROTECTION&lt;/td&gt;&lt;td&gt;EACH&lt;/td&gt;&lt;td&gt;0&lt;/td&gt;&lt;td&gt;3&lt;/td&gt;&lt;td&gt;N&lt;/td&gt;&lt;td&gt; &lt;/td&gt;&lt;td&gt;&lt;/td&gt;&lt;/tr&gt;</v>
      </c>
      <c r="Q83" s="106" t="str">
        <f>IF(PayItems[[#This Row],[Date Added / Modified]]&gt;0,TEXT(PayItems[[#This Row],[Date Added / Modified]],"m/d/yyy"),"")</f>
        <v/>
      </c>
    </row>
    <row r="84" spans="1:17" x14ac:dyDescent="0.2">
      <c r="A84" s="6" t="s">
        <v>621</v>
      </c>
      <c r="B84" s="6" t="s">
        <v>622</v>
      </c>
      <c r="C84" s="6" t="s">
        <v>6</v>
      </c>
      <c r="D84" s="6" t="s">
        <v>623</v>
      </c>
      <c r="E84" s="8" t="s">
        <v>59</v>
      </c>
      <c r="F84" s="8">
        <v>0</v>
      </c>
      <c r="G84" s="8">
        <v>3</v>
      </c>
      <c r="H84" s="6" t="s">
        <v>344</v>
      </c>
      <c r="I84" s="176" t="s">
        <v>11389</v>
      </c>
      <c r="J84" s="176" t="s">
        <v>11389</v>
      </c>
      <c r="K84" s="176" t="s">
        <v>11388</v>
      </c>
      <c r="L84" s="8">
        <v>14</v>
      </c>
      <c r="M84" s="116"/>
      <c r="P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&lt;tr&gt;&lt;td&gt;15706-1100&lt;/td&gt;&lt;td&gt;Soil erosion control, inlet protection type A&lt;/td&gt;&lt;td&gt;Each&lt;/td&gt;&lt;td&gt;SOIL EROSION CONTROL, INLET PROTECTION TYPE A&lt;/td&gt;&lt;td&gt;EACH&lt;/td&gt;&lt;td&gt;0&lt;/td&gt;&lt;td&gt;3&lt;/td&gt;&lt;td&gt;N&lt;/td&gt;&lt;td&gt; &lt;/td&gt;&lt;td&gt;&lt;/td&gt;&lt;/tr&gt;</v>
      </c>
      <c r="Q84" s="106" t="str">
        <f>IF(PayItems[[#This Row],[Date Added / Modified]]&gt;0,TEXT(PayItems[[#This Row],[Date Added / Modified]],"m/d/yyy"),"")</f>
        <v/>
      </c>
    </row>
    <row r="85" spans="1:17" x14ac:dyDescent="0.2">
      <c r="A85" s="6" t="s">
        <v>624</v>
      </c>
      <c r="B85" s="6" t="s">
        <v>625</v>
      </c>
      <c r="C85" s="6" t="s">
        <v>6</v>
      </c>
      <c r="D85" s="6" t="s">
        <v>626</v>
      </c>
      <c r="E85" s="8" t="s">
        <v>59</v>
      </c>
      <c r="F85" s="8">
        <v>0</v>
      </c>
      <c r="G85" s="8">
        <v>3</v>
      </c>
      <c r="H85" s="6" t="s">
        <v>344</v>
      </c>
      <c r="I85" s="176" t="s">
        <v>11389</v>
      </c>
      <c r="J85" s="176" t="s">
        <v>11389</v>
      </c>
      <c r="K85" s="176" t="s">
        <v>11388</v>
      </c>
      <c r="L85" s="8">
        <v>14</v>
      </c>
      <c r="M85" s="116"/>
      <c r="P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&lt;tr&gt;&lt;td&gt;15706-1200&lt;/td&gt;&lt;td&gt;Soil erosion control, inlet protection type B&lt;/td&gt;&lt;td&gt;Each&lt;/td&gt;&lt;td&gt;SOIL EROSION CONTROL, INLET PROTECTION TYPE B&lt;/td&gt;&lt;td&gt;EACH&lt;/td&gt;&lt;td&gt;0&lt;/td&gt;&lt;td&gt;3&lt;/td&gt;&lt;td&gt;N&lt;/td&gt;&lt;td&gt; &lt;/td&gt;&lt;td&gt;&lt;/td&gt;&lt;/tr&gt;</v>
      </c>
      <c r="Q85" s="106" t="str">
        <f>IF(PayItems[[#This Row],[Date Added / Modified]]&gt;0,TEXT(PayItems[[#This Row],[Date Added / Modified]],"m/d/yyy"),"")</f>
        <v/>
      </c>
    </row>
    <row r="86" spans="1:17" x14ac:dyDescent="0.2">
      <c r="A86" s="6" t="s">
        <v>627</v>
      </c>
      <c r="B86" s="6" t="s">
        <v>628</v>
      </c>
      <c r="C86" s="6" t="s">
        <v>6</v>
      </c>
      <c r="D86" s="6" t="s">
        <v>629</v>
      </c>
      <c r="E86" s="8" t="s">
        <v>59</v>
      </c>
      <c r="F86" s="8">
        <v>0</v>
      </c>
      <c r="G86" s="8">
        <v>3</v>
      </c>
      <c r="H86" s="6" t="s">
        <v>344</v>
      </c>
      <c r="I86" s="176" t="s">
        <v>11389</v>
      </c>
      <c r="J86" s="176" t="s">
        <v>11389</v>
      </c>
      <c r="K86" s="176" t="s">
        <v>11388</v>
      </c>
      <c r="L86" s="8">
        <v>14</v>
      </c>
      <c r="M86" s="116"/>
      <c r="P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&lt;tr&gt;&lt;td&gt;15706-1300&lt;/td&gt;&lt;td&gt;Soil erosion control, inlet protection type C&lt;/td&gt;&lt;td&gt;Each&lt;/td&gt;&lt;td&gt;SOIL EROSION CONTROL, INLET PROTECTION TYPE C&lt;/td&gt;&lt;td&gt;EACH&lt;/td&gt;&lt;td&gt;0&lt;/td&gt;&lt;td&gt;3&lt;/td&gt;&lt;td&gt;N&lt;/td&gt;&lt;td&gt; &lt;/td&gt;&lt;td&gt;&lt;/td&gt;&lt;/tr&gt;</v>
      </c>
      <c r="Q86" s="106" t="str">
        <f>IF(PayItems[[#This Row],[Date Added / Modified]]&gt;0,TEXT(PayItems[[#This Row],[Date Added / Modified]],"m/d/yyy"),"")</f>
        <v/>
      </c>
    </row>
    <row r="87" spans="1:17" x14ac:dyDescent="0.2">
      <c r="A87" s="6" t="s">
        <v>630</v>
      </c>
      <c r="B87" s="6" t="s">
        <v>631</v>
      </c>
      <c r="C87" s="6" t="s">
        <v>6</v>
      </c>
      <c r="D87" s="6" t="s">
        <v>632</v>
      </c>
      <c r="E87" s="8" t="s">
        <v>59</v>
      </c>
      <c r="F87" s="8">
        <v>0</v>
      </c>
      <c r="G87" s="8">
        <v>3</v>
      </c>
      <c r="H87" s="6" t="s">
        <v>344</v>
      </c>
      <c r="I87" s="176" t="s">
        <v>11389</v>
      </c>
      <c r="J87" s="176" t="s">
        <v>11389</v>
      </c>
      <c r="K87" s="176" t="s">
        <v>11388</v>
      </c>
      <c r="L87" s="8">
        <v>14</v>
      </c>
      <c r="M87" s="116"/>
      <c r="P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&lt;tr&gt;&lt;td&gt;15706-1400&lt;/td&gt;&lt;td&gt;Soil erosion control, inlet protection type D&lt;/td&gt;&lt;td&gt;Each&lt;/td&gt;&lt;td&gt;SOIL EROSION CONTROL, INLET PROTECTION TYPE D&lt;/td&gt;&lt;td&gt;EACH&lt;/td&gt;&lt;td&gt;0&lt;/td&gt;&lt;td&gt;3&lt;/td&gt;&lt;td&gt;N&lt;/td&gt;&lt;td&gt; &lt;/td&gt;&lt;td&gt;&lt;/td&gt;&lt;/tr&gt;</v>
      </c>
      <c r="Q87" s="106" t="str">
        <f>IF(PayItems[[#This Row],[Date Added / Modified]]&gt;0,TEXT(PayItems[[#This Row],[Date Added / Modified]],"m/d/yyy"),"")</f>
        <v/>
      </c>
    </row>
    <row r="88" spans="1:17" x14ac:dyDescent="0.2">
      <c r="A88" s="6" t="s">
        <v>633</v>
      </c>
      <c r="B88" s="6" t="s">
        <v>634</v>
      </c>
      <c r="C88" s="6" t="s">
        <v>6</v>
      </c>
      <c r="D88" s="6" t="s">
        <v>635</v>
      </c>
      <c r="E88" s="8" t="s">
        <v>59</v>
      </c>
      <c r="F88" s="8">
        <v>0</v>
      </c>
      <c r="G88" s="8">
        <v>3</v>
      </c>
      <c r="H88" s="6" t="s">
        <v>344</v>
      </c>
      <c r="I88" s="176" t="s">
        <v>11389</v>
      </c>
      <c r="J88" s="176" t="s">
        <v>11389</v>
      </c>
      <c r="K88" s="176" t="s">
        <v>11388</v>
      </c>
      <c r="L88" s="8">
        <v>14</v>
      </c>
      <c r="M88" s="116"/>
      <c r="P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&lt;tr&gt;&lt;td&gt;15706-1500&lt;/td&gt;&lt;td&gt;Soil erosion control, inlet protection type E&lt;/td&gt;&lt;td&gt;Each&lt;/td&gt;&lt;td&gt;SOIL EROSION CONTROL, INLET PROTECTION TYPE E&lt;/td&gt;&lt;td&gt;EACH&lt;/td&gt;&lt;td&gt;0&lt;/td&gt;&lt;td&gt;3&lt;/td&gt;&lt;td&gt;N&lt;/td&gt;&lt;td&gt; &lt;/td&gt;&lt;td&gt;&lt;/td&gt;&lt;/tr&gt;</v>
      </c>
      <c r="Q88" s="106" t="str">
        <f>IF(PayItems[[#This Row],[Date Added / Modified]]&gt;0,TEXT(PayItems[[#This Row],[Date Added / Modified]],"m/d/yyy"),"")</f>
        <v/>
      </c>
    </row>
    <row r="89" spans="1:17" x14ac:dyDescent="0.2">
      <c r="A89" s="6" t="s">
        <v>636</v>
      </c>
      <c r="B89" s="6" t="s">
        <v>8628</v>
      </c>
      <c r="C89" s="6" t="s">
        <v>6</v>
      </c>
      <c r="D89" s="6" t="s">
        <v>8629</v>
      </c>
      <c r="E89" s="8" t="s">
        <v>59</v>
      </c>
      <c r="F89" s="8">
        <v>0</v>
      </c>
      <c r="G89" s="8">
        <v>3</v>
      </c>
      <c r="H89" s="6" t="s">
        <v>344</v>
      </c>
      <c r="I89" s="176" t="s">
        <v>11389</v>
      </c>
      <c r="J89" s="176" t="s">
        <v>11389</v>
      </c>
      <c r="K89" s="176" t="s">
        <v>11388</v>
      </c>
      <c r="L89" s="8">
        <v>14</v>
      </c>
      <c r="M89" s="116"/>
      <c r="P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&lt;tr&gt;&lt;td&gt;15706-1600&lt;/td&gt;&lt;td&gt;Soil erosion control, stabilized construction exit&lt;/td&gt;&lt;td&gt;Each&lt;/td&gt;&lt;td&gt;SOIL EROSION CONTROL, STABILIZED CONSTRUCTION EXIT&lt;/td&gt;&lt;td&gt;EACH&lt;/td&gt;&lt;td&gt;0&lt;/td&gt;&lt;td&gt;3&lt;/td&gt;&lt;td&gt;N&lt;/td&gt;&lt;td&gt; &lt;/td&gt;&lt;td&gt;&lt;/td&gt;&lt;/tr&gt;</v>
      </c>
      <c r="Q89" s="106" t="str">
        <f>IF(PayItems[[#This Row],[Date Added / Modified]]&gt;0,TEXT(PayItems[[#This Row],[Date Added / Modified]],"m/d/yyy"),"")</f>
        <v/>
      </c>
    </row>
    <row r="90" spans="1:17" x14ac:dyDescent="0.2">
      <c r="A90" s="6" t="s">
        <v>637</v>
      </c>
      <c r="B90" s="6" t="s">
        <v>638</v>
      </c>
      <c r="C90" s="6" t="s">
        <v>6</v>
      </c>
      <c r="D90" s="6" t="s">
        <v>639</v>
      </c>
      <c r="E90" s="8" t="s">
        <v>59</v>
      </c>
      <c r="F90" s="8">
        <v>0</v>
      </c>
      <c r="G90" s="8">
        <v>3</v>
      </c>
      <c r="H90" s="6" t="s">
        <v>344</v>
      </c>
      <c r="I90" s="176" t="s">
        <v>11389</v>
      </c>
      <c r="J90" s="176" t="s">
        <v>11389</v>
      </c>
      <c r="K90" s="176" t="s">
        <v>11388</v>
      </c>
      <c r="L90" s="8">
        <v>14</v>
      </c>
      <c r="M90" s="116"/>
      <c r="P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&lt;tr&gt;&lt;td&gt;15706-1700&lt;/td&gt;&lt;td&gt;Soil erosion control, water bar&lt;/td&gt;&lt;td&gt;Each&lt;/td&gt;&lt;td&gt;SOIL EROSION CONTROL, WATER BAR&lt;/td&gt;&lt;td&gt;EACH&lt;/td&gt;&lt;td&gt;0&lt;/td&gt;&lt;td&gt;3&lt;/td&gt;&lt;td&gt;N&lt;/td&gt;&lt;td&gt; &lt;/td&gt;&lt;td&gt;&lt;/td&gt;&lt;/tr&gt;</v>
      </c>
      <c r="Q90" s="106" t="str">
        <f>IF(PayItems[[#This Row],[Date Added / Modified]]&gt;0,TEXT(PayItems[[#This Row],[Date Added / Modified]],"m/d/yyy"),"")</f>
        <v/>
      </c>
    </row>
    <row r="91" spans="1:17" x14ac:dyDescent="0.2">
      <c r="A91" s="6" t="s">
        <v>640</v>
      </c>
      <c r="B91" s="6" t="s">
        <v>641</v>
      </c>
      <c r="C91" s="6" t="s">
        <v>6</v>
      </c>
      <c r="D91" s="6" t="s">
        <v>642</v>
      </c>
      <c r="E91" s="8" t="s">
        <v>59</v>
      </c>
      <c r="F91" s="8">
        <v>0</v>
      </c>
      <c r="G91" s="8">
        <v>3</v>
      </c>
      <c r="H91" s="6" t="s">
        <v>344</v>
      </c>
      <c r="I91" s="176" t="s">
        <v>11389</v>
      </c>
      <c r="J91" s="176" t="s">
        <v>11389</v>
      </c>
      <c r="K91" s="176" t="s">
        <v>11388</v>
      </c>
      <c r="L91" s="8">
        <v>14</v>
      </c>
      <c r="M91" s="116"/>
      <c r="P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&lt;tr&gt;&lt;td&gt;15706-1800&lt;/td&gt;&lt;td&gt;Soil erosion control, temporary stone outlet structure&lt;/td&gt;&lt;td&gt;Each&lt;/td&gt;&lt;td&gt;SOIL EROSION CONTROL, TEMPORARY STONE OUTLET STRUCTURE&lt;/td&gt;&lt;td&gt;EACH&lt;/td&gt;&lt;td&gt;0&lt;/td&gt;&lt;td&gt;3&lt;/td&gt;&lt;td&gt;N&lt;/td&gt;&lt;td&gt; &lt;/td&gt;&lt;td&gt;&lt;/td&gt;&lt;/tr&gt;</v>
      </c>
      <c r="Q91" s="106" t="str">
        <f>IF(PayItems[[#This Row],[Date Added / Modified]]&gt;0,TEXT(PayItems[[#This Row],[Date Added / Modified]],"m/d/yyy"),"")</f>
        <v/>
      </c>
    </row>
    <row r="92" spans="1:17" x14ac:dyDescent="0.2">
      <c r="A92" s="6" t="s">
        <v>643</v>
      </c>
      <c r="B92" s="6" t="s">
        <v>644</v>
      </c>
      <c r="C92" s="6" t="s">
        <v>6</v>
      </c>
      <c r="D92" s="6" t="s">
        <v>645</v>
      </c>
      <c r="E92" s="8" t="s">
        <v>59</v>
      </c>
      <c r="F92" s="8">
        <v>0</v>
      </c>
      <c r="G92" s="8">
        <v>3</v>
      </c>
      <c r="H92" s="6" t="s">
        <v>344</v>
      </c>
      <c r="I92" s="176" t="s">
        <v>11389</v>
      </c>
      <c r="J92" s="176" t="s">
        <v>11389</v>
      </c>
      <c r="K92" s="176" t="s">
        <v>11388</v>
      </c>
      <c r="L92" s="8">
        <v>14</v>
      </c>
      <c r="M92" s="116"/>
      <c r="P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&lt;tr&gt;&lt;td&gt;15706-1900&lt;/td&gt;&lt;td&gt;Soil erosion control, log dam&lt;/td&gt;&lt;td&gt;Each&lt;/td&gt;&lt;td&gt;SOIL EROSION CONTROL, LOG DAM&lt;/td&gt;&lt;td&gt;EACH&lt;/td&gt;&lt;td&gt;0&lt;/td&gt;&lt;td&gt;3&lt;/td&gt;&lt;td&gt;N&lt;/td&gt;&lt;td&gt; &lt;/td&gt;&lt;td&gt;&lt;/td&gt;&lt;/tr&gt;</v>
      </c>
      <c r="Q92" s="106" t="str">
        <f>IF(PayItems[[#This Row],[Date Added / Modified]]&gt;0,TEXT(PayItems[[#This Row],[Date Added / Modified]],"m/d/yyy"),"")</f>
        <v/>
      </c>
    </row>
    <row r="93" spans="1:17" x14ac:dyDescent="0.2">
      <c r="A93" s="6" t="s">
        <v>646</v>
      </c>
      <c r="B93" s="6" t="s">
        <v>647</v>
      </c>
      <c r="C93" s="6" t="s">
        <v>6</v>
      </c>
      <c r="D93" s="6" t="s">
        <v>648</v>
      </c>
      <c r="E93" s="8" t="s">
        <v>59</v>
      </c>
      <c r="F93" s="8">
        <v>0</v>
      </c>
      <c r="G93" s="8">
        <v>3</v>
      </c>
      <c r="H93" s="6" t="s">
        <v>344</v>
      </c>
      <c r="I93" s="176" t="s">
        <v>11389</v>
      </c>
      <c r="J93" s="176" t="s">
        <v>11389</v>
      </c>
      <c r="K93" s="176" t="s">
        <v>11388</v>
      </c>
      <c r="L93" s="8">
        <v>14</v>
      </c>
      <c r="M93" s="116"/>
      <c r="P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&lt;tr&gt;&lt;td&gt;15706-2000&lt;/td&gt;&lt;td&gt;Soil erosion control, chitosan gel sock&lt;/td&gt;&lt;td&gt;Each&lt;/td&gt;&lt;td&gt;SOIL EROSION CONTROL, CHITOSAN GEL SOCK&lt;/td&gt;&lt;td&gt;EACH&lt;/td&gt;&lt;td&gt;0&lt;/td&gt;&lt;td&gt;3&lt;/td&gt;&lt;td&gt;N&lt;/td&gt;&lt;td&gt; &lt;/td&gt;&lt;td&gt;&lt;/td&gt;&lt;/tr&gt;</v>
      </c>
      <c r="Q93" s="106" t="str">
        <f>IF(PayItems[[#This Row],[Date Added / Modified]]&gt;0,TEXT(PayItems[[#This Row],[Date Added / Modified]],"m/d/yyy"),"")</f>
        <v/>
      </c>
    </row>
    <row r="94" spans="1:17" x14ac:dyDescent="0.2">
      <c r="A94" s="6" t="s">
        <v>649</v>
      </c>
      <c r="B94" s="6" t="s">
        <v>584</v>
      </c>
      <c r="C94" s="6" t="s">
        <v>6</v>
      </c>
      <c r="D94" s="6" t="s">
        <v>585</v>
      </c>
      <c r="E94" s="8" t="s">
        <v>59</v>
      </c>
      <c r="F94" s="8">
        <v>0</v>
      </c>
      <c r="G94" s="8">
        <v>3</v>
      </c>
      <c r="H94" s="6" t="s">
        <v>344</v>
      </c>
      <c r="I94" s="176" t="s">
        <v>11389</v>
      </c>
      <c r="J94" s="176" t="s">
        <v>11389</v>
      </c>
      <c r="K94" s="176" t="s">
        <v>11388</v>
      </c>
      <c r="L94" s="8">
        <v>14</v>
      </c>
      <c r="M94" s="116"/>
      <c r="P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&lt;tr&gt;&lt;td&gt;15706-2100&lt;/td&gt;&lt;td&gt;Soil erosion control, filter berm&lt;/td&gt;&lt;td&gt;Each&lt;/td&gt;&lt;td&gt;SOIL EROSION CONTROL, FILTER BERM&lt;/td&gt;&lt;td&gt;EACH&lt;/td&gt;&lt;td&gt;0&lt;/td&gt;&lt;td&gt;3&lt;/td&gt;&lt;td&gt;N&lt;/td&gt;&lt;td&gt; &lt;/td&gt;&lt;td&gt;&lt;/td&gt;&lt;/tr&gt;</v>
      </c>
      <c r="Q94" s="106" t="str">
        <f>IF(PayItems[[#This Row],[Date Added / Modified]]&gt;0,TEXT(PayItems[[#This Row],[Date Added / Modified]],"m/d/yyy"),"")</f>
        <v/>
      </c>
    </row>
    <row r="95" spans="1:17" x14ac:dyDescent="0.2">
      <c r="A95" s="6" t="s">
        <v>650</v>
      </c>
      <c r="B95" s="6" t="s">
        <v>651</v>
      </c>
      <c r="C95" s="6" t="s">
        <v>6</v>
      </c>
      <c r="D95" s="6" t="s">
        <v>652</v>
      </c>
      <c r="E95" s="8" t="s">
        <v>59</v>
      </c>
      <c r="F95" s="8">
        <v>0</v>
      </c>
      <c r="G95" s="8">
        <v>3</v>
      </c>
      <c r="H95" s="6" t="s">
        <v>344</v>
      </c>
      <c r="I95" s="176" t="s">
        <v>11389</v>
      </c>
      <c r="J95" s="176" t="s">
        <v>11389</v>
      </c>
      <c r="K95" s="176" t="s">
        <v>11388</v>
      </c>
      <c r="L95" s="8">
        <v>14</v>
      </c>
      <c r="M95" s="116"/>
      <c r="P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&lt;tr&gt;&lt;td&gt;15706-2200&lt;/td&gt;&lt;td&gt;Soil erosion control, filter bag&lt;/td&gt;&lt;td&gt;Each&lt;/td&gt;&lt;td&gt;SOIL EROSION CONTROL, FILTER BAG&lt;/td&gt;&lt;td&gt;EACH&lt;/td&gt;&lt;td&gt;0&lt;/td&gt;&lt;td&gt;3&lt;/td&gt;&lt;td&gt;N&lt;/td&gt;&lt;td&gt; &lt;/td&gt;&lt;td&gt;&lt;/td&gt;&lt;/tr&gt;</v>
      </c>
      <c r="Q95" s="106" t="str">
        <f>IF(PayItems[[#This Row],[Date Added / Modified]]&gt;0,TEXT(PayItems[[#This Row],[Date Added / Modified]],"m/d/yyy"),"")</f>
        <v/>
      </c>
    </row>
    <row r="96" spans="1:17" x14ac:dyDescent="0.2">
      <c r="A96" s="106" t="s">
        <v>11107</v>
      </c>
      <c r="B96" s="106" t="s">
        <v>11108</v>
      </c>
      <c r="C96" s="88" t="s">
        <v>6</v>
      </c>
      <c r="D96" s="106" t="s">
        <v>11109</v>
      </c>
      <c r="E96" s="104" t="s">
        <v>59</v>
      </c>
      <c r="F96" s="104">
        <v>0</v>
      </c>
      <c r="G96" s="104">
        <v>3</v>
      </c>
      <c r="H96" s="88" t="s">
        <v>344</v>
      </c>
      <c r="I96" s="176" t="s">
        <v>11389</v>
      </c>
      <c r="J96" s="176" t="s">
        <v>11389</v>
      </c>
      <c r="K96" s="176" t="s">
        <v>11388</v>
      </c>
      <c r="L96" s="104">
        <v>14</v>
      </c>
      <c r="M96" s="116">
        <v>43717</v>
      </c>
      <c r="N96" s="106" t="s">
        <v>9962</v>
      </c>
      <c r="O96" s="88"/>
      <c r="P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&lt;tr&gt;&lt;td&gt;15706-2300&lt;/td&gt;&lt;td&gt;Soil erosion control, on-site concrete washout structure&lt;/td&gt;&lt;td&gt;Each&lt;/td&gt;&lt;td&gt;SOIL EROSION CONTROL, ON-SITE CONCRETE WASHOUT STRUCTURE&lt;/td&gt;&lt;td&gt;EACH&lt;/td&gt;&lt;td&gt;0&lt;/td&gt;&lt;td&gt;3&lt;/td&gt;&lt;td&gt;N&lt;/td&gt;&lt;td&gt;9/9/2019&lt;/td&gt;&lt;td&gt;&lt;/td&gt;&lt;/tr&gt;</v>
      </c>
      <c r="Q96" s="106" t="str">
        <f>IF(PayItems[[#This Row],[Date Added / Modified]]&gt;0,TEXT(PayItems[[#This Row],[Date Added / Modified]],"m/d/yyy"),"")</f>
        <v>9/9/2019</v>
      </c>
    </row>
    <row r="97" spans="1:17" x14ac:dyDescent="0.2">
      <c r="A97" s="6" t="s">
        <v>653</v>
      </c>
      <c r="B97" s="6" t="s">
        <v>530</v>
      </c>
      <c r="C97" s="6" t="s">
        <v>111</v>
      </c>
      <c r="D97" s="6" t="s">
        <v>531</v>
      </c>
      <c r="E97" s="8" t="s">
        <v>64</v>
      </c>
      <c r="F97" s="8">
        <v>0</v>
      </c>
      <c r="G97" s="8">
        <v>3</v>
      </c>
      <c r="H97" s="6" t="s">
        <v>344</v>
      </c>
      <c r="I97" s="176" t="s">
        <v>11389</v>
      </c>
      <c r="J97" s="176" t="s">
        <v>11389</v>
      </c>
      <c r="K97" s="176" t="s">
        <v>11388</v>
      </c>
      <c r="L97" s="8">
        <v>14</v>
      </c>
      <c r="M97" s="116"/>
      <c r="P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&lt;tr&gt;&lt;td&gt;15707-1000&lt;/td&gt;&lt;td&gt;Soil erosion control, temporary turf establishment&lt;/td&gt;&lt;td&gt;slry&lt;/td&gt;&lt;td&gt;SOIL EROSION CONTROL, TEMPORARY TURF ESTABLISHMENT&lt;/td&gt;&lt;td&gt;SLRY&lt;/td&gt;&lt;td&gt;0&lt;/td&gt;&lt;td&gt;3&lt;/td&gt;&lt;td&gt;N&lt;/td&gt;&lt;td&gt; &lt;/td&gt;&lt;td&gt;&lt;/td&gt;&lt;/tr&gt;</v>
      </c>
      <c r="Q97" s="106" t="str">
        <f>IF(PayItems[[#This Row],[Date Added / Modified]]&gt;0,TEXT(PayItems[[#This Row],[Date Added / Modified]],"m/d/yyy"),"")</f>
        <v/>
      </c>
    </row>
    <row r="98" spans="1:17" x14ac:dyDescent="0.2">
      <c r="A98" s="6" t="s">
        <v>654</v>
      </c>
      <c r="B98" s="6" t="s">
        <v>655</v>
      </c>
      <c r="C98" s="6" t="s">
        <v>21</v>
      </c>
      <c r="D98" s="6" t="s">
        <v>656</v>
      </c>
      <c r="E98" s="8" t="s">
        <v>31</v>
      </c>
      <c r="F98" s="8">
        <v>0</v>
      </c>
      <c r="G98" s="8">
        <v>3</v>
      </c>
      <c r="H98" s="6" t="s">
        <v>344</v>
      </c>
      <c r="I98" s="176" t="s">
        <v>11389</v>
      </c>
      <c r="J98" s="176" t="s">
        <v>11389</v>
      </c>
      <c r="K98" s="176" t="s">
        <v>11388</v>
      </c>
      <c r="L98" s="8">
        <v>14</v>
      </c>
      <c r="M98" s="116"/>
      <c r="P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&lt;tr&gt;&lt;td&gt;15708-1000&lt;/td&gt;&lt;td&gt;Soil erosion control, supervisor&lt;/td&gt;&lt;td&gt;Day&lt;/td&gt;&lt;td&gt;SOIL EROSION CONTROL, SUPERVISOR&lt;/td&gt;&lt;td&gt;DAY&lt;/td&gt;&lt;td&gt;0&lt;/td&gt;&lt;td&gt;3&lt;/td&gt;&lt;td&gt;N&lt;/td&gt;&lt;td&gt; &lt;/td&gt;&lt;td&gt;&lt;/td&gt;&lt;/tr&gt;</v>
      </c>
      <c r="Q98" s="106" t="str">
        <f>IF(PayItems[[#This Row],[Date Added / Modified]]&gt;0,TEXT(PayItems[[#This Row],[Date Added / Modified]],"m/d/yyy"),"")</f>
        <v/>
      </c>
    </row>
    <row r="99" spans="1:17" x14ac:dyDescent="0.2">
      <c r="A99" s="6" t="s">
        <v>657</v>
      </c>
      <c r="B99" s="6" t="s">
        <v>658</v>
      </c>
      <c r="C99" s="6" t="s">
        <v>105</v>
      </c>
      <c r="D99" s="6" t="s">
        <v>659</v>
      </c>
      <c r="E99" s="8" t="s">
        <v>30</v>
      </c>
      <c r="F99" s="8">
        <v>0</v>
      </c>
      <c r="G99" s="8">
        <v>3</v>
      </c>
      <c r="H99" s="6" t="s">
        <v>344</v>
      </c>
      <c r="I99" s="176" t="s">
        <v>11389</v>
      </c>
      <c r="J99" s="176" t="s">
        <v>11389</v>
      </c>
      <c r="K99" s="176" t="s">
        <v>11388</v>
      </c>
      <c r="L99" s="8">
        <v>14</v>
      </c>
      <c r="M99" s="116"/>
      <c r="P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&lt;tr&gt;&lt;td&gt;15709-0100&lt;/td&gt;&lt;td&gt;Soil erosion control, polyacrylamide powder&lt;/td&gt;&lt;td&gt;kg&lt;/td&gt;&lt;td&gt;SOIL EROSION CONTROL, POLYACRYLAMIDE POWDER&lt;/td&gt;&lt;td&gt;LB&lt;/td&gt;&lt;td&gt;0&lt;/td&gt;&lt;td&gt;3&lt;/td&gt;&lt;td&gt;N&lt;/td&gt;&lt;td&gt; &lt;/td&gt;&lt;td&gt;&lt;/td&gt;&lt;/tr&gt;</v>
      </c>
      <c r="Q99" s="106" t="str">
        <f>IF(PayItems[[#This Row],[Date Added / Modified]]&gt;0,TEXT(PayItems[[#This Row],[Date Added / Modified]],"m/d/yyy"),"")</f>
        <v/>
      </c>
    </row>
    <row r="100" spans="1:17" x14ac:dyDescent="0.2">
      <c r="A100" s="6" t="s">
        <v>660</v>
      </c>
      <c r="B100" s="6" t="s">
        <v>661</v>
      </c>
      <c r="C100" s="6" t="s">
        <v>105</v>
      </c>
      <c r="D100" s="6" t="s">
        <v>662</v>
      </c>
      <c r="E100" s="8" t="s">
        <v>30</v>
      </c>
      <c r="F100" s="8">
        <v>0</v>
      </c>
      <c r="G100" s="8">
        <v>3</v>
      </c>
      <c r="H100" s="6" t="s">
        <v>344</v>
      </c>
      <c r="I100" s="176" t="s">
        <v>11389</v>
      </c>
      <c r="J100" s="176" t="s">
        <v>11389</v>
      </c>
      <c r="K100" s="176" t="s">
        <v>11388</v>
      </c>
      <c r="L100" s="8">
        <v>14</v>
      </c>
      <c r="M100" s="116"/>
      <c r="P1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&lt;tr&gt;&lt;td&gt;15709-0200&lt;/td&gt;&lt;td&gt;Soil erosion control, polyacrylamide block&lt;/td&gt;&lt;td&gt;kg&lt;/td&gt;&lt;td&gt;SOIL EROSION CONTROL, POLYACRYLAMIDE BLOCK&lt;/td&gt;&lt;td&gt;LB&lt;/td&gt;&lt;td&gt;0&lt;/td&gt;&lt;td&gt;3&lt;/td&gt;&lt;td&gt;N&lt;/td&gt;&lt;td&gt; &lt;/td&gt;&lt;td&gt;&lt;/td&gt;&lt;/tr&gt;</v>
      </c>
      <c r="Q100" s="106" t="str">
        <f>IF(PayItems[[#This Row],[Date Added / Modified]]&gt;0,TEXT(PayItems[[#This Row],[Date Added / Modified]],"m/d/yyy"),"")</f>
        <v/>
      </c>
    </row>
    <row r="101" spans="1:17" x14ac:dyDescent="0.2">
      <c r="A101" s="106" t="s">
        <v>10836</v>
      </c>
      <c r="B101" s="106" t="s">
        <v>10834</v>
      </c>
      <c r="C101" s="106" t="s">
        <v>113</v>
      </c>
      <c r="D101" s="106" t="s">
        <v>10835</v>
      </c>
      <c r="E101" s="45" t="s">
        <v>65</v>
      </c>
      <c r="F101" s="45">
        <v>0</v>
      </c>
      <c r="G101" s="45">
        <v>3</v>
      </c>
      <c r="H101" s="106" t="s">
        <v>344</v>
      </c>
      <c r="I101" s="176" t="s">
        <v>11389</v>
      </c>
      <c r="J101" s="176" t="s">
        <v>11389</v>
      </c>
      <c r="K101" s="176" t="s">
        <v>11388</v>
      </c>
      <c r="L101" s="45">
        <v>14</v>
      </c>
      <c r="M101" s="116">
        <v>42569</v>
      </c>
      <c r="N101" s="106" t="s">
        <v>9971</v>
      </c>
      <c r="O101" s="106"/>
      <c r="P101"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&lt;tr&gt;&lt;td&gt;15710-0100&lt;/td&gt;&lt;td&gt;Soil erosion control, filter rock&lt;/td&gt;&lt;td&gt;m3&lt;/td&gt;&lt;td&gt;SOIL EROSION CONTROL, FILTER ROCK&lt;/td&gt;&lt;td&gt;CUYD&lt;/td&gt;&lt;td&gt;0&lt;/td&gt;&lt;td&gt;3&lt;/td&gt;&lt;td&gt;N&lt;/td&gt;&lt;td&gt;7/18/2016&lt;/td&gt;&lt;td&gt;&lt;/td&gt;&lt;/tr&gt;</v>
      </c>
      <c r="Q101" s="106" t="str">
        <f>IF(PayItems[[#This Row],[Date Added / Modified]]&gt;0,TEXT(PayItems[[#This Row],[Date Added / Modified]],"m/d/yyy"),"")</f>
        <v>7/18/2016</v>
      </c>
    </row>
    <row r="102" spans="1:17" x14ac:dyDescent="0.2">
      <c r="A102" s="6" t="s">
        <v>663</v>
      </c>
      <c r="B102" s="6" t="s">
        <v>179</v>
      </c>
      <c r="C102" s="6" t="s">
        <v>85</v>
      </c>
      <c r="D102" s="6" t="s">
        <v>664</v>
      </c>
      <c r="E102" s="8" t="s">
        <v>85</v>
      </c>
      <c r="F102" s="8">
        <v>0</v>
      </c>
      <c r="G102" s="8">
        <v>3</v>
      </c>
      <c r="H102" s="6" t="s">
        <v>344</v>
      </c>
      <c r="I102" s="176" t="s">
        <v>11389</v>
      </c>
      <c r="J102" s="176" t="s">
        <v>11389</v>
      </c>
      <c r="K102" s="176" t="s">
        <v>11388</v>
      </c>
      <c r="L102" s="8">
        <v>14</v>
      </c>
      <c r="M102" s="116"/>
      <c r="P1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&lt;tr&gt;&lt;td&gt;15720-0000&lt;/td&gt;&lt;td&gt;Storm water pollution prevention plan&lt;/td&gt;&lt;td&gt;LPSM&lt;/td&gt;&lt;td&gt;STORM WATER POLLUTION PREVENTION PLAN&lt;/td&gt;&lt;td&gt;LPSM&lt;/td&gt;&lt;td&gt;0&lt;/td&gt;&lt;td&gt;3&lt;/td&gt;&lt;td&gt;N&lt;/td&gt;&lt;td&gt; &lt;/td&gt;&lt;td&gt;&lt;/td&gt;&lt;/tr&gt;</v>
      </c>
      <c r="Q102" s="106" t="str">
        <f>IF(PayItems[[#This Row],[Date Added / Modified]]&gt;0,TEXT(PayItems[[#This Row],[Date Added / Modified]],"m/d/yyy"),"")</f>
        <v/>
      </c>
    </row>
    <row r="103" spans="1:17" x14ac:dyDescent="0.2">
      <c r="A103" s="6" t="s">
        <v>665</v>
      </c>
      <c r="B103" s="6" t="s">
        <v>112</v>
      </c>
      <c r="C103" s="6" t="s">
        <v>113</v>
      </c>
      <c r="D103" s="6" t="s">
        <v>666</v>
      </c>
      <c r="E103" s="8" t="s">
        <v>55</v>
      </c>
      <c r="F103" s="8">
        <v>0</v>
      </c>
      <c r="G103" s="8">
        <v>3</v>
      </c>
      <c r="H103" s="6" t="s">
        <v>344</v>
      </c>
      <c r="I103" s="176" t="s">
        <v>11389</v>
      </c>
      <c r="J103" s="176" t="s">
        <v>11389</v>
      </c>
      <c r="K103" s="176" t="s">
        <v>11388</v>
      </c>
      <c r="L103" s="8">
        <v>14</v>
      </c>
      <c r="M103" s="116"/>
      <c r="P1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&lt;tr&gt;&lt;td&gt;15801-0000&lt;/td&gt;&lt;td&gt;Watering for dust control&lt;/td&gt;&lt;td&gt;m3&lt;/td&gt;&lt;td&gt;WATERING FOR DUST CONTROL&lt;/td&gt;&lt;td&gt;MGAL&lt;/td&gt;&lt;td&gt;0&lt;/td&gt;&lt;td&gt;3&lt;/td&gt;&lt;td&gt;N&lt;/td&gt;&lt;td&gt; &lt;/td&gt;&lt;td&gt;&lt;/td&gt;&lt;/tr&gt;</v>
      </c>
      <c r="Q103" s="106" t="str">
        <f>IF(PayItems[[#This Row],[Date Added / Modified]]&gt;0,TEXT(PayItems[[#This Row],[Date Added / Modified]],"m/d/yyy"),"")</f>
        <v/>
      </c>
    </row>
    <row r="104" spans="1:17" x14ac:dyDescent="0.2">
      <c r="A104" s="6" t="s">
        <v>667</v>
      </c>
      <c r="B104" s="6" t="s">
        <v>112</v>
      </c>
      <c r="C104" s="6" t="s">
        <v>85</v>
      </c>
      <c r="D104" s="6" t="s">
        <v>666</v>
      </c>
      <c r="E104" s="8" t="s">
        <v>85</v>
      </c>
      <c r="F104" s="8">
        <v>0</v>
      </c>
      <c r="G104" s="8">
        <v>3</v>
      </c>
      <c r="H104" s="6" t="s">
        <v>344</v>
      </c>
      <c r="I104" s="176" t="s">
        <v>11389</v>
      </c>
      <c r="J104" s="176" t="s">
        <v>11389</v>
      </c>
      <c r="K104" s="176" t="s">
        <v>11388</v>
      </c>
      <c r="L104" s="8">
        <v>14</v>
      </c>
      <c r="M104" s="116"/>
      <c r="P1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&lt;tr&gt;&lt;td&gt;15802-0000&lt;/td&gt;&lt;td&gt;Watering for dust control&lt;/td&gt;&lt;td&gt;LPSM&lt;/td&gt;&lt;td&gt;WATERING FOR DUST CONTROL&lt;/td&gt;&lt;td&gt;LPSM&lt;/td&gt;&lt;td&gt;0&lt;/td&gt;&lt;td&gt;3&lt;/td&gt;&lt;td&gt;N&lt;/td&gt;&lt;td&gt; &lt;/td&gt;&lt;td&gt;&lt;/td&gt;&lt;/tr&gt;</v>
      </c>
      <c r="Q104" s="106" t="str">
        <f>IF(PayItems[[#This Row],[Date Added / Modified]]&gt;0,TEXT(PayItems[[#This Row],[Date Added / Modified]],"m/d/yyy"),"")</f>
        <v/>
      </c>
    </row>
    <row r="105" spans="1:17" x14ac:dyDescent="0.2">
      <c r="A105" s="6" t="s">
        <v>668</v>
      </c>
      <c r="B105" s="6" t="s">
        <v>114</v>
      </c>
      <c r="C105" s="6" t="s">
        <v>108</v>
      </c>
      <c r="D105" s="106" t="s">
        <v>669</v>
      </c>
      <c r="E105" s="8" t="s">
        <v>61</v>
      </c>
      <c r="F105" s="8">
        <v>1</v>
      </c>
      <c r="G105" s="8">
        <v>3</v>
      </c>
      <c r="H105" s="6" t="s">
        <v>344</v>
      </c>
      <c r="I105" s="176" t="s">
        <v>11389</v>
      </c>
      <c r="J105" s="176" t="s">
        <v>11389</v>
      </c>
      <c r="K105" s="176" t="s">
        <v>11388</v>
      </c>
      <c r="L105" s="8">
        <v>14</v>
      </c>
      <c r="M105" s="116"/>
      <c r="P1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&lt;tr&gt;&lt;td&gt;20101-0000&lt;/td&gt;&lt;td&gt;Clearing and grubbing&lt;/td&gt;&lt;td&gt;ha&lt;/td&gt;&lt;td&gt;CLEARING AND GRUBBING&lt;/td&gt;&lt;td&gt;ACRE&lt;/td&gt;&lt;td&gt;1&lt;/td&gt;&lt;td&gt;3&lt;/td&gt;&lt;td&gt;N&lt;/td&gt;&lt;td&gt; &lt;/td&gt;&lt;td&gt;&lt;/td&gt;&lt;/tr&gt;</v>
      </c>
      <c r="Q105" s="106" t="str">
        <f>IF(PayItems[[#This Row],[Date Added / Modified]]&gt;0,TEXT(PayItems[[#This Row],[Date Added / Modified]],"m/d/yyy"),"")</f>
        <v/>
      </c>
    </row>
    <row r="106" spans="1:17" x14ac:dyDescent="0.2">
      <c r="A106" s="6" t="s">
        <v>670</v>
      </c>
      <c r="B106" s="6" t="s">
        <v>114</v>
      </c>
      <c r="C106" s="6" t="s">
        <v>85</v>
      </c>
      <c r="D106" s="6" t="s">
        <v>669</v>
      </c>
      <c r="E106" s="8" t="s">
        <v>85</v>
      </c>
      <c r="F106" s="8">
        <v>0</v>
      </c>
      <c r="G106" s="8">
        <v>3</v>
      </c>
      <c r="H106" s="6" t="s">
        <v>344</v>
      </c>
      <c r="I106" s="176" t="s">
        <v>11389</v>
      </c>
      <c r="J106" s="176" t="s">
        <v>11389</v>
      </c>
      <c r="K106" s="176" t="s">
        <v>11388</v>
      </c>
      <c r="L106" s="8">
        <v>14</v>
      </c>
      <c r="M106" s="116"/>
      <c r="P1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&lt;tr&gt;&lt;td&gt;20102-0000&lt;/td&gt;&lt;td&gt;Clearing and grubbing&lt;/td&gt;&lt;td&gt;LPSM&lt;/td&gt;&lt;td&gt;CLEARING AND GRUBBING&lt;/td&gt;&lt;td&gt;LPSM&lt;/td&gt;&lt;td&gt;0&lt;/td&gt;&lt;td&gt;3&lt;/td&gt;&lt;td&gt;N&lt;/td&gt;&lt;td&gt; &lt;/td&gt;&lt;td&gt;&lt;/td&gt;&lt;/tr&gt;</v>
      </c>
      <c r="Q106" s="106" t="str">
        <f>IF(PayItems[[#This Row],[Date Added / Modified]]&gt;0,TEXT(PayItems[[#This Row],[Date Added / Modified]],"m/d/yyy"),"")</f>
        <v/>
      </c>
    </row>
    <row r="107" spans="1:17" x14ac:dyDescent="0.2">
      <c r="A107" s="6" t="s">
        <v>671</v>
      </c>
      <c r="B107" s="6" t="s">
        <v>114</v>
      </c>
      <c r="C107" s="6" t="s">
        <v>109</v>
      </c>
      <c r="D107" s="6" t="s">
        <v>669</v>
      </c>
      <c r="E107" s="8" t="s">
        <v>62</v>
      </c>
      <c r="F107" s="8">
        <v>0</v>
      </c>
      <c r="G107" s="8">
        <v>3</v>
      </c>
      <c r="H107" s="6" t="s">
        <v>344</v>
      </c>
      <c r="I107" s="176" t="s">
        <v>11389</v>
      </c>
      <c r="J107" s="176" t="s">
        <v>11389</v>
      </c>
      <c r="K107" s="176" t="s">
        <v>11388</v>
      </c>
      <c r="L107" s="8">
        <v>14</v>
      </c>
      <c r="M107" s="116"/>
      <c r="P1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&lt;tr&gt;&lt;td&gt;20103-0000&lt;/td&gt;&lt;td&gt;Clearing and grubbing&lt;/td&gt;&lt;td&gt;m2&lt;/td&gt;&lt;td&gt;CLEARING AND GRUBBING&lt;/td&gt;&lt;td&gt;SQYD&lt;/td&gt;&lt;td&gt;0&lt;/td&gt;&lt;td&gt;3&lt;/td&gt;&lt;td&gt;N&lt;/td&gt;&lt;td&gt; &lt;/td&gt;&lt;td&gt;&lt;/td&gt;&lt;/tr&gt;</v>
      </c>
      <c r="Q107" s="106" t="str">
        <f>IF(PayItems[[#This Row],[Date Added / Modified]]&gt;0,TEXT(PayItems[[#This Row],[Date Added / Modified]],"m/d/yyy"),"")</f>
        <v/>
      </c>
    </row>
    <row r="108" spans="1:17" x14ac:dyDescent="0.2">
      <c r="A108" s="6" t="s">
        <v>672</v>
      </c>
      <c r="B108" s="6" t="s">
        <v>673</v>
      </c>
      <c r="C108" s="6" t="s">
        <v>108</v>
      </c>
      <c r="D108" s="6" t="s">
        <v>674</v>
      </c>
      <c r="E108" s="8" t="s">
        <v>61</v>
      </c>
      <c r="F108" s="8">
        <v>1</v>
      </c>
      <c r="G108" s="8">
        <v>3</v>
      </c>
      <c r="H108" s="6" t="s">
        <v>344</v>
      </c>
      <c r="I108" s="176" t="s">
        <v>11389</v>
      </c>
      <c r="J108" s="176" t="s">
        <v>11389</v>
      </c>
      <c r="K108" s="176" t="s">
        <v>11388</v>
      </c>
      <c r="L108" s="8">
        <v>14</v>
      </c>
      <c r="M108" s="116"/>
      <c r="P1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&lt;tr&gt;&lt;td&gt;20104-0000&lt;/td&gt;&lt;td&gt;Clearing&lt;/td&gt;&lt;td&gt;ha&lt;/td&gt;&lt;td&gt;CLEARING&lt;/td&gt;&lt;td&gt;ACRE&lt;/td&gt;&lt;td&gt;1&lt;/td&gt;&lt;td&gt;3&lt;/td&gt;&lt;td&gt;N&lt;/td&gt;&lt;td&gt; &lt;/td&gt;&lt;td&gt;&lt;/td&gt;&lt;/tr&gt;</v>
      </c>
      <c r="Q108" s="106" t="str">
        <f>IF(PayItems[[#This Row],[Date Added / Modified]]&gt;0,TEXT(PayItems[[#This Row],[Date Added / Modified]],"m/d/yyy"),"")</f>
        <v/>
      </c>
    </row>
    <row r="109" spans="1:17" x14ac:dyDescent="0.2">
      <c r="A109" s="106" t="s">
        <v>10898</v>
      </c>
      <c r="B109" s="88" t="s">
        <v>694</v>
      </c>
      <c r="C109" s="88" t="s">
        <v>6</v>
      </c>
      <c r="D109" s="88" t="s">
        <v>695</v>
      </c>
      <c r="E109" s="104" t="s">
        <v>59</v>
      </c>
      <c r="F109" s="104">
        <v>0</v>
      </c>
      <c r="G109" s="104">
        <v>3</v>
      </c>
      <c r="H109" s="88" t="s">
        <v>344</v>
      </c>
      <c r="I109" s="176" t="s">
        <v>11389</v>
      </c>
      <c r="J109" s="176" t="s">
        <v>11389</v>
      </c>
      <c r="K109" s="176" t="s">
        <v>11388</v>
      </c>
      <c r="L109" s="104">
        <v>14</v>
      </c>
      <c r="M109" s="116">
        <v>42863</v>
      </c>
      <c r="N109" s="106" t="s">
        <v>9971</v>
      </c>
      <c r="O109" s="106" t="s">
        <v>10900</v>
      </c>
      <c r="P1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&lt;tr&gt;&lt;td&gt;20120-1000&lt;/td&gt;&lt;td&gt;Removal, individual tree&lt;/td&gt;&lt;td&gt;Each&lt;/td&gt;&lt;td&gt;REMOVAL, INDIVIDUAL TREE&lt;/td&gt;&lt;td&gt;EACH&lt;/td&gt;&lt;td&gt;0&lt;/td&gt;&lt;td&gt;3&lt;/td&gt;&lt;td&gt;N&lt;/td&gt;&lt;td&gt;5/8/2017&lt;/td&gt;&lt;td&gt;ONLY for unique situations; normally part of Clearing &amp; Grubbing&lt;/td&gt;&lt;/tr&gt;</v>
      </c>
      <c r="Q109" s="106" t="str">
        <f>IF(PayItems[[#This Row],[Date Added / Modified]]&gt;0,TEXT(PayItems[[#This Row],[Date Added / Modified]],"m/d/yyy"),"")</f>
        <v>5/8/2017</v>
      </c>
    </row>
    <row r="110" spans="1:17" x14ac:dyDescent="0.2">
      <c r="A110" s="106" t="s">
        <v>10899</v>
      </c>
      <c r="B110" s="88" t="s">
        <v>697</v>
      </c>
      <c r="C110" s="88" t="s">
        <v>6</v>
      </c>
      <c r="D110" s="88" t="s">
        <v>698</v>
      </c>
      <c r="E110" s="104" t="s">
        <v>59</v>
      </c>
      <c r="F110" s="104">
        <v>0</v>
      </c>
      <c r="G110" s="104">
        <v>3</v>
      </c>
      <c r="H110" s="88" t="s">
        <v>344</v>
      </c>
      <c r="I110" s="176" t="s">
        <v>11389</v>
      </c>
      <c r="J110" s="176" t="s">
        <v>11389</v>
      </c>
      <c r="K110" s="176" t="s">
        <v>11388</v>
      </c>
      <c r="L110" s="104">
        <v>14</v>
      </c>
      <c r="M110" s="116">
        <v>42863</v>
      </c>
      <c r="N110" s="106" t="s">
        <v>9971</v>
      </c>
      <c r="O110" s="106" t="s">
        <v>10900</v>
      </c>
      <c r="P1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&lt;tr&gt;&lt;td&gt;20120-2000&lt;/td&gt;&lt;td&gt;Removal, individual stump&lt;/td&gt;&lt;td&gt;Each&lt;/td&gt;&lt;td&gt;REMOVAL, INDIVIDUAL STUMP&lt;/td&gt;&lt;td&gt;EACH&lt;/td&gt;&lt;td&gt;0&lt;/td&gt;&lt;td&gt;3&lt;/td&gt;&lt;td&gt;N&lt;/td&gt;&lt;td&gt;5/8/2017&lt;/td&gt;&lt;td&gt;ONLY for unique situations; normally part of Clearing &amp; Grubbing&lt;/td&gt;&lt;/tr&gt;</v>
      </c>
      <c r="Q110" s="106" t="str">
        <f>IF(PayItems[[#This Row],[Date Added / Modified]]&gt;0,TEXT(PayItems[[#This Row],[Date Added / Modified]],"m/d/yyy"),"")</f>
        <v>5/8/2017</v>
      </c>
    </row>
    <row r="111" spans="1:17" s="88" customFormat="1" x14ac:dyDescent="0.2">
      <c r="A111" s="88" t="s">
        <v>675</v>
      </c>
      <c r="B111" s="88" t="s">
        <v>115</v>
      </c>
      <c r="C111" s="88" t="s">
        <v>108</v>
      </c>
      <c r="D111" s="88" t="s">
        <v>676</v>
      </c>
      <c r="E111" s="104" t="s">
        <v>61</v>
      </c>
      <c r="F111" s="104">
        <v>1</v>
      </c>
      <c r="G111" s="104">
        <v>3</v>
      </c>
      <c r="H111" s="88" t="s">
        <v>344</v>
      </c>
      <c r="I111" s="176" t="s">
        <v>11389</v>
      </c>
      <c r="J111" s="176" t="s">
        <v>11389</v>
      </c>
      <c r="K111" s="176" t="s">
        <v>11388</v>
      </c>
      <c r="L111" s="104">
        <v>14</v>
      </c>
      <c r="M111" s="116"/>
      <c r="P111" s="42"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&lt;tr&gt;&lt;td&gt;20201-0000&lt;/td&gt;&lt;td&gt;Selective clearing&lt;/td&gt;&lt;td&gt;ha&lt;/td&gt;&lt;td&gt;SELECTIVE CLEARING&lt;/td&gt;&lt;td&gt;ACRE&lt;/td&gt;&lt;td&gt;1&lt;/td&gt;&lt;td&gt;3&lt;/td&gt;&lt;td&gt;N&lt;/td&gt;&lt;td&gt; &lt;/td&gt;&lt;td&gt;&lt;/td&gt;&lt;/tr&gt;</v>
      </c>
      <c r="Q111" s="106" t="str">
        <f>IF(PayItems[[#This Row],[Date Added / Modified]]&gt;0,TEXT(PayItems[[#This Row],[Date Added / Modified]],"m/d/yyy"),"")</f>
        <v/>
      </c>
    </row>
    <row r="112" spans="1:17" s="88" customFormat="1" x14ac:dyDescent="0.2">
      <c r="A112" s="88" t="s">
        <v>677</v>
      </c>
      <c r="B112" s="88" t="s">
        <v>115</v>
      </c>
      <c r="C112" s="88" t="s">
        <v>109</v>
      </c>
      <c r="D112" s="88" t="s">
        <v>676</v>
      </c>
      <c r="E112" s="104" t="s">
        <v>62</v>
      </c>
      <c r="F112" s="104">
        <v>0</v>
      </c>
      <c r="G112" s="104">
        <v>3</v>
      </c>
      <c r="H112" s="88" t="s">
        <v>344</v>
      </c>
      <c r="I112" s="176" t="s">
        <v>11389</v>
      </c>
      <c r="J112" s="176" t="s">
        <v>11389</v>
      </c>
      <c r="K112" s="176" t="s">
        <v>11388</v>
      </c>
      <c r="L112" s="104">
        <v>14</v>
      </c>
      <c r="M112" s="116"/>
      <c r="P112" s="42"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&lt;tr&gt;&lt;td&gt;20202-0000&lt;/td&gt;&lt;td&gt;Selective clearing&lt;/td&gt;&lt;td&gt;m2&lt;/td&gt;&lt;td&gt;SELECTIVE CLEARING&lt;/td&gt;&lt;td&gt;SQYD&lt;/td&gt;&lt;td&gt;0&lt;/td&gt;&lt;td&gt;3&lt;/td&gt;&lt;td&gt;N&lt;/td&gt;&lt;td&gt; &lt;/td&gt;&lt;td&gt;&lt;/td&gt;&lt;/tr&gt;</v>
      </c>
      <c r="Q112" s="106" t="str">
        <f>IF(PayItems[[#This Row],[Date Added / Modified]]&gt;0,TEXT(PayItems[[#This Row],[Date Added / Modified]],"m/d/yyy"),"")</f>
        <v/>
      </c>
    </row>
    <row r="113" spans="1:17" s="88" customFormat="1" x14ac:dyDescent="0.2">
      <c r="A113" s="106" t="s">
        <v>11208</v>
      </c>
      <c r="B113" s="88" t="s">
        <v>115</v>
      </c>
      <c r="C113" s="106" t="s">
        <v>5</v>
      </c>
      <c r="D113" s="88" t="s">
        <v>676</v>
      </c>
      <c r="E113" s="45" t="s">
        <v>58</v>
      </c>
      <c r="F113" s="104">
        <v>3</v>
      </c>
      <c r="G113" s="104">
        <v>3</v>
      </c>
      <c r="H113" s="88" t="s">
        <v>344</v>
      </c>
      <c r="I113" s="176" t="s">
        <v>11389</v>
      </c>
      <c r="J113" s="176" t="s">
        <v>11389</v>
      </c>
      <c r="K113" s="176" t="s">
        <v>11388</v>
      </c>
      <c r="L113" s="104">
        <v>14</v>
      </c>
      <c r="M113" s="116">
        <v>43927</v>
      </c>
      <c r="N113" s="106" t="s">
        <v>9977</v>
      </c>
      <c r="P113" s="42"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&lt;tr&gt;&lt;td&gt;20203-0000&lt;/td&gt;&lt;td&gt;Selective clearing&lt;/td&gt;&lt;td&gt;km&lt;/td&gt;&lt;td&gt;SELECTIVE CLEARING&lt;/td&gt;&lt;td&gt;MILE&lt;/td&gt;&lt;td&gt;3&lt;/td&gt;&lt;td&gt;3&lt;/td&gt;&lt;td&gt;N&lt;/td&gt;&lt;td&gt;4/6/2020&lt;/td&gt;&lt;td&gt;&lt;/td&gt;&lt;/tr&gt;</v>
      </c>
      <c r="Q113" s="106" t="str">
        <f>IF(PayItems[[#This Row],[Date Added / Modified]]&gt;0,TEXT(PayItems[[#This Row],[Date Added / Modified]],"m/d/yyy"),"")</f>
        <v>4/6/2020</v>
      </c>
    </row>
    <row r="114" spans="1:17" s="88" customFormat="1" x14ac:dyDescent="0.2">
      <c r="A114" s="88" t="s">
        <v>678</v>
      </c>
      <c r="B114" s="88" t="s">
        <v>116</v>
      </c>
      <c r="C114" s="88" t="s">
        <v>108</v>
      </c>
      <c r="D114" s="88" t="s">
        <v>679</v>
      </c>
      <c r="E114" s="104" t="s">
        <v>61</v>
      </c>
      <c r="F114" s="104">
        <v>1</v>
      </c>
      <c r="G114" s="104">
        <v>3</v>
      </c>
      <c r="H114" s="88" t="s">
        <v>344</v>
      </c>
      <c r="I114" s="176" t="s">
        <v>11389</v>
      </c>
      <c r="J114" s="176" t="s">
        <v>11389</v>
      </c>
      <c r="K114" s="176" t="s">
        <v>11388</v>
      </c>
      <c r="L114" s="104">
        <v>14</v>
      </c>
      <c r="M114" s="116"/>
      <c r="P114" s="42"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&lt;tr&gt;&lt;td&gt;20205-0000&lt;/td&gt;&lt;td&gt;Selective clearing and grubbing&lt;/td&gt;&lt;td&gt;ha&lt;/td&gt;&lt;td&gt;SELECTIVE CLEARING AND GRUBBING&lt;/td&gt;&lt;td&gt;ACRE&lt;/td&gt;&lt;td&gt;1&lt;/td&gt;&lt;td&gt;3&lt;/td&gt;&lt;td&gt;N&lt;/td&gt;&lt;td&gt; &lt;/td&gt;&lt;td&gt;&lt;/td&gt;&lt;/tr&gt;</v>
      </c>
      <c r="Q114" s="106" t="str">
        <f>IF(PayItems[[#This Row],[Date Added / Modified]]&gt;0,TEXT(PayItems[[#This Row],[Date Added / Modified]],"m/d/yyy"),"")</f>
        <v/>
      </c>
    </row>
    <row r="115" spans="1:17" s="88" customFormat="1" x14ac:dyDescent="0.2">
      <c r="A115" s="88" t="s">
        <v>680</v>
      </c>
      <c r="B115" s="88" t="s">
        <v>116</v>
      </c>
      <c r="C115" s="88" t="s">
        <v>109</v>
      </c>
      <c r="D115" s="88" t="s">
        <v>679</v>
      </c>
      <c r="E115" s="104" t="s">
        <v>62</v>
      </c>
      <c r="F115" s="104">
        <v>0</v>
      </c>
      <c r="G115" s="104">
        <v>3</v>
      </c>
      <c r="H115" s="88" t="s">
        <v>344</v>
      </c>
      <c r="I115" s="176" t="s">
        <v>11389</v>
      </c>
      <c r="J115" s="176" t="s">
        <v>11389</v>
      </c>
      <c r="K115" s="176" t="s">
        <v>11388</v>
      </c>
      <c r="L115" s="104">
        <v>14</v>
      </c>
      <c r="M115" s="116"/>
      <c r="P115" s="42"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&lt;tr&gt;&lt;td&gt;20206-0000&lt;/td&gt;&lt;td&gt;Selective clearing and grubbing&lt;/td&gt;&lt;td&gt;m2&lt;/td&gt;&lt;td&gt;SELECTIVE CLEARING AND GRUBBING&lt;/td&gt;&lt;td&gt;SQYD&lt;/td&gt;&lt;td&gt;0&lt;/td&gt;&lt;td&gt;3&lt;/td&gt;&lt;td&gt;N&lt;/td&gt;&lt;td&gt; &lt;/td&gt;&lt;td&gt;&lt;/td&gt;&lt;/tr&gt;</v>
      </c>
      <c r="Q115" s="106" t="str">
        <f>IF(PayItems[[#This Row],[Date Added / Modified]]&gt;0,TEXT(PayItems[[#This Row],[Date Added / Modified]],"m/d/yyy"),"")</f>
        <v/>
      </c>
    </row>
    <row r="116" spans="1:17" x14ac:dyDescent="0.2">
      <c r="A116" s="106" t="s">
        <v>11209</v>
      </c>
      <c r="B116" s="88" t="s">
        <v>116</v>
      </c>
      <c r="C116" s="106" t="s">
        <v>5</v>
      </c>
      <c r="D116" s="88" t="s">
        <v>679</v>
      </c>
      <c r="E116" s="45" t="s">
        <v>58</v>
      </c>
      <c r="F116" s="104">
        <v>3</v>
      </c>
      <c r="G116" s="104">
        <v>3</v>
      </c>
      <c r="H116" s="88" t="s">
        <v>344</v>
      </c>
      <c r="I116" s="176" t="s">
        <v>11389</v>
      </c>
      <c r="J116" s="176" t="s">
        <v>11389</v>
      </c>
      <c r="K116" s="176" t="s">
        <v>11388</v>
      </c>
      <c r="L116" s="104">
        <v>14</v>
      </c>
      <c r="M116" s="116">
        <v>43927</v>
      </c>
      <c r="N116" s="106" t="s">
        <v>9977</v>
      </c>
      <c r="O116" s="88"/>
      <c r="P116" s="42"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&lt;tr&gt;&lt;td&gt;20207-0000&lt;/td&gt;&lt;td&gt;Selective clearing and grubbing&lt;/td&gt;&lt;td&gt;km&lt;/td&gt;&lt;td&gt;SELECTIVE CLEARING AND GRUBBING&lt;/td&gt;&lt;td&gt;MILE&lt;/td&gt;&lt;td&gt;3&lt;/td&gt;&lt;td&gt;3&lt;/td&gt;&lt;td&gt;N&lt;/td&gt;&lt;td&gt;4/6/2020&lt;/td&gt;&lt;td&gt;&lt;/td&gt;&lt;/tr&gt;</v>
      </c>
      <c r="Q116" s="106" t="str">
        <f>IF(PayItems[[#This Row],[Date Added / Modified]]&gt;0,TEXT(PayItems[[#This Row],[Date Added / Modified]],"m/d/yyy"),"")</f>
        <v>4/6/2020</v>
      </c>
    </row>
    <row r="117" spans="1:17" x14ac:dyDescent="0.2">
      <c r="A117" s="88" t="s">
        <v>681</v>
      </c>
      <c r="B117" s="88" t="s">
        <v>117</v>
      </c>
      <c r="C117" s="88" t="s">
        <v>108</v>
      </c>
      <c r="D117" s="88" t="s">
        <v>682</v>
      </c>
      <c r="E117" s="104" t="s">
        <v>61</v>
      </c>
      <c r="F117" s="104">
        <v>1</v>
      </c>
      <c r="G117" s="104">
        <v>3</v>
      </c>
      <c r="H117" s="88" t="s">
        <v>344</v>
      </c>
      <c r="I117" s="176" t="s">
        <v>11389</v>
      </c>
      <c r="J117" s="176" t="s">
        <v>11389</v>
      </c>
      <c r="K117" s="176" t="s">
        <v>11388</v>
      </c>
      <c r="L117" s="104">
        <v>14</v>
      </c>
      <c r="M117" s="116"/>
      <c r="N117" s="88"/>
      <c r="O117" s="88"/>
      <c r="P117" s="42"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&lt;tr&gt;&lt;td&gt;20210-0000&lt;/td&gt;&lt;td&gt;Special clearing and grubbing&lt;/td&gt;&lt;td&gt;ha&lt;/td&gt;&lt;td&gt;SPECIAL CLEARING AND GRUBBING&lt;/td&gt;&lt;td&gt;ACRE&lt;/td&gt;&lt;td&gt;1&lt;/td&gt;&lt;td&gt;3&lt;/td&gt;&lt;td&gt;N&lt;/td&gt;&lt;td&gt; &lt;/td&gt;&lt;td&gt;&lt;/td&gt;&lt;/tr&gt;</v>
      </c>
      <c r="Q117" s="106" t="str">
        <f>IF(PayItems[[#This Row],[Date Added / Modified]]&gt;0,TEXT(PayItems[[#This Row],[Date Added / Modified]],"m/d/yyy"),"")</f>
        <v/>
      </c>
    </row>
    <row r="118" spans="1:17" x14ac:dyDescent="0.2">
      <c r="A118" s="88" t="s">
        <v>683</v>
      </c>
      <c r="B118" s="88" t="s">
        <v>117</v>
      </c>
      <c r="C118" s="88" t="s">
        <v>109</v>
      </c>
      <c r="D118" s="88" t="s">
        <v>682</v>
      </c>
      <c r="E118" s="104" t="s">
        <v>62</v>
      </c>
      <c r="F118" s="104">
        <v>0</v>
      </c>
      <c r="G118" s="104">
        <v>3</v>
      </c>
      <c r="H118" s="88" t="s">
        <v>344</v>
      </c>
      <c r="I118" s="176" t="s">
        <v>11389</v>
      </c>
      <c r="J118" s="176" t="s">
        <v>11389</v>
      </c>
      <c r="K118" s="176" t="s">
        <v>11388</v>
      </c>
      <c r="L118" s="104">
        <v>14</v>
      </c>
      <c r="M118" s="116"/>
      <c r="N118" s="88"/>
      <c r="O118" s="88"/>
      <c r="P118" s="42"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&lt;tr&gt;&lt;td&gt;20211-0000&lt;/td&gt;&lt;td&gt;Special clearing and grubbing&lt;/td&gt;&lt;td&gt;m2&lt;/td&gt;&lt;td&gt;SPECIAL CLEARING AND GRUBBING&lt;/td&gt;&lt;td&gt;SQYD&lt;/td&gt;&lt;td&gt;0&lt;/td&gt;&lt;td&gt;3&lt;/td&gt;&lt;td&gt;N&lt;/td&gt;&lt;td&gt; &lt;/td&gt;&lt;td&gt;&lt;/td&gt;&lt;/tr&gt;</v>
      </c>
      <c r="Q118" s="106" t="str">
        <f>IF(PayItems[[#This Row],[Date Added / Modified]]&gt;0,TEXT(PayItems[[#This Row],[Date Added / Modified]],"m/d/yyy"),"")</f>
        <v/>
      </c>
    </row>
    <row r="119" spans="1:17" x14ac:dyDescent="0.2">
      <c r="A119" s="6" t="s">
        <v>684</v>
      </c>
      <c r="B119" s="6" t="s">
        <v>685</v>
      </c>
      <c r="C119" s="6" t="s">
        <v>109</v>
      </c>
      <c r="D119" s="6" t="s">
        <v>686</v>
      </c>
      <c r="E119" s="8" t="s">
        <v>62</v>
      </c>
      <c r="F119" s="8">
        <v>0</v>
      </c>
      <c r="G119" s="8">
        <v>3</v>
      </c>
      <c r="H119" s="6" t="s">
        <v>344</v>
      </c>
      <c r="I119" s="176" t="s">
        <v>11389</v>
      </c>
      <c r="J119" s="176" t="s">
        <v>11389</v>
      </c>
      <c r="K119" s="176" t="s">
        <v>11388</v>
      </c>
      <c r="L119" s="8">
        <v>14</v>
      </c>
      <c r="M119" s="116"/>
      <c r="P1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&lt;tr&gt;&lt;td&gt;20212-0000&lt;/td&gt;&lt;td&gt;Special clearing&lt;/td&gt;&lt;td&gt;m2&lt;/td&gt;&lt;td&gt;SPECIAL CLEARING&lt;/td&gt;&lt;td&gt;SQYD&lt;/td&gt;&lt;td&gt;0&lt;/td&gt;&lt;td&gt;3&lt;/td&gt;&lt;td&gt;N&lt;/td&gt;&lt;td&gt; &lt;/td&gt;&lt;td&gt;&lt;/td&gt;&lt;/tr&gt;</v>
      </c>
      <c r="Q119" s="106" t="str">
        <f>IF(PayItems[[#This Row],[Date Added / Modified]]&gt;0,TEXT(PayItems[[#This Row],[Date Added / Modified]],"m/d/yyy"),"")</f>
        <v/>
      </c>
    </row>
    <row r="120" spans="1:17" x14ac:dyDescent="0.2">
      <c r="A120" s="88" t="s">
        <v>11358</v>
      </c>
      <c r="B120" s="88" t="s">
        <v>118</v>
      </c>
      <c r="C120" s="88" t="s">
        <v>5</v>
      </c>
      <c r="D120" s="88" t="s">
        <v>688</v>
      </c>
      <c r="E120" s="104" t="s">
        <v>58</v>
      </c>
      <c r="F120" s="104">
        <v>3</v>
      </c>
      <c r="G120" s="104">
        <v>3</v>
      </c>
      <c r="H120" s="88" t="s">
        <v>344</v>
      </c>
      <c r="I120" s="176" t="s">
        <v>11389</v>
      </c>
      <c r="J120" s="176" t="s">
        <v>11389</v>
      </c>
      <c r="K120" s="176" t="s">
        <v>11388</v>
      </c>
      <c r="L120" s="104">
        <v>14</v>
      </c>
      <c r="M120" s="116">
        <v>44571</v>
      </c>
      <c r="N120" s="88" t="s">
        <v>9962</v>
      </c>
      <c r="O120" s="88"/>
      <c r="P1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&lt;tr&gt;&lt;td&gt;20213-0000&lt;/td&gt;&lt;td&gt;Roadside cleanup&lt;/td&gt;&lt;td&gt;km&lt;/td&gt;&lt;td&gt;ROADSIDE CLEANUP&lt;/td&gt;&lt;td&gt;MILE&lt;/td&gt;&lt;td&gt;3&lt;/td&gt;&lt;td&gt;3&lt;/td&gt;&lt;td&gt;N&lt;/td&gt;&lt;td&gt;1/10/2022&lt;/td&gt;&lt;td&gt;&lt;/td&gt;&lt;/tr&gt;</v>
      </c>
      <c r="Q120" s="106" t="str">
        <f>IF(PayItems[[#This Row],[Date Added / Modified]]&gt;0,TEXT(PayItems[[#This Row],[Date Added / Modified]],"m/d/yyy"),"")</f>
        <v>1/10/2022</v>
      </c>
    </row>
    <row r="121" spans="1:17" x14ac:dyDescent="0.2">
      <c r="A121" s="6" t="s">
        <v>8625</v>
      </c>
      <c r="B121" s="6" t="s">
        <v>118</v>
      </c>
      <c r="C121" s="6" t="s">
        <v>85</v>
      </c>
      <c r="D121" s="6" t="s">
        <v>688</v>
      </c>
      <c r="E121" s="8" t="s">
        <v>85</v>
      </c>
      <c r="F121" s="8">
        <v>0</v>
      </c>
      <c r="G121" s="8">
        <v>3</v>
      </c>
      <c r="H121" s="6" t="s">
        <v>344</v>
      </c>
      <c r="I121" s="176" t="s">
        <v>11389</v>
      </c>
      <c r="J121" s="176" t="s">
        <v>11389</v>
      </c>
      <c r="K121" s="176" t="s">
        <v>11388</v>
      </c>
      <c r="L121" s="8">
        <v>14</v>
      </c>
      <c r="M121" s="116"/>
      <c r="P1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&lt;tr&gt;&lt;td&gt;20214-0000&lt;/td&gt;&lt;td&gt;Roadside cleanup&lt;/td&gt;&lt;td&gt;LPSM&lt;/td&gt;&lt;td&gt;ROADSIDE CLEANUP&lt;/td&gt;&lt;td&gt;LPSM&lt;/td&gt;&lt;td&gt;0&lt;/td&gt;&lt;td&gt;3&lt;/td&gt;&lt;td&gt;N&lt;/td&gt;&lt;td&gt; &lt;/td&gt;&lt;td&gt;&lt;/td&gt;&lt;/tr&gt;</v>
      </c>
      <c r="Q121" s="106" t="str">
        <f>IF(PayItems[[#This Row],[Date Added / Modified]]&gt;0,TEXT(PayItems[[#This Row],[Date Added / Modified]],"m/d/yyy"),"")</f>
        <v/>
      </c>
    </row>
    <row r="122" spans="1:17" x14ac:dyDescent="0.2">
      <c r="A122" s="6" t="s">
        <v>687</v>
      </c>
      <c r="B122" s="6" t="s">
        <v>118</v>
      </c>
      <c r="C122" s="6" t="s">
        <v>108</v>
      </c>
      <c r="D122" s="6" t="s">
        <v>688</v>
      </c>
      <c r="E122" s="8" t="s">
        <v>61</v>
      </c>
      <c r="F122" s="8">
        <v>1</v>
      </c>
      <c r="G122" s="8">
        <v>3</v>
      </c>
      <c r="H122" s="6" t="s">
        <v>344</v>
      </c>
      <c r="I122" s="176" t="s">
        <v>11389</v>
      </c>
      <c r="J122" s="176" t="s">
        <v>11389</v>
      </c>
      <c r="K122" s="176" t="s">
        <v>11388</v>
      </c>
      <c r="L122" s="8">
        <v>14</v>
      </c>
      <c r="M122" s="116"/>
      <c r="P1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&lt;tr&gt;&lt;td&gt;20215-0000&lt;/td&gt;&lt;td&gt;Roadside cleanup&lt;/td&gt;&lt;td&gt;ha&lt;/td&gt;&lt;td&gt;ROADSIDE CLEANUP&lt;/td&gt;&lt;td&gt;ACRE&lt;/td&gt;&lt;td&gt;1&lt;/td&gt;&lt;td&gt;3&lt;/td&gt;&lt;td&gt;N&lt;/td&gt;&lt;td&gt; &lt;/td&gt;&lt;td&gt;&lt;/td&gt;&lt;/tr&gt;</v>
      </c>
      <c r="Q122" s="106" t="str">
        <f>IF(PayItems[[#This Row],[Date Added / Modified]]&gt;0,TEXT(PayItems[[#This Row],[Date Added / Modified]],"m/d/yyy"),"")</f>
        <v/>
      </c>
    </row>
    <row r="123" spans="1:17" x14ac:dyDescent="0.2">
      <c r="A123" s="6" t="s">
        <v>689</v>
      </c>
      <c r="B123" s="6" t="s">
        <v>119</v>
      </c>
      <c r="C123" s="6" t="s">
        <v>6</v>
      </c>
      <c r="D123" s="6" t="s">
        <v>690</v>
      </c>
      <c r="E123" s="8" t="s">
        <v>59</v>
      </c>
      <c r="F123" s="8">
        <v>0</v>
      </c>
      <c r="G123" s="8">
        <v>3</v>
      </c>
      <c r="H123" s="6" t="s">
        <v>344</v>
      </c>
      <c r="I123" s="176" t="s">
        <v>11389</v>
      </c>
      <c r="J123" s="176" t="s">
        <v>11389</v>
      </c>
      <c r="K123" s="176" t="s">
        <v>11388</v>
      </c>
      <c r="L123" s="8">
        <v>14</v>
      </c>
      <c r="M123" s="116"/>
      <c r="P1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&lt;tr&gt;&lt;td&gt;20216-0000&lt;/td&gt;&lt;td&gt;Tree pruning&lt;/td&gt;&lt;td&gt;Each&lt;/td&gt;&lt;td&gt;TREE PRUNING&lt;/td&gt;&lt;td&gt;EACH&lt;/td&gt;&lt;td&gt;0&lt;/td&gt;&lt;td&gt;3&lt;/td&gt;&lt;td&gt;N&lt;/td&gt;&lt;td&gt; &lt;/td&gt;&lt;td&gt;&lt;/td&gt;&lt;/tr&gt;</v>
      </c>
      <c r="Q123" s="106" t="str">
        <f>IF(PayItems[[#This Row],[Date Added / Modified]]&gt;0,TEXT(PayItems[[#This Row],[Date Added / Modified]],"m/d/yyy"),"")</f>
        <v/>
      </c>
    </row>
    <row r="124" spans="1:17" x14ac:dyDescent="0.2">
      <c r="A124" s="6" t="s">
        <v>691</v>
      </c>
      <c r="B124" s="6" t="s">
        <v>157</v>
      </c>
      <c r="C124" s="6" t="s">
        <v>110</v>
      </c>
      <c r="D124" s="6" t="s">
        <v>692</v>
      </c>
      <c r="E124" s="8" t="s">
        <v>63</v>
      </c>
      <c r="F124" s="8">
        <v>0</v>
      </c>
      <c r="G124" s="8">
        <v>3</v>
      </c>
      <c r="H124" s="6" t="s">
        <v>344</v>
      </c>
      <c r="I124" s="176" t="s">
        <v>11389</v>
      </c>
      <c r="J124" s="176" t="s">
        <v>11389</v>
      </c>
      <c r="K124" s="176" t="s">
        <v>11388</v>
      </c>
      <c r="L124" s="8">
        <v>14</v>
      </c>
      <c r="M124" s="116"/>
      <c r="P1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&lt;tr&gt;&lt;td&gt;20217-0000&lt;/td&gt;&lt;td&gt;Tree root pruning&lt;/td&gt;&lt;td&gt;m&lt;/td&gt;&lt;td&gt;TREE ROOT PRUNING&lt;/td&gt;&lt;td&gt;LNFT&lt;/td&gt;&lt;td&gt;0&lt;/td&gt;&lt;td&gt;3&lt;/td&gt;&lt;td&gt;N&lt;/td&gt;&lt;td&gt; &lt;/td&gt;&lt;td&gt;&lt;/td&gt;&lt;/tr&gt;</v>
      </c>
      <c r="Q124" s="106" t="str">
        <f>IF(PayItems[[#This Row],[Date Added / Modified]]&gt;0,TEXT(PayItems[[#This Row],[Date Added / Modified]],"m/d/yyy"),"")</f>
        <v/>
      </c>
    </row>
    <row r="125" spans="1:17" x14ac:dyDescent="0.2">
      <c r="A125" s="6" t="s">
        <v>693</v>
      </c>
      <c r="B125" s="6" t="s">
        <v>694</v>
      </c>
      <c r="C125" s="6" t="s">
        <v>6</v>
      </c>
      <c r="D125" s="6" t="s">
        <v>695</v>
      </c>
      <c r="E125" s="8" t="s">
        <v>59</v>
      </c>
      <c r="F125" s="8">
        <v>0</v>
      </c>
      <c r="G125" s="8">
        <v>3</v>
      </c>
      <c r="H125" s="6" t="s">
        <v>344</v>
      </c>
      <c r="I125" s="176" t="s">
        <v>11389</v>
      </c>
      <c r="J125" s="176" t="s">
        <v>11389</v>
      </c>
      <c r="K125" s="176" t="s">
        <v>11388</v>
      </c>
      <c r="L125" s="8">
        <v>14</v>
      </c>
      <c r="M125" s="116"/>
      <c r="P1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&lt;tr&gt;&lt;td&gt;20220-1000&lt;/td&gt;&lt;td&gt;Removal, individual tree&lt;/td&gt;&lt;td&gt;Each&lt;/td&gt;&lt;td&gt;REMOVAL, INDIVIDUAL TREE&lt;/td&gt;&lt;td&gt;EACH&lt;/td&gt;&lt;td&gt;0&lt;/td&gt;&lt;td&gt;3&lt;/td&gt;&lt;td&gt;N&lt;/td&gt;&lt;td&gt; &lt;/td&gt;&lt;td&gt;&lt;/td&gt;&lt;/tr&gt;</v>
      </c>
      <c r="Q125" s="106" t="str">
        <f>IF(PayItems[[#This Row],[Date Added / Modified]]&gt;0,TEXT(PayItems[[#This Row],[Date Added / Modified]],"m/d/yyy"),"")</f>
        <v/>
      </c>
    </row>
    <row r="126" spans="1:17" x14ac:dyDescent="0.2">
      <c r="A126" s="6" t="s">
        <v>696</v>
      </c>
      <c r="B126" s="6" t="s">
        <v>697</v>
      </c>
      <c r="C126" s="6" t="s">
        <v>6</v>
      </c>
      <c r="D126" s="6" t="s">
        <v>698</v>
      </c>
      <c r="E126" s="8" t="s">
        <v>59</v>
      </c>
      <c r="F126" s="8">
        <v>0</v>
      </c>
      <c r="G126" s="8">
        <v>3</v>
      </c>
      <c r="H126" s="6" t="s">
        <v>344</v>
      </c>
      <c r="I126" s="176" t="s">
        <v>11389</v>
      </c>
      <c r="J126" s="176" t="s">
        <v>11389</v>
      </c>
      <c r="K126" s="176" t="s">
        <v>11388</v>
      </c>
      <c r="L126" s="8">
        <v>14</v>
      </c>
      <c r="M126" s="116"/>
      <c r="P1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&lt;tr&gt;&lt;td&gt;20220-2000&lt;/td&gt;&lt;td&gt;Removal, individual stump&lt;/td&gt;&lt;td&gt;Each&lt;/td&gt;&lt;td&gt;REMOVAL, INDIVIDUAL STUMP&lt;/td&gt;&lt;td&gt;EACH&lt;/td&gt;&lt;td&gt;0&lt;/td&gt;&lt;td&gt;3&lt;/td&gt;&lt;td&gt;N&lt;/td&gt;&lt;td&gt; &lt;/td&gt;&lt;td&gt;&lt;/td&gt;&lt;/tr&gt;</v>
      </c>
      <c r="Q126" s="106" t="str">
        <f>IF(PayItems[[#This Row],[Date Added / Modified]]&gt;0,TEXT(PayItems[[#This Row],[Date Added / Modified]],"m/d/yyy"),"")</f>
        <v/>
      </c>
    </row>
    <row r="127" spans="1:17" x14ac:dyDescent="0.2">
      <c r="A127" s="6" t="s">
        <v>699</v>
      </c>
      <c r="B127" s="6" t="s">
        <v>700</v>
      </c>
      <c r="C127" s="6" t="s">
        <v>109</v>
      </c>
      <c r="D127" s="6" t="s">
        <v>701</v>
      </c>
      <c r="E127" s="8" t="s">
        <v>56</v>
      </c>
      <c r="F127" s="8">
        <v>0</v>
      </c>
      <c r="G127" s="8">
        <v>3</v>
      </c>
      <c r="H127" s="6" t="s">
        <v>344</v>
      </c>
      <c r="I127" s="176" t="s">
        <v>11389</v>
      </c>
      <c r="J127" s="176" t="s">
        <v>11389</v>
      </c>
      <c r="K127" s="176" t="s">
        <v>11388</v>
      </c>
      <c r="L127" s="8">
        <v>14</v>
      </c>
      <c r="M127" s="116"/>
      <c r="P1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&lt;tr&gt;&lt;td&gt;20221-1000&lt;/td&gt;&lt;td&gt;Removal, individual trees&lt;/td&gt;&lt;td&gt;m2&lt;/td&gt;&lt;td&gt;REMOVAL, INDIVIDUAL TREES&lt;/td&gt;&lt;td&gt;SQFT&lt;/td&gt;&lt;td&gt;0&lt;/td&gt;&lt;td&gt;3&lt;/td&gt;&lt;td&gt;N&lt;/td&gt;&lt;td&gt; &lt;/td&gt;&lt;td&gt;&lt;/td&gt;&lt;/tr&gt;</v>
      </c>
      <c r="Q127" s="106" t="str">
        <f>IF(PayItems[[#This Row],[Date Added / Modified]]&gt;0,TEXT(PayItems[[#This Row],[Date Added / Modified]],"m/d/yyy"),"")</f>
        <v/>
      </c>
    </row>
    <row r="128" spans="1:17" x14ac:dyDescent="0.2">
      <c r="A128" s="6" t="s">
        <v>702</v>
      </c>
      <c r="B128" s="8" t="s">
        <v>703</v>
      </c>
      <c r="C128" s="6" t="s">
        <v>6</v>
      </c>
      <c r="D128" s="8" t="s">
        <v>704</v>
      </c>
      <c r="E128" s="8" t="s">
        <v>59</v>
      </c>
      <c r="F128" s="8">
        <v>0</v>
      </c>
      <c r="G128" s="8">
        <v>3</v>
      </c>
      <c r="H128" s="6" t="s">
        <v>344</v>
      </c>
      <c r="I128" s="176" t="s">
        <v>11389</v>
      </c>
      <c r="J128" s="176" t="s">
        <v>11389</v>
      </c>
      <c r="K128" s="176" t="s">
        <v>11388</v>
      </c>
      <c r="L128" s="8">
        <v>14</v>
      </c>
      <c r="M128" s="116"/>
      <c r="P1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&lt;tr&gt;&lt;td&gt;20301-0080&lt;/td&gt;&lt;td&gt;Removal of bench&lt;/td&gt;&lt;td&gt;Each&lt;/td&gt;&lt;td&gt;REMOVAL OF BENCH&lt;/td&gt;&lt;td&gt;EACH&lt;/td&gt;&lt;td&gt;0&lt;/td&gt;&lt;td&gt;3&lt;/td&gt;&lt;td&gt;N&lt;/td&gt;&lt;td&gt; &lt;/td&gt;&lt;td&gt;&lt;/td&gt;&lt;/tr&gt;</v>
      </c>
      <c r="Q128" s="106" t="str">
        <f>IF(PayItems[[#This Row],[Date Added / Modified]]&gt;0,TEXT(PayItems[[#This Row],[Date Added / Modified]],"m/d/yyy"),"")</f>
        <v/>
      </c>
    </row>
    <row r="129" spans="1:17" x14ac:dyDescent="0.2">
      <c r="A129" s="6" t="s">
        <v>705</v>
      </c>
      <c r="B129" s="8" t="s">
        <v>706</v>
      </c>
      <c r="C129" s="6" t="s">
        <v>6</v>
      </c>
      <c r="D129" s="8" t="s">
        <v>707</v>
      </c>
      <c r="E129" s="8" t="s">
        <v>59</v>
      </c>
      <c r="F129" s="8">
        <v>0</v>
      </c>
      <c r="G129" s="8">
        <v>3</v>
      </c>
      <c r="H129" s="6" t="s">
        <v>344</v>
      </c>
      <c r="I129" s="176" t="s">
        <v>11389</v>
      </c>
      <c r="J129" s="176" t="s">
        <v>11389</v>
      </c>
      <c r="K129" s="176" t="s">
        <v>11388</v>
      </c>
      <c r="L129" s="8">
        <v>14</v>
      </c>
      <c r="M129" s="116"/>
      <c r="P1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&lt;tr&gt;&lt;td&gt;20301-0100&lt;/td&gt;&lt;td&gt;Removal of bollard&lt;/td&gt;&lt;td&gt;Each&lt;/td&gt;&lt;td&gt;REMOVAL OF BOLLARD&lt;/td&gt;&lt;td&gt;EACH&lt;/td&gt;&lt;td&gt;0&lt;/td&gt;&lt;td&gt;3&lt;/td&gt;&lt;td&gt;N&lt;/td&gt;&lt;td&gt; &lt;/td&gt;&lt;td&gt;&lt;/td&gt;&lt;/tr&gt;</v>
      </c>
      <c r="Q129" s="106" t="str">
        <f>IF(PayItems[[#This Row],[Date Added / Modified]]&gt;0,TEXT(PayItems[[#This Row],[Date Added / Modified]],"m/d/yyy"),"")</f>
        <v/>
      </c>
    </row>
    <row r="130" spans="1:17" x14ac:dyDescent="0.2">
      <c r="A130" s="6" t="s">
        <v>708</v>
      </c>
      <c r="B130" s="6" t="s">
        <v>709</v>
      </c>
      <c r="C130" s="6" t="s">
        <v>6</v>
      </c>
      <c r="D130" s="6" t="s">
        <v>710</v>
      </c>
      <c r="E130" s="8" t="s">
        <v>59</v>
      </c>
      <c r="F130" s="8">
        <v>0</v>
      </c>
      <c r="G130" s="8">
        <v>3</v>
      </c>
      <c r="H130" s="6" t="s">
        <v>344</v>
      </c>
      <c r="I130" s="176" t="s">
        <v>11389</v>
      </c>
      <c r="J130" s="176" t="s">
        <v>11389</v>
      </c>
      <c r="K130" s="176" t="s">
        <v>11388</v>
      </c>
      <c r="L130" s="8">
        <v>14</v>
      </c>
      <c r="M130" s="116"/>
      <c r="P1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&lt;tr&gt;&lt;td&gt;20301-0200&lt;/td&gt;&lt;td&gt;Removal of boulder&lt;/td&gt;&lt;td&gt;Each&lt;/td&gt;&lt;td&gt;REMOVAL OF BOULDER&lt;/td&gt;&lt;td&gt;EACH&lt;/td&gt;&lt;td&gt;0&lt;/td&gt;&lt;td&gt;3&lt;/td&gt;&lt;td&gt;N&lt;/td&gt;&lt;td&gt; &lt;/td&gt;&lt;td&gt;&lt;/td&gt;&lt;/tr&gt;</v>
      </c>
      <c r="Q130" s="106" t="str">
        <f>IF(PayItems[[#This Row],[Date Added / Modified]]&gt;0,TEXT(PayItems[[#This Row],[Date Added / Modified]],"m/d/yyy"),"")</f>
        <v/>
      </c>
    </row>
    <row r="131" spans="1:17" x14ac:dyDescent="0.2">
      <c r="A131" s="6" t="s">
        <v>711</v>
      </c>
      <c r="B131" s="6" t="s">
        <v>712</v>
      </c>
      <c r="C131" s="6" t="s">
        <v>6</v>
      </c>
      <c r="D131" s="6" t="s">
        <v>713</v>
      </c>
      <c r="E131" s="8" t="s">
        <v>59</v>
      </c>
      <c r="F131" s="8">
        <v>0</v>
      </c>
      <c r="G131" s="8">
        <v>3</v>
      </c>
      <c r="H131" s="6" t="s">
        <v>344</v>
      </c>
      <c r="I131" s="176" t="s">
        <v>11389</v>
      </c>
      <c r="J131" s="176" t="s">
        <v>11389</v>
      </c>
      <c r="K131" s="176" t="s">
        <v>11388</v>
      </c>
      <c r="L131" s="8">
        <v>14</v>
      </c>
      <c r="M131" s="116"/>
      <c r="P1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&lt;tr&gt;&lt;td&gt;20301-0300&lt;/td&gt;&lt;td&gt;Removal of box culvert&lt;/td&gt;&lt;td&gt;Each&lt;/td&gt;&lt;td&gt;REMOVAL OF BOX CULVERT&lt;/td&gt;&lt;td&gt;EACH&lt;/td&gt;&lt;td&gt;0&lt;/td&gt;&lt;td&gt;3&lt;/td&gt;&lt;td&gt;N&lt;/td&gt;&lt;td&gt; &lt;/td&gt;&lt;td&gt;&lt;/td&gt;&lt;/tr&gt;</v>
      </c>
      <c r="Q131" s="106" t="str">
        <f>IF(PayItems[[#This Row],[Date Added / Modified]]&gt;0,TEXT(PayItems[[#This Row],[Date Added / Modified]],"m/d/yyy"),"")</f>
        <v/>
      </c>
    </row>
    <row r="132" spans="1:17" x14ac:dyDescent="0.2">
      <c r="A132" s="6" t="s">
        <v>714</v>
      </c>
      <c r="B132" s="6" t="s">
        <v>715</v>
      </c>
      <c r="C132" s="6" t="s">
        <v>6</v>
      </c>
      <c r="D132" s="6" t="s">
        <v>716</v>
      </c>
      <c r="E132" s="8" t="s">
        <v>59</v>
      </c>
      <c r="F132" s="8">
        <v>0</v>
      </c>
      <c r="G132" s="8">
        <v>3</v>
      </c>
      <c r="H132" s="6" t="s">
        <v>344</v>
      </c>
      <c r="I132" s="176" t="s">
        <v>11389</v>
      </c>
      <c r="J132" s="176" t="s">
        <v>11389</v>
      </c>
      <c r="K132" s="176" t="s">
        <v>11388</v>
      </c>
      <c r="L132" s="8">
        <v>14</v>
      </c>
      <c r="M132" s="116"/>
      <c r="P1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&lt;tr&gt;&lt;td&gt;20301-0400&lt;/td&gt;&lt;td&gt;Removal of bridge&lt;/td&gt;&lt;td&gt;Each&lt;/td&gt;&lt;td&gt;REMOVAL OF BRIDGE&lt;/td&gt;&lt;td&gt;EACH&lt;/td&gt;&lt;td&gt;0&lt;/td&gt;&lt;td&gt;3&lt;/td&gt;&lt;td&gt;N&lt;/td&gt;&lt;td&gt; &lt;/td&gt;&lt;td&gt;&lt;/td&gt;&lt;/tr&gt;</v>
      </c>
      <c r="Q132" s="106" t="str">
        <f>IF(PayItems[[#This Row],[Date Added / Modified]]&gt;0,TEXT(PayItems[[#This Row],[Date Added / Modified]],"m/d/yyy"),"")</f>
        <v/>
      </c>
    </row>
    <row r="133" spans="1:17" x14ac:dyDescent="0.2">
      <c r="A133" s="6" t="s">
        <v>717</v>
      </c>
      <c r="B133" s="6" t="s">
        <v>718</v>
      </c>
      <c r="C133" s="6" t="s">
        <v>6</v>
      </c>
      <c r="D133" s="6" t="s">
        <v>719</v>
      </c>
      <c r="E133" s="8" t="s">
        <v>59</v>
      </c>
      <c r="F133" s="8">
        <v>0</v>
      </c>
      <c r="G133" s="8">
        <v>3</v>
      </c>
      <c r="H133" s="6" t="s">
        <v>344</v>
      </c>
      <c r="I133" s="176" t="s">
        <v>11389</v>
      </c>
      <c r="J133" s="176" t="s">
        <v>11389</v>
      </c>
      <c r="K133" s="176" t="s">
        <v>11388</v>
      </c>
      <c r="L133" s="8">
        <v>14</v>
      </c>
      <c r="M133" s="116"/>
      <c r="P1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&lt;tr&gt;&lt;td&gt;20301-0500&lt;/td&gt;&lt;td&gt;Removal of catch basin&lt;/td&gt;&lt;td&gt;Each&lt;/td&gt;&lt;td&gt;REMOVAL OF CATCH BASIN&lt;/td&gt;&lt;td&gt;EACH&lt;/td&gt;&lt;td&gt;0&lt;/td&gt;&lt;td&gt;3&lt;/td&gt;&lt;td&gt;N&lt;/td&gt;&lt;td&gt; &lt;/td&gt;&lt;td&gt;&lt;/td&gt;&lt;/tr&gt;</v>
      </c>
      <c r="Q133" s="106" t="str">
        <f>IF(PayItems[[#This Row],[Date Added / Modified]]&gt;0,TEXT(PayItems[[#This Row],[Date Added / Modified]],"m/d/yyy"),"")</f>
        <v/>
      </c>
    </row>
    <row r="134" spans="1:17" x14ac:dyDescent="0.2">
      <c r="A134" s="6" t="s">
        <v>720</v>
      </c>
      <c r="B134" s="6" t="s">
        <v>721</v>
      </c>
      <c r="C134" s="6" t="s">
        <v>6</v>
      </c>
      <c r="D134" s="6" t="s">
        <v>722</v>
      </c>
      <c r="E134" s="8" t="s">
        <v>59</v>
      </c>
      <c r="F134" s="8">
        <v>0</v>
      </c>
      <c r="G134" s="8">
        <v>3</v>
      </c>
      <c r="H134" s="6" t="s">
        <v>344</v>
      </c>
      <c r="I134" s="176" t="s">
        <v>11389</v>
      </c>
      <c r="J134" s="176" t="s">
        <v>11389</v>
      </c>
      <c r="K134" s="176" t="s">
        <v>11388</v>
      </c>
      <c r="L134" s="8">
        <v>14</v>
      </c>
      <c r="M134" s="116"/>
      <c r="P1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&lt;tr&gt;&lt;td&gt;20301-0600&lt;/td&gt;&lt;td&gt;Removal of cattle guard&lt;/td&gt;&lt;td&gt;Each&lt;/td&gt;&lt;td&gt;REMOVAL OF CATTLE GUARD&lt;/td&gt;&lt;td&gt;EACH&lt;/td&gt;&lt;td&gt;0&lt;/td&gt;&lt;td&gt;3&lt;/td&gt;&lt;td&gt;N&lt;/td&gt;&lt;td&gt; &lt;/td&gt;&lt;td&gt;&lt;/td&gt;&lt;/tr&gt;</v>
      </c>
      <c r="Q134" s="106" t="str">
        <f>IF(PayItems[[#This Row],[Date Added / Modified]]&gt;0,TEXT(PayItems[[#This Row],[Date Added / Modified]],"m/d/yyy"),"")</f>
        <v/>
      </c>
    </row>
    <row r="135" spans="1:17" x14ac:dyDescent="0.2">
      <c r="A135" s="6" t="s">
        <v>723</v>
      </c>
      <c r="B135" s="6" t="s">
        <v>724</v>
      </c>
      <c r="C135" s="6" t="s">
        <v>6</v>
      </c>
      <c r="D135" s="6" t="s">
        <v>725</v>
      </c>
      <c r="E135" s="8" t="s">
        <v>59</v>
      </c>
      <c r="F135" s="8">
        <v>0</v>
      </c>
      <c r="G135" s="8">
        <v>3</v>
      </c>
      <c r="H135" s="6" t="s">
        <v>344</v>
      </c>
      <c r="I135" s="176" t="s">
        <v>11389</v>
      </c>
      <c r="J135" s="176" t="s">
        <v>11389</v>
      </c>
      <c r="K135" s="176" t="s">
        <v>11388</v>
      </c>
      <c r="L135" s="8">
        <v>14</v>
      </c>
      <c r="M135" s="116"/>
      <c r="P1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&lt;tr&gt;&lt;td&gt;20301-0700&lt;/td&gt;&lt;td&gt;Removal of delineator&lt;/td&gt;&lt;td&gt;Each&lt;/td&gt;&lt;td&gt;REMOVAL OF DELINEATOR&lt;/td&gt;&lt;td&gt;EACH&lt;/td&gt;&lt;td&gt;0&lt;/td&gt;&lt;td&gt;3&lt;/td&gt;&lt;td&gt;N&lt;/td&gt;&lt;td&gt; &lt;/td&gt;&lt;td&gt;&lt;/td&gt;&lt;/tr&gt;</v>
      </c>
      <c r="Q135" s="106" t="str">
        <f>IF(PayItems[[#This Row],[Date Added / Modified]]&gt;0,TEXT(PayItems[[#This Row],[Date Added / Modified]],"m/d/yyy"),"")</f>
        <v/>
      </c>
    </row>
    <row r="136" spans="1:17" x14ac:dyDescent="0.2">
      <c r="A136" s="6" t="s">
        <v>726</v>
      </c>
      <c r="B136" s="8" t="s">
        <v>727</v>
      </c>
      <c r="C136" s="6" t="s">
        <v>6</v>
      </c>
      <c r="D136" s="8" t="s">
        <v>728</v>
      </c>
      <c r="E136" s="8" t="s">
        <v>59</v>
      </c>
      <c r="F136" s="8">
        <v>0</v>
      </c>
      <c r="G136" s="8">
        <v>3</v>
      </c>
      <c r="H136" s="6" t="s">
        <v>344</v>
      </c>
      <c r="I136" s="176" t="s">
        <v>11389</v>
      </c>
      <c r="J136" s="176" t="s">
        <v>11389</v>
      </c>
      <c r="K136" s="176" t="s">
        <v>11388</v>
      </c>
      <c r="L136" s="8">
        <v>14</v>
      </c>
      <c r="M136" s="116"/>
      <c r="P1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&lt;tr&gt;&lt;td&gt;20301-0800&lt;/td&gt;&lt;td&gt;Removal of drinking fountain&lt;/td&gt;&lt;td&gt;Each&lt;/td&gt;&lt;td&gt;REMOVAL OF DRINKING FOUNTAIN&lt;/td&gt;&lt;td&gt;EACH&lt;/td&gt;&lt;td&gt;0&lt;/td&gt;&lt;td&gt;3&lt;/td&gt;&lt;td&gt;N&lt;/td&gt;&lt;td&gt; &lt;/td&gt;&lt;td&gt;&lt;/td&gt;&lt;/tr&gt;</v>
      </c>
      <c r="Q136" s="106" t="str">
        <f>IF(PayItems[[#This Row],[Date Added / Modified]]&gt;0,TEXT(PayItems[[#This Row],[Date Added / Modified]],"m/d/yyy"),"")</f>
        <v/>
      </c>
    </row>
    <row r="137" spans="1:17" x14ac:dyDescent="0.2">
      <c r="A137" s="6" t="s">
        <v>729</v>
      </c>
      <c r="B137" s="6" t="s">
        <v>730</v>
      </c>
      <c r="C137" s="6" t="s">
        <v>6</v>
      </c>
      <c r="D137" s="6" t="s">
        <v>731</v>
      </c>
      <c r="E137" s="8" t="s">
        <v>59</v>
      </c>
      <c r="F137" s="8">
        <v>0</v>
      </c>
      <c r="G137" s="8">
        <v>3</v>
      </c>
      <c r="H137" s="6" t="s">
        <v>344</v>
      </c>
      <c r="I137" s="176" t="s">
        <v>11389</v>
      </c>
      <c r="J137" s="176" t="s">
        <v>11389</v>
      </c>
      <c r="K137" s="176" t="s">
        <v>11388</v>
      </c>
      <c r="L137" s="8">
        <v>14</v>
      </c>
      <c r="M137" s="116"/>
      <c r="P1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&lt;tr&gt;&lt;td&gt;20301-0900&lt;/td&gt;&lt;td&gt;Removal of fire hydrant&lt;/td&gt;&lt;td&gt;Each&lt;/td&gt;&lt;td&gt;REMOVAL OF FIRE HYDRANT&lt;/td&gt;&lt;td&gt;EACH&lt;/td&gt;&lt;td&gt;0&lt;/td&gt;&lt;td&gt;3&lt;/td&gt;&lt;td&gt;N&lt;/td&gt;&lt;td&gt; &lt;/td&gt;&lt;td&gt;&lt;/td&gt;&lt;/tr&gt;</v>
      </c>
      <c r="Q137" s="106" t="str">
        <f>IF(PayItems[[#This Row],[Date Added / Modified]]&gt;0,TEXT(PayItems[[#This Row],[Date Added / Modified]],"m/d/yyy"),"")</f>
        <v/>
      </c>
    </row>
    <row r="138" spans="1:17" x14ac:dyDescent="0.2">
      <c r="A138" s="6" t="s">
        <v>732</v>
      </c>
      <c r="B138" s="6" t="s">
        <v>733</v>
      </c>
      <c r="C138" s="6" t="s">
        <v>6</v>
      </c>
      <c r="D138" s="6" t="s">
        <v>734</v>
      </c>
      <c r="E138" s="8" t="s">
        <v>59</v>
      </c>
      <c r="F138" s="8">
        <v>0</v>
      </c>
      <c r="G138" s="8">
        <v>3</v>
      </c>
      <c r="H138" s="6" t="s">
        <v>344</v>
      </c>
      <c r="I138" s="176" t="s">
        <v>11389</v>
      </c>
      <c r="J138" s="176" t="s">
        <v>11389</v>
      </c>
      <c r="K138" s="176" t="s">
        <v>11388</v>
      </c>
      <c r="L138" s="8">
        <v>14</v>
      </c>
      <c r="M138" s="116"/>
      <c r="P1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&lt;tr&gt;&lt;td&gt;20301-1000&lt;/td&gt;&lt;td&gt;Removal of frame and grate&lt;/td&gt;&lt;td&gt;Each&lt;/td&gt;&lt;td&gt;REMOVAL OF FRAME AND GRATE&lt;/td&gt;&lt;td&gt;EACH&lt;/td&gt;&lt;td&gt;0&lt;/td&gt;&lt;td&gt;3&lt;/td&gt;&lt;td&gt;N&lt;/td&gt;&lt;td&gt; &lt;/td&gt;&lt;td&gt;&lt;/td&gt;&lt;/tr&gt;</v>
      </c>
      <c r="Q138" s="106" t="str">
        <f>IF(PayItems[[#This Row],[Date Added / Modified]]&gt;0,TEXT(PayItems[[#This Row],[Date Added / Modified]],"m/d/yyy"),"")</f>
        <v/>
      </c>
    </row>
    <row r="139" spans="1:17" x14ac:dyDescent="0.2">
      <c r="A139" s="6" t="s">
        <v>735</v>
      </c>
      <c r="B139" s="6" t="s">
        <v>736</v>
      </c>
      <c r="C139" s="6" t="s">
        <v>6</v>
      </c>
      <c r="D139" s="6" t="s">
        <v>737</v>
      </c>
      <c r="E139" s="8" t="s">
        <v>59</v>
      </c>
      <c r="F139" s="8">
        <v>0</v>
      </c>
      <c r="G139" s="8">
        <v>3</v>
      </c>
      <c r="H139" s="6" t="s">
        <v>344</v>
      </c>
      <c r="I139" s="176" t="s">
        <v>11389</v>
      </c>
      <c r="J139" s="176" t="s">
        <v>11389</v>
      </c>
      <c r="K139" s="176" t="s">
        <v>11388</v>
      </c>
      <c r="L139" s="8">
        <v>14</v>
      </c>
      <c r="M139" s="116"/>
      <c r="P1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&lt;tr&gt;&lt;td&gt;20301-1100&lt;/td&gt;&lt;td&gt;Removal of gate&lt;/td&gt;&lt;td&gt;Each&lt;/td&gt;&lt;td&gt;REMOVAL OF GATE&lt;/td&gt;&lt;td&gt;EACH&lt;/td&gt;&lt;td&gt;0&lt;/td&gt;&lt;td&gt;3&lt;/td&gt;&lt;td&gt;N&lt;/td&gt;&lt;td&gt; &lt;/td&gt;&lt;td&gt;&lt;/td&gt;&lt;/tr&gt;</v>
      </c>
      <c r="Q139" s="106" t="str">
        <f>IF(PayItems[[#This Row],[Date Added / Modified]]&gt;0,TEXT(PayItems[[#This Row],[Date Added / Modified]],"m/d/yyy"),"")</f>
        <v/>
      </c>
    </row>
    <row r="140" spans="1:17" x14ac:dyDescent="0.2">
      <c r="A140" s="6" t="s">
        <v>738</v>
      </c>
      <c r="B140" s="6" t="s">
        <v>739</v>
      </c>
      <c r="C140" s="6" t="s">
        <v>6</v>
      </c>
      <c r="D140" s="6" t="s">
        <v>740</v>
      </c>
      <c r="E140" s="8" t="s">
        <v>59</v>
      </c>
      <c r="F140" s="8">
        <v>0</v>
      </c>
      <c r="G140" s="8">
        <v>3</v>
      </c>
      <c r="H140" s="6" t="s">
        <v>344</v>
      </c>
      <c r="I140" s="176" t="s">
        <v>11389</v>
      </c>
      <c r="J140" s="176" t="s">
        <v>11389</v>
      </c>
      <c r="K140" s="176" t="s">
        <v>11388</v>
      </c>
      <c r="L140" s="8">
        <v>14</v>
      </c>
      <c r="M140" s="116"/>
      <c r="P1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&lt;tr&gt;&lt;td&gt;20301-1200&lt;/td&gt;&lt;td&gt;Removal of headwall&lt;/td&gt;&lt;td&gt;Each&lt;/td&gt;&lt;td&gt;REMOVAL OF HEADWALL&lt;/td&gt;&lt;td&gt;EACH&lt;/td&gt;&lt;td&gt;0&lt;/td&gt;&lt;td&gt;3&lt;/td&gt;&lt;td&gt;N&lt;/td&gt;&lt;td&gt; &lt;/td&gt;&lt;td&gt;&lt;/td&gt;&lt;/tr&gt;</v>
      </c>
      <c r="Q140" s="106" t="str">
        <f>IF(PayItems[[#This Row],[Date Added / Modified]]&gt;0,TEXT(PayItems[[#This Row],[Date Added / Modified]],"m/d/yyy"),"")</f>
        <v/>
      </c>
    </row>
    <row r="141" spans="1:17" x14ac:dyDescent="0.2">
      <c r="A141" s="6" t="s">
        <v>741</v>
      </c>
      <c r="B141" s="6" t="s">
        <v>742</v>
      </c>
      <c r="C141" s="6" t="s">
        <v>6</v>
      </c>
      <c r="D141" s="6" t="s">
        <v>743</v>
      </c>
      <c r="E141" s="8" t="s">
        <v>59</v>
      </c>
      <c r="F141" s="8">
        <v>0</v>
      </c>
      <c r="G141" s="8">
        <v>3</v>
      </c>
      <c r="H141" s="6" t="s">
        <v>344</v>
      </c>
      <c r="I141" s="176" t="s">
        <v>11389</v>
      </c>
      <c r="J141" s="176" t="s">
        <v>11389</v>
      </c>
      <c r="K141" s="176" t="s">
        <v>11388</v>
      </c>
      <c r="L141" s="8">
        <v>14</v>
      </c>
      <c r="M141" s="116"/>
      <c r="P1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&lt;tr&gt;&lt;td&gt;20301-1300&lt;/td&gt;&lt;td&gt;Removal of inlet grate&lt;/td&gt;&lt;td&gt;Each&lt;/td&gt;&lt;td&gt;REMOVAL OF INLET GRATE&lt;/td&gt;&lt;td&gt;EACH&lt;/td&gt;&lt;td&gt;0&lt;/td&gt;&lt;td&gt;3&lt;/td&gt;&lt;td&gt;N&lt;/td&gt;&lt;td&gt; &lt;/td&gt;&lt;td&gt;&lt;/td&gt;&lt;/tr&gt;</v>
      </c>
      <c r="Q141" s="106" t="str">
        <f>IF(PayItems[[#This Row],[Date Added / Modified]]&gt;0,TEXT(PayItems[[#This Row],[Date Added / Modified]],"m/d/yyy"),"")</f>
        <v/>
      </c>
    </row>
    <row r="142" spans="1:17" x14ac:dyDescent="0.2">
      <c r="A142" s="6" t="s">
        <v>744</v>
      </c>
      <c r="B142" s="6" t="s">
        <v>745</v>
      </c>
      <c r="C142" s="6" t="s">
        <v>6</v>
      </c>
      <c r="D142" s="6" t="s">
        <v>746</v>
      </c>
      <c r="E142" s="8" t="s">
        <v>59</v>
      </c>
      <c r="F142" s="8">
        <v>0</v>
      </c>
      <c r="G142" s="8">
        <v>3</v>
      </c>
      <c r="H142" s="6" t="s">
        <v>344</v>
      </c>
      <c r="I142" s="176" t="s">
        <v>11389</v>
      </c>
      <c r="J142" s="176" t="s">
        <v>11389</v>
      </c>
      <c r="K142" s="176" t="s">
        <v>11388</v>
      </c>
      <c r="L142" s="8">
        <v>14</v>
      </c>
      <c r="M142" s="116"/>
      <c r="P1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&lt;tr&gt;&lt;td&gt;20301-1400&lt;/td&gt;&lt;td&gt;Removal of inlet&lt;/td&gt;&lt;td&gt;Each&lt;/td&gt;&lt;td&gt;REMOVAL OF INLET&lt;/td&gt;&lt;td&gt;EACH&lt;/td&gt;&lt;td&gt;0&lt;/td&gt;&lt;td&gt;3&lt;/td&gt;&lt;td&gt;N&lt;/td&gt;&lt;td&gt; &lt;/td&gt;&lt;td&gt;&lt;/td&gt;&lt;/tr&gt;</v>
      </c>
      <c r="Q142" s="106" t="str">
        <f>IF(PayItems[[#This Row],[Date Added / Modified]]&gt;0,TEXT(PayItems[[#This Row],[Date Added / Modified]],"m/d/yyy"),"")</f>
        <v/>
      </c>
    </row>
    <row r="143" spans="1:17" x14ac:dyDescent="0.2">
      <c r="A143" s="6" t="s">
        <v>747</v>
      </c>
      <c r="B143" s="6" t="s">
        <v>748</v>
      </c>
      <c r="C143" s="6" t="s">
        <v>6</v>
      </c>
      <c r="D143" s="6" t="s">
        <v>749</v>
      </c>
      <c r="E143" s="8" t="s">
        <v>59</v>
      </c>
      <c r="F143" s="8">
        <v>0</v>
      </c>
      <c r="G143" s="8">
        <v>3</v>
      </c>
      <c r="H143" s="6" t="s">
        <v>344</v>
      </c>
      <c r="I143" s="176" t="s">
        <v>11389</v>
      </c>
      <c r="J143" s="176" t="s">
        <v>11389</v>
      </c>
      <c r="K143" s="176" t="s">
        <v>11388</v>
      </c>
      <c r="L143" s="8">
        <v>14</v>
      </c>
      <c r="M143" s="116"/>
      <c r="P1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&lt;tr&gt;&lt;td&gt;20301-1500&lt;/td&gt;&lt;td&gt;Removal of light pole&lt;/td&gt;&lt;td&gt;Each&lt;/td&gt;&lt;td&gt;REMOVAL OF LIGHT POLE&lt;/td&gt;&lt;td&gt;EACH&lt;/td&gt;&lt;td&gt;0&lt;/td&gt;&lt;td&gt;3&lt;/td&gt;&lt;td&gt;N&lt;/td&gt;&lt;td&gt; &lt;/td&gt;&lt;td&gt;&lt;/td&gt;&lt;/tr&gt;</v>
      </c>
      <c r="Q143" s="106" t="str">
        <f>IF(PayItems[[#This Row],[Date Added / Modified]]&gt;0,TEXT(PayItems[[#This Row],[Date Added / Modified]],"m/d/yyy"),"")</f>
        <v/>
      </c>
    </row>
    <row r="144" spans="1:17" x14ac:dyDescent="0.2">
      <c r="A144" s="6" t="s">
        <v>750</v>
      </c>
      <c r="B144" s="6" t="s">
        <v>751</v>
      </c>
      <c r="C144" s="6" t="s">
        <v>6</v>
      </c>
      <c r="D144" s="6" t="s">
        <v>752</v>
      </c>
      <c r="E144" s="8" t="s">
        <v>59</v>
      </c>
      <c r="F144" s="8">
        <v>0</v>
      </c>
      <c r="G144" s="8">
        <v>3</v>
      </c>
      <c r="H144" s="6" t="s">
        <v>344</v>
      </c>
      <c r="I144" s="176" t="s">
        <v>11389</v>
      </c>
      <c r="J144" s="176" t="s">
        <v>11389</v>
      </c>
      <c r="K144" s="176" t="s">
        <v>11388</v>
      </c>
      <c r="L144" s="8">
        <v>14</v>
      </c>
      <c r="M144" s="116"/>
      <c r="P1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&lt;tr&gt;&lt;td&gt;20301-1600&lt;/td&gt;&lt;td&gt;Removal of mailbox&lt;/td&gt;&lt;td&gt;Each&lt;/td&gt;&lt;td&gt;REMOVAL OF MAILBOX&lt;/td&gt;&lt;td&gt;EACH&lt;/td&gt;&lt;td&gt;0&lt;/td&gt;&lt;td&gt;3&lt;/td&gt;&lt;td&gt;N&lt;/td&gt;&lt;td&gt; &lt;/td&gt;&lt;td&gt;&lt;/td&gt;&lt;/tr&gt;</v>
      </c>
      <c r="Q144" s="106" t="str">
        <f>IF(PayItems[[#This Row],[Date Added / Modified]]&gt;0,TEXT(PayItems[[#This Row],[Date Added / Modified]],"m/d/yyy"),"")</f>
        <v/>
      </c>
    </row>
    <row r="145" spans="1:17" x14ac:dyDescent="0.2">
      <c r="A145" s="6" t="s">
        <v>753</v>
      </c>
      <c r="B145" s="6" t="s">
        <v>754</v>
      </c>
      <c r="C145" s="6" t="s">
        <v>6</v>
      </c>
      <c r="D145" s="6" t="s">
        <v>755</v>
      </c>
      <c r="E145" s="8" t="s">
        <v>59</v>
      </c>
      <c r="F145" s="8">
        <v>0</v>
      </c>
      <c r="G145" s="8">
        <v>3</v>
      </c>
      <c r="H145" s="6" t="s">
        <v>344</v>
      </c>
      <c r="I145" s="176" t="s">
        <v>11389</v>
      </c>
      <c r="J145" s="176" t="s">
        <v>11389</v>
      </c>
      <c r="K145" s="176" t="s">
        <v>11388</v>
      </c>
      <c r="L145" s="8">
        <v>14</v>
      </c>
      <c r="M145" s="116"/>
      <c r="P1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&lt;tr&gt;&lt;td&gt;20301-1700&lt;/td&gt;&lt;td&gt;Removal of manhole&lt;/td&gt;&lt;td&gt;Each&lt;/td&gt;&lt;td&gt;REMOVAL OF MANHOLE&lt;/td&gt;&lt;td&gt;EACH&lt;/td&gt;&lt;td&gt;0&lt;/td&gt;&lt;td&gt;3&lt;/td&gt;&lt;td&gt;N&lt;/td&gt;&lt;td&gt; &lt;/td&gt;&lt;td&gt;&lt;/td&gt;&lt;/tr&gt;</v>
      </c>
      <c r="Q145" s="106" t="str">
        <f>IF(PayItems[[#This Row],[Date Added / Modified]]&gt;0,TEXT(PayItems[[#This Row],[Date Added / Modified]],"m/d/yyy"),"")</f>
        <v/>
      </c>
    </row>
    <row r="146" spans="1:17" x14ac:dyDescent="0.2">
      <c r="A146" s="6" t="s">
        <v>756</v>
      </c>
      <c r="B146" s="6" t="s">
        <v>757</v>
      </c>
      <c r="C146" s="6" t="s">
        <v>6</v>
      </c>
      <c r="D146" s="6" t="s">
        <v>758</v>
      </c>
      <c r="E146" s="8" t="s">
        <v>59</v>
      </c>
      <c r="F146" s="8">
        <v>0</v>
      </c>
      <c r="G146" s="8">
        <v>3</v>
      </c>
      <c r="H146" s="6" t="s">
        <v>344</v>
      </c>
      <c r="I146" s="176" t="s">
        <v>11389</v>
      </c>
      <c r="J146" s="176" t="s">
        <v>11389</v>
      </c>
      <c r="K146" s="176" t="s">
        <v>11388</v>
      </c>
      <c r="L146" s="8">
        <v>14</v>
      </c>
      <c r="M146" s="116"/>
      <c r="P1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&lt;tr&gt;&lt;td&gt;20301-1800&lt;/td&gt;&lt;td&gt;Removal of monument&lt;/td&gt;&lt;td&gt;Each&lt;/td&gt;&lt;td&gt;REMOVAL OF MONUMENT&lt;/td&gt;&lt;td&gt;EACH&lt;/td&gt;&lt;td&gt;0&lt;/td&gt;&lt;td&gt;3&lt;/td&gt;&lt;td&gt;N&lt;/td&gt;&lt;td&gt; &lt;/td&gt;&lt;td&gt;&lt;/td&gt;&lt;/tr&gt;</v>
      </c>
      <c r="Q146" s="106" t="str">
        <f>IF(PayItems[[#This Row],[Date Added / Modified]]&gt;0,TEXT(PayItems[[#This Row],[Date Added / Modified]],"m/d/yyy"),"")</f>
        <v/>
      </c>
    </row>
    <row r="147" spans="1:17" x14ac:dyDescent="0.2">
      <c r="A147" s="6" t="s">
        <v>759</v>
      </c>
      <c r="B147" s="6" t="s">
        <v>760</v>
      </c>
      <c r="C147" s="6" t="s">
        <v>6</v>
      </c>
      <c r="D147" s="6" t="s">
        <v>761</v>
      </c>
      <c r="E147" s="8" t="s">
        <v>59</v>
      </c>
      <c r="F147" s="8">
        <v>0</v>
      </c>
      <c r="G147" s="8">
        <v>3</v>
      </c>
      <c r="H147" s="6" t="s">
        <v>344</v>
      </c>
      <c r="I147" s="176" t="s">
        <v>11389</v>
      </c>
      <c r="J147" s="176" t="s">
        <v>11389</v>
      </c>
      <c r="K147" s="176" t="s">
        <v>11388</v>
      </c>
      <c r="L147" s="8">
        <v>14</v>
      </c>
      <c r="M147" s="116"/>
      <c r="P1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&lt;tr&gt;&lt;td&gt;20301-1900&lt;/td&gt;&lt;td&gt;Removal of pipe culvert&lt;/td&gt;&lt;td&gt;Each&lt;/td&gt;&lt;td&gt;REMOVAL OF PIPE CULVERT&lt;/td&gt;&lt;td&gt;EACH&lt;/td&gt;&lt;td&gt;0&lt;/td&gt;&lt;td&gt;3&lt;/td&gt;&lt;td&gt;N&lt;/td&gt;&lt;td&gt; &lt;/td&gt;&lt;td&gt;&lt;/td&gt;&lt;/tr&gt;</v>
      </c>
      <c r="Q147" s="106" t="str">
        <f>IF(PayItems[[#This Row],[Date Added / Modified]]&gt;0,TEXT(PayItems[[#This Row],[Date Added / Modified]],"m/d/yyy"),"")</f>
        <v/>
      </c>
    </row>
    <row r="148" spans="1:17" x14ac:dyDescent="0.2">
      <c r="A148" s="6" t="s">
        <v>762</v>
      </c>
      <c r="B148" s="6" t="s">
        <v>763</v>
      </c>
      <c r="C148" s="6" t="s">
        <v>6</v>
      </c>
      <c r="D148" s="6" t="s">
        <v>764</v>
      </c>
      <c r="E148" s="8" t="s">
        <v>59</v>
      </c>
      <c r="F148" s="8">
        <v>0</v>
      </c>
      <c r="G148" s="8">
        <v>3</v>
      </c>
      <c r="H148" s="6" t="s">
        <v>344</v>
      </c>
      <c r="I148" s="176" t="s">
        <v>11389</v>
      </c>
      <c r="J148" s="176" t="s">
        <v>11389</v>
      </c>
      <c r="K148" s="176" t="s">
        <v>11388</v>
      </c>
      <c r="L148" s="8">
        <v>14</v>
      </c>
      <c r="M148" s="116"/>
      <c r="P1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&lt;tr&gt;&lt;td&gt;20301-2000&lt;/td&gt;&lt;td&gt;Removal of pipe end section&lt;/td&gt;&lt;td&gt;Each&lt;/td&gt;&lt;td&gt;REMOVAL OF PIPE END SECTION&lt;/td&gt;&lt;td&gt;EACH&lt;/td&gt;&lt;td&gt;0&lt;/td&gt;&lt;td&gt;3&lt;/td&gt;&lt;td&gt;N&lt;/td&gt;&lt;td&gt; &lt;/td&gt;&lt;td&gt;&lt;/td&gt;&lt;/tr&gt;</v>
      </c>
      <c r="Q148" s="106" t="str">
        <f>IF(PayItems[[#This Row],[Date Added / Modified]]&gt;0,TEXT(PayItems[[#This Row],[Date Added / Modified]],"m/d/yyy"),"")</f>
        <v/>
      </c>
    </row>
    <row r="149" spans="1:17" x14ac:dyDescent="0.2">
      <c r="A149" s="6" t="s">
        <v>765</v>
      </c>
      <c r="B149" s="6" t="s">
        <v>766</v>
      </c>
      <c r="C149" s="6" t="s">
        <v>6</v>
      </c>
      <c r="D149" s="6" t="s">
        <v>767</v>
      </c>
      <c r="E149" s="8" t="s">
        <v>59</v>
      </c>
      <c r="F149" s="8">
        <v>0</v>
      </c>
      <c r="G149" s="8">
        <v>3</v>
      </c>
      <c r="H149" s="6" t="s">
        <v>344</v>
      </c>
      <c r="I149" s="176" t="s">
        <v>11389</v>
      </c>
      <c r="J149" s="176" t="s">
        <v>11389</v>
      </c>
      <c r="K149" s="176" t="s">
        <v>11388</v>
      </c>
      <c r="L149" s="8">
        <v>14</v>
      </c>
      <c r="M149" s="116"/>
      <c r="P1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&lt;tr&gt;&lt;td&gt;20301-2100&lt;/td&gt;&lt;td&gt;Removal of restroom facility&lt;/td&gt;&lt;td&gt;Each&lt;/td&gt;&lt;td&gt;REMOVAL OF RESTROOM FACILITY&lt;/td&gt;&lt;td&gt;EACH&lt;/td&gt;&lt;td&gt;0&lt;/td&gt;&lt;td&gt;3&lt;/td&gt;&lt;td&gt;N&lt;/td&gt;&lt;td&gt; &lt;/td&gt;&lt;td&gt;&lt;/td&gt;&lt;/tr&gt;</v>
      </c>
      <c r="Q149" s="106" t="str">
        <f>IF(PayItems[[#This Row],[Date Added / Modified]]&gt;0,TEXT(PayItems[[#This Row],[Date Added / Modified]],"m/d/yyy"),"")</f>
        <v/>
      </c>
    </row>
    <row r="150" spans="1:17" x14ac:dyDescent="0.2">
      <c r="A150" s="6" t="s">
        <v>768</v>
      </c>
      <c r="B150" s="6" t="s">
        <v>769</v>
      </c>
      <c r="C150" s="6" t="s">
        <v>6</v>
      </c>
      <c r="D150" s="6" t="s">
        <v>770</v>
      </c>
      <c r="E150" s="8" t="s">
        <v>59</v>
      </c>
      <c r="F150" s="8">
        <v>0</v>
      </c>
      <c r="G150" s="8">
        <v>3</v>
      </c>
      <c r="H150" s="6" t="s">
        <v>344</v>
      </c>
      <c r="I150" s="176" t="s">
        <v>11389</v>
      </c>
      <c r="J150" s="176" t="s">
        <v>11389</v>
      </c>
      <c r="K150" s="176" t="s">
        <v>11388</v>
      </c>
      <c r="L150" s="8">
        <v>14</v>
      </c>
      <c r="M150" s="116"/>
      <c r="P1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&lt;tr&gt;&lt;td&gt;20301-2200&lt;/td&gt;&lt;td&gt;Removal of sign and stone foundation&lt;/td&gt;&lt;td&gt;Each&lt;/td&gt;&lt;td&gt;REMOVAL OF SIGN AND STONE FOUNDATION&lt;/td&gt;&lt;td&gt;EACH&lt;/td&gt;&lt;td&gt;0&lt;/td&gt;&lt;td&gt;3&lt;/td&gt;&lt;td&gt;N&lt;/td&gt;&lt;td&gt; &lt;/td&gt;&lt;td&gt;&lt;/td&gt;&lt;/tr&gt;</v>
      </c>
      <c r="Q150" s="106" t="str">
        <f>IF(PayItems[[#This Row],[Date Added / Modified]]&gt;0,TEXT(PayItems[[#This Row],[Date Added / Modified]],"m/d/yyy"),"")</f>
        <v/>
      </c>
    </row>
    <row r="151" spans="1:17" x14ac:dyDescent="0.2">
      <c r="A151" s="6" t="s">
        <v>771</v>
      </c>
      <c r="B151" s="6" t="s">
        <v>772</v>
      </c>
      <c r="C151" s="6" t="s">
        <v>6</v>
      </c>
      <c r="D151" s="6" t="s">
        <v>773</v>
      </c>
      <c r="E151" s="8" t="s">
        <v>59</v>
      </c>
      <c r="F151" s="8">
        <v>0</v>
      </c>
      <c r="G151" s="8">
        <v>3</v>
      </c>
      <c r="H151" s="6" t="s">
        <v>344</v>
      </c>
      <c r="I151" s="176" t="s">
        <v>11389</v>
      </c>
      <c r="J151" s="176" t="s">
        <v>11389</v>
      </c>
      <c r="K151" s="176" t="s">
        <v>11388</v>
      </c>
      <c r="L151" s="8">
        <v>14</v>
      </c>
      <c r="M151" s="116"/>
      <c r="P1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&lt;tr&gt;&lt;td&gt;20301-2300&lt;/td&gt;&lt;td&gt;Removal of sign/marker&lt;/td&gt;&lt;td&gt;Each&lt;/td&gt;&lt;td&gt;REMOVAL OF SIGN/MARKER&lt;/td&gt;&lt;td&gt;EACH&lt;/td&gt;&lt;td&gt;0&lt;/td&gt;&lt;td&gt;3&lt;/td&gt;&lt;td&gt;N&lt;/td&gt;&lt;td&gt; &lt;/td&gt;&lt;td&gt;&lt;/td&gt;&lt;/tr&gt;</v>
      </c>
      <c r="Q151" s="106" t="str">
        <f>IF(PayItems[[#This Row],[Date Added / Modified]]&gt;0,TEXT(PayItems[[#This Row],[Date Added / Modified]],"m/d/yyy"),"")</f>
        <v/>
      </c>
    </row>
    <row r="152" spans="1:17" x14ac:dyDescent="0.2">
      <c r="A152" s="6" t="s">
        <v>774</v>
      </c>
      <c r="B152" s="6" t="s">
        <v>775</v>
      </c>
      <c r="C152" s="6" t="s">
        <v>6</v>
      </c>
      <c r="D152" s="6" t="s">
        <v>776</v>
      </c>
      <c r="E152" s="8" t="s">
        <v>59</v>
      </c>
      <c r="F152" s="8">
        <v>0</v>
      </c>
      <c r="G152" s="8">
        <v>3</v>
      </c>
      <c r="H152" s="6" t="s">
        <v>344</v>
      </c>
      <c r="I152" s="176" t="s">
        <v>11389</v>
      </c>
      <c r="J152" s="176" t="s">
        <v>11389</v>
      </c>
      <c r="K152" s="176" t="s">
        <v>11388</v>
      </c>
      <c r="L152" s="8">
        <v>14</v>
      </c>
      <c r="M152" s="116"/>
      <c r="P1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&lt;tr&gt;&lt;td&gt;20301-2400&lt;/td&gt;&lt;td&gt;Removal of signs&lt;/td&gt;&lt;td&gt;Each&lt;/td&gt;&lt;td&gt;REMOVAL OF SIGN&lt;/td&gt;&lt;td&gt;EACH&lt;/td&gt;&lt;td&gt;0&lt;/td&gt;&lt;td&gt;3&lt;/td&gt;&lt;td&gt;N&lt;/td&gt;&lt;td&gt; &lt;/td&gt;&lt;td&gt;&lt;/td&gt;&lt;/tr&gt;</v>
      </c>
      <c r="Q152" s="106" t="str">
        <f>IF(PayItems[[#This Row],[Date Added / Modified]]&gt;0,TEXT(PayItems[[#This Row],[Date Added / Modified]],"m/d/yyy"),"")</f>
        <v/>
      </c>
    </row>
    <row r="153" spans="1:17" x14ac:dyDescent="0.2">
      <c r="A153" s="6" t="s">
        <v>777</v>
      </c>
      <c r="B153" s="6" t="s">
        <v>778</v>
      </c>
      <c r="C153" s="6" t="s">
        <v>6</v>
      </c>
      <c r="D153" s="6" t="s">
        <v>779</v>
      </c>
      <c r="E153" s="8" t="s">
        <v>59</v>
      </c>
      <c r="F153" s="8">
        <v>0</v>
      </c>
      <c r="G153" s="8">
        <v>3</v>
      </c>
      <c r="H153" s="6" t="s">
        <v>344</v>
      </c>
      <c r="I153" s="176" t="s">
        <v>11389</v>
      </c>
      <c r="J153" s="176" t="s">
        <v>11389</v>
      </c>
      <c r="K153" s="176" t="s">
        <v>11388</v>
      </c>
      <c r="L153" s="8">
        <v>14</v>
      </c>
      <c r="M153" s="116"/>
      <c r="P1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&lt;tr&gt;&lt;td&gt;20301-2600&lt;/td&gt;&lt;td&gt;Removal of structural plate pipe&lt;/td&gt;&lt;td&gt;Each&lt;/td&gt;&lt;td&gt;REMOVAL OF STRUCTURAL PLATE PIPE&lt;/td&gt;&lt;td&gt;EACH&lt;/td&gt;&lt;td&gt;0&lt;/td&gt;&lt;td&gt;3&lt;/td&gt;&lt;td&gt;N&lt;/td&gt;&lt;td&gt; &lt;/td&gt;&lt;td&gt;&lt;/td&gt;&lt;/tr&gt;</v>
      </c>
      <c r="Q153" s="106" t="str">
        <f>IF(PayItems[[#This Row],[Date Added / Modified]]&gt;0,TEXT(PayItems[[#This Row],[Date Added / Modified]],"m/d/yyy"),"")</f>
        <v/>
      </c>
    </row>
    <row r="154" spans="1:17" x14ac:dyDescent="0.2">
      <c r="A154" s="6" t="s">
        <v>780</v>
      </c>
      <c r="B154" s="6" t="s">
        <v>781</v>
      </c>
      <c r="C154" s="6" t="s">
        <v>6</v>
      </c>
      <c r="D154" s="6" t="s">
        <v>782</v>
      </c>
      <c r="E154" s="8" t="s">
        <v>59</v>
      </c>
      <c r="F154" s="8">
        <v>0</v>
      </c>
      <c r="G154" s="8">
        <v>3</v>
      </c>
      <c r="H154" s="6" t="s">
        <v>344</v>
      </c>
      <c r="I154" s="176" t="s">
        <v>11389</v>
      </c>
      <c r="J154" s="176" t="s">
        <v>11389</v>
      </c>
      <c r="K154" s="176" t="s">
        <v>11388</v>
      </c>
      <c r="L154" s="8">
        <v>14</v>
      </c>
      <c r="M154" s="116"/>
      <c r="P1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&lt;tr&gt;&lt;td&gt;20301-2700&lt;/td&gt;&lt;td&gt;Removal of structure&lt;/td&gt;&lt;td&gt;Each&lt;/td&gt;&lt;td&gt;REMOVAL OF STRUCTURE&lt;/td&gt;&lt;td&gt;EACH&lt;/td&gt;&lt;td&gt;0&lt;/td&gt;&lt;td&gt;3&lt;/td&gt;&lt;td&gt;N&lt;/td&gt;&lt;td&gt; &lt;/td&gt;&lt;td&gt;&lt;/td&gt;&lt;/tr&gt;</v>
      </c>
      <c r="Q154" s="106" t="str">
        <f>IF(PayItems[[#This Row],[Date Added / Modified]]&gt;0,TEXT(PayItems[[#This Row],[Date Added / Modified]],"m/d/yyy"),"")</f>
        <v/>
      </c>
    </row>
    <row r="155" spans="1:17" x14ac:dyDescent="0.2">
      <c r="A155" s="6" t="s">
        <v>783</v>
      </c>
      <c r="B155" s="8" t="s">
        <v>784</v>
      </c>
      <c r="C155" s="6" t="s">
        <v>6</v>
      </c>
      <c r="D155" s="8" t="s">
        <v>785</v>
      </c>
      <c r="E155" s="8" t="s">
        <v>59</v>
      </c>
      <c r="F155" s="8">
        <v>0</v>
      </c>
      <c r="G155" s="8">
        <v>3</v>
      </c>
      <c r="H155" s="6" t="s">
        <v>344</v>
      </c>
      <c r="I155" s="176" t="s">
        <v>11389</v>
      </c>
      <c r="J155" s="176" t="s">
        <v>11389</v>
      </c>
      <c r="K155" s="176" t="s">
        <v>11388</v>
      </c>
      <c r="L155" s="8">
        <v>14</v>
      </c>
      <c r="M155" s="116"/>
      <c r="P1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&lt;tr&gt;&lt;td&gt;20301-2800&lt;/td&gt;&lt;td&gt;Removal of structures and obstructions&lt;/td&gt;&lt;td&gt;Each&lt;/td&gt;&lt;td&gt;REMOVAL OF STRUCTURES AND OBSTRUCTIONS&lt;/td&gt;&lt;td&gt;EACH&lt;/td&gt;&lt;td&gt;0&lt;/td&gt;&lt;td&gt;3&lt;/td&gt;&lt;td&gt;N&lt;/td&gt;&lt;td&gt; &lt;/td&gt;&lt;td&gt;&lt;/td&gt;&lt;/tr&gt;</v>
      </c>
      <c r="Q155" s="106" t="str">
        <f>IF(PayItems[[#This Row],[Date Added / Modified]]&gt;0,TEXT(PayItems[[#This Row],[Date Added / Modified]],"m/d/yyy"),"")</f>
        <v/>
      </c>
    </row>
    <row r="156" spans="1:17" x14ac:dyDescent="0.2">
      <c r="A156" s="6" t="s">
        <v>786</v>
      </c>
      <c r="B156" s="8" t="s">
        <v>787</v>
      </c>
      <c r="C156" s="6" t="s">
        <v>6</v>
      </c>
      <c r="D156" s="8" t="s">
        <v>788</v>
      </c>
      <c r="E156" s="8" t="s">
        <v>59</v>
      </c>
      <c r="F156" s="8">
        <v>0</v>
      </c>
      <c r="G156" s="8">
        <v>3</v>
      </c>
      <c r="H156" s="6" t="s">
        <v>344</v>
      </c>
      <c r="I156" s="176" t="s">
        <v>11389</v>
      </c>
      <c r="J156" s="176" t="s">
        <v>11389</v>
      </c>
      <c r="K156" s="176" t="s">
        <v>11388</v>
      </c>
      <c r="L156" s="8">
        <v>14</v>
      </c>
      <c r="M156" s="116"/>
      <c r="P1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&lt;tr&gt;&lt;td&gt;20301-2900&lt;/td&gt;&lt;td&gt;Removal of telephone booth&lt;/td&gt;&lt;td&gt;Each&lt;/td&gt;&lt;td&gt;REMOVAL OF TELEPHONE BOOTH&lt;/td&gt;&lt;td&gt;EACH&lt;/td&gt;&lt;td&gt;0&lt;/td&gt;&lt;td&gt;3&lt;/td&gt;&lt;td&gt;N&lt;/td&gt;&lt;td&gt; &lt;/td&gt;&lt;td&gt;&lt;/td&gt;&lt;/tr&gt;</v>
      </c>
      <c r="Q156" s="106" t="str">
        <f>IF(PayItems[[#This Row],[Date Added / Modified]]&gt;0,TEXT(PayItems[[#This Row],[Date Added / Modified]],"m/d/yyy"),"")</f>
        <v/>
      </c>
    </row>
    <row r="157" spans="1:17" x14ac:dyDescent="0.2">
      <c r="A157" s="6" t="s">
        <v>789</v>
      </c>
      <c r="B157" s="8" t="s">
        <v>790</v>
      </c>
      <c r="C157" s="6" t="s">
        <v>6</v>
      </c>
      <c r="D157" s="8" t="s">
        <v>791</v>
      </c>
      <c r="E157" s="8" t="s">
        <v>59</v>
      </c>
      <c r="F157" s="8">
        <v>0</v>
      </c>
      <c r="G157" s="8">
        <v>3</v>
      </c>
      <c r="H157" s="6" t="s">
        <v>344</v>
      </c>
      <c r="I157" s="176" t="s">
        <v>11389</v>
      </c>
      <c r="J157" s="176" t="s">
        <v>11389</v>
      </c>
      <c r="K157" s="176" t="s">
        <v>11388</v>
      </c>
      <c r="L157" s="8">
        <v>14</v>
      </c>
      <c r="M157" s="116"/>
      <c r="P1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&lt;tr&gt;&lt;td&gt;20301-3000&lt;/td&gt;&lt;td&gt;Removal of trash receptacle&lt;/td&gt;&lt;td&gt;Each&lt;/td&gt;&lt;td&gt;REMOVAL OF TRASH RECEPTACLE&lt;/td&gt;&lt;td&gt;EACH&lt;/td&gt;&lt;td&gt;0&lt;/td&gt;&lt;td&gt;3&lt;/td&gt;&lt;td&gt;N&lt;/td&gt;&lt;td&gt; &lt;/td&gt;&lt;td&gt;&lt;/td&gt;&lt;/tr&gt;</v>
      </c>
      <c r="Q157" s="106" t="str">
        <f>IF(PayItems[[#This Row],[Date Added / Modified]]&gt;0,TEXT(PayItems[[#This Row],[Date Added / Modified]],"m/d/yyy"),"")</f>
        <v/>
      </c>
    </row>
    <row r="158" spans="1:17" x14ac:dyDescent="0.2">
      <c r="A158" s="6" t="s">
        <v>792</v>
      </c>
      <c r="B158" s="6" t="s">
        <v>793</v>
      </c>
      <c r="C158" s="6" t="s">
        <v>6</v>
      </c>
      <c r="D158" s="6" t="s">
        <v>794</v>
      </c>
      <c r="E158" s="8" t="s">
        <v>59</v>
      </c>
      <c r="F158" s="8">
        <v>0</v>
      </c>
      <c r="G158" s="8">
        <v>3</v>
      </c>
      <c r="H158" s="6" t="s">
        <v>344</v>
      </c>
      <c r="I158" s="176" t="s">
        <v>11389</v>
      </c>
      <c r="J158" s="176" t="s">
        <v>11389</v>
      </c>
      <c r="K158" s="176" t="s">
        <v>11388</v>
      </c>
      <c r="L158" s="8">
        <v>14</v>
      </c>
      <c r="M158" s="116"/>
      <c r="P1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&lt;tr&gt;&lt;td&gt;20301-3100&lt;/td&gt;&lt;td&gt;Removal of utility pole&lt;/td&gt;&lt;td&gt;Each&lt;/td&gt;&lt;td&gt;REMOVAL OF UTILITY POLE&lt;/td&gt;&lt;td&gt;EACH&lt;/td&gt;&lt;td&gt;0&lt;/td&gt;&lt;td&gt;3&lt;/td&gt;&lt;td&gt;N&lt;/td&gt;&lt;td&gt; &lt;/td&gt;&lt;td&gt;&lt;/td&gt;&lt;/tr&gt;</v>
      </c>
      <c r="Q158" s="106" t="str">
        <f>IF(PayItems[[#This Row],[Date Added / Modified]]&gt;0,TEXT(PayItems[[#This Row],[Date Added / Modified]],"m/d/yyy"),"")</f>
        <v/>
      </c>
    </row>
    <row r="159" spans="1:17" x14ac:dyDescent="0.2">
      <c r="A159" s="6" t="s">
        <v>795</v>
      </c>
      <c r="B159" s="6" t="s">
        <v>796</v>
      </c>
      <c r="C159" s="6" t="s">
        <v>6</v>
      </c>
      <c r="D159" s="6" t="s">
        <v>797</v>
      </c>
      <c r="E159" s="8" t="s">
        <v>59</v>
      </c>
      <c r="F159" s="8">
        <v>0</v>
      </c>
      <c r="G159" s="8">
        <v>3</v>
      </c>
      <c r="H159" s="6" t="s">
        <v>344</v>
      </c>
      <c r="I159" s="176" t="s">
        <v>11389</v>
      </c>
      <c r="J159" s="176" t="s">
        <v>11389</v>
      </c>
      <c r="K159" s="176" t="s">
        <v>11388</v>
      </c>
      <c r="L159" s="8">
        <v>14</v>
      </c>
      <c r="M159" s="116"/>
      <c r="P1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&lt;tr&gt;&lt;td&gt;20301-3200&lt;/td&gt;&lt;td&gt;Removal of valve&lt;/td&gt;&lt;td&gt;Each&lt;/td&gt;&lt;td&gt;REMOVAL OF VALVE&lt;/td&gt;&lt;td&gt;EACH&lt;/td&gt;&lt;td&gt;0&lt;/td&gt;&lt;td&gt;3&lt;/td&gt;&lt;td&gt;N&lt;/td&gt;&lt;td&gt; &lt;/td&gt;&lt;td&gt;&lt;/td&gt;&lt;/tr&gt;</v>
      </c>
      <c r="Q159" s="106" t="str">
        <f>IF(PayItems[[#This Row],[Date Added / Modified]]&gt;0,TEXT(PayItems[[#This Row],[Date Added / Modified]],"m/d/yyy"),"")</f>
        <v/>
      </c>
    </row>
    <row r="160" spans="1:17" x14ac:dyDescent="0.2">
      <c r="A160" s="6" t="s">
        <v>798</v>
      </c>
      <c r="B160" s="6" t="s">
        <v>799</v>
      </c>
      <c r="C160" s="6" t="s">
        <v>6</v>
      </c>
      <c r="D160" s="6" t="s">
        <v>800</v>
      </c>
      <c r="E160" s="8" t="s">
        <v>59</v>
      </c>
      <c r="F160" s="8">
        <v>0</v>
      </c>
      <c r="G160" s="8">
        <v>3</v>
      </c>
      <c r="H160" s="6" t="s">
        <v>344</v>
      </c>
      <c r="I160" s="176" t="s">
        <v>11389</v>
      </c>
      <c r="J160" s="176" t="s">
        <v>11389</v>
      </c>
      <c r="K160" s="176" t="s">
        <v>11388</v>
      </c>
      <c r="L160" s="8">
        <v>14</v>
      </c>
      <c r="M160" s="116"/>
      <c r="P1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&lt;tr&gt;&lt;td&gt;20301-3300&lt;/td&gt;&lt;td&gt;Removal of vault&lt;/td&gt;&lt;td&gt;Each&lt;/td&gt;&lt;td&gt;REMOVAL OF VAULT&lt;/td&gt;&lt;td&gt;EACH&lt;/td&gt;&lt;td&gt;0&lt;/td&gt;&lt;td&gt;3&lt;/td&gt;&lt;td&gt;N&lt;/td&gt;&lt;td&gt; &lt;/td&gt;&lt;td&gt;&lt;/td&gt;&lt;/tr&gt;</v>
      </c>
      <c r="Q160" s="106" t="str">
        <f>IF(PayItems[[#This Row],[Date Added / Modified]]&gt;0,TEXT(PayItems[[#This Row],[Date Added / Modified]],"m/d/yyy"),"")</f>
        <v/>
      </c>
    </row>
    <row r="161" spans="1:17" x14ac:dyDescent="0.2">
      <c r="A161" s="6" t="s">
        <v>801</v>
      </c>
      <c r="B161" s="8" t="s">
        <v>802</v>
      </c>
      <c r="C161" s="6" t="s">
        <v>6</v>
      </c>
      <c r="D161" s="8" t="s">
        <v>803</v>
      </c>
      <c r="E161" s="8" t="s">
        <v>59</v>
      </c>
      <c r="F161" s="8">
        <v>0</v>
      </c>
      <c r="G161" s="8">
        <v>3</v>
      </c>
      <c r="H161" s="6" t="s">
        <v>344</v>
      </c>
      <c r="I161" s="176" t="s">
        <v>11389</v>
      </c>
      <c r="J161" s="176" t="s">
        <v>11389</v>
      </c>
      <c r="K161" s="176" t="s">
        <v>11388</v>
      </c>
      <c r="L161" s="8">
        <v>14</v>
      </c>
      <c r="M161" s="116"/>
      <c r="P1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&lt;tr&gt;&lt;td&gt;20301-3400&lt;/td&gt;&lt;td&gt;Removal of wheelstop&lt;/td&gt;&lt;td&gt;Each&lt;/td&gt;&lt;td&gt;REMOVAL OF WHEELSTOP&lt;/td&gt;&lt;td&gt;EACH&lt;/td&gt;&lt;td&gt;0&lt;/td&gt;&lt;td&gt;3&lt;/td&gt;&lt;td&gt;N&lt;/td&gt;&lt;td&gt; &lt;/td&gt;&lt;td&gt;&lt;/td&gt;&lt;/tr&gt;</v>
      </c>
      <c r="Q161" s="106" t="str">
        <f>IF(PayItems[[#This Row],[Date Added / Modified]]&gt;0,TEXT(PayItems[[#This Row],[Date Added / Modified]],"m/d/yyy"),"")</f>
        <v/>
      </c>
    </row>
    <row r="162" spans="1:17" x14ac:dyDescent="0.2">
      <c r="A162" s="106" t="s">
        <v>11073</v>
      </c>
      <c r="B162" s="45" t="s">
        <v>11075</v>
      </c>
      <c r="C162" s="88" t="s">
        <v>6</v>
      </c>
      <c r="D162" s="45" t="s">
        <v>11076</v>
      </c>
      <c r="E162" s="104" t="s">
        <v>59</v>
      </c>
      <c r="F162" s="104">
        <v>0</v>
      </c>
      <c r="G162" s="104">
        <v>3</v>
      </c>
      <c r="H162" s="88" t="s">
        <v>344</v>
      </c>
      <c r="I162" s="176" t="s">
        <v>11389</v>
      </c>
      <c r="J162" s="176" t="s">
        <v>11389</v>
      </c>
      <c r="K162" s="176" t="s">
        <v>11388</v>
      </c>
      <c r="L162" s="104">
        <v>14</v>
      </c>
      <c r="M162" s="116">
        <v>43543</v>
      </c>
      <c r="N162" s="106" t="s">
        <v>9962</v>
      </c>
      <c r="O162" s="88"/>
      <c r="P162"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&lt;tr&gt;&lt;td&gt;20301-3410&lt;/td&gt;&lt;td&gt;Removal of speed bump&lt;/td&gt;&lt;td&gt;Each&lt;/td&gt;&lt;td&gt;REMOVAL OF SPEED BUMP&lt;/td&gt;&lt;td&gt;EACH&lt;/td&gt;&lt;td&gt;0&lt;/td&gt;&lt;td&gt;3&lt;/td&gt;&lt;td&gt;N&lt;/td&gt;&lt;td&gt;3/19/2019&lt;/td&gt;&lt;td&gt;&lt;/td&gt;&lt;/tr&gt;</v>
      </c>
      <c r="Q162" s="106" t="str">
        <f>IF(PayItems[[#This Row],[Date Added / Modified]]&gt;0,TEXT(PayItems[[#This Row],[Date Added / Modified]],"m/d/yyy"),"")</f>
        <v>3/19/2019</v>
      </c>
    </row>
    <row r="163" spans="1:17" x14ac:dyDescent="0.2">
      <c r="A163" s="106" t="s">
        <v>11074</v>
      </c>
      <c r="B163" s="45" t="s">
        <v>11077</v>
      </c>
      <c r="C163" s="88" t="s">
        <v>6</v>
      </c>
      <c r="D163" s="45" t="s">
        <v>11078</v>
      </c>
      <c r="E163" s="104" t="s">
        <v>59</v>
      </c>
      <c r="F163" s="104">
        <v>0</v>
      </c>
      <c r="G163" s="104">
        <v>3</v>
      </c>
      <c r="H163" s="88" t="s">
        <v>344</v>
      </c>
      <c r="I163" s="176" t="s">
        <v>11389</v>
      </c>
      <c r="J163" s="176" t="s">
        <v>11389</v>
      </c>
      <c r="K163" s="176" t="s">
        <v>11388</v>
      </c>
      <c r="L163" s="104">
        <v>14</v>
      </c>
      <c r="M163" s="116">
        <v>43543</v>
      </c>
      <c r="N163" s="106" t="s">
        <v>9962</v>
      </c>
      <c r="O163" s="88"/>
      <c r="P163"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&lt;tr&gt;&lt;td&gt;20301-3420&lt;/td&gt;&lt;td&gt;Removal of speed hump&lt;/td&gt;&lt;td&gt;Each&lt;/td&gt;&lt;td&gt;REMOVAL OF SPEED HUMP&lt;/td&gt;&lt;td&gt;EACH&lt;/td&gt;&lt;td&gt;0&lt;/td&gt;&lt;td&gt;3&lt;/td&gt;&lt;td&gt;N&lt;/td&gt;&lt;td&gt;3/19/2019&lt;/td&gt;&lt;td&gt;&lt;/td&gt;&lt;/tr&gt;</v>
      </c>
      <c r="Q163" s="106" t="str">
        <f>IF(PayItems[[#This Row],[Date Added / Modified]]&gt;0,TEXT(PayItems[[#This Row],[Date Added / Modified]],"m/d/yyy"),"")</f>
        <v>3/19/2019</v>
      </c>
    </row>
    <row r="164" spans="1:17" x14ac:dyDescent="0.2">
      <c r="A164" s="6" t="s">
        <v>804</v>
      </c>
      <c r="B164" s="8" t="s">
        <v>805</v>
      </c>
      <c r="C164" s="6" t="s">
        <v>6</v>
      </c>
      <c r="D164" s="8" t="s">
        <v>806</v>
      </c>
      <c r="E164" s="8" t="s">
        <v>59</v>
      </c>
      <c r="F164" s="8">
        <v>0</v>
      </c>
      <c r="G164" s="8">
        <v>3</v>
      </c>
      <c r="H164" s="6" t="s">
        <v>344</v>
      </c>
      <c r="I164" s="176" t="s">
        <v>11389</v>
      </c>
      <c r="J164" s="176" t="s">
        <v>11389</v>
      </c>
      <c r="K164" s="176" t="s">
        <v>11388</v>
      </c>
      <c r="L164" s="8">
        <v>14</v>
      </c>
      <c r="M164" s="116"/>
      <c r="P1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&lt;tr&gt;&lt;td&gt;20301-3500&lt;/td&gt;&lt;td&gt;Removal of satellite dish&lt;/td&gt;&lt;td&gt;Each&lt;/td&gt;&lt;td&gt;REMOVAL OF SATELLITE DISH&lt;/td&gt;&lt;td&gt;EACH&lt;/td&gt;&lt;td&gt;0&lt;/td&gt;&lt;td&gt;3&lt;/td&gt;&lt;td&gt;N&lt;/td&gt;&lt;td&gt; &lt;/td&gt;&lt;td&gt;&lt;/td&gt;&lt;/tr&gt;</v>
      </c>
      <c r="Q164" s="106" t="str">
        <f>IF(PayItems[[#This Row],[Date Added / Modified]]&gt;0,TEXT(PayItems[[#This Row],[Date Added / Modified]],"m/d/yyy"),"")</f>
        <v/>
      </c>
    </row>
    <row r="165" spans="1:17" x14ac:dyDescent="0.2">
      <c r="A165" s="6" t="s">
        <v>807</v>
      </c>
      <c r="B165" s="8" t="s">
        <v>808</v>
      </c>
      <c r="C165" s="6" t="s">
        <v>6</v>
      </c>
      <c r="D165" s="8" t="s">
        <v>809</v>
      </c>
      <c r="E165" s="8" t="s">
        <v>59</v>
      </c>
      <c r="F165" s="8">
        <v>0</v>
      </c>
      <c r="G165" s="8">
        <v>3</v>
      </c>
      <c r="H165" s="6" t="s">
        <v>344</v>
      </c>
      <c r="I165" s="176" t="s">
        <v>11389</v>
      </c>
      <c r="J165" s="176" t="s">
        <v>11389</v>
      </c>
      <c r="K165" s="176" t="s">
        <v>11388</v>
      </c>
      <c r="L165" s="8">
        <v>14</v>
      </c>
      <c r="M165" s="116"/>
      <c r="P1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&lt;tr&gt;&lt;td&gt;20301-3600&lt;/td&gt;&lt;td&gt;Removal of raised pavement marker&lt;/td&gt;&lt;td&gt;Each&lt;/td&gt;&lt;td&gt;REMOVAL OF RAISED PAVEMENT MARKER&lt;/td&gt;&lt;td&gt;EACH&lt;/td&gt;&lt;td&gt;0&lt;/td&gt;&lt;td&gt;3&lt;/td&gt;&lt;td&gt;N&lt;/td&gt;&lt;td&gt; &lt;/td&gt;&lt;td&gt;&lt;/td&gt;&lt;/tr&gt;</v>
      </c>
      <c r="Q165" s="106" t="str">
        <f>IF(PayItems[[#This Row],[Date Added / Modified]]&gt;0,TEXT(PayItems[[#This Row],[Date Added / Modified]],"m/d/yyy"),"")</f>
        <v/>
      </c>
    </row>
    <row r="166" spans="1:17" x14ac:dyDescent="0.2">
      <c r="A166" s="6" t="s">
        <v>810</v>
      </c>
      <c r="B166" s="8" t="s">
        <v>811</v>
      </c>
      <c r="C166" s="6" t="s">
        <v>6</v>
      </c>
      <c r="D166" s="8" t="s">
        <v>812</v>
      </c>
      <c r="E166" s="8" t="s">
        <v>59</v>
      </c>
      <c r="F166" s="8">
        <v>0</v>
      </c>
      <c r="G166" s="8">
        <v>3</v>
      </c>
      <c r="H166" s="6" t="s">
        <v>344</v>
      </c>
      <c r="I166" s="176" t="s">
        <v>11389</v>
      </c>
      <c r="J166" s="176" t="s">
        <v>11389</v>
      </c>
      <c r="K166" s="176" t="s">
        <v>11388</v>
      </c>
      <c r="L166" s="8">
        <v>14</v>
      </c>
      <c r="M166" s="116"/>
      <c r="P1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&lt;tr&gt;&lt;td&gt;20301-3700&lt;/td&gt;&lt;td&gt;Removal of terminal section&lt;/td&gt;&lt;td&gt;Each&lt;/td&gt;&lt;td&gt;REMOVAL OF TERMINAL SECTION&lt;/td&gt;&lt;td&gt;EACH&lt;/td&gt;&lt;td&gt;0&lt;/td&gt;&lt;td&gt;3&lt;/td&gt;&lt;td&gt;N&lt;/td&gt;&lt;td&gt; &lt;/td&gt;&lt;td&gt;&lt;/td&gt;&lt;/tr&gt;</v>
      </c>
      <c r="Q166" s="106" t="str">
        <f>IF(PayItems[[#This Row],[Date Added / Modified]]&gt;0,TEXT(PayItems[[#This Row],[Date Added / Modified]],"m/d/yyy"),"")</f>
        <v/>
      </c>
    </row>
    <row r="167" spans="1:17" x14ac:dyDescent="0.2">
      <c r="A167" s="6" t="s">
        <v>9959</v>
      </c>
      <c r="B167" s="33" t="s">
        <v>9960</v>
      </c>
      <c r="C167" s="34" t="s">
        <v>6</v>
      </c>
      <c r="D167" s="33" t="s">
        <v>9961</v>
      </c>
      <c r="E167" s="33" t="s">
        <v>59</v>
      </c>
      <c r="F167" s="35">
        <v>0</v>
      </c>
      <c r="G167" s="35">
        <v>3</v>
      </c>
      <c r="H167" s="3" t="s">
        <v>344</v>
      </c>
      <c r="I167" s="176" t="s">
        <v>11389</v>
      </c>
      <c r="J167" s="176" t="s">
        <v>11389</v>
      </c>
      <c r="K167" s="176" t="s">
        <v>11388</v>
      </c>
      <c r="L167" s="8">
        <v>14</v>
      </c>
      <c r="M167" s="119">
        <v>41800</v>
      </c>
      <c r="N167" s="53" t="s">
        <v>9962</v>
      </c>
      <c r="O167" s="106"/>
      <c r="P1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&lt;tr&gt;&lt;td&gt;20301-3800&lt;/td&gt;&lt;td&gt;Removal of electrical junction box&lt;/td&gt;&lt;td&gt;Each&lt;/td&gt;&lt;td&gt;REMOVAL OF ELECTRICAL JUNCTION BOX&lt;/td&gt;&lt;td&gt;EACH&lt;/td&gt;&lt;td&gt;0&lt;/td&gt;&lt;td&gt;3&lt;/td&gt;&lt;td&gt;N&lt;/td&gt;&lt;td&gt;6/10/2014&lt;/td&gt;&lt;td&gt;&lt;/td&gt;&lt;/tr&gt;</v>
      </c>
      <c r="Q167" s="106" t="str">
        <f>IF(PayItems[[#This Row],[Date Added / Modified]]&gt;0,TEXT(PayItems[[#This Row],[Date Added / Modified]],"m/d/yyy"),"")</f>
        <v>6/10/2014</v>
      </c>
    </row>
    <row r="168" spans="1:17" x14ac:dyDescent="0.2">
      <c r="A168" s="106" t="s">
        <v>10953</v>
      </c>
      <c r="B168" s="123" t="s">
        <v>10954</v>
      </c>
      <c r="C168" s="55" t="s">
        <v>6</v>
      </c>
      <c r="D168" s="123" t="s">
        <v>10955</v>
      </c>
      <c r="E168" s="102" t="s">
        <v>59</v>
      </c>
      <c r="F168" s="103">
        <v>0</v>
      </c>
      <c r="G168" s="103">
        <v>3</v>
      </c>
      <c r="H168" s="94" t="s">
        <v>344</v>
      </c>
      <c r="I168" s="176" t="s">
        <v>11389</v>
      </c>
      <c r="J168" s="176" t="s">
        <v>11389</v>
      </c>
      <c r="K168" s="176" t="s">
        <v>11388</v>
      </c>
      <c r="L168" s="104">
        <v>14</v>
      </c>
      <c r="M168" s="124">
        <v>43060</v>
      </c>
      <c r="N168" s="55" t="s">
        <v>9962</v>
      </c>
      <c r="O168" s="127"/>
      <c r="P168"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&lt;tr&gt;&lt;td&gt;20301-3900&lt;/td&gt;&lt;td&gt;Removal of pavement markings, symbols and words&lt;/td&gt;&lt;td&gt;Each&lt;/td&gt;&lt;td&gt;REMOVAL OF PAVEMENT MARKINGS, SYMBOLS AND WORDS&lt;/td&gt;&lt;td&gt;EACH&lt;/td&gt;&lt;td&gt;0&lt;/td&gt;&lt;td&gt;3&lt;/td&gt;&lt;td&gt;N&lt;/td&gt;&lt;td&gt;11/21/2017&lt;/td&gt;&lt;td&gt;&lt;/td&gt;&lt;/tr&gt;</v>
      </c>
      <c r="Q168" s="106" t="str">
        <f>IF(PayItems[[#This Row],[Date Added / Modified]]&gt;0,TEXT(PayItems[[#This Row],[Date Added / Modified]],"m/d/yyy"),"")</f>
        <v>11/21/2017</v>
      </c>
    </row>
    <row r="169" spans="1:17" x14ac:dyDescent="0.2">
      <c r="A169" s="6" t="s">
        <v>813</v>
      </c>
      <c r="B169" s="6" t="s">
        <v>712</v>
      </c>
      <c r="C169" s="6" t="s">
        <v>110</v>
      </c>
      <c r="D169" s="6" t="s">
        <v>713</v>
      </c>
      <c r="E169" s="8" t="s">
        <v>63</v>
      </c>
      <c r="F169" s="8">
        <v>0</v>
      </c>
      <c r="G169" s="8">
        <v>3</v>
      </c>
      <c r="H169" s="6" t="s">
        <v>344</v>
      </c>
      <c r="I169" s="176" t="s">
        <v>11389</v>
      </c>
      <c r="J169" s="176" t="s">
        <v>11389</v>
      </c>
      <c r="K169" s="176" t="s">
        <v>11388</v>
      </c>
      <c r="L169" s="8">
        <v>14</v>
      </c>
      <c r="M169" s="116"/>
      <c r="P1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&lt;tr&gt;&lt;td&gt;20302-0100&lt;/td&gt;&lt;td&gt;Removal of box culvert&lt;/td&gt;&lt;td&gt;m&lt;/td&gt;&lt;td&gt;REMOVAL OF BOX CULVERT&lt;/td&gt;&lt;td&gt;LNFT&lt;/td&gt;&lt;td&gt;0&lt;/td&gt;&lt;td&gt;3&lt;/td&gt;&lt;td&gt;N&lt;/td&gt;&lt;td&gt; &lt;/td&gt;&lt;td&gt;&lt;/td&gt;&lt;/tr&gt;</v>
      </c>
      <c r="Q169" s="106" t="str">
        <f>IF(PayItems[[#This Row],[Date Added / Modified]]&gt;0,TEXT(PayItems[[#This Row],[Date Added / Modified]],"m/d/yyy"),"")</f>
        <v/>
      </c>
    </row>
    <row r="170" spans="1:17" x14ac:dyDescent="0.2">
      <c r="A170" s="6" t="s">
        <v>814</v>
      </c>
      <c r="B170" s="6" t="s">
        <v>815</v>
      </c>
      <c r="C170" s="6" t="s">
        <v>110</v>
      </c>
      <c r="D170" s="6" t="s">
        <v>816</v>
      </c>
      <c r="E170" s="8" t="s">
        <v>63</v>
      </c>
      <c r="F170" s="8">
        <v>0</v>
      </c>
      <c r="G170" s="8">
        <v>3</v>
      </c>
      <c r="H170" s="6" t="s">
        <v>344</v>
      </c>
      <c r="I170" s="176" t="s">
        <v>11389</v>
      </c>
      <c r="J170" s="176" t="s">
        <v>11389</v>
      </c>
      <c r="K170" s="176" t="s">
        <v>11388</v>
      </c>
      <c r="L170" s="8">
        <v>14</v>
      </c>
      <c r="M170" s="116"/>
      <c r="P1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&lt;tr&gt;&lt;td&gt;20302-0150&lt;/td&gt;&lt;td&gt;Removal of bridge railing&lt;/td&gt;&lt;td&gt;m&lt;/td&gt;&lt;td&gt;REMOVAL OF BRIDGE RAILING&lt;/td&gt;&lt;td&gt;LNFT&lt;/td&gt;&lt;td&gt;0&lt;/td&gt;&lt;td&gt;3&lt;/td&gt;&lt;td&gt;N&lt;/td&gt;&lt;td&gt; &lt;/td&gt;&lt;td&gt;&lt;/td&gt;&lt;/tr&gt;</v>
      </c>
      <c r="Q170" s="106" t="str">
        <f>IF(PayItems[[#This Row],[Date Added / Modified]]&gt;0,TEXT(PayItems[[#This Row],[Date Added / Modified]],"m/d/yyy"),"")</f>
        <v/>
      </c>
    </row>
    <row r="171" spans="1:17" x14ac:dyDescent="0.2">
      <c r="A171" s="6" t="s">
        <v>817</v>
      </c>
      <c r="B171" s="6" t="s">
        <v>818</v>
      </c>
      <c r="C171" s="6" t="s">
        <v>110</v>
      </c>
      <c r="D171" s="6" t="s">
        <v>819</v>
      </c>
      <c r="E171" s="8" t="s">
        <v>63</v>
      </c>
      <c r="F171" s="8">
        <v>0</v>
      </c>
      <c r="G171" s="8">
        <v>3</v>
      </c>
      <c r="H171" s="6" t="s">
        <v>344</v>
      </c>
      <c r="I171" s="176" t="s">
        <v>11389</v>
      </c>
      <c r="J171" s="176" t="s">
        <v>11389</v>
      </c>
      <c r="K171" s="176" t="s">
        <v>11388</v>
      </c>
      <c r="L171" s="8">
        <v>14</v>
      </c>
      <c r="M171" s="116"/>
      <c r="P1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&lt;tr&gt;&lt;td&gt;20302-0200&lt;/td&gt;&lt;td&gt;Removal of curb&lt;/td&gt;&lt;td&gt;m&lt;/td&gt;&lt;td&gt;REMOVAL OF CURB&lt;/td&gt;&lt;td&gt;LNFT&lt;/td&gt;&lt;td&gt;0&lt;/td&gt;&lt;td&gt;3&lt;/td&gt;&lt;td&gt;N&lt;/td&gt;&lt;td&gt; &lt;/td&gt;&lt;td&gt;&lt;/td&gt;&lt;/tr&gt;</v>
      </c>
      <c r="Q171" s="106" t="str">
        <f>IF(PayItems[[#This Row],[Date Added / Modified]]&gt;0,TEXT(PayItems[[#This Row],[Date Added / Modified]],"m/d/yyy"),"")</f>
        <v/>
      </c>
    </row>
    <row r="172" spans="1:17" x14ac:dyDescent="0.2">
      <c r="A172" s="6" t="s">
        <v>820</v>
      </c>
      <c r="B172" s="6" t="s">
        <v>821</v>
      </c>
      <c r="C172" s="6" t="s">
        <v>110</v>
      </c>
      <c r="D172" s="6" t="s">
        <v>822</v>
      </c>
      <c r="E172" s="8" t="s">
        <v>63</v>
      </c>
      <c r="F172" s="8">
        <v>0</v>
      </c>
      <c r="G172" s="8">
        <v>3</v>
      </c>
      <c r="H172" s="6" t="s">
        <v>344</v>
      </c>
      <c r="I172" s="176" t="s">
        <v>11389</v>
      </c>
      <c r="J172" s="176" t="s">
        <v>11389</v>
      </c>
      <c r="K172" s="176" t="s">
        <v>11388</v>
      </c>
      <c r="L172" s="8">
        <v>14</v>
      </c>
      <c r="M172" s="116"/>
      <c r="P1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&lt;tr&gt;&lt;td&gt;20302-0300&lt;/td&gt;&lt;td&gt;Removal of curb and gutter, concrete&lt;/td&gt;&lt;td&gt;m&lt;/td&gt;&lt;td&gt;REMOVAL OF CURB AND GUTTER, CONCRETE&lt;/td&gt;&lt;td&gt;LNFT&lt;/td&gt;&lt;td&gt;0&lt;/td&gt;&lt;td&gt;3&lt;/td&gt;&lt;td&gt;N&lt;/td&gt;&lt;td&gt; &lt;/td&gt;&lt;td&gt;&lt;/td&gt;&lt;/tr&gt;</v>
      </c>
      <c r="Q172" s="106" t="str">
        <f>IF(PayItems[[#This Row],[Date Added / Modified]]&gt;0,TEXT(PayItems[[#This Row],[Date Added / Modified]],"m/d/yyy"),"")</f>
        <v/>
      </c>
    </row>
    <row r="173" spans="1:17" x14ac:dyDescent="0.2">
      <c r="A173" s="6" t="s">
        <v>823</v>
      </c>
      <c r="B173" s="6" t="s">
        <v>824</v>
      </c>
      <c r="C173" s="6" t="s">
        <v>110</v>
      </c>
      <c r="D173" s="6" t="s">
        <v>825</v>
      </c>
      <c r="E173" s="8" t="s">
        <v>63</v>
      </c>
      <c r="F173" s="8">
        <v>0</v>
      </c>
      <c r="G173" s="8">
        <v>3</v>
      </c>
      <c r="H173" s="6" t="s">
        <v>344</v>
      </c>
      <c r="I173" s="176" t="s">
        <v>11389</v>
      </c>
      <c r="J173" s="176" t="s">
        <v>11389</v>
      </c>
      <c r="K173" s="176" t="s">
        <v>11388</v>
      </c>
      <c r="L173" s="8">
        <v>14</v>
      </c>
      <c r="M173" s="116"/>
      <c r="P1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&lt;tr&gt;&lt;td&gt;20302-0400&lt;/td&gt;&lt;td&gt;Removal of curb, asphalt&lt;/td&gt;&lt;td&gt;m&lt;/td&gt;&lt;td&gt;REMOVAL OF CURB, ASPHALT&lt;/td&gt;&lt;td&gt;LNFT&lt;/td&gt;&lt;td&gt;0&lt;/td&gt;&lt;td&gt;3&lt;/td&gt;&lt;td&gt;N&lt;/td&gt;&lt;td&gt; &lt;/td&gt;&lt;td&gt;&lt;/td&gt;&lt;/tr&gt;</v>
      </c>
      <c r="Q173" s="106" t="str">
        <f>IF(PayItems[[#This Row],[Date Added / Modified]]&gt;0,TEXT(PayItems[[#This Row],[Date Added / Modified]],"m/d/yyy"),"")</f>
        <v/>
      </c>
    </row>
    <row r="174" spans="1:17" x14ac:dyDescent="0.2">
      <c r="A174" s="6" t="s">
        <v>826</v>
      </c>
      <c r="B174" s="6" t="s">
        <v>827</v>
      </c>
      <c r="C174" s="6" t="s">
        <v>110</v>
      </c>
      <c r="D174" s="6" t="s">
        <v>828</v>
      </c>
      <c r="E174" s="8" t="s">
        <v>63</v>
      </c>
      <c r="F174" s="8">
        <v>0</v>
      </c>
      <c r="G174" s="8">
        <v>3</v>
      </c>
      <c r="H174" s="6" t="s">
        <v>344</v>
      </c>
      <c r="I174" s="176" t="s">
        <v>11389</v>
      </c>
      <c r="J174" s="176" t="s">
        <v>11389</v>
      </c>
      <c r="K174" s="176" t="s">
        <v>11388</v>
      </c>
      <c r="L174" s="8">
        <v>14</v>
      </c>
      <c r="M174" s="116"/>
      <c r="P1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&lt;tr&gt;&lt;td&gt;20302-0500&lt;/td&gt;&lt;td&gt;Removal of curb, concrete&lt;/td&gt;&lt;td&gt;m&lt;/td&gt;&lt;td&gt;REMOVAL OF CURB, CONCRETE&lt;/td&gt;&lt;td&gt;LNFT&lt;/td&gt;&lt;td&gt;0&lt;/td&gt;&lt;td&gt;3&lt;/td&gt;&lt;td&gt;N&lt;/td&gt;&lt;td&gt; &lt;/td&gt;&lt;td&gt;&lt;/td&gt;&lt;/tr&gt;</v>
      </c>
      <c r="Q174" s="106" t="str">
        <f>IF(PayItems[[#This Row],[Date Added / Modified]]&gt;0,TEXT(PayItems[[#This Row],[Date Added / Modified]],"m/d/yyy"),"")</f>
        <v/>
      </c>
    </row>
    <row r="175" spans="1:17" x14ac:dyDescent="0.2">
      <c r="A175" s="6" t="s">
        <v>829</v>
      </c>
      <c r="B175" s="6" t="s">
        <v>830</v>
      </c>
      <c r="C175" s="6" t="s">
        <v>110</v>
      </c>
      <c r="D175" s="6" t="s">
        <v>831</v>
      </c>
      <c r="E175" s="8" t="s">
        <v>63</v>
      </c>
      <c r="F175" s="8">
        <v>0</v>
      </c>
      <c r="G175" s="8">
        <v>3</v>
      </c>
      <c r="H175" s="6" t="s">
        <v>344</v>
      </c>
      <c r="I175" s="176" t="s">
        <v>11389</v>
      </c>
      <c r="J175" s="176" t="s">
        <v>11389</v>
      </c>
      <c r="K175" s="176" t="s">
        <v>11388</v>
      </c>
      <c r="L175" s="8">
        <v>14</v>
      </c>
      <c r="M175" s="116"/>
      <c r="P1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&lt;tr&gt;&lt;td&gt;20302-0600&lt;/td&gt;&lt;td&gt;Removal of curb, stone&lt;/td&gt;&lt;td&gt;m&lt;/td&gt;&lt;td&gt;REMOVAL OF CURB, STONE&lt;/td&gt;&lt;td&gt;LNFT&lt;/td&gt;&lt;td&gt;0&lt;/td&gt;&lt;td&gt;3&lt;/td&gt;&lt;td&gt;N&lt;/td&gt;&lt;td&gt; &lt;/td&gt;&lt;td&gt;&lt;/td&gt;&lt;/tr&gt;</v>
      </c>
      <c r="Q175" s="106" t="str">
        <f>IF(PayItems[[#This Row],[Date Added / Modified]]&gt;0,TEXT(PayItems[[#This Row],[Date Added / Modified]],"m/d/yyy"),"")</f>
        <v/>
      </c>
    </row>
    <row r="176" spans="1:17" x14ac:dyDescent="0.2">
      <c r="A176" s="6" t="s">
        <v>832</v>
      </c>
      <c r="B176" s="6" t="s">
        <v>833</v>
      </c>
      <c r="C176" s="6" t="s">
        <v>110</v>
      </c>
      <c r="D176" s="6" t="s">
        <v>834</v>
      </c>
      <c r="E176" s="8" t="s">
        <v>63</v>
      </c>
      <c r="F176" s="8">
        <v>0</v>
      </c>
      <c r="G176" s="8">
        <v>3</v>
      </c>
      <c r="H176" s="6" t="s">
        <v>344</v>
      </c>
      <c r="I176" s="176" t="s">
        <v>11389</v>
      </c>
      <c r="J176" s="176" t="s">
        <v>11389</v>
      </c>
      <c r="K176" s="176" t="s">
        <v>11388</v>
      </c>
      <c r="L176" s="8">
        <v>14</v>
      </c>
      <c r="M176" s="116"/>
      <c r="P1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&lt;tr&gt;&lt;td&gt;20302-0625&lt;/td&gt;&lt;td&gt;Removal of curb, log&lt;/td&gt;&lt;td&gt;m&lt;/td&gt;&lt;td&gt;REMOVAL OF CURB, LOG&lt;/td&gt;&lt;td&gt;LNFT&lt;/td&gt;&lt;td&gt;0&lt;/td&gt;&lt;td&gt;3&lt;/td&gt;&lt;td&gt;N&lt;/td&gt;&lt;td&gt; &lt;/td&gt;&lt;td&gt;&lt;/td&gt;&lt;/tr&gt;</v>
      </c>
      <c r="Q176" s="106" t="str">
        <f>IF(PayItems[[#This Row],[Date Added / Modified]]&gt;0,TEXT(PayItems[[#This Row],[Date Added / Modified]],"m/d/yyy"),"")</f>
        <v/>
      </c>
    </row>
    <row r="177" spans="1:17" x14ac:dyDescent="0.2">
      <c r="A177" s="6" t="s">
        <v>835</v>
      </c>
      <c r="B177" s="6" t="s">
        <v>836</v>
      </c>
      <c r="C177" s="6" t="s">
        <v>110</v>
      </c>
      <c r="D177" s="6" t="s">
        <v>837</v>
      </c>
      <c r="E177" s="8" t="s">
        <v>63</v>
      </c>
      <c r="F177" s="8">
        <v>0</v>
      </c>
      <c r="G177" s="8">
        <v>3</v>
      </c>
      <c r="H177" s="6" t="s">
        <v>344</v>
      </c>
      <c r="I177" s="176" t="s">
        <v>11389</v>
      </c>
      <c r="J177" s="176" t="s">
        <v>11389</v>
      </c>
      <c r="K177" s="176" t="s">
        <v>11388</v>
      </c>
      <c r="L177" s="8">
        <v>14</v>
      </c>
      <c r="M177" s="116"/>
      <c r="P1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&lt;tr&gt;&lt;td&gt;20302-0700&lt;/td&gt;&lt;td&gt;Removal of fence&lt;/td&gt;&lt;td&gt;m&lt;/td&gt;&lt;td&gt;REMOVAL OF FENCE&lt;/td&gt;&lt;td&gt;LNFT&lt;/td&gt;&lt;td&gt;0&lt;/td&gt;&lt;td&gt;3&lt;/td&gt;&lt;td&gt;N&lt;/td&gt;&lt;td&gt; &lt;/td&gt;&lt;td&gt;&lt;/td&gt;&lt;/tr&gt;</v>
      </c>
      <c r="Q177" s="106" t="str">
        <f>IF(PayItems[[#This Row],[Date Added / Modified]]&gt;0,TEXT(PayItems[[#This Row],[Date Added / Modified]],"m/d/yyy"),"")</f>
        <v/>
      </c>
    </row>
    <row r="178" spans="1:17" x14ac:dyDescent="0.2">
      <c r="A178" s="6" t="s">
        <v>838</v>
      </c>
      <c r="B178" s="6" t="s">
        <v>839</v>
      </c>
      <c r="C178" s="6" t="s">
        <v>110</v>
      </c>
      <c r="D178" s="6" t="s">
        <v>840</v>
      </c>
      <c r="E178" s="8" t="s">
        <v>63</v>
      </c>
      <c r="F178" s="8">
        <v>0</v>
      </c>
      <c r="G178" s="8">
        <v>3</v>
      </c>
      <c r="H178" s="6" t="s">
        <v>344</v>
      </c>
      <c r="I178" s="176" t="s">
        <v>11389</v>
      </c>
      <c r="J178" s="176" t="s">
        <v>11389</v>
      </c>
      <c r="K178" s="176" t="s">
        <v>11388</v>
      </c>
      <c r="L178" s="8">
        <v>14</v>
      </c>
      <c r="M178" s="116"/>
      <c r="P1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&lt;tr&gt;&lt;td&gt;20302-0800&lt;/td&gt;&lt;td&gt;Removal of fence, barbed wire&lt;/td&gt;&lt;td&gt;m&lt;/td&gt;&lt;td&gt;REMOVAL OF FENCE, BARBED WIRE&lt;/td&gt;&lt;td&gt;LNFT&lt;/td&gt;&lt;td&gt;0&lt;/td&gt;&lt;td&gt;3&lt;/td&gt;&lt;td&gt;N&lt;/td&gt;&lt;td&gt; &lt;/td&gt;&lt;td&gt;&lt;/td&gt;&lt;/tr&gt;</v>
      </c>
      <c r="Q178" s="106" t="str">
        <f>IF(PayItems[[#This Row],[Date Added / Modified]]&gt;0,TEXT(PayItems[[#This Row],[Date Added / Modified]],"m/d/yyy"),"")</f>
        <v/>
      </c>
    </row>
    <row r="179" spans="1:17" x14ac:dyDescent="0.2">
      <c r="A179" s="6" t="s">
        <v>841</v>
      </c>
      <c r="B179" s="6" t="s">
        <v>842</v>
      </c>
      <c r="C179" s="6" t="s">
        <v>110</v>
      </c>
      <c r="D179" s="6" t="s">
        <v>843</v>
      </c>
      <c r="E179" s="8" t="s">
        <v>63</v>
      </c>
      <c r="F179" s="8">
        <v>0</v>
      </c>
      <c r="G179" s="8">
        <v>3</v>
      </c>
      <c r="H179" s="6" t="s">
        <v>344</v>
      </c>
      <c r="I179" s="176" t="s">
        <v>11389</v>
      </c>
      <c r="J179" s="176" t="s">
        <v>11389</v>
      </c>
      <c r="K179" s="176" t="s">
        <v>11388</v>
      </c>
      <c r="L179" s="8">
        <v>14</v>
      </c>
      <c r="M179" s="116"/>
      <c r="P1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&lt;tr&gt;&lt;td&gt;20302-0900&lt;/td&gt;&lt;td&gt;Removal of fence, chain link&lt;/td&gt;&lt;td&gt;m&lt;/td&gt;&lt;td&gt;REMOVAL OF FENCE, CHAIN LINK&lt;/td&gt;&lt;td&gt;LNFT&lt;/td&gt;&lt;td&gt;0&lt;/td&gt;&lt;td&gt;3&lt;/td&gt;&lt;td&gt;N&lt;/td&gt;&lt;td&gt; &lt;/td&gt;&lt;td&gt;&lt;/td&gt;&lt;/tr&gt;</v>
      </c>
      <c r="Q179" s="106" t="str">
        <f>IF(PayItems[[#This Row],[Date Added / Modified]]&gt;0,TEXT(PayItems[[#This Row],[Date Added / Modified]],"m/d/yyy"),"")</f>
        <v/>
      </c>
    </row>
    <row r="180" spans="1:17" x14ac:dyDescent="0.2">
      <c r="A180" s="6" t="s">
        <v>844</v>
      </c>
      <c r="B180" s="6" t="s">
        <v>845</v>
      </c>
      <c r="C180" s="6" t="s">
        <v>110</v>
      </c>
      <c r="D180" s="6" t="s">
        <v>846</v>
      </c>
      <c r="E180" s="8" t="s">
        <v>63</v>
      </c>
      <c r="F180" s="8">
        <v>0</v>
      </c>
      <c r="G180" s="8">
        <v>3</v>
      </c>
      <c r="H180" s="6" t="s">
        <v>344</v>
      </c>
      <c r="I180" s="176" t="s">
        <v>11389</v>
      </c>
      <c r="J180" s="176" t="s">
        <v>11389</v>
      </c>
      <c r="K180" s="176" t="s">
        <v>11388</v>
      </c>
      <c r="L180" s="8">
        <v>14</v>
      </c>
      <c r="M180" s="116"/>
      <c r="P1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&lt;tr&gt;&lt;td&gt;20302-1000&lt;/td&gt;&lt;td&gt;Removal of fence, rail&lt;/td&gt;&lt;td&gt;m&lt;/td&gt;&lt;td&gt;REMOVAL OF FENCE, RAIL&lt;/td&gt;&lt;td&gt;LNFT&lt;/td&gt;&lt;td&gt;0&lt;/td&gt;&lt;td&gt;3&lt;/td&gt;&lt;td&gt;N&lt;/td&gt;&lt;td&gt; &lt;/td&gt;&lt;td&gt;&lt;/td&gt;&lt;/tr&gt;</v>
      </c>
      <c r="Q180" s="106" t="str">
        <f>IF(PayItems[[#This Row],[Date Added / Modified]]&gt;0,TEXT(PayItems[[#This Row],[Date Added / Modified]],"m/d/yyy"),"")</f>
        <v/>
      </c>
    </row>
    <row r="181" spans="1:17" x14ac:dyDescent="0.2">
      <c r="A181" s="6" t="s">
        <v>847</v>
      </c>
      <c r="B181" s="6" t="s">
        <v>848</v>
      </c>
      <c r="C181" s="6" t="s">
        <v>110</v>
      </c>
      <c r="D181" s="6" t="s">
        <v>849</v>
      </c>
      <c r="E181" s="8" t="s">
        <v>63</v>
      </c>
      <c r="F181" s="8">
        <v>0</v>
      </c>
      <c r="G181" s="8">
        <v>3</v>
      </c>
      <c r="H181" s="6" t="s">
        <v>344</v>
      </c>
      <c r="I181" s="176" t="s">
        <v>11389</v>
      </c>
      <c r="J181" s="176" t="s">
        <v>11389</v>
      </c>
      <c r="K181" s="176" t="s">
        <v>11388</v>
      </c>
      <c r="L181" s="8">
        <v>14</v>
      </c>
      <c r="M181" s="116"/>
      <c r="P1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&lt;tr&gt;&lt;td&gt;20302-1100&lt;/td&gt;&lt;td&gt;Removal of fence, woven wire&lt;/td&gt;&lt;td&gt;m&lt;/td&gt;&lt;td&gt;REMOVAL OF FENCE, WOVEN WIRE&lt;/td&gt;&lt;td&gt;LNFT&lt;/td&gt;&lt;td&gt;0&lt;/td&gt;&lt;td&gt;3&lt;/td&gt;&lt;td&gt;N&lt;/td&gt;&lt;td&gt; &lt;/td&gt;&lt;td&gt;&lt;/td&gt;&lt;/tr&gt;</v>
      </c>
      <c r="Q181" s="106" t="str">
        <f>IF(PayItems[[#This Row],[Date Added / Modified]]&gt;0,TEXT(PayItems[[#This Row],[Date Added / Modified]],"m/d/yyy"),"")</f>
        <v/>
      </c>
    </row>
    <row r="182" spans="1:17" x14ac:dyDescent="0.2">
      <c r="A182" s="6" t="s">
        <v>850</v>
      </c>
      <c r="B182" s="6" t="s">
        <v>851</v>
      </c>
      <c r="C182" s="6" t="s">
        <v>110</v>
      </c>
      <c r="D182" s="6" t="s">
        <v>852</v>
      </c>
      <c r="E182" s="8" t="s">
        <v>63</v>
      </c>
      <c r="F182" s="8">
        <v>0</v>
      </c>
      <c r="G182" s="8">
        <v>3</v>
      </c>
      <c r="H182" s="6" t="s">
        <v>344</v>
      </c>
      <c r="I182" s="176" t="s">
        <v>11389</v>
      </c>
      <c r="J182" s="176" t="s">
        <v>11389</v>
      </c>
      <c r="K182" s="176" t="s">
        <v>11388</v>
      </c>
      <c r="L182" s="8">
        <v>14</v>
      </c>
      <c r="M182" s="116"/>
      <c r="P1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&lt;tr&gt;&lt;td&gt;20302-1200&lt;/td&gt;&lt;td&gt;Removal of guardrail&lt;/td&gt;&lt;td&gt;m&lt;/td&gt;&lt;td&gt;REMOVAL OF GUARDRAIL&lt;/td&gt;&lt;td&gt;LNFT&lt;/td&gt;&lt;td&gt;0&lt;/td&gt;&lt;td&gt;3&lt;/td&gt;&lt;td&gt;N&lt;/td&gt;&lt;td&gt; &lt;/td&gt;&lt;td&gt;&lt;/td&gt;&lt;/tr&gt;</v>
      </c>
      <c r="Q182" s="106" t="str">
        <f>IF(PayItems[[#This Row],[Date Added / Modified]]&gt;0,TEXT(PayItems[[#This Row],[Date Added / Modified]],"m/d/yyy"),"")</f>
        <v/>
      </c>
    </row>
    <row r="183" spans="1:17" x14ac:dyDescent="0.2">
      <c r="A183" s="6" t="s">
        <v>853</v>
      </c>
      <c r="B183" s="8" t="s">
        <v>854</v>
      </c>
      <c r="C183" s="6" t="s">
        <v>110</v>
      </c>
      <c r="D183" s="8" t="s">
        <v>855</v>
      </c>
      <c r="E183" s="8" t="s">
        <v>63</v>
      </c>
      <c r="F183" s="8">
        <v>0</v>
      </c>
      <c r="G183" s="8">
        <v>3</v>
      </c>
      <c r="H183" s="6" t="s">
        <v>344</v>
      </c>
      <c r="I183" s="176" t="s">
        <v>11389</v>
      </c>
      <c r="J183" s="176" t="s">
        <v>11389</v>
      </c>
      <c r="K183" s="176" t="s">
        <v>11388</v>
      </c>
      <c r="L183" s="8">
        <v>14</v>
      </c>
      <c r="M183" s="116"/>
      <c r="P1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&lt;tr&gt;&lt;td&gt;20302-1300&lt;/td&gt;&lt;td&gt;Removal of guardrail, concrete barrier&lt;/td&gt;&lt;td&gt;m&lt;/td&gt;&lt;td&gt;REMOVAL OF GUARDRAIL, CONCRETE BARRIER&lt;/td&gt;&lt;td&gt;LNFT&lt;/td&gt;&lt;td&gt;0&lt;/td&gt;&lt;td&gt;3&lt;/td&gt;&lt;td&gt;N&lt;/td&gt;&lt;td&gt; &lt;/td&gt;&lt;td&gt;&lt;/td&gt;&lt;/tr&gt;</v>
      </c>
      <c r="Q183" s="106" t="str">
        <f>IF(PayItems[[#This Row],[Date Added / Modified]]&gt;0,TEXT(PayItems[[#This Row],[Date Added / Modified]],"m/d/yyy"),"")</f>
        <v/>
      </c>
    </row>
    <row r="184" spans="1:17" x14ac:dyDescent="0.2">
      <c r="A184" s="6" t="s">
        <v>856</v>
      </c>
      <c r="B184" s="8" t="s">
        <v>857</v>
      </c>
      <c r="C184" s="6" t="s">
        <v>110</v>
      </c>
      <c r="D184" s="8" t="s">
        <v>858</v>
      </c>
      <c r="E184" s="8" t="s">
        <v>63</v>
      </c>
      <c r="F184" s="8">
        <v>0</v>
      </c>
      <c r="G184" s="8">
        <v>3</v>
      </c>
      <c r="H184" s="6" t="s">
        <v>344</v>
      </c>
      <c r="I184" s="176" t="s">
        <v>11389</v>
      </c>
      <c r="J184" s="176" t="s">
        <v>11389</v>
      </c>
      <c r="K184" s="176" t="s">
        <v>11388</v>
      </c>
      <c r="L184" s="8">
        <v>14</v>
      </c>
      <c r="M184" s="116"/>
      <c r="P1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&lt;tr&gt;&lt;td&gt;20302-1400&lt;/td&gt;&lt;td&gt;Removal of guardrail, timber&lt;/td&gt;&lt;td&gt;m&lt;/td&gt;&lt;td&gt;REMOVAL OF GUARDRAIL, TIMBER&lt;/td&gt;&lt;td&gt;LNFT&lt;/td&gt;&lt;td&gt;0&lt;/td&gt;&lt;td&gt;3&lt;/td&gt;&lt;td&gt;N&lt;/td&gt;&lt;td&gt; &lt;/td&gt;&lt;td&gt;&lt;/td&gt;&lt;/tr&gt;</v>
      </c>
      <c r="Q184" s="106" t="str">
        <f>IF(PayItems[[#This Row],[Date Added / Modified]]&gt;0,TEXT(PayItems[[#This Row],[Date Added / Modified]],"m/d/yyy"),"")</f>
        <v/>
      </c>
    </row>
    <row r="185" spans="1:17" x14ac:dyDescent="0.2">
      <c r="A185" s="6" t="s">
        <v>859</v>
      </c>
      <c r="B185" s="6" t="s">
        <v>860</v>
      </c>
      <c r="C185" s="6" t="s">
        <v>110</v>
      </c>
      <c r="D185" s="6" t="s">
        <v>861</v>
      </c>
      <c r="E185" s="8" t="s">
        <v>63</v>
      </c>
      <c r="F185" s="8">
        <v>0</v>
      </c>
      <c r="G185" s="8">
        <v>3</v>
      </c>
      <c r="H185" s="6" t="s">
        <v>344</v>
      </c>
      <c r="I185" s="176" t="s">
        <v>11389</v>
      </c>
      <c r="J185" s="176" t="s">
        <v>11389</v>
      </c>
      <c r="K185" s="176" t="s">
        <v>11388</v>
      </c>
      <c r="L185" s="8">
        <v>14</v>
      </c>
      <c r="M185" s="116"/>
      <c r="P1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&lt;tr&gt;&lt;td&gt;20302-1500&lt;/td&gt;&lt;td&gt;Removal of masonry guardwall&lt;/td&gt;&lt;td&gt;m&lt;/td&gt;&lt;td&gt;REMOVAL OF MASONRY GUARDWALL&lt;/td&gt;&lt;td&gt;LNFT&lt;/td&gt;&lt;td&gt;0&lt;/td&gt;&lt;td&gt;3&lt;/td&gt;&lt;td&gt;N&lt;/td&gt;&lt;td&gt; &lt;/td&gt;&lt;td&gt;&lt;/td&gt;&lt;/tr&gt;</v>
      </c>
      <c r="Q185" s="106" t="str">
        <f>IF(PayItems[[#This Row],[Date Added / Modified]]&gt;0,TEXT(PayItems[[#This Row],[Date Added / Modified]],"m/d/yyy"),"")</f>
        <v/>
      </c>
    </row>
    <row r="186" spans="1:17" x14ac:dyDescent="0.2">
      <c r="A186" s="6" t="s">
        <v>862</v>
      </c>
      <c r="B186" s="6" t="s">
        <v>863</v>
      </c>
      <c r="C186" s="6" t="s">
        <v>110</v>
      </c>
      <c r="D186" s="6" t="s">
        <v>864</v>
      </c>
      <c r="E186" s="8" t="s">
        <v>63</v>
      </c>
      <c r="F186" s="8">
        <v>0</v>
      </c>
      <c r="G186" s="8">
        <v>3</v>
      </c>
      <c r="H186" s="6" t="s">
        <v>344</v>
      </c>
      <c r="I186" s="176" t="s">
        <v>11389</v>
      </c>
      <c r="J186" s="176" t="s">
        <v>11389</v>
      </c>
      <c r="K186" s="176" t="s">
        <v>11388</v>
      </c>
      <c r="L186" s="8">
        <v>14</v>
      </c>
      <c r="M186" s="116"/>
      <c r="P1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&lt;tr&gt;&lt;td&gt;20302-1600&lt;/td&gt;&lt;td&gt;Removal of paved waterway&lt;/td&gt;&lt;td&gt;m&lt;/td&gt;&lt;td&gt;REMOVAL OF PAVED WATERWAY&lt;/td&gt;&lt;td&gt;LNFT&lt;/td&gt;&lt;td&gt;0&lt;/td&gt;&lt;td&gt;3&lt;/td&gt;&lt;td&gt;N&lt;/td&gt;&lt;td&gt; &lt;/td&gt;&lt;td&gt;&lt;/td&gt;&lt;/tr&gt;</v>
      </c>
      <c r="Q186" s="106" t="str">
        <f>IF(PayItems[[#This Row],[Date Added / Modified]]&gt;0,TEXT(PayItems[[#This Row],[Date Added / Modified]],"m/d/yyy"),"")</f>
        <v/>
      </c>
    </row>
    <row r="187" spans="1:17" x14ac:dyDescent="0.2">
      <c r="A187" s="6" t="s">
        <v>865</v>
      </c>
      <c r="B187" s="6" t="s">
        <v>866</v>
      </c>
      <c r="C187" s="6" t="s">
        <v>110</v>
      </c>
      <c r="D187" s="6" t="s">
        <v>867</v>
      </c>
      <c r="E187" s="8" t="s">
        <v>63</v>
      </c>
      <c r="F187" s="8">
        <v>0</v>
      </c>
      <c r="G187" s="8">
        <v>3</v>
      </c>
      <c r="H187" s="6" t="s">
        <v>344</v>
      </c>
      <c r="I187" s="176" t="s">
        <v>11389</v>
      </c>
      <c r="J187" s="176" t="s">
        <v>11389</v>
      </c>
      <c r="K187" s="176" t="s">
        <v>11388</v>
      </c>
      <c r="L187" s="8">
        <v>14</v>
      </c>
      <c r="M187" s="116"/>
      <c r="P1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&lt;tr&gt;&lt;td&gt;20302-1700&lt;/td&gt;&lt;td&gt;Removal of paved waterway, asphalt&lt;/td&gt;&lt;td&gt;m&lt;/td&gt;&lt;td&gt;REMOVAL OF PAVED WATERWAY, ASPHALT&lt;/td&gt;&lt;td&gt;LNFT&lt;/td&gt;&lt;td&gt;0&lt;/td&gt;&lt;td&gt;3&lt;/td&gt;&lt;td&gt;N&lt;/td&gt;&lt;td&gt; &lt;/td&gt;&lt;td&gt;&lt;/td&gt;&lt;/tr&gt;</v>
      </c>
      <c r="Q187" s="106" t="str">
        <f>IF(PayItems[[#This Row],[Date Added / Modified]]&gt;0,TEXT(PayItems[[#This Row],[Date Added / Modified]],"m/d/yyy"),"")</f>
        <v/>
      </c>
    </row>
    <row r="188" spans="1:17" x14ac:dyDescent="0.2">
      <c r="A188" s="6" t="s">
        <v>868</v>
      </c>
      <c r="B188" s="6" t="s">
        <v>869</v>
      </c>
      <c r="C188" s="6" t="s">
        <v>110</v>
      </c>
      <c r="D188" s="6" t="s">
        <v>870</v>
      </c>
      <c r="E188" s="8" t="s">
        <v>63</v>
      </c>
      <c r="F188" s="8">
        <v>0</v>
      </c>
      <c r="G188" s="8">
        <v>3</v>
      </c>
      <c r="H188" s="6" t="s">
        <v>344</v>
      </c>
      <c r="I188" s="176" t="s">
        <v>11389</v>
      </c>
      <c r="J188" s="176" t="s">
        <v>11389</v>
      </c>
      <c r="K188" s="176" t="s">
        <v>11388</v>
      </c>
      <c r="L188" s="8">
        <v>14</v>
      </c>
      <c r="M188" s="116"/>
      <c r="P1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&lt;tr&gt;&lt;td&gt;20302-1800&lt;/td&gt;&lt;td&gt;Removal of paved waterway, brick&lt;/td&gt;&lt;td&gt;m&lt;/td&gt;&lt;td&gt;REMOVAL OF PAVED WATERWAY, BRICK&lt;/td&gt;&lt;td&gt;LNFT&lt;/td&gt;&lt;td&gt;0&lt;/td&gt;&lt;td&gt;3&lt;/td&gt;&lt;td&gt;N&lt;/td&gt;&lt;td&gt; &lt;/td&gt;&lt;td&gt;&lt;/td&gt;&lt;/tr&gt;</v>
      </c>
      <c r="Q188" s="106" t="str">
        <f>IF(PayItems[[#This Row],[Date Added / Modified]]&gt;0,TEXT(PayItems[[#This Row],[Date Added / Modified]],"m/d/yyy"),"")</f>
        <v/>
      </c>
    </row>
    <row r="189" spans="1:17" x14ac:dyDescent="0.2">
      <c r="A189" s="6" t="s">
        <v>871</v>
      </c>
      <c r="B189" s="6" t="s">
        <v>872</v>
      </c>
      <c r="C189" s="6" t="s">
        <v>110</v>
      </c>
      <c r="D189" s="6" t="s">
        <v>873</v>
      </c>
      <c r="E189" s="8" t="s">
        <v>63</v>
      </c>
      <c r="F189" s="8">
        <v>0</v>
      </c>
      <c r="G189" s="8">
        <v>3</v>
      </c>
      <c r="H189" s="6" t="s">
        <v>344</v>
      </c>
      <c r="I189" s="176" t="s">
        <v>11389</v>
      </c>
      <c r="J189" s="176" t="s">
        <v>11389</v>
      </c>
      <c r="K189" s="176" t="s">
        <v>11388</v>
      </c>
      <c r="L189" s="8">
        <v>14</v>
      </c>
      <c r="M189" s="116"/>
      <c r="P1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&lt;tr&gt;&lt;td&gt;20302-1900&lt;/td&gt;&lt;td&gt;Removal of paved waterway, concrete&lt;/td&gt;&lt;td&gt;m&lt;/td&gt;&lt;td&gt;REMOVAL OF PAVED WATERWAY, CONCRETE&lt;/td&gt;&lt;td&gt;LNFT&lt;/td&gt;&lt;td&gt;0&lt;/td&gt;&lt;td&gt;3&lt;/td&gt;&lt;td&gt;N&lt;/td&gt;&lt;td&gt; &lt;/td&gt;&lt;td&gt;&lt;/td&gt;&lt;/tr&gt;</v>
      </c>
      <c r="Q189" s="106" t="str">
        <f>IF(PayItems[[#This Row],[Date Added / Modified]]&gt;0,TEXT(PayItems[[#This Row],[Date Added / Modified]],"m/d/yyy"),"")</f>
        <v/>
      </c>
    </row>
    <row r="190" spans="1:17" x14ac:dyDescent="0.2">
      <c r="A190" s="6" t="s">
        <v>874</v>
      </c>
      <c r="B190" s="6" t="s">
        <v>875</v>
      </c>
      <c r="C190" s="6" t="s">
        <v>110</v>
      </c>
      <c r="D190" s="6" t="s">
        <v>876</v>
      </c>
      <c r="E190" s="8" t="s">
        <v>63</v>
      </c>
      <c r="F190" s="8">
        <v>0</v>
      </c>
      <c r="G190" s="8">
        <v>3</v>
      </c>
      <c r="H190" s="6" t="s">
        <v>344</v>
      </c>
      <c r="I190" s="176" t="s">
        <v>11389</v>
      </c>
      <c r="J190" s="176" t="s">
        <v>11389</v>
      </c>
      <c r="K190" s="176" t="s">
        <v>11388</v>
      </c>
      <c r="L190" s="8">
        <v>14</v>
      </c>
      <c r="M190" s="116"/>
      <c r="P1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&lt;tr&gt;&lt;td&gt;20302-2000&lt;/td&gt;&lt;td&gt;Removal of paved waterway, stone&lt;/td&gt;&lt;td&gt;m&lt;/td&gt;&lt;td&gt;REMOVAL OF PAVED WATERWAY, STONE&lt;/td&gt;&lt;td&gt;LNFT&lt;/td&gt;&lt;td&gt;0&lt;/td&gt;&lt;td&gt;3&lt;/td&gt;&lt;td&gt;N&lt;/td&gt;&lt;td&gt; &lt;/td&gt;&lt;td&gt;&lt;/td&gt;&lt;/tr&gt;</v>
      </c>
      <c r="Q190" s="106" t="str">
        <f>IF(PayItems[[#This Row],[Date Added / Modified]]&gt;0,TEXT(PayItems[[#This Row],[Date Added / Modified]],"m/d/yyy"),"")</f>
        <v/>
      </c>
    </row>
    <row r="191" spans="1:17" x14ac:dyDescent="0.2">
      <c r="A191" s="6" t="s">
        <v>877</v>
      </c>
      <c r="B191" s="6" t="s">
        <v>760</v>
      </c>
      <c r="C191" s="6" t="s">
        <v>110</v>
      </c>
      <c r="D191" s="6" t="s">
        <v>761</v>
      </c>
      <c r="E191" s="8" t="s">
        <v>63</v>
      </c>
      <c r="F191" s="8">
        <v>0</v>
      </c>
      <c r="G191" s="8">
        <v>3</v>
      </c>
      <c r="H191" s="6" t="s">
        <v>344</v>
      </c>
      <c r="I191" s="176" t="s">
        <v>11389</v>
      </c>
      <c r="J191" s="176" t="s">
        <v>11389</v>
      </c>
      <c r="K191" s="176" t="s">
        <v>11388</v>
      </c>
      <c r="L191" s="8">
        <v>14</v>
      </c>
      <c r="M191" s="116"/>
      <c r="P1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&lt;tr&gt;&lt;td&gt;20302-2100&lt;/td&gt;&lt;td&gt;Removal of pipe culvert&lt;/td&gt;&lt;td&gt;m&lt;/td&gt;&lt;td&gt;REMOVAL OF PIPE CULVERT&lt;/td&gt;&lt;td&gt;LNFT&lt;/td&gt;&lt;td&gt;0&lt;/td&gt;&lt;td&gt;3&lt;/td&gt;&lt;td&gt;N&lt;/td&gt;&lt;td&gt; &lt;/td&gt;&lt;td&gt;&lt;/td&gt;&lt;/tr&gt;</v>
      </c>
      <c r="Q191" s="106" t="str">
        <f>IF(PayItems[[#This Row],[Date Added / Modified]]&gt;0,TEXT(PayItems[[#This Row],[Date Added / Modified]],"m/d/yyy"),"")</f>
        <v/>
      </c>
    </row>
    <row r="192" spans="1:17" x14ac:dyDescent="0.2">
      <c r="A192" s="6" t="s">
        <v>878</v>
      </c>
      <c r="B192" s="6" t="s">
        <v>879</v>
      </c>
      <c r="C192" s="6" t="s">
        <v>110</v>
      </c>
      <c r="D192" s="6" t="s">
        <v>880</v>
      </c>
      <c r="E192" s="8" t="s">
        <v>63</v>
      </c>
      <c r="F192" s="8">
        <v>0</v>
      </c>
      <c r="G192" s="8">
        <v>3</v>
      </c>
      <c r="H192" s="6" t="s">
        <v>344</v>
      </c>
      <c r="I192" s="176" t="s">
        <v>11389</v>
      </c>
      <c r="J192" s="176" t="s">
        <v>11389</v>
      </c>
      <c r="K192" s="176" t="s">
        <v>11388</v>
      </c>
      <c r="L192" s="8">
        <v>14</v>
      </c>
      <c r="M192" s="116"/>
      <c r="P1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&lt;tr&gt;&lt;td&gt;20302-2200&lt;/td&gt;&lt;td&gt;Removal of sewerline&lt;/td&gt;&lt;td&gt;m&lt;/td&gt;&lt;td&gt;REMOVAL OF SEWERLINE&lt;/td&gt;&lt;td&gt;LNFT&lt;/td&gt;&lt;td&gt;0&lt;/td&gt;&lt;td&gt;3&lt;/td&gt;&lt;td&gt;N&lt;/td&gt;&lt;td&gt; &lt;/td&gt;&lt;td&gt;&lt;/td&gt;&lt;/tr&gt;</v>
      </c>
      <c r="Q192" s="106" t="str">
        <f>IF(PayItems[[#This Row],[Date Added / Modified]]&gt;0,TEXT(PayItems[[#This Row],[Date Added / Modified]],"m/d/yyy"),"")</f>
        <v/>
      </c>
    </row>
    <row r="193" spans="1:17" x14ac:dyDescent="0.2">
      <c r="A193" s="6" t="s">
        <v>881</v>
      </c>
      <c r="B193" s="6" t="s">
        <v>882</v>
      </c>
      <c r="C193" s="6" t="s">
        <v>110</v>
      </c>
      <c r="D193" s="6" t="s">
        <v>883</v>
      </c>
      <c r="E193" s="8" t="s">
        <v>63</v>
      </c>
      <c r="F193" s="8">
        <v>0</v>
      </c>
      <c r="G193" s="8">
        <v>3</v>
      </c>
      <c r="H193" s="6" t="s">
        <v>344</v>
      </c>
      <c r="I193" s="176" t="s">
        <v>11389</v>
      </c>
      <c r="J193" s="176" t="s">
        <v>11389</v>
      </c>
      <c r="K193" s="176" t="s">
        <v>11388</v>
      </c>
      <c r="L193" s="8">
        <v>14</v>
      </c>
      <c r="M193" s="116"/>
      <c r="P1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&lt;tr&gt;&lt;td&gt;20302-2210&lt;/td&gt;&lt;td&gt;Removal of gas line&lt;/td&gt;&lt;td&gt;m&lt;/td&gt;&lt;td&gt;REMOVAL OF GAS LINE&lt;/td&gt;&lt;td&gt;LNFT&lt;/td&gt;&lt;td&gt;0&lt;/td&gt;&lt;td&gt;3&lt;/td&gt;&lt;td&gt;N&lt;/td&gt;&lt;td&gt; &lt;/td&gt;&lt;td&gt;&lt;/td&gt;&lt;/tr&gt;</v>
      </c>
      <c r="Q193" s="106" t="str">
        <f>IF(PayItems[[#This Row],[Date Added / Modified]]&gt;0,TEXT(PayItems[[#This Row],[Date Added / Modified]],"m/d/yyy"),"")</f>
        <v/>
      </c>
    </row>
    <row r="194" spans="1:17" x14ac:dyDescent="0.2">
      <c r="A194" s="6" t="s">
        <v>884</v>
      </c>
      <c r="B194" s="6" t="s">
        <v>885</v>
      </c>
      <c r="C194" s="6" t="s">
        <v>110</v>
      </c>
      <c r="D194" s="6" t="s">
        <v>886</v>
      </c>
      <c r="E194" s="8" t="s">
        <v>63</v>
      </c>
      <c r="F194" s="8">
        <v>0</v>
      </c>
      <c r="G194" s="8">
        <v>3</v>
      </c>
      <c r="H194" s="6" t="s">
        <v>344</v>
      </c>
      <c r="I194" s="176" t="s">
        <v>11389</v>
      </c>
      <c r="J194" s="176" t="s">
        <v>11389</v>
      </c>
      <c r="K194" s="176" t="s">
        <v>11388</v>
      </c>
      <c r="L194" s="8">
        <v>14</v>
      </c>
      <c r="M194" s="116"/>
      <c r="P1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&lt;tr&gt;&lt;td&gt;20302-2300&lt;/td&gt;&lt;td&gt;Removal of waterline&lt;/td&gt;&lt;td&gt;m&lt;/td&gt;&lt;td&gt;REMOVAL OF WATERLINE&lt;/td&gt;&lt;td&gt;LNFT&lt;/td&gt;&lt;td&gt;0&lt;/td&gt;&lt;td&gt;3&lt;/td&gt;&lt;td&gt;N&lt;/td&gt;&lt;td&gt; &lt;/td&gt;&lt;td&gt;&lt;/td&gt;&lt;/tr&gt;</v>
      </c>
      <c r="Q194" s="106" t="str">
        <f>IF(PayItems[[#This Row],[Date Added / Modified]]&gt;0,TEXT(PayItems[[#This Row],[Date Added / Modified]],"m/d/yyy"),"")</f>
        <v/>
      </c>
    </row>
    <row r="195" spans="1:17" x14ac:dyDescent="0.2">
      <c r="A195" s="6" t="s">
        <v>887</v>
      </c>
      <c r="B195" s="6" t="s">
        <v>888</v>
      </c>
      <c r="C195" s="6" t="s">
        <v>110</v>
      </c>
      <c r="D195" s="6" t="s">
        <v>889</v>
      </c>
      <c r="E195" s="8" t="s">
        <v>63</v>
      </c>
      <c r="F195" s="8">
        <v>0</v>
      </c>
      <c r="G195" s="8">
        <v>3</v>
      </c>
      <c r="H195" s="6" t="s">
        <v>344</v>
      </c>
      <c r="I195" s="176" t="s">
        <v>11389</v>
      </c>
      <c r="J195" s="176" t="s">
        <v>11389</v>
      </c>
      <c r="K195" s="176" t="s">
        <v>11388</v>
      </c>
      <c r="L195" s="8">
        <v>14</v>
      </c>
      <c r="M195" s="116"/>
      <c r="P1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&lt;tr&gt;&lt;td&gt;20302-2310&lt;/td&gt;&lt;td&gt;Removal of cable line&lt;/td&gt;&lt;td&gt;m&lt;/td&gt;&lt;td&gt;REMOVAL OF CABLE LINE&lt;/td&gt;&lt;td&gt;LNFT&lt;/td&gt;&lt;td&gt;0&lt;/td&gt;&lt;td&gt;3&lt;/td&gt;&lt;td&gt;N&lt;/td&gt;&lt;td&gt; &lt;/td&gt;&lt;td&gt;&lt;/td&gt;&lt;/tr&gt;</v>
      </c>
      <c r="Q195" s="106" t="str">
        <f>IF(PayItems[[#This Row],[Date Added / Modified]]&gt;0,TEXT(PayItems[[#This Row],[Date Added / Modified]],"m/d/yyy"),"")</f>
        <v/>
      </c>
    </row>
    <row r="196" spans="1:17" x14ac:dyDescent="0.2">
      <c r="A196" s="6" t="s">
        <v>890</v>
      </c>
      <c r="B196" s="6" t="s">
        <v>891</v>
      </c>
      <c r="C196" s="6" t="s">
        <v>110</v>
      </c>
      <c r="D196" s="6" t="s">
        <v>892</v>
      </c>
      <c r="E196" s="8" t="s">
        <v>63</v>
      </c>
      <c r="F196" s="8">
        <v>0</v>
      </c>
      <c r="G196" s="8">
        <v>3</v>
      </c>
      <c r="H196" s="6" t="s">
        <v>344</v>
      </c>
      <c r="I196" s="176" t="s">
        <v>11389</v>
      </c>
      <c r="J196" s="176" t="s">
        <v>11389</v>
      </c>
      <c r="K196" s="176" t="s">
        <v>11388</v>
      </c>
      <c r="L196" s="8">
        <v>14</v>
      </c>
      <c r="M196" s="116"/>
      <c r="P1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&lt;tr&gt;&lt;td&gt;20302-2400&lt;/td&gt;&lt;td&gt;Removal of wheelstops&lt;/td&gt;&lt;td&gt;m&lt;/td&gt;&lt;td&gt;REMOVAL OF WHEELSTOPS&lt;/td&gt;&lt;td&gt;LNFT&lt;/td&gt;&lt;td&gt;0&lt;/td&gt;&lt;td&gt;3&lt;/td&gt;&lt;td&gt;N&lt;/td&gt;&lt;td&gt; &lt;/td&gt;&lt;td&gt;&lt;/td&gt;&lt;/tr&gt;</v>
      </c>
      <c r="Q196" s="106" t="str">
        <f>IF(PayItems[[#This Row],[Date Added / Modified]]&gt;0,TEXT(PayItems[[#This Row],[Date Added / Modified]],"m/d/yyy"),"")</f>
        <v/>
      </c>
    </row>
    <row r="197" spans="1:17" x14ac:dyDescent="0.2">
      <c r="A197" s="6" t="s">
        <v>893</v>
      </c>
      <c r="B197" s="6" t="s">
        <v>894</v>
      </c>
      <c r="C197" s="6" t="s">
        <v>110</v>
      </c>
      <c r="D197" s="6" t="s">
        <v>895</v>
      </c>
      <c r="E197" s="8" t="s">
        <v>63</v>
      </c>
      <c r="F197" s="8">
        <v>0</v>
      </c>
      <c r="G197" s="8">
        <v>3</v>
      </c>
      <c r="H197" s="6" t="s">
        <v>344</v>
      </c>
      <c r="I197" s="176" t="s">
        <v>11389</v>
      </c>
      <c r="J197" s="176" t="s">
        <v>11389</v>
      </c>
      <c r="K197" s="176" t="s">
        <v>11388</v>
      </c>
      <c r="L197" s="8">
        <v>14</v>
      </c>
      <c r="M197" s="116"/>
      <c r="P1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&lt;tr&gt;&lt;td&gt;20302-2500&lt;/td&gt;&lt;td&gt;Removal of handrail&lt;/td&gt;&lt;td&gt;m&lt;/td&gt;&lt;td&gt;REMOVAL OF HANDRAIL&lt;/td&gt;&lt;td&gt;LNFT&lt;/td&gt;&lt;td&gt;0&lt;/td&gt;&lt;td&gt;3&lt;/td&gt;&lt;td&gt;N&lt;/td&gt;&lt;td&gt; &lt;/td&gt;&lt;td&gt;&lt;/td&gt;&lt;/tr&gt;</v>
      </c>
      <c r="Q197" s="106" t="str">
        <f>IF(PayItems[[#This Row],[Date Added / Modified]]&gt;0,TEXT(PayItems[[#This Row],[Date Added / Modified]],"m/d/yyy"),"")</f>
        <v/>
      </c>
    </row>
    <row r="198" spans="1:17" x14ac:dyDescent="0.2">
      <c r="A198" s="6" t="s">
        <v>896</v>
      </c>
      <c r="B198" s="6" t="s">
        <v>897</v>
      </c>
      <c r="C198" s="6" t="s">
        <v>110</v>
      </c>
      <c r="D198" s="6" t="s">
        <v>898</v>
      </c>
      <c r="E198" s="8" t="s">
        <v>63</v>
      </c>
      <c r="F198" s="8">
        <v>0</v>
      </c>
      <c r="G198" s="8">
        <v>3</v>
      </c>
      <c r="H198" s="6" t="s">
        <v>344</v>
      </c>
      <c r="I198" s="176" t="s">
        <v>11389</v>
      </c>
      <c r="J198" s="176" t="s">
        <v>11389</v>
      </c>
      <c r="K198" s="176" t="s">
        <v>11388</v>
      </c>
      <c r="L198" s="8">
        <v>14</v>
      </c>
      <c r="M198" s="116"/>
      <c r="P1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&lt;tr&gt;&lt;td&gt;20302-2600&lt;/td&gt;&lt;td&gt;Removal of pavement markings&lt;/td&gt;&lt;td&gt;m&lt;/td&gt;&lt;td&gt;REMOVAL OF PAVEMENT MARKINGS&lt;/td&gt;&lt;td&gt;LNFT&lt;/td&gt;&lt;td&gt;0&lt;/td&gt;&lt;td&gt;3&lt;/td&gt;&lt;td&gt;N&lt;/td&gt;&lt;td&gt; &lt;/td&gt;&lt;td&gt;&lt;/td&gt;&lt;/tr&gt;</v>
      </c>
      <c r="Q198" s="106" t="str">
        <f>IF(PayItems[[#This Row],[Date Added / Modified]]&gt;0,TEXT(PayItems[[#This Row],[Date Added / Modified]],"m/d/yyy"),"")</f>
        <v/>
      </c>
    </row>
    <row r="199" spans="1:17" s="88" customFormat="1" x14ac:dyDescent="0.2">
      <c r="A199" s="106" t="s">
        <v>11394</v>
      </c>
      <c r="B199" s="106" t="s">
        <v>11395</v>
      </c>
      <c r="C199" s="106" t="s">
        <v>110</v>
      </c>
      <c r="D199" s="106" t="s">
        <v>11396</v>
      </c>
      <c r="E199" s="104" t="s">
        <v>63</v>
      </c>
      <c r="F199" s="104">
        <v>0</v>
      </c>
      <c r="G199" s="104">
        <v>3</v>
      </c>
      <c r="H199" s="88" t="s">
        <v>344</v>
      </c>
      <c r="I199" s="176" t="s">
        <v>11389</v>
      </c>
      <c r="J199" s="176" t="s">
        <v>11389</v>
      </c>
      <c r="K199" s="176" t="s">
        <v>11388</v>
      </c>
      <c r="L199" s="104">
        <v>14</v>
      </c>
      <c r="M199" s="116">
        <v>44893</v>
      </c>
      <c r="N199" s="106" t="s">
        <v>9977</v>
      </c>
      <c r="O199" s="171"/>
      <c r="P199"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&lt;tr&gt;&lt;td&gt;20302-2700&lt;/td&gt;&lt;td&gt;Removal of rumble strips&lt;/td&gt;&lt;td&gt;m&lt;/td&gt;&lt;td&gt;REMOVAL OF RUMBLE STRIPS&lt;/td&gt;&lt;td&gt;LNFT&lt;/td&gt;&lt;td&gt;0&lt;/td&gt;&lt;td&gt;3&lt;/td&gt;&lt;td&gt;N&lt;/td&gt;&lt;td&gt;11/28/2022&lt;/td&gt;&lt;td&gt;&lt;/td&gt;&lt;/tr&gt;</v>
      </c>
      <c r="Q199" s="173" t="str">
        <f>IF(PayItems[[#This Row],[Date Added / Modified]]&gt;0,TEXT(PayItems[[#This Row],[Date Added / Modified]],"m/d/yyy"),"")</f>
        <v>11/28/2022</v>
      </c>
    </row>
    <row r="200" spans="1:17" x14ac:dyDescent="0.2">
      <c r="A200" s="6" t="s">
        <v>8603</v>
      </c>
      <c r="B200" s="6" t="s">
        <v>784</v>
      </c>
      <c r="C200" s="6" t="s">
        <v>109</v>
      </c>
      <c r="D200" s="6" t="s">
        <v>785</v>
      </c>
      <c r="E200" s="8" t="s">
        <v>62</v>
      </c>
      <c r="F200" s="8">
        <v>0</v>
      </c>
      <c r="G200" s="8">
        <v>3</v>
      </c>
      <c r="H200" s="6" t="s">
        <v>344</v>
      </c>
      <c r="I200" s="176" t="s">
        <v>11389</v>
      </c>
      <c r="J200" s="176" t="s">
        <v>11389</v>
      </c>
      <c r="K200" s="176" t="s">
        <v>11388</v>
      </c>
      <c r="L200" s="8">
        <v>14</v>
      </c>
      <c r="M200" s="116"/>
      <c r="P2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&lt;tr&gt;&lt;td&gt;20303-0000&lt;/td&gt;&lt;td&gt;Removal of structures and obstructions&lt;/td&gt;&lt;td&gt;m2&lt;/td&gt;&lt;td&gt;REMOVAL OF STRUCTURES AND OBSTRUCTIONS&lt;/td&gt;&lt;td&gt;SQYD&lt;/td&gt;&lt;td&gt;0&lt;/td&gt;&lt;td&gt;3&lt;/td&gt;&lt;td&gt;N&lt;/td&gt;&lt;td&gt; &lt;/td&gt;&lt;td&gt;&lt;/td&gt;&lt;/tr&gt;</v>
      </c>
      <c r="Q200" s="106" t="str">
        <f>IF(PayItems[[#This Row],[Date Added / Modified]]&gt;0,TEXT(PayItems[[#This Row],[Date Added / Modified]],"m/d/yyy"),"")</f>
        <v/>
      </c>
    </row>
    <row r="201" spans="1:17" x14ac:dyDescent="0.2">
      <c r="A201" s="6" t="s">
        <v>899</v>
      </c>
      <c r="B201" s="6" t="s">
        <v>900</v>
      </c>
      <c r="C201" s="6" t="s">
        <v>109</v>
      </c>
      <c r="D201" s="6" t="s">
        <v>901</v>
      </c>
      <c r="E201" s="8" t="s">
        <v>62</v>
      </c>
      <c r="F201" s="8">
        <v>0</v>
      </c>
      <c r="G201" s="8">
        <v>3</v>
      </c>
      <c r="H201" s="6" t="s">
        <v>344</v>
      </c>
      <c r="I201" s="176" t="s">
        <v>11389</v>
      </c>
      <c r="J201" s="176" t="s">
        <v>11389</v>
      </c>
      <c r="K201" s="176" t="s">
        <v>11388</v>
      </c>
      <c r="L201" s="8">
        <v>14</v>
      </c>
      <c r="M201" s="116"/>
      <c r="P2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&lt;tr&gt;&lt;td&gt;20303-0100&lt;/td&gt;&lt;td&gt;Removal of approach slab&lt;/td&gt;&lt;td&gt;m2&lt;/td&gt;&lt;td&gt;REMOVAL OF APPROACH SLAB&lt;/td&gt;&lt;td&gt;SQYD&lt;/td&gt;&lt;td&gt;0&lt;/td&gt;&lt;td&gt;3&lt;/td&gt;&lt;td&gt;N&lt;/td&gt;&lt;td&gt; &lt;/td&gt;&lt;td&gt;&lt;/td&gt;&lt;/tr&gt;</v>
      </c>
      <c r="Q201" s="106" t="str">
        <f>IF(PayItems[[#This Row],[Date Added / Modified]]&gt;0,TEXT(PayItems[[#This Row],[Date Added / Modified]],"m/d/yyy"),"")</f>
        <v/>
      </c>
    </row>
    <row r="202" spans="1:17" x14ac:dyDescent="0.2">
      <c r="A202" s="6" t="s">
        <v>902</v>
      </c>
      <c r="B202" s="6" t="s">
        <v>903</v>
      </c>
      <c r="C202" s="6" t="s">
        <v>109</v>
      </c>
      <c r="D202" s="6" t="s">
        <v>904</v>
      </c>
      <c r="E202" s="8" t="s">
        <v>62</v>
      </c>
      <c r="F202" s="8">
        <v>0</v>
      </c>
      <c r="G202" s="8">
        <v>3</v>
      </c>
      <c r="H202" s="6" t="s">
        <v>344</v>
      </c>
      <c r="I202" s="176" t="s">
        <v>11389</v>
      </c>
      <c r="J202" s="176" t="s">
        <v>11389</v>
      </c>
      <c r="K202" s="176" t="s">
        <v>11388</v>
      </c>
      <c r="L202" s="8">
        <v>14</v>
      </c>
      <c r="M202" s="116"/>
      <c r="P2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&lt;tr&gt;&lt;td&gt;20303-0200&lt;/td&gt;&lt;td&gt;Removal of bridge deck&lt;/td&gt;&lt;td&gt;m2&lt;/td&gt;&lt;td&gt;REMOVAL OF BRIDGE DECK&lt;/td&gt;&lt;td&gt;SQYD&lt;/td&gt;&lt;td&gt;0&lt;/td&gt;&lt;td&gt;3&lt;/td&gt;&lt;td&gt;N&lt;/td&gt;&lt;td&gt; &lt;/td&gt;&lt;td&gt;&lt;/td&gt;&lt;/tr&gt;</v>
      </c>
      <c r="Q202" s="106" t="str">
        <f>IF(PayItems[[#This Row],[Date Added / Modified]]&gt;0,TEXT(PayItems[[#This Row],[Date Added / Modified]],"m/d/yyy"),"")</f>
        <v/>
      </c>
    </row>
    <row r="203" spans="1:17" x14ac:dyDescent="0.2">
      <c r="A203" s="6" t="s">
        <v>905</v>
      </c>
      <c r="B203" s="6" t="s">
        <v>906</v>
      </c>
      <c r="C203" s="6" t="s">
        <v>109</v>
      </c>
      <c r="D203" s="6" t="s">
        <v>907</v>
      </c>
      <c r="E203" s="8" t="s">
        <v>62</v>
      </c>
      <c r="F203" s="8">
        <v>0</v>
      </c>
      <c r="G203" s="8">
        <v>3</v>
      </c>
      <c r="H203" s="6" t="s">
        <v>344</v>
      </c>
      <c r="I203" s="176" t="s">
        <v>11389</v>
      </c>
      <c r="J203" s="176" t="s">
        <v>11389</v>
      </c>
      <c r="K203" s="176" t="s">
        <v>11388</v>
      </c>
      <c r="L203" s="8">
        <v>14</v>
      </c>
      <c r="M203" s="116"/>
      <c r="P2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&lt;tr&gt;&lt;td&gt;20303-0300&lt;/td&gt;&lt;td&gt;Removal of concrete&lt;/td&gt;&lt;td&gt;m2&lt;/td&gt;&lt;td&gt;REMOVAL OF CONCRETE&lt;/td&gt;&lt;td&gt;SQYD&lt;/td&gt;&lt;td&gt;0&lt;/td&gt;&lt;td&gt;3&lt;/td&gt;&lt;td&gt;N&lt;/td&gt;&lt;td&gt; &lt;/td&gt;&lt;td&gt;&lt;/td&gt;&lt;/tr&gt;</v>
      </c>
      <c r="Q203" s="106" t="str">
        <f>IF(PayItems[[#This Row],[Date Added / Modified]]&gt;0,TEXT(PayItems[[#This Row],[Date Added / Modified]],"m/d/yyy"),"")</f>
        <v/>
      </c>
    </row>
    <row r="204" spans="1:17" x14ac:dyDescent="0.2">
      <c r="A204" s="6" t="s">
        <v>908</v>
      </c>
      <c r="B204" s="8" t="s">
        <v>909</v>
      </c>
      <c r="C204" s="6" t="s">
        <v>109</v>
      </c>
      <c r="D204" s="8" t="s">
        <v>910</v>
      </c>
      <c r="E204" s="8" t="s">
        <v>62</v>
      </c>
      <c r="F204" s="8">
        <v>0</v>
      </c>
      <c r="G204" s="8">
        <v>3</v>
      </c>
      <c r="H204" s="6" t="s">
        <v>344</v>
      </c>
      <c r="I204" s="176" t="s">
        <v>11389</v>
      </c>
      <c r="J204" s="176" t="s">
        <v>11389</v>
      </c>
      <c r="K204" s="176" t="s">
        <v>11388</v>
      </c>
      <c r="L204" s="8">
        <v>14</v>
      </c>
      <c r="M204" s="116"/>
      <c r="P2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&lt;tr&gt;&lt;td&gt;20303-0500&lt;/td&gt;&lt;td&gt;Removal of granite cobbles&lt;/td&gt;&lt;td&gt;m2&lt;/td&gt;&lt;td&gt;REMOVAL OF GRANITE COBBLES&lt;/td&gt;&lt;td&gt;SQYD&lt;/td&gt;&lt;td&gt;0&lt;/td&gt;&lt;td&gt;3&lt;/td&gt;&lt;td&gt;N&lt;/td&gt;&lt;td&gt; &lt;/td&gt;&lt;td&gt;&lt;/td&gt;&lt;/tr&gt;</v>
      </c>
      <c r="Q204" s="106" t="str">
        <f>IF(PayItems[[#This Row],[Date Added / Modified]]&gt;0,TEXT(PayItems[[#This Row],[Date Added / Modified]],"m/d/yyy"),"")</f>
        <v/>
      </c>
    </row>
    <row r="205" spans="1:17" x14ac:dyDescent="0.2">
      <c r="A205" s="6" t="s">
        <v>911</v>
      </c>
      <c r="B205" s="8" t="s">
        <v>912</v>
      </c>
      <c r="C205" s="6" t="s">
        <v>109</v>
      </c>
      <c r="D205" s="8" t="s">
        <v>913</v>
      </c>
      <c r="E205" s="8" t="s">
        <v>62</v>
      </c>
      <c r="F205" s="8">
        <v>0</v>
      </c>
      <c r="G205" s="8">
        <v>3</v>
      </c>
      <c r="H205" s="6" t="s">
        <v>344</v>
      </c>
      <c r="I205" s="176" t="s">
        <v>11389</v>
      </c>
      <c r="J205" s="176" t="s">
        <v>11389</v>
      </c>
      <c r="K205" s="176" t="s">
        <v>11388</v>
      </c>
      <c r="L205" s="8">
        <v>14</v>
      </c>
      <c r="M205" s="116"/>
      <c r="P2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&lt;tr&gt;&lt;td&gt;20303-0600&lt;/td&gt;&lt;td&gt;Removal of gutter, brick&lt;/td&gt;&lt;td&gt;m2&lt;/td&gt;&lt;td&gt;REMOVAL OF GUTTER, BRICK&lt;/td&gt;&lt;td&gt;SQYD&lt;/td&gt;&lt;td&gt;0&lt;/td&gt;&lt;td&gt;3&lt;/td&gt;&lt;td&gt;N&lt;/td&gt;&lt;td&gt; &lt;/td&gt;&lt;td&gt;&lt;/td&gt;&lt;/tr&gt;</v>
      </c>
      <c r="Q205" s="106" t="str">
        <f>IF(PayItems[[#This Row],[Date Added / Modified]]&gt;0,TEXT(PayItems[[#This Row],[Date Added / Modified]],"m/d/yyy"),"")</f>
        <v/>
      </c>
    </row>
    <row r="206" spans="1:17" x14ac:dyDescent="0.2">
      <c r="A206" s="6" t="s">
        <v>914</v>
      </c>
      <c r="B206" s="8" t="s">
        <v>915</v>
      </c>
      <c r="C206" s="6" t="s">
        <v>109</v>
      </c>
      <c r="D206" s="8" t="s">
        <v>916</v>
      </c>
      <c r="E206" s="8" t="s">
        <v>62</v>
      </c>
      <c r="F206" s="8">
        <v>0</v>
      </c>
      <c r="G206" s="8">
        <v>3</v>
      </c>
      <c r="H206" s="6" t="s">
        <v>344</v>
      </c>
      <c r="I206" s="176" t="s">
        <v>11389</v>
      </c>
      <c r="J206" s="176" t="s">
        <v>11389</v>
      </c>
      <c r="K206" s="176" t="s">
        <v>11388</v>
      </c>
      <c r="L206" s="8">
        <v>14</v>
      </c>
      <c r="M206" s="116"/>
      <c r="P2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&lt;tr&gt;&lt;td&gt;20303-0700&lt;/td&gt;&lt;td&gt;Removal of gutter, concrete&lt;/td&gt;&lt;td&gt;m2&lt;/td&gt;&lt;td&gt;REMOVAL OF GUTTER, CONCRETE&lt;/td&gt;&lt;td&gt;SQYD&lt;/td&gt;&lt;td&gt;0&lt;/td&gt;&lt;td&gt;3&lt;/td&gt;&lt;td&gt;N&lt;/td&gt;&lt;td&gt; &lt;/td&gt;&lt;td&gt;&lt;/td&gt;&lt;/tr&gt;</v>
      </c>
      <c r="Q206" s="106" t="str">
        <f>IF(PayItems[[#This Row],[Date Added / Modified]]&gt;0,TEXT(PayItems[[#This Row],[Date Added / Modified]],"m/d/yyy"),"")</f>
        <v/>
      </c>
    </row>
    <row r="207" spans="1:17" x14ac:dyDescent="0.2">
      <c r="A207" s="6" t="s">
        <v>917</v>
      </c>
      <c r="B207" s="8" t="s">
        <v>918</v>
      </c>
      <c r="C207" s="6" t="s">
        <v>109</v>
      </c>
      <c r="D207" s="8" t="s">
        <v>919</v>
      </c>
      <c r="E207" s="8" t="s">
        <v>62</v>
      </c>
      <c r="F207" s="8">
        <v>0</v>
      </c>
      <c r="G207" s="8">
        <v>3</v>
      </c>
      <c r="H207" s="6" t="s">
        <v>344</v>
      </c>
      <c r="I207" s="176" t="s">
        <v>11389</v>
      </c>
      <c r="J207" s="176" t="s">
        <v>11389</v>
      </c>
      <c r="K207" s="176" t="s">
        <v>11388</v>
      </c>
      <c r="L207" s="8">
        <v>14</v>
      </c>
      <c r="M207" s="116"/>
      <c r="P2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&lt;tr&gt;&lt;td&gt;20303-0800&lt;/td&gt;&lt;td&gt;Removal of gutter, stone&lt;/td&gt;&lt;td&gt;m2&lt;/td&gt;&lt;td&gt;REMOVAL OF GUTTER, STONE&lt;/td&gt;&lt;td&gt;SQYD&lt;/td&gt;&lt;td&gt;0&lt;/td&gt;&lt;td&gt;3&lt;/td&gt;&lt;td&gt;N&lt;/td&gt;&lt;td&gt; &lt;/td&gt;&lt;td&gt;&lt;/td&gt;&lt;/tr&gt;</v>
      </c>
      <c r="Q207" s="106" t="str">
        <f>IF(PayItems[[#This Row],[Date Added / Modified]]&gt;0,TEXT(PayItems[[#This Row],[Date Added / Modified]],"m/d/yyy"),"")</f>
        <v/>
      </c>
    </row>
    <row r="208" spans="1:17" x14ac:dyDescent="0.2">
      <c r="A208" s="6" t="s">
        <v>920</v>
      </c>
      <c r="B208" s="8" t="s">
        <v>921</v>
      </c>
      <c r="C208" s="6" t="s">
        <v>109</v>
      </c>
      <c r="D208" s="8" t="s">
        <v>922</v>
      </c>
      <c r="E208" s="8" t="s">
        <v>62</v>
      </c>
      <c r="F208" s="8">
        <v>0</v>
      </c>
      <c r="G208" s="8">
        <v>3</v>
      </c>
      <c r="H208" s="6" t="s">
        <v>344</v>
      </c>
      <c r="I208" s="176" t="s">
        <v>11389</v>
      </c>
      <c r="J208" s="176" t="s">
        <v>11389</v>
      </c>
      <c r="K208" s="176" t="s">
        <v>11388</v>
      </c>
      <c r="L208" s="8">
        <v>14</v>
      </c>
      <c r="M208" s="116"/>
      <c r="P2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&lt;tr&gt;&lt;td&gt;20303-0900&lt;/td&gt;&lt;td&gt;Removal of median, brick&lt;/td&gt;&lt;td&gt;m2&lt;/td&gt;&lt;td&gt;REMOVAL OF MEDIAN, BRICK&lt;/td&gt;&lt;td&gt;SQYD&lt;/td&gt;&lt;td&gt;0&lt;/td&gt;&lt;td&gt;3&lt;/td&gt;&lt;td&gt;N&lt;/td&gt;&lt;td&gt; &lt;/td&gt;&lt;td&gt;&lt;/td&gt;&lt;/tr&gt;</v>
      </c>
      <c r="Q208" s="106" t="str">
        <f>IF(PayItems[[#This Row],[Date Added / Modified]]&gt;0,TEXT(PayItems[[#This Row],[Date Added / Modified]],"m/d/yyy"),"")</f>
        <v/>
      </c>
    </row>
    <row r="209" spans="1:17" x14ac:dyDescent="0.2">
      <c r="A209" s="6" t="s">
        <v>923</v>
      </c>
      <c r="B209" s="8" t="s">
        <v>924</v>
      </c>
      <c r="C209" s="6" t="s">
        <v>109</v>
      </c>
      <c r="D209" s="8" t="s">
        <v>925</v>
      </c>
      <c r="E209" s="8" t="s">
        <v>62</v>
      </c>
      <c r="F209" s="8">
        <v>0</v>
      </c>
      <c r="G209" s="8">
        <v>3</v>
      </c>
      <c r="H209" s="6" t="s">
        <v>344</v>
      </c>
      <c r="I209" s="176" t="s">
        <v>11389</v>
      </c>
      <c r="J209" s="176" t="s">
        <v>11389</v>
      </c>
      <c r="K209" s="176" t="s">
        <v>11388</v>
      </c>
      <c r="L209" s="8">
        <v>14</v>
      </c>
      <c r="M209" s="116"/>
      <c r="P2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&lt;tr&gt;&lt;td&gt;20303-1000&lt;/td&gt;&lt;td&gt;Removal of median, concrete&lt;/td&gt;&lt;td&gt;m2&lt;/td&gt;&lt;td&gt;REMOVAL OF MEDIAN, CONCRETE&lt;/td&gt;&lt;td&gt;SQYD&lt;/td&gt;&lt;td&gt;0&lt;/td&gt;&lt;td&gt;3&lt;/td&gt;&lt;td&gt;N&lt;/td&gt;&lt;td&gt; &lt;/td&gt;&lt;td&gt;&lt;/td&gt;&lt;/tr&gt;</v>
      </c>
      <c r="Q209" s="106" t="str">
        <f>IF(PayItems[[#This Row],[Date Added / Modified]]&gt;0,TEXT(PayItems[[#This Row],[Date Added / Modified]],"m/d/yyy"),"")</f>
        <v/>
      </c>
    </row>
    <row r="210" spans="1:17" x14ac:dyDescent="0.2">
      <c r="A210" s="6" t="s">
        <v>926</v>
      </c>
      <c r="B210" s="8" t="s">
        <v>927</v>
      </c>
      <c r="C210" s="6" t="s">
        <v>109</v>
      </c>
      <c r="D210" s="8" t="s">
        <v>928</v>
      </c>
      <c r="E210" s="8" t="s">
        <v>62</v>
      </c>
      <c r="F210" s="8">
        <v>0</v>
      </c>
      <c r="G210" s="8">
        <v>3</v>
      </c>
      <c r="H210" s="6" t="s">
        <v>344</v>
      </c>
      <c r="I210" s="176" t="s">
        <v>11389</v>
      </c>
      <c r="J210" s="176" t="s">
        <v>11389</v>
      </c>
      <c r="K210" s="176" t="s">
        <v>11388</v>
      </c>
      <c r="L210" s="8">
        <v>14</v>
      </c>
      <c r="M210" s="116"/>
      <c r="P2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&lt;tr&gt;&lt;td&gt;20303-1100&lt;/td&gt;&lt;td&gt;Removal of median, stone&lt;/td&gt;&lt;td&gt;m2&lt;/td&gt;&lt;td&gt;REMOVAL OF MEDIAN, STONE&lt;/td&gt;&lt;td&gt;SQYD&lt;/td&gt;&lt;td&gt;0&lt;/td&gt;&lt;td&gt;3&lt;/td&gt;&lt;td&gt;N&lt;/td&gt;&lt;td&gt; &lt;/td&gt;&lt;td&gt;&lt;/td&gt;&lt;/tr&gt;</v>
      </c>
      <c r="Q210" s="106" t="str">
        <f>IF(PayItems[[#This Row],[Date Added / Modified]]&gt;0,TEXT(PayItems[[#This Row],[Date Added / Modified]],"m/d/yyy"),"")</f>
        <v/>
      </c>
    </row>
    <row r="211" spans="1:17" x14ac:dyDescent="0.2">
      <c r="A211" s="6" t="s">
        <v>929</v>
      </c>
      <c r="B211" s="6" t="s">
        <v>866</v>
      </c>
      <c r="C211" s="6" t="s">
        <v>109</v>
      </c>
      <c r="D211" s="6" t="s">
        <v>867</v>
      </c>
      <c r="E211" s="8" t="s">
        <v>62</v>
      </c>
      <c r="F211" s="8">
        <v>0</v>
      </c>
      <c r="G211" s="8">
        <v>3</v>
      </c>
      <c r="H211" s="6" t="s">
        <v>344</v>
      </c>
      <c r="I211" s="176" t="s">
        <v>11389</v>
      </c>
      <c r="J211" s="176" t="s">
        <v>11389</v>
      </c>
      <c r="K211" s="176" t="s">
        <v>11388</v>
      </c>
      <c r="L211" s="8">
        <v>14</v>
      </c>
      <c r="M211" s="116"/>
      <c r="P2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&lt;tr&gt;&lt;td&gt;20303-1200&lt;/td&gt;&lt;td&gt;Removal of paved waterway, asphalt&lt;/td&gt;&lt;td&gt;m2&lt;/td&gt;&lt;td&gt;REMOVAL OF PAVED WATERWAY, ASPHALT&lt;/td&gt;&lt;td&gt;SQYD&lt;/td&gt;&lt;td&gt;0&lt;/td&gt;&lt;td&gt;3&lt;/td&gt;&lt;td&gt;N&lt;/td&gt;&lt;td&gt; &lt;/td&gt;&lt;td&gt;&lt;/td&gt;&lt;/tr&gt;</v>
      </c>
      <c r="Q211" s="106" t="str">
        <f>IF(PayItems[[#This Row],[Date Added / Modified]]&gt;0,TEXT(PayItems[[#This Row],[Date Added / Modified]],"m/d/yyy"),"")</f>
        <v/>
      </c>
    </row>
    <row r="212" spans="1:17" x14ac:dyDescent="0.2">
      <c r="A212" s="6" t="s">
        <v>930</v>
      </c>
      <c r="B212" s="6" t="s">
        <v>869</v>
      </c>
      <c r="C212" s="6" t="s">
        <v>109</v>
      </c>
      <c r="D212" s="6" t="s">
        <v>870</v>
      </c>
      <c r="E212" s="8" t="s">
        <v>62</v>
      </c>
      <c r="F212" s="8">
        <v>0</v>
      </c>
      <c r="G212" s="8">
        <v>3</v>
      </c>
      <c r="H212" s="6" t="s">
        <v>344</v>
      </c>
      <c r="I212" s="176" t="s">
        <v>11389</v>
      </c>
      <c r="J212" s="176" t="s">
        <v>11389</v>
      </c>
      <c r="K212" s="176" t="s">
        <v>11388</v>
      </c>
      <c r="L212" s="8">
        <v>14</v>
      </c>
      <c r="M212" s="116"/>
      <c r="P2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&lt;tr&gt;&lt;td&gt;20303-1300&lt;/td&gt;&lt;td&gt;Removal of paved waterway, brick&lt;/td&gt;&lt;td&gt;m2&lt;/td&gt;&lt;td&gt;REMOVAL OF PAVED WATERWAY, BRICK&lt;/td&gt;&lt;td&gt;SQYD&lt;/td&gt;&lt;td&gt;0&lt;/td&gt;&lt;td&gt;3&lt;/td&gt;&lt;td&gt;N&lt;/td&gt;&lt;td&gt; &lt;/td&gt;&lt;td&gt;&lt;/td&gt;&lt;/tr&gt;</v>
      </c>
      <c r="Q212" s="106" t="str">
        <f>IF(PayItems[[#This Row],[Date Added / Modified]]&gt;0,TEXT(PayItems[[#This Row],[Date Added / Modified]],"m/d/yyy"),"")</f>
        <v/>
      </c>
    </row>
    <row r="213" spans="1:17" x14ac:dyDescent="0.2">
      <c r="A213" s="6" t="s">
        <v>931</v>
      </c>
      <c r="B213" s="6" t="s">
        <v>872</v>
      </c>
      <c r="C213" s="6" t="s">
        <v>109</v>
      </c>
      <c r="D213" s="6" t="s">
        <v>873</v>
      </c>
      <c r="E213" s="8" t="s">
        <v>62</v>
      </c>
      <c r="F213" s="8">
        <v>0</v>
      </c>
      <c r="G213" s="8">
        <v>3</v>
      </c>
      <c r="H213" s="6" t="s">
        <v>344</v>
      </c>
      <c r="I213" s="176" t="s">
        <v>11389</v>
      </c>
      <c r="J213" s="176" t="s">
        <v>11389</v>
      </c>
      <c r="K213" s="176" t="s">
        <v>11388</v>
      </c>
      <c r="L213" s="8">
        <v>14</v>
      </c>
      <c r="M213" s="116"/>
      <c r="P2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&lt;tr&gt;&lt;td&gt;20303-1400&lt;/td&gt;&lt;td&gt;Removal of paved waterway, concrete&lt;/td&gt;&lt;td&gt;m2&lt;/td&gt;&lt;td&gt;REMOVAL OF PAVED WATERWAY, CONCRETE&lt;/td&gt;&lt;td&gt;SQYD&lt;/td&gt;&lt;td&gt;0&lt;/td&gt;&lt;td&gt;3&lt;/td&gt;&lt;td&gt;N&lt;/td&gt;&lt;td&gt; &lt;/td&gt;&lt;td&gt;&lt;/td&gt;&lt;/tr&gt;</v>
      </c>
      <c r="Q213" s="106" t="str">
        <f>IF(PayItems[[#This Row],[Date Added / Modified]]&gt;0,TEXT(PayItems[[#This Row],[Date Added / Modified]],"m/d/yyy"),"")</f>
        <v/>
      </c>
    </row>
    <row r="214" spans="1:17" x14ac:dyDescent="0.2">
      <c r="A214" s="6" t="s">
        <v>932</v>
      </c>
      <c r="B214" s="6" t="s">
        <v>875</v>
      </c>
      <c r="C214" s="6" t="s">
        <v>109</v>
      </c>
      <c r="D214" s="6" t="s">
        <v>876</v>
      </c>
      <c r="E214" s="8" t="s">
        <v>62</v>
      </c>
      <c r="F214" s="8">
        <v>0</v>
      </c>
      <c r="G214" s="8">
        <v>3</v>
      </c>
      <c r="H214" s="6" t="s">
        <v>344</v>
      </c>
      <c r="I214" s="176" t="s">
        <v>11389</v>
      </c>
      <c r="J214" s="176" t="s">
        <v>11389</v>
      </c>
      <c r="K214" s="176" t="s">
        <v>11388</v>
      </c>
      <c r="L214" s="8">
        <v>14</v>
      </c>
      <c r="M214" s="116"/>
      <c r="P2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&lt;tr&gt;&lt;td&gt;20303-1500&lt;/td&gt;&lt;td&gt;Removal of paved waterway, stone&lt;/td&gt;&lt;td&gt;m2&lt;/td&gt;&lt;td&gt;REMOVAL OF PAVED WATERWAY, STONE&lt;/td&gt;&lt;td&gt;SQYD&lt;/td&gt;&lt;td&gt;0&lt;/td&gt;&lt;td&gt;3&lt;/td&gt;&lt;td&gt;N&lt;/td&gt;&lt;td&gt; &lt;/td&gt;&lt;td&gt;&lt;/td&gt;&lt;/tr&gt;</v>
      </c>
      <c r="Q214" s="106" t="str">
        <f>IF(PayItems[[#This Row],[Date Added / Modified]]&gt;0,TEXT(PayItems[[#This Row],[Date Added / Modified]],"m/d/yyy"),"")</f>
        <v/>
      </c>
    </row>
    <row r="215" spans="1:17" x14ac:dyDescent="0.2">
      <c r="A215" s="6" t="s">
        <v>933</v>
      </c>
      <c r="B215" s="6" t="s">
        <v>934</v>
      </c>
      <c r="C215" s="6" t="s">
        <v>109</v>
      </c>
      <c r="D215" s="6" t="s">
        <v>935</v>
      </c>
      <c r="E215" s="8" t="s">
        <v>62</v>
      </c>
      <c r="F215" s="8">
        <v>0</v>
      </c>
      <c r="G215" s="8">
        <v>3</v>
      </c>
      <c r="H215" s="6" t="s">
        <v>344</v>
      </c>
      <c r="I215" s="176" t="s">
        <v>11389</v>
      </c>
      <c r="J215" s="176" t="s">
        <v>11389</v>
      </c>
      <c r="K215" s="176" t="s">
        <v>11388</v>
      </c>
      <c r="L215" s="8">
        <v>14</v>
      </c>
      <c r="M215" s="116"/>
      <c r="P2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&lt;tr&gt;&lt;td&gt;20303-1600&lt;/td&gt;&lt;td&gt;Removal of pavement, asphalt&lt;/td&gt;&lt;td&gt;m2&lt;/td&gt;&lt;td&gt;REMOVAL OF PAVEMENT, ASPHALT&lt;/td&gt;&lt;td&gt;SQYD&lt;/td&gt;&lt;td&gt;0&lt;/td&gt;&lt;td&gt;3&lt;/td&gt;&lt;td&gt;N&lt;/td&gt;&lt;td&gt; &lt;/td&gt;&lt;td&gt;&lt;/td&gt;&lt;/tr&gt;</v>
      </c>
      <c r="Q215" s="106" t="str">
        <f>IF(PayItems[[#This Row],[Date Added / Modified]]&gt;0,TEXT(PayItems[[#This Row],[Date Added / Modified]],"m/d/yyy"),"")</f>
        <v/>
      </c>
    </row>
    <row r="216" spans="1:17" x14ac:dyDescent="0.2">
      <c r="A216" s="6" t="s">
        <v>936</v>
      </c>
      <c r="B216" s="6" t="s">
        <v>937</v>
      </c>
      <c r="C216" s="6" t="s">
        <v>109</v>
      </c>
      <c r="D216" s="6" t="s">
        <v>938</v>
      </c>
      <c r="E216" s="8" t="s">
        <v>62</v>
      </c>
      <c r="F216" s="8">
        <v>0</v>
      </c>
      <c r="G216" s="8">
        <v>3</v>
      </c>
      <c r="H216" s="6" t="s">
        <v>344</v>
      </c>
      <c r="I216" s="176" t="s">
        <v>11389</v>
      </c>
      <c r="J216" s="176" t="s">
        <v>11389</v>
      </c>
      <c r="K216" s="176" t="s">
        <v>11388</v>
      </c>
      <c r="L216" s="8">
        <v>14</v>
      </c>
      <c r="M216" s="116"/>
      <c r="P2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&lt;tr&gt;&lt;td&gt;20303-1700&lt;/td&gt;&lt;td&gt;Removal of pavement, asphalt, 25mm depth&lt;/td&gt;&lt;td&gt;m2&lt;/td&gt;&lt;td&gt;REMOVAL OF PAVEMENT, ASPHALT, 1-INCH DEPTH&lt;/td&gt;&lt;td&gt;SQYD&lt;/td&gt;&lt;td&gt;0&lt;/td&gt;&lt;td&gt;3&lt;/td&gt;&lt;td&gt;N&lt;/td&gt;&lt;td&gt; &lt;/td&gt;&lt;td&gt;&lt;/td&gt;&lt;/tr&gt;</v>
      </c>
      <c r="Q216" s="106" t="str">
        <f>IF(PayItems[[#This Row],[Date Added / Modified]]&gt;0,TEXT(PayItems[[#This Row],[Date Added / Modified]],"m/d/yyy"),"")</f>
        <v/>
      </c>
    </row>
    <row r="217" spans="1:17" x14ac:dyDescent="0.2">
      <c r="A217" s="6" t="s">
        <v>939</v>
      </c>
      <c r="B217" s="6" t="s">
        <v>940</v>
      </c>
      <c r="C217" s="6" t="s">
        <v>109</v>
      </c>
      <c r="D217" s="6" t="s">
        <v>941</v>
      </c>
      <c r="E217" s="8" t="s">
        <v>62</v>
      </c>
      <c r="F217" s="8">
        <v>0</v>
      </c>
      <c r="G217" s="8">
        <v>3</v>
      </c>
      <c r="H217" s="6" t="s">
        <v>344</v>
      </c>
      <c r="I217" s="176" t="s">
        <v>11389</v>
      </c>
      <c r="J217" s="176" t="s">
        <v>11389</v>
      </c>
      <c r="K217" s="176" t="s">
        <v>11388</v>
      </c>
      <c r="L217" s="8">
        <v>14</v>
      </c>
      <c r="M217" s="116"/>
      <c r="P2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&lt;tr&gt;&lt;td&gt;20303-1800&lt;/td&gt;&lt;td&gt;Removal of pavement, asphalt, 50mm depth&lt;/td&gt;&lt;td&gt;m2&lt;/td&gt;&lt;td&gt;REMOVAL OF PAVEMENT, ASPHALT, 2-INCH DEPTH&lt;/td&gt;&lt;td&gt;SQYD&lt;/td&gt;&lt;td&gt;0&lt;/td&gt;&lt;td&gt;3&lt;/td&gt;&lt;td&gt;N&lt;/td&gt;&lt;td&gt; &lt;/td&gt;&lt;td&gt;&lt;/td&gt;&lt;/tr&gt;</v>
      </c>
      <c r="Q217" s="106" t="str">
        <f>IF(PayItems[[#This Row],[Date Added / Modified]]&gt;0,TEXT(PayItems[[#This Row],[Date Added / Modified]],"m/d/yyy"),"")</f>
        <v/>
      </c>
    </row>
    <row r="218" spans="1:17" x14ac:dyDescent="0.2">
      <c r="A218" s="6" t="s">
        <v>942</v>
      </c>
      <c r="B218" s="6" t="s">
        <v>943</v>
      </c>
      <c r="C218" s="6" t="s">
        <v>109</v>
      </c>
      <c r="D218" s="6" t="s">
        <v>944</v>
      </c>
      <c r="E218" s="8" t="s">
        <v>62</v>
      </c>
      <c r="F218" s="8">
        <v>0</v>
      </c>
      <c r="G218" s="8">
        <v>3</v>
      </c>
      <c r="H218" s="6" t="s">
        <v>344</v>
      </c>
      <c r="I218" s="176" t="s">
        <v>11389</v>
      </c>
      <c r="J218" s="176" t="s">
        <v>11389</v>
      </c>
      <c r="K218" s="176" t="s">
        <v>11388</v>
      </c>
      <c r="L218" s="8">
        <v>14</v>
      </c>
      <c r="M218" s="116"/>
      <c r="P2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&lt;tr&gt;&lt;td&gt;20303-1900&lt;/td&gt;&lt;td&gt;Removal of pavement, asphalt, 75mm depth&lt;/td&gt;&lt;td&gt;m2&lt;/td&gt;&lt;td&gt;REMOVAL OF PAVEMENT, ASPHALT, 3-INCH DEPTH&lt;/td&gt;&lt;td&gt;SQYD&lt;/td&gt;&lt;td&gt;0&lt;/td&gt;&lt;td&gt;3&lt;/td&gt;&lt;td&gt;N&lt;/td&gt;&lt;td&gt; &lt;/td&gt;&lt;td&gt;&lt;/td&gt;&lt;/tr&gt;</v>
      </c>
      <c r="Q218" s="106" t="str">
        <f>IF(PayItems[[#This Row],[Date Added / Modified]]&gt;0,TEXT(PayItems[[#This Row],[Date Added / Modified]],"m/d/yyy"),"")</f>
        <v/>
      </c>
    </row>
    <row r="219" spans="1:17" x14ac:dyDescent="0.2">
      <c r="A219" s="6" t="s">
        <v>945</v>
      </c>
      <c r="B219" s="6" t="s">
        <v>946</v>
      </c>
      <c r="C219" s="6" t="s">
        <v>109</v>
      </c>
      <c r="D219" s="6" t="s">
        <v>947</v>
      </c>
      <c r="E219" s="8" t="s">
        <v>62</v>
      </c>
      <c r="F219" s="8">
        <v>0</v>
      </c>
      <c r="G219" s="8">
        <v>3</v>
      </c>
      <c r="H219" s="6" t="s">
        <v>344</v>
      </c>
      <c r="I219" s="176" t="s">
        <v>11389</v>
      </c>
      <c r="J219" s="176" t="s">
        <v>11389</v>
      </c>
      <c r="K219" s="176" t="s">
        <v>11388</v>
      </c>
      <c r="L219" s="8">
        <v>14</v>
      </c>
      <c r="M219" s="116"/>
      <c r="P2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&lt;tr&gt;&lt;td&gt;20303-2000&lt;/td&gt;&lt;td&gt;Removal of pavement, asphalt, 100mm depth&lt;/td&gt;&lt;td&gt;m2&lt;/td&gt;&lt;td&gt;REMOVAL OF PAVEMENT, ASPHALT, 4-INCH DEPTH&lt;/td&gt;&lt;td&gt;SQYD&lt;/td&gt;&lt;td&gt;0&lt;/td&gt;&lt;td&gt;3&lt;/td&gt;&lt;td&gt;N&lt;/td&gt;&lt;td&gt; &lt;/td&gt;&lt;td&gt;&lt;/td&gt;&lt;/tr&gt;</v>
      </c>
      <c r="Q219" s="106" t="str">
        <f>IF(PayItems[[#This Row],[Date Added / Modified]]&gt;0,TEXT(PayItems[[#This Row],[Date Added / Modified]],"m/d/yyy"),"")</f>
        <v/>
      </c>
    </row>
    <row r="220" spans="1:17" x14ac:dyDescent="0.2">
      <c r="A220" s="6" t="s">
        <v>948</v>
      </c>
      <c r="B220" s="6" t="s">
        <v>949</v>
      </c>
      <c r="C220" s="6" t="s">
        <v>109</v>
      </c>
      <c r="D220" s="6" t="s">
        <v>950</v>
      </c>
      <c r="E220" s="8" t="s">
        <v>62</v>
      </c>
      <c r="F220" s="8">
        <v>0</v>
      </c>
      <c r="G220" s="8">
        <v>3</v>
      </c>
      <c r="H220" s="6" t="s">
        <v>344</v>
      </c>
      <c r="I220" s="176" t="s">
        <v>11389</v>
      </c>
      <c r="J220" s="176" t="s">
        <v>11389</v>
      </c>
      <c r="K220" s="176" t="s">
        <v>11388</v>
      </c>
      <c r="L220" s="8">
        <v>14</v>
      </c>
      <c r="M220" s="116"/>
      <c r="P2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&lt;tr&gt;&lt;td&gt;20303-2100&lt;/td&gt;&lt;td&gt;Removal of pavement, asphalt, 125mm depth&lt;/td&gt;&lt;td&gt;m2&lt;/td&gt;&lt;td&gt;REMOVAL OF PAVEMENT, ASPHALT, 5-INCH DEPTH&lt;/td&gt;&lt;td&gt;SQYD&lt;/td&gt;&lt;td&gt;0&lt;/td&gt;&lt;td&gt;3&lt;/td&gt;&lt;td&gt;N&lt;/td&gt;&lt;td&gt; &lt;/td&gt;&lt;td&gt;&lt;/td&gt;&lt;/tr&gt;</v>
      </c>
      <c r="Q220" s="106" t="str">
        <f>IF(PayItems[[#This Row],[Date Added / Modified]]&gt;0,TEXT(PayItems[[#This Row],[Date Added / Modified]],"m/d/yyy"),"")</f>
        <v/>
      </c>
    </row>
    <row r="221" spans="1:17" x14ac:dyDescent="0.2">
      <c r="A221" s="6" t="s">
        <v>951</v>
      </c>
      <c r="B221" s="6" t="s">
        <v>952</v>
      </c>
      <c r="C221" s="6" t="s">
        <v>109</v>
      </c>
      <c r="D221" s="6" t="s">
        <v>953</v>
      </c>
      <c r="E221" s="8" t="s">
        <v>62</v>
      </c>
      <c r="F221" s="8">
        <v>0</v>
      </c>
      <c r="G221" s="8">
        <v>3</v>
      </c>
      <c r="H221" s="6" t="s">
        <v>344</v>
      </c>
      <c r="I221" s="176" t="s">
        <v>11389</v>
      </c>
      <c r="J221" s="176" t="s">
        <v>11389</v>
      </c>
      <c r="K221" s="176" t="s">
        <v>11388</v>
      </c>
      <c r="L221" s="8">
        <v>14</v>
      </c>
      <c r="M221" s="116"/>
      <c r="P2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&lt;tr&gt;&lt;td&gt;20303-2200&lt;/td&gt;&lt;td&gt;Removal of pavement, asphalt, 150mm depth&lt;/td&gt;&lt;td&gt;m2&lt;/td&gt;&lt;td&gt;REMOVAL OF PAVEMENT, ASPHALT, 6-INCH DEPTH&lt;/td&gt;&lt;td&gt;SQYD&lt;/td&gt;&lt;td&gt;0&lt;/td&gt;&lt;td&gt;3&lt;/td&gt;&lt;td&gt;N&lt;/td&gt;&lt;td&gt; &lt;/td&gt;&lt;td&gt;&lt;/td&gt;&lt;/tr&gt;</v>
      </c>
      <c r="Q221" s="106" t="str">
        <f>IF(PayItems[[#This Row],[Date Added / Modified]]&gt;0,TEXT(PayItems[[#This Row],[Date Added / Modified]],"m/d/yyy"),"")</f>
        <v/>
      </c>
    </row>
    <row r="222" spans="1:17" x14ac:dyDescent="0.2">
      <c r="A222" s="6" t="s">
        <v>954</v>
      </c>
      <c r="B222" s="6" t="s">
        <v>955</v>
      </c>
      <c r="C222" s="6" t="s">
        <v>109</v>
      </c>
      <c r="D222" s="6" t="s">
        <v>956</v>
      </c>
      <c r="E222" s="8" t="s">
        <v>62</v>
      </c>
      <c r="F222" s="8">
        <v>0</v>
      </c>
      <c r="G222" s="8">
        <v>3</v>
      </c>
      <c r="H222" s="6" t="s">
        <v>344</v>
      </c>
      <c r="I222" s="176" t="s">
        <v>11389</v>
      </c>
      <c r="J222" s="176" t="s">
        <v>11389</v>
      </c>
      <c r="K222" s="176" t="s">
        <v>11388</v>
      </c>
      <c r="L222" s="8">
        <v>14</v>
      </c>
      <c r="M222" s="116"/>
      <c r="P2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&lt;tr&gt;&lt;td&gt;20303-2300&lt;/td&gt;&lt;td&gt;Removal of pavement, concrete&lt;/td&gt;&lt;td&gt;m2&lt;/td&gt;&lt;td&gt;REMOVAL OF PAVEMENT, CONCRETE&lt;/td&gt;&lt;td&gt;SQYD&lt;/td&gt;&lt;td&gt;0&lt;/td&gt;&lt;td&gt;3&lt;/td&gt;&lt;td&gt;N&lt;/td&gt;&lt;td&gt; &lt;/td&gt;&lt;td&gt;&lt;/td&gt;&lt;/tr&gt;</v>
      </c>
      <c r="Q222" s="106" t="str">
        <f>IF(PayItems[[#This Row],[Date Added / Modified]]&gt;0,TEXT(PayItems[[#This Row],[Date Added / Modified]],"m/d/yyy"),"")</f>
        <v/>
      </c>
    </row>
    <row r="223" spans="1:17" x14ac:dyDescent="0.2">
      <c r="A223" s="6" t="s">
        <v>957</v>
      </c>
      <c r="B223" s="6" t="s">
        <v>958</v>
      </c>
      <c r="C223" s="6" t="s">
        <v>109</v>
      </c>
      <c r="D223" s="6" t="s">
        <v>959</v>
      </c>
      <c r="E223" s="8" t="s">
        <v>62</v>
      </c>
      <c r="F223" s="8">
        <v>0</v>
      </c>
      <c r="G223" s="8">
        <v>3</v>
      </c>
      <c r="H223" s="6" t="s">
        <v>344</v>
      </c>
      <c r="I223" s="176" t="s">
        <v>11389</v>
      </c>
      <c r="J223" s="176" t="s">
        <v>11389</v>
      </c>
      <c r="K223" s="176" t="s">
        <v>11388</v>
      </c>
      <c r="L223" s="8">
        <v>14</v>
      </c>
      <c r="M223" s="116"/>
      <c r="P2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&lt;tr&gt;&lt;td&gt;20303-2700&lt;/td&gt;&lt;td&gt;Removal of pavement, concrete, 100mm depth&lt;/td&gt;&lt;td&gt;m2&lt;/td&gt;&lt;td&gt;REMOVAL OF PAVEMENT, CONCRETE, 4-INCH DEPTH&lt;/td&gt;&lt;td&gt;SQYD&lt;/td&gt;&lt;td&gt;0&lt;/td&gt;&lt;td&gt;3&lt;/td&gt;&lt;td&gt;N&lt;/td&gt;&lt;td&gt; &lt;/td&gt;&lt;td&gt;&lt;/td&gt;&lt;/tr&gt;</v>
      </c>
      <c r="Q223" s="106" t="str">
        <f>IF(PayItems[[#This Row],[Date Added / Modified]]&gt;0,TEXT(PayItems[[#This Row],[Date Added / Modified]],"m/d/yyy"),"")</f>
        <v/>
      </c>
    </row>
    <row r="224" spans="1:17" x14ac:dyDescent="0.2">
      <c r="A224" s="6" t="s">
        <v>960</v>
      </c>
      <c r="B224" s="6" t="s">
        <v>961</v>
      </c>
      <c r="C224" s="6" t="s">
        <v>109</v>
      </c>
      <c r="D224" s="6" t="s">
        <v>962</v>
      </c>
      <c r="E224" s="8" t="s">
        <v>62</v>
      </c>
      <c r="F224" s="8">
        <v>0</v>
      </c>
      <c r="G224" s="8">
        <v>3</v>
      </c>
      <c r="H224" s="6" t="s">
        <v>344</v>
      </c>
      <c r="I224" s="176" t="s">
        <v>11389</v>
      </c>
      <c r="J224" s="176" t="s">
        <v>11389</v>
      </c>
      <c r="K224" s="176" t="s">
        <v>11388</v>
      </c>
      <c r="L224" s="8">
        <v>14</v>
      </c>
      <c r="M224" s="116"/>
      <c r="P2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&lt;tr&gt;&lt;td&gt;20303-2800&lt;/td&gt;&lt;td&gt;Removal of pavement, concrete, 125mm depth&lt;/td&gt;&lt;td&gt;m2&lt;/td&gt;&lt;td&gt;REMOVAL OF PAVEMENT, CONCRETE, 5-INCH DEPTH&lt;/td&gt;&lt;td&gt;SQYD&lt;/td&gt;&lt;td&gt;0&lt;/td&gt;&lt;td&gt;3&lt;/td&gt;&lt;td&gt;N&lt;/td&gt;&lt;td&gt; &lt;/td&gt;&lt;td&gt;&lt;/td&gt;&lt;/tr&gt;</v>
      </c>
      <c r="Q224" s="106" t="str">
        <f>IF(PayItems[[#This Row],[Date Added / Modified]]&gt;0,TEXT(PayItems[[#This Row],[Date Added / Modified]],"m/d/yyy"),"")</f>
        <v/>
      </c>
    </row>
    <row r="225" spans="1:17" x14ac:dyDescent="0.2">
      <c r="A225" s="6" t="s">
        <v>963</v>
      </c>
      <c r="B225" s="6" t="s">
        <v>964</v>
      </c>
      <c r="C225" s="6" t="s">
        <v>109</v>
      </c>
      <c r="D225" s="6" t="s">
        <v>965</v>
      </c>
      <c r="E225" s="8" t="s">
        <v>62</v>
      </c>
      <c r="F225" s="8">
        <v>0</v>
      </c>
      <c r="G225" s="8">
        <v>3</v>
      </c>
      <c r="H225" s="6" t="s">
        <v>344</v>
      </c>
      <c r="I225" s="176" t="s">
        <v>11389</v>
      </c>
      <c r="J225" s="176" t="s">
        <v>11389</v>
      </c>
      <c r="K225" s="176" t="s">
        <v>11388</v>
      </c>
      <c r="L225" s="8">
        <v>14</v>
      </c>
      <c r="M225" s="116"/>
      <c r="P2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&lt;tr&gt;&lt;td&gt;20303-2900&lt;/td&gt;&lt;td&gt;Removal of pavement, concrete, 150mm depth&lt;/td&gt;&lt;td&gt;m2&lt;/td&gt;&lt;td&gt;REMOVAL OF PAVEMENT, CONCRETE, 6-INCH DEPTH&lt;/td&gt;&lt;td&gt;SQYD&lt;/td&gt;&lt;td&gt;0&lt;/td&gt;&lt;td&gt;3&lt;/td&gt;&lt;td&gt;N&lt;/td&gt;&lt;td&gt; &lt;/td&gt;&lt;td&gt;&lt;/td&gt;&lt;/tr&gt;</v>
      </c>
      <c r="Q225" s="106" t="str">
        <f>IF(PayItems[[#This Row],[Date Added / Modified]]&gt;0,TEXT(PayItems[[#This Row],[Date Added / Modified]],"m/d/yyy"),"")</f>
        <v/>
      </c>
    </row>
    <row r="226" spans="1:17" x14ac:dyDescent="0.2">
      <c r="A226" s="6" t="s">
        <v>966</v>
      </c>
      <c r="B226" s="6" t="s">
        <v>967</v>
      </c>
      <c r="C226" s="6" t="s">
        <v>109</v>
      </c>
      <c r="D226" s="6" t="s">
        <v>968</v>
      </c>
      <c r="E226" s="8" t="s">
        <v>62</v>
      </c>
      <c r="F226" s="8">
        <v>0</v>
      </c>
      <c r="G226" s="8">
        <v>3</v>
      </c>
      <c r="H226" s="6" t="s">
        <v>344</v>
      </c>
      <c r="I226" s="176" t="s">
        <v>11389</v>
      </c>
      <c r="J226" s="176" t="s">
        <v>11389</v>
      </c>
      <c r="K226" s="176" t="s">
        <v>11388</v>
      </c>
      <c r="L226" s="8">
        <v>14</v>
      </c>
      <c r="M226" s="116"/>
      <c r="P2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&lt;tr&gt;&lt;td&gt;20303-2910&lt;/td&gt;&lt;td&gt;Removal of pavement, concrete, 200mm depth&lt;/td&gt;&lt;td&gt;m2&lt;/td&gt;&lt;td&gt;REMOVAL OF PAVEMENT, CONCRETE, 8-INCH DEPTH&lt;/td&gt;&lt;td&gt;SQYD&lt;/td&gt;&lt;td&gt;0&lt;/td&gt;&lt;td&gt;3&lt;/td&gt;&lt;td&gt;N&lt;/td&gt;&lt;td&gt; &lt;/td&gt;&lt;td&gt;&lt;/td&gt;&lt;/tr&gt;</v>
      </c>
      <c r="Q226" s="106" t="str">
        <f>IF(PayItems[[#This Row],[Date Added / Modified]]&gt;0,TEXT(PayItems[[#This Row],[Date Added / Modified]],"m/d/yyy"),"")</f>
        <v/>
      </c>
    </row>
    <row r="227" spans="1:17" x14ac:dyDescent="0.2">
      <c r="A227" s="6" t="s">
        <v>969</v>
      </c>
      <c r="B227" s="6" t="s">
        <v>970</v>
      </c>
      <c r="C227" s="6" t="s">
        <v>109</v>
      </c>
      <c r="D227" s="6" t="s">
        <v>971</v>
      </c>
      <c r="E227" s="8" t="s">
        <v>62</v>
      </c>
      <c r="F227" s="8">
        <v>0</v>
      </c>
      <c r="G227" s="8">
        <v>3</v>
      </c>
      <c r="H227" s="6" t="s">
        <v>344</v>
      </c>
      <c r="I227" s="176" t="s">
        <v>11389</v>
      </c>
      <c r="J227" s="176" t="s">
        <v>11389</v>
      </c>
      <c r="K227" s="176" t="s">
        <v>11388</v>
      </c>
      <c r="L227" s="8">
        <v>14</v>
      </c>
      <c r="M227" s="116"/>
      <c r="P2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&lt;tr&gt;&lt;td&gt;20303-2920&lt;/td&gt;&lt;td&gt;Removal of pavement, concrete, 225mm depth&lt;/td&gt;&lt;td&gt;m2&lt;/td&gt;&lt;td&gt;REMOVAL OF PAVEMENT, CONCRETE, 9-INCH DEPTH&lt;/td&gt;&lt;td&gt;SQYD&lt;/td&gt;&lt;td&gt;0&lt;/td&gt;&lt;td&gt;3&lt;/td&gt;&lt;td&gt;N&lt;/td&gt;&lt;td&gt; &lt;/td&gt;&lt;td&gt;&lt;/td&gt;&lt;/tr&gt;</v>
      </c>
      <c r="Q227" s="106" t="str">
        <f>IF(PayItems[[#This Row],[Date Added / Modified]]&gt;0,TEXT(PayItems[[#This Row],[Date Added / Modified]],"m/d/yyy"),"")</f>
        <v/>
      </c>
    </row>
    <row r="228" spans="1:17" x14ac:dyDescent="0.2">
      <c r="A228" s="6" t="s">
        <v>972</v>
      </c>
      <c r="B228" s="6" t="s">
        <v>973</v>
      </c>
      <c r="C228" s="6" t="s">
        <v>109</v>
      </c>
      <c r="D228" s="6" t="s">
        <v>974</v>
      </c>
      <c r="E228" s="8" t="s">
        <v>62</v>
      </c>
      <c r="F228" s="8">
        <v>0</v>
      </c>
      <c r="G228" s="8">
        <v>3</v>
      </c>
      <c r="H228" s="6" t="s">
        <v>344</v>
      </c>
      <c r="I228" s="176" t="s">
        <v>11389</v>
      </c>
      <c r="J228" s="176" t="s">
        <v>11389</v>
      </c>
      <c r="K228" s="176" t="s">
        <v>11388</v>
      </c>
      <c r="L228" s="8">
        <v>14</v>
      </c>
      <c r="M228" s="116"/>
      <c r="P2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&lt;tr&gt;&lt;td&gt;20303-3000&lt;/td&gt;&lt;td&gt;Removal of sidewalk, asphalt&lt;/td&gt;&lt;td&gt;m2&lt;/td&gt;&lt;td&gt;REMOVAL OF SIDEWALK, ASPHALT&lt;/td&gt;&lt;td&gt;SQYD&lt;/td&gt;&lt;td&gt;0&lt;/td&gt;&lt;td&gt;3&lt;/td&gt;&lt;td&gt;N&lt;/td&gt;&lt;td&gt; &lt;/td&gt;&lt;td&gt;&lt;/td&gt;&lt;/tr&gt;</v>
      </c>
      <c r="Q228" s="106" t="str">
        <f>IF(PayItems[[#This Row],[Date Added / Modified]]&gt;0,TEXT(PayItems[[#This Row],[Date Added / Modified]],"m/d/yyy"),"")</f>
        <v/>
      </c>
    </row>
    <row r="229" spans="1:17" x14ac:dyDescent="0.2">
      <c r="A229" s="6" t="s">
        <v>975</v>
      </c>
      <c r="B229" s="6" t="s">
        <v>976</v>
      </c>
      <c r="C229" s="6" t="s">
        <v>109</v>
      </c>
      <c r="D229" s="6" t="s">
        <v>977</v>
      </c>
      <c r="E229" s="8" t="s">
        <v>62</v>
      </c>
      <c r="F229" s="8">
        <v>0</v>
      </c>
      <c r="G229" s="8">
        <v>3</v>
      </c>
      <c r="H229" s="6" t="s">
        <v>344</v>
      </c>
      <c r="I229" s="176" t="s">
        <v>11389</v>
      </c>
      <c r="J229" s="176" t="s">
        <v>11389</v>
      </c>
      <c r="K229" s="176" t="s">
        <v>11388</v>
      </c>
      <c r="L229" s="8">
        <v>14</v>
      </c>
      <c r="M229" s="116"/>
      <c r="P2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&lt;tr&gt;&lt;td&gt;20303-3100&lt;/td&gt;&lt;td&gt;Removal of sidewalk, brick&lt;/td&gt;&lt;td&gt;m2&lt;/td&gt;&lt;td&gt;REMOVAL OF SIDEWALK, BRICK&lt;/td&gt;&lt;td&gt;SQYD&lt;/td&gt;&lt;td&gt;0&lt;/td&gt;&lt;td&gt;3&lt;/td&gt;&lt;td&gt;N&lt;/td&gt;&lt;td&gt; &lt;/td&gt;&lt;td&gt;&lt;/td&gt;&lt;/tr&gt;</v>
      </c>
      <c r="Q229" s="106" t="str">
        <f>IF(PayItems[[#This Row],[Date Added / Modified]]&gt;0,TEXT(PayItems[[#This Row],[Date Added / Modified]],"m/d/yyy"),"")</f>
        <v/>
      </c>
    </row>
    <row r="230" spans="1:17" x14ac:dyDescent="0.2">
      <c r="A230" s="6" t="s">
        <v>978</v>
      </c>
      <c r="B230" s="6" t="s">
        <v>979</v>
      </c>
      <c r="C230" s="6" t="s">
        <v>109</v>
      </c>
      <c r="D230" s="6" t="s">
        <v>980</v>
      </c>
      <c r="E230" s="8" t="s">
        <v>62</v>
      </c>
      <c r="F230" s="8">
        <v>0</v>
      </c>
      <c r="G230" s="8">
        <v>3</v>
      </c>
      <c r="H230" s="6" t="s">
        <v>344</v>
      </c>
      <c r="I230" s="176" t="s">
        <v>11389</v>
      </c>
      <c r="J230" s="176" t="s">
        <v>11389</v>
      </c>
      <c r="K230" s="176" t="s">
        <v>11388</v>
      </c>
      <c r="L230" s="8">
        <v>14</v>
      </c>
      <c r="M230" s="116"/>
      <c r="P2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&lt;tr&gt;&lt;td&gt;20303-3200&lt;/td&gt;&lt;td&gt;Removal of sidewalk, concrete&lt;/td&gt;&lt;td&gt;m2&lt;/td&gt;&lt;td&gt;REMOVAL OF SIDEWALK, CONCRETE&lt;/td&gt;&lt;td&gt;SQYD&lt;/td&gt;&lt;td&gt;0&lt;/td&gt;&lt;td&gt;3&lt;/td&gt;&lt;td&gt;N&lt;/td&gt;&lt;td&gt; &lt;/td&gt;&lt;td&gt;&lt;/td&gt;&lt;/tr&gt;</v>
      </c>
      <c r="Q230" s="106" t="str">
        <f>IF(PayItems[[#This Row],[Date Added / Modified]]&gt;0,TEXT(PayItems[[#This Row],[Date Added / Modified]],"m/d/yyy"),"")</f>
        <v/>
      </c>
    </row>
    <row r="231" spans="1:17" x14ac:dyDescent="0.2">
      <c r="A231" s="6" t="s">
        <v>981</v>
      </c>
      <c r="B231" s="6" t="s">
        <v>982</v>
      </c>
      <c r="C231" s="6" t="s">
        <v>109</v>
      </c>
      <c r="D231" s="6" t="s">
        <v>983</v>
      </c>
      <c r="E231" s="8" t="s">
        <v>62</v>
      </c>
      <c r="F231" s="8">
        <v>0</v>
      </c>
      <c r="G231" s="8">
        <v>3</v>
      </c>
      <c r="H231" s="6" t="s">
        <v>344</v>
      </c>
      <c r="I231" s="176" t="s">
        <v>11389</v>
      </c>
      <c r="J231" s="176" t="s">
        <v>11389</v>
      </c>
      <c r="K231" s="176" t="s">
        <v>11388</v>
      </c>
      <c r="L231" s="8">
        <v>14</v>
      </c>
      <c r="M231" s="116"/>
      <c r="P2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&lt;tr&gt;&lt;td&gt;20303-3300&lt;/td&gt;&lt;td&gt;Removal of sidewalk, stone&lt;/td&gt;&lt;td&gt;m2&lt;/td&gt;&lt;td&gt;REMOVAL OF SIDEWALK, STONE&lt;/td&gt;&lt;td&gt;SQYD&lt;/td&gt;&lt;td&gt;0&lt;/td&gt;&lt;td&gt;3&lt;/td&gt;&lt;td&gt;N&lt;/td&gt;&lt;td&gt; &lt;/td&gt;&lt;td&gt;&lt;/td&gt;&lt;/tr&gt;</v>
      </c>
      <c r="Q231" s="106" t="str">
        <f>IF(PayItems[[#This Row],[Date Added / Modified]]&gt;0,TEXT(PayItems[[#This Row],[Date Added / Modified]],"m/d/yyy"),"")</f>
        <v/>
      </c>
    </row>
    <row r="232" spans="1:17" x14ac:dyDescent="0.2">
      <c r="A232" s="6" t="s">
        <v>984</v>
      </c>
      <c r="B232" s="6" t="s">
        <v>985</v>
      </c>
      <c r="C232" s="6" t="s">
        <v>109</v>
      </c>
      <c r="D232" s="6" t="s">
        <v>986</v>
      </c>
      <c r="E232" s="8" t="s">
        <v>62</v>
      </c>
      <c r="F232" s="8">
        <v>0</v>
      </c>
      <c r="G232" s="8">
        <v>3</v>
      </c>
      <c r="H232" s="6" t="s">
        <v>344</v>
      </c>
      <c r="I232" s="176" t="s">
        <v>11389</v>
      </c>
      <c r="J232" s="176" t="s">
        <v>11389</v>
      </c>
      <c r="K232" s="176" t="s">
        <v>11388</v>
      </c>
      <c r="L232" s="8">
        <v>14</v>
      </c>
      <c r="M232" s="116"/>
      <c r="P2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&lt;tr&gt;&lt;td&gt;20303-3500&lt;/td&gt;&lt;td&gt;Removal of stone masonry&lt;/td&gt;&lt;td&gt;m2&lt;/td&gt;&lt;td&gt;REMOVAL OF STONE MASONRY&lt;/td&gt;&lt;td&gt;SQYD&lt;/td&gt;&lt;td&gt;0&lt;/td&gt;&lt;td&gt;3&lt;/td&gt;&lt;td&gt;N&lt;/td&gt;&lt;td&gt; &lt;/td&gt;&lt;td&gt;&lt;/td&gt;&lt;/tr&gt;</v>
      </c>
      <c r="Q232" s="106" t="str">
        <f>IF(PayItems[[#This Row],[Date Added / Modified]]&gt;0,TEXT(PayItems[[#This Row],[Date Added / Modified]],"m/d/yyy"),"")</f>
        <v/>
      </c>
    </row>
    <row r="233" spans="1:17" x14ac:dyDescent="0.2">
      <c r="A233" s="6" t="s">
        <v>987</v>
      </c>
      <c r="B233" s="6" t="s">
        <v>988</v>
      </c>
      <c r="C233" s="6" t="s">
        <v>109</v>
      </c>
      <c r="D233" s="6" t="s">
        <v>989</v>
      </c>
      <c r="E233" s="8" t="s">
        <v>62</v>
      </c>
      <c r="F233" s="8">
        <v>0</v>
      </c>
      <c r="G233" s="8">
        <v>3</v>
      </c>
      <c r="H233" s="6" t="s">
        <v>344</v>
      </c>
      <c r="I233" s="176" t="s">
        <v>11389</v>
      </c>
      <c r="J233" s="176" t="s">
        <v>11389</v>
      </c>
      <c r="K233" s="176" t="s">
        <v>11388</v>
      </c>
      <c r="L233" s="8">
        <v>14</v>
      </c>
      <c r="M233" s="116"/>
      <c r="P2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&lt;tr&gt;&lt;td&gt;20303-3600&lt;/td&gt;&lt;td&gt;Removal of wall&lt;/td&gt;&lt;td&gt;m2&lt;/td&gt;&lt;td&gt;REMOVAL OF WALL&lt;/td&gt;&lt;td&gt;SQYD&lt;/td&gt;&lt;td&gt;0&lt;/td&gt;&lt;td&gt;3&lt;/td&gt;&lt;td&gt;N&lt;/td&gt;&lt;td&gt; &lt;/td&gt;&lt;td&gt;&lt;/td&gt;&lt;/tr&gt;</v>
      </c>
      <c r="Q233" s="106" t="str">
        <f>IF(PayItems[[#This Row],[Date Added / Modified]]&gt;0,TEXT(PayItems[[#This Row],[Date Added / Modified]],"m/d/yyy"),"")</f>
        <v/>
      </c>
    </row>
    <row r="234" spans="1:17" x14ac:dyDescent="0.2">
      <c r="A234" s="6" t="s">
        <v>990</v>
      </c>
      <c r="B234" s="6" t="s">
        <v>897</v>
      </c>
      <c r="C234" s="6" t="s">
        <v>109</v>
      </c>
      <c r="D234" s="6" t="s">
        <v>898</v>
      </c>
      <c r="E234" s="8" t="s">
        <v>62</v>
      </c>
      <c r="F234" s="8">
        <v>0</v>
      </c>
      <c r="G234" s="8">
        <v>3</v>
      </c>
      <c r="H234" s="6" t="s">
        <v>344</v>
      </c>
      <c r="I234" s="176" t="s">
        <v>11389</v>
      </c>
      <c r="J234" s="176" t="s">
        <v>11389</v>
      </c>
      <c r="K234" s="176" t="s">
        <v>11388</v>
      </c>
      <c r="L234" s="8">
        <v>14</v>
      </c>
      <c r="M234" s="116"/>
      <c r="P2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&lt;tr&gt;&lt;td&gt;20303-3700&lt;/td&gt;&lt;td&gt;Removal of pavement markings&lt;/td&gt;&lt;td&gt;m2&lt;/td&gt;&lt;td&gt;REMOVAL OF PAVEMENT MARKINGS&lt;/td&gt;&lt;td&gt;SQYD&lt;/td&gt;&lt;td&gt;0&lt;/td&gt;&lt;td&gt;3&lt;/td&gt;&lt;td&gt;N&lt;/td&gt;&lt;td&gt; &lt;/td&gt;&lt;td&gt;&lt;/td&gt;&lt;/tr&gt;</v>
      </c>
      <c r="Q234" s="106" t="str">
        <f>IF(PayItems[[#This Row],[Date Added / Modified]]&gt;0,TEXT(PayItems[[#This Row],[Date Added / Modified]],"m/d/yyy"),"")</f>
        <v/>
      </c>
    </row>
    <row r="235" spans="1:17" x14ac:dyDescent="0.2">
      <c r="A235" s="6" t="s">
        <v>991</v>
      </c>
      <c r="B235" s="8" t="s">
        <v>784</v>
      </c>
      <c r="C235" s="6" t="s">
        <v>85</v>
      </c>
      <c r="D235" s="8" t="s">
        <v>785</v>
      </c>
      <c r="E235" s="8" t="s">
        <v>85</v>
      </c>
      <c r="F235" s="8">
        <v>0</v>
      </c>
      <c r="G235" s="8">
        <v>3</v>
      </c>
      <c r="H235" s="6" t="s">
        <v>344</v>
      </c>
      <c r="I235" s="176" t="s">
        <v>11389</v>
      </c>
      <c r="J235" s="176" t="s">
        <v>11389</v>
      </c>
      <c r="K235" s="176" t="s">
        <v>11388</v>
      </c>
      <c r="L235" s="8">
        <v>14</v>
      </c>
      <c r="M235" s="116"/>
      <c r="P2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&lt;tr&gt;&lt;td&gt;20304-1000&lt;/td&gt;&lt;td&gt;Removal of structures and obstructions&lt;/td&gt;&lt;td&gt;LPSM&lt;/td&gt;&lt;td&gt;REMOVAL OF STRUCTURES AND OBSTRUCTIONS&lt;/td&gt;&lt;td&gt;LPSM&lt;/td&gt;&lt;td&gt;0&lt;/td&gt;&lt;td&gt;3&lt;/td&gt;&lt;td&gt;N&lt;/td&gt;&lt;td&gt; &lt;/td&gt;&lt;td&gt;&lt;/td&gt;&lt;/tr&gt;</v>
      </c>
      <c r="Q235" s="106" t="str">
        <f>IF(PayItems[[#This Row],[Date Added / Modified]]&gt;0,TEXT(PayItems[[#This Row],[Date Added / Modified]],"m/d/yyy"),"")</f>
        <v/>
      </c>
    </row>
    <row r="236" spans="1:17" x14ac:dyDescent="0.2">
      <c r="A236" s="6" t="s">
        <v>992</v>
      </c>
      <c r="B236" s="8" t="s">
        <v>715</v>
      </c>
      <c r="C236" s="6" t="s">
        <v>85</v>
      </c>
      <c r="D236" s="8" t="s">
        <v>716</v>
      </c>
      <c r="E236" s="8" t="s">
        <v>85</v>
      </c>
      <c r="F236" s="8">
        <v>0</v>
      </c>
      <c r="G236" s="8">
        <v>3</v>
      </c>
      <c r="H236" s="6" t="s">
        <v>344</v>
      </c>
      <c r="I236" s="176" t="s">
        <v>11389</v>
      </c>
      <c r="J236" s="176" t="s">
        <v>11389</v>
      </c>
      <c r="K236" s="176" t="s">
        <v>11388</v>
      </c>
      <c r="L236" s="8">
        <v>14</v>
      </c>
      <c r="M236" s="116"/>
      <c r="P2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&lt;tr&gt;&lt;td&gt;20304-2000&lt;/td&gt;&lt;td&gt;Removal of bridge&lt;/td&gt;&lt;td&gt;LPSM&lt;/td&gt;&lt;td&gt;REMOVAL OF BRIDGE&lt;/td&gt;&lt;td&gt;LPSM&lt;/td&gt;&lt;td&gt;0&lt;/td&gt;&lt;td&gt;3&lt;/td&gt;&lt;td&gt;N&lt;/td&gt;&lt;td&gt; &lt;/td&gt;&lt;td&gt;&lt;/td&gt;&lt;/tr&gt;</v>
      </c>
      <c r="Q236" s="106" t="str">
        <f>IF(PayItems[[#This Row],[Date Added / Modified]]&gt;0,TEXT(PayItems[[#This Row],[Date Added / Modified]],"m/d/yyy"),"")</f>
        <v/>
      </c>
    </row>
    <row r="237" spans="1:17" x14ac:dyDescent="0.2">
      <c r="A237" s="6" t="s">
        <v>993</v>
      </c>
      <c r="B237" s="8" t="s">
        <v>903</v>
      </c>
      <c r="C237" s="6" t="s">
        <v>85</v>
      </c>
      <c r="D237" s="8" t="s">
        <v>904</v>
      </c>
      <c r="E237" s="8" t="s">
        <v>85</v>
      </c>
      <c r="F237" s="8">
        <v>0</v>
      </c>
      <c r="G237" s="8">
        <v>3</v>
      </c>
      <c r="H237" s="6" t="s">
        <v>344</v>
      </c>
      <c r="I237" s="176" t="s">
        <v>11389</v>
      </c>
      <c r="J237" s="176" t="s">
        <v>11389</v>
      </c>
      <c r="K237" s="176" t="s">
        <v>11388</v>
      </c>
      <c r="L237" s="8">
        <v>14</v>
      </c>
      <c r="M237" s="116"/>
      <c r="P2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&lt;tr&gt;&lt;td&gt;20304-3000&lt;/td&gt;&lt;td&gt;Removal of bridge deck&lt;/td&gt;&lt;td&gt;LPSM&lt;/td&gt;&lt;td&gt;REMOVAL OF BRIDGE DECK&lt;/td&gt;&lt;td&gt;LPSM&lt;/td&gt;&lt;td&gt;0&lt;/td&gt;&lt;td&gt;3&lt;/td&gt;&lt;td&gt;N&lt;/td&gt;&lt;td&gt; &lt;/td&gt;&lt;td&gt;&lt;/td&gt;&lt;/tr&gt;</v>
      </c>
      <c r="Q237" s="106" t="str">
        <f>IF(PayItems[[#This Row],[Date Added / Modified]]&gt;0,TEXT(PayItems[[#This Row],[Date Added / Modified]],"m/d/yyy"),"")</f>
        <v/>
      </c>
    </row>
    <row r="238" spans="1:17" x14ac:dyDescent="0.2">
      <c r="A238" s="6" t="s">
        <v>994</v>
      </c>
      <c r="B238" s="8" t="s">
        <v>995</v>
      </c>
      <c r="C238" s="6" t="s">
        <v>85</v>
      </c>
      <c r="D238" s="8" t="s">
        <v>996</v>
      </c>
      <c r="E238" s="8" t="s">
        <v>85</v>
      </c>
      <c r="F238" s="8">
        <v>0</v>
      </c>
      <c r="G238" s="8">
        <v>3</v>
      </c>
      <c r="H238" s="6" t="s">
        <v>344</v>
      </c>
      <c r="I238" s="176" t="s">
        <v>11389</v>
      </c>
      <c r="J238" s="176" t="s">
        <v>11389</v>
      </c>
      <c r="K238" s="176" t="s">
        <v>11388</v>
      </c>
      <c r="L238" s="8">
        <v>14</v>
      </c>
      <c r="M238" s="116"/>
      <c r="P2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&lt;tr&gt;&lt;td&gt;20304-4000&lt;/td&gt;&lt;td&gt;Removal of bridge superstructure&lt;/td&gt;&lt;td&gt;LPSM&lt;/td&gt;&lt;td&gt;REMOVAL OF BRIDGE SUPERSTRUCTURE&lt;/td&gt;&lt;td&gt;LPSM&lt;/td&gt;&lt;td&gt;0&lt;/td&gt;&lt;td&gt;3&lt;/td&gt;&lt;td&gt;N&lt;/td&gt;&lt;td&gt; &lt;/td&gt;&lt;td&gt;&lt;/td&gt;&lt;/tr&gt;</v>
      </c>
      <c r="Q238" s="106" t="str">
        <f>IF(PayItems[[#This Row],[Date Added / Modified]]&gt;0,TEXT(PayItems[[#This Row],[Date Added / Modified]],"m/d/yyy"),"")</f>
        <v/>
      </c>
    </row>
    <row r="239" spans="1:17" x14ac:dyDescent="0.2">
      <c r="A239" s="6" t="s">
        <v>997</v>
      </c>
      <c r="B239" s="8" t="s">
        <v>998</v>
      </c>
      <c r="C239" s="6" t="s">
        <v>85</v>
      </c>
      <c r="D239" s="8" t="s">
        <v>999</v>
      </c>
      <c r="E239" s="8" t="s">
        <v>85</v>
      </c>
      <c r="F239" s="8">
        <v>0</v>
      </c>
      <c r="G239" s="8">
        <v>3</v>
      </c>
      <c r="H239" s="6" t="s">
        <v>344</v>
      </c>
      <c r="I239" s="176" t="s">
        <v>11389</v>
      </c>
      <c r="J239" s="176" t="s">
        <v>11389</v>
      </c>
      <c r="K239" s="176" t="s">
        <v>11388</v>
      </c>
      <c r="L239" s="8">
        <v>14</v>
      </c>
      <c r="M239" s="116"/>
      <c r="P2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&lt;tr&gt;&lt;td&gt;20304-5000&lt;/td&gt;&lt;td&gt;Removal of building&lt;/td&gt;&lt;td&gt;LPSM&lt;/td&gt;&lt;td&gt;REMOVAL OF BUILDING&lt;/td&gt;&lt;td&gt;LPSM&lt;/td&gt;&lt;td&gt;0&lt;/td&gt;&lt;td&gt;3&lt;/td&gt;&lt;td&gt;N&lt;/td&gt;&lt;td&gt; &lt;/td&gt;&lt;td&gt;&lt;/td&gt;&lt;/tr&gt;</v>
      </c>
      <c r="Q239" s="106" t="str">
        <f>IF(PayItems[[#This Row],[Date Added / Modified]]&gt;0,TEXT(PayItems[[#This Row],[Date Added / Modified]],"m/d/yyy"),"")</f>
        <v/>
      </c>
    </row>
    <row r="240" spans="1:17" x14ac:dyDescent="0.2">
      <c r="A240" s="6" t="s">
        <v>1000</v>
      </c>
      <c r="B240" s="8" t="s">
        <v>1001</v>
      </c>
      <c r="C240" s="6" t="s">
        <v>85</v>
      </c>
      <c r="D240" s="8" t="s">
        <v>1002</v>
      </c>
      <c r="E240" s="8" t="s">
        <v>85</v>
      </c>
      <c r="F240" s="8">
        <v>0</v>
      </c>
      <c r="G240" s="8">
        <v>3</v>
      </c>
      <c r="H240" s="6" t="s">
        <v>344</v>
      </c>
      <c r="I240" s="176" t="s">
        <v>11389</v>
      </c>
      <c r="J240" s="176" t="s">
        <v>11389</v>
      </c>
      <c r="K240" s="176" t="s">
        <v>11388</v>
      </c>
      <c r="L240" s="8">
        <v>14</v>
      </c>
      <c r="M240" s="116"/>
      <c r="P2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&lt;tr&gt;&lt;td&gt;20304-7000&lt;/td&gt;&lt;td&gt;Removal of utility conduits&lt;/td&gt;&lt;td&gt;LPSM&lt;/td&gt;&lt;td&gt;REMOVAL OF UTILITY CONDUITS&lt;/td&gt;&lt;td&gt;LPSM&lt;/td&gt;&lt;td&gt;0&lt;/td&gt;&lt;td&gt;3&lt;/td&gt;&lt;td&gt;N&lt;/td&gt;&lt;td&gt; &lt;/td&gt;&lt;td&gt;&lt;/td&gt;&lt;/tr&gt;</v>
      </c>
      <c r="Q240" s="106" t="str">
        <f>IF(PayItems[[#This Row],[Date Added / Modified]]&gt;0,TEXT(PayItems[[#This Row],[Date Added / Modified]],"m/d/yyy"),"")</f>
        <v/>
      </c>
    </row>
    <row r="241" spans="1:17" x14ac:dyDescent="0.2">
      <c r="A241" s="106" t="s">
        <v>10803</v>
      </c>
      <c r="B241" s="45" t="s">
        <v>10804</v>
      </c>
      <c r="C241" s="88" t="s">
        <v>85</v>
      </c>
      <c r="D241" s="45" t="s">
        <v>10805</v>
      </c>
      <c r="E241" s="104" t="s">
        <v>85</v>
      </c>
      <c r="F241" s="104">
        <v>0</v>
      </c>
      <c r="G241" s="104">
        <v>3</v>
      </c>
      <c r="H241" s="88" t="s">
        <v>344</v>
      </c>
      <c r="I241" s="176" t="s">
        <v>11389</v>
      </c>
      <c r="J241" s="176" t="s">
        <v>11389</v>
      </c>
      <c r="K241" s="176" t="s">
        <v>11388</v>
      </c>
      <c r="L241" s="104">
        <v>14</v>
      </c>
      <c r="M241" s="116">
        <v>42535</v>
      </c>
      <c r="N241" s="106" t="s">
        <v>9962</v>
      </c>
      <c r="O241" s="106"/>
      <c r="P2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&lt;tr&gt;&lt;td&gt;20304-7500&lt;/td&gt;&lt;td&gt;Removal of siphon system&lt;/td&gt;&lt;td&gt;LPSM&lt;/td&gt;&lt;td&gt;REMOVAL OF SIPHON SYSTEM&lt;/td&gt;&lt;td&gt;LPSM&lt;/td&gt;&lt;td&gt;0&lt;/td&gt;&lt;td&gt;3&lt;/td&gt;&lt;td&gt;N&lt;/td&gt;&lt;td&gt;6/14/2016&lt;/td&gt;&lt;td&gt;&lt;/td&gt;&lt;/tr&gt;</v>
      </c>
      <c r="Q241" s="106" t="str">
        <f>IF(PayItems[[#This Row],[Date Added / Modified]]&gt;0,TEXT(PayItems[[#This Row],[Date Added / Modified]],"m/d/yyy"),"")</f>
        <v>6/14/2016</v>
      </c>
    </row>
    <row r="242" spans="1:17" x14ac:dyDescent="0.2">
      <c r="A242" s="6" t="s">
        <v>1003</v>
      </c>
      <c r="B242" s="8" t="s">
        <v>1004</v>
      </c>
      <c r="C242" s="6" t="s">
        <v>85</v>
      </c>
      <c r="D242" s="8" t="s">
        <v>1005</v>
      </c>
      <c r="E242" s="8" t="s">
        <v>85</v>
      </c>
      <c r="F242" s="8">
        <v>0</v>
      </c>
      <c r="G242" s="8">
        <v>3</v>
      </c>
      <c r="H242" s="6" t="s">
        <v>344</v>
      </c>
      <c r="I242" s="176" t="s">
        <v>11389</v>
      </c>
      <c r="J242" s="176" t="s">
        <v>11389</v>
      </c>
      <c r="K242" s="176" t="s">
        <v>11388</v>
      </c>
      <c r="L242" s="8">
        <v>14</v>
      </c>
      <c r="M242" s="116"/>
      <c r="P2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&lt;tr&gt;&lt;td&gt;20304-8000&lt;/td&gt;&lt;td&gt;Removal of wingwall concrete&lt;/td&gt;&lt;td&gt;LPSM&lt;/td&gt;&lt;td&gt;REMOVAL OF WINGWALL CONCRETE&lt;/td&gt;&lt;td&gt;LPSM&lt;/td&gt;&lt;td&gt;0&lt;/td&gt;&lt;td&gt;3&lt;/td&gt;&lt;td&gt;N&lt;/td&gt;&lt;td&gt; &lt;/td&gt;&lt;td&gt;&lt;/td&gt;&lt;/tr&gt;</v>
      </c>
      <c r="Q242" s="106" t="str">
        <f>IF(PayItems[[#This Row],[Date Added / Modified]]&gt;0,TEXT(PayItems[[#This Row],[Date Added / Modified]],"m/d/yyy"),"")</f>
        <v/>
      </c>
    </row>
    <row r="243" spans="1:17" x14ac:dyDescent="0.2">
      <c r="A243" s="6" t="s">
        <v>1006</v>
      </c>
      <c r="B243" s="8" t="s">
        <v>1007</v>
      </c>
      <c r="C243" s="6" t="s">
        <v>85</v>
      </c>
      <c r="D243" s="8" t="s">
        <v>1008</v>
      </c>
      <c r="E243" s="8" t="s">
        <v>85</v>
      </c>
      <c r="F243" s="8">
        <v>0</v>
      </c>
      <c r="G243" s="8">
        <v>3</v>
      </c>
      <c r="H243" s="6" t="s">
        <v>344</v>
      </c>
      <c r="I243" s="176" t="s">
        <v>11389</v>
      </c>
      <c r="J243" s="176" t="s">
        <v>11389</v>
      </c>
      <c r="K243" s="176" t="s">
        <v>11388</v>
      </c>
      <c r="L243" s="8">
        <v>14</v>
      </c>
      <c r="M243" s="116"/>
      <c r="P2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&lt;tr&gt;&lt;td&gt;20304-9000&lt;/td&gt;&lt;td&gt;Removal of stream debris&lt;/td&gt;&lt;td&gt;LPSM&lt;/td&gt;&lt;td&gt;REMOVAL OF STREAM DEBRIS&lt;/td&gt;&lt;td&gt;LPSM&lt;/td&gt;&lt;td&gt;0&lt;/td&gt;&lt;td&gt;3&lt;/td&gt;&lt;td&gt;N&lt;/td&gt;&lt;td&gt; &lt;/td&gt;&lt;td&gt;&lt;/td&gt;&lt;/tr&gt;</v>
      </c>
      <c r="Q243" s="106" t="str">
        <f>IF(PayItems[[#This Row],[Date Added / Modified]]&gt;0,TEXT(PayItems[[#This Row],[Date Added / Modified]],"m/d/yyy"),"")</f>
        <v/>
      </c>
    </row>
    <row r="244" spans="1:17" x14ac:dyDescent="0.2">
      <c r="A244" s="6" t="s">
        <v>1009</v>
      </c>
      <c r="B244" s="8" t="s">
        <v>906</v>
      </c>
      <c r="C244" s="6" t="s">
        <v>113</v>
      </c>
      <c r="D244" s="8" t="s">
        <v>907</v>
      </c>
      <c r="E244" s="8" t="s">
        <v>65</v>
      </c>
      <c r="F244" s="8">
        <v>0</v>
      </c>
      <c r="G244" s="8">
        <v>3</v>
      </c>
      <c r="H244" s="6" t="s">
        <v>344</v>
      </c>
      <c r="I244" s="176" t="s">
        <v>11389</v>
      </c>
      <c r="J244" s="176" t="s">
        <v>11389</v>
      </c>
      <c r="K244" s="176" t="s">
        <v>11388</v>
      </c>
      <c r="L244" s="8">
        <v>14</v>
      </c>
      <c r="M244" s="116"/>
      <c r="P2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&lt;tr&gt;&lt;td&gt;20305-1000&lt;/td&gt;&lt;td&gt;Removal of concrete&lt;/td&gt;&lt;td&gt;m3&lt;/td&gt;&lt;td&gt;REMOVAL OF CONCRETE&lt;/td&gt;&lt;td&gt;CUYD&lt;/td&gt;&lt;td&gt;0&lt;/td&gt;&lt;td&gt;3&lt;/td&gt;&lt;td&gt;N&lt;/td&gt;&lt;td&gt; &lt;/td&gt;&lt;td&gt;&lt;/td&gt;&lt;/tr&gt;</v>
      </c>
      <c r="Q244" s="106" t="str">
        <f>IF(PayItems[[#This Row],[Date Added / Modified]]&gt;0,TEXT(PayItems[[#This Row],[Date Added / Modified]],"m/d/yyy"),"")</f>
        <v/>
      </c>
    </row>
    <row r="245" spans="1:17" s="88" customFormat="1" x14ac:dyDescent="0.2">
      <c r="A245" s="106" t="s">
        <v>11399</v>
      </c>
      <c r="B245" s="45" t="s">
        <v>934</v>
      </c>
      <c r="C245" s="106" t="s">
        <v>113</v>
      </c>
      <c r="D245" s="45" t="s">
        <v>935</v>
      </c>
      <c r="E245" s="45" t="s">
        <v>65</v>
      </c>
      <c r="F245" s="180">
        <v>0</v>
      </c>
      <c r="G245" s="180">
        <v>3</v>
      </c>
      <c r="H245" s="106" t="s">
        <v>344</v>
      </c>
      <c r="I245" s="177" t="s">
        <v>11389</v>
      </c>
      <c r="J245" s="177" t="s">
        <v>11389</v>
      </c>
      <c r="K245" s="177" t="s">
        <v>11388</v>
      </c>
      <c r="L245" s="180">
        <v>14</v>
      </c>
      <c r="M245" s="116">
        <v>44949</v>
      </c>
      <c r="N245" s="106" t="s">
        <v>9977</v>
      </c>
      <c r="O245" s="179"/>
      <c r="P245"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&lt;tr&gt;&lt;td&gt;20305-1600&lt;/td&gt;&lt;td&gt;Removal of pavement, asphalt&lt;/td&gt;&lt;td&gt;m3&lt;/td&gt;&lt;td&gt;REMOVAL OF PAVEMENT, ASPHALT&lt;/td&gt;&lt;td&gt;CUYD&lt;/td&gt;&lt;td&gt;0&lt;/td&gt;&lt;td&gt;3&lt;/td&gt;&lt;td&gt;N&lt;/td&gt;&lt;td&gt;1/23/2023&lt;/td&gt;&lt;td&gt;&lt;/td&gt;&lt;/tr&gt;</v>
      </c>
      <c r="Q245" s="181" t="str">
        <f>IF(PayItems[[#This Row],[Date Added / Modified]]&gt;0,TEXT(PayItems[[#This Row],[Date Added / Modified]],"m/d/yyy"),"")</f>
        <v>1/23/2023</v>
      </c>
    </row>
    <row r="246" spans="1:17" x14ac:dyDescent="0.2">
      <c r="A246" s="6" t="s">
        <v>1010</v>
      </c>
      <c r="B246" s="8" t="s">
        <v>985</v>
      </c>
      <c r="C246" s="6" t="s">
        <v>113</v>
      </c>
      <c r="D246" s="8" t="s">
        <v>986</v>
      </c>
      <c r="E246" s="8" t="s">
        <v>65</v>
      </c>
      <c r="F246" s="8">
        <v>0</v>
      </c>
      <c r="G246" s="8">
        <v>3</v>
      </c>
      <c r="H246" s="6" t="s">
        <v>344</v>
      </c>
      <c r="I246" s="176" t="s">
        <v>11389</v>
      </c>
      <c r="J246" s="176" t="s">
        <v>11389</v>
      </c>
      <c r="K246" s="176" t="s">
        <v>11388</v>
      </c>
      <c r="L246" s="8">
        <v>14</v>
      </c>
      <c r="M246" s="116"/>
      <c r="P2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&lt;tr&gt;&lt;td&gt;20305-2000&lt;/td&gt;&lt;td&gt;Removal of stone masonry&lt;/td&gt;&lt;td&gt;m3&lt;/td&gt;&lt;td&gt;REMOVAL OF STONE MASONRY&lt;/td&gt;&lt;td&gt;CUYD&lt;/td&gt;&lt;td&gt;0&lt;/td&gt;&lt;td&gt;3&lt;/td&gt;&lt;td&gt;N&lt;/td&gt;&lt;td&gt; &lt;/td&gt;&lt;td&gt;&lt;/td&gt;&lt;/tr&gt;</v>
      </c>
      <c r="Q246" s="106" t="str">
        <f>IF(PayItems[[#This Row],[Date Added / Modified]]&gt;0,TEXT(PayItems[[#This Row],[Date Added / Modified]],"m/d/yyy"),"")</f>
        <v/>
      </c>
    </row>
    <row r="247" spans="1:17" x14ac:dyDescent="0.2">
      <c r="A247" s="6" t="s">
        <v>1011</v>
      </c>
      <c r="B247" s="8" t="s">
        <v>709</v>
      </c>
      <c r="C247" s="6" t="s">
        <v>113</v>
      </c>
      <c r="D247" s="8" t="s">
        <v>710</v>
      </c>
      <c r="E247" s="8" t="s">
        <v>65</v>
      </c>
      <c r="F247" s="8">
        <v>0</v>
      </c>
      <c r="G247" s="8">
        <v>3</v>
      </c>
      <c r="H247" s="6" t="s">
        <v>344</v>
      </c>
      <c r="I247" s="176" t="s">
        <v>11389</v>
      </c>
      <c r="J247" s="176" t="s">
        <v>11389</v>
      </c>
      <c r="K247" s="176" t="s">
        <v>11388</v>
      </c>
      <c r="L247" s="8">
        <v>14</v>
      </c>
      <c r="M247" s="116"/>
      <c r="P2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&lt;tr&gt;&lt;td&gt;20305-3000&lt;/td&gt;&lt;td&gt;Removal of boulder&lt;/td&gt;&lt;td&gt;m3&lt;/td&gt;&lt;td&gt;REMOVAL OF BOULDER&lt;/td&gt;&lt;td&gt;CUYD&lt;/td&gt;&lt;td&gt;0&lt;/td&gt;&lt;td&gt;3&lt;/td&gt;&lt;td&gt;N&lt;/td&gt;&lt;td&gt; &lt;/td&gt;&lt;td&gt;&lt;/td&gt;&lt;/tr&gt;</v>
      </c>
      <c r="Q247" s="106" t="str">
        <f>IF(PayItems[[#This Row],[Date Added / Modified]]&gt;0,TEXT(PayItems[[#This Row],[Date Added / Modified]],"m/d/yyy"),"")</f>
        <v/>
      </c>
    </row>
    <row r="248" spans="1:17" x14ac:dyDescent="0.2">
      <c r="A248" s="6" t="s">
        <v>1012</v>
      </c>
      <c r="B248" s="8" t="s">
        <v>784</v>
      </c>
      <c r="C248" s="6" t="s">
        <v>5</v>
      </c>
      <c r="D248" s="8" t="s">
        <v>785</v>
      </c>
      <c r="E248" s="8" t="s">
        <v>58</v>
      </c>
      <c r="F248" s="104">
        <v>3</v>
      </c>
      <c r="G248" s="8">
        <v>3</v>
      </c>
      <c r="H248" s="6" t="s">
        <v>344</v>
      </c>
      <c r="I248" s="176" t="s">
        <v>11389</v>
      </c>
      <c r="J248" s="176" t="s">
        <v>11389</v>
      </c>
      <c r="K248" s="176" t="s">
        <v>11388</v>
      </c>
      <c r="L248" s="8">
        <v>14</v>
      </c>
      <c r="M248" s="116"/>
      <c r="P2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&lt;tr&gt;&lt;td&gt;20306-0100&lt;/td&gt;&lt;td&gt;Removal of structures and obstructions&lt;/td&gt;&lt;td&gt;km&lt;/td&gt;&lt;td&gt;REMOVAL OF STRUCTURES AND OBSTRUCTIONS&lt;/td&gt;&lt;td&gt;MILE&lt;/td&gt;&lt;td&gt;3&lt;/td&gt;&lt;td&gt;3&lt;/td&gt;&lt;td&gt;N&lt;/td&gt;&lt;td&gt; &lt;/td&gt;&lt;td&gt;&lt;/td&gt;&lt;/tr&gt;</v>
      </c>
      <c r="Q248" s="106" t="str">
        <f>IF(PayItems[[#This Row],[Date Added / Modified]]&gt;0,TEXT(PayItems[[#This Row],[Date Added / Modified]],"m/d/yyy"),"")</f>
        <v/>
      </c>
    </row>
    <row r="249" spans="1:17" x14ac:dyDescent="0.2">
      <c r="A249" s="6" t="s">
        <v>1013</v>
      </c>
      <c r="B249" s="8" t="s">
        <v>1014</v>
      </c>
      <c r="C249" s="6" t="s">
        <v>6</v>
      </c>
      <c r="D249" s="8" t="s">
        <v>1015</v>
      </c>
      <c r="E249" s="8" t="s">
        <v>59</v>
      </c>
      <c r="F249" s="8">
        <v>0</v>
      </c>
      <c r="G249" s="8">
        <v>3</v>
      </c>
      <c r="H249" s="6" t="s">
        <v>344</v>
      </c>
      <c r="I249" s="176" t="s">
        <v>11389</v>
      </c>
      <c r="J249" s="176" t="s">
        <v>11389</v>
      </c>
      <c r="K249" s="176" t="s">
        <v>11388</v>
      </c>
      <c r="L249" s="8">
        <v>14</v>
      </c>
      <c r="M249" s="116"/>
      <c r="P2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&lt;tr&gt;&lt;td&gt;20310-1000&lt;/td&gt;&lt;td&gt;Plug, existing pipe&lt;/td&gt;&lt;td&gt;Each&lt;/td&gt;&lt;td&gt;PLUG, EXISTING PIPE&lt;/td&gt;&lt;td&gt;EACH&lt;/td&gt;&lt;td&gt;0&lt;/td&gt;&lt;td&gt;3&lt;/td&gt;&lt;td&gt;N&lt;/td&gt;&lt;td&gt; &lt;/td&gt;&lt;td&gt;&lt;/td&gt;&lt;/tr&gt;</v>
      </c>
      <c r="Q249" s="106" t="str">
        <f>IF(PayItems[[#This Row],[Date Added / Modified]]&gt;0,TEXT(PayItems[[#This Row],[Date Added / Modified]],"m/d/yyy"),"")</f>
        <v/>
      </c>
    </row>
    <row r="250" spans="1:17" x14ac:dyDescent="0.2">
      <c r="A250" s="6" t="s">
        <v>1016</v>
      </c>
      <c r="B250" s="6" t="s">
        <v>120</v>
      </c>
      <c r="C250" s="6" t="s">
        <v>110</v>
      </c>
      <c r="D250" s="6" t="s">
        <v>1017</v>
      </c>
      <c r="E250" s="8" t="s">
        <v>63</v>
      </c>
      <c r="F250" s="8">
        <v>0</v>
      </c>
      <c r="G250" s="8">
        <v>3</v>
      </c>
      <c r="H250" s="6" t="s">
        <v>344</v>
      </c>
      <c r="I250" s="176" t="s">
        <v>11389</v>
      </c>
      <c r="J250" s="176" t="s">
        <v>11389</v>
      </c>
      <c r="K250" s="176" t="s">
        <v>11388</v>
      </c>
      <c r="L250" s="8">
        <v>14</v>
      </c>
      <c r="M250" s="116"/>
      <c r="P2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&lt;tr&gt;&lt;td&gt;20315-0000&lt;/td&gt;&lt;td&gt;Sawcutting pavement&lt;/td&gt;&lt;td&gt;m&lt;/td&gt;&lt;td&gt;SAWCUTTING PAVEMENT&lt;/td&gt;&lt;td&gt;LNFT&lt;/td&gt;&lt;td&gt;0&lt;/td&gt;&lt;td&gt;3&lt;/td&gt;&lt;td&gt;N&lt;/td&gt;&lt;td&gt; &lt;/td&gt;&lt;td&gt;&lt;/td&gt;&lt;/tr&gt;</v>
      </c>
      <c r="Q250" s="106" t="str">
        <f>IF(PayItems[[#This Row],[Date Added / Modified]]&gt;0,TEXT(PayItems[[#This Row],[Date Added / Modified]],"m/d/yyy"),"")</f>
        <v/>
      </c>
    </row>
    <row r="251" spans="1:17" x14ac:dyDescent="0.2">
      <c r="A251" s="6" t="s">
        <v>1018</v>
      </c>
      <c r="B251" s="6" t="s">
        <v>121</v>
      </c>
      <c r="C251" s="6" t="s">
        <v>113</v>
      </c>
      <c r="D251" s="6" t="s">
        <v>1019</v>
      </c>
      <c r="E251" s="8" t="s">
        <v>65</v>
      </c>
      <c r="F251" s="8">
        <v>0</v>
      </c>
      <c r="G251" s="8">
        <v>3</v>
      </c>
      <c r="H251" s="6" t="s">
        <v>344</v>
      </c>
      <c r="I251" s="176" t="s">
        <v>11389</v>
      </c>
      <c r="J251" s="176" t="s">
        <v>11389</v>
      </c>
      <c r="K251" s="176" t="s">
        <v>11388</v>
      </c>
      <c r="L251" s="8">
        <v>14</v>
      </c>
      <c r="M251" s="116"/>
      <c r="P2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&lt;tr&gt;&lt;td&gt;20401-0000&lt;/td&gt;&lt;td&gt;Roadway excavation&lt;/td&gt;&lt;td&gt;m3&lt;/td&gt;&lt;td&gt;ROADWAY EXCAVATION&lt;/td&gt;&lt;td&gt;CUYD&lt;/td&gt;&lt;td&gt;0&lt;/td&gt;&lt;td&gt;3&lt;/td&gt;&lt;td&gt;N&lt;/td&gt;&lt;td&gt; &lt;/td&gt;&lt;td&gt;&lt;/td&gt;&lt;/tr&gt;</v>
      </c>
      <c r="Q251" s="106" t="str">
        <f>IF(PayItems[[#This Row],[Date Added / Modified]]&gt;0,TEXT(PayItems[[#This Row],[Date Added / Modified]],"m/d/yyy"),"")</f>
        <v/>
      </c>
    </row>
    <row r="252" spans="1:17" x14ac:dyDescent="0.2">
      <c r="A252" s="6" t="s">
        <v>1020</v>
      </c>
      <c r="B252" s="6" t="s">
        <v>122</v>
      </c>
      <c r="C252" s="6" t="s">
        <v>113</v>
      </c>
      <c r="D252" s="6" t="s">
        <v>1021</v>
      </c>
      <c r="E252" s="8" t="s">
        <v>65</v>
      </c>
      <c r="F252" s="8">
        <v>0</v>
      </c>
      <c r="G252" s="8">
        <v>3</v>
      </c>
      <c r="H252" s="6" t="s">
        <v>344</v>
      </c>
      <c r="I252" s="176" t="s">
        <v>11389</v>
      </c>
      <c r="J252" s="176" t="s">
        <v>11389</v>
      </c>
      <c r="K252" s="176" t="s">
        <v>11388</v>
      </c>
      <c r="L252" s="8">
        <v>14</v>
      </c>
      <c r="M252" s="116"/>
      <c r="P2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&lt;tr&gt;&lt;td&gt;20402-0000&lt;/td&gt;&lt;td&gt;Subexcavation&lt;/td&gt;&lt;td&gt;m3&lt;/td&gt;&lt;td&gt;SUBEXCAVATION&lt;/td&gt;&lt;td&gt;CUYD&lt;/td&gt;&lt;td&gt;0&lt;/td&gt;&lt;td&gt;3&lt;/td&gt;&lt;td&gt;N&lt;/td&gt;&lt;td&gt; &lt;/td&gt;&lt;td&gt;&lt;/td&gt;&lt;/tr&gt;</v>
      </c>
      <c r="Q252" s="106" t="str">
        <f>IF(PayItems[[#This Row],[Date Added / Modified]]&gt;0,TEXT(PayItems[[#This Row],[Date Added / Modified]],"m/d/yyy"),"")</f>
        <v/>
      </c>
    </row>
    <row r="253" spans="1:17" x14ac:dyDescent="0.2">
      <c r="A253" s="6" t="s">
        <v>1022</v>
      </c>
      <c r="B253" s="6" t="s">
        <v>123</v>
      </c>
      <c r="C253" s="6" t="s">
        <v>113</v>
      </c>
      <c r="D253" s="6" t="s">
        <v>1023</v>
      </c>
      <c r="E253" s="8" t="s">
        <v>65</v>
      </c>
      <c r="F253" s="8">
        <v>0</v>
      </c>
      <c r="G253" s="8">
        <v>3</v>
      </c>
      <c r="H253" s="6" t="s">
        <v>344</v>
      </c>
      <c r="I253" s="176" t="s">
        <v>11389</v>
      </c>
      <c r="J253" s="176" t="s">
        <v>11389</v>
      </c>
      <c r="K253" s="176" t="s">
        <v>11388</v>
      </c>
      <c r="L253" s="8">
        <v>14</v>
      </c>
      <c r="M253" s="116"/>
      <c r="P2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&lt;tr&gt;&lt;td&gt;20403-0000&lt;/td&gt;&lt;td&gt;Unclassified borrow&lt;/td&gt;&lt;td&gt;m3&lt;/td&gt;&lt;td&gt;UNCLASSIFIED BORROW&lt;/td&gt;&lt;td&gt;CUYD&lt;/td&gt;&lt;td&gt;0&lt;/td&gt;&lt;td&gt;3&lt;/td&gt;&lt;td&gt;N&lt;/td&gt;&lt;td&gt; &lt;/td&gt;&lt;td&gt;&lt;/td&gt;&lt;/tr&gt;</v>
      </c>
      <c r="Q253" s="106" t="str">
        <f>IF(PayItems[[#This Row],[Date Added / Modified]]&gt;0,TEXT(PayItems[[#This Row],[Date Added / Modified]],"m/d/yyy"),"")</f>
        <v/>
      </c>
    </row>
    <row r="254" spans="1:17" x14ac:dyDescent="0.2">
      <c r="A254" s="6" t="s">
        <v>1024</v>
      </c>
      <c r="B254" s="6" t="s">
        <v>123</v>
      </c>
      <c r="C254" s="6" t="s">
        <v>124</v>
      </c>
      <c r="D254" s="6" t="s">
        <v>1023</v>
      </c>
      <c r="E254" s="8" t="s">
        <v>66</v>
      </c>
      <c r="F254" s="8">
        <v>0</v>
      </c>
      <c r="G254" s="8">
        <v>3</v>
      </c>
      <c r="H254" s="6" t="s">
        <v>344</v>
      </c>
      <c r="I254" s="176" t="s">
        <v>11389</v>
      </c>
      <c r="J254" s="176" t="s">
        <v>11389</v>
      </c>
      <c r="K254" s="176" t="s">
        <v>11388</v>
      </c>
      <c r="L254" s="8">
        <v>14</v>
      </c>
      <c r="M254" s="116"/>
      <c r="P2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&lt;tr&gt;&lt;td&gt;20404-0000&lt;/td&gt;&lt;td&gt;Unclassified borrow&lt;/td&gt;&lt;td&gt;t&lt;/td&gt;&lt;td&gt;UNCLASSIFIED BORROW&lt;/td&gt;&lt;td&gt;TON&lt;/td&gt;&lt;td&gt;0&lt;/td&gt;&lt;td&gt;3&lt;/td&gt;&lt;td&gt;N&lt;/td&gt;&lt;td&gt; &lt;/td&gt;&lt;td&gt;&lt;/td&gt;&lt;/tr&gt;</v>
      </c>
      <c r="Q254" s="106" t="str">
        <f>IF(PayItems[[#This Row],[Date Added / Modified]]&gt;0,TEXT(PayItems[[#This Row],[Date Added / Modified]],"m/d/yyy"),"")</f>
        <v/>
      </c>
    </row>
    <row r="255" spans="1:17" x14ac:dyDescent="0.2">
      <c r="A255" s="106" t="s">
        <v>11302</v>
      </c>
      <c r="B255" s="106" t="s">
        <v>11303</v>
      </c>
      <c r="C255" s="106" t="s">
        <v>109</v>
      </c>
      <c r="D255" s="106" t="s">
        <v>11304</v>
      </c>
      <c r="E255" s="45" t="s">
        <v>62</v>
      </c>
      <c r="F255" s="104">
        <v>0</v>
      </c>
      <c r="G255" s="104">
        <v>3</v>
      </c>
      <c r="H255" s="88" t="s">
        <v>344</v>
      </c>
      <c r="I255" s="176" t="s">
        <v>11389</v>
      </c>
      <c r="J255" s="176" t="s">
        <v>11389</v>
      </c>
      <c r="K255" s="176" t="s">
        <v>11388</v>
      </c>
      <c r="L255" s="104">
        <v>14</v>
      </c>
      <c r="M255" s="116"/>
      <c r="N255" s="88"/>
      <c r="O255" s="88"/>
      <c r="P2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&lt;tr&gt;&lt;td&gt;20405-3000&lt;/td&gt;&lt;td&gt;Subexcavation, 450mm depth&lt;/td&gt;&lt;td&gt;m2&lt;/td&gt;&lt;td&gt;SUBEXCAVATION, 18-INCH DEPTH&lt;/td&gt;&lt;td&gt;SQYD&lt;/td&gt;&lt;td&gt;0&lt;/td&gt;&lt;td&gt;3&lt;/td&gt;&lt;td&gt;N&lt;/td&gt;&lt;td&gt; &lt;/td&gt;&lt;td&gt;&lt;/td&gt;&lt;/tr&gt;</v>
      </c>
      <c r="Q255" s="106" t="str">
        <f>IF(PayItems[[#This Row],[Date Added / Modified]]&gt;0,TEXT(PayItems[[#This Row],[Date Added / Modified]],"m/d/yyy"),"")</f>
        <v/>
      </c>
    </row>
    <row r="256" spans="1:17" x14ac:dyDescent="0.2">
      <c r="A256" s="6" t="s">
        <v>1025</v>
      </c>
      <c r="B256" s="6" t="s">
        <v>125</v>
      </c>
      <c r="C256" s="6" t="s">
        <v>113</v>
      </c>
      <c r="D256" s="6" t="s">
        <v>1026</v>
      </c>
      <c r="E256" s="8" t="s">
        <v>65</v>
      </c>
      <c r="F256" s="8">
        <v>0</v>
      </c>
      <c r="G256" s="8">
        <v>3</v>
      </c>
      <c r="H256" s="6" t="s">
        <v>344</v>
      </c>
      <c r="I256" s="176" t="s">
        <v>11389</v>
      </c>
      <c r="J256" s="176" t="s">
        <v>11389</v>
      </c>
      <c r="K256" s="176" t="s">
        <v>11388</v>
      </c>
      <c r="L256" s="8">
        <v>14</v>
      </c>
      <c r="M256" s="116"/>
      <c r="P2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&lt;tr&gt;&lt;td&gt;20410-0000&lt;/td&gt;&lt;td&gt;Select borrow&lt;/td&gt;&lt;td&gt;m3&lt;/td&gt;&lt;td&gt;SELECT BORROW&lt;/td&gt;&lt;td&gt;CUYD&lt;/td&gt;&lt;td&gt;0&lt;/td&gt;&lt;td&gt;3&lt;/td&gt;&lt;td&gt;N&lt;/td&gt;&lt;td&gt; &lt;/td&gt;&lt;td&gt;&lt;/td&gt;&lt;/tr&gt;</v>
      </c>
      <c r="Q256" s="106" t="str">
        <f>IF(PayItems[[#This Row],[Date Added / Modified]]&gt;0,TEXT(PayItems[[#This Row],[Date Added / Modified]],"m/d/yyy"),"")</f>
        <v/>
      </c>
    </row>
    <row r="257" spans="1:17" x14ac:dyDescent="0.2">
      <c r="A257" s="6" t="s">
        <v>1027</v>
      </c>
      <c r="B257" s="6" t="s">
        <v>125</v>
      </c>
      <c r="C257" s="6" t="s">
        <v>124</v>
      </c>
      <c r="D257" s="6" t="s">
        <v>1026</v>
      </c>
      <c r="E257" s="8" t="s">
        <v>66</v>
      </c>
      <c r="F257" s="8">
        <v>0</v>
      </c>
      <c r="G257" s="8">
        <v>3</v>
      </c>
      <c r="H257" s="6" t="s">
        <v>344</v>
      </c>
      <c r="I257" s="176" t="s">
        <v>11389</v>
      </c>
      <c r="J257" s="176" t="s">
        <v>11389</v>
      </c>
      <c r="K257" s="176" t="s">
        <v>11388</v>
      </c>
      <c r="L257" s="8">
        <v>14</v>
      </c>
      <c r="M257" s="116"/>
      <c r="P2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&lt;tr&gt;&lt;td&gt;20411-0000&lt;/td&gt;&lt;td&gt;Select borrow&lt;/td&gt;&lt;td&gt;t&lt;/td&gt;&lt;td&gt;SELECT BORROW&lt;/td&gt;&lt;td&gt;TON&lt;/td&gt;&lt;td&gt;0&lt;/td&gt;&lt;td&gt;3&lt;/td&gt;&lt;td&gt;N&lt;/td&gt;&lt;td&gt; &lt;/td&gt;&lt;td&gt;&lt;/td&gt;&lt;/tr&gt;</v>
      </c>
      <c r="Q257" s="106" t="str">
        <f>IF(PayItems[[#This Row],[Date Added / Modified]]&gt;0,TEXT(PayItems[[#This Row],[Date Added / Modified]],"m/d/yyy"),"")</f>
        <v/>
      </c>
    </row>
    <row r="258" spans="1:17" x14ac:dyDescent="0.2">
      <c r="A258" s="6" t="s">
        <v>1028</v>
      </c>
      <c r="B258" s="6" t="s">
        <v>126</v>
      </c>
      <c r="C258" s="6" t="s">
        <v>113</v>
      </c>
      <c r="D258" s="6" t="s">
        <v>1029</v>
      </c>
      <c r="E258" s="8" t="s">
        <v>65</v>
      </c>
      <c r="F258" s="8">
        <v>0</v>
      </c>
      <c r="G258" s="8">
        <v>3</v>
      </c>
      <c r="H258" s="6" t="s">
        <v>344</v>
      </c>
      <c r="I258" s="176" t="s">
        <v>11389</v>
      </c>
      <c r="J258" s="176" t="s">
        <v>11389</v>
      </c>
      <c r="K258" s="176" t="s">
        <v>11388</v>
      </c>
      <c r="L258" s="8">
        <v>14</v>
      </c>
      <c r="M258" s="116"/>
      <c r="P2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&lt;tr&gt;&lt;td&gt;20415-0000&lt;/td&gt;&lt;td&gt;Select topping&lt;/td&gt;&lt;td&gt;m3&lt;/td&gt;&lt;td&gt;SELECT TOPPING&lt;/td&gt;&lt;td&gt;CUYD&lt;/td&gt;&lt;td&gt;0&lt;/td&gt;&lt;td&gt;3&lt;/td&gt;&lt;td&gt;N&lt;/td&gt;&lt;td&gt; &lt;/td&gt;&lt;td&gt;&lt;/td&gt;&lt;/tr&gt;</v>
      </c>
      <c r="Q258" s="106" t="str">
        <f>IF(PayItems[[#This Row],[Date Added / Modified]]&gt;0,TEXT(PayItems[[#This Row],[Date Added / Modified]],"m/d/yyy"),"")</f>
        <v/>
      </c>
    </row>
    <row r="259" spans="1:17" x14ac:dyDescent="0.2">
      <c r="A259" s="6" t="s">
        <v>1030</v>
      </c>
      <c r="B259" s="6" t="s">
        <v>126</v>
      </c>
      <c r="C259" s="6" t="s">
        <v>124</v>
      </c>
      <c r="D259" s="6" t="s">
        <v>1029</v>
      </c>
      <c r="E259" s="8" t="s">
        <v>66</v>
      </c>
      <c r="F259" s="8">
        <v>0</v>
      </c>
      <c r="G259" s="8">
        <v>3</v>
      </c>
      <c r="H259" s="6" t="s">
        <v>344</v>
      </c>
      <c r="I259" s="176" t="s">
        <v>11389</v>
      </c>
      <c r="J259" s="176" t="s">
        <v>11389</v>
      </c>
      <c r="K259" s="176" t="s">
        <v>11388</v>
      </c>
      <c r="L259" s="8">
        <v>14</v>
      </c>
      <c r="M259" s="116"/>
      <c r="P2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&lt;tr&gt;&lt;td&gt;20416-0000&lt;/td&gt;&lt;td&gt;Select topping&lt;/td&gt;&lt;td&gt;t&lt;/td&gt;&lt;td&gt;SELECT TOPPING&lt;/td&gt;&lt;td&gt;TON&lt;/td&gt;&lt;td&gt;0&lt;/td&gt;&lt;td&gt;3&lt;/td&gt;&lt;td&gt;N&lt;/td&gt;&lt;td&gt; &lt;/td&gt;&lt;td&gt;&lt;/td&gt;&lt;/tr&gt;</v>
      </c>
      <c r="Q259" s="106" t="str">
        <f>IF(PayItems[[#This Row],[Date Added / Modified]]&gt;0,TEXT(PayItems[[#This Row],[Date Added / Modified]],"m/d/yyy"),"")</f>
        <v/>
      </c>
    </row>
    <row r="260" spans="1:17" x14ac:dyDescent="0.2">
      <c r="A260" s="6" t="s">
        <v>9476</v>
      </c>
      <c r="B260" s="6" t="s">
        <v>127</v>
      </c>
      <c r="C260" s="6" t="s">
        <v>109</v>
      </c>
      <c r="D260" s="6" t="s">
        <v>1033</v>
      </c>
      <c r="E260" s="8" t="s">
        <v>62</v>
      </c>
      <c r="F260" s="8">
        <v>0</v>
      </c>
      <c r="G260" s="8">
        <v>3</v>
      </c>
      <c r="H260" s="6" t="s">
        <v>344</v>
      </c>
      <c r="I260" s="176" t="s">
        <v>11389</v>
      </c>
      <c r="J260" s="176" t="s">
        <v>11389</v>
      </c>
      <c r="K260" s="176" t="s">
        <v>11388</v>
      </c>
      <c r="L260" s="8">
        <v>14</v>
      </c>
      <c r="M260" s="116"/>
      <c r="P2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&lt;tr&gt;&lt;td&gt;20419-0000&lt;/td&gt;&lt;td&gt;Embankment construction&lt;/td&gt;&lt;td&gt;m2&lt;/td&gt;&lt;td&gt;EMBANKMENT CONSTRUCTION&lt;/td&gt;&lt;td&gt;SQYD&lt;/td&gt;&lt;td&gt;0&lt;/td&gt;&lt;td&gt;3&lt;/td&gt;&lt;td&gt;N&lt;/td&gt;&lt;td&gt; &lt;/td&gt;&lt;td&gt;&lt;/td&gt;&lt;/tr&gt;</v>
      </c>
      <c r="Q260" s="106" t="str">
        <f>IF(PayItems[[#This Row],[Date Added / Modified]]&gt;0,TEXT(PayItems[[#This Row],[Date Added / Modified]],"m/d/yyy"),"")</f>
        <v/>
      </c>
    </row>
    <row r="261" spans="1:17" x14ac:dyDescent="0.2">
      <c r="A261" s="6" t="s">
        <v>1031</v>
      </c>
      <c r="B261" s="6" t="s">
        <v>1032</v>
      </c>
      <c r="C261" s="6" t="s">
        <v>109</v>
      </c>
      <c r="D261" s="6" t="s">
        <v>1035</v>
      </c>
      <c r="E261" s="8" t="s">
        <v>62</v>
      </c>
      <c r="F261" s="8">
        <v>0</v>
      </c>
      <c r="G261" s="8">
        <v>3</v>
      </c>
      <c r="H261" s="6" t="s">
        <v>344</v>
      </c>
      <c r="I261" s="176" t="s">
        <v>11389</v>
      </c>
      <c r="J261" s="176" t="s">
        <v>11389</v>
      </c>
      <c r="K261" s="176" t="s">
        <v>11388</v>
      </c>
      <c r="L261" s="8">
        <v>14</v>
      </c>
      <c r="M261" s="116"/>
      <c r="P2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&lt;tr&gt;&lt;td&gt;20419-1000&lt;/td&gt;&lt;td&gt;Embankment construction, surcharge&lt;/td&gt;&lt;td&gt;m2&lt;/td&gt;&lt;td&gt;EMBANKMENT CONSTRUCTION, SURCHARGE&lt;/td&gt;&lt;td&gt;SQYD&lt;/td&gt;&lt;td&gt;0&lt;/td&gt;&lt;td&gt;3&lt;/td&gt;&lt;td&gt;N&lt;/td&gt;&lt;td&gt; &lt;/td&gt;&lt;td&gt;&lt;/td&gt;&lt;/tr&gt;</v>
      </c>
      <c r="Q261" s="106" t="str">
        <f>IF(PayItems[[#This Row],[Date Added / Modified]]&gt;0,TEXT(PayItems[[#This Row],[Date Added / Modified]],"m/d/yyy"),"")</f>
        <v/>
      </c>
    </row>
    <row r="262" spans="1:17" x14ac:dyDescent="0.2">
      <c r="A262" s="6" t="s">
        <v>1034</v>
      </c>
      <c r="B262" s="6" t="s">
        <v>127</v>
      </c>
      <c r="C262" s="6" t="s">
        <v>113</v>
      </c>
      <c r="D262" s="6" t="s">
        <v>1033</v>
      </c>
      <c r="E262" s="8" t="s">
        <v>65</v>
      </c>
      <c r="F262" s="8">
        <v>0</v>
      </c>
      <c r="G262" s="8">
        <v>3</v>
      </c>
      <c r="H262" s="6" t="s">
        <v>344</v>
      </c>
      <c r="I262" s="176" t="s">
        <v>11389</v>
      </c>
      <c r="J262" s="176" t="s">
        <v>11389</v>
      </c>
      <c r="K262" s="176" t="s">
        <v>11388</v>
      </c>
      <c r="L262" s="8">
        <v>14</v>
      </c>
      <c r="M262" s="116"/>
      <c r="P2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&lt;tr&gt;&lt;td&gt;20420-0000&lt;/td&gt;&lt;td&gt;Embankment construction&lt;/td&gt;&lt;td&gt;m3&lt;/td&gt;&lt;td&gt;EMBANKMENT CONSTRUCTION&lt;/td&gt;&lt;td&gt;CUYD&lt;/td&gt;&lt;td&gt;0&lt;/td&gt;&lt;td&gt;3&lt;/td&gt;&lt;td&gt;N&lt;/td&gt;&lt;td&gt; &lt;/td&gt;&lt;td&gt;&lt;/td&gt;&lt;/tr&gt;</v>
      </c>
      <c r="Q262" s="106" t="str">
        <f>IF(PayItems[[#This Row],[Date Added / Modified]]&gt;0,TEXT(PayItems[[#This Row],[Date Added / Modified]],"m/d/yyy"),"")</f>
        <v/>
      </c>
    </row>
    <row r="263" spans="1:17" x14ac:dyDescent="0.2">
      <c r="A263" s="6" t="s">
        <v>1036</v>
      </c>
      <c r="B263" s="6" t="s">
        <v>128</v>
      </c>
      <c r="C263" s="6" t="s">
        <v>113</v>
      </c>
      <c r="D263" s="6" t="s">
        <v>1037</v>
      </c>
      <c r="E263" s="8" t="s">
        <v>65</v>
      </c>
      <c r="F263" s="8">
        <v>0</v>
      </c>
      <c r="G263" s="8">
        <v>3</v>
      </c>
      <c r="H263" s="6" t="s">
        <v>344</v>
      </c>
      <c r="I263" s="176" t="s">
        <v>11389</v>
      </c>
      <c r="J263" s="176" t="s">
        <v>11389</v>
      </c>
      <c r="K263" s="176" t="s">
        <v>11388</v>
      </c>
      <c r="L263" s="8">
        <v>14</v>
      </c>
      <c r="M263" s="116"/>
      <c r="P2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&lt;tr&gt;&lt;td&gt;20421-0000&lt;/td&gt;&lt;td&gt;Rock excavation&lt;/td&gt;&lt;td&gt;m3&lt;/td&gt;&lt;td&gt;ROCK EXCAVATION&lt;/td&gt;&lt;td&gt;CUYD&lt;/td&gt;&lt;td&gt;0&lt;/td&gt;&lt;td&gt;3&lt;/td&gt;&lt;td&gt;N&lt;/td&gt;&lt;td&gt; &lt;/td&gt;&lt;td&gt;&lt;/td&gt;&lt;/tr&gt;</v>
      </c>
      <c r="Q263" s="106" t="str">
        <f>IF(PayItems[[#This Row],[Date Added / Modified]]&gt;0,TEXT(PayItems[[#This Row],[Date Added / Modified]],"m/d/yyy"),"")</f>
        <v/>
      </c>
    </row>
    <row r="264" spans="1:17" x14ac:dyDescent="0.2">
      <c r="A264" s="6" t="s">
        <v>1038</v>
      </c>
      <c r="B264" s="6" t="s">
        <v>1039</v>
      </c>
      <c r="C264" s="6" t="s">
        <v>110</v>
      </c>
      <c r="D264" s="6" t="s">
        <v>1040</v>
      </c>
      <c r="E264" s="8" t="s">
        <v>63</v>
      </c>
      <c r="F264" s="8">
        <v>0</v>
      </c>
      <c r="G264" s="8">
        <v>3</v>
      </c>
      <c r="H264" s="6" t="s">
        <v>344</v>
      </c>
      <c r="I264" s="176" t="s">
        <v>11389</v>
      </c>
      <c r="J264" s="176" t="s">
        <v>11389</v>
      </c>
      <c r="K264" s="176" t="s">
        <v>11388</v>
      </c>
      <c r="L264" s="8">
        <v>14</v>
      </c>
      <c r="M264" s="116"/>
      <c r="P2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&lt;tr&gt;&lt;td&gt;20425-1000&lt;/td&gt;&lt;td&gt;Ditch, excavation&lt;/td&gt;&lt;td&gt;m&lt;/td&gt;&lt;td&gt;DITCH, EXCAVATION&lt;/td&gt;&lt;td&gt;LNFT&lt;/td&gt;&lt;td&gt;0&lt;/td&gt;&lt;td&gt;3&lt;/td&gt;&lt;td&gt;N&lt;/td&gt;&lt;td&gt; &lt;/td&gt;&lt;td&gt;&lt;/td&gt;&lt;/tr&gt;</v>
      </c>
      <c r="Q264" s="106" t="str">
        <f>IF(PayItems[[#This Row],[Date Added / Modified]]&gt;0,TEXT(PayItems[[#This Row],[Date Added / Modified]],"m/d/yyy"),"")</f>
        <v/>
      </c>
    </row>
    <row r="265" spans="1:17" x14ac:dyDescent="0.2">
      <c r="A265" s="6" t="s">
        <v>1041</v>
      </c>
      <c r="B265" s="6" t="s">
        <v>1042</v>
      </c>
      <c r="C265" s="6" t="s">
        <v>110</v>
      </c>
      <c r="D265" s="6" t="s">
        <v>1043</v>
      </c>
      <c r="E265" s="8" t="s">
        <v>63</v>
      </c>
      <c r="F265" s="8">
        <v>0</v>
      </c>
      <c r="G265" s="8">
        <v>3</v>
      </c>
      <c r="H265" s="6" t="s">
        <v>344</v>
      </c>
      <c r="I265" s="176" t="s">
        <v>11389</v>
      </c>
      <c r="J265" s="176" t="s">
        <v>11389</v>
      </c>
      <c r="K265" s="176" t="s">
        <v>11388</v>
      </c>
      <c r="L265" s="8">
        <v>14</v>
      </c>
      <c r="M265" s="116"/>
      <c r="P2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&lt;tr&gt;&lt;td&gt;20425-2000&lt;/td&gt;&lt;td&gt;Ditch, excavation, furrow ditch&lt;/td&gt;&lt;td&gt;m&lt;/td&gt;&lt;td&gt;DITCH, EXCAVATION, FURROW DITCH&lt;/td&gt;&lt;td&gt;LNFT&lt;/td&gt;&lt;td&gt;0&lt;/td&gt;&lt;td&gt;3&lt;/td&gt;&lt;td&gt;N&lt;/td&gt;&lt;td&gt; &lt;/td&gt;&lt;td&gt;&lt;/td&gt;&lt;/tr&gt;</v>
      </c>
      <c r="Q265" s="106" t="str">
        <f>IF(PayItems[[#This Row],[Date Added / Modified]]&gt;0,TEXT(PayItems[[#This Row],[Date Added / Modified]],"m/d/yyy"),"")</f>
        <v/>
      </c>
    </row>
    <row r="266" spans="1:17" x14ac:dyDescent="0.2">
      <c r="A266" s="6" t="s">
        <v>1044</v>
      </c>
      <c r="B266" s="6" t="s">
        <v>1039</v>
      </c>
      <c r="C266" s="6" t="s">
        <v>113</v>
      </c>
      <c r="D266" s="6" t="s">
        <v>1040</v>
      </c>
      <c r="E266" s="8" t="s">
        <v>65</v>
      </c>
      <c r="F266" s="8">
        <v>0</v>
      </c>
      <c r="G266" s="8">
        <v>3</v>
      </c>
      <c r="H266" s="6" t="s">
        <v>344</v>
      </c>
      <c r="I266" s="176" t="s">
        <v>11389</v>
      </c>
      <c r="J266" s="176" t="s">
        <v>11389</v>
      </c>
      <c r="K266" s="176" t="s">
        <v>11388</v>
      </c>
      <c r="L266" s="8">
        <v>14</v>
      </c>
      <c r="M266" s="116"/>
      <c r="P2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&lt;tr&gt;&lt;td&gt;20426-1000&lt;/td&gt;&lt;td&gt;Ditch, excavation&lt;/td&gt;&lt;td&gt;m3&lt;/td&gt;&lt;td&gt;DITCH, EXCAVATION&lt;/td&gt;&lt;td&gt;CUYD&lt;/td&gt;&lt;td&gt;0&lt;/td&gt;&lt;td&gt;3&lt;/td&gt;&lt;td&gt;N&lt;/td&gt;&lt;td&gt; &lt;/td&gt;&lt;td&gt;&lt;/td&gt;&lt;/tr&gt;</v>
      </c>
      <c r="Q266" s="106" t="str">
        <f>IF(PayItems[[#This Row],[Date Added / Modified]]&gt;0,TEXT(PayItems[[#This Row],[Date Added / Modified]],"m/d/yyy"),"")</f>
        <v/>
      </c>
    </row>
    <row r="267" spans="1:17" x14ac:dyDescent="0.2">
      <c r="A267" s="6" t="s">
        <v>1045</v>
      </c>
      <c r="B267" s="6" t="s">
        <v>1046</v>
      </c>
      <c r="C267" s="6" t="s">
        <v>113</v>
      </c>
      <c r="D267" s="6" t="s">
        <v>1047</v>
      </c>
      <c r="E267" s="8" t="s">
        <v>65</v>
      </c>
      <c r="F267" s="8">
        <v>0</v>
      </c>
      <c r="G267" s="8">
        <v>3</v>
      </c>
      <c r="H267" s="6" t="s">
        <v>344</v>
      </c>
      <c r="I267" s="176" t="s">
        <v>11389</v>
      </c>
      <c r="J267" s="176" t="s">
        <v>11389</v>
      </c>
      <c r="K267" s="176" t="s">
        <v>11388</v>
      </c>
      <c r="L267" s="8">
        <v>14</v>
      </c>
      <c r="M267" s="116"/>
      <c r="P2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&lt;tr&gt;&lt;td&gt;20426-2000&lt;/td&gt;&lt;td&gt;Ditch, excavation by hand&lt;/td&gt;&lt;td&gt;m3&lt;/td&gt;&lt;td&gt;DITCH, EXCAVATION BY HAND&lt;/td&gt;&lt;td&gt;CUYD&lt;/td&gt;&lt;td&gt;0&lt;/td&gt;&lt;td&gt;3&lt;/td&gt;&lt;td&gt;N&lt;/td&gt;&lt;td&gt; &lt;/td&gt;&lt;td&gt;&lt;/td&gt;&lt;/tr&gt;</v>
      </c>
      <c r="Q267" s="106" t="str">
        <f>IF(PayItems[[#This Row],[Date Added / Modified]]&gt;0,TEXT(PayItems[[#This Row],[Date Added / Modified]],"m/d/yyy"),"")</f>
        <v/>
      </c>
    </row>
    <row r="268" spans="1:17" x14ac:dyDescent="0.2">
      <c r="A268" s="6" t="s">
        <v>1048</v>
      </c>
      <c r="B268" s="6" t="s">
        <v>1049</v>
      </c>
      <c r="C268" s="6" t="s">
        <v>110</v>
      </c>
      <c r="D268" s="6" t="s">
        <v>1050</v>
      </c>
      <c r="E268" s="8" t="s">
        <v>63</v>
      </c>
      <c r="F268" s="8">
        <v>0</v>
      </c>
      <c r="G268" s="8">
        <v>3</v>
      </c>
      <c r="H268" s="6" t="s">
        <v>344</v>
      </c>
      <c r="I268" s="176" t="s">
        <v>11389</v>
      </c>
      <c r="J268" s="176" t="s">
        <v>11389</v>
      </c>
      <c r="K268" s="176" t="s">
        <v>11388</v>
      </c>
      <c r="L268" s="8">
        <v>14</v>
      </c>
      <c r="M268" s="116"/>
      <c r="P2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&lt;tr&gt;&lt;td&gt;20430-1000&lt;/td&gt;&lt;td&gt;Shoulder, excavation&lt;/td&gt;&lt;td&gt;m&lt;/td&gt;&lt;td&gt;SHOULDER, EXCAVATION&lt;/td&gt;&lt;td&gt;LNFT&lt;/td&gt;&lt;td&gt;0&lt;/td&gt;&lt;td&gt;3&lt;/td&gt;&lt;td&gt;N&lt;/td&gt;&lt;td&gt; &lt;/td&gt;&lt;td&gt;&lt;/td&gt;&lt;/tr&gt;</v>
      </c>
      <c r="Q268" s="106" t="str">
        <f>IF(PayItems[[#This Row],[Date Added / Modified]]&gt;0,TEXT(PayItems[[#This Row],[Date Added / Modified]],"m/d/yyy"),"")</f>
        <v/>
      </c>
    </row>
    <row r="269" spans="1:17" x14ac:dyDescent="0.2">
      <c r="A269" s="6" t="s">
        <v>1051</v>
      </c>
      <c r="B269" s="6" t="s">
        <v>1049</v>
      </c>
      <c r="C269" s="6" t="s">
        <v>113</v>
      </c>
      <c r="D269" s="6" t="s">
        <v>1050</v>
      </c>
      <c r="E269" s="8" t="s">
        <v>65</v>
      </c>
      <c r="F269" s="8">
        <v>0</v>
      </c>
      <c r="G269" s="8">
        <v>3</v>
      </c>
      <c r="H269" s="6" t="s">
        <v>344</v>
      </c>
      <c r="I269" s="176" t="s">
        <v>11389</v>
      </c>
      <c r="J269" s="176" t="s">
        <v>11389</v>
      </c>
      <c r="K269" s="176" t="s">
        <v>11388</v>
      </c>
      <c r="L269" s="8">
        <v>14</v>
      </c>
      <c r="M269" s="116"/>
      <c r="P2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&lt;tr&gt;&lt;td&gt;20431-1000&lt;/td&gt;&lt;td&gt;Shoulder, excavation&lt;/td&gt;&lt;td&gt;m3&lt;/td&gt;&lt;td&gt;SHOULDER, EXCAVATION&lt;/td&gt;&lt;td&gt;CUYD&lt;/td&gt;&lt;td&gt;0&lt;/td&gt;&lt;td&gt;3&lt;/td&gt;&lt;td&gt;N&lt;/td&gt;&lt;td&gt; &lt;/td&gt;&lt;td&gt;&lt;/td&gt;&lt;/tr&gt;</v>
      </c>
      <c r="Q269" s="106" t="str">
        <f>IF(PayItems[[#This Row],[Date Added / Modified]]&gt;0,TEXT(PayItems[[#This Row],[Date Added / Modified]],"m/d/yyy"),"")</f>
        <v/>
      </c>
    </row>
    <row r="270" spans="1:17" x14ac:dyDescent="0.2">
      <c r="A270" s="6" t="s">
        <v>1052</v>
      </c>
      <c r="B270" s="6" t="s">
        <v>1053</v>
      </c>
      <c r="C270" s="6" t="s">
        <v>113</v>
      </c>
      <c r="D270" s="6" t="s">
        <v>1054</v>
      </c>
      <c r="E270" s="8" t="s">
        <v>65</v>
      </c>
      <c r="F270" s="8">
        <v>0</v>
      </c>
      <c r="G270" s="8">
        <v>3</v>
      </c>
      <c r="H270" s="6" t="s">
        <v>344</v>
      </c>
      <c r="I270" s="176" t="s">
        <v>11389</v>
      </c>
      <c r="J270" s="176" t="s">
        <v>11389</v>
      </c>
      <c r="K270" s="176" t="s">
        <v>11388</v>
      </c>
      <c r="L270" s="8">
        <v>14</v>
      </c>
      <c r="M270" s="116"/>
      <c r="P2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&lt;tr&gt;&lt;td&gt;20435-1000&lt;/td&gt;&lt;td&gt;Backfill, select granular&lt;/td&gt;&lt;td&gt;m3&lt;/td&gt;&lt;td&gt;BACKFILL, SELECT GRANULAR&lt;/td&gt;&lt;td&gt;CUYD&lt;/td&gt;&lt;td&gt;0&lt;/td&gt;&lt;td&gt;3&lt;/td&gt;&lt;td&gt;N&lt;/td&gt;&lt;td&gt; &lt;/td&gt;&lt;td&gt;&lt;/td&gt;&lt;/tr&gt;</v>
      </c>
      <c r="Q270" s="106" t="str">
        <f>IF(PayItems[[#This Row],[Date Added / Modified]]&gt;0,TEXT(PayItems[[#This Row],[Date Added / Modified]],"m/d/yyy"),"")</f>
        <v/>
      </c>
    </row>
    <row r="271" spans="1:17" x14ac:dyDescent="0.2">
      <c r="A271" s="6" t="s">
        <v>1055</v>
      </c>
      <c r="B271" s="6" t="s">
        <v>1056</v>
      </c>
      <c r="C271" s="6" t="s">
        <v>113</v>
      </c>
      <c r="D271" s="6" t="s">
        <v>1057</v>
      </c>
      <c r="E271" s="8" t="s">
        <v>65</v>
      </c>
      <c r="F271" s="8">
        <v>0</v>
      </c>
      <c r="G271" s="8">
        <v>3</v>
      </c>
      <c r="H271" s="6" t="s">
        <v>344</v>
      </c>
      <c r="I271" s="176" t="s">
        <v>11389</v>
      </c>
      <c r="J271" s="176" t="s">
        <v>11389</v>
      </c>
      <c r="K271" s="176" t="s">
        <v>11388</v>
      </c>
      <c r="L271" s="8">
        <v>14</v>
      </c>
      <c r="M271" s="116"/>
      <c r="P2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&lt;tr&gt;&lt;td&gt;20435-2000&lt;/td&gt;&lt;td&gt;Backfill, granular&lt;/td&gt;&lt;td&gt;m3&lt;/td&gt;&lt;td&gt;BACKFILL, GRANULAR&lt;/td&gt;&lt;td&gt;CUYD&lt;/td&gt;&lt;td&gt;0&lt;/td&gt;&lt;td&gt;3&lt;/td&gt;&lt;td&gt;N&lt;/td&gt;&lt;td&gt; &lt;/td&gt;&lt;td&gt;&lt;/td&gt;&lt;/tr&gt;</v>
      </c>
      <c r="Q271" s="106" t="str">
        <f>IF(PayItems[[#This Row],[Date Added / Modified]]&gt;0,TEXT(PayItems[[#This Row],[Date Added / Modified]],"m/d/yyy"),"")</f>
        <v/>
      </c>
    </row>
    <row r="272" spans="1:17" x14ac:dyDescent="0.2">
      <c r="A272" s="6" t="s">
        <v>1058</v>
      </c>
      <c r="B272" s="6" t="s">
        <v>1059</v>
      </c>
      <c r="C272" s="6" t="s">
        <v>113</v>
      </c>
      <c r="D272" s="6" t="s">
        <v>1060</v>
      </c>
      <c r="E272" s="8" t="s">
        <v>65</v>
      </c>
      <c r="F272" s="8">
        <v>0</v>
      </c>
      <c r="G272" s="8">
        <v>3</v>
      </c>
      <c r="H272" s="6" t="s">
        <v>344</v>
      </c>
      <c r="I272" s="176" t="s">
        <v>11389</v>
      </c>
      <c r="J272" s="176" t="s">
        <v>11389</v>
      </c>
      <c r="K272" s="176" t="s">
        <v>11388</v>
      </c>
      <c r="L272" s="8">
        <v>14</v>
      </c>
      <c r="M272" s="116"/>
      <c r="P2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&lt;tr&gt;&lt;td&gt;20435-2500&lt;/td&gt;&lt;td&gt;Backfill, permeable&lt;/td&gt;&lt;td&gt;m3&lt;/td&gt;&lt;td&gt;BACKFILL, PERMEABLE&lt;/td&gt;&lt;td&gt;CUYD&lt;/td&gt;&lt;td&gt;0&lt;/td&gt;&lt;td&gt;3&lt;/td&gt;&lt;td&gt;N&lt;/td&gt;&lt;td&gt; &lt;/td&gt;&lt;td&gt;&lt;/td&gt;&lt;/tr&gt;</v>
      </c>
      <c r="Q272" s="106" t="str">
        <f>IF(PayItems[[#This Row],[Date Added / Modified]]&gt;0,TEXT(PayItems[[#This Row],[Date Added / Modified]],"m/d/yyy"),"")</f>
        <v/>
      </c>
    </row>
    <row r="273" spans="1:17" x14ac:dyDescent="0.2">
      <c r="A273" s="6" t="s">
        <v>1061</v>
      </c>
      <c r="B273" s="6" t="s">
        <v>1062</v>
      </c>
      <c r="C273" s="6" t="s">
        <v>113</v>
      </c>
      <c r="D273" s="6" t="s">
        <v>1063</v>
      </c>
      <c r="E273" s="8" t="s">
        <v>65</v>
      </c>
      <c r="F273" s="8">
        <v>0</v>
      </c>
      <c r="G273" s="8">
        <v>3</v>
      </c>
      <c r="H273" s="6" t="s">
        <v>344</v>
      </c>
      <c r="I273" s="176" t="s">
        <v>11389</v>
      </c>
      <c r="J273" s="176" t="s">
        <v>11389</v>
      </c>
      <c r="K273" s="176" t="s">
        <v>11388</v>
      </c>
      <c r="L273" s="8">
        <v>14</v>
      </c>
      <c r="M273" s="116"/>
      <c r="P2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&lt;tr&gt;&lt;td&gt;20435-3000&lt;/td&gt;&lt;td&gt;Backfill, curb&lt;/td&gt;&lt;td&gt;m3&lt;/td&gt;&lt;td&gt;BACKFILL, CURB&lt;/td&gt;&lt;td&gt;CUYD&lt;/td&gt;&lt;td&gt;0&lt;/td&gt;&lt;td&gt;3&lt;/td&gt;&lt;td&gt;N&lt;/td&gt;&lt;td&gt; &lt;/td&gt;&lt;td&gt;&lt;/td&gt;&lt;/tr&gt;</v>
      </c>
      <c r="Q273" s="106" t="str">
        <f>IF(PayItems[[#This Row],[Date Added / Modified]]&gt;0,TEXT(PayItems[[#This Row],[Date Added / Modified]],"m/d/yyy"),"")</f>
        <v/>
      </c>
    </row>
    <row r="274" spans="1:17" s="88" customFormat="1" x14ac:dyDescent="0.2">
      <c r="A274" s="106" t="s">
        <v>11432</v>
      </c>
      <c r="B274" s="106" t="s">
        <v>1056</v>
      </c>
      <c r="C274" s="106" t="s">
        <v>124</v>
      </c>
      <c r="D274" s="106" t="s">
        <v>1057</v>
      </c>
      <c r="E274" s="45" t="s">
        <v>66</v>
      </c>
      <c r="F274" s="180">
        <v>0</v>
      </c>
      <c r="G274" s="180">
        <v>3</v>
      </c>
      <c r="H274" s="106" t="s">
        <v>344</v>
      </c>
      <c r="I274" s="177" t="s">
        <v>11389</v>
      </c>
      <c r="J274" s="177" t="s">
        <v>11389</v>
      </c>
      <c r="K274" s="177" t="s">
        <v>11388</v>
      </c>
      <c r="L274" s="180">
        <v>14</v>
      </c>
      <c r="M274" s="116">
        <v>45301</v>
      </c>
      <c r="N274" s="106" t="s">
        <v>9962</v>
      </c>
      <c r="O274" s="179"/>
      <c r="P274"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&lt;tr&gt;&lt;td&gt;20436-2000&lt;/td&gt;&lt;td&gt;Backfill, granular&lt;/td&gt;&lt;td&gt;t&lt;/td&gt;&lt;td&gt;BACKFILL, GRANULAR&lt;/td&gt;&lt;td&gt;TON&lt;/td&gt;&lt;td&gt;0&lt;/td&gt;&lt;td&gt;3&lt;/td&gt;&lt;td&gt;N&lt;/td&gt;&lt;td&gt;1/10/2024&lt;/td&gt;&lt;td&gt;&lt;/td&gt;&lt;/tr&gt;</v>
      </c>
      <c r="Q274" s="181" t="str">
        <f>IF(PayItems[[#This Row],[Date Added / Modified]]&gt;0,TEXT(PayItems[[#This Row],[Date Added / Modified]],"m/d/yyy"),"")</f>
        <v>1/10/2024</v>
      </c>
    </row>
    <row r="275" spans="1:17" x14ac:dyDescent="0.2">
      <c r="A275" s="6" t="s">
        <v>1064</v>
      </c>
      <c r="B275" s="6" t="s">
        <v>47</v>
      </c>
      <c r="C275" s="6" t="s">
        <v>110</v>
      </c>
      <c r="D275" s="6" t="s">
        <v>1065</v>
      </c>
      <c r="E275" s="8" t="s">
        <v>63</v>
      </c>
      <c r="F275" s="8">
        <v>0</v>
      </c>
      <c r="G275" s="8">
        <v>3</v>
      </c>
      <c r="H275" s="6" t="s">
        <v>344</v>
      </c>
      <c r="I275" s="176" t="s">
        <v>11389</v>
      </c>
      <c r="J275" s="176" t="s">
        <v>11389</v>
      </c>
      <c r="K275" s="176" t="s">
        <v>11388</v>
      </c>
      <c r="L275" s="8">
        <v>14</v>
      </c>
      <c r="M275" s="116"/>
      <c r="P2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&lt;tr&gt;&lt;td&gt;20440-0000&lt;/td&gt;&lt;td&gt;Rounding cut slopes&lt;/td&gt;&lt;td&gt;m&lt;/td&gt;&lt;td&gt;ROUNDING CUT SLOPES&lt;/td&gt;&lt;td&gt;LNFT&lt;/td&gt;&lt;td&gt;0&lt;/td&gt;&lt;td&gt;3&lt;/td&gt;&lt;td&gt;N&lt;/td&gt;&lt;td&gt; &lt;/td&gt;&lt;td&gt;&lt;/td&gt;&lt;/tr&gt;</v>
      </c>
      <c r="Q275" s="106" t="str">
        <f>IF(PayItems[[#This Row],[Date Added / Modified]]&gt;0,TEXT(PayItems[[#This Row],[Date Added / Modified]],"m/d/yyy"),"")</f>
        <v/>
      </c>
    </row>
    <row r="276" spans="1:17" x14ac:dyDescent="0.2">
      <c r="A276" s="6" t="s">
        <v>1066</v>
      </c>
      <c r="B276" s="6" t="s">
        <v>48</v>
      </c>
      <c r="C276" s="6" t="s">
        <v>113</v>
      </c>
      <c r="D276" s="6" t="s">
        <v>1067</v>
      </c>
      <c r="E276" s="8" t="s">
        <v>65</v>
      </c>
      <c r="F276" s="8">
        <v>0</v>
      </c>
      <c r="G276" s="8">
        <v>3</v>
      </c>
      <c r="H276" s="6" t="s">
        <v>344</v>
      </c>
      <c r="I276" s="176" t="s">
        <v>11389</v>
      </c>
      <c r="J276" s="176" t="s">
        <v>11389</v>
      </c>
      <c r="K276" s="176" t="s">
        <v>11388</v>
      </c>
      <c r="L276" s="8">
        <v>14</v>
      </c>
      <c r="M276" s="116"/>
      <c r="P2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&lt;tr&gt;&lt;td&gt;20441-0000&lt;/td&gt;&lt;td&gt;Waste&lt;/td&gt;&lt;td&gt;m3&lt;/td&gt;&lt;td&gt;WASTE&lt;/td&gt;&lt;td&gt;CUYD&lt;/td&gt;&lt;td&gt;0&lt;/td&gt;&lt;td&gt;3&lt;/td&gt;&lt;td&gt;N&lt;/td&gt;&lt;td&gt; &lt;/td&gt;&lt;td&gt;&lt;/td&gt;&lt;/tr&gt;</v>
      </c>
      <c r="Q276" s="106" t="str">
        <f>IF(PayItems[[#This Row],[Date Added / Modified]]&gt;0,TEXT(PayItems[[#This Row],[Date Added / Modified]],"m/d/yyy"),"")</f>
        <v/>
      </c>
    </row>
    <row r="277" spans="1:17" x14ac:dyDescent="0.2">
      <c r="A277" s="6" t="s">
        <v>1068</v>
      </c>
      <c r="B277" s="6" t="s">
        <v>49</v>
      </c>
      <c r="C277" s="6" t="s">
        <v>113</v>
      </c>
      <c r="D277" s="6" t="s">
        <v>1069</v>
      </c>
      <c r="E277" s="8" t="s">
        <v>65</v>
      </c>
      <c r="F277" s="8">
        <v>0</v>
      </c>
      <c r="G277" s="8">
        <v>3</v>
      </c>
      <c r="H277" s="6" t="s">
        <v>344</v>
      </c>
      <c r="I277" s="176" t="s">
        <v>11389</v>
      </c>
      <c r="J277" s="176" t="s">
        <v>11389</v>
      </c>
      <c r="K277" s="176" t="s">
        <v>11388</v>
      </c>
      <c r="L277" s="8">
        <v>14</v>
      </c>
      <c r="M277" s="116"/>
      <c r="P2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&lt;tr&gt;&lt;td&gt;20442-0000&lt;/td&gt;&lt;td&gt;Slope scaling&lt;/td&gt;&lt;td&gt;m3&lt;/td&gt;&lt;td&gt;SLOPE SCALING&lt;/td&gt;&lt;td&gt;CUYD&lt;/td&gt;&lt;td&gt;0&lt;/td&gt;&lt;td&gt;3&lt;/td&gt;&lt;td&gt;N&lt;/td&gt;&lt;td&gt; &lt;/td&gt;&lt;td&gt;&lt;/td&gt;&lt;/tr&gt;</v>
      </c>
      <c r="Q277" s="106" t="str">
        <f>IF(PayItems[[#This Row],[Date Added / Modified]]&gt;0,TEXT(PayItems[[#This Row],[Date Added / Modified]],"m/d/yyy"),"")</f>
        <v/>
      </c>
    </row>
    <row r="278" spans="1:17" x14ac:dyDescent="0.2">
      <c r="A278" s="6" t="s">
        <v>1070</v>
      </c>
      <c r="B278" s="6" t="s">
        <v>50</v>
      </c>
      <c r="C278" s="6" t="s">
        <v>110</v>
      </c>
      <c r="D278" s="6" t="s">
        <v>1071</v>
      </c>
      <c r="E278" s="8" t="s">
        <v>63</v>
      </c>
      <c r="F278" s="8">
        <v>0</v>
      </c>
      <c r="G278" s="8">
        <v>3</v>
      </c>
      <c r="H278" s="6" t="s">
        <v>344</v>
      </c>
      <c r="I278" s="176" t="s">
        <v>11389</v>
      </c>
      <c r="J278" s="176" t="s">
        <v>11389</v>
      </c>
      <c r="K278" s="176" t="s">
        <v>11388</v>
      </c>
      <c r="L278" s="8">
        <v>14</v>
      </c>
      <c r="M278" s="116"/>
      <c r="P2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&lt;tr&gt;&lt;td&gt;20443-0000&lt;/td&gt;&lt;td&gt;Berms&lt;/td&gt;&lt;td&gt;m&lt;/td&gt;&lt;td&gt;BERMS&lt;/td&gt;&lt;td&gt;LNFT&lt;/td&gt;&lt;td&gt;0&lt;/td&gt;&lt;td&gt;3&lt;/td&gt;&lt;td&gt;N&lt;/td&gt;&lt;td&gt; &lt;/td&gt;&lt;td&gt;&lt;/td&gt;&lt;/tr&gt;</v>
      </c>
      <c r="Q278" s="106" t="str">
        <f>IF(PayItems[[#This Row],[Date Added / Modified]]&gt;0,TEXT(PayItems[[#This Row],[Date Added / Modified]],"m/d/yyy"),"")</f>
        <v/>
      </c>
    </row>
    <row r="279" spans="1:17" x14ac:dyDescent="0.2">
      <c r="A279" s="6" t="s">
        <v>8604</v>
      </c>
      <c r="B279" s="6" t="s">
        <v>8605</v>
      </c>
      <c r="C279" s="6" t="s">
        <v>109</v>
      </c>
      <c r="D279" s="6" t="s">
        <v>8606</v>
      </c>
      <c r="E279" s="8" t="s">
        <v>62</v>
      </c>
      <c r="F279" s="8">
        <v>0</v>
      </c>
      <c r="G279" s="8">
        <v>3</v>
      </c>
      <c r="H279" s="6" t="s">
        <v>344</v>
      </c>
      <c r="I279" s="176" t="s">
        <v>11389</v>
      </c>
      <c r="J279" s="176" t="s">
        <v>11389</v>
      </c>
      <c r="K279" s="176" t="s">
        <v>11388</v>
      </c>
      <c r="L279" s="8">
        <v>14</v>
      </c>
      <c r="M279" s="116"/>
      <c r="P2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&lt;tr&gt;&lt;td&gt;20444-0000&lt;/td&gt;&lt;td&gt;Slope grading&lt;/td&gt;&lt;td&gt;m2&lt;/td&gt;&lt;td&gt;SLOPE GRADING&lt;/td&gt;&lt;td&gt;SQYD&lt;/td&gt;&lt;td&gt;0&lt;/td&gt;&lt;td&gt;3&lt;/td&gt;&lt;td&gt;N&lt;/td&gt;&lt;td&gt; &lt;/td&gt;&lt;td&gt;&lt;/td&gt;&lt;/tr&gt;</v>
      </c>
      <c r="Q279" s="106" t="str">
        <f>IF(PayItems[[#This Row],[Date Added / Modified]]&gt;0,TEXT(PayItems[[#This Row],[Date Added / Modified]],"m/d/yyy"),"")</f>
        <v/>
      </c>
    </row>
    <row r="280" spans="1:17" x14ac:dyDescent="0.2">
      <c r="A280" s="6" t="s">
        <v>1072</v>
      </c>
      <c r="B280" s="6" t="s">
        <v>1073</v>
      </c>
      <c r="C280" s="6" t="s">
        <v>113</v>
      </c>
      <c r="D280" s="6" t="s">
        <v>1074</v>
      </c>
      <c r="E280" s="8" t="s">
        <v>65</v>
      </c>
      <c r="F280" s="8">
        <v>0</v>
      </c>
      <c r="G280" s="8">
        <v>3</v>
      </c>
      <c r="H280" s="6" t="s">
        <v>344</v>
      </c>
      <c r="I280" s="176" t="s">
        <v>11389</v>
      </c>
      <c r="J280" s="176" t="s">
        <v>11389</v>
      </c>
      <c r="K280" s="176" t="s">
        <v>11388</v>
      </c>
      <c r="L280" s="8">
        <v>14</v>
      </c>
      <c r="M280" s="116"/>
      <c r="P2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&lt;tr&gt;&lt;td&gt;20450-1000&lt;/td&gt;&lt;td&gt;Borrow, rock&lt;/td&gt;&lt;td&gt;m3&lt;/td&gt;&lt;td&gt;BORROW, ROCK&lt;/td&gt;&lt;td&gt;CUYD&lt;/td&gt;&lt;td&gt;0&lt;/td&gt;&lt;td&gt;3&lt;/td&gt;&lt;td&gt;N&lt;/td&gt;&lt;td&gt; &lt;/td&gt;&lt;td&gt;&lt;/td&gt;&lt;/tr&gt;</v>
      </c>
      <c r="Q280" s="106" t="str">
        <f>IF(PayItems[[#This Row],[Date Added / Modified]]&gt;0,TEXT(PayItems[[#This Row],[Date Added / Modified]],"m/d/yyy"),"")</f>
        <v/>
      </c>
    </row>
    <row r="281" spans="1:17" x14ac:dyDescent="0.2">
      <c r="A281" s="6" t="s">
        <v>1075</v>
      </c>
      <c r="B281" s="6" t="s">
        <v>1073</v>
      </c>
      <c r="C281" s="6" t="s">
        <v>124</v>
      </c>
      <c r="D281" s="6" t="s">
        <v>1074</v>
      </c>
      <c r="E281" s="8" t="s">
        <v>66</v>
      </c>
      <c r="F281" s="8">
        <v>0</v>
      </c>
      <c r="G281" s="8">
        <v>3</v>
      </c>
      <c r="H281" s="6" t="s">
        <v>344</v>
      </c>
      <c r="I281" s="176" t="s">
        <v>11389</v>
      </c>
      <c r="J281" s="176" t="s">
        <v>11389</v>
      </c>
      <c r="K281" s="176" t="s">
        <v>11388</v>
      </c>
      <c r="L281" s="8">
        <v>14</v>
      </c>
      <c r="M281" s="116"/>
      <c r="P2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&lt;tr&gt;&lt;td&gt;20451-1000&lt;/td&gt;&lt;td&gt;Borrow, rock&lt;/td&gt;&lt;td&gt;t&lt;/td&gt;&lt;td&gt;BORROW, ROCK&lt;/td&gt;&lt;td&gt;TON&lt;/td&gt;&lt;td&gt;0&lt;/td&gt;&lt;td&gt;3&lt;/td&gt;&lt;td&gt;N&lt;/td&gt;&lt;td&gt; &lt;/td&gt;&lt;td&gt;&lt;/td&gt;&lt;/tr&gt;</v>
      </c>
      <c r="Q281" s="106" t="str">
        <f>IF(PayItems[[#This Row],[Date Added / Modified]]&gt;0,TEXT(PayItems[[#This Row],[Date Added / Modified]],"m/d/yyy"),"")</f>
        <v/>
      </c>
    </row>
    <row r="282" spans="1:17" x14ac:dyDescent="0.2">
      <c r="A282" s="6" t="s">
        <v>1076</v>
      </c>
      <c r="B282" s="6" t="s">
        <v>80</v>
      </c>
      <c r="C282" s="6" t="s">
        <v>113</v>
      </c>
      <c r="D282" s="6" t="s">
        <v>1077</v>
      </c>
      <c r="E282" s="8" t="s">
        <v>65</v>
      </c>
      <c r="F282" s="8">
        <v>0</v>
      </c>
      <c r="G282" s="8">
        <v>3</v>
      </c>
      <c r="H282" s="6" t="s">
        <v>344</v>
      </c>
      <c r="I282" s="176" t="s">
        <v>11389</v>
      </c>
      <c r="J282" s="176" t="s">
        <v>11389</v>
      </c>
      <c r="K282" s="176" t="s">
        <v>11388</v>
      </c>
      <c r="L282" s="8">
        <v>14</v>
      </c>
      <c r="M282" s="116"/>
      <c r="P2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&lt;tr&gt;&lt;td&gt;20460-0000&lt;/td&gt;&lt;td&gt;Hand excavation&lt;/td&gt;&lt;td&gt;m3&lt;/td&gt;&lt;td&gt;HAND EXCAVATION&lt;/td&gt;&lt;td&gt;CUYD&lt;/td&gt;&lt;td&gt;0&lt;/td&gt;&lt;td&gt;3&lt;/td&gt;&lt;td&gt;N&lt;/td&gt;&lt;td&gt; &lt;/td&gt;&lt;td&gt;&lt;/td&gt;&lt;/tr&gt;</v>
      </c>
      <c r="Q282" s="106" t="str">
        <f>IF(PayItems[[#This Row],[Date Added / Modified]]&gt;0,TEXT(PayItems[[#This Row],[Date Added / Modified]],"m/d/yyy"),"")</f>
        <v/>
      </c>
    </row>
    <row r="283" spans="1:17" x14ac:dyDescent="0.2">
      <c r="A283" s="6" t="s">
        <v>1078</v>
      </c>
      <c r="B283" s="6" t="s">
        <v>83</v>
      </c>
      <c r="C283" s="6" t="s">
        <v>6</v>
      </c>
      <c r="D283" s="6" t="s">
        <v>1079</v>
      </c>
      <c r="E283" s="8" t="s">
        <v>59</v>
      </c>
      <c r="F283" s="8">
        <v>0</v>
      </c>
      <c r="G283" s="8">
        <v>3</v>
      </c>
      <c r="H283" s="6" t="s">
        <v>344</v>
      </c>
      <c r="I283" s="176" t="s">
        <v>11389</v>
      </c>
      <c r="J283" s="176" t="s">
        <v>11389</v>
      </c>
      <c r="K283" s="176" t="s">
        <v>11388</v>
      </c>
      <c r="L283" s="8">
        <v>14</v>
      </c>
      <c r="M283" s="116"/>
      <c r="P2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&lt;tr&gt;&lt;td&gt;20465-0000&lt;/td&gt;&lt;td&gt;Conserve and place boulder&lt;/td&gt;&lt;td&gt;Each&lt;/td&gt;&lt;td&gt;CONSERVE AND PLACE BOULDER&lt;/td&gt;&lt;td&gt;EACH&lt;/td&gt;&lt;td&gt;0&lt;/td&gt;&lt;td&gt;3&lt;/td&gt;&lt;td&gt;N&lt;/td&gt;&lt;td&gt; &lt;/td&gt;&lt;td&gt;&lt;/td&gt;&lt;/tr&gt;</v>
      </c>
      <c r="Q283" s="106" t="str">
        <f>IF(PayItems[[#This Row],[Date Added / Modified]]&gt;0,TEXT(PayItems[[#This Row],[Date Added / Modified]],"m/d/yyy"),"")</f>
        <v/>
      </c>
    </row>
    <row r="284" spans="1:17" x14ac:dyDescent="0.2">
      <c r="A284" s="6" t="s">
        <v>1080</v>
      </c>
      <c r="B284" s="6" t="s">
        <v>1081</v>
      </c>
      <c r="C284" s="6" t="s">
        <v>113</v>
      </c>
      <c r="D284" s="6" t="s">
        <v>1082</v>
      </c>
      <c r="E284" s="8" t="s">
        <v>65</v>
      </c>
      <c r="F284" s="8">
        <v>0</v>
      </c>
      <c r="G284" s="8">
        <v>3</v>
      </c>
      <c r="H284" s="6" t="s">
        <v>344</v>
      </c>
      <c r="I284" s="176" t="s">
        <v>11389</v>
      </c>
      <c r="J284" s="176" t="s">
        <v>11389</v>
      </c>
      <c r="K284" s="176" t="s">
        <v>11388</v>
      </c>
      <c r="L284" s="8">
        <v>14</v>
      </c>
      <c r="M284" s="116"/>
      <c r="P2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&lt;tr&gt;&lt;td&gt;20466-0000&lt;/td&gt;&lt;td&gt;Conserve and stockpile topsoil&lt;/td&gt;&lt;td&gt;m3&lt;/td&gt;&lt;td&gt;CONSERVE AND STOCKPILE TOPSOIL&lt;/td&gt;&lt;td&gt;CUYD&lt;/td&gt;&lt;td&gt;0&lt;/td&gt;&lt;td&gt;3&lt;/td&gt;&lt;td&gt;N&lt;/td&gt;&lt;td&gt; &lt;/td&gt;&lt;td&gt;&lt;/td&gt;&lt;/tr&gt;</v>
      </c>
      <c r="Q284" s="106" t="str">
        <f>IF(PayItems[[#This Row],[Date Added / Modified]]&gt;0,TEXT(PayItems[[#This Row],[Date Added / Modified]],"m/d/yyy"),"")</f>
        <v/>
      </c>
    </row>
    <row r="285" spans="1:17" x14ac:dyDescent="0.2">
      <c r="A285" s="6" t="s">
        <v>1083</v>
      </c>
      <c r="B285" s="6" t="s">
        <v>81</v>
      </c>
      <c r="C285" s="6" t="s">
        <v>110</v>
      </c>
      <c r="D285" s="6" t="s">
        <v>1084</v>
      </c>
      <c r="E285" s="8" t="s">
        <v>63</v>
      </c>
      <c r="F285" s="8">
        <v>0</v>
      </c>
      <c r="G285" s="8">
        <v>3</v>
      </c>
      <c r="H285" s="6" t="s">
        <v>344</v>
      </c>
      <c r="I285" s="176" t="s">
        <v>11389</v>
      </c>
      <c r="J285" s="176" t="s">
        <v>11389</v>
      </c>
      <c r="K285" s="176" t="s">
        <v>11388</v>
      </c>
      <c r="L285" s="8">
        <v>14</v>
      </c>
      <c r="M285" s="116"/>
      <c r="P2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&lt;tr&gt;&lt;td&gt;20501-0000&lt;/td&gt;&lt;td&gt;Controlled blast hole&lt;/td&gt;&lt;td&gt;m&lt;/td&gt;&lt;td&gt;CONTROLLED BLAST HOLE&lt;/td&gt;&lt;td&gt;LNFT&lt;/td&gt;&lt;td&gt;0&lt;/td&gt;&lt;td&gt;3&lt;/td&gt;&lt;td&gt;N&lt;/td&gt;&lt;td&gt; &lt;/td&gt;&lt;td&gt;&lt;/td&gt;&lt;/tr&gt;</v>
      </c>
      <c r="Q285" s="106" t="str">
        <f>IF(PayItems[[#This Row],[Date Added / Modified]]&gt;0,TEXT(PayItems[[#This Row],[Date Added / Modified]],"m/d/yyy"),"")</f>
        <v/>
      </c>
    </row>
    <row r="286" spans="1:17" x14ac:dyDescent="0.2">
      <c r="A286" s="6" t="s">
        <v>1085</v>
      </c>
      <c r="B286" s="6" t="s">
        <v>82</v>
      </c>
      <c r="C286" s="6" t="s">
        <v>109</v>
      </c>
      <c r="D286" s="6" t="s">
        <v>1086</v>
      </c>
      <c r="E286" s="8" t="s">
        <v>56</v>
      </c>
      <c r="F286" s="8">
        <v>0</v>
      </c>
      <c r="G286" s="8">
        <v>3</v>
      </c>
      <c r="H286" s="6" t="s">
        <v>344</v>
      </c>
      <c r="I286" s="176" t="s">
        <v>11389</v>
      </c>
      <c r="J286" s="176" t="s">
        <v>11389</v>
      </c>
      <c r="K286" s="176" t="s">
        <v>11388</v>
      </c>
      <c r="L286" s="8">
        <v>14</v>
      </c>
      <c r="M286" s="116"/>
      <c r="P2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&lt;tr&gt;&lt;td&gt;20502-0000&lt;/td&gt;&lt;td&gt;Controlled blasting&lt;/td&gt;&lt;td&gt;m2&lt;/td&gt;&lt;td&gt;CONTROLLED BLASTING&lt;/td&gt;&lt;td&gt;SQFT&lt;/td&gt;&lt;td&gt;0&lt;/td&gt;&lt;td&gt;3&lt;/td&gt;&lt;td&gt;N&lt;/td&gt;&lt;td&gt; &lt;/td&gt;&lt;td&gt;&lt;/td&gt;&lt;/tr&gt;</v>
      </c>
      <c r="Q286" s="106" t="str">
        <f>IF(PayItems[[#This Row],[Date Added / Modified]]&gt;0,TEXT(PayItems[[#This Row],[Date Added / Modified]],"m/d/yyy"),"")</f>
        <v/>
      </c>
    </row>
    <row r="287" spans="1:17" x14ac:dyDescent="0.2">
      <c r="A287" s="6" t="s">
        <v>1087</v>
      </c>
      <c r="B287" s="6" t="s">
        <v>88</v>
      </c>
      <c r="C287" s="6" t="s">
        <v>85</v>
      </c>
      <c r="D287" s="6" t="s">
        <v>1088</v>
      </c>
      <c r="E287" s="8" t="s">
        <v>85</v>
      </c>
      <c r="F287" s="8">
        <v>0</v>
      </c>
      <c r="G287" s="8">
        <v>3</v>
      </c>
      <c r="H287" s="6" t="s">
        <v>344</v>
      </c>
      <c r="I287" s="176" t="s">
        <v>11389</v>
      </c>
      <c r="J287" s="176" t="s">
        <v>11389</v>
      </c>
      <c r="K287" s="176" t="s">
        <v>11388</v>
      </c>
      <c r="L287" s="8">
        <v>14</v>
      </c>
      <c r="M287" s="116"/>
      <c r="P2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&lt;tr&gt;&lt;td&gt;20503-0000&lt;/td&gt;&lt;td&gt;Controlled vibration monitoring&lt;/td&gt;&lt;td&gt;LPSM&lt;/td&gt;&lt;td&gt;CONTROLLED VIBRATION MONITORING&lt;/td&gt;&lt;td&gt;LPSM&lt;/td&gt;&lt;td&gt;0&lt;/td&gt;&lt;td&gt;3&lt;/td&gt;&lt;td&gt;N&lt;/td&gt;&lt;td&gt; &lt;/td&gt;&lt;td&gt;&lt;/td&gt;&lt;/tr&gt;</v>
      </c>
      <c r="Q287" s="106" t="str">
        <f>IF(PayItems[[#This Row],[Date Added / Modified]]&gt;0,TEXT(PayItems[[#This Row],[Date Added / Modified]],"m/d/yyy"),"")</f>
        <v/>
      </c>
    </row>
    <row r="288" spans="1:17" x14ac:dyDescent="0.2">
      <c r="A288" s="6" t="s">
        <v>1089</v>
      </c>
      <c r="B288" s="6" t="s">
        <v>89</v>
      </c>
      <c r="C288" s="6" t="s">
        <v>85</v>
      </c>
      <c r="D288" s="6" t="s">
        <v>1090</v>
      </c>
      <c r="E288" s="8" t="s">
        <v>85</v>
      </c>
      <c r="F288" s="8">
        <v>0</v>
      </c>
      <c r="G288" s="8">
        <v>3</v>
      </c>
      <c r="H288" s="6" t="s">
        <v>344</v>
      </c>
      <c r="I288" s="176" t="s">
        <v>11389</v>
      </c>
      <c r="J288" s="176" t="s">
        <v>11389</v>
      </c>
      <c r="K288" s="176" t="s">
        <v>11388</v>
      </c>
      <c r="L288" s="8">
        <v>14</v>
      </c>
      <c r="M288" s="116"/>
      <c r="P2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&lt;tr&gt;&lt;td&gt;20504-0000&lt;/td&gt;&lt;td&gt;Blasting consultant&lt;/td&gt;&lt;td&gt;LPSM&lt;/td&gt;&lt;td&gt;BLASTING CONSULTANT&lt;/td&gt;&lt;td&gt;LPSM&lt;/td&gt;&lt;td&gt;0&lt;/td&gt;&lt;td&gt;3&lt;/td&gt;&lt;td&gt;N&lt;/td&gt;&lt;td&gt; &lt;/td&gt;&lt;td&gt;&lt;/td&gt;&lt;/tr&gt;</v>
      </c>
      <c r="Q288" s="106" t="str">
        <f>IF(PayItems[[#This Row],[Date Added / Modified]]&gt;0,TEXT(PayItems[[#This Row],[Date Added / Modified]],"m/d/yyy"),"")</f>
        <v/>
      </c>
    </row>
    <row r="289" spans="1:17" x14ac:dyDescent="0.2">
      <c r="A289" s="6" t="s">
        <v>1091</v>
      </c>
      <c r="B289" s="6" t="s">
        <v>9821</v>
      </c>
      <c r="C289" s="6" t="s">
        <v>109</v>
      </c>
      <c r="D289" s="6" t="s">
        <v>9744</v>
      </c>
      <c r="E289" s="6" t="s">
        <v>62</v>
      </c>
      <c r="F289" s="8">
        <v>0</v>
      </c>
      <c r="G289" s="8">
        <v>3</v>
      </c>
      <c r="H289" s="6" t="s">
        <v>344</v>
      </c>
      <c r="I289" s="176" t="s">
        <v>11389</v>
      </c>
      <c r="J289" s="176" t="s">
        <v>11389</v>
      </c>
      <c r="K289" s="176" t="s">
        <v>11388</v>
      </c>
      <c r="L289" s="8">
        <v>14</v>
      </c>
      <c r="M289" s="116"/>
      <c r="P2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&lt;tr&gt;&lt;td&gt;20701-0100&lt;/td&gt;&lt;td&gt;Separation-stabilization geotextile, class 1, type A&lt;/td&gt;&lt;td&gt;m2&lt;/td&gt;&lt;td&gt;SEPARATION-STABILIZATION GEOTEXTILE, CLASS 1, TYPE A&lt;/td&gt;&lt;td&gt;SQYD&lt;/td&gt;&lt;td&gt;0&lt;/td&gt;&lt;td&gt;3&lt;/td&gt;&lt;td&gt;N&lt;/td&gt;&lt;td&gt; &lt;/td&gt;&lt;td&gt;&lt;/td&gt;&lt;/tr&gt;</v>
      </c>
      <c r="Q289" s="106" t="str">
        <f>IF(PayItems[[#This Row],[Date Added / Modified]]&gt;0,TEXT(PayItems[[#This Row],[Date Added / Modified]],"m/d/yyy"),"")</f>
        <v/>
      </c>
    </row>
    <row r="290" spans="1:17" x14ac:dyDescent="0.2">
      <c r="A290" s="6" t="s">
        <v>1092</v>
      </c>
      <c r="B290" s="6" t="s">
        <v>9822</v>
      </c>
      <c r="C290" s="6" t="s">
        <v>109</v>
      </c>
      <c r="D290" s="6" t="s">
        <v>9745</v>
      </c>
      <c r="E290" s="6" t="s">
        <v>62</v>
      </c>
      <c r="F290" s="8">
        <v>0</v>
      </c>
      <c r="G290" s="8">
        <v>3</v>
      </c>
      <c r="H290" s="6" t="s">
        <v>344</v>
      </c>
      <c r="I290" s="176" t="s">
        <v>11389</v>
      </c>
      <c r="J290" s="176" t="s">
        <v>11389</v>
      </c>
      <c r="K290" s="176" t="s">
        <v>11388</v>
      </c>
      <c r="L290" s="8">
        <v>14</v>
      </c>
      <c r="M290" s="116"/>
      <c r="P2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&lt;tr&gt;&lt;td&gt;20701-0200&lt;/td&gt;&lt;td&gt;Separation-stabilization geotextile, class 1, type B&lt;/td&gt;&lt;td&gt;m2&lt;/td&gt;&lt;td&gt;SEPARATION-STABILIZATION GEOTEXTILE, CLASS 1, TYPE B&lt;/td&gt;&lt;td&gt;SQYD&lt;/td&gt;&lt;td&gt;0&lt;/td&gt;&lt;td&gt;3&lt;/td&gt;&lt;td&gt;N&lt;/td&gt;&lt;td&gt; &lt;/td&gt;&lt;td&gt;&lt;/td&gt;&lt;/tr&gt;</v>
      </c>
      <c r="Q290" s="106" t="str">
        <f>IF(PayItems[[#This Row],[Date Added / Modified]]&gt;0,TEXT(PayItems[[#This Row],[Date Added / Modified]],"m/d/yyy"),"")</f>
        <v/>
      </c>
    </row>
    <row r="291" spans="1:17" x14ac:dyDescent="0.2">
      <c r="A291" s="6" t="s">
        <v>1093</v>
      </c>
      <c r="B291" s="6" t="s">
        <v>9823</v>
      </c>
      <c r="C291" s="6" t="s">
        <v>109</v>
      </c>
      <c r="D291" s="6" t="s">
        <v>9746</v>
      </c>
      <c r="E291" s="6" t="s">
        <v>62</v>
      </c>
      <c r="F291" s="8">
        <v>0</v>
      </c>
      <c r="G291" s="8">
        <v>3</v>
      </c>
      <c r="H291" s="6" t="s">
        <v>344</v>
      </c>
      <c r="I291" s="176" t="s">
        <v>11389</v>
      </c>
      <c r="J291" s="176" t="s">
        <v>11389</v>
      </c>
      <c r="K291" s="176" t="s">
        <v>11388</v>
      </c>
      <c r="L291" s="8">
        <v>14</v>
      </c>
      <c r="M291" s="116"/>
      <c r="P2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&lt;tr&gt;&lt;td&gt;20701-0300&lt;/td&gt;&lt;td&gt;Separation-stabilization geotextile, class 1, type C&lt;/td&gt;&lt;td&gt;m2&lt;/td&gt;&lt;td&gt;SEPARATION-STABILIZATION GEOTEXTILE, CLASS 1, TYPE C&lt;/td&gt;&lt;td&gt;SQYD&lt;/td&gt;&lt;td&gt;0&lt;/td&gt;&lt;td&gt;3&lt;/td&gt;&lt;td&gt;N&lt;/td&gt;&lt;td&gt; &lt;/td&gt;&lt;td&gt;&lt;/td&gt;&lt;/tr&gt;</v>
      </c>
      <c r="Q291" s="106" t="str">
        <f>IF(PayItems[[#This Row],[Date Added / Modified]]&gt;0,TEXT(PayItems[[#This Row],[Date Added / Modified]],"m/d/yyy"),"")</f>
        <v/>
      </c>
    </row>
    <row r="292" spans="1:17" x14ac:dyDescent="0.2">
      <c r="A292" s="6" t="s">
        <v>1094</v>
      </c>
      <c r="B292" s="6" t="s">
        <v>9824</v>
      </c>
      <c r="C292" s="6" t="s">
        <v>109</v>
      </c>
      <c r="D292" s="6" t="s">
        <v>9747</v>
      </c>
      <c r="E292" s="6" t="s">
        <v>62</v>
      </c>
      <c r="F292" s="8">
        <v>0</v>
      </c>
      <c r="G292" s="8">
        <v>3</v>
      </c>
      <c r="H292" s="6" t="s">
        <v>344</v>
      </c>
      <c r="I292" s="176" t="s">
        <v>11389</v>
      </c>
      <c r="J292" s="176" t="s">
        <v>11389</v>
      </c>
      <c r="K292" s="176" t="s">
        <v>11388</v>
      </c>
      <c r="L292" s="8">
        <v>14</v>
      </c>
      <c r="M292" s="116"/>
      <c r="P2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&lt;tr&gt;&lt;td&gt;20701-0400&lt;/td&gt;&lt;td&gt;Separation-stabilization geotextile, class 1, type D&lt;/td&gt;&lt;td&gt;m2&lt;/td&gt;&lt;td&gt;SEPARATION-STABILIZATION GEOTEXTILE, CLASS 1, TYPE D&lt;/td&gt;&lt;td&gt;SQYD&lt;/td&gt;&lt;td&gt;0&lt;/td&gt;&lt;td&gt;3&lt;/td&gt;&lt;td&gt;N&lt;/td&gt;&lt;td&gt; &lt;/td&gt;&lt;td&gt;&lt;/td&gt;&lt;/tr&gt;</v>
      </c>
      <c r="Q292" s="106" t="str">
        <f>IF(PayItems[[#This Row],[Date Added / Modified]]&gt;0,TEXT(PayItems[[#This Row],[Date Added / Modified]],"m/d/yyy"),"")</f>
        <v/>
      </c>
    </row>
    <row r="293" spans="1:17" x14ac:dyDescent="0.2">
      <c r="A293" s="6" t="s">
        <v>1095</v>
      </c>
      <c r="B293" s="6" t="s">
        <v>9825</v>
      </c>
      <c r="C293" s="6" t="s">
        <v>109</v>
      </c>
      <c r="D293" s="6" t="s">
        <v>9748</v>
      </c>
      <c r="E293" s="6" t="s">
        <v>62</v>
      </c>
      <c r="F293" s="8">
        <v>0</v>
      </c>
      <c r="G293" s="8">
        <v>3</v>
      </c>
      <c r="H293" s="6" t="s">
        <v>344</v>
      </c>
      <c r="I293" s="176" t="s">
        <v>11389</v>
      </c>
      <c r="J293" s="176" t="s">
        <v>11389</v>
      </c>
      <c r="K293" s="176" t="s">
        <v>11388</v>
      </c>
      <c r="L293" s="8">
        <v>14</v>
      </c>
      <c r="M293" s="116"/>
      <c r="P2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&lt;tr&gt;&lt;td&gt;20701-0500&lt;/td&gt;&lt;td&gt;Separation-stabilization geotextile, class 1, type E&lt;/td&gt;&lt;td&gt;m2&lt;/td&gt;&lt;td&gt;SEPARATION-STABILIZATION GEOTEXTILE, CLASS 1, TYPE E&lt;/td&gt;&lt;td&gt;SQYD&lt;/td&gt;&lt;td&gt;0&lt;/td&gt;&lt;td&gt;3&lt;/td&gt;&lt;td&gt;N&lt;/td&gt;&lt;td&gt; &lt;/td&gt;&lt;td&gt;&lt;/td&gt;&lt;/tr&gt;</v>
      </c>
      <c r="Q293" s="106" t="str">
        <f>IF(PayItems[[#This Row],[Date Added / Modified]]&gt;0,TEXT(PayItems[[#This Row],[Date Added / Modified]],"m/d/yyy"),"")</f>
        <v/>
      </c>
    </row>
    <row r="294" spans="1:17" x14ac:dyDescent="0.2">
      <c r="A294" s="6" t="s">
        <v>1096</v>
      </c>
      <c r="B294" s="6" t="s">
        <v>9826</v>
      </c>
      <c r="C294" s="6" t="s">
        <v>109</v>
      </c>
      <c r="D294" s="6" t="s">
        <v>9749</v>
      </c>
      <c r="E294" s="6" t="s">
        <v>62</v>
      </c>
      <c r="F294" s="8">
        <v>0</v>
      </c>
      <c r="G294" s="8">
        <v>3</v>
      </c>
      <c r="H294" s="6" t="s">
        <v>344</v>
      </c>
      <c r="I294" s="176" t="s">
        <v>11389</v>
      </c>
      <c r="J294" s="176" t="s">
        <v>11389</v>
      </c>
      <c r="K294" s="176" t="s">
        <v>11388</v>
      </c>
      <c r="L294" s="8">
        <v>14</v>
      </c>
      <c r="M294" s="116"/>
      <c r="P2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&lt;tr&gt;&lt;td&gt;20701-0600&lt;/td&gt;&lt;td&gt;Separation-stabilization geotextile, class 2, type A&lt;/td&gt;&lt;td&gt;m2&lt;/td&gt;&lt;td&gt;SEPARATION-STABILIZATION GEOTEXTILE, CLASS 2, TYPE A&lt;/td&gt;&lt;td&gt;SQYD&lt;/td&gt;&lt;td&gt;0&lt;/td&gt;&lt;td&gt;3&lt;/td&gt;&lt;td&gt;N&lt;/td&gt;&lt;td&gt; &lt;/td&gt;&lt;td&gt;&lt;/td&gt;&lt;/tr&gt;</v>
      </c>
      <c r="Q294" s="106" t="str">
        <f>IF(PayItems[[#This Row],[Date Added / Modified]]&gt;0,TEXT(PayItems[[#This Row],[Date Added / Modified]],"m/d/yyy"),"")</f>
        <v/>
      </c>
    </row>
    <row r="295" spans="1:17" x14ac:dyDescent="0.2">
      <c r="A295" s="6" t="s">
        <v>1097</v>
      </c>
      <c r="B295" s="6" t="s">
        <v>9827</v>
      </c>
      <c r="C295" s="6" t="s">
        <v>109</v>
      </c>
      <c r="D295" s="6" t="s">
        <v>9750</v>
      </c>
      <c r="E295" s="6" t="s">
        <v>62</v>
      </c>
      <c r="F295" s="8">
        <v>0</v>
      </c>
      <c r="G295" s="8">
        <v>3</v>
      </c>
      <c r="H295" s="6" t="s">
        <v>344</v>
      </c>
      <c r="I295" s="176" t="s">
        <v>11389</v>
      </c>
      <c r="J295" s="176" t="s">
        <v>11389</v>
      </c>
      <c r="K295" s="176" t="s">
        <v>11388</v>
      </c>
      <c r="L295" s="8">
        <v>14</v>
      </c>
      <c r="M295" s="116"/>
      <c r="P2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&lt;tr&gt;&lt;td&gt;20701-0700&lt;/td&gt;&lt;td&gt;Separation-stabilization geotextile, class 2, type B&lt;/td&gt;&lt;td&gt;m2&lt;/td&gt;&lt;td&gt;SEPARATION-STABILIZATION GEOTEXTILE, CLASS 2, TYPE B&lt;/td&gt;&lt;td&gt;SQYD&lt;/td&gt;&lt;td&gt;0&lt;/td&gt;&lt;td&gt;3&lt;/td&gt;&lt;td&gt;N&lt;/td&gt;&lt;td&gt; &lt;/td&gt;&lt;td&gt;&lt;/td&gt;&lt;/tr&gt;</v>
      </c>
      <c r="Q295" s="106" t="str">
        <f>IF(PayItems[[#This Row],[Date Added / Modified]]&gt;0,TEXT(PayItems[[#This Row],[Date Added / Modified]],"m/d/yyy"),"")</f>
        <v/>
      </c>
    </row>
    <row r="296" spans="1:17" x14ac:dyDescent="0.2">
      <c r="A296" s="6" t="s">
        <v>1098</v>
      </c>
      <c r="B296" s="6" t="s">
        <v>9828</v>
      </c>
      <c r="C296" s="6" t="s">
        <v>109</v>
      </c>
      <c r="D296" s="6" t="s">
        <v>9751</v>
      </c>
      <c r="E296" s="6" t="s">
        <v>62</v>
      </c>
      <c r="F296" s="8">
        <v>0</v>
      </c>
      <c r="G296" s="8">
        <v>3</v>
      </c>
      <c r="H296" s="6" t="s">
        <v>344</v>
      </c>
      <c r="I296" s="176" t="s">
        <v>11389</v>
      </c>
      <c r="J296" s="176" t="s">
        <v>11389</v>
      </c>
      <c r="K296" s="176" t="s">
        <v>11388</v>
      </c>
      <c r="L296" s="8">
        <v>14</v>
      </c>
      <c r="M296" s="116"/>
      <c r="P2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&lt;tr&gt;&lt;td&gt;20701-0800&lt;/td&gt;&lt;td&gt;Separation-stabilization geotextile, class 2, type C&lt;/td&gt;&lt;td&gt;m2&lt;/td&gt;&lt;td&gt;SEPARATION-STABILIZATION GEOTEXTILE, CLASS 2, TYPE C&lt;/td&gt;&lt;td&gt;SQYD&lt;/td&gt;&lt;td&gt;0&lt;/td&gt;&lt;td&gt;3&lt;/td&gt;&lt;td&gt;N&lt;/td&gt;&lt;td&gt; &lt;/td&gt;&lt;td&gt;&lt;/td&gt;&lt;/tr&gt;</v>
      </c>
      <c r="Q296" s="106" t="str">
        <f>IF(PayItems[[#This Row],[Date Added / Modified]]&gt;0,TEXT(PayItems[[#This Row],[Date Added / Modified]],"m/d/yyy"),"")</f>
        <v/>
      </c>
    </row>
    <row r="297" spans="1:17" x14ac:dyDescent="0.2">
      <c r="A297" s="6" t="s">
        <v>1099</v>
      </c>
      <c r="B297" s="6" t="s">
        <v>9829</v>
      </c>
      <c r="C297" s="6" t="s">
        <v>109</v>
      </c>
      <c r="D297" s="6" t="s">
        <v>9752</v>
      </c>
      <c r="E297" s="6" t="s">
        <v>62</v>
      </c>
      <c r="F297" s="8">
        <v>0</v>
      </c>
      <c r="G297" s="8">
        <v>3</v>
      </c>
      <c r="H297" s="6" t="s">
        <v>344</v>
      </c>
      <c r="I297" s="176" t="s">
        <v>11389</v>
      </c>
      <c r="J297" s="176" t="s">
        <v>11389</v>
      </c>
      <c r="K297" s="176" t="s">
        <v>11388</v>
      </c>
      <c r="L297" s="8">
        <v>14</v>
      </c>
      <c r="M297" s="116"/>
      <c r="P2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&lt;tr&gt;&lt;td&gt;20701-0900&lt;/td&gt;&lt;td&gt;Separation-stabilization geotextile, class 2, type D&lt;/td&gt;&lt;td&gt;m2&lt;/td&gt;&lt;td&gt;SEPARATION-STABILIZATION GEOTEXTILE, CLASS 2, TYPE D&lt;/td&gt;&lt;td&gt;SQYD&lt;/td&gt;&lt;td&gt;0&lt;/td&gt;&lt;td&gt;3&lt;/td&gt;&lt;td&gt;N&lt;/td&gt;&lt;td&gt; &lt;/td&gt;&lt;td&gt;&lt;/td&gt;&lt;/tr&gt;</v>
      </c>
      <c r="Q297" s="106" t="str">
        <f>IF(PayItems[[#This Row],[Date Added / Modified]]&gt;0,TEXT(PayItems[[#This Row],[Date Added / Modified]],"m/d/yyy"),"")</f>
        <v/>
      </c>
    </row>
    <row r="298" spans="1:17" x14ac:dyDescent="0.2">
      <c r="A298" s="6" t="s">
        <v>1100</v>
      </c>
      <c r="B298" s="6" t="s">
        <v>9830</v>
      </c>
      <c r="C298" s="6" t="s">
        <v>109</v>
      </c>
      <c r="D298" s="6" t="s">
        <v>9753</v>
      </c>
      <c r="E298" s="6" t="s">
        <v>62</v>
      </c>
      <c r="F298" s="8">
        <v>0</v>
      </c>
      <c r="G298" s="8">
        <v>3</v>
      </c>
      <c r="H298" s="6" t="s">
        <v>344</v>
      </c>
      <c r="I298" s="176" t="s">
        <v>11389</v>
      </c>
      <c r="J298" s="176" t="s">
        <v>11389</v>
      </c>
      <c r="K298" s="176" t="s">
        <v>11388</v>
      </c>
      <c r="L298" s="8">
        <v>14</v>
      </c>
      <c r="M298" s="116"/>
      <c r="P2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&lt;tr&gt;&lt;td&gt;20701-1000&lt;/td&gt;&lt;td&gt;Separation-stabilization geotextile, class 2, type E&lt;/td&gt;&lt;td&gt;m2&lt;/td&gt;&lt;td&gt;SEPARATION-STABILIZATION GEOTEXTILE, CLASS 2, TYPE E&lt;/td&gt;&lt;td&gt;SQYD&lt;/td&gt;&lt;td&gt;0&lt;/td&gt;&lt;td&gt;3&lt;/td&gt;&lt;td&gt;N&lt;/td&gt;&lt;td&gt; &lt;/td&gt;&lt;td&gt;&lt;/td&gt;&lt;/tr&gt;</v>
      </c>
      <c r="Q298" s="106" t="str">
        <f>IF(PayItems[[#This Row],[Date Added / Modified]]&gt;0,TEXT(PayItems[[#This Row],[Date Added / Modified]],"m/d/yyy"),"")</f>
        <v/>
      </c>
    </row>
    <row r="299" spans="1:17" x14ac:dyDescent="0.2">
      <c r="A299" s="6" t="s">
        <v>9446</v>
      </c>
      <c r="B299" s="6" t="s">
        <v>9831</v>
      </c>
      <c r="C299" s="6" t="s">
        <v>109</v>
      </c>
      <c r="D299" s="6" t="s">
        <v>9755</v>
      </c>
      <c r="E299" s="6" t="s">
        <v>62</v>
      </c>
      <c r="F299" s="8">
        <v>0</v>
      </c>
      <c r="G299" s="8">
        <v>3</v>
      </c>
      <c r="H299" s="6" t="s">
        <v>344</v>
      </c>
      <c r="I299" s="176" t="s">
        <v>11389</v>
      </c>
      <c r="J299" s="176" t="s">
        <v>11389</v>
      </c>
      <c r="K299" s="176" t="s">
        <v>11388</v>
      </c>
      <c r="L299" s="8">
        <v>14</v>
      </c>
      <c r="M299" s="116"/>
      <c r="P2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&lt;tr&gt;&lt;td&gt;20702-0100&lt;/td&gt;&lt;td&gt;Geotextile filter, class 1, type A&lt;/td&gt;&lt;td&gt;m2&lt;/td&gt;&lt;td&gt;GEOTEXTILE FILTER, CLASS 1, TYPE A&lt;/td&gt;&lt;td&gt;SQYD&lt;/td&gt;&lt;td&gt;0&lt;/td&gt;&lt;td&gt;3&lt;/td&gt;&lt;td&gt;N&lt;/td&gt;&lt;td&gt; &lt;/td&gt;&lt;td&gt;&lt;/td&gt;&lt;/tr&gt;</v>
      </c>
      <c r="Q299" s="106" t="str">
        <f>IF(PayItems[[#This Row],[Date Added / Modified]]&gt;0,TEXT(PayItems[[#This Row],[Date Added / Modified]],"m/d/yyy"),"")</f>
        <v/>
      </c>
    </row>
    <row r="300" spans="1:17" x14ac:dyDescent="0.2">
      <c r="A300" s="6" t="s">
        <v>9447</v>
      </c>
      <c r="B300" s="6" t="s">
        <v>9832</v>
      </c>
      <c r="C300" s="6" t="s">
        <v>109</v>
      </c>
      <c r="D300" s="6" t="s">
        <v>9754</v>
      </c>
      <c r="E300" s="6" t="s">
        <v>62</v>
      </c>
      <c r="F300" s="8">
        <v>0</v>
      </c>
      <c r="G300" s="8">
        <v>3</v>
      </c>
      <c r="H300" s="6" t="s">
        <v>344</v>
      </c>
      <c r="I300" s="176" t="s">
        <v>11389</v>
      </c>
      <c r="J300" s="176" t="s">
        <v>11389</v>
      </c>
      <c r="K300" s="176" t="s">
        <v>11388</v>
      </c>
      <c r="L300" s="8">
        <v>14</v>
      </c>
      <c r="M300" s="116"/>
      <c r="P3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&lt;tr&gt;&lt;td&gt;20702-0200&lt;/td&gt;&lt;td&gt;Geotextile filter, class 1, type B&lt;/td&gt;&lt;td&gt;m2&lt;/td&gt;&lt;td&gt;GEOTEXTILE FILTER, CLASS 1, TYPE B&lt;/td&gt;&lt;td&gt;SQYD&lt;/td&gt;&lt;td&gt;0&lt;/td&gt;&lt;td&gt;3&lt;/td&gt;&lt;td&gt;N&lt;/td&gt;&lt;td&gt; &lt;/td&gt;&lt;td&gt;&lt;/td&gt;&lt;/tr&gt;</v>
      </c>
      <c r="Q300" s="106" t="str">
        <f>IF(PayItems[[#This Row],[Date Added / Modified]]&gt;0,TEXT(PayItems[[#This Row],[Date Added / Modified]],"m/d/yyy"),"")</f>
        <v/>
      </c>
    </row>
    <row r="301" spans="1:17" x14ac:dyDescent="0.2">
      <c r="A301" s="6" t="s">
        <v>9448</v>
      </c>
      <c r="B301" s="6" t="s">
        <v>9833</v>
      </c>
      <c r="C301" s="6" t="s">
        <v>109</v>
      </c>
      <c r="D301" s="6" t="s">
        <v>9756</v>
      </c>
      <c r="E301" s="6" t="s">
        <v>62</v>
      </c>
      <c r="F301" s="8">
        <v>0</v>
      </c>
      <c r="G301" s="8">
        <v>3</v>
      </c>
      <c r="H301" s="6" t="s">
        <v>344</v>
      </c>
      <c r="I301" s="176" t="s">
        <v>11389</v>
      </c>
      <c r="J301" s="176" t="s">
        <v>11389</v>
      </c>
      <c r="K301" s="176" t="s">
        <v>11388</v>
      </c>
      <c r="L301" s="8">
        <v>14</v>
      </c>
      <c r="M301" s="116"/>
      <c r="P3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&lt;tr&gt;&lt;td&gt;20702-0300&lt;/td&gt;&lt;td&gt;Geotextile filter, class 1, type C&lt;/td&gt;&lt;td&gt;m2&lt;/td&gt;&lt;td&gt;GEOTEXTILE FILTER, CLASS 1, TYPE C&lt;/td&gt;&lt;td&gt;SQYD&lt;/td&gt;&lt;td&gt;0&lt;/td&gt;&lt;td&gt;3&lt;/td&gt;&lt;td&gt;N&lt;/td&gt;&lt;td&gt; &lt;/td&gt;&lt;td&gt;&lt;/td&gt;&lt;/tr&gt;</v>
      </c>
      <c r="Q301" s="106" t="str">
        <f>IF(PayItems[[#This Row],[Date Added / Modified]]&gt;0,TEXT(PayItems[[#This Row],[Date Added / Modified]],"m/d/yyy"),"")</f>
        <v/>
      </c>
    </row>
    <row r="302" spans="1:17" x14ac:dyDescent="0.2">
      <c r="A302" s="6" t="s">
        <v>9449</v>
      </c>
      <c r="B302" s="6" t="s">
        <v>9834</v>
      </c>
      <c r="C302" s="6" t="s">
        <v>109</v>
      </c>
      <c r="D302" s="6" t="s">
        <v>9757</v>
      </c>
      <c r="E302" s="6" t="s">
        <v>62</v>
      </c>
      <c r="F302" s="8">
        <v>0</v>
      </c>
      <c r="G302" s="8">
        <v>3</v>
      </c>
      <c r="H302" s="6" t="s">
        <v>344</v>
      </c>
      <c r="I302" s="176" t="s">
        <v>11389</v>
      </c>
      <c r="J302" s="176" t="s">
        <v>11389</v>
      </c>
      <c r="K302" s="176" t="s">
        <v>11388</v>
      </c>
      <c r="L302" s="8">
        <v>14</v>
      </c>
      <c r="M302" s="116"/>
      <c r="P3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&lt;tr&gt;&lt;td&gt;20702-0400&lt;/td&gt;&lt;td&gt;Geotextile filter, class 1, type D&lt;/td&gt;&lt;td&gt;m2&lt;/td&gt;&lt;td&gt;GEOTEXTILE FILTER, CLASS 1, TYPE D&lt;/td&gt;&lt;td&gt;SQYD&lt;/td&gt;&lt;td&gt;0&lt;/td&gt;&lt;td&gt;3&lt;/td&gt;&lt;td&gt;N&lt;/td&gt;&lt;td&gt; &lt;/td&gt;&lt;td&gt;&lt;/td&gt;&lt;/tr&gt;</v>
      </c>
      <c r="Q302" s="106" t="str">
        <f>IF(PayItems[[#This Row],[Date Added / Modified]]&gt;0,TEXT(PayItems[[#This Row],[Date Added / Modified]],"m/d/yyy"),"")</f>
        <v/>
      </c>
    </row>
    <row r="303" spans="1:17" x14ac:dyDescent="0.2">
      <c r="A303" s="6" t="s">
        <v>9450</v>
      </c>
      <c r="B303" s="6" t="s">
        <v>9835</v>
      </c>
      <c r="C303" s="6" t="s">
        <v>109</v>
      </c>
      <c r="D303" s="6" t="s">
        <v>9758</v>
      </c>
      <c r="E303" s="6" t="s">
        <v>62</v>
      </c>
      <c r="F303" s="8">
        <v>0</v>
      </c>
      <c r="G303" s="8">
        <v>3</v>
      </c>
      <c r="H303" s="6" t="s">
        <v>344</v>
      </c>
      <c r="I303" s="176" t="s">
        <v>11389</v>
      </c>
      <c r="J303" s="176" t="s">
        <v>11389</v>
      </c>
      <c r="K303" s="176" t="s">
        <v>11388</v>
      </c>
      <c r="L303" s="8">
        <v>14</v>
      </c>
      <c r="M303" s="116"/>
      <c r="P3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&lt;tr&gt;&lt;td&gt;20702-0500&lt;/td&gt;&lt;td&gt;Geotextile filter, class 1, type E&lt;/td&gt;&lt;td&gt;m2&lt;/td&gt;&lt;td&gt;GEOTEXTILE FILTER, CLASS 1, TYPE E&lt;/td&gt;&lt;td&gt;SQYD&lt;/td&gt;&lt;td&gt;0&lt;/td&gt;&lt;td&gt;3&lt;/td&gt;&lt;td&gt;N&lt;/td&gt;&lt;td&gt; &lt;/td&gt;&lt;td&gt;&lt;/td&gt;&lt;/tr&gt;</v>
      </c>
      <c r="Q303" s="106" t="str">
        <f>IF(PayItems[[#This Row],[Date Added / Modified]]&gt;0,TEXT(PayItems[[#This Row],[Date Added / Modified]],"m/d/yyy"),"")</f>
        <v/>
      </c>
    </row>
    <row r="304" spans="1:17" x14ac:dyDescent="0.2">
      <c r="A304" s="6" t="s">
        <v>9451</v>
      </c>
      <c r="B304" s="6" t="s">
        <v>9836</v>
      </c>
      <c r="C304" s="6" t="s">
        <v>109</v>
      </c>
      <c r="D304" s="6" t="s">
        <v>9759</v>
      </c>
      <c r="E304" s="6" t="s">
        <v>62</v>
      </c>
      <c r="F304" s="8">
        <v>0</v>
      </c>
      <c r="G304" s="8">
        <v>3</v>
      </c>
      <c r="H304" s="6" t="s">
        <v>344</v>
      </c>
      <c r="I304" s="176" t="s">
        <v>11389</v>
      </c>
      <c r="J304" s="176" t="s">
        <v>11389</v>
      </c>
      <c r="K304" s="176" t="s">
        <v>11388</v>
      </c>
      <c r="L304" s="8">
        <v>14</v>
      </c>
      <c r="M304" s="116"/>
      <c r="P3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&lt;tr&gt;&lt;td&gt;20702-0600&lt;/td&gt;&lt;td&gt;Geotextile filter, class 2, type A&lt;/td&gt;&lt;td&gt;m2&lt;/td&gt;&lt;td&gt;GEOTEXTILE FILTER, CLASS 2, TYPE A&lt;/td&gt;&lt;td&gt;SQYD&lt;/td&gt;&lt;td&gt;0&lt;/td&gt;&lt;td&gt;3&lt;/td&gt;&lt;td&gt;N&lt;/td&gt;&lt;td&gt; &lt;/td&gt;&lt;td&gt;&lt;/td&gt;&lt;/tr&gt;</v>
      </c>
      <c r="Q304" s="106" t="str">
        <f>IF(PayItems[[#This Row],[Date Added / Modified]]&gt;0,TEXT(PayItems[[#This Row],[Date Added / Modified]],"m/d/yyy"),"")</f>
        <v/>
      </c>
    </row>
    <row r="305" spans="1:17" x14ac:dyDescent="0.2">
      <c r="A305" s="6" t="s">
        <v>9452</v>
      </c>
      <c r="B305" s="6" t="s">
        <v>9837</v>
      </c>
      <c r="C305" s="6" t="s">
        <v>109</v>
      </c>
      <c r="D305" s="6" t="s">
        <v>9760</v>
      </c>
      <c r="E305" s="6" t="s">
        <v>62</v>
      </c>
      <c r="F305" s="8">
        <v>0</v>
      </c>
      <c r="G305" s="8">
        <v>3</v>
      </c>
      <c r="H305" s="6" t="s">
        <v>344</v>
      </c>
      <c r="I305" s="176" t="s">
        <v>11389</v>
      </c>
      <c r="J305" s="176" t="s">
        <v>11389</v>
      </c>
      <c r="K305" s="176" t="s">
        <v>11388</v>
      </c>
      <c r="L305" s="8">
        <v>14</v>
      </c>
      <c r="M305" s="116"/>
      <c r="P3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&lt;tr&gt;&lt;td&gt;20702-0700&lt;/td&gt;&lt;td&gt;Geotextile filter, class 2, type B&lt;/td&gt;&lt;td&gt;m2&lt;/td&gt;&lt;td&gt;GEOTEXTILE FILTER, CLASS 2, TYPE B&lt;/td&gt;&lt;td&gt;SQYD&lt;/td&gt;&lt;td&gt;0&lt;/td&gt;&lt;td&gt;3&lt;/td&gt;&lt;td&gt;N&lt;/td&gt;&lt;td&gt; &lt;/td&gt;&lt;td&gt;&lt;/td&gt;&lt;/tr&gt;</v>
      </c>
      <c r="Q305" s="106" t="str">
        <f>IF(PayItems[[#This Row],[Date Added / Modified]]&gt;0,TEXT(PayItems[[#This Row],[Date Added / Modified]],"m/d/yyy"),"")</f>
        <v/>
      </c>
    </row>
    <row r="306" spans="1:17" x14ac:dyDescent="0.2">
      <c r="A306" s="6" t="s">
        <v>9453</v>
      </c>
      <c r="B306" s="6" t="s">
        <v>9838</v>
      </c>
      <c r="C306" s="6" t="s">
        <v>109</v>
      </c>
      <c r="D306" s="6" t="s">
        <v>9761</v>
      </c>
      <c r="E306" s="6" t="s">
        <v>62</v>
      </c>
      <c r="F306" s="8">
        <v>0</v>
      </c>
      <c r="G306" s="8">
        <v>3</v>
      </c>
      <c r="H306" s="6" t="s">
        <v>344</v>
      </c>
      <c r="I306" s="176" t="s">
        <v>11389</v>
      </c>
      <c r="J306" s="176" t="s">
        <v>11389</v>
      </c>
      <c r="K306" s="176" t="s">
        <v>11388</v>
      </c>
      <c r="L306" s="8">
        <v>14</v>
      </c>
      <c r="M306" s="116"/>
      <c r="P3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&lt;tr&gt;&lt;td&gt;20702-0800&lt;/td&gt;&lt;td&gt;Geotextile filter, class 2, type C&lt;/td&gt;&lt;td&gt;m2&lt;/td&gt;&lt;td&gt;GEOTEXTILE FILTER, CLASS 2, TYPE C&lt;/td&gt;&lt;td&gt;SQYD&lt;/td&gt;&lt;td&gt;0&lt;/td&gt;&lt;td&gt;3&lt;/td&gt;&lt;td&gt;N&lt;/td&gt;&lt;td&gt; &lt;/td&gt;&lt;td&gt;&lt;/td&gt;&lt;/tr&gt;</v>
      </c>
      <c r="Q306" s="106" t="str">
        <f>IF(PayItems[[#This Row],[Date Added / Modified]]&gt;0,TEXT(PayItems[[#This Row],[Date Added / Modified]],"m/d/yyy"),"")</f>
        <v/>
      </c>
    </row>
    <row r="307" spans="1:17" x14ac:dyDescent="0.2">
      <c r="A307" s="6" t="s">
        <v>9454</v>
      </c>
      <c r="B307" s="6" t="s">
        <v>9839</v>
      </c>
      <c r="C307" s="6" t="s">
        <v>109</v>
      </c>
      <c r="D307" s="6" t="s">
        <v>9762</v>
      </c>
      <c r="E307" s="6" t="s">
        <v>62</v>
      </c>
      <c r="F307" s="8">
        <v>0</v>
      </c>
      <c r="G307" s="8">
        <v>3</v>
      </c>
      <c r="H307" s="6" t="s">
        <v>344</v>
      </c>
      <c r="I307" s="176" t="s">
        <v>11389</v>
      </c>
      <c r="J307" s="176" t="s">
        <v>11389</v>
      </c>
      <c r="K307" s="176" t="s">
        <v>11388</v>
      </c>
      <c r="L307" s="8">
        <v>14</v>
      </c>
      <c r="M307" s="116"/>
      <c r="P3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&lt;tr&gt;&lt;td&gt;20702-0900&lt;/td&gt;&lt;td&gt;Geotextile filter, class 2, type D&lt;/td&gt;&lt;td&gt;m2&lt;/td&gt;&lt;td&gt;GEOTEXTILE FILTER, CLASS 2, TYPE D&lt;/td&gt;&lt;td&gt;SQYD&lt;/td&gt;&lt;td&gt;0&lt;/td&gt;&lt;td&gt;3&lt;/td&gt;&lt;td&gt;N&lt;/td&gt;&lt;td&gt; &lt;/td&gt;&lt;td&gt;&lt;/td&gt;&lt;/tr&gt;</v>
      </c>
      <c r="Q307" s="106" t="str">
        <f>IF(PayItems[[#This Row],[Date Added / Modified]]&gt;0,TEXT(PayItems[[#This Row],[Date Added / Modified]],"m/d/yyy"),"")</f>
        <v/>
      </c>
    </row>
    <row r="308" spans="1:17" x14ac:dyDescent="0.2">
      <c r="A308" s="6" t="s">
        <v>9455</v>
      </c>
      <c r="B308" s="6" t="s">
        <v>9840</v>
      </c>
      <c r="C308" s="6" t="s">
        <v>109</v>
      </c>
      <c r="D308" s="6" t="s">
        <v>9763</v>
      </c>
      <c r="E308" s="6" t="s">
        <v>62</v>
      </c>
      <c r="F308" s="8">
        <v>0</v>
      </c>
      <c r="G308" s="8">
        <v>3</v>
      </c>
      <c r="H308" s="6" t="s">
        <v>344</v>
      </c>
      <c r="I308" s="176" t="s">
        <v>11389</v>
      </c>
      <c r="J308" s="176" t="s">
        <v>11389</v>
      </c>
      <c r="K308" s="176" t="s">
        <v>11388</v>
      </c>
      <c r="L308" s="8">
        <v>14</v>
      </c>
      <c r="M308" s="116"/>
      <c r="P3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&lt;tr&gt;&lt;td&gt;20702-1000&lt;/td&gt;&lt;td&gt;Geotextile filter, class 2, type E&lt;/td&gt;&lt;td&gt;m2&lt;/td&gt;&lt;td&gt;GEOTEXTILE FILTER, CLASS 2, TYPE E&lt;/td&gt;&lt;td&gt;SQYD&lt;/td&gt;&lt;td&gt;0&lt;/td&gt;&lt;td&gt;3&lt;/td&gt;&lt;td&gt;N&lt;/td&gt;&lt;td&gt; &lt;/td&gt;&lt;td&gt;&lt;/td&gt;&lt;/tr&gt;</v>
      </c>
      <c r="Q308" s="106" t="str">
        <f>IF(PayItems[[#This Row],[Date Added / Modified]]&gt;0,TEXT(PayItems[[#This Row],[Date Added / Modified]],"m/d/yyy"),"")</f>
        <v/>
      </c>
    </row>
    <row r="309" spans="1:17" x14ac:dyDescent="0.2">
      <c r="A309" s="6" t="s">
        <v>1101</v>
      </c>
      <c r="B309" s="6" t="s">
        <v>90</v>
      </c>
      <c r="C309" s="6" t="s">
        <v>109</v>
      </c>
      <c r="D309" s="6" t="s">
        <v>1102</v>
      </c>
      <c r="E309" s="8" t="s">
        <v>62</v>
      </c>
      <c r="F309" s="8">
        <v>0</v>
      </c>
      <c r="G309" s="8">
        <v>3</v>
      </c>
      <c r="H309" s="6" t="s">
        <v>344</v>
      </c>
      <c r="I309" s="176" t="s">
        <v>11389</v>
      </c>
      <c r="J309" s="176" t="s">
        <v>11389</v>
      </c>
      <c r="K309" s="176" t="s">
        <v>11388</v>
      </c>
      <c r="L309" s="8">
        <v>14</v>
      </c>
      <c r="M309" s="116"/>
      <c r="P3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&lt;tr&gt;&lt;td&gt;20703-0000&lt;/td&gt;&lt;td&gt;Geogrid&lt;/td&gt;&lt;td&gt;m2&lt;/td&gt;&lt;td&gt;GEOGRID&lt;/td&gt;&lt;td&gt;SQYD&lt;/td&gt;&lt;td&gt;0&lt;/td&gt;&lt;td&gt;3&lt;/td&gt;&lt;td&gt;N&lt;/td&gt;&lt;td&gt; &lt;/td&gt;&lt;td&gt;&lt;/td&gt;&lt;/tr&gt;</v>
      </c>
      <c r="Q309" s="106" t="str">
        <f>IF(PayItems[[#This Row],[Date Added / Modified]]&gt;0,TEXT(PayItems[[#This Row],[Date Added / Modified]],"m/d/yyy"),"")</f>
        <v/>
      </c>
    </row>
    <row r="310" spans="1:17" x14ac:dyDescent="0.2">
      <c r="A310" s="6" t="s">
        <v>1103</v>
      </c>
      <c r="B310" s="6" t="s">
        <v>10177</v>
      </c>
      <c r="C310" s="6" t="s">
        <v>109</v>
      </c>
      <c r="D310" s="6" t="s">
        <v>10429</v>
      </c>
      <c r="E310" s="8" t="s">
        <v>62</v>
      </c>
      <c r="F310" s="8">
        <v>0</v>
      </c>
      <c r="G310" s="8">
        <v>3</v>
      </c>
      <c r="H310" s="6" t="s">
        <v>344</v>
      </c>
      <c r="I310" s="176" t="s">
        <v>11389</v>
      </c>
      <c r="J310" s="176" t="s">
        <v>11389</v>
      </c>
      <c r="K310" s="176" t="s">
        <v>11388</v>
      </c>
      <c r="L310" s="8">
        <v>14</v>
      </c>
      <c r="M310" s="116"/>
      <c r="P3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&lt;tr&gt;&lt;td&gt;20703-1000&lt;/td&gt;&lt;td&gt;Geogrid, uniaxial&lt;/td&gt;&lt;td&gt;m2&lt;/td&gt;&lt;td&gt;GEOGRID, UNIAXIAL&lt;/td&gt;&lt;td&gt;SQYD&lt;/td&gt;&lt;td&gt;0&lt;/td&gt;&lt;td&gt;3&lt;/td&gt;&lt;td&gt;N&lt;/td&gt;&lt;td&gt; &lt;/td&gt;&lt;td&gt;&lt;/td&gt;&lt;/tr&gt;</v>
      </c>
      <c r="Q310" s="106" t="str">
        <f>IF(PayItems[[#This Row],[Date Added / Modified]]&gt;0,TEXT(PayItems[[#This Row],[Date Added / Modified]],"m/d/yyy"),"")</f>
        <v/>
      </c>
    </row>
    <row r="311" spans="1:17" x14ac:dyDescent="0.2">
      <c r="A311" s="6" t="s">
        <v>1104</v>
      </c>
      <c r="B311" s="6" t="s">
        <v>8458</v>
      </c>
      <c r="C311" s="6" t="s">
        <v>109</v>
      </c>
      <c r="D311" s="6" t="s">
        <v>8459</v>
      </c>
      <c r="E311" s="8" t="s">
        <v>62</v>
      </c>
      <c r="F311" s="8">
        <v>0</v>
      </c>
      <c r="G311" s="8">
        <v>3</v>
      </c>
      <c r="H311" s="6" t="s">
        <v>344</v>
      </c>
      <c r="I311" s="176" t="s">
        <v>11389</v>
      </c>
      <c r="J311" s="176" t="s">
        <v>11389</v>
      </c>
      <c r="K311" s="176" t="s">
        <v>11388</v>
      </c>
      <c r="L311" s="8">
        <v>14</v>
      </c>
      <c r="M311" s="116"/>
      <c r="P3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&lt;tr&gt;&lt;td&gt;20703-2000&lt;/td&gt;&lt;td&gt;Geogrid, stabilization&lt;/td&gt;&lt;td&gt;m2&lt;/td&gt;&lt;td&gt;GEOGRID, STABILIZATION&lt;/td&gt;&lt;td&gt;SQYD&lt;/td&gt;&lt;td&gt;0&lt;/td&gt;&lt;td&gt;3&lt;/td&gt;&lt;td&gt;N&lt;/td&gt;&lt;td&gt; &lt;/td&gt;&lt;td&gt;&lt;/td&gt;&lt;/tr&gt;</v>
      </c>
      <c r="Q311" s="106" t="str">
        <f>IF(PayItems[[#This Row],[Date Added / Modified]]&gt;0,TEXT(PayItems[[#This Row],[Date Added / Modified]],"m/d/yyy"),"")</f>
        <v/>
      </c>
    </row>
    <row r="312" spans="1:17" x14ac:dyDescent="0.2">
      <c r="A312" s="6" t="s">
        <v>1105</v>
      </c>
      <c r="B312" s="6" t="s">
        <v>150</v>
      </c>
      <c r="C312" s="6" t="s">
        <v>109</v>
      </c>
      <c r="D312" s="6" t="s">
        <v>1106</v>
      </c>
      <c r="E312" s="8" t="s">
        <v>62</v>
      </c>
      <c r="F312" s="8">
        <v>0</v>
      </c>
      <c r="G312" s="8">
        <v>3</v>
      </c>
      <c r="H312" s="6" t="s">
        <v>344</v>
      </c>
      <c r="I312" s="176" t="s">
        <v>11389</v>
      </c>
      <c r="J312" s="176" t="s">
        <v>11389</v>
      </c>
      <c r="K312" s="176" t="s">
        <v>11388</v>
      </c>
      <c r="L312" s="8">
        <v>14</v>
      </c>
      <c r="M312" s="116"/>
      <c r="P3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&lt;tr&gt;&lt;td&gt;20704-0000&lt;/td&gt;&lt;td&gt;Geomembrane&lt;/td&gt;&lt;td&gt;m2&lt;/td&gt;&lt;td&gt;GEOMEMBRANE&lt;/td&gt;&lt;td&gt;SQYD&lt;/td&gt;&lt;td&gt;0&lt;/td&gt;&lt;td&gt;3&lt;/td&gt;&lt;td&gt;N&lt;/td&gt;&lt;td&gt; &lt;/td&gt;&lt;td&gt;&lt;/td&gt;&lt;/tr&gt;</v>
      </c>
      <c r="Q312" s="106" t="str">
        <f>IF(PayItems[[#This Row],[Date Added / Modified]]&gt;0,TEXT(PayItems[[#This Row],[Date Added / Modified]],"m/d/yyy"),"")</f>
        <v/>
      </c>
    </row>
    <row r="313" spans="1:17" x14ac:dyDescent="0.2">
      <c r="A313" s="6" t="s">
        <v>1107</v>
      </c>
      <c r="B313" s="6" t="s">
        <v>1108</v>
      </c>
      <c r="C313" s="6" t="s">
        <v>109</v>
      </c>
      <c r="D313" s="6" t="s">
        <v>1109</v>
      </c>
      <c r="E313" s="8" t="s">
        <v>62</v>
      </c>
      <c r="F313" s="8">
        <v>0</v>
      </c>
      <c r="G313" s="8">
        <v>3</v>
      </c>
      <c r="H313" s="6" t="s">
        <v>344</v>
      </c>
      <c r="I313" s="176" t="s">
        <v>11389</v>
      </c>
      <c r="J313" s="176" t="s">
        <v>11389</v>
      </c>
      <c r="K313" s="176" t="s">
        <v>11388</v>
      </c>
      <c r="L313" s="8">
        <v>14</v>
      </c>
      <c r="M313" s="116"/>
      <c r="P3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&lt;tr&gt;&lt;td&gt;20705-1000&lt;/td&gt;&lt;td&gt;Insulation board, polystyrene foam&lt;/td&gt;&lt;td&gt;m2&lt;/td&gt;&lt;td&gt;INSULATION BOARD, POLYSTYRENE FOAM&lt;/td&gt;&lt;td&gt;SQYD&lt;/td&gt;&lt;td&gt;0&lt;/td&gt;&lt;td&gt;3&lt;/td&gt;&lt;td&gt;N&lt;/td&gt;&lt;td&gt; &lt;/td&gt;&lt;td&gt;&lt;/td&gt;&lt;/tr&gt;</v>
      </c>
      <c r="Q313" s="106" t="str">
        <f>IF(PayItems[[#This Row],[Date Added / Modified]]&gt;0,TEXT(PayItems[[#This Row],[Date Added / Modified]],"m/d/yyy"),"")</f>
        <v/>
      </c>
    </row>
    <row r="314" spans="1:17" x14ac:dyDescent="0.2">
      <c r="A314" s="6" t="s">
        <v>1110</v>
      </c>
      <c r="B314" s="6" t="s">
        <v>23</v>
      </c>
      <c r="C314" s="6" t="s">
        <v>109</v>
      </c>
      <c r="D314" s="6" t="s">
        <v>10430</v>
      </c>
      <c r="E314" s="8" t="s">
        <v>62</v>
      </c>
      <c r="F314" s="8">
        <v>0</v>
      </c>
      <c r="G314" s="8">
        <v>3</v>
      </c>
      <c r="H314" s="6" t="s">
        <v>344</v>
      </c>
      <c r="I314" s="176" t="s">
        <v>11389</v>
      </c>
      <c r="J314" s="176" t="s">
        <v>11389</v>
      </c>
      <c r="K314" s="176" t="s">
        <v>11388</v>
      </c>
      <c r="L314" s="8">
        <v>14</v>
      </c>
      <c r="M314" s="116"/>
      <c r="P3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&lt;tr&gt;&lt;td&gt;20706-0000&lt;/td&gt;&lt;td&gt;Geosynthetic clay liner&lt;/td&gt;&lt;td&gt;m2&lt;/td&gt;&lt;td&gt;GEOSYNTHETIC CLAY LINER&lt;/td&gt;&lt;td&gt;SQYD&lt;/td&gt;&lt;td&gt;0&lt;/td&gt;&lt;td&gt;3&lt;/td&gt;&lt;td&gt;N&lt;/td&gt;&lt;td&gt; &lt;/td&gt;&lt;td&gt;&lt;/td&gt;&lt;/tr&gt;</v>
      </c>
      <c r="Q314" s="106" t="str">
        <f>IF(PayItems[[#This Row],[Date Added / Modified]]&gt;0,TEXT(PayItems[[#This Row],[Date Added / Modified]],"m/d/yyy"),"")</f>
        <v/>
      </c>
    </row>
    <row r="315" spans="1:17" x14ac:dyDescent="0.2">
      <c r="A315" s="6" t="s">
        <v>1111</v>
      </c>
      <c r="B315" s="6" t="s">
        <v>175</v>
      </c>
      <c r="C315" s="6" t="s">
        <v>109</v>
      </c>
      <c r="D315" s="6" t="s">
        <v>1112</v>
      </c>
      <c r="E315" s="8" t="s">
        <v>62</v>
      </c>
      <c r="F315" s="8">
        <v>0</v>
      </c>
      <c r="G315" s="8">
        <v>3</v>
      </c>
      <c r="H315" s="6" t="s">
        <v>344</v>
      </c>
      <c r="I315" s="176" t="s">
        <v>11389</v>
      </c>
      <c r="J315" s="176" t="s">
        <v>11389</v>
      </c>
      <c r="K315" s="176" t="s">
        <v>11388</v>
      </c>
      <c r="L315" s="8">
        <v>14</v>
      </c>
      <c r="M315" s="116"/>
      <c r="P3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&lt;tr&gt;&lt;td&gt;20707-0000&lt;/td&gt;&lt;td&gt;Geocell&lt;/td&gt;&lt;td&gt;m2&lt;/td&gt;&lt;td&gt;GEOCELL&lt;/td&gt;&lt;td&gt;SQYD&lt;/td&gt;&lt;td&gt;0&lt;/td&gt;&lt;td&gt;3&lt;/td&gt;&lt;td&gt;N&lt;/td&gt;&lt;td&gt; &lt;/td&gt;&lt;td&gt;&lt;/td&gt;&lt;/tr&gt;</v>
      </c>
      <c r="Q315" s="106" t="str">
        <f>IF(PayItems[[#This Row],[Date Added / Modified]]&gt;0,TEXT(PayItems[[#This Row],[Date Added / Modified]],"m/d/yyy"),"")</f>
        <v/>
      </c>
    </row>
    <row r="316" spans="1:17" x14ac:dyDescent="0.2">
      <c r="A316" s="6" t="s">
        <v>9000</v>
      </c>
      <c r="B316" s="6" t="s">
        <v>9478</v>
      </c>
      <c r="C316" s="6" t="s">
        <v>109</v>
      </c>
      <c r="D316" s="6" t="s">
        <v>9484</v>
      </c>
      <c r="E316" s="8" t="s">
        <v>62</v>
      </c>
      <c r="F316" s="8">
        <v>0</v>
      </c>
      <c r="G316" s="8">
        <v>3</v>
      </c>
      <c r="H316" s="6" t="s">
        <v>344</v>
      </c>
      <c r="I316" s="176" t="s">
        <v>11389</v>
      </c>
      <c r="J316" s="176" t="s">
        <v>11389</v>
      </c>
      <c r="K316" s="176" t="s">
        <v>11388</v>
      </c>
      <c r="L316" s="8">
        <v>14</v>
      </c>
      <c r="M316" s="116"/>
      <c r="P3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&lt;tr&gt;&lt;td&gt;20720-0100&lt;/td&gt;&lt;td&gt;Reinforcement geosynthetic, type 1&lt;/td&gt;&lt;td&gt;m2&lt;/td&gt;&lt;td&gt;REINFORCEMENT GEOSYNTHETIC, TYPE 1&lt;/td&gt;&lt;td&gt;SQYD&lt;/td&gt;&lt;td&gt;0&lt;/td&gt;&lt;td&gt;3&lt;/td&gt;&lt;td&gt;N&lt;/td&gt;&lt;td&gt; &lt;/td&gt;&lt;td&gt;&lt;/td&gt;&lt;/tr&gt;</v>
      </c>
      <c r="Q316" s="106" t="str">
        <f>IF(PayItems[[#This Row],[Date Added / Modified]]&gt;0,TEXT(PayItems[[#This Row],[Date Added / Modified]],"m/d/yyy"),"")</f>
        <v/>
      </c>
    </row>
    <row r="317" spans="1:17" x14ac:dyDescent="0.2">
      <c r="A317" s="6" t="s">
        <v>9001</v>
      </c>
      <c r="B317" s="6" t="s">
        <v>9479</v>
      </c>
      <c r="C317" s="6" t="s">
        <v>109</v>
      </c>
      <c r="D317" s="6" t="s">
        <v>9485</v>
      </c>
      <c r="E317" s="8" t="s">
        <v>62</v>
      </c>
      <c r="F317" s="8">
        <v>0</v>
      </c>
      <c r="G317" s="8">
        <v>3</v>
      </c>
      <c r="H317" s="6" t="s">
        <v>344</v>
      </c>
      <c r="I317" s="176" t="s">
        <v>11389</v>
      </c>
      <c r="J317" s="176" t="s">
        <v>11389</v>
      </c>
      <c r="K317" s="176" t="s">
        <v>11388</v>
      </c>
      <c r="L317" s="8">
        <v>14</v>
      </c>
      <c r="M317" s="116"/>
      <c r="P3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&lt;tr&gt;&lt;td&gt;20720-0200&lt;/td&gt;&lt;td&gt;Reinforcement geosynthetic, type 2&lt;/td&gt;&lt;td&gt;m2&lt;/td&gt;&lt;td&gt;REINFORCEMENT GEOSYNTHETIC, TYPE 2&lt;/td&gt;&lt;td&gt;SQYD&lt;/td&gt;&lt;td&gt;0&lt;/td&gt;&lt;td&gt;3&lt;/td&gt;&lt;td&gt;N&lt;/td&gt;&lt;td&gt; &lt;/td&gt;&lt;td&gt;&lt;/td&gt;&lt;/tr&gt;</v>
      </c>
      <c r="Q317" s="106" t="str">
        <f>IF(PayItems[[#This Row],[Date Added / Modified]]&gt;0,TEXT(PayItems[[#This Row],[Date Added / Modified]],"m/d/yyy"),"")</f>
        <v/>
      </c>
    </row>
    <row r="318" spans="1:17" x14ac:dyDescent="0.2">
      <c r="A318" s="6" t="s">
        <v>9002</v>
      </c>
      <c r="B318" s="6" t="s">
        <v>9480</v>
      </c>
      <c r="C318" s="6" t="s">
        <v>109</v>
      </c>
      <c r="D318" s="6" t="s">
        <v>9486</v>
      </c>
      <c r="E318" s="8" t="s">
        <v>62</v>
      </c>
      <c r="F318" s="8">
        <v>0</v>
      </c>
      <c r="G318" s="8">
        <v>3</v>
      </c>
      <c r="H318" s="6" t="s">
        <v>344</v>
      </c>
      <c r="I318" s="176" t="s">
        <v>11389</v>
      </c>
      <c r="J318" s="176" t="s">
        <v>11389</v>
      </c>
      <c r="K318" s="176" t="s">
        <v>11388</v>
      </c>
      <c r="L318" s="8">
        <v>14</v>
      </c>
      <c r="M318" s="116"/>
      <c r="P3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&lt;tr&gt;&lt;td&gt;20720-0300&lt;/td&gt;&lt;td&gt;Reinforcement geosynthetic, type 3&lt;/td&gt;&lt;td&gt;m2&lt;/td&gt;&lt;td&gt;REINFORCEMENT GEOSYNTHETIC, TYPE 3&lt;/td&gt;&lt;td&gt;SQYD&lt;/td&gt;&lt;td&gt;0&lt;/td&gt;&lt;td&gt;3&lt;/td&gt;&lt;td&gt;N&lt;/td&gt;&lt;td&gt; &lt;/td&gt;&lt;td&gt;&lt;/td&gt;&lt;/tr&gt;</v>
      </c>
      <c r="Q318" s="106" t="str">
        <f>IF(PayItems[[#This Row],[Date Added / Modified]]&gt;0,TEXT(PayItems[[#This Row],[Date Added / Modified]],"m/d/yyy"),"")</f>
        <v/>
      </c>
    </row>
    <row r="319" spans="1:17" x14ac:dyDescent="0.2">
      <c r="A319" s="6" t="s">
        <v>9003</v>
      </c>
      <c r="B319" s="6" t="s">
        <v>9481</v>
      </c>
      <c r="C319" s="6" t="s">
        <v>109</v>
      </c>
      <c r="D319" s="6" t="s">
        <v>9487</v>
      </c>
      <c r="E319" s="8" t="s">
        <v>62</v>
      </c>
      <c r="F319" s="8">
        <v>0</v>
      </c>
      <c r="G319" s="8">
        <v>3</v>
      </c>
      <c r="H319" s="6" t="s">
        <v>344</v>
      </c>
      <c r="I319" s="176" t="s">
        <v>11389</v>
      </c>
      <c r="J319" s="176" t="s">
        <v>11389</v>
      </c>
      <c r="K319" s="176" t="s">
        <v>11388</v>
      </c>
      <c r="L319" s="8">
        <v>14</v>
      </c>
      <c r="M319" s="116"/>
      <c r="P3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&lt;tr&gt;&lt;td&gt;20720-0400&lt;/td&gt;&lt;td&gt;Reinforcement geosynthetic, type 4&lt;/td&gt;&lt;td&gt;m2&lt;/td&gt;&lt;td&gt;REINFORCEMENT GEOSYNTHETIC, TYPE 4&lt;/td&gt;&lt;td&gt;SQYD&lt;/td&gt;&lt;td&gt;0&lt;/td&gt;&lt;td&gt;3&lt;/td&gt;&lt;td&gt;N&lt;/td&gt;&lt;td&gt; &lt;/td&gt;&lt;td&gt;&lt;/td&gt;&lt;/tr&gt;</v>
      </c>
      <c r="Q319" s="106" t="str">
        <f>IF(PayItems[[#This Row],[Date Added / Modified]]&gt;0,TEXT(PayItems[[#This Row],[Date Added / Modified]],"m/d/yyy"),"")</f>
        <v/>
      </c>
    </row>
    <row r="320" spans="1:17" x14ac:dyDescent="0.2">
      <c r="A320" s="6" t="s">
        <v>9004</v>
      </c>
      <c r="B320" s="6" t="s">
        <v>9482</v>
      </c>
      <c r="C320" s="6" t="s">
        <v>109</v>
      </c>
      <c r="D320" s="6" t="s">
        <v>9488</v>
      </c>
      <c r="E320" s="8" t="s">
        <v>62</v>
      </c>
      <c r="F320" s="8">
        <v>0</v>
      </c>
      <c r="G320" s="8">
        <v>3</v>
      </c>
      <c r="H320" s="6" t="s">
        <v>344</v>
      </c>
      <c r="I320" s="176" t="s">
        <v>11389</v>
      </c>
      <c r="J320" s="176" t="s">
        <v>11389</v>
      </c>
      <c r="K320" s="176" t="s">
        <v>11388</v>
      </c>
      <c r="L320" s="8">
        <v>14</v>
      </c>
      <c r="M320" s="116"/>
      <c r="P3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&lt;tr&gt;&lt;td&gt;20720-0500&lt;/td&gt;&lt;td&gt;Reinforcement geosynthetic, type 5&lt;/td&gt;&lt;td&gt;m2&lt;/td&gt;&lt;td&gt;REINFORCEMENT GEOSYNTHETIC, TYPE 5&lt;/td&gt;&lt;td&gt;SQYD&lt;/td&gt;&lt;td&gt;0&lt;/td&gt;&lt;td&gt;3&lt;/td&gt;&lt;td&gt;N&lt;/td&gt;&lt;td&gt; &lt;/td&gt;&lt;td&gt;&lt;/td&gt;&lt;/tr&gt;</v>
      </c>
      <c r="Q320" s="106" t="str">
        <f>IF(PayItems[[#This Row],[Date Added / Modified]]&gt;0,TEXT(PayItems[[#This Row],[Date Added / Modified]],"m/d/yyy"),"")</f>
        <v/>
      </c>
    </row>
    <row r="321" spans="1:17" x14ac:dyDescent="0.2">
      <c r="A321" s="6" t="s">
        <v>9005</v>
      </c>
      <c r="B321" s="6" t="s">
        <v>9483</v>
      </c>
      <c r="C321" s="6" t="s">
        <v>109</v>
      </c>
      <c r="D321" s="6" t="s">
        <v>9489</v>
      </c>
      <c r="E321" s="8" t="s">
        <v>62</v>
      </c>
      <c r="F321" s="8">
        <v>0</v>
      </c>
      <c r="G321" s="8">
        <v>3</v>
      </c>
      <c r="H321" s="6" t="s">
        <v>344</v>
      </c>
      <c r="I321" s="176" t="s">
        <v>11389</v>
      </c>
      <c r="J321" s="176" t="s">
        <v>11389</v>
      </c>
      <c r="K321" s="176" t="s">
        <v>11388</v>
      </c>
      <c r="L321" s="8">
        <v>14</v>
      </c>
      <c r="M321" s="116"/>
      <c r="P3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&lt;tr&gt;&lt;td&gt;20720-0600&lt;/td&gt;&lt;td&gt;Reinforcement geosynthetic, type 6&lt;/td&gt;&lt;td&gt;m2&lt;/td&gt;&lt;td&gt;REINFORCEMENT GEOSYNTHETIC, TYPE 6&lt;/td&gt;&lt;td&gt;SQYD&lt;/td&gt;&lt;td&gt;0&lt;/td&gt;&lt;td&gt;3&lt;/td&gt;&lt;td&gt;N&lt;/td&gt;&lt;td&gt; &lt;/td&gt;&lt;td&gt;&lt;/td&gt;&lt;/tr&gt;</v>
      </c>
      <c r="Q321" s="106" t="str">
        <f>IF(PayItems[[#This Row],[Date Added / Modified]]&gt;0,TEXT(PayItems[[#This Row],[Date Added / Modified]],"m/d/yyy"),"")</f>
        <v/>
      </c>
    </row>
    <row r="322" spans="1:17" x14ac:dyDescent="0.2">
      <c r="A322" s="6" t="s">
        <v>1113</v>
      </c>
      <c r="B322" s="6" t="s">
        <v>91</v>
      </c>
      <c r="C322" s="6" t="s">
        <v>113</v>
      </c>
      <c r="D322" s="6" t="s">
        <v>1114</v>
      </c>
      <c r="E322" s="8" t="s">
        <v>65</v>
      </c>
      <c r="F322" s="8">
        <v>0</v>
      </c>
      <c r="G322" s="8">
        <v>3</v>
      </c>
      <c r="H322" s="6" t="s">
        <v>344</v>
      </c>
      <c r="I322" s="176" t="s">
        <v>11389</v>
      </c>
      <c r="J322" s="176" t="s">
        <v>11389</v>
      </c>
      <c r="K322" s="176" t="s">
        <v>11388</v>
      </c>
      <c r="L322" s="8">
        <v>14</v>
      </c>
      <c r="M322" s="116"/>
      <c r="P3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&lt;tr&gt;&lt;td&gt;20801-0000&lt;/td&gt;&lt;td&gt;Structure excavation&lt;/td&gt;&lt;td&gt;m3&lt;/td&gt;&lt;td&gt;STRUCTURE EXCAVATION&lt;/td&gt;&lt;td&gt;CUYD&lt;/td&gt;&lt;td&gt;0&lt;/td&gt;&lt;td&gt;3&lt;/td&gt;&lt;td&gt;N&lt;/td&gt;&lt;td&gt; &lt;/td&gt;&lt;td&gt;&lt;/td&gt;&lt;/tr&gt;</v>
      </c>
      <c r="Q322" s="106" t="str">
        <f>IF(PayItems[[#This Row],[Date Added / Modified]]&gt;0,TEXT(PayItems[[#This Row],[Date Added / Modified]],"m/d/yyy"),"")</f>
        <v/>
      </c>
    </row>
    <row r="323" spans="1:17" x14ac:dyDescent="0.2">
      <c r="A323" s="6" t="s">
        <v>1115</v>
      </c>
      <c r="B323" s="6" t="s">
        <v>92</v>
      </c>
      <c r="C323" s="6" t="s">
        <v>113</v>
      </c>
      <c r="D323" s="6" t="s">
        <v>1116</v>
      </c>
      <c r="E323" s="8" t="s">
        <v>65</v>
      </c>
      <c r="F323" s="8">
        <v>0</v>
      </c>
      <c r="G323" s="8">
        <v>3</v>
      </c>
      <c r="H323" s="6" t="s">
        <v>344</v>
      </c>
      <c r="I323" s="176" t="s">
        <v>11389</v>
      </c>
      <c r="J323" s="176" t="s">
        <v>11389</v>
      </c>
      <c r="K323" s="176" t="s">
        <v>11388</v>
      </c>
      <c r="L323" s="8">
        <v>14</v>
      </c>
      <c r="M323" s="116"/>
      <c r="P3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&lt;tr&gt;&lt;td&gt;20802-0000&lt;/td&gt;&lt;td&gt;Foundation fill&lt;/td&gt;&lt;td&gt;m3&lt;/td&gt;&lt;td&gt;FOUNDATION FILL&lt;/td&gt;&lt;td&gt;CUYD&lt;/td&gt;&lt;td&gt;0&lt;/td&gt;&lt;td&gt;3&lt;/td&gt;&lt;td&gt;N&lt;/td&gt;&lt;td&gt; &lt;/td&gt;&lt;td&gt;&lt;/td&gt;&lt;/tr&gt;</v>
      </c>
      <c r="Q323" s="106" t="str">
        <f>IF(PayItems[[#This Row],[Date Added / Modified]]&gt;0,TEXT(PayItems[[#This Row],[Date Added / Modified]],"m/d/yyy"),"")</f>
        <v/>
      </c>
    </row>
    <row r="324" spans="1:17" x14ac:dyDescent="0.2">
      <c r="A324" s="6" t="s">
        <v>1117</v>
      </c>
      <c r="B324" s="6" t="s">
        <v>93</v>
      </c>
      <c r="C324" s="6" t="s">
        <v>113</v>
      </c>
      <c r="D324" s="6" t="s">
        <v>1118</v>
      </c>
      <c r="E324" s="8" t="s">
        <v>65</v>
      </c>
      <c r="F324" s="8">
        <v>0</v>
      </c>
      <c r="G324" s="8">
        <v>3</v>
      </c>
      <c r="H324" s="6" t="s">
        <v>344</v>
      </c>
      <c r="I324" s="176" t="s">
        <v>11389</v>
      </c>
      <c r="J324" s="176" t="s">
        <v>11389</v>
      </c>
      <c r="K324" s="176" t="s">
        <v>11388</v>
      </c>
      <c r="L324" s="8">
        <v>14</v>
      </c>
      <c r="M324" s="116"/>
      <c r="P3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&lt;tr&gt;&lt;td&gt;20803-0000&lt;/td&gt;&lt;td&gt;Structural backfill&lt;/td&gt;&lt;td&gt;m3&lt;/td&gt;&lt;td&gt;STRUCTURAL BACKFILL&lt;/td&gt;&lt;td&gt;CUYD&lt;/td&gt;&lt;td&gt;0&lt;/td&gt;&lt;td&gt;3&lt;/td&gt;&lt;td&gt;N&lt;/td&gt;&lt;td&gt; &lt;/td&gt;&lt;td&gt;&lt;/td&gt;&lt;/tr&gt;</v>
      </c>
      <c r="Q324" s="106" t="str">
        <f>IF(PayItems[[#This Row],[Date Added / Modified]]&gt;0,TEXT(PayItems[[#This Row],[Date Added / Modified]],"m/d/yyy"),"")</f>
        <v/>
      </c>
    </row>
    <row r="325" spans="1:17" x14ac:dyDescent="0.2">
      <c r="A325" s="6" t="s">
        <v>1119</v>
      </c>
      <c r="B325" s="6" t="s">
        <v>93</v>
      </c>
      <c r="C325" s="6" t="s">
        <v>124</v>
      </c>
      <c r="D325" s="6" t="s">
        <v>1118</v>
      </c>
      <c r="E325" s="8" t="s">
        <v>66</v>
      </c>
      <c r="F325" s="8">
        <v>0</v>
      </c>
      <c r="G325" s="8">
        <v>3</v>
      </c>
      <c r="H325" s="6" t="s">
        <v>344</v>
      </c>
      <c r="I325" s="176" t="s">
        <v>11389</v>
      </c>
      <c r="J325" s="176" t="s">
        <v>11389</v>
      </c>
      <c r="K325" s="176" t="s">
        <v>11388</v>
      </c>
      <c r="L325" s="8">
        <v>14</v>
      </c>
      <c r="M325" s="116"/>
      <c r="P3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&lt;tr&gt;&lt;td&gt;20804-0000&lt;/td&gt;&lt;td&gt;Structural backfill&lt;/td&gt;&lt;td&gt;t&lt;/td&gt;&lt;td&gt;STRUCTURAL BACKFILL&lt;/td&gt;&lt;td&gt;TON&lt;/td&gt;&lt;td&gt;0&lt;/td&gt;&lt;td&gt;3&lt;/td&gt;&lt;td&gt;N&lt;/td&gt;&lt;td&gt; &lt;/td&gt;&lt;td&gt;&lt;/td&gt;&lt;/tr&gt;</v>
      </c>
      <c r="Q325" s="106" t="str">
        <f>IF(PayItems[[#This Row],[Date Added / Modified]]&gt;0,TEXT(PayItems[[#This Row],[Date Added / Modified]],"m/d/yyy"),"")</f>
        <v/>
      </c>
    </row>
    <row r="326" spans="1:17" x14ac:dyDescent="0.2">
      <c r="A326" s="6" t="s">
        <v>1120</v>
      </c>
      <c r="B326" s="6" t="s">
        <v>94</v>
      </c>
      <c r="C326" s="6" t="s">
        <v>85</v>
      </c>
      <c r="D326" s="6" t="s">
        <v>1121</v>
      </c>
      <c r="E326" s="8" t="s">
        <v>85</v>
      </c>
      <c r="F326" s="8">
        <v>0</v>
      </c>
      <c r="G326" s="8">
        <v>3</v>
      </c>
      <c r="H326" s="6" t="s">
        <v>344</v>
      </c>
      <c r="I326" s="176" t="s">
        <v>11389</v>
      </c>
      <c r="J326" s="176" t="s">
        <v>11389</v>
      </c>
      <c r="K326" s="176" t="s">
        <v>11388</v>
      </c>
      <c r="L326" s="8">
        <v>14</v>
      </c>
      <c r="M326" s="116"/>
      <c r="P3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&lt;tr&gt;&lt;td&gt;20810-0000&lt;/td&gt;&lt;td&gt;Shoring and bracing&lt;/td&gt;&lt;td&gt;LPSM&lt;/td&gt;&lt;td&gt;SHORING AND BRACING&lt;/td&gt;&lt;td&gt;LPSM&lt;/td&gt;&lt;td&gt;0&lt;/td&gt;&lt;td&gt;3&lt;/td&gt;&lt;td&gt;N&lt;/td&gt;&lt;td&gt; &lt;/td&gt;&lt;td&gt;&lt;/td&gt;&lt;/tr&gt;</v>
      </c>
      <c r="Q326" s="106" t="str">
        <f>IF(PayItems[[#This Row],[Date Added / Modified]]&gt;0,TEXT(PayItems[[#This Row],[Date Added / Modified]],"m/d/yyy"),"")</f>
        <v/>
      </c>
    </row>
    <row r="327" spans="1:17" x14ac:dyDescent="0.2">
      <c r="A327" s="6" t="s">
        <v>1122</v>
      </c>
      <c r="B327" s="6" t="s">
        <v>94</v>
      </c>
      <c r="C327" s="6" t="s">
        <v>109</v>
      </c>
      <c r="D327" s="6" t="s">
        <v>1121</v>
      </c>
      <c r="E327" s="8" t="s">
        <v>56</v>
      </c>
      <c r="F327" s="8">
        <v>0</v>
      </c>
      <c r="G327" s="8">
        <v>3</v>
      </c>
      <c r="H327" s="6" t="s">
        <v>344</v>
      </c>
      <c r="I327" s="176" t="s">
        <v>11389</v>
      </c>
      <c r="J327" s="176" t="s">
        <v>11389</v>
      </c>
      <c r="K327" s="176" t="s">
        <v>11388</v>
      </c>
      <c r="L327" s="8">
        <v>14</v>
      </c>
      <c r="M327" s="116"/>
      <c r="P3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&lt;tr&gt;&lt;td&gt;20811-0000&lt;/td&gt;&lt;td&gt;Shoring and bracing&lt;/td&gt;&lt;td&gt;m2&lt;/td&gt;&lt;td&gt;SHORING AND BRACING&lt;/td&gt;&lt;td&gt;SQFT&lt;/td&gt;&lt;td&gt;0&lt;/td&gt;&lt;td&gt;3&lt;/td&gt;&lt;td&gt;N&lt;/td&gt;&lt;td&gt; &lt;/td&gt;&lt;td&gt;&lt;/td&gt;&lt;/tr&gt;</v>
      </c>
      <c r="Q327" s="106" t="str">
        <f>IF(PayItems[[#This Row],[Date Added / Modified]]&gt;0,TEXT(PayItems[[#This Row],[Date Added / Modified]],"m/d/yyy"),"")</f>
        <v/>
      </c>
    </row>
    <row r="328" spans="1:17" x14ac:dyDescent="0.2">
      <c r="A328" s="6" t="s">
        <v>1123</v>
      </c>
      <c r="B328" s="6" t="s">
        <v>95</v>
      </c>
      <c r="C328" s="6" t="s">
        <v>85</v>
      </c>
      <c r="D328" s="6" t="s">
        <v>1124</v>
      </c>
      <c r="E328" s="8" t="s">
        <v>85</v>
      </c>
      <c r="F328" s="8">
        <v>0</v>
      </c>
      <c r="G328" s="8">
        <v>3</v>
      </c>
      <c r="H328" s="6" t="s">
        <v>344</v>
      </c>
      <c r="I328" s="176" t="s">
        <v>11389</v>
      </c>
      <c r="J328" s="176" t="s">
        <v>11389</v>
      </c>
      <c r="K328" s="176" t="s">
        <v>11388</v>
      </c>
      <c r="L328" s="8">
        <v>14</v>
      </c>
      <c r="M328" s="116"/>
      <c r="P3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&lt;tr&gt;&lt;td&gt;20815-0000&lt;/td&gt;&lt;td&gt;Cofferdams&lt;/td&gt;&lt;td&gt;LPSM&lt;/td&gt;&lt;td&gt;COFFERDAMS&lt;/td&gt;&lt;td&gt;LPSM&lt;/td&gt;&lt;td&gt;0&lt;/td&gt;&lt;td&gt;3&lt;/td&gt;&lt;td&gt;N&lt;/td&gt;&lt;td&gt; &lt;/td&gt;&lt;td&gt;&lt;/td&gt;&lt;/tr&gt;</v>
      </c>
      <c r="Q328" s="106" t="str">
        <f>IF(PayItems[[#This Row],[Date Added / Modified]]&gt;0,TEXT(PayItems[[#This Row],[Date Added / Modified]],"m/d/yyy"),"")</f>
        <v/>
      </c>
    </row>
    <row r="329" spans="1:17" x14ac:dyDescent="0.2">
      <c r="A329" s="6" t="s">
        <v>1125</v>
      </c>
      <c r="B329" s="6" t="s">
        <v>95</v>
      </c>
      <c r="C329" s="6" t="s">
        <v>109</v>
      </c>
      <c r="D329" s="6" t="s">
        <v>1124</v>
      </c>
      <c r="E329" s="8" t="s">
        <v>62</v>
      </c>
      <c r="F329" s="8">
        <v>0</v>
      </c>
      <c r="G329" s="8">
        <v>3</v>
      </c>
      <c r="H329" s="6" t="s">
        <v>344</v>
      </c>
      <c r="I329" s="176" t="s">
        <v>11389</v>
      </c>
      <c r="J329" s="176" t="s">
        <v>11389</v>
      </c>
      <c r="K329" s="176" t="s">
        <v>11388</v>
      </c>
      <c r="L329" s="8">
        <v>14</v>
      </c>
      <c r="M329" s="116"/>
      <c r="P3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&lt;tr&gt;&lt;td&gt;20816-0000&lt;/td&gt;&lt;td&gt;Cofferdams&lt;/td&gt;&lt;td&gt;m2&lt;/td&gt;&lt;td&gt;COFFERDAMS&lt;/td&gt;&lt;td&gt;SQYD&lt;/td&gt;&lt;td&gt;0&lt;/td&gt;&lt;td&gt;3&lt;/td&gt;&lt;td&gt;N&lt;/td&gt;&lt;td&gt; &lt;/td&gt;&lt;td&gt;&lt;/td&gt;&lt;/tr&gt;</v>
      </c>
      <c r="Q329" s="106" t="str">
        <f>IF(PayItems[[#This Row],[Date Added / Modified]]&gt;0,TEXT(PayItems[[#This Row],[Date Added / Modified]],"m/d/yyy"),"")</f>
        <v/>
      </c>
    </row>
    <row r="330" spans="1:17" x14ac:dyDescent="0.2">
      <c r="A330" s="6" t="s">
        <v>1126</v>
      </c>
      <c r="B330" s="6" t="s">
        <v>160</v>
      </c>
      <c r="C330" s="6" t="s">
        <v>85</v>
      </c>
      <c r="D330" s="6" t="s">
        <v>1127</v>
      </c>
      <c r="E330" s="8" t="s">
        <v>85</v>
      </c>
      <c r="F330" s="8">
        <v>0</v>
      </c>
      <c r="G330" s="8">
        <v>3</v>
      </c>
      <c r="H330" s="6" t="s">
        <v>344</v>
      </c>
      <c r="I330" s="176" t="s">
        <v>11389</v>
      </c>
      <c r="J330" s="176" t="s">
        <v>11389</v>
      </c>
      <c r="K330" s="176" t="s">
        <v>11388</v>
      </c>
      <c r="L330" s="8">
        <v>14</v>
      </c>
      <c r="M330" s="116"/>
      <c r="P3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&lt;tr&gt;&lt;td&gt;20820-0000&lt;/td&gt;&lt;td&gt;Dewatering&lt;/td&gt;&lt;td&gt;LPSM&lt;/td&gt;&lt;td&gt;DEWATERING&lt;/td&gt;&lt;td&gt;LPSM&lt;/td&gt;&lt;td&gt;0&lt;/td&gt;&lt;td&gt;3&lt;/td&gt;&lt;td&gt;N&lt;/td&gt;&lt;td&gt; &lt;/td&gt;&lt;td&gt;&lt;/td&gt;&lt;/tr&gt;</v>
      </c>
      <c r="Q330" s="106" t="str">
        <f>IF(PayItems[[#This Row],[Date Added / Modified]]&gt;0,TEXT(PayItems[[#This Row],[Date Added / Modified]],"m/d/yyy"),"")</f>
        <v/>
      </c>
    </row>
    <row r="331" spans="1:17" x14ac:dyDescent="0.2">
      <c r="A331" s="6" t="s">
        <v>1128</v>
      </c>
      <c r="B331" s="6" t="s">
        <v>1129</v>
      </c>
      <c r="C331" s="6" t="s">
        <v>109</v>
      </c>
      <c r="D331" s="6" t="s">
        <v>1130</v>
      </c>
      <c r="E331" s="8" t="s">
        <v>62</v>
      </c>
      <c r="F331" s="8">
        <v>0</v>
      </c>
      <c r="G331" s="8">
        <v>3</v>
      </c>
      <c r="H331" s="6" t="s">
        <v>344</v>
      </c>
      <c r="I331" s="176" t="s">
        <v>11389</v>
      </c>
      <c r="J331" s="176" t="s">
        <v>11389</v>
      </c>
      <c r="K331" s="176" t="s">
        <v>11388</v>
      </c>
      <c r="L331" s="8">
        <v>14</v>
      </c>
      <c r="M331" s="116"/>
      <c r="P3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&lt;tr&gt;&lt;td&gt;21101-1000&lt;/td&gt;&lt;td&gt;Roadway obliteration, method 1&lt;/td&gt;&lt;td&gt;m2&lt;/td&gt;&lt;td&gt;ROADWAY OBLITERATION, METHOD 1&lt;/td&gt;&lt;td&gt;SQYD&lt;/td&gt;&lt;td&gt;0&lt;/td&gt;&lt;td&gt;3&lt;/td&gt;&lt;td&gt;N&lt;/td&gt;&lt;td&gt; &lt;/td&gt;&lt;td&gt;&lt;/td&gt;&lt;/tr&gt;</v>
      </c>
      <c r="Q331" s="106" t="str">
        <f>IF(PayItems[[#This Row],[Date Added / Modified]]&gt;0,TEXT(PayItems[[#This Row],[Date Added / Modified]],"m/d/yyy"),"")</f>
        <v/>
      </c>
    </row>
    <row r="332" spans="1:17" x14ac:dyDescent="0.2">
      <c r="A332" s="6" t="s">
        <v>1131</v>
      </c>
      <c r="B332" s="6" t="s">
        <v>1132</v>
      </c>
      <c r="C332" s="6" t="s">
        <v>109</v>
      </c>
      <c r="D332" s="6" t="s">
        <v>1133</v>
      </c>
      <c r="E332" s="8" t="s">
        <v>62</v>
      </c>
      <c r="F332" s="8">
        <v>0</v>
      </c>
      <c r="G332" s="8">
        <v>3</v>
      </c>
      <c r="H332" s="6" t="s">
        <v>344</v>
      </c>
      <c r="I332" s="176" t="s">
        <v>11389</v>
      </c>
      <c r="J332" s="176" t="s">
        <v>11389</v>
      </c>
      <c r="K332" s="176" t="s">
        <v>11388</v>
      </c>
      <c r="L332" s="8">
        <v>14</v>
      </c>
      <c r="M332" s="116"/>
      <c r="P3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&lt;tr&gt;&lt;td&gt;21101-2000&lt;/td&gt;&lt;td&gt;Roadway obliteration, method 2&lt;/td&gt;&lt;td&gt;m2&lt;/td&gt;&lt;td&gt;ROADWAY OBLITERATION, METHOD 2&lt;/td&gt;&lt;td&gt;SQYD&lt;/td&gt;&lt;td&gt;0&lt;/td&gt;&lt;td&gt;3&lt;/td&gt;&lt;td&gt;N&lt;/td&gt;&lt;td&gt; &lt;/td&gt;&lt;td&gt;&lt;/td&gt;&lt;/tr&gt;</v>
      </c>
      <c r="Q332" s="106" t="str">
        <f>IF(PayItems[[#This Row],[Date Added / Modified]]&gt;0,TEXT(PayItems[[#This Row],[Date Added / Modified]],"m/d/yyy"),"")</f>
        <v/>
      </c>
    </row>
    <row r="333" spans="1:17" x14ac:dyDescent="0.2">
      <c r="A333" s="6" t="s">
        <v>1134</v>
      </c>
      <c r="B333" s="6" t="s">
        <v>1129</v>
      </c>
      <c r="C333" s="6" t="s">
        <v>85</v>
      </c>
      <c r="D333" s="6" t="s">
        <v>1130</v>
      </c>
      <c r="E333" s="8" t="s">
        <v>85</v>
      </c>
      <c r="F333" s="8">
        <v>0</v>
      </c>
      <c r="G333" s="8">
        <v>3</v>
      </c>
      <c r="H333" s="6" t="s">
        <v>344</v>
      </c>
      <c r="I333" s="176" t="s">
        <v>11389</v>
      </c>
      <c r="J333" s="176" t="s">
        <v>11389</v>
      </c>
      <c r="K333" s="176" t="s">
        <v>11388</v>
      </c>
      <c r="L333" s="8">
        <v>14</v>
      </c>
      <c r="M333" s="116"/>
      <c r="P3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&lt;tr&gt;&lt;td&gt;21102-1000&lt;/td&gt;&lt;td&gt;Roadway obliteration, method 1&lt;/td&gt;&lt;td&gt;LPSM&lt;/td&gt;&lt;td&gt;ROADWAY OBLITERATION, METHOD 1&lt;/td&gt;&lt;td&gt;LPSM&lt;/td&gt;&lt;td&gt;0&lt;/td&gt;&lt;td&gt;3&lt;/td&gt;&lt;td&gt;N&lt;/td&gt;&lt;td&gt; &lt;/td&gt;&lt;td&gt;&lt;/td&gt;&lt;/tr&gt;</v>
      </c>
      <c r="Q333" s="106" t="str">
        <f>IF(PayItems[[#This Row],[Date Added / Modified]]&gt;0,TEXT(PayItems[[#This Row],[Date Added / Modified]],"m/d/yyy"),"")</f>
        <v/>
      </c>
    </row>
    <row r="334" spans="1:17" x14ac:dyDescent="0.2">
      <c r="A334" s="6" t="s">
        <v>1135</v>
      </c>
      <c r="B334" s="6" t="s">
        <v>1132</v>
      </c>
      <c r="C334" s="6" t="s">
        <v>85</v>
      </c>
      <c r="D334" s="6" t="s">
        <v>1133</v>
      </c>
      <c r="E334" s="8" t="s">
        <v>85</v>
      </c>
      <c r="F334" s="8">
        <v>0</v>
      </c>
      <c r="G334" s="8">
        <v>3</v>
      </c>
      <c r="H334" s="6" t="s">
        <v>344</v>
      </c>
      <c r="I334" s="176" t="s">
        <v>11389</v>
      </c>
      <c r="J334" s="176" t="s">
        <v>11389</v>
      </c>
      <c r="K334" s="176" t="s">
        <v>11388</v>
      </c>
      <c r="L334" s="8">
        <v>14</v>
      </c>
      <c r="M334" s="116"/>
      <c r="P3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&lt;tr&gt;&lt;td&gt;21102-2000&lt;/td&gt;&lt;td&gt;Roadway obliteration, method 2&lt;/td&gt;&lt;td&gt;LPSM&lt;/td&gt;&lt;td&gt;ROADWAY OBLITERATION, METHOD 2&lt;/td&gt;&lt;td&gt;LPSM&lt;/td&gt;&lt;td&gt;0&lt;/td&gt;&lt;td&gt;3&lt;/td&gt;&lt;td&gt;N&lt;/td&gt;&lt;td&gt; &lt;/td&gt;&lt;td&gt;&lt;/td&gt;&lt;/tr&gt;</v>
      </c>
      <c r="Q334" s="106" t="str">
        <f>IF(PayItems[[#This Row],[Date Added / Modified]]&gt;0,TEXT(PayItems[[#This Row],[Date Added / Modified]],"m/d/yyy"),"")</f>
        <v/>
      </c>
    </row>
    <row r="335" spans="1:17" x14ac:dyDescent="0.2">
      <c r="A335" s="106" t="s">
        <v>10945</v>
      </c>
      <c r="B335" s="106" t="s">
        <v>10946</v>
      </c>
      <c r="C335" s="88" t="s">
        <v>85</v>
      </c>
      <c r="D335" s="106" t="s">
        <v>10947</v>
      </c>
      <c r="E335" s="104" t="s">
        <v>85</v>
      </c>
      <c r="F335" s="104">
        <v>0</v>
      </c>
      <c r="G335" s="104">
        <v>3</v>
      </c>
      <c r="H335" s="88" t="s">
        <v>344</v>
      </c>
      <c r="I335" s="176" t="s">
        <v>11389</v>
      </c>
      <c r="J335" s="176" t="s">
        <v>11389</v>
      </c>
      <c r="K335" s="176" t="s">
        <v>11388</v>
      </c>
      <c r="L335" s="104">
        <v>14</v>
      </c>
      <c r="M335" s="116">
        <v>43045</v>
      </c>
      <c r="N335" s="106" t="s">
        <v>9971</v>
      </c>
      <c r="O335" s="88"/>
      <c r="P3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&lt;tr&gt;&lt;td&gt;21102-3000&lt;/td&gt;&lt;td&gt;Roadway obliteration, method 3&lt;/td&gt;&lt;td&gt;LPSM&lt;/td&gt;&lt;td&gt;ROADWAY OBLITERATION, METHOD 3&lt;/td&gt;&lt;td&gt;LPSM&lt;/td&gt;&lt;td&gt;0&lt;/td&gt;&lt;td&gt;3&lt;/td&gt;&lt;td&gt;N&lt;/td&gt;&lt;td&gt;11/6/2017&lt;/td&gt;&lt;td&gt;&lt;/td&gt;&lt;/tr&gt;</v>
      </c>
      <c r="Q335" s="106" t="str">
        <f>IF(PayItems[[#This Row],[Date Added / Modified]]&gt;0,TEXT(PayItems[[#This Row],[Date Added / Modified]],"m/d/yyy"),"")</f>
        <v>11/6/2017</v>
      </c>
    </row>
    <row r="336" spans="1:17" x14ac:dyDescent="0.2">
      <c r="A336" s="6" t="s">
        <v>1136</v>
      </c>
      <c r="B336" s="8" t="s">
        <v>96</v>
      </c>
      <c r="C336" s="6" t="s">
        <v>5</v>
      </c>
      <c r="D336" s="8" t="s">
        <v>1137</v>
      </c>
      <c r="E336" s="8" t="s">
        <v>58</v>
      </c>
      <c r="F336" s="104">
        <v>3</v>
      </c>
      <c r="G336" s="8">
        <v>3</v>
      </c>
      <c r="H336" s="6" t="s">
        <v>344</v>
      </c>
      <c r="I336" s="176" t="s">
        <v>11389</v>
      </c>
      <c r="J336" s="176" t="s">
        <v>11389</v>
      </c>
      <c r="K336" s="176" t="s">
        <v>11388</v>
      </c>
      <c r="L336" s="8">
        <v>14</v>
      </c>
      <c r="M336" s="116"/>
      <c r="P3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&lt;tr&gt;&lt;td&gt;21201-0000&lt;/td&gt;&lt;td&gt;Linear grading&lt;/td&gt;&lt;td&gt;km&lt;/td&gt;&lt;td&gt;LINEAR GRADING&lt;/td&gt;&lt;td&gt;MILE&lt;/td&gt;&lt;td&gt;3&lt;/td&gt;&lt;td&gt;3&lt;/td&gt;&lt;td&gt;N&lt;/td&gt;&lt;td&gt; &lt;/td&gt;&lt;td&gt;&lt;/td&gt;&lt;/tr&gt;</v>
      </c>
      <c r="Q336" s="106" t="str">
        <f>IF(PayItems[[#This Row],[Date Added / Modified]]&gt;0,TEXT(PayItems[[#This Row],[Date Added / Modified]],"m/d/yyy"),"")</f>
        <v/>
      </c>
    </row>
    <row r="337" spans="1:17" x14ac:dyDescent="0.2">
      <c r="A337" s="6" t="s">
        <v>1138</v>
      </c>
      <c r="B337" s="8" t="s">
        <v>22</v>
      </c>
      <c r="C337" s="6" t="s">
        <v>109</v>
      </c>
      <c r="D337" s="8" t="s">
        <v>1139</v>
      </c>
      <c r="E337" s="8" t="s">
        <v>62</v>
      </c>
      <c r="F337" s="8">
        <v>0</v>
      </c>
      <c r="G337" s="8">
        <v>3</v>
      </c>
      <c r="H337" s="6" t="s">
        <v>344</v>
      </c>
      <c r="I337" s="176" t="s">
        <v>11389</v>
      </c>
      <c r="J337" s="176" t="s">
        <v>11389</v>
      </c>
      <c r="K337" s="176" t="s">
        <v>11388</v>
      </c>
      <c r="L337" s="8">
        <v>14</v>
      </c>
      <c r="M337" s="116"/>
      <c r="P3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&lt;tr&gt;&lt;td&gt;21202-0000&lt;/td&gt;&lt;td&gt;Site grading&lt;/td&gt;&lt;td&gt;m2&lt;/td&gt;&lt;td&gt;SITE GRADING&lt;/td&gt;&lt;td&gt;SQYD&lt;/td&gt;&lt;td&gt;0&lt;/td&gt;&lt;td&gt;3&lt;/td&gt;&lt;td&gt;N&lt;/td&gt;&lt;td&gt; &lt;/td&gt;&lt;td&gt;&lt;/td&gt;&lt;/tr&gt;</v>
      </c>
      <c r="Q337" s="106" t="str">
        <f>IF(PayItems[[#This Row],[Date Added / Modified]]&gt;0,TEXT(PayItems[[#This Row],[Date Added / Modified]],"m/d/yyy"),"")</f>
        <v/>
      </c>
    </row>
    <row r="338" spans="1:17" x14ac:dyDescent="0.2">
      <c r="A338" s="6" t="s">
        <v>1140</v>
      </c>
      <c r="B338" s="8" t="s">
        <v>1141</v>
      </c>
      <c r="C338" s="6" t="s">
        <v>109</v>
      </c>
      <c r="D338" s="8" t="s">
        <v>1142</v>
      </c>
      <c r="E338" s="8" t="s">
        <v>62</v>
      </c>
      <c r="F338" s="8">
        <v>0</v>
      </c>
      <c r="G338" s="8">
        <v>3</v>
      </c>
      <c r="H338" s="6" t="s">
        <v>344</v>
      </c>
      <c r="I338" s="176" t="s">
        <v>11389</v>
      </c>
      <c r="J338" s="176" t="s">
        <v>11389</v>
      </c>
      <c r="K338" s="176" t="s">
        <v>11388</v>
      </c>
      <c r="L338" s="8">
        <v>14</v>
      </c>
      <c r="M338" s="116"/>
      <c r="P3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&lt;tr&gt;&lt;td&gt;21301-0000&lt;/td&gt;&lt;td&gt;Subgrade stabilization&lt;/td&gt;&lt;td&gt;m2&lt;/td&gt;&lt;td&gt;SUBGRADE STABILIZATION&lt;/td&gt;&lt;td&gt;SQYD&lt;/td&gt;&lt;td&gt;0&lt;/td&gt;&lt;td&gt;3&lt;/td&gt;&lt;td&gt;N&lt;/td&gt;&lt;td&gt; &lt;/td&gt;&lt;td&gt;&lt;/td&gt;&lt;/tr&gt;</v>
      </c>
      <c r="Q338" s="106" t="str">
        <f>IF(PayItems[[#This Row],[Date Added / Modified]]&gt;0,TEXT(PayItems[[#This Row],[Date Added / Modified]],"m/d/yyy"),"")</f>
        <v/>
      </c>
    </row>
    <row r="339" spans="1:17" x14ac:dyDescent="0.2">
      <c r="A339" s="6" t="s">
        <v>1143</v>
      </c>
      <c r="B339" s="6" t="s">
        <v>136</v>
      </c>
      <c r="C339" s="6" t="s">
        <v>124</v>
      </c>
      <c r="D339" s="6" t="s">
        <v>351</v>
      </c>
      <c r="E339" s="8" t="s">
        <v>66</v>
      </c>
      <c r="F339" s="8">
        <v>0</v>
      </c>
      <c r="G339" s="8">
        <v>3</v>
      </c>
      <c r="H339" s="6" t="s">
        <v>344</v>
      </c>
      <c r="I339" s="176" t="s">
        <v>11389</v>
      </c>
      <c r="J339" s="176" t="s">
        <v>11389</v>
      </c>
      <c r="K339" s="176" t="s">
        <v>11388</v>
      </c>
      <c r="L339" s="8">
        <v>14</v>
      </c>
      <c r="M339" s="116"/>
      <c r="P3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&lt;tr&gt;&lt;td&gt;21302-0000&lt;/td&gt;&lt;td&gt;Lime&lt;/td&gt;&lt;td&gt;t&lt;/td&gt;&lt;td&gt;LIME&lt;/td&gt;&lt;td&gt;TON&lt;/td&gt;&lt;td&gt;0&lt;/td&gt;&lt;td&gt;3&lt;/td&gt;&lt;td&gt;N&lt;/td&gt;&lt;td&gt; &lt;/td&gt;&lt;td&gt;&lt;/td&gt;&lt;/tr&gt;</v>
      </c>
      <c r="Q339" s="106" t="str">
        <f>IF(PayItems[[#This Row],[Date Added / Modified]]&gt;0,TEXT(PayItems[[#This Row],[Date Added / Modified]],"m/d/yyy"),"")</f>
        <v/>
      </c>
    </row>
    <row r="340" spans="1:17" x14ac:dyDescent="0.2">
      <c r="A340" s="6" t="s">
        <v>1144</v>
      </c>
      <c r="B340" s="6" t="s">
        <v>137</v>
      </c>
      <c r="C340" s="6" t="s">
        <v>124</v>
      </c>
      <c r="D340" s="6" t="s">
        <v>1145</v>
      </c>
      <c r="E340" s="8" t="s">
        <v>66</v>
      </c>
      <c r="F340" s="8">
        <v>0</v>
      </c>
      <c r="G340" s="8">
        <v>3</v>
      </c>
      <c r="H340" s="6" t="s">
        <v>344</v>
      </c>
      <c r="I340" s="176" t="s">
        <v>11389</v>
      </c>
      <c r="J340" s="176" t="s">
        <v>11389</v>
      </c>
      <c r="K340" s="176" t="s">
        <v>11388</v>
      </c>
      <c r="L340" s="8">
        <v>14</v>
      </c>
      <c r="M340" s="116"/>
      <c r="P3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&lt;tr&gt;&lt;td&gt;21303-0000&lt;/td&gt;&lt;td&gt;Hydraulic cement&lt;/td&gt;&lt;td&gt;t&lt;/td&gt;&lt;td&gt;HYDRAULIC CEMENT&lt;/td&gt;&lt;td&gt;TON&lt;/td&gt;&lt;td&gt;0&lt;/td&gt;&lt;td&gt;3&lt;/td&gt;&lt;td&gt;N&lt;/td&gt;&lt;td&gt; &lt;/td&gt;&lt;td&gt;&lt;/td&gt;&lt;/tr&gt;</v>
      </c>
      <c r="Q340" s="106" t="str">
        <f>IF(PayItems[[#This Row],[Date Added / Modified]]&gt;0,TEXT(PayItems[[#This Row],[Date Added / Modified]],"m/d/yyy"),"")</f>
        <v/>
      </c>
    </row>
    <row r="341" spans="1:17" x14ac:dyDescent="0.2">
      <c r="A341" s="6" t="s">
        <v>1146</v>
      </c>
      <c r="B341" s="6" t="s">
        <v>138</v>
      </c>
      <c r="C341" s="6" t="s">
        <v>124</v>
      </c>
      <c r="D341" s="6" t="s">
        <v>350</v>
      </c>
      <c r="E341" s="8" t="s">
        <v>66</v>
      </c>
      <c r="F341" s="8">
        <v>0</v>
      </c>
      <c r="G341" s="8">
        <v>3</v>
      </c>
      <c r="H341" s="6" t="s">
        <v>344</v>
      </c>
      <c r="I341" s="176" t="s">
        <v>11389</v>
      </c>
      <c r="J341" s="176" t="s">
        <v>11389</v>
      </c>
      <c r="K341" s="176" t="s">
        <v>11388</v>
      </c>
      <c r="L341" s="8">
        <v>14</v>
      </c>
      <c r="M341" s="116"/>
      <c r="P3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&lt;tr&gt;&lt;td&gt;21304-0000&lt;/td&gt;&lt;td&gt;Fly ash&lt;/td&gt;&lt;td&gt;t&lt;/td&gt;&lt;td&gt;FLY ASH&lt;/td&gt;&lt;td&gt;TON&lt;/td&gt;&lt;td&gt;0&lt;/td&gt;&lt;td&gt;3&lt;/td&gt;&lt;td&gt;N&lt;/td&gt;&lt;td&gt; &lt;/td&gt;&lt;td&gt;&lt;/td&gt;&lt;/tr&gt;</v>
      </c>
      <c r="Q341" s="106" t="str">
        <f>IF(PayItems[[#This Row],[Date Added / Modified]]&gt;0,TEXT(PayItems[[#This Row],[Date Added / Modified]],"m/d/yyy"),"")</f>
        <v/>
      </c>
    </row>
    <row r="342" spans="1:17" x14ac:dyDescent="0.2">
      <c r="A342" s="6" t="s">
        <v>1147</v>
      </c>
      <c r="B342" s="6" t="s">
        <v>8630</v>
      </c>
      <c r="C342" s="6" t="s">
        <v>113</v>
      </c>
      <c r="D342" s="6" t="s">
        <v>8631</v>
      </c>
      <c r="E342" s="6" t="s">
        <v>65</v>
      </c>
      <c r="F342" s="8">
        <v>0</v>
      </c>
      <c r="G342" s="8">
        <v>3</v>
      </c>
      <c r="H342" s="6" t="s">
        <v>344</v>
      </c>
      <c r="I342" s="176" t="s">
        <v>11389</v>
      </c>
      <c r="J342" s="176" t="s">
        <v>11389</v>
      </c>
      <c r="K342" s="176" t="s">
        <v>11388</v>
      </c>
      <c r="L342" s="8">
        <v>14</v>
      </c>
      <c r="M342" s="116"/>
      <c r="P3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&lt;tr&gt;&lt;td&gt;25101-0000&lt;/td&gt;&lt;td&gt;Placed riprap, method A&lt;/td&gt;&lt;td&gt;m3&lt;/td&gt;&lt;td&gt;PLACED RIPRAP, METHOD A&lt;/td&gt;&lt;td&gt;CUYD&lt;/td&gt;&lt;td&gt;0&lt;/td&gt;&lt;td&gt;3&lt;/td&gt;&lt;td&gt;N&lt;/td&gt;&lt;td&gt; &lt;/td&gt;&lt;td&gt;&lt;/td&gt;&lt;/tr&gt;</v>
      </c>
      <c r="Q342" s="106" t="str">
        <f>IF(PayItems[[#This Row],[Date Added / Modified]]&gt;0,TEXT(PayItems[[#This Row],[Date Added / Modified]],"m/d/yyy"),"")</f>
        <v/>
      </c>
    </row>
    <row r="343" spans="1:17" x14ac:dyDescent="0.2">
      <c r="A343" s="6" t="s">
        <v>9071</v>
      </c>
      <c r="B343" s="6" t="s">
        <v>9069</v>
      </c>
      <c r="C343" s="6" t="s">
        <v>113</v>
      </c>
      <c r="D343" s="6" t="s">
        <v>9193</v>
      </c>
      <c r="E343" s="6" t="s">
        <v>65</v>
      </c>
      <c r="F343" s="8">
        <v>0</v>
      </c>
      <c r="G343" s="8">
        <v>3</v>
      </c>
      <c r="H343" s="6" t="s">
        <v>344</v>
      </c>
      <c r="I343" s="176" t="s">
        <v>11389</v>
      </c>
      <c r="J343" s="176" t="s">
        <v>11389</v>
      </c>
      <c r="K343" s="176" t="s">
        <v>11388</v>
      </c>
      <c r="L343" s="8">
        <v>14</v>
      </c>
      <c r="M343" s="116"/>
      <c r="P3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&lt;tr&gt;&lt;td&gt;25101-0100&lt;/td&gt;&lt;td&gt;Placed riprap, method A, class 1&lt;/td&gt;&lt;td&gt;m3&lt;/td&gt;&lt;td&gt;PLACED RIPRAP, METHOD A, CLASS 1&lt;/td&gt;&lt;td&gt;CUYD&lt;/td&gt;&lt;td&gt;0&lt;/td&gt;&lt;td&gt;3&lt;/td&gt;&lt;td&gt;N&lt;/td&gt;&lt;td&gt; &lt;/td&gt;&lt;td&gt;&lt;/td&gt;&lt;/tr&gt;</v>
      </c>
      <c r="Q343" s="106" t="str">
        <f>IF(PayItems[[#This Row],[Date Added / Modified]]&gt;0,TEXT(PayItems[[#This Row],[Date Added / Modified]],"m/d/yyy"),"")</f>
        <v/>
      </c>
    </row>
    <row r="344" spans="1:17" x14ac:dyDescent="0.2">
      <c r="A344" s="6" t="s">
        <v>9072</v>
      </c>
      <c r="B344" s="6" t="s">
        <v>9070</v>
      </c>
      <c r="C344" s="6" t="s">
        <v>113</v>
      </c>
      <c r="D344" s="6" t="s">
        <v>9194</v>
      </c>
      <c r="E344" s="6" t="s">
        <v>65</v>
      </c>
      <c r="F344" s="8">
        <v>0</v>
      </c>
      <c r="G344" s="8">
        <v>3</v>
      </c>
      <c r="H344" s="6" t="s">
        <v>344</v>
      </c>
      <c r="I344" s="176" t="s">
        <v>11389</v>
      </c>
      <c r="J344" s="176" t="s">
        <v>11389</v>
      </c>
      <c r="K344" s="176" t="s">
        <v>11388</v>
      </c>
      <c r="L344" s="8">
        <v>14</v>
      </c>
      <c r="M344" s="116"/>
      <c r="P3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&lt;tr&gt;&lt;td&gt;25101-0200&lt;/td&gt;&lt;td&gt;Placed riprap, method A, class 2&lt;/td&gt;&lt;td&gt;m3&lt;/td&gt;&lt;td&gt;PLACED RIPRAP, METHOD A, CLASS 2&lt;/td&gt;&lt;td&gt;CUYD&lt;/td&gt;&lt;td&gt;0&lt;/td&gt;&lt;td&gt;3&lt;/td&gt;&lt;td&gt;N&lt;/td&gt;&lt;td&gt; &lt;/td&gt;&lt;td&gt;&lt;/td&gt;&lt;/tr&gt;</v>
      </c>
      <c r="Q344" s="106" t="str">
        <f>IF(PayItems[[#This Row],[Date Added / Modified]]&gt;0,TEXT(PayItems[[#This Row],[Date Added / Modified]],"m/d/yyy"),"")</f>
        <v/>
      </c>
    </row>
    <row r="345" spans="1:17" x14ac:dyDescent="0.2">
      <c r="A345" s="6" t="s">
        <v>9170</v>
      </c>
      <c r="B345" s="6" t="s">
        <v>9162</v>
      </c>
      <c r="C345" s="6" t="s">
        <v>113</v>
      </c>
      <c r="D345" s="6" t="s">
        <v>9195</v>
      </c>
      <c r="E345" s="6" t="s">
        <v>65</v>
      </c>
      <c r="F345" s="8">
        <v>0</v>
      </c>
      <c r="G345" s="8">
        <v>3</v>
      </c>
      <c r="H345" s="6" t="s">
        <v>344</v>
      </c>
      <c r="I345" s="176" t="s">
        <v>11389</v>
      </c>
      <c r="J345" s="176" t="s">
        <v>11389</v>
      </c>
      <c r="K345" s="176" t="s">
        <v>11388</v>
      </c>
      <c r="L345" s="8">
        <v>14</v>
      </c>
      <c r="M345" s="116"/>
      <c r="P3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&lt;tr&gt;&lt;td&gt;25101-0300&lt;/td&gt;&lt;td&gt;Placed riprap, method A, class 3&lt;/td&gt;&lt;td&gt;m3&lt;/td&gt;&lt;td&gt;PLACED RIPRAP, METHOD A, CLASS 3&lt;/td&gt;&lt;td&gt;CUYD&lt;/td&gt;&lt;td&gt;0&lt;/td&gt;&lt;td&gt;3&lt;/td&gt;&lt;td&gt;N&lt;/td&gt;&lt;td&gt; &lt;/td&gt;&lt;td&gt;&lt;/td&gt;&lt;/tr&gt;</v>
      </c>
      <c r="Q345" s="106" t="str">
        <f>IF(PayItems[[#This Row],[Date Added / Modified]]&gt;0,TEXT(PayItems[[#This Row],[Date Added / Modified]],"m/d/yyy"),"")</f>
        <v/>
      </c>
    </row>
    <row r="346" spans="1:17" x14ac:dyDescent="0.2">
      <c r="A346" s="6" t="s">
        <v>9171</v>
      </c>
      <c r="B346" s="6" t="s">
        <v>9163</v>
      </c>
      <c r="C346" s="6" t="s">
        <v>113</v>
      </c>
      <c r="D346" s="6" t="s">
        <v>9196</v>
      </c>
      <c r="E346" s="6" t="s">
        <v>65</v>
      </c>
      <c r="F346" s="8">
        <v>0</v>
      </c>
      <c r="G346" s="8">
        <v>3</v>
      </c>
      <c r="H346" s="6" t="s">
        <v>344</v>
      </c>
      <c r="I346" s="176" t="s">
        <v>11389</v>
      </c>
      <c r="J346" s="176" t="s">
        <v>11389</v>
      </c>
      <c r="K346" s="176" t="s">
        <v>11388</v>
      </c>
      <c r="L346" s="8">
        <v>14</v>
      </c>
      <c r="M346" s="116"/>
      <c r="P3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&lt;tr&gt;&lt;td&gt;25101-0400&lt;/td&gt;&lt;td&gt;Placed riprap, method A, class 4&lt;/td&gt;&lt;td&gt;m3&lt;/td&gt;&lt;td&gt;PLACED RIPRAP, METHOD A, CLASS 4&lt;/td&gt;&lt;td&gt;CUYD&lt;/td&gt;&lt;td&gt;0&lt;/td&gt;&lt;td&gt;3&lt;/td&gt;&lt;td&gt;N&lt;/td&gt;&lt;td&gt; &lt;/td&gt;&lt;td&gt;&lt;/td&gt;&lt;/tr&gt;</v>
      </c>
      <c r="Q346" s="106" t="str">
        <f>IF(PayItems[[#This Row],[Date Added / Modified]]&gt;0,TEXT(PayItems[[#This Row],[Date Added / Modified]],"m/d/yyy"),"")</f>
        <v/>
      </c>
    </row>
    <row r="347" spans="1:17" x14ac:dyDescent="0.2">
      <c r="A347" s="6" t="s">
        <v>9172</v>
      </c>
      <c r="B347" s="6" t="s">
        <v>9164</v>
      </c>
      <c r="C347" s="6" t="s">
        <v>113</v>
      </c>
      <c r="D347" s="6" t="s">
        <v>9197</v>
      </c>
      <c r="E347" s="6" t="s">
        <v>65</v>
      </c>
      <c r="F347" s="8">
        <v>0</v>
      </c>
      <c r="G347" s="8">
        <v>3</v>
      </c>
      <c r="H347" s="6" t="s">
        <v>344</v>
      </c>
      <c r="I347" s="176" t="s">
        <v>11389</v>
      </c>
      <c r="J347" s="176" t="s">
        <v>11389</v>
      </c>
      <c r="K347" s="176" t="s">
        <v>11388</v>
      </c>
      <c r="L347" s="8">
        <v>14</v>
      </c>
      <c r="M347" s="116"/>
      <c r="P3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&lt;tr&gt;&lt;td&gt;25101-0500&lt;/td&gt;&lt;td&gt;Placed riprap, method A, class 5&lt;/td&gt;&lt;td&gt;m3&lt;/td&gt;&lt;td&gt;PLACED RIPRAP, METHOD A, CLASS 5&lt;/td&gt;&lt;td&gt;CUYD&lt;/td&gt;&lt;td&gt;0&lt;/td&gt;&lt;td&gt;3&lt;/td&gt;&lt;td&gt;N&lt;/td&gt;&lt;td&gt; &lt;/td&gt;&lt;td&gt;&lt;/td&gt;&lt;/tr&gt;</v>
      </c>
      <c r="Q347" s="106" t="str">
        <f>IF(PayItems[[#This Row],[Date Added / Modified]]&gt;0,TEXT(PayItems[[#This Row],[Date Added / Modified]],"m/d/yyy"),"")</f>
        <v/>
      </c>
    </row>
    <row r="348" spans="1:17" x14ac:dyDescent="0.2">
      <c r="A348" s="6" t="s">
        <v>9173</v>
      </c>
      <c r="B348" s="6" t="s">
        <v>9165</v>
      </c>
      <c r="C348" s="6" t="s">
        <v>113</v>
      </c>
      <c r="D348" s="6" t="s">
        <v>9198</v>
      </c>
      <c r="E348" s="6" t="s">
        <v>65</v>
      </c>
      <c r="F348" s="8">
        <v>0</v>
      </c>
      <c r="G348" s="8">
        <v>3</v>
      </c>
      <c r="H348" s="6" t="s">
        <v>344</v>
      </c>
      <c r="I348" s="176" t="s">
        <v>11389</v>
      </c>
      <c r="J348" s="176" t="s">
        <v>11389</v>
      </c>
      <c r="K348" s="176" t="s">
        <v>11388</v>
      </c>
      <c r="L348" s="8">
        <v>14</v>
      </c>
      <c r="M348" s="116"/>
      <c r="P3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&lt;tr&gt;&lt;td&gt;25101-0600&lt;/td&gt;&lt;td&gt;Placed riprap, method A, class 6&lt;/td&gt;&lt;td&gt;m3&lt;/td&gt;&lt;td&gt;PLACED RIPRAP, METHOD A, CLASS 6&lt;/td&gt;&lt;td&gt;CUYD&lt;/td&gt;&lt;td&gt;0&lt;/td&gt;&lt;td&gt;3&lt;/td&gt;&lt;td&gt;N&lt;/td&gt;&lt;td&gt; &lt;/td&gt;&lt;td&gt;&lt;/td&gt;&lt;/tr&gt;</v>
      </c>
      <c r="Q348" s="106" t="str">
        <f>IF(PayItems[[#This Row],[Date Added / Modified]]&gt;0,TEXT(PayItems[[#This Row],[Date Added / Modified]],"m/d/yyy"),"")</f>
        <v/>
      </c>
    </row>
    <row r="349" spans="1:17" x14ac:dyDescent="0.2">
      <c r="A349" s="6" t="s">
        <v>9174</v>
      </c>
      <c r="B349" s="6" t="s">
        <v>9166</v>
      </c>
      <c r="C349" s="6" t="s">
        <v>113</v>
      </c>
      <c r="D349" s="6" t="s">
        <v>9199</v>
      </c>
      <c r="E349" s="6" t="s">
        <v>65</v>
      </c>
      <c r="F349" s="8">
        <v>0</v>
      </c>
      <c r="G349" s="8">
        <v>3</v>
      </c>
      <c r="H349" s="6" t="s">
        <v>344</v>
      </c>
      <c r="I349" s="176" t="s">
        <v>11389</v>
      </c>
      <c r="J349" s="176" t="s">
        <v>11389</v>
      </c>
      <c r="K349" s="176" t="s">
        <v>11388</v>
      </c>
      <c r="L349" s="8">
        <v>14</v>
      </c>
      <c r="M349" s="116"/>
      <c r="P3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&lt;tr&gt;&lt;td&gt;25101-0700&lt;/td&gt;&lt;td&gt;Placed riprap, method A, class 7&lt;/td&gt;&lt;td&gt;m3&lt;/td&gt;&lt;td&gt;PLACED RIPRAP, METHOD A, CLASS 7&lt;/td&gt;&lt;td&gt;CUYD&lt;/td&gt;&lt;td&gt;0&lt;/td&gt;&lt;td&gt;3&lt;/td&gt;&lt;td&gt;N&lt;/td&gt;&lt;td&gt; &lt;/td&gt;&lt;td&gt;&lt;/td&gt;&lt;/tr&gt;</v>
      </c>
      <c r="Q349" s="106" t="str">
        <f>IF(PayItems[[#This Row],[Date Added / Modified]]&gt;0,TEXT(PayItems[[#This Row],[Date Added / Modified]],"m/d/yyy"),"")</f>
        <v/>
      </c>
    </row>
    <row r="350" spans="1:17" x14ac:dyDescent="0.2">
      <c r="A350" s="6" t="s">
        <v>9175</v>
      </c>
      <c r="B350" s="6" t="s">
        <v>9167</v>
      </c>
      <c r="C350" s="6" t="s">
        <v>113</v>
      </c>
      <c r="D350" s="6" t="s">
        <v>9200</v>
      </c>
      <c r="E350" s="6" t="s">
        <v>65</v>
      </c>
      <c r="F350" s="8">
        <v>0</v>
      </c>
      <c r="G350" s="8">
        <v>3</v>
      </c>
      <c r="H350" s="6" t="s">
        <v>344</v>
      </c>
      <c r="I350" s="176" t="s">
        <v>11389</v>
      </c>
      <c r="J350" s="176" t="s">
        <v>11389</v>
      </c>
      <c r="K350" s="176" t="s">
        <v>11388</v>
      </c>
      <c r="L350" s="8">
        <v>14</v>
      </c>
      <c r="M350" s="116"/>
      <c r="P3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&lt;tr&gt;&lt;td&gt;25101-0800&lt;/td&gt;&lt;td&gt;Placed riprap, method A, class 8&lt;/td&gt;&lt;td&gt;m3&lt;/td&gt;&lt;td&gt;PLACED RIPRAP, METHOD A, CLASS 8&lt;/td&gt;&lt;td&gt;CUYD&lt;/td&gt;&lt;td&gt;0&lt;/td&gt;&lt;td&gt;3&lt;/td&gt;&lt;td&gt;N&lt;/td&gt;&lt;td&gt; &lt;/td&gt;&lt;td&gt;&lt;/td&gt;&lt;/tr&gt;</v>
      </c>
      <c r="Q350" s="106" t="str">
        <f>IF(PayItems[[#This Row],[Date Added / Modified]]&gt;0,TEXT(PayItems[[#This Row],[Date Added / Modified]],"m/d/yyy"),"")</f>
        <v/>
      </c>
    </row>
    <row r="351" spans="1:17" x14ac:dyDescent="0.2">
      <c r="A351" s="6" t="s">
        <v>9176</v>
      </c>
      <c r="B351" s="6" t="s">
        <v>9168</v>
      </c>
      <c r="C351" s="6" t="s">
        <v>113</v>
      </c>
      <c r="D351" s="6" t="s">
        <v>9201</v>
      </c>
      <c r="E351" s="6" t="s">
        <v>65</v>
      </c>
      <c r="F351" s="8">
        <v>0</v>
      </c>
      <c r="G351" s="8">
        <v>3</v>
      </c>
      <c r="H351" s="6" t="s">
        <v>344</v>
      </c>
      <c r="I351" s="176" t="s">
        <v>11389</v>
      </c>
      <c r="J351" s="176" t="s">
        <v>11389</v>
      </c>
      <c r="K351" s="176" t="s">
        <v>11388</v>
      </c>
      <c r="L351" s="8">
        <v>14</v>
      </c>
      <c r="M351" s="116"/>
      <c r="P3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&lt;tr&gt;&lt;td&gt;25101-0900&lt;/td&gt;&lt;td&gt;Placed riprap, method A, class 9&lt;/td&gt;&lt;td&gt;m3&lt;/td&gt;&lt;td&gt;PLACED RIPRAP, METHOD A, CLASS 9&lt;/td&gt;&lt;td&gt;CUYD&lt;/td&gt;&lt;td&gt;0&lt;/td&gt;&lt;td&gt;3&lt;/td&gt;&lt;td&gt;N&lt;/td&gt;&lt;td&gt; &lt;/td&gt;&lt;td&gt;&lt;/td&gt;&lt;/tr&gt;</v>
      </c>
      <c r="Q351" s="106" t="str">
        <f>IF(PayItems[[#This Row],[Date Added / Modified]]&gt;0,TEXT(PayItems[[#This Row],[Date Added / Modified]],"m/d/yyy"),"")</f>
        <v/>
      </c>
    </row>
    <row r="352" spans="1:17" x14ac:dyDescent="0.2">
      <c r="A352" s="6" t="s">
        <v>1148</v>
      </c>
      <c r="B352" s="6" t="s">
        <v>9169</v>
      </c>
      <c r="C352" s="6" t="s">
        <v>113</v>
      </c>
      <c r="D352" s="6" t="s">
        <v>9202</v>
      </c>
      <c r="E352" s="6" t="s">
        <v>65</v>
      </c>
      <c r="F352" s="8">
        <v>0</v>
      </c>
      <c r="G352" s="8">
        <v>3</v>
      </c>
      <c r="H352" s="6" t="s">
        <v>344</v>
      </c>
      <c r="I352" s="176" t="s">
        <v>11389</v>
      </c>
      <c r="J352" s="176" t="s">
        <v>11389</v>
      </c>
      <c r="K352" s="176" t="s">
        <v>11388</v>
      </c>
      <c r="L352" s="8">
        <v>14</v>
      </c>
      <c r="M352" s="116"/>
      <c r="P3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&lt;tr&gt;&lt;td&gt;25101-1000&lt;/td&gt;&lt;td&gt;Placed riprap, method A, class 10&lt;/td&gt;&lt;td&gt;m3&lt;/td&gt;&lt;td&gt;PLACED RIPRAP, METHOD A, CLASS 10&lt;/td&gt;&lt;td&gt;CUYD&lt;/td&gt;&lt;td&gt;0&lt;/td&gt;&lt;td&gt;3&lt;/td&gt;&lt;td&gt;N&lt;/td&gt;&lt;td&gt; &lt;/td&gt;&lt;td&gt;&lt;/td&gt;&lt;/tr&gt;</v>
      </c>
      <c r="Q352" s="106" t="str">
        <f>IF(PayItems[[#This Row],[Date Added / Modified]]&gt;0,TEXT(PayItems[[#This Row],[Date Added / Modified]],"m/d/yyy"),"")</f>
        <v/>
      </c>
    </row>
    <row r="353" spans="1:17" x14ac:dyDescent="0.2">
      <c r="A353" s="6" t="s">
        <v>1149</v>
      </c>
      <c r="B353" s="6" t="s">
        <v>8632</v>
      </c>
      <c r="C353" s="6" t="s">
        <v>113</v>
      </c>
      <c r="D353" s="6" t="s">
        <v>8633</v>
      </c>
      <c r="E353" s="6" t="s">
        <v>65</v>
      </c>
      <c r="F353" s="8">
        <v>0</v>
      </c>
      <c r="G353" s="8">
        <v>3</v>
      </c>
      <c r="H353" s="6" t="s">
        <v>344</v>
      </c>
      <c r="I353" s="176" t="s">
        <v>11389</v>
      </c>
      <c r="J353" s="176" t="s">
        <v>11389</v>
      </c>
      <c r="K353" s="176" t="s">
        <v>11388</v>
      </c>
      <c r="L353" s="8">
        <v>14</v>
      </c>
      <c r="M353" s="116"/>
      <c r="P3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&lt;tr&gt;&lt;td&gt;25101-2000&lt;/td&gt;&lt;td&gt;Placed riprap, method B&lt;/td&gt;&lt;td&gt;m3&lt;/td&gt;&lt;td&gt;PLACED RIPRAP, METHOD B&lt;/td&gt;&lt;td&gt;CUYD&lt;/td&gt;&lt;td&gt;0&lt;/td&gt;&lt;td&gt;3&lt;/td&gt;&lt;td&gt;N&lt;/td&gt;&lt;td&gt; &lt;/td&gt;&lt;td&gt;&lt;/td&gt;&lt;/tr&gt;</v>
      </c>
      <c r="Q353" s="106" t="str">
        <f>IF(PayItems[[#This Row],[Date Added / Modified]]&gt;0,TEXT(PayItems[[#This Row],[Date Added / Modified]],"m/d/yyy"),"")</f>
        <v/>
      </c>
    </row>
    <row r="354" spans="1:17" x14ac:dyDescent="0.2">
      <c r="A354" s="6" t="s">
        <v>9074</v>
      </c>
      <c r="B354" s="6" t="s">
        <v>9073</v>
      </c>
      <c r="C354" s="6" t="s">
        <v>113</v>
      </c>
      <c r="D354" s="6" t="s">
        <v>9203</v>
      </c>
      <c r="E354" s="6" t="s">
        <v>65</v>
      </c>
      <c r="F354" s="8">
        <v>0</v>
      </c>
      <c r="G354" s="8">
        <v>3</v>
      </c>
      <c r="H354" s="6" t="s">
        <v>344</v>
      </c>
      <c r="I354" s="176" t="s">
        <v>11389</v>
      </c>
      <c r="J354" s="176" t="s">
        <v>11389</v>
      </c>
      <c r="K354" s="176" t="s">
        <v>11388</v>
      </c>
      <c r="L354" s="8">
        <v>14</v>
      </c>
      <c r="M354" s="116"/>
      <c r="P3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&lt;tr&gt;&lt;td&gt;25101-2100&lt;/td&gt;&lt;td&gt;Placed riprap, method B, class 1&lt;/td&gt;&lt;td&gt;m3&lt;/td&gt;&lt;td&gt;PLACED RIPRAP, METHOD B, CLASS 1&lt;/td&gt;&lt;td&gt;CUYD&lt;/td&gt;&lt;td&gt;0&lt;/td&gt;&lt;td&gt;3&lt;/td&gt;&lt;td&gt;N&lt;/td&gt;&lt;td&gt; &lt;/td&gt;&lt;td&gt;&lt;/td&gt;&lt;/tr&gt;</v>
      </c>
      <c r="Q354" s="106" t="str">
        <f>IF(PayItems[[#This Row],[Date Added / Modified]]&gt;0,TEXT(PayItems[[#This Row],[Date Added / Modified]],"m/d/yyy"),"")</f>
        <v/>
      </c>
    </row>
    <row r="355" spans="1:17" x14ac:dyDescent="0.2">
      <c r="A355" s="6" t="s">
        <v>9075</v>
      </c>
      <c r="B355" s="6" t="s">
        <v>9177</v>
      </c>
      <c r="C355" s="6" t="s">
        <v>113</v>
      </c>
      <c r="D355" s="6" t="s">
        <v>9204</v>
      </c>
      <c r="E355" s="6" t="s">
        <v>65</v>
      </c>
      <c r="F355" s="8">
        <v>0</v>
      </c>
      <c r="G355" s="8">
        <v>3</v>
      </c>
      <c r="H355" s="6" t="s">
        <v>344</v>
      </c>
      <c r="I355" s="176" t="s">
        <v>11389</v>
      </c>
      <c r="J355" s="176" t="s">
        <v>11389</v>
      </c>
      <c r="K355" s="176" t="s">
        <v>11388</v>
      </c>
      <c r="L355" s="8">
        <v>14</v>
      </c>
      <c r="M355" s="116"/>
      <c r="P3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&lt;tr&gt;&lt;td&gt;25101-2200&lt;/td&gt;&lt;td&gt;Placed riprap, method B, class 2&lt;/td&gt;&lt;td&gt;m3&lt;/td&gt;&lt;td&gt;PLACED RIPRAP, METHOD B, CLASS 2&lt;/td&gt;&lt;td&gt;CUYD&lt;/td&gt;&lt;td&gt;0&lt;/td&gt;&lt;td&gt;3&lt;/td&gt;&lt;td&gt;N&lt;/td&gt;&lt;td&gt; &lt;/td&gt;&lt;td&gt;&lt;/td&gt;&lt;/tr&gt;</v>
      </c>
      <c r="Q355" s="106" t="str">
        <f>IF(PayItems[[#This Row],[Date Added / Modified]]&gt;0,TEXT(PayItems[[#This Row],[Date Added / Modified]],"m/d/yyy"),"")</f>
        <v/>
      </c>
    </row>
    <row r="356" spans="1:17" x14ac:dyDescent="0.2">
      <c r="A356" s="6" t="s">
        <v>9186</v>
      </c>
      <c r="B356" s="6" t="s">
        <v>9178</v>
      </c>
      <c r="C356" s="6" t="s">
        <v>113</v>
      </c>
      <c r="D356" s="6" t="s">
        <v>9205</v>
      </c>
      <c r="E356" s="6" t="s">
        <v>65</v>
      </c>
      <c r="F356" s="8">
        <v>0</v>
      </c>
      <c r="G356" s="8">
        <v>3</v>
      </c>
      <c r="H356" s="6" t="s">
        <v>344</v>
      </c>
      <c r="I356" s="176" t="s">
        <v>11389</v>
      </c>
      <c r="J356" s="176" t="s">
        <v>11389</v>
      </c>
      <c r="K356" s="176" t="s">
        <v>11388</v>
      </c>
      <c r="L356" s="8">
        <v>14</v>
      </c>
      <c r="M356" s="116"/>
      <c r="P3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&lt;tr&gt;&lt;td&gt;25101-2300&lt;/td&gt;&lt;td&gt;Placed riprap, method B, class 3&lt;/td&gt;&lt;td&gt;m3&lt;/td&gt;&lt;td&gt;PLACED RIPRAP, METHOD B, CLASS 3&lt;/td&gt;&lt;td&gt;CUYD&lt;/td&gt;&lt;td&gt;0&lt;/td&gt;&lt;td&gt;3&lt;/td&gt;&lt;td&gt;N&lt;/td&gt;&lt;td&gt; &lt;/td&gt;&lt;td&gt;&lt;/td&gt;&lt;/tr&gt;</v>
      </c>
      <c r="Q356" s="106" t="str">
        <f>IF(PayItems[[#This Row],[Date Added / Modified]]&gt;0,TEXT(PayItems[[#This Row],[Date Added / Modified]],"m/d/yyy"),"")</f>
        <v/>
      </c>
    </row>
    <row r="357" spans="1:17" x14ac:dyDescent="0.2">
      <c r="A357" s="6" t="s">
        <v>9187</v>
      </c>
      <c r="B357" s="6" t="s">
        <v>9179</v>
      </c>
      <c r="C357" s="6" t="s">
        <v>113</v>
      </c>
      <c r="D357" s="6" t="s">
        <v>9206</v>
      </c>
      <c r="E357" s="6" t="s">
        <v>65</v>
      </c>
      <c r="F357" s="8">
        <v>0</v>
      </c>
      <c r="G357" s="8">
        <v>3</v>
      </c>
      <c r="H357" s="6" t="s">
        <v>344</v>
      </c>
      <c r="I357" s="176" t="s">
        <v>11389</v>
      </c>
      <c r="J357" s="176" t="s">
        <v>11389</v>
      </c>
      <c r="K357" s="176" t="s">
        <v>11388</v>
      </c>
      <c r="L357" s="8">
        <v>14</v>
      </c>
      <c r="M357" s="116"/>
      <c r="P3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&lt;tr&gt;&lt;td&gt;25101-2400&lt;/td&gt;&lt;td&gt;Placed riprap, method B, class 4&lt;/td&gt;&lt;td&gt;m3&lt;/td&gt;&lt;td&gt;PLACED RIPRAP, METHOD B, CLASS 4&lt;/td&gt;&lt;td&gt;CUYD&lt;/td&gt;&lt;td&gt;0&lt;/td&gt;&lt;td&gt;3&lt;/td&gt;&lt;td&gt;N&lt;/td&gt;&lt;td&gt; &lt;/td&gt;&lt;td&gt;&lt;/td&gt;&lt;/tr&gt;</v>
      </c>
      <c r="Q357" s="106" t="str">
        <f>IF(PayItems[[#This Row],[Date Added / Modified]]&gt;0,TEXT(PayItems[[#This Row],[Date Added / Modified]],"m/d/yyy"),"")</f>
        <v/>
      </c>
    </row>
    <row r="358" spans="1:17" x14ac:dyDescent="0.2">
      <c r="A358" s="6" t="s">
        <v>9188</v>
      </c>
      <c r="B358" s="6" t="s">
        <v>9180</v>
      </c>
      <c r="C358" s="6" t="s">
        <v>113</v>
      </c>
      <c r="D358" s="6" t="s">
        <v>9207</v>
      </c>
      <c r="E358" s="6" t="s">
        <v>65</v>
      </c>
      <c r="F358" s="8">
        <v>0</v>
      </c>
      <c r="G358" s="8">
        <v>3</v>
      </c>
      <c r="H358" s="6" t="s">
        <v>344</v>
      </c>
      <c r="I358" s="176" t="s">
        <v>11389</v>
      </c>
      <c r="J358" s="176" t="s">
        <v>11389</v>
      </c>
      <c r="K358" s="176" t="s">
        <v>11388</v>
      </c>
      <c r="L358" s="8">
        <v>14</v>
      </c>
      <c r="M358" s="116"/>
      <c r="P3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&lt;tr&gt;&lt;td&gt;25101-2500&lt;/td&gt;&lt;td&gt;Placed riprap, method B, class 5&lt;/td&gt;&lt;td&gt;m3&lt;/td&gt;&lt;td&gt;PLACED RIPRAP, METHOD B, CLASS 5&lt;/td&gt;&lt;td&gt;CUYD&lt;/td&gt;&lt;td&gt;0&lt;/td&gt;&lt;td&gt;3&lt;/td&gt;&lt;td&gt;N&lt;/td&gt;&lt;td&gt; &lt;/td&gt;&lt;td&gt;&lt;/td&gt;&lt;/tr&gt;</v>
      </c>
      <c r="Q358" s="106" t="str">
        <f>IF(PayItems[[#This Row],[Date Added / Modified]]&gt;0,TEXT(PayItems[[#This Row],[Date Added / Modified]],"m/d/yyy"),"")</f>
        <v/>
      </c>
    </row>
    <row r="359" spans="1:17" x14ac:dyDescent="0.2">
      <c r="A359" s="6" t="s">
        <v>9189</v>
      </c>
      <c r="B359" s="6" t="s">
        <v>9181</v>
      </c>
      <c r="C359" s="6" t="s">
        <v>113</v>
      </c>
      <c r="D359" s="6" t="s">
        <v>9208</v>
      </c>
      <c r="E359" s="6" t="s">
        <v>65</v>
      </c>
      <c r="F359" s="8">
        <v>0</v>
      </c>
      <c r="G359" s="8">
        <v>3</v>
      </c>
      <c r="H359" s="6" t="s">
        <v>344</v>
      </c>
      <c r="I359" s="176" t="s">
        <v>11389</v>
      </c>
      <c r="J359" s="176" t="s">
        <v>11389</v>
      </c>
      <c r="K359" s="176" t="s">
        <v>11388</v>
      </c>
      <c r="L359" s="8">
        <v>14</v>
      </c>
      <c r="M359" s="116"/>
      <c r="P3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&lt;tr&gt;&lt;td&gt;25101-2600&lt;/td&gt;&lt;td&gt;Placed riprap, method B, class 6&lt;/td&gt;&lt;td&gt;m3&lt;/td&gt;&lt;td&gt;PLACED RIPRAP, METHOD B, CLASS 6&lt;/td&gt;&lt;td&gt;CUYD&lt;/td&gt;&lt;td&gt;0&lt;/td&gt;&lt;td&gt;3&lt;/td&gt;&lt;td&gt;N&lt;/td&gt;&lt;td&gt; &lt;/td&gt;&lt;td&gt;&lt;/td&gt;&lt;/tr&gt;</v>
      </c>
      <c r="Q359" s="106" t="str">
        <f>IF(PayItems[[#This Row],[Date Added / Modified]]&gt;0,TEXT(PayItems[[#This Row],[Date Added / Modified]],"m/d/yyy"),"")</f>
        <v/>
      </c>
    </row>
    <row r="360" spans="1:17" x14ac:dyDescent="0.2">
      <c r="A360" s="6" t="s">
        <v>9190</v>
      </c>
      <c r="B360" s="6" t="s">
        <v>9182</v>
      </c>
      <c r="C360" s="6" t="s">
        <v>113</v>
      </c>
      <c r="D360" s="6" t="s">
        <v>9209</v>
      </c>
      <c r="E360" s="6" t="s">
        <v>65</v>
      </c>
      <c r="F360" s="8">
        <v>0</v>
      </c>
      <c r="G360" s="8">
        <v>3</v>
      </c>
      <c r="H360" s="6" t="s">
        <v>344</v>
      </c>
      <c r="I360" s="176" t="s">
        <v>11389</v>
      </c>
      <c r="J360" s="176" t="s">
        <v>11389</v>
      </c>
      <c r="K360" s="176" t="s">
        <v>11388</v>
      </c>
      <c r="L360" s="8">
        <v>14</v>
      </c>
      <c r="M360" s="116"/>
      <c r="P3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&lt;tr&gt;&lt;td&gt;25101-2700&lt;/td&gt;&lt;td&gt;Placed riprap, method B, class 7&lt;/td&gt;&lt;td&gt;m3&lt;/td&gt;&lt;td&gt;PLACED RIPRAP, METHOD B, CLASS 7&lt;/td&gt;&lt;td&gt;CUYD&lt;/td&gt;&lt;td&gt;0&lt;/td&gt;&lt;td&gt;3&lt;/td&gt;&lt;td&gt;N&lt;/td&gt;&lt;td&gt; &lt;/td&gt;&lt;td&gt;&lt;/td&gt;&lt;/tr&gt;</v>
      </c>
      <c r="Q360" s="106" t="str">
        <f>IF(PayItems[[#This Row],[Date Added / Modified]]&gt;0,TEXT(PayItems[[#This Row],[Date Added / Modified]],"m/d/yyy"),"")</f>
        <v/>
      </c>
    </row>
    <row r="361" spans="1:17" x14ac:dyDescent="0.2">
      <c r="A361" s="6" t="s">
        <v>9191</v>
      </c>
      <c r="B361" s="6" t="s">
        <v>9183</v>
      </c>
      <c r="C361" s="6" t="s">
        <v>113</v>
      </c>
      <c r="D361" s="6" t="s">
        <v>9210</v>
      </c>
      <c r="E361" s="6" t="s">
        <v>65</v>
      </c>
      <c r="F361" s="8">
        <v>0</v>
      </c>
      <c r="G361" s="8">
        <v>3</v>
      </c>
      <c r="H361" s="6" t="s">
        <v>344</v>
      </c>
      <c r="I361" s="176" t="s">
        <v>11389</v>
      </c>
      <c r="J361" s="176" t="s">
        <v>11389</v>
      </c>
      <c r="K361" s="176" t="s">
        <v>11388</v>
      </c>
      <c r="L361" s="8">
        <v>14</v>
      </c>
      <c r="M361" s="116"/>
      <c r="P3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&lt;tr&gt;&lt;td&gt;25101-2800&lt;/td&gt;&lt;td&gt;Placed riprap, method B, class 8&lt;/td&gt;&lt;td&gt;m3&lt;/td&gt;&lt;td&gt;PLACED RIPRAP, METHOD B, CLASS 8&lt;/td&gt;&lt;td&gt;CUYD&lt;/td&gt;&lt;td&gt;0&lt;/td&gt;&lt;td&gt;3&lt;/td&gt;&lt;td&gt;N&lt;/td&gt;&lt;td&gt; &lt;/td&gt;&lt;td&gt;&lt;/td&gt;&lt;/tr&gt;</v>
      </c>
      <c r="Q361" s="106" t="str">
        <f>IF(PayItems[[#This Row],[Date Added / Modified]]&gt;0,TEXT(PayItems[[#This Row],[Date Added / Modified]],"m/d/yyy"),"")</f>
        <v/>
      </c>
    </row>
    <row r="362" spans="1:17" x14ac:dyDescent="0.2">
      <c r="A362" s="6" t="s">
        <v>9192</v>
      </c>
      <c r="B362" s="6" t="s">
        <v>9184</v>
      </c>
      <c r="C362" s="6" t="s">
        <v>113</v>
      </c>
      <c r="D362" s="6" t="s">
        <v>9211</v>
      </c>
      <c r="E362" s="6" t="s">
        <v>65</v>
      </c>
      <c r="F362" s="8">
        <v>0</v>
      </c>
      <c r="G362" s="8">
        <v>3</v>
      </c>
      <c r="H362" s="6" t="s">
        <v>344</v>
      </c>
      <c r="I362" s="176" t="s">
        <v>11389</v>
      </c>
      <c r="J362" s="176" t="s">
        <v>11389</v>
      </c>
      <c r="K362" s="176" t="s">
        <v>11388</v>
      </c>
      <c r="L362" s="8">
        <v>14</v>
      </c>
      <c r="M362" s="116"/>
      <c r="P3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&lt;tr&gt;&lt;td&gt;25101-2900&lt;/td&gt;&lt;td&gt;Placed riprap, method B, class 9&lt;/td&gt;&lt;td&gt;m3&lt;/td&gt;&lt;td&gt;PLACED RIPRAP, METHOD B, CLASS 9&lt;/td&gt;&lt;td&gt;CUYD&lt;/td&gt;&lt;td&gt;0&lt;/td&gt;&lt;td&gt;3&lt;/td&gt;&lt;td&gt;N&lt;/td&gt;&lt;td&gt; &lt;/td&gt;&lt;td&gt;&lt;/td&gt;&lt;/tr&gt;</v>
      </c>
      <c r="Q362" s="106" t="str">
        <f>IF(PayItems[[#This Row],[Date Added / Modified]]&gt;0,TEXT(PayItems[[#This Row],[Date Added / Modified]],"m/d/yyy"),"")</f>
        <v/>
      </c>
    </row>
    <row r="363" spans="1:17" x14ac:dyDescent="0.2">
      <c r="A363" s="6" t="s">
        <v>1150</v>
      </c>
      <c r="B363" s="6" t="s">
        <v>9185</v>
      </c>
      <c r="C363" s="6" t="s">
        <v>113</v>
      </c>
      <c r="D363" s="6" t="s">
        <v>9212</v>
      </c>
      <c r="E363" s="6" t="s">
        <v>65</v>
      </c>
      <c r="F363" s="8">
        <v>0</v>
      </c>
      <c r="G363" s="8">
        <v>3</v>
      </c>
      <c r="H363" s="6" t="s">
        <v>344</v>
      </c>
      <c r="I363" s="176" t="s">
        <v>11389</v>
      </c>
      <c r="J363" s="176" t="s">
        <v>11389</v>
      </c>
      <c r="K363" s="176" t="s">
        <v>11388</v>
      </c>
      <c r="L363" s="8">
        <v>14</v>
      </c>
      <c r="M363" s="116"/>
      <c r="P3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&lt;tr&gt;&lt;td&gt;25101-3000&lt;/td&gt;&lt;td&gt;Placed riprap, method B, class 10&lt;/td&gt;&lt;td&gt;m3&lt;/td&gt;&lt;td&gt;PLACED RIPRAP, METHOD B, CLASS 10&lt;/td&gt;&lt;td&gt;CUYD&lt;/td&gt;&lt;td&gt;0&lt;/td&gt;&lt;td&gt;3&lt;/td&gt;&lt;td&gt;N&lt;/td&gt;&lt;td&gt; &lt;/td&gt;&lt;td&gt;&lt;/td&gt;&lt;/tr&gt;</v>
      </c>
      <c r="Q363" s="106" t="str">
        <f>IF(PayItems[[#This Row],[Date Added / Modified]]&gt;0,TEXT(PayItems[[#This Row],[Date Added / Modified]],"m/d/yyy"),"")</f>
        <v/>
      </c>
    </row>
    <row r="364" spans="1:17" x14ac:dyDescent="0.2">
      <c r="A364" s="6" t="s">
        <v>9222</v>
      </c>
      <c r="B364" s="6" t="s">
        <v>8630</v>
      </c>
      <c r="C364" s="6" t="s">
        <v>124</v>
      </c>
      <c r="D364" s="6" t="s">
        <v>8631</v>
      </c>
      <c r="E364" s="6" t="s">
        <v>66</v>
      </c>
      <c r="F364" s="8">
        <v>0</v>
      </c>
      <c r="G364" s="8">
        <v>3</v>
      </c>
      <c r="H364" s="6" t="s">
        <v>344</v>
      </c>
      <c r="I364" s="176" t="s">
        <v>11389</v>
      </c>
      <c r="J364" s="176" t="s">
        <v>11389</v>
      </c>
      <c r="K364" s="176" t="s">
        <v>11388</v>
      </c>
      <c r="L364" s="8">
        <v>14</v>
      </c>
      <c r="M364" s="116"/>
      <c r="P3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&lt;tr&gt;&lt;td&gt;25102-0000&lt;/td&gt;&lt;td&gt;Placed riprap, method A&lt;/td&gt;&lt;td&gt;t&lt;/td&gt;&lt;td&gt;PLACED RIPRAP, METHOD A&lt;/td&gt;&lt;td&gt;TON&lt;/td&gt;&lt;td&gt;0&lt;/td&gt;&lt;td&gt;3&lt;/td&gt;&lt;td&gt;N&lt;/td&gt;&lt;td&gt; &lt;/td&gt;&lt;td&gt;&lt;/td&gt;&lt;/tr&gt;</v>
      </c>
      <c r="Q364" s="106" t="str">
        <f>IF(PayItems[[#This Row],[Date Added / Modified]]&gt;0,TEXT(PayItems[[#This Row],[Date Added / Modified]],"m/d/yyy"),"")</f>
        <v/>
      </c>
    </row>
    <row r="365" spans="1:17" x14ac:dyDescent="0.2">
      <c r="A365" s="6" t="s">
        <v>9213</v>
      </c>
      <c r="B365" s="6" t="s">
        <v>9069</v>
      </c>
      <c r="C365" s="6" t="s">
        <v>124</v>
      </c>
      <c r="D365" s="6" t="s">
        <v>9193</v>
      </c>
      <c r="E365" s="6" t="s">
        <v>66</v>
      </c>
      <c r="F365" s="8">
        <v>0</v>
      </c>
      <c r="G365" s="8">
        <v>3</v>
      </c>
      <c r="H365" s="6" t="s">
        <v>344</v>
      </c>
      <c r="I365" s="176" t="s">
        <v>11389</v>
      </c>
      <c r="J365" s="176" t="s">
        <v>11389</v>
      </c>
      <c r="K365" s="176" t="s">
        <v>11388</v>
      </c>
      <c r="L365" s="8">
        <v>14</v>
      </c>
      <c r="M365" s="116"/>
      <c r="P3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&lt;tr&gt;&lt;td&gt;25102-0100&lt;/td&gt;&lt;td&gt;Placed riprap, method A, class 1&lt;/td&gt;&lt;td&gt;t&lt;/td&gt;&lt;td&gt;PLACED RIPRAP, METHOD A, CLASS 1&lt;/td&gt;&lt;td&gt;TON&lt;/td&gt;&lt;td&gt;0&lt;/td&gt;&lt;td&gt;3&lt;/td&gt;&lt;td&gt;N&lt;/td&gt;&lt;td&gt; &lt;/td&gt;&lt;td&gt;&lt;/td&gt;&lt;/tr&gt;</v>
      </c>
      <c r="Q365" s="106" t="str">
        <f>IF(PayItems[[#This Row],[Date Added / Modified]]&gt;0,TEXT(PayItems[[#This Row],[Date Added / Modified]],"m/d/yyy"),"")</f>
        <v/>
      </c>
    </row>
    <row r="366" spans="1:17" x14ac:dyDescent="0.2">
      <c r="A366" s="6" t="s">
        <v>9214</v>
      </c>
      <c r="B366" s="6" t="s">
        <v>9070</v>
      </c>
      <c r="C366" s="6" t="s">
        <v>124</v>
      </c>
      <c r="D366" s="6" t="s">
        <v>9194</v>
      </c>
      <c r="E366" s="6" t="s">
        <v>66</v>
      </c>
      <c r="F366" s="8">
        <v>0</v>
      </c>
      <c r="G366" s="8">
        <v>3</v>
      </c>
      <c r="H366" s="6" t="s">
        <v>344</v>
      </c>
      <c r="I366" s="176" t="s">
        <v>11389</v>
      </c>
      <c r="J366" s="176" t="s">
        <v>11389</v>
      </c>
      <c r="K366" s="176" t="s">
        <v>11388</v>
      </c>
      <c r="L366" s="8">
        <v>14</v>
      </c>
      <c r="M366" s="116"/>
      <c r="P3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&lt;tr&gt;&lt;td&gt;25102-0200&lt;/td&gt;&lt;td&gt;Placed riprap, method A, class 2&lt;/td&gt;&lt;td&gt;t&lt;/td&gt;&lt;td&gt;PLACED RIPRAP, METHOD A, CLASS 2&lt;/td&gt;&lt;td&gt;TON&lt;/td&gt;&lt;td&gt;0&lt;/td&gt;&lt;td&gt;3&lt;/td&gt;&lt;td&gt;N&lt;/td&gt;&lt;td&gt; &lt;/td&gt;&lt;td&gt;&lt;/td&gt;&lt;/tr&gt;</v>
      </c>
      <c r="Q366" s="106" t="str">
        <f>IF(PayItems[[#This Row],[Date Added / Modified]]&gt;0,TEXT(PayItems[[#This Row],[Date Added / Modified]],"m/d/yyy"),"")</f>
        <v/>
      </c>
    </row>
    <row r="367" spans="1:17" x14ac:dyDescent="0.2">
      <c r="A367" s="6" t="s">
        <v>9215</v>
      </c>
      <c r="B367" s="6" t="s">
        <v>9162</v>
      </c>
      <c r="C367" s="6" t="s">
        <v>124</v>
      </c>
      <c r="D367" s="6" t="s">
        <v>9195</v>
      </c>
      <c r="E367" s="6" t="s">
        <v>66</v>
      </c>
      <c r="F367" s="8">
        <v>0</v>
      </c>
      <c r="G367" s="8">
        <v>3</v>
      </c>
      <c r="H367" s="6" t="s">
        <v>344</v>
      </c>
      <c r="I367" s="176" t="s">
        <v>11389</v>
      </c>
      <c r="J367" s="176" t="s">
        <v>11389</v>
      </c>
      <c r="K367" s="176" t="s">
        <v>11388</v>
      </c>
      <c r="L367" s="8">
        <v>14</v>
      </c>
      <c r="M367" s="116"/>
      <c r="P3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&lt;tr&gt;&lt;td&gt;25102-0300&lt;/td&gt;&lt;td&gt;Placed riprap, method A, class 3&lt;/td&gt;&lt;td&gt;t&lt;/td&gt;&lt;td&gt;PLACED RIPRAP, METHOD A, CLASS 3&lt;/td&gt;&lt;td&gt;TON&lt;/td&gt;&lt;td&gt;0&lt;/td&gt;&lt;td&gt;3&lt;/td&gt;&lt;td&gt;N&lt;/td&gt;&lt;td&gt; &lt;/td&gt;&lt;td&gt;&lt;/td&gt;&lt;/tr&gt;</v>
      </c>
      <c r="Q367" s="106" t="str">
        <f>IF(PayItems[[#This Row],[Date Added / Modified]]&gt;0,TEXT(PayItems[[#This Row],[Date Added / Modified]],"m/d/yyy"),"")</f>
        <v/>
      </c>
    </row>
    <row r="368" spans="1:17" x14ac:dyDescent="0.2">
      <c r="A368" s="6" t="s">
        <v>9216</v>
      </c>
      <c r="B368" s="6" t="s">
        <v>9163</v>
      </c>
      <c r="C368" s="6" t="s">
        <v>124</v>
      </c>
      <c r="D368" s="6" t="s">
        <v>9196</v>
      </c>
      <c r="E368" s="6" t="s">
        <v>66</v>
      </c>
      <c r="F368" s="8">
        <v>0</v>
      </c>
      <c r="G368" s="8">
        <v>3</v>
      </c>
      <c r="H368" s="6" t="s">
        <v>344</v>
      </c>
      <c r="I368" s="176" t="s">
        <v>11389</v>
      </c>
      <c r="J368" s="176" t="s">
        <v>11389</v>
      </c>
      <c r="K368" s="176" t="s">
        <v>11388</v>
      </c>
      <c r="L368" s="8">
        <v>14</v>
      </c>
      <c r="M368" s="116"/>
      <c r="P3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&lt;tr&gt;&lt;td&gt;25102-0400&lt;/td&gt;&lt;td&gt;Placed riprap, method A, class 4&lt;/td&gt;&lt;td&gt;t&lt;/td&gt;&lt;td&gt;PLACED RIPRAP, METHOD A, CLASS 4&lt;/td&gt;&lt;td&gt;TON&lt;/td&gt;&lt;td&gt;0&lt;/td&gt;&lt;td&gt;3&lt;/td&gt;&lt;td&gt;N&lt;/td&gt;&lt;td&gt; &lt;/td&gt;&lt;td&gt;&lt;/td&gt;&lt;/tr&gt;</v>
      </c>
      <c r="Q368" s="106" t="str">
        <f>IF(PayItems[[#This Row],[Date Added / Modified]]&gt;0,TEXT(PayItems[[#This Row],[Date Added / Modified]],"m/d/yyy"),"")</f>
        <v/>
      </c>
    </row>
    <row r="369" spans="1:17" x14ac:dyDescent="0.2">
      <c r="A369" s="6" t="s">
        <v>9217</v>
      </c>
      <c r="B369" s="6" t="s">
        <v>9164</v>
      </c>
      <c r="C369" s="6" t="s">
        <v>124</v>
      </c>
      <c r="D369" s="6" t="s">
        <v>9197</v>
      </c>
      <c r="E369" s="6" t="s">
        <v>66</v>
      </c>
      <c r="F369" s="8">
        <v>0</v>
      </c>
      <c r="G369" s="8">
        <v>3</v>
      </c>
      <c r="H369" s="6" t="s">
        <v>344</v>
      </c>
      <c r="I369" s="176" t="s">
        <v>11389</v>
      </c>
      <c r="J369" s="176" t="s">
        <v>11389</v>
      </c>
      <c r="K369" s="176" t="s">
        <v>11388</v>
      </c>
      <c r="L369" s="8">
        <v>14</v>
      </c>
      <c r="M369" s="116"/>
      <c r="P3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&lt;tr&gt;&lt;td&gt;25102-0500&lt;/td&gt;&lt;td&gt;Placed riprap, method A, class 5&lt;/td&gt;&lt;td&gt;t&lt;/td&gt;&lt;td&gt;PLACED RIPRAP, METHOD A, CLASS 5&lt;/td&gt;&lt;td&gt;TON&lt;/td&gt;&lt;td&gt;0&lt;/td&gt;&lt;td&gt;3&lt;/td&gt;&lt;td&gt;N&lt;/td&gt;&lt;td&gt; &lt;/td&gt;&lt;td&gt;&lt;/td&gt;&lt;/tr&gt;</v>
      </c>
      <c r="Q369" s="106" t="str">
        <f>IF(PayItems[[#This Row],[Date Added / Modified]]&gt;0,TEXT(PayItems[[#This Row],[Date Added / Modified]],"m/d/yyy"),"")</f>
        <v/>
      </c>
    </row>
    <row r="370" spans="1:17" x14ac:dyDescent="0.2">
      <c r="A370" s="6" t="s">
        <v>9218</v>
      </c>
      <c r="B370" s="6" t="s">
        <v>9165</v>
      </c>
      <c r="C370" s="6" t="s">
        <v>124</v>
      </c>
      <c r="D370" s="6" t="s">
        <v>9198</v>
      </c>
      <c r="E370" s="6" t="s">
        <v>66</v>
      </c>
      <c r="F370" s="8">
        <v>0</v>
      </c>
      <c r="G370" s="8">
        <v>3</v>
      </c>
      <c r="H370" s="6" t="s">
        <v>344</v>
      </c>
      <c r="I370" s="176" t="s">
        <v>11389</v>
      </c>
      <c r="J370" s="176" t="s">
        <v>11389</v>
      </c>
      <c r="K370" s="176" t="s">
        <v>11388</v>
      </c>
      <c r="L370" s="8">
        <v>14</v>
      </c>
      <c r="M370" s="116"/>
      <c r="P3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&lt;tr&gt;&lt;td&gt;25102-0600&lt;/td&gt;&lt;td&gt;Placed riprap, method A, class 6&lt;/td&gt;&lt;td&gt;t&lt;/td&gt;&lt;td&gt;PLACED RIPRAP, METHOD A, CLASS 6&lt;/td&gt;&lt;td&gt;TON&lt;/td&gt;&lt;td&gt;0&lt;/td&gt;&lt;td&gt;3&lt;/td&gt;&lt;td&gt;N&lt;/td&gt;&lt;td&gt; &lt;/td&gt;&lt;td&gt;&lt;/td&gt;&lt;/tr&gt;</v>
      </c>
      <c r="Q370" s="106" t="str">
        <f>IF(PayItems[[#This Row],[Date Added / Modified]]&gt;0,TEXT(PayItems[[#This Row],[Date Added / Modified]],"m/d/yyy"),"")</f>
        <v/>
      </c>
    </row>
    <row r="371" spans="1:17" x14ac:dyDescent="0.2">
      <c r="A371" s="6" t="s">
        <v>9219</v>
      </c>
      <c r="B371" s="6" t="s">
        <v>9166</v>
      </c>
      <c r="C371" s="6" t="s">
        <v>124</v>
      </c>
      <c r="D371" s="6" t="s">
        <v>9199</v>
      </c>
      <c r="E371" s="6" t="s">
        <v>66</v>
      </c>
      <c r="F371" s="8">
        <v>0</v>
      </c>
      <c r="G371" s="8">
        <v>3</v>
      </c>
      <c r="H371" s="6" t="s">
        <v>344</v>
      </c>
      <c r="I371" s="176" t="s">
        <v>11389</v>
      </c>
      <c r="J371" s="176" t="s">
        <v>11389</v>
      </c>
      <c r="K371" s="176" t="s">
        <v>11388</v>
      </c>
      <c r="L371" s="8">
        <v>14</v>
      </c>
      <c r="M371" s="116"/>
      <c r="P3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&lt;tr&gt;&lt;td&gt;25102-0700&lt;/td&gt;&lt;td&gt;Placed riprap, method A, class 7&lt;/td&gt;&lt;td&gt;t&lt;/td&gt;&lt;td&gt;PLACED RIPRAP, METHOD A, CLASS 7&lt;/td&gt;&lt;td&gt;TON&lt;/td&gt;&lt;td&gt;0&lt;/td&gt;&lt;td&gt;3&lt;/td&gt;&lt;td&gt;N&lt;/td&gt;&lt;td&gt; &lt;/td&gt;&lt;td&gt;&lt;/td&gt;&lt;/tr&gt;</v>
      </c>
      <c r="Q371" s="106" t="str">
        <f>IF(PayItems[[#This Row],[Date Added / Modified]]&gt;0,TEXT(PayItems[[#This Row],[Date Added / Modified]],"m/d/yyy"),"")</f>
        <v/>
      </c>
    </row>
    <row r="372" spans="1:17" x14ac:dyDescent="0.2">
      <c r="A372" s="6" t="s">
        <v>9220</v>
      </c>
      <c r="B372" s="6" t="s">
        <v>9167</v>
      </c>
      <c r="C372" s="6" t="s">
        <v>124</v>
      </c>
      <c r="D372" s="6" t="s">
        <v>9200</v>
      </c>
      <c r="E372" s="6" t="s">
        <v>66</v>
      </c>
      <c r="F372" s="8">
        <v>0</v>
      </c>
      <c r="G372" s="8">
        <v>3</v>
      </c>
      <c r="H372" s="6" t="s">
        <v>344</v>
      </c>
      <c r="I372" s="176" t="s">
        <v>11389</v>
      </c>
      <c r="J372" s="176" t="s">
        <v>11389</v>
      </c>
      <c r="K372" s="176" t="s">
        <v>11388</v>
      </c>
      <c r="L372" s="8">
        <v>14</v>
      </c>
      <c r="M372" s="116"/>
      <c r="P3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&lt;tr&gt;&lt;td&gt;25102-0800&lt;/td&gt;&lt;td&gt;Placed riprap, method A, class 8&lt;/td&gt;&lt;td&gt;t&lt;/td&gt;&lt;td&gt;PLACED RIPRAP, METHOD A, CLASS 8&lt;/td&gt;&lt;td&gt;TON&lt;/td&gt;&lt;td&gt;0&lt;/td&gt;&lt;td&gt;3&lt;/td&gt;&lt;td&gt;N&lt;/td&gt;&lt;td&gt; &lt;/td&gt;&lt;td&gt;&lt;/td&gt;&lt;/tr&gt;</v>
      </c>
      <c r="Q372" s="106" t="str">
        <f>IF(PayItems[[#This Row],[Date Added / Modified]]&gt;0,TEXT(PayItems[[#This Row],[Date Added / Modified]],"m/d/yyy"),"")</f>
        <v/>
      </c>
    </row>
    <row r="373" spans="1:17" x14ac:dyDescent="0.2">
      <c r="A373" s="6" t="s">
        <v>9221</v>
      </c>
      <c r="B373" s="6" t="s">
        <v>9168</v>
      </c>
      <c r="C373" s="6" t="s">
        <v>124</v>
      </c>
      <c r="D373" s="6" t="s">
        <v>9201</v>
      </c>
      <c r="E373" s="6" t="s">
        <v>66</v>
      </c>
      <c r="F373" s="8">
        <v>0</v>
      </c>
      <c r="G373" s="8">
        <v>3</v>
      </c>
      <c r="H373" s="6" t="s">
        <v>344</v>
      </c>
      <c r="I373" s="176" t="s">
        <v>11389</v>
      </c>
      <c r="J373" s="176" t="s">
        <v>11389</v>
      </c>
      <c r="K373" s="176" t="s">
        <v>11388</v>
      </c>
      <c r="L373" s="8">
        <v>14</v>
      </c>
      <c r="M373" s="116"/>
      <c r="P3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&lt;tr&gt;&lt;td&gt;25102-0900&lt;/td&gt;&lt;td&gt;Placed riprap, method A, class 9&lt;/td&gt;&lt;td&gt;t&lt;/td&gt;&lt;td&gt;PLACED RIPRAP, METHOD A, CLASS 9&lt;/td&gt;&lt;td&gt;TON&lt;/td&gt;&lt;td&gt;0&lt;/td&gt;&lt;td&gt;3&lt;/td&gt;&lt;td&gt;N&lt;/td&gt;&lt;td&gt; &lt;/td&gt;&lt;td&gt;&lt;/td&gt;&lt;/tr&gt;</v>
      </c>
      <c r="Q373" s="106" t="str">
        <f>IF(PayItems[[#This Row],[Date Added / Modified]]&gt;0,TEXT(PayItems[[#This Row],[Date Added / Modified]],"m/d/yyy"),"")</f>
        <v/>
      </c>
    </row>
    <row r="374" spans="1:17" x14ac:dyDescent="0.2">
      <c r="A374" s="6" t="s">
        <v>1151</v>
      </c>
      <c r="B374" s="6" t="s">
        <v>9169</v>
      </c>
      <c r="C374" s="6" t="s">
        <v>124</v>
      </c>
      <c r="D374" s="6" t="s">
        <v>9202</v>
      </c>
      <c r="E374" s="6" t="s">
        <v>66</v>
      </c>
      <c r="F374" s="8">
        <v>0</v>
      </c>
      <c r="G374" s="8">
        <v>3</v>
      </c>
      <c r="H374" s="6" t="s">
        <v>344</v>
      </c>
      <c r="I374" s="176" t="s">
        <v>11389</v>
      </c>
      <c r="J374" s="176" t="s">
        <v>11389</v>
      </c>
      <c r="K374" s="176" t="s">
        <v>11388</v>
      </c>
      <c r="L374" s="8">
        <v>14</v>
      </c>
      <c r="M374" s="116"/>
      <c r="P3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&lt;tr&gt;&lt;td&gt;25102-1000&lt;/td&gt;&lt;td&gt;Placed riprap, method A, class 10&lt;/td&gt;&lt;td&gt;t&lt;/td&gt;&lt;td&gt;PLACED RIPRAP, METHOD A, CLASS 10&lt;/td&gt;&lt;td&gt;TON&lt;/td&gt;&lt;td&gt;0&lt;/td&gt;&lt;td&gt;3&lt;/td&gt;&lt;td&gt;N&lt;/td&gt;&lt;td&gt; &lt;/td&gt;&lt;td&gt;&lt;/td&gt;&lt;/tr&gt;</v>
      </c>
      <c r="Q374" s="106" t="str">
        <f>IF(PayItems[[#This Row],[Date Added / Modified]]&gt;0,TEXT(PayItems[[#This Row],[Date Added / Modified]],"m/d/yyy"),"")</f>
        <v/>
      </c>
    </row>
    <row r="375" spans="1:17" x14ac:dyDescent="0.2">
      <c r="A375" s="6" t="s">
        <v>1152</v>
      </c>
      <c r="B375" s="6" t="s">
        <v>8632</v>
      </c>
      <c r="C375" s="6" t="s">
        <v>124</v>
      </c>
      <c r="D375" s="6" t="s">
        <v>8633</v>
      </c>
      <c r="E375" s="6" t="s">
        <v>66</v>
      </c>
      <c r="F375" s="8">
        <v>0</v>
      </c>
      <c r="G375" s="8">
        <v>3</v>
      </c>
      <c r="H375" s="6" t="s">
        <v>344</v>
      </c>
      <c r="I375" s="176" t="s">
        <v>11389</v>
      </c>
      <c r="J375" s="176" t="s">
        <v>11389</v>
      </c>
      <c r="K375" s="176" t="s">
        <v>11388</v>
      </c>
      <c r="L375" s="8">
        <v>14</v>
      </c>
      <c r="M375" s="116"/>
      <c r="P3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&lt;tr&gt;&lt;td&gt;25102-2000&lt;/td&gt;&lt;td&gt;Placed riprap, method B&lt;/td&gt;&lt;td&gt;t&lt;/td&gt;&lt;td&gt;PLACED RIPRAP, METHOD B&lt;/td&gt;&lt;td&gt;TON&lt;/td&gt;&lt;td&gt;0&lt;/td&gt;&lt;td&gt;3&lt;/td&gt;&lt;td&gt;N&lt;/td&gt;&lt;td&gt; &lt;/td&gt;&lt;td&gt;&lt;/td&gt;&lt;/tr&gt;</v>
      </c>
      <c r="Q375" s="106" t="str">
        <f>IF(PayItems[[#This Row],[Date Added / Modified]]&gt;0,TEXT(PayItems[[#This Row],[Date Added / Modified]],"m/d/yyy"),"")</f>
        <v/>
      </c>
    </row>
    <row r="376" spans="1:17" x14ac:dyDescent="0.2">
      <c r="A376" s="6" t="s">
        <v>9223</v>
      </c>
      <c r="B376" s="6" t="s">
        <v>9073</v>
      </c>
      <c r="C376" s="6" t="s">
        <v>124</v>
      </c>
      <c r="D376" s="6" t="s">
        <v>9203</v>
      </c>
      <c r="E376" s="6" t="s">
        <v>66</v>
      </c>
      <c r="F376" s="8">
        <v>0</v>
      </c>
      <c r="G376" s="8">
        <v>3</v>
      </c>
      <c r="H376" s="6" t="s">
        <v>344</v>
      </c>
      <c r="I376" s="176" t="s">
        <v>11389</v>
      </c>
      <c r="J376" s="176" t="s">
        <v>11389</v>
      </c>
      <c r="K376" s="176" t="s">
        <v>11388</v>
      </c>
      <c r="L376" s="8">
        <v>14</v>
      </c>
      <c r="M376" s="116"/>
      <c r="P3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&lt;tr&gt;&lt;td&gt;25102-2100&lt;/td&gt;&lt;td&gt;Placed riprap, method B, class 1&lt;/td&gt;&lt;td&gt;t&lt;/td&gt;&lt;td&gt;PLACED RIPRAP, METHOD B, CLASS 1&lt;/td&gt;&lt;td&gt;TON&lt;/td&gt;&lt;td&gt;0&lt;/td&gt;&lt;td&gt;3&lt;/td&gt;&lt;td&gt;N&lt;/td&gt;&lt;td&gt; &lt;/td&gt;&lt;td&gt;&lt;/td&gt;&lt;/tr&gt;</v>
      </c>
      <c r="Q376" s="106" t="str">
        <f>IF(PayItems[[#This Row],[Date Added / Modified]]&gt;0,TEXT(PayItems[[#This Row],[Date Added / Modified]],"m/d/yyy"),"")</f>
        <v/>
      </c>
    </row>
    <row r="377" spans="1:17" x14ac:dyDescent="0.2">
      <c r="A377" s="6" t="s">
        <v>9224</v>
      </c>
      <c r="B377" s="6" t="s">
        <v>9177</v>
      </c>
      <c r="C377" s="6" t="s">
        <v>124</v>
      </c>
      <c r="D377" s="6" t="s">
        <v>9204</v>
      </c>
      <c r="E377" s="6" t="s">
        <v>66</v>
      </c>
      <c r="F377" s="8">
        <v>0</v>
      </c>
      <c r="G377" s="8">
        <v>3</v>
      </c>
      <c r="H377" s="6" t="s">
        <v>344</v>
      </c>
      <c r="I377" s="176" t="s">
        <v>11389</v>
      </c>
      <c r="J377" s="176" t="s">
        <v>11389</v>
      </c>
      <c r="K377" s="176" t="s">
        <v>11388</v>
      </c>
      <c r="L377" s="8">
        <v>14</v>
      </c>
      <c r="M377" s="116"/>
      <c r="P3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&lt;tr&gt;&lt;td&gt;25102-2200&lt;/td&gt;&lt;td&gt;Placed riprap, method B, class 2&lt;/td&gt;&lt;td&gt;t&lt;/td&gt;&lt;td&gt;PLACED RIPRAP, METHOD B, CLASS 2&lt;/td&gt;&lt;td&gt;TON&lt;/td&gt;&lt;td&gt;0&lt;/td&gt;&lt;td&gt;3&lt;/td&gt;&lt;td&gt;N&lt;/td&gt;&lt;td&gt; &lt;/td&gt;&lt;td&gt;&lt;/td&gt;&lt;/tr&gt;</v>
      </c>
      <c r="Q377" s="106" t="str">
        <f>IF(PayItems[[#This Row],[Date Added / Modified]]&gt;0,TEXT(PayItems[[#This Row],[Date Added / Modified]],"m/d/yyy"),"")</f>
        <v/>
      </c>
    </row>
    <row r="378" spans="1:17" x14ac:dyDescent="0.2">
      <c r="A378" s="6" t="s">
        <v>9225</v>
      </c>
      <c r="B378" s="6" t="s">
        <v>9178</v>
      </c>
      <c r="C378" s="6" t="s">
        <v>124</v>
      </c>
      <c r="D378" s="6" t="s">
        <v>9205</v>
      </c>
      <c r="E378" s="6" t="s">
        <v>66</v>
      </c>
      <c r="F378" s="8">
        <v>0</v>
      </c>
      <c r="G378" s="8">
        <v>3</v>
      </c>
      <c r="H378" s="6" t="s">
        <v>344</v>
      </c>
      <c r="I378" s="176" t="s">
        <v>11389</v>
      </c>
      <c r="J378" s="176" t="s">
        <v>11389</v>
      </c>
      <c r="K378" s="176" t="s">
        <v>11388</v>
      </c>
      <c r="L378" s="8">
        <v>14</v>
      </c>
      <c r="M378" s="116"/>
      <c r="P3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&lt;tr&gt;&lt;td&gt;25102-2300&lt;/td&gt;&lt;td&gt;Placed riprap, method B, class 3&lt;/td&gt;&lt;td&gt;t&lt;/td&gt;&lt;td&gt;PLACED RIPRAP, METHOD B, CLASS 3&lt;/td&gt;&lt;td&gt;TON&lt;/td&gt;&lt;td&gt;0&lt;/td&gt;&lt;td&gt;3&lt;/td&gt;&lt;td&gt;N&lt;/td&gt;&lt;td&gt; &lt;/td&gt;&lt;td&gt;&lt;/td&gt;&lt;/tr&gt;</v>
      </c>
      <c r="Q378" s="106" t="str">
        <f>IF(PayItems[[#This Row],[Date Added / Modified]]&gt;0,TEXT(PayItems[[#This Row],[Date Added / Modified]],"m/d/yyy"),"")</f>
        <v/>
      </c>
    </row>
    <row r="379" spans="1:17" x14ac:dyDescent="0.2">
      <c r="A379" s="6" t="s">
        <v>9226</v>
      </c>
      <c r="B379" s="6" t="s">
        <v>9179</v>
      </c>
      <c r="C379" s="6" t="s">
        <v>124</v>
      </c>
      <c r="D379" s="6" t="s">
        <v>9206</v>
      </c>
      <c r="E379" s="6" t="s">
        <v>66</v>
      </c>
      <c r="F379" s="8">
        <v>0</v>
      </c>
      <c r="G379" s="8">
        <v>3</v>
      </c>
      <c r="H379" s="6" t="s">
        <v>344</v>
      </c>
      <c r="I379" s="176" t="s">
        <v>11389</v>
      </c>
      <c r="J379" s="176" t="s">
        <v>11389</v>
      </c>
      <c r="K379" s="176" t="s">
        <v>11388</v>
      </c>
      <c r="L379" s="8">
        <v>14</v>
      </c>
      <c r="M379" s="116"/>
      <c r="P3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&lt;tr&gt;&lt;td&gt;25102-2400&lt;/td&gt;&lt;td&gt;Placed riprap, method B, class 4&lt;/td&gt;&lt;td&gt;t&lt;/td&gt;&lt;td&gt;PLACED RIPRAP, METHOD B, CLASS 4&lt;/td&gt;&lt;td&gt;TON&lt;/td&gt;&lt;td&gt;0&lt;/td&gt;&lt;td&gt;3&lt;/td&gt;&lt;td&gt;N&lt;/td&gt;&lt;td&gt; &lt;/td&gt;&lt;td&gt;&lt;/td&gt;&lt;/tr&gt;</v>
      </c>
      <c r="Q379" s="106" t="str">
        <f>IF(PayItems[[#This Row],[Date Added / Modified]]&gt;0,TEXT(PayItems[[#This Row],[Date Added / Modified]],"m/d/yyy"),"")</f>
        <v/>
      </c>
    </row>
    <row r="380" spans="1:17" x14ac:dyDescent="0.2">
      <c r="A380" s="6" t="s">
        <v>9227</v>
      </c>
      <c r="B380" s="6" t="s">
        <v>9180</v>
      </c>
      <c r="C380" s="6" t="s">
        <v>124</v>
      </c>
      <c r="D380" s="6" t="s">
        <v>9207</v>
      </c>
      <c r="E380" s="6" t="s">
        <v>66</v>
      </c>
      <c r="F380" s="8">
        <v>0</v>
      </c>
      <c r="G380" s="8">
        <v>3</v>
      </c>
      <c r="H380" s="6" t="s">
        <v>344</v>
      </c>
      <c r="I380" s="176" t="s">
        <v>11389</v>
      </c>
      <c r="J380" s="176" t="s">
        <v>11389</v>
      </c>
      <c r="K380" s="176" t="s">
        <v>11388</v>
      </c>
      <c r="L380" s="8">
        <v>14</v>
      </c>
      <c r="M380" s="116"/>
      <c r="P3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&lt;tr&gt;&lt;td&gt;25102-2500&lt;/td&gt;&lt;td&gt;Placed riprap, method B, class 5&lt;/td&gt;&lt;td&gt;t&lt;/td&gt;&lt;td&gt;PLACED RIPRAP, METHOD B, CLASS 5&lt;/td&gt;&lt;td&gt;TON&lt;/td&gt;&lt;td&gt;0&lt;/td&gt;&lt;td&gt;3&lt;/td&gt;&lt;td&gt;N&lt;/td&gt;&lt;td&gt; &lt;/td&gt;&lt;td&gt;&lt;/td&gt;&lt;/tr&gt;</v>
      </c>
      <c r="Q380" s="106" t="str">
        <f>IF(PayItems[[#This Row],[Date Added / Modified]]&gt;0,TEXT(PayItems[[#This Row],[Date Added / Modified]],"m/d/yyy"),"")</f>
        <v/>
      </c>
    </row>
    <row r="381" spans="1:17" x14ac:dyDescent="0.2">
      <c r="A381" s="6" t="s">
        <v>9228</v>
      </c>
      <c r="B381" s="6" t="s">
        <v>9181</v>
      </c>
      <c r="C381" s="6" t="s">
        <v>124</v>
      </c>
      <c r="D381" s="6" t="s">
        <v>9208</v>
      </c>
      <c r="E381" s="6" t="s">
        <v>66</v>
      </c>
      <c r="F381" s="8">
        <v>0</v>
      </c>
      <c r="G381" s="8">
        <v>3</v>
      </c>
      <c r="H381" s="6" t="s">
        <v>344</v>
      </c>
      <c r="I381" s="176" t="s">
        <v>11389</v>
      </c>
      <c r="J381" s="176" t="s">
        <v>11389</v>
      </c>
      <c r="K381" s="176" t="s">
        <v>11388</v>
      </c>
      <c r="L381" s="8">
        <v>14</v>
      </c>
      <c r="M381" s="116"/>
      <c r="P3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&lt;tr&gt;&lt;td&gt;25102-2600&lt;/td&gt;&lt;td&gt;Placed riprap, method B, class 6&lt;/td&gt;&lt;td&gt;t&lt;/td&gt;&lt;td&gt;PLACED RIPRAP, METHOD B, CLASS 6&lt;/td&gt;&lt;td&gt;TON&lt;/td&gt;&lt;td&gt;0&lt;/td&gt;&lt;td&gt;3&lt;/td&gt;&lt;td&gt;N&lt;/td&gt;&lt;td&gt; &lt;/td&gt;&lt;td&gt;&lt;/td&gt;&lt;/tr&gt;</v>
      </c>
      <c r="Q381" s="106" t="str">
        <f>IF(PayItems[[#This Row],[Date Added / Modified]]&gt;0,TEXT(PayItems[[#This Row],[Date Added / Modified]],"m/d/yyy"),"")</f>
        <v/>
      </c>
    </row>
    <row r="382" spans="1:17" x14ac:dyDescent="0.2">
      <c r="A382" s="6" t="s">
        <v>9229</v>
      </c>
      <c r="B382" s="6" t="s">
        <v>9182</v>
      </c>
      <c r="C382" s="6" t="s">
        <v>124</v>
      </c>
      <c r="D382" s="6" t="s">
        <v>9209</v>
      </c>
      <c r="E382" s="6" t="s">
        <v>66</v>
      </c>
      <c r="F382" s="8">
        <v>0</v>
      </c>
      <c r="G382" s="8">
        <v>3</v>
      </c>
      <c r="H382" s="6" t="s">
        <v>344</v>
      </c>
      <c r="I382" s="176" t="s">
        <v>11389</v>
      </c>
      <c r="J382" s="176" t="s">
        <v>11389</v>
      </c>
      <c r="K382" s="176" t="s">
        <v>11388</v>
      </c>
      <c r="L382" s="8">
        <v>14</v>
      </c>
      <c r="M382" s="116"/>
      <c r="P3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&lt;tr&gt;&lt;td&gt;25102-2700&lt;/td&gt;&lt;td&gt;Placed riprap, method B, class 7&lt;/td&gt;&lt;td&gt;t&lt;/td&gt;&lt;td&gt;PLACED RIPRAP, METHOD B, CLASS 7&lt;/td&gt;&lt;td&gt;TON&lt;/td&gt;&lt;td&gt;0&lt;/td&gt;&lt;td&gt;3&lt;/td&gt;&lt;td&gt;N&lt;/td&gt;&lt;td&gt; &lt;/td&gt;&lt;td&gt;&lt;/td&gt;&lt;/tr&gt;</v>
      </c>
      <c r="Q382" s="106" t="str">
        <f>IF(PayItems[[#This Row],[Date Added / Modified]]&gt;0,TEXT(PayItems[[#This Row],[Date Added / Modified]],"m/d/yyy"),"")</f>
        <v/>
      </c>
    </row>
    <row r="383" spans="1:17" x14ac:dyDescent="0.2">
      <c r="A383" s="6" t="s">
        <v>9230</v>
      </c>
      <c r="B383" s="6" t="s">
        <v>9183</v>
      </c>
      <c r="C383" s="6" t="s">
        <v>124</v>
      </c>
      <c r="D383" s="6" t="s">
        <v>9210</v>
      </c>
      <c r="E383" s="6" t="s">
        <v>66</v>
      </c>
      <c r="F383" s="8">
        <v>0</v>
      </c>
      <c r="G383" s="8">
        <v>3</v>
      </c>
      <c r="H383" s="6" t="s">
        <v>344</v>
      </c>
      <c r="I383" s="176" t="s">
        <v>11389</v>
      </c>
      <c r="J383" s="176" t="s">
        <v>11389</v>
      </c>
      <c r="K383" s="176" t="s">
        <v>11388</v>
      </c>
      <c r="L383" s="8">
        <v>14</v>
      </c>
      <c r="M383" s="116"/>
      <c r="P3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&lt;tr&gt;&lt;td&gt;25102-2800&lt;/td&gt;&lt;td&gt;Placed riprap, method B, class 8&lt;/td&gt;&lt;td&gt;t&lt;/td&gt;&lt;td&gt;PLACED RIPRAP, METHOD B, CLASS 8&lt;/td&gt;&lt;td&gt;TON&lt;/td&gt;&lt;td&gt;0&lt;/td&gt;&lt;td&gt;3&lt;/td&gt;&lt;td&gt;N&lt;/td&gt;&lt;td&gt; &lt;/td&gt;&lt;td&gt;&lt;/td&gt;&lt;/tr&gt;</v>
      </c>
      <c r="Q383" s="106" t="str">
        <f>IF(PayItems[[#This Row],[Date Added / Modified]]&gt;0,TEXT(PayItems[[#This Row],[Date Added / Modified]],"m/d/yyy"),"")</f>
        <v/>
      </c>
    </row>
    <row r="384" spans="1:17" x14ac:dyDescent="0.2">
      <c r="A384" s="6" t="s">
        <v>9231</v>
      </c>
      <c r="B384" s="6" t="s">
        <v>9184</v>
      </c>
      <c r="C384" s="6" t="s">
        <v>124</v>
      </c>
      <c r="D384" s="6" t="s">
        <v>9211</v>
      </c>
      <c r="E384" s="6" t="s">
        <v>66</v>
      </c>
      <c r="F384" s="8">
        <v>0</v>
      </c>
      <c r="G384" s="8">
        <v>3</v>
      </c>
      <c r="H384" s="6" t="s">
        <v>344</v>
      </c>
      <c r="I384" s="176" t="s">
        <v>11389</v>
      </c>
      <c r="J384" s="176" t="s">
        <v>11389</v>
      </c>
      <c r="K384" s="176" t="s">
        <v>11388</v>
      </c>
      <c r="L384" s="8">
        <v>14</v>
      </c>
      <c r="M384" s="116"/>
      <c r="P3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&lt;tr&gt;&lt;td&gt;25102-2900&lt;/td&gt;&lt;td&gt;Placed riprap, method B, class 9&lt;/td&gt;&lt;td&gt;t&lt;/td&gt;&lt;td&gt;PLACED RIPRAP, METHOD B, CLASS 9&lt;/td&gt;&lt;td&gt;TON&lt;/td&gt;&lt;td&gt;0&lt;/td&gt;&lt;td&gt;3&lt;/td&gt;&lt;td&gt;N&lt;/td&gt;&lt;td&gt; &lt;/td&gt;&lt;td&gt;&lt;/td&gt;&lt;/tr&gt;</v>
      </c>
      <c r="Q384" s="106" t="str">
        <f>IF(PayItems[[#This Row],[Date Added / Modified]]&gt;0,TEXT(PayItems[[#This Row],[Date Added / Modified]],"m/d/yyy"),"")</f>
        <v/>
      </c>
    </row>
    <row r="385" spans="1:17" x14ac:dyDescent="0.2">
      <c r="A385" s="6" t="s">
        <v>1153</v>
      </c>
      <c r="B385" s="6" t="s">
        <v>9185</v>
      </c>
      <c r="C385" s="6" t="s">
        <v>124</v>
      </c>
      <c r="D385" s="6" t="s">
        <v>9212</v>
      </c>
      <c r="E385" s="6" t="s">
        <v>66</v>
      </c>
      <c r="F385" s="8">
        <v>0</v>
      </c>
      <c r="G385" s="8">
        <v>3</v>
      </c>
      <c r="H385" s="6" t="s">
        <v>344</v>
      </c>
      <c r="I385" s="176" t="s">
        <v>11389</v>
      </c>
      <c r="J385" s="176" t="s">
        <v>11389</v>
      </c>
      <c r="K385" s="176" t="s">
        <v>11388</v>
      </c>
      <c r="L385" s="8">
        <v>14</v>
      </c>
      <c r="M385" s="116"/>
      <c r="P3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&lt;tr&gt;&lt;td&gt;25102-3000&lt;/td&gt;&lt;td&gt;Placed riprap, method B, class 10&lt;/td&gt;&lt;td&gt;t&lt;/td&gt;&lt;td&gt;PLACED RIPRAP, METHOD B, CLASS 10&lt;/td&gt;&lt;td&gt;TON&lt;/td&gt;&lt;td&gt;0&lt;/td&gt;&lt;td&gt;3&lt;/td&gt;&lt;td&gt;N&lt;/td&gt;&lt;td&gt; &lt;/td&gt;&lt;td&gt;&lt;/td&gt;&lt;/tr&gt;</v>
      </c>
      <c r="Q385" s="106" t="str">
        <f>IF(PayItems[[#This Row],[Date Added / Modified]]&gt;0,TEXT(PayItems[[#This Row],[Date Added / Modified]],"m/d/yyy"),"")</f>
        <v/>
      </c>
    </row>
    <row r="386" spans="1:17" x14ac:dyDescent="0.2">
      <c r="A386" s="6" t="s">
        <v>9276</v>
      </c>
      <c r="B386" s="6" t="s">
        <v>9232</v>
      </c>
      <c r="C386" s="6" t="s">
        <v>113</v>
      </c>
      <c r="D386" s="6" t="s">
        <v>9254</v>
      </c>
      <c r="E386" s="6" t="s">
        <v>65</v>
      </c>
      <c r="F386" s="8">
        <v>0</v>
      </c>
      <c r="G386" s="8">
        <v>3</v>
      </c>
      <c r="H386" s="6" t="s">
        <v>344</v>
      </c>
      <c r="I386" s="176" t="s">
        <v>11389</v>
      </c>
      <c r="J386" s="176" t="s">
        <v>11389</v>
      </c>
      <c r="K386" s="176" t="s">
        <v>11388</v>
      </c>
      <c r="L386" s="8">
        <v>14</v>
      </c>
      <c r="M386" s="116"/>
      <c r="P3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&lt;tr&gt;&lt;td&gt;25105-0000&lt;/td&gt;&lt;td&gt;Keyed riprap, method A&lt;/td&gt;&lt;td&gt;m3&lt;/td&gt;&lt;td&gt;KEYED RIPRAP, METHOD A&lt;/td&gt;&lt;td&gt;CUYD&lt;/td&gt;&lt;td&gt;0&lt;/td&gt;&lt;td&gt;3&lt;/td&gt;&lt;td&gt;N&lt;/td&gt;&lt;td&gt; &lt;/td&gt;&lt;td&gt;&lt;/td&gt;&lt;/tr&gt;</v>
      </c>
      <c r="Q386" s="106" t="str">
        <f>IF(PayItems[[#This Row],[Date Added / Modified]]&gt;0,TEXT(PayItems[[#This Row],[Date Added / Modified]],"m/d/yyy"),"")</f>
        <v/>
      </c>
    </row>
    <row r="387" spans="1:17" x14ac:dyDescent="0.2">
      <c r="A387" s="6" t="s">
        <v>8634</v>
      </c>
      <c r="B387" s="6" t="s">
        <v>9233</v>
      </c>
      <c r="C387" s="6" t="s">
        <v>113</v>
      </c>
      <c r="D387" s="6" t="s">
        <v>9255</v>
      </c>
      <c r="E387" s="6" t="s">
        <v>65</v>
      </c>
      <c r="F387" s="8">
        <v>0</v>
      </c>
      <c r="G387" s="8">
        <v>3</v>
      </c>
      <c r="H387" s="6" t="s">
        <v>344</v>
      </c>
      <c r="I387" s="176" t="s">
        <v>11389</v>
      </c>
      <c r="J387" s="176" t="s">
        <v>11389</v>
      </c>
      <c r="K387" s="176" t="s">
        <v>11388</v>
      </c>
      <c r="L387" s="8">
        <v>14</v>
      </c>
      <c r="M387" s="116"/>
      <c r="P3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&lt;tr&gt;&lt;td&gt;25105-0100&lt;/td&gt;&lt;td&gt;Keyed riprap, method A, class 1&lt;/td&gt;&lt;td&gt;m3&lt;/td&gt;&lt;td&gt;KEYED RIPRAP, METHOD A, CLASS 1&lt;/td&gt;&lt;td&gt;CUYD&lt;/td&gt;&lt;td&gt;0&lt;/td&gt;&lt;td&gt;3&lt;/td&gt;&lt;td&gt;N&lt;/td&gt;&lt;td&gt; &lt;/td&gt;&lt;td&gt;&lt;/td&gt;&lt;/tr&gt;</v>
      </c>
      <c r="Q387" s="106" t="str">
        <f>IF(PayItems[[#This Row],[Date Added / Modified]]&gt;0,TEXT(PayItems[[#This Row],[Date Added / Modified]],"m/d/yyy"),"")</f>
        <v/>
      </c>
    </row>
    <row r="388" spans="1:17" x14ac:dyDescent="0.2">
      <c r="A388" s="6" t="s">
        <v>8635</v>
      </c>
      <c r="B388" s="6" t="s">
        <v>9234</v>
      </c>
      <c r="C388" s="6" t="s">
        <v>113</v>
      </c>
      <c r="D388" s="6" t="s">
        <v>9256</v>
      </c>
      <c r="E388" s="6" t="s">
        <v>65</v>
      </c>
      <c r="F388" s="8">
        <v>0</v>
      </c>
      <c r="G388" s="8">
        <v>3</v>
      </c>
      <c r="H388" s="6" t="s">
        <v>344</v>
      </c>
      <c r="I388" s="176" t="s">
        <v>11389</v>
      </c>
      <c r="J388" s="176" t="s">
        <v>11389</v>
      </c>
      <c r="K388" s="176" t="s">
        <v>11388</v>
      </c>
      <c r="L388" s="8">
        <v>14</v>
      </c>
      <c r="M388" s="116"/>
      <c r="P3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&lt;tr&gt;&lt;td&gt;25105-0200&lt;/td&gt;&lt;td&gt;Keyed riprap, method A, class 2&lt;/td&gt;&lt;td&gt;m3&lt;/td&gt;&lt;td&gt;KEYED RIPRAP, METHOD A, CLASS 2&lt;/td&gt;&lt;td&gt;CUYD&lt;/td&gt;&lt;td&gt;0&lt;/td&gt;&lt;td&gt;3&lt;/td&gt;&lt;td&gt;N&lt;/td&gt;&lt;td&gt; &lt;/td&gt;&lt;td&gt;&lt;/td&gt;&lt;/tr&gt;</v>
      </c>
      <c r="Q388" s="106" t="str">
        <f>IF(PayItems[[#This Row],[Date Added / Modified]]&gt;0,TEXT(PayItems[[#This Row],[Date Added / Modified]],"m/d/yyy"),"")</f>
        <v/>
      </c>
    </row>
    <row r="389" spans="1:17" x14ac:dyDescent="0.2">
      <c r="A389" s="6" t="s">
        <v>8636</v>
      </c>
      <c r="B389" s="6" t="s">
        <v>9235</v>
      </c>
      <c r="C389" s="6" t="s">
        <v>113</v>
      </c>
      <c r="D389" s="6" t="s">
        <v>9257</v>
      </c>
      <c r="E389" s="6" t="s">
        <v>65</v>
      </c>
      <c r="F389" s="8">
        <v>0</v>
      </c>
      <c r="G389" s="8">
        <v>3</v>
      </c>
      <c r="H389" s="6" t="s">
        <v>344</v>
      </c>
      <c r="I389" s="176" t="s">
        <v>11389</v>
      </c>
      <c r="J389" s="176" t="s">
        <v>11389</v>
      </c>
      <c r="K389" s="176" t="s">
        <v>11388</v>
      </c>
      <c r="L389" s="8">
        <v>14</v>
      </c>
      <c r="M389" s="116"/>
      <c r="P3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&lt;tr&gt;&lt;td&gt;25105-0300&lt;/td&gt;&lt;td&gt;Keyed riprap, method A, class 3&lt;/td&gt;&lt;td&gt;m3&lt;/td&gt;&lt;td&gt;KEYED RIPRAP, METHOD A, CLASS 3&lt;/td&gt;&lt;td&gt;CUYD&lt;/td&gt;&lt;td&gt;0&lt;/td&gt;&lt;td&gt;3&lt;/td&gt;&lt;td&gt;N&lt;/td&gt;&lt;td&gt; &lt;/td&gt;&lt;td&gt;&lt;/td&gt;&lt;/tr&gt;</v>
      </c>
      <c r="Q389" s="106" t="str">
        <f>IF(PayItems[[#This Row],[Date Added / Modified]]&gt;0,TEXT(PayItems[[#This Row],[Date Added / Modified]],"m/d/yyy"),"")</f>
        <v/>
      </c>
    </row>
    <row r="390" spans="1:17" x14ac:dyDescent="0.2">
      <c r="A390" s="6" t="s">
        <v>8637</v>
      </c>
      <c r="B390" s="6" t="s">
        <v>9236</v>
      </c>
      <c r="C390" s="6" t="s">
        <v>113</v>
      </c>
      <c r="D390" s="6" t="s">
        <v>9258</v>
      </c>
      <c r="E390" s="6" t="s">
        <v>65</v>
      </c>
      <c r="F390" s="8">
        <v>0</v>
      </c>
      <c r="G390" s="8">
        <v>3</v>
      </c>
      <c r="H390" s="6" t="s">
        <v>344</v>
      </c>
      <c r="I390" s="176" t="s">
        <v>11389</v>
      </c>
      <c r="J390" s="176" t="s">
        <v>11389</v>
      </c>
      <c r="K390" s="176" t="s">
        <v>11388</v>
      </c>
      <c r="L390" s="8">
        <v>14</v>
      </c>
      <c r="M390" s="116"/>
      <c r="P3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&lt;tr&gt;&lt;td&gt;25105-0400&lt;/td&gt;&lt;td&gt;Keyed riprap, method A, class 4&lt;/td&gt;&lt;td&gt;m3&lt;/td&gt;&lt;td&gt;KEYED RIPRAP, METHOD A, CLASS 4&lt;/td&gt;&lt;td&gt;CUYD&lt;/td&gt;&lt;td&gt;0&lt;/td&gt;&lt;td&gt;3&lt;/td&gt;&lt;td&gt;N&lt;/td&gt;&lt;td&gt; &lt;/td&gt;&lt;td&gt;&lt;/td&gt;&lt;/tr&gt;</v>
      </c>
      <c r="Q390" s="106" t="str">
        <f>IF(PayItems[[#This Row],[Date Added / Modified]]&gt;0,TEXT(PayItems[[#This Row],[Date Added / Modified]],"m/d/yyy"),"")</f>
        <v/>
      </c>
    </row>
    <row r="391" spans="1:17" x14ac:dyDescent="0.2">
      <c r="A391" s="6" t="s">
        <v>8638</v>
      </c>
      <c r="B391" s="6" t="s">
        <v>9237</v>
      </c>
      <c r="C391" s="6" t="s">
        <v>113</v>
      </c>
      <c r="D391" s="6" t="s">
        <v>9259</v>
      </c>
      <c r="E391" s="6" t="s">
        <v>65</v>
      </c>
      <c r="F391" s="8">
        <v>0</v>
      </c>
      <c r="G391" s="8">
        <v>3</v>
      </c>
      <c r="H391" s="6" t="s">
        <v>344</v>
      </c>
      <c r="I391" s="176" t="s">
        <v>11389</v>
      </c>
      <c r="J391" s="176" t="s">
        <v>11389</v>
      </c>
      <c r="K391" s="176" t="s">
        <v>11388</v>
      </c>
      <c r="L391" s="8">
        <v>14</v>
      </c>
      <c r="M391" s="116"/>
      <c r="P3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&lt;tr&gt;&lt;td&gt;25105-0500&lt;/td&gt;&lt;td&gt;Keyed riprap, method A, class 5&lt;/td&gt;&lt;td&gt;m3&lt;/td&gt;&lt;td&gt;KEYED RIPRAP, METHOD A, CLASS 5&lt;/td&gt;&lt;td&gt;CUYD&lt;/td&gt;&lt;td&gt;0&lt;/td&gt;&lt;td&gt;3&lt;/td&gt;&lt;td&gt;N&lt;/td&gt;&lt;td&gt; &lt;/td&gt;&lt;td&gt;&lt;/td&gt;&lt;/tr&gt;</v>
      </c>
      <c r="Q391" s="106" t="str">
        <f>IF(PayItems[[#This Row],[Date Added / Modified]]&gt;0,TEXT(PayItems[[#This Row],[Date Added / Modified]],"m/d/yyy"),"")</f>
        <v/>
      </c>
    </row>
    <row r="392" spans="1:17" x14ac:dyDescent="0.2">
      <c r="A392" s="6" t="s">
        <v>8639</v>
      </c>
      <c r="B392" s="6" t="s">
        <v>9238</v>
      </c>
      <c r="C392" s="6" t="s">
        <v>113</v>
      </c>
      <c r="D392" s="6" t="s">
        <v>9260</v>
      </c>
      <c r="E392" s="6" t="s">
        <v>65</v>
      </c>
      <c r="F392" s="8">
        <v>0</v>
      </c>
      <c r="G392" s="8">
        <v>3</v>
      </c>
      <c r="H392" s="6" t="s">
        <v>344</v>
      </c>
      <c r="I392" s="176" t="s">
        <v>11389</v>
      </c>
      <c r="J392" s="176" t="s">
        <v>11389</v>
      </c>
      <c r="K392" s="176" t="s">
        <v>11388</v>
      </c>
      <c r="L392" s="8">
        <v>14</v>
      </c>
      <c r="M392" s="116"/>
      <c r="P3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&lt;tr&gt;&lt;td&gt;25105-0600&lt;/td&gt;&lt;td&gt;Keyed riprap, method A, class 6&lt;/td&gt;&lt;td&gt;m3&lt;/td&gt;&lt;td&gt;KEYED RIPRAP, METHOD A, CLASS 6&lt;/td&gt;&lt;td&gt;CUYD&lt;/td&gt;&lt;td&gt;0&lt;/td&gt;&lt;td&gt;3&lt;/td&gt;&lt;td&gt;N&lt;/td&gt;&lt;td&gt; &lt;/td&gt;&lt;td&gt;&lt;/td&gt;&lt;/tr&gt;</v>
      </c>
      <c r="Q392" s="106" t="str">
        <f>IF(PayItems[[#This Row],[Date Added / Modified]]&gt;0,TEXT(PayItems[[#This Row],[Date Added / Modified]],"m/d/yyy"),"")</f>
        <v/>
      </c>
    </row>
    <row r="393" spans="1:17" x14ac:dyDescent="0.2">
      <c r="A393" s="6" t="s">
        <v>8640</v>
      </c>
      <c r="B393" s="6" t="s">
        <v>9239</v>
      </c>
      <c r="C393" s="6" t="s">
        <v>113</v>
      </c>
      <c r="D393" s="6" t="s">
        <v>9261</v>
      </c>
      <c r="E393" s="6" t="s">
        <v>65</v>
      </c>
      <c r="F393" s="8">
        <v>0</v>
      </c>
      <c r="G393" s="8">
        <v>3</v>
      </c>
      <c r="H393" s="6" t="s">
        <v>344</v>
      </c>
      <c r="I393" s="176" t="s">
        <v>11389</v>
      </c>
      <c r="J393" s="176" t="s">
        <v>11389</v>
      </c>
      <c r="K393" s="176" t="s">
        <v>11388</v>
      </c>
      <c r="L393" s="8">
        <v>14</v>
      </c>
      <c r="M393" s="116"/>
      <c r="P3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&lt;tr&gt;&lt;td&gt;25105-0700&lt;/td&gt;&lt;td&gt;Keyed riprap, method A, class 7&lt;/td&gt;&lt;td&gt;m3&lt;/td&gt;&lt;td&gt;KEYED RIPRAP, METHOD A, CLASS 7&lt;/td&gt;&lt;td&gt;CUYD&lt;/td&gt;&lt;td&gt;0&lt;/td&gt;&lt;td&gt;3&lt;/td&gt;&lt;td&gt;N&lt;/td&gt;&lt;td&gt; &lt;/td&gt;&lt;td&gt;&lt;/td&gt;&lt;/tr&gt;</v>
      </c>
      <c r="Q393" s="106" t="str">
        <f>IF(PayItems[[#This Row],[Date Added / Modified]]&gt;0,TEXT(PayItems[[#This Row],[Date Added / Modified]],"m/d/yyy"),"")</f>
        <v/>
      </c>
    </row>
    <row r="394" spans="1:17" x14ac:dyDescent="0.2">
      <c r="A394" s="6" t="s">
        <v>8641</v>
      </c>
      <c r="B394" s="6" t="s">
        <v>9240</v>
      </c>
      <c r="C394" s="6" t="s">
        <v>113</v>
      </c>
      <c r="D394" s="6" t="s">
        <v>9262</v>
      </c>
      <c r="E394" s="6" t="s">
        <v>65</v>
      </c>
      <c r="F394" s="8">
        <v>0</v>
      </c>
      <c r="G394" s="8">
        <v>3</v>
      </c>
      <c r="H394" s="6" t="s">
        <v>344</v>
      </c>
      <c r="I394" s="176" t="s">
        <v>11389</v>
      </c>
      <c r="J394" s="176" t="s">
        <v>11389</v>
      </c>
      <c r="K394" s="176" t="s">
        <v>11388</v>
      </c>
      <c r="L394" s="8">
        <v>14</v>
      </c>
      <c r="M394" s="116"/>
      <c r="P3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&lt;tr&gt;&lt;td&gt;25105-0800&lt;/td&gt;&lt;td&gt;Keyed riprap, method A, class 8&lt;/td&gt;&lt;td&gt;m3&lt;/td&gt;&lt;td&gt;KEYED RIPRAP, METHOD A, CLASS 8&lt;/td&gt;&lt;td&gt;CUYD&lt;/td&gt;&lt;td&gt;0&lt;/td&gt;&lt;td&gt;3&lt;/td&gt;&lt;td&gt;N&lt;/td&gt;&lt;td&gt; &lt;/td&gt;&lt;td&gt;&lt;/td&gt;&lt;/tr&gt;</v>
      </c>
      <c r="Q394" s="106" t="str">
        <f>IF(PayItems[[#This Row],[Date Added / Modified]]&gt;0,TEXT(PayItems[[#This Row],[Date Added / Modified]],"m/d/yyy"),"")</f>
        <v/>
      </c>
    </row>
    <row r="395" spans="1:17" x14ac:dyDescent="0.2">
      <c r="A395" s="6" t="s">
        <v>8642</v>
      </c>
      <c r="B395" s="6" t="s">
        <v>9241</v>
      </c>
      <c r="C395" s="6" t="s">
        <v>113</v>
      </c>
      <c r="D395" s="6" t="s">
        <v>9263</v>
      </c>
      <c r="E395" s="6" t="s">
        <v>65</v>
      </c>
      <c r="F395" s="8">
        <v>0</v>
      </c>
      <c r="G395" s="8">
        <v>3</v>
      </c>
      <c r="H395" s="6" t="s">
        <v>344</v>
      </c>
      <c r="I395" s="176" t="s">
        <v>11389</v>
      </c>
      <c r="J395" s="176" t="s">
        <v>11389</v>
      </c>
      <c r="K395" s="176" t="s">
        <v>11388</v>
      </c>
      <c r="L395" s="8">
        <v>14</v>
      </c>
      <c r="M395" s="116"/>
      <c r="P3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&lt;tr&gt;&lt;td&gt;25105-0900&lt;/td&gt;&lt;td&gt;Keyed riprap, method A, class 9&lt;/td&gt;&lt;td&gt;m3&lt;/td&gt;&lt;td&gt;KEYED RIPRAP, METHOD A, CLASS 9&lt;/td&gt;&lt;td&gt;CUYD&lt;/td&gt;&lt;td&gt;0&lt;/td&gt;&lt;td&gt;3&lt;/td&gt;&lt;td&gt;N&lt;/td&gt;&lt;td&gt; &lt;/td&gt;&lt;td&gt;&lt;/td&gt;&lt;/tr&gt;</v>
      </c>
      <c r="Q395" s="106" t="str">
        <f>IF(PayItems[[#This Row],[Date Added / Modified]]&gt;0,TEXT(PayItems[[#This Row],[Date Added / Modified]],"m/d/yyy"),"")</f>
        <v/>
      </c>
    </row>
    <row r="396" spans="1:17" x14ac:dyDescent="0.2">
      <c r="A396" s="6" t="s">
        <v>1154</v>
      </c>
      <c r="B396" s="6" t="s">
        <v>9242</v>
      </c>
      <c r="C396" s="6" t="s">
        <v>113</v>
      </c>
      <c r="D396" s="6" t="s">
        <v>9264</v>
      </c>
      <c r="E396" s="6" t="s">
        <v>65</v>
      </c>
      <c r="F396" s="8">
        <v>0</v>
      </c>
      <c r="G396" s="8">
        <v>3</v>
      </c>
      <c r="H396" s="6" t="s">
        <v>344</v>
      </c>
      <c r="I396" s="176" t="s">
        <v>11389</v>
      </c>
      <c r="J396" s="176" t="s">
        <v>11389</v>
      </c>
      <c r="K396" s="176" t="s">
        <v>11388</v>
      </c>
      <c r="L396" s="8">
        <v>14</v>
      </c>
      <c r="M396" s="116"/>
      <c r="P3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&lt;tr&gt;&lt;td&gt;25105-1000&lt;/td&gt;&lt;td&gt;Keyed riprap, method A, class 10&lt;/td&gt;&lt;td&gt;m3&lt;/td&gt;&lt;td&gt;KEYED RIPRAP, METHOD A, CLASS 10&lt;/td&gt;&lt;td&gt;CUYD&lt;/td&gt;&lt;td&gt;0&lt;/td&gt;&lt;td&gt;3&lt;/td&gt;&lt;td&gt;N&lt;/td&gt;&lt;td&gt; &lt;/td&gt;&lt;td&gt;&lt;/td&gt;&lt;/tr&gt;</v>
      </c>
      <c r="Q396" s="106" t="str">
        <f>IF(PayItems[[#This Row],[Date Added / Modified]]&gt;0,TEXT(PayItems[[#This Row],[Date Added / Modified]],"m/d/yyy"),"")</f>
        <v/>
      </c>
    </row>
    <row r="397" spans="1:17" x14ac:dyDescent="0.2">
      <c r="A397" s="6" t="s">
        <v>1155</v>
      </c>
      <c r="B397" s="6" t="s">
        <v>9243</v>
      </c>
      <c r="C397" s="6" t="s">
        <v>113</v>
      </c>
      <c r="D397" s="6" t="s">
        <v>9265</v>
      </c>
      <c r="E397" s="6" t="s">
        <v>65</v>
      </c>
      <c r="F397" s="8">
        <v>0</v>
      </c>
      <c r="G397" s="8">
        <v>3</v>
      </c>
      <c r="H397" s="6" t="s">
        <v>344</v>
      </c>
      <c r="I397" s="176" t="s">
        <v>11389</v>
      </c>
      <c r="J397" s="176" t="s">
        <v>11389</v>
      </c>
      <c r="K397" s="176" t="s">
        <v>11388</v>
      </c>
      <c r="L397" s="8">
        <v>14</v>
      </c>
      <c r="M397" s="116"/>
      <c r="P3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&lt;tr&gt;&lt;td&gt;25105-2000&lt;/td&gt;&lt;td&gt;Keyed riprap, method B&lt;/td&gt;&lt;td&gt;m3&lt;/td&gt;&lt;td&gt;KEYED RIPRAP, METHOD B&lt;/td&gt;&lt;td&gt;CUYD&lt;/td&gt;&lt;td&gt;0&lt;/td&gt;&lt;td&gt;3&lt;/td&gt;&lt;td&gt;N&lt;/td&gt;&lt;td&gt; &lt;/td&gt;&lt;td&gt;&lt;/td&gt;&lt;/tr&gt;</v>
      </c>
      <c r="Q397" s="106" t="str">
        <f>IF(PayItems[[#This Row],[Date Added / Modified]]&gt;0,TEXT(PayItems[[#This Row],[Date Added / Modified]],"m/d/yyy"),"")</f>
        <v/>
      </c>
    </row>
    <row r="398" spans="1:17" x14ac:dyDescent="0.2">
      <c r="A398" s="6" t="s">
        <v>9277</v>
      </c>
      <c r="B398" s="6" t="s">
        <v>9244</v>
      </c>
      <c r="C398" s="6" t="s">
        <v>113</v>
      </c>
      <c r="D398" s="6" t="s">
        <v>9266</v>
      </c>
      <c r="E398" s="6" t="s">
        <v>65</v>
      </c>
      <c r="F398" s="8">
        <v>0</v>
      </c>
      <c r="G398" s="8">
        <v>3</v>
      </c>
      <c r="H398" s="6" t="s">
        <v>344</v>
      </c>
      <c r="I398" s="176" t="s">
        <v>11389</v>
      </c>
      <c r="J398" s="176" t="s">
        <v>11389</v>
      </c>
      <c r="K398" s="176" t="s">
        <v>11388</v>
      </c>
      <c r="L398" s="8">
        <v>14</v>
      </c>
      <c r="M398" s="116"/>
      <c r="P3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&lt;tr&gt;&lt;td&gt;25105-2100&lt;/td&gt;&lt;td&gt;Keyed riprap, method B, class 1&lt;/td&gt;&lt;td&gt;m3&lt;/td&gt;&lt;td&gt;KEYED RIPRAP, METHOD B, CLASS 1&lt;/td&gt;&lt;td&gt;CUYD&lt;/td&gt;&lt;td&gt;0&lt;/td&gt;&lt;td&gt;3&lt;/td&gt;&lt;td&gt;N&lt;/td&gt;&lt;td&gt; &lt;/td&gt;&lt;td&gt;&lt;/td&gt;&lt;/tr&gt;</v>
      </c>
      <c r="Q398" s="106" t="str">
        <f>IF(PayItems[[#This Row],[Date Added / Modified]]&gt;0,TEXT(PayItems[[#This Row],[Date Added / Modified]],"m/d/yyy"),"")</f>
        <v/>
      </c>
    </row>
    <row r="399" spans="1:17" x14ac:dyDescent="0.2">
      <c r="A399" s="6" t="s">
        <v>9278</v>
      </c>
      <c r="B399" s="6" t="s">
        <v>9245</v>
      </c>
      <c r="C399" s="6" t="s">
        <v>113</v>
      </c>
      <c r="D399" s="6" t="s">
        <v>9267</v>
      </c>
      <c r="E399" s="6" t="s">
        <v>65</v>
      </c>
      <c r="F399" s="8">
        <v>0</v>
      </c>
      <c r="G399" s="8">
        <v>3</v>
      </c>
      <c r="H399" s="6" t="s">
        <v>344</v>
      </c>
      <c r="I399" s="176" t="s">
        <v>11389</v>
      </c>
      <c r="J399" s="176" t="s">
        <v>11389</v>
      </c>
      <c r="K399" s="176" t="s">
        <v>11388</v>
      </c>
      <c r="L399" s="8">
        <v>14</v>
      </c>
      <c r="M399" s="116"/>
      <c r="P3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&lt;tr&gt;&lt;td&gt;25105-2200&lt;/td&gt;&lt;td&gt;Keyed riprap, method B, class 2&lt;/td&gt;&lt;td&gt;m3&lt;/td&gt;&lt;td&gt;KEYED RIPRAP, METHOD B, CLASS 2&lt;/td&gt;&lt;td&gt;CUYD&lt;/td&gt;&lt;td&gt;0&lt;/td&gt;&lt;td&gt;3&lt;/td&gt;&lt;td&gt;N&lt;/td&gt;&lt;td&gt; &lt;/td&gt;&lt;td&gt;&lt;/td&gt;&lt;/tr&gt;</v>
      </c>
      <c r="Q399" s="106" t="str">
        <f>IF(PayItems[[#This Row],[Date Added / Modified]]&gt;0,TEXT(PayItems[[#This Row],[Date Added / Modified]],"m/d/yyy"),"")</f>
        <v/>
      </c>
    </row>
    <row r="400" spans="1:17" x14ac:dyDescent="0.2">
      <c r="A400" s="6" t="s">
        <v>9279</v>
      </c>
      <c r="B400" s="6" t="s">
        <v>9246</v>
      </c>
      <c r="C400" s="6" t="s">
        <v>113</v>
      </c>
      <c r="D400" s="6" t="s">
        <v>9268</v>
      </c>
      <c r="E400" s="6" t="s">
        <v>65</v>
      </c>
      <c r="F400" s="8">
        <v>0</v>
      </c>
      <c r="G400" s="8">
        <v>3</v>
      </c>
      <c r="H400" s="6" t="s">
        <v>344</v>
      </c>
      <c r="I400" s="176" t="s">
        <v>11389</v>
      </c>
      <c r="J400" s="176" t="s">
        <v>11389</v>
      </c>
      <c r="K400" s="176" t="s">
        <v>11388</v>
      </c>
      <c r="L400" s="8">
        <v>14</v>
      </c>
      <c r="M400" s="116"/>
      <c r="P4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&lt;tr&gt;&lt;td&gt;25105-2300&lt;/td&gt;&lt;td&gt;Keyed riprap, method B, class 3&lt;/td&gt;&lt;td&gt;m3&lt;/td&gt;&lt;td&gt;KEYED RIPRAP, METHOD B, CLASS 3&lt;/td&gt;&lt;td&gt;CUYD&lt;/td&gt;&lt;td&gt;0&lt;/td&gt;&lt;td&gt;3&lt;/td&gt;&lt;td&gt;N&lt;/td&gt;&lt;td&gt; &lt;/td&gt;&lt;td&gt;&lt;/td&gt;&lt;/tr&gt;</v>
      </c>
      <c r="Q400" s="106" t="str">
        <f>IF(PayItems[[#This Row],[Date Added / Modified]]&gt;0,TEXT(PayItems[[#This Row],[Date Added / Modified]],"m/d/yyy"),"")</f>
        <v/>
      </c>
    </row>
    <row r="401" spans="1:17" x14ac:dyDescent="0.2">
      <c r="A401" s="6" t="s">
        <v>9280</v>
      </c>
      <c r="B401" s="6" t="s">
        <v>9247</v>
      </c>
      <c r="C401" s="6" t="s">
        <v>113</v>
      </c>
      <c r="D401" s="6" t="s">
        <v>9269</v>
      </c>
      <c r="E401" s="6" t="s">
        <v>65</v>
      </c>
      <c r="F401" s="8">
        <v>0</v>
      </c>
      <c r="G401" s="8">
        <v>3</v>
      </c>
      <c r="H401" s="6" t="s">
        <v>344</v>
      </c>
      <c r="I401" s="176" t="s">
        <v>11389</v>
      </c>
      <c r="J401" s="176" t="s">
        <v>11389</v>
      </c>
      <c r="K401" s="176" t="s">
        <v>11388</v>
      </c>
      <c r="L401" s="8">
        <v>14</v>
      </c>
      <c r="M401" s="116"/>
      <c r="P4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&lt;tr&gt;&lt;td&gt;25105-2400&lt;/td&gt;&lt;td&gt;Keyed riprap, method B, class 4&lt;/td&gt;&lt;td&gt;m3&lt;/td&gt;&lt;td&gt;KEYED RIPRAP, METHOD B, CLASS 4&lt;/td&gt;&lt;td&gt;CUYD&lt;/td&gt;&lt;td&gt;0&lt;/td&gt;&lt;td&gt;3&lt;/td&gt;&lt;td&gt;N&lt;/td&gt;&lt;td&gt; &lt;/td&gt;&lt;td&gt;&lt;/td&gt;&lt;/tr&gt;</v>
      </c>
      <c r="Q401" s="106" t="str">
        <f>IF(PayItems[[#This Row],[Date Added / Modified]]&gt;0,TEXT(PayItems[[#This Row],[Date Added / Modified]],"m/d/yyy"),"")</f>
        <v/>
      </c>
    </row>
    <row r="402" spans="1:17" x14ac:dyDescent="0.2">
      <c r="A402" s="6" t="s">
        <v>9281</v>
      </c>
      <c r="B402" s="6" t="s">
        <v>9248</v>
      </c>
      <c r="C402" s="6" t="s">
        <v>113</v>
      </c>
      <c r="D402" s="6" t="s">
        <v>9270</v>
      </c>
      <c r="E402" s="6" t="s">
        <v>65</v>
      </c>
      <c r="F402" s="8">
        <v>0</v>
      </c>
      <c r="G402" s="8">
        <v>3</v>
      </c>
      <c r="H402" s="6" t="s">
        <v>344</v>
      </c>
      <c r="I402" s="176" t="s">
        <v>11389</v>
      </c>
      <c r="J402" s="176" t="s">
        <v>11389</v>
      </c>
      <c r="K402" s="176" t="s">
        <v>11388</v>
      </c>
      <c r="L402" s="8">
        <v>14</v>
      </c>
      <c r="M402" s="116"/>
      <c r="P4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&lt;tr&gt;&lt;td&gt;25105-2500&lt;/td&gt;&lt;td&gt;Keyed riprap, method B, class 5&lt;/td&gt;&lt;td&gt;m3&lt;/td&gt;&lt;td&gt;KEYED RIPRAP, METHOD B, CLASS 5&lt;/td&gt;&lt;td&gt;CUYD&lt;/td&gt;&lt;td&gt;0&lt;/td&gt;&lt;td&gt;3&lt;/td&gt;&lt;td&gt;N&lt;/td&gt;&lt;td&gt; &lt;/td&gt;&lt;td&gt;&lt;/td&gt;&lt;/tr&gt;</v>
      </c>
      <c r="Q402" s="106" t="str">
        <f>IF(PayItems[[#This Row],[Date Added / Modified]]&gt;0,TEXT(PayItems[[#This Row],[Date Added / Modified]],"m/d/yyy"),"")</f>
        <v/>
      </c>
    </row>
    <row r="403" spans="1:17" x14ac:dyDescent="0.2">
      <c r="A403" s="6" t="s">
        <v>9282</v>
      </c>
      <c r="B403" s="6" t="s">
        <v>9249</v>
      </c>
      <c r="C403" s="6" t="s">
        <v>113</v>
      </c>
      <c r="D403" s="6" t="s">
        <v>9271</v>
      </c>
      <c r="E403" s="6" t="s">
        <v>65</v>
      </c>
      <c r="F403" s="8">
        <v>0</v>
      </c>
      <c r="G403" s="8">
        <v>3</v>
      </c>
      <c r="H403" s="6" t="s">
        <v>344</v>
      </c>
      <c r="I403" s="176" t="s">
        <v>11389</v>
      </c>
      <c r="J403" s="176" t="s">
        <v>11389</v>
      </c>
      <c r="K403" s="176" t="s">
        <v>11388</v>
      </c>
      <c r="L403" s="8">
        <v>14</v>
      </c>
      <c r="M403" s="116"/>
      <c r="P4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&lt;tr&gt;&lt;td&gt;25105-2600&lt;/td&gt;&lt;td&gt;Keyed riprap, method B, class 6&lt;/td&gt;&lt;td&gt;m3&lt;/td&gt;&lt;td&gt;KEYED RIPRAP, METHOD B, CLASS 6&lt;/td&gt;&lt;td&gt;CUYD&lt;/td&gt;&lt;td&gt;0&lt;/td&gt;&lt;td&gt;3&lt;/td&gt;&lt;td&gt;N&lt;/td&gt;&lt;td&gt; &lt;/td&gt;&lt;td&gt;&lt;/td&gt;&lt;/tr&gt;</v>
      </c>
      <c r="Q403" s="106" t="str">
        <f>IF(PayItems[[#This Row],[Date Added / Modified]]&gt;0,TEXT(PayItems[[#This Row],[Date Added / Modified]],"m/d/yyy"),"")</f>
        <v/>
      </c>
    </row>
    <row r="404" spans="1:17" x14ac:dyDescent="0.2">
      <c r="A404" s="6" t="s">
        <v>9283</v>
      </c>
      <c r="B404" s="6" t="s">
        <v>9250</v>
      </c>
      <c r="C404" s="6" t="s">
        <v>113</v>
      </c>
      <c r="D404" s="6" t="s">
        <v>9272</v>
      </c>
      <c r="E404" s="6" t="s">
        <v>65</v>
      </c>
      <c r="F404" s="8">
        <v>0</v>
      </c>
      <c r="G404" s="8">
        <v>3</v>
      </c>
      <c r="H404" s="6" t="s">
        <v>344</v>
      </c>
      <c r="I404" s="176" t="s">
        <v>11389</v>
      </c>
      <c r="J404" s="176" t="s">
        <v>11389</v>
      </c>
      <c r="K404" s="176" t="s">
        <v>11388</v>
      </c>
      <c r="L404" s="8">
        <v>14</v>
      </c>
      <c r="M404" s="116"/>
      <c r="P4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&lt;tr&gt;&lt;td&gt;25105-2700&lt;/td&gt;&lt;td&gt;Keyed riprap, method B, class 7&lt;/td&gt;&lt;td&gt;m3&lt;/td&gt;&lt;td&gt;KEYED RIPRAP, METHOD B, CLASS 7&lt;/td&gt;&lt;td&gt;CUYD&lt;/td&gt;&lt;td&gt;0&lt;/td&gt;&lt;td&gt;3&lt;/td&gt;&lt;td&gt;N&lt;/td&gt;&lt;td&gt; &lt;/td&gt;&lt;td&gt;&lt;/td&gt;&lt;/tr&gt;</v>
      </c>
      <c r="Q404" s="106" t="str">
        <f>IF(PayItems[[#This Row],[Date Added / Modified]]&gt;0,TEXT(PayItems[[#This Row],[Date Added / Modified]],"m/d/yyy"),"")</f>
        <v/>
      </c>
    </row>
    <row r="405" spans="1:17" x14ac:dyDescent="0.2">
      <c r="A405" s="6" t="s">
        <v>9284</v>
      </c>
      <c r="B405" s="6" t="s">
        <v>9251</v>
      </c>
      <c r="C405" s="6" t="s">
        <v>113</v>
      </c>
      <c r="D405" s="6" t="s">
        <v>9273</v>
      </c>
      <c r="E405" s="6" t="s">
        <v>65</v>
      </c>
      <c r="F405" s="8">
        <v>0</v>
      </c>
      <c r="G405" s="8">
        <v>3</v>
      </c>
      <c r="H405" s="6" t="s">
        <v>344</v>
      </c>
      <c r="I405" s="176" t="s">
        <v>11389</v>
      </c>
      <c r="J405" s="176" t="s">
        <v>11389</v>
      </c>
      <c r="K405" s="176" t="s">
        <v>11388</v>
      </c>
      <c r="L405" s="8">
        <v>14</v>
      </c>
      <c r="M405" s="116"/>
      <c r="P4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&lt;tr&gt;&lt;td&gt;25105-2800&lt;/td&gt;&lt;td&gt;Keyed riprap, method B, class 8&lt;/td&gt;&lt;td&gt;m3&lt;/td&gt;&lt;td&gt;KEYED RIPRAP, METHOD B, CLASS 8&lt;/td&gt;&lt;td&gt;CUYD&lt;/td&gt;&lt;td&gt;0&lt;/td&gt;&lt;td&gt;3&lt;/td&gt;&lt;td&gt;N&lt;/td&gt;&lt;td&gt; &lt;/td&gt;&lt;td&gt;&lt;/td&gt;&lt;/tr&gt;</v>
      </c>
      <c r="Q405" s="106" t="str">
        <f>IF(PayItems[[#This Row],[Date Added / Modified]]&gt;0,TEXT(PayItems[[#This Row],[Date Added / Modified]],"m/d/yyy"),"")</f>
        <v/>
      </c>
    </row>
    <row r="406" spans="1:17" x14ac:dyDescent="0.2">
      <c r="A406" s="6" t="s">
        <v>9285</v>
      </c>
      <c r="B406" s="6" t="s">
        <v>9252</v>
      </c>
      <c r="C406" s="6" t="s">
        <v>113</v>
      </c>
      <c r="D406" s="6" t="s">
        <v>9274</v>
      </c>
      <c r="E406" s="6" t="s">
        <v>65</v>
      </c>
      <c r="F406" s="8">
        <v>0</v>
      </c>
      <c r="G406" s="8">
        <v>3</v>
      </c>
      <c r="H406" s="6" t="s">
        <v>344</v>
      </c>
      <c r="I406" s="176" t="s">
        <v>11389</v>
      </c>
      <c r="J406" s="176" t="s">
        <v>11389</v>
      </c>
      <c r="K406" s="176" t="s">
        <v>11388</v>
      </c>
      <c r="L406" s="8">
        <v>14</v>
      </c>
      <c r="M406" s="116"/>
      <c r="P4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&lt;tr&gt;&lt;td&gt;25105-2900&lt;/td&gt;&lt;td&gt;Keyed riprap, method B, class 9&lt;/td&gt;&lt;td&gt;m3&lt;/td&gt;&lt;td&gt;KEYED RIPRAP, METHOD B, CLASS 9&lt;/td&gt;&lt;td&gt;CUYD&lt;/td&gt;&lt;td&gt;0&lt;/td&gt;&lt;td&gt;3&lt;/td&gt;&lt;td&gt;N&lt;/td&gt;&lt;td&gt; &lt;/td&gt;&lt;td&gt;&lt;/td&gt;&lt;/tr&gt;</v>
      </c>
      <c r="Q406" s="106" t="str">
        <f>IF(PayItems[[#This Row],[Date Added / Modified]]&gt;0,TEXT(PayItems[[#This Row],[Date Added / Modified]],"m/d/yyy"),"")</f>
        <v/>
      </c>
    </row>
    <row r="407" spans="1:17" x14ac:dyDescent="0.2">
      <c r="A407" s="6" t="s">
        <v>1156</v>
      </c>
      <c r="B407" s="6" t="s">
        <v>9253</v>
      </c>
      <c r="C407" s="6" t="s">
        <v>113</v>
      </c>
      <c r="D407" s="6" t="s">
        <v>9275</v>
      </c>
      <c r="E407" s="6" t="s">
        <v>65</v>
      </c>
      <c r="F407" s="8">
        <v>0</v>
      </c>
      <c r="G407" s="8">
        <v>3</v>
      </c>
      <c r="H407" s="6" t="s">
        <v>344</v>
      </c>
      <c r="I407" s="176" t="s">
        <v>11389</v>
      </c>
      <c r="J407" s="176" t="s">
        <v>11389</v>
      </c>
      <c r="K407" s="176" t="s">
        <v>11388</v>
      </c>
      <c r="L407" s="8">
        <v>14</v>
      </c>
      <c r="M407" s="116"/>
      <c r="P4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&lt;tr&gt;&lt;td&gt;25105-3000&lt;/td&gt;&lt;td&gt;Keyed riprap, method B, class 10&lt;/td&gt;&lt;td&gt;m3&lt;/td&gt;&lt;td&gt;KEYED RIPRAP, METHOD B, CLASS 10&lt;/td&gt;&lt;td&gt;CUYD&lt;/td&gt;&lt;td&gt;0&lt;/td&gt;&lt;td&gt;3&lt;/td&gt;&lt;td&gt;N&lt;/td&gt;&lt;td&gt; &lt;/td&gt;&lt;td&gt;&lt;/td&gt;&lt;/tr&gt;</v>
      </c>
      <c r="Q407" s="106" t="str">
        <f>IF(PayItems[[#This Row],[Date Added / Modified]]&gt;0,TEXT(PayItems[[#This Row],[Date Added / Modified]],"m/d/yyy"),"")</f>
        <v/>
      </c>
    </row>
    <row r="408" spans="1:17" x14ac:dyDescent="0.2">
      <c r="A408" s="6" t="s">
        <v>9330</v>
      </c>
      <c r="B408" s="6" t="s">
        <v>9232</v>
      </c>
      <c r="C408" s="6" t="s">
        <v>124</v>
      </c>
      <c r="D408" s="6" t="s">
        <v>9254</v>
      </c>
      <c r="E408" s="6" t="s">
        <v>66</v>
      </c>
      <c r="F408" s="8">
        <v>0</v>
      </c>
      <c r="G408" s="8">
        <v>3</v>
      </c>
      <c r="H408" s="6" t="s">
        <v>344</v>
      </c>
      <c r="I408" s="176" t="s">
        <v>11389</v>
      </c>
      <c r="J408" s="176" t="s">
        <v>11389</v>
      </c>
      <c r="K408" s="176" t="s">
        <v>11388</v>
      </c>
      <c r="L408" s="8">
        <v>14</v>
      </c>
      <c r="M408" s="116"/>
      <c r="P4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&lt;tr&gt;&lt;td&gt;25106-0000&lt;/td&gt;&lt;td&gt;Keyed riprap, method A&lt;/td&gt;&lt;td&gt;t&lt;/td&gt;&lt;td&gt;KEYED RIPRAP, METHOD A&lt;/td&gt;&lt;td&gt;TON&lt;/td&gt;&lt;td&gt;0&lt;/td&gt;&lt;td&gt;3&lt;/td&gt;&lt;td&gt;N&lt;/td&gt;&lt;td&gt; &lt;/td&gt;&lt;td&gt;&lt;/td&gt;&lt;/tr&gt;</v>
      </c>
      <c r="Q408" s="106" t="str">
        <f>IF(PayItems[[#This Row],[Date Added / Modified]]&gt;0,TEXT(PayItems[[#This Row],[Date Added / Modified]],"m/d/yyy"),"")</f>
        <v/>
      </c>
    </row>
    <row r="409" spans="1:17" x14ac:dyDescent="0.2">
      <c r="A409" s="6" t="s">
        <v>8643</v>
      </c>
      <c r="B409" s="6" t="s">
        <v>9233</v>
      </c>
      <c r="C409" s="6" t="s">
        <v>124</v>
      </c>
      <c r="D409" s="6" t="s">
        <v>9255</v>
      </c>
      <c r="E409" s="6" t="s">
        <v>66</v>
      </c>
      <c r="F409" s="8">
        <v>0</v>
      </c>
      <c r="G409" s="8">
        <v>3</v>
      </c>
      <c r="H409" s="6" t="s">
        <v>344</v>
      </c>
      <c r="I409" s="176" t="s">
        <v>11389</v>
      </c>
      <c r="J409" s="176" t="s">
        <v>11389</v>
      </c>
      <c r="K409" s="176" t="s">
        <v>11388</v>
      </c>
      <c r="L409" s="8">
        <v>14</v>
      </c>
      <c r="M409" s="116"/>
      <c r="P4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&lt;tr&gt;&lt;td&gt;25106-0100&lt;/td&gt;&lt;td&gt;Keyed riprap, method A, class 1&lt;/td&gt;&lt;td&gt;t&lt;/td&gt;&lt;td&gt;KEYED RIPRAP, METHOD A, CLASS 1&lt;/td&gt;&lt;td&gt;TON&lt;/td&gt;&lt;td&gt;0&lt;/td&gt;&lt;td&gt;3&lt;/td&gt;&lt;td&gt;N&lt;/td&gt;&lt;td&gt; &lt;/td&gt;&lt;td&gt;&lt;/td&gt;&lt;/tr&gt;</v>
      </c>
      <c r="Q409" s="106" t="str">
        <f>IF(PayItems[[#This Row],[Date Added / Modified]]&gt;0,TEXT(PayItems[[#This Row],[Date Added / Modified]],"m/d/yyy"),"")</f>
        <v/>
      </c>
    </row>
    <row r="410" spans="1:17" x14ac:dyDescent="0.2">
      <c r="A410" s="6" t="s">
        <v>8644</v>
      </c>
      <c r="B410" s="6" t="s">
        <v>9234</v>
      </c>
      <c r="C410" s="6" t="s">
        <v>124</v>
      </c>
      <c r="D410" s="6" t="s">
        <v>9256</v>
      </c>
      <c r="E410" s="6" t="s">
        <v>66</v>
      </c>
      <c r="F410" s="8">
        <v>0</v>
      </c>
      <c r="G410" s="8">
        <v>3</v>
      </c>
      <c r="H410" s="6" t="s">
        <v>344</v>
      </c>
      <c r="I410" s="176" t="s">
        <v>11389</v>
      </c>
      <c r="J410" s="176" t="s">
        <v>11389</v>
      </c>
      <c r="K410" s="176" t="s">
        <v>11388</v>
      </c>
      <c r="L410" s="8">
        <v>14</v>
      </c>
      <c r="M410" s="116"/>
      <c r="P4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&lt;tr&gt;&lt;td&gt;25106-0200&lt;/td&gt;&lt;td&gt;Keyed riprap, method A, class 2&lt;/td&gt;&lt;td&gt;t&lt;/td&gt;&lt;td&gt;KEYED RIPRAP, METHOD A, CLASS 2&lt;/td&gt;&lt;td&gt;TON&lt;/td&gt;&lt;td&gt;0&lt;/td&gt;&lt;td&gt;3&lt;/td&gt;&lt;td&gt;N&lt;/td&gt;&lt;td&gt; &lt;/td&gt;&lt;td&gt;&lt;/td&gt;&lt;/tr&gt;</v>
      </c>
      <c r="Q410" s="106" t="str">
        <f>IF(PayItems[[#This Row],[Date Added / Modified]]&gt;0,TEXT(PayItems[[#This Row],[Date Added / Modified]],"m/d/yyy"),"")</f>
        <v/>
      </c>
    </row>
    <row r="411" spans="1:17" x14ac:dyDescent="0.2">
      <c r="A411" s="6" t="s">
        <v>8645</v>
      </c>
      <c r="B411" s="6" t="s">
        <v>9235</v>
      </c>
      <c r="C411" s="6" t="s">
        <v>124</v>
      </c>
      <c r="D411" s="6" t="s">
        <v>9257</v>
      </c>
      <c r="E411" s="6" t="s">
        <v>66</v>
      </c>
      <c r="F411" s="8">
        <v>0</v>
      </c>
      <c r="G411" s="8">
        <v>3</v>
      </c>
      <c r="H411" s="6" t="s">
        <v>344</v>
      </c>
      <c r="I411" s="176" t="s">
        <v>11389</v>
      </c>
      <c r="J411" s="176" t="s">
        <v>11389</v>
      </c>
      <c r="K411" s="176" t="s">
        <v>11388</v>
      </c>
      <c r="L411" s="8">
        <v>14</v>
      </c>
      <c r="M411" s="116"/>
      <c r="P4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&lt;tr&gt;&lt;td&gt;25106-0300&lt;/td&gt;&lt;td&gt;Keyed riprap, method A, class 3&lt;/td&gt;&lt;td&gt;t&lt;/td&gt;&lt;td&gt;KEYED RIPRAP, METHOD A, CLASS 3&lt;/td&gt;&lt;td&gt;TON&lt;/td&gt;&lt;td&gt;0&lt;/td&gt;&lt;td&gt;3&lt;/td&gt;&lt;td&gt;N&lt;/td&gt;&lt;td&gt; &lt;/td&gt;&lt;td&gt;&lt;/td&gt;&lt;/tr&gt;</v>
      </c>
      <c r="Q411" s="106" t="str">
        <f>IF(PayItems[[#This Row],[Date Added / Modified]]&gt;0,TEXT(PayItems[[#This Row],[Date Added / Modified]],"m/d/yyy"),"")</f>
        <v/>
      </c>
    </row>
    <row r="412" spans="1:17" x14ac:dyDescent="0.2">
      <c r="A412" s="6" t="s">
        <v>8646</v>
      </c>
      <c r="B412" s="6" t="s">
        <v>9236</v>
      </c>
      <c r="C412" s="6" t="s">
        <v>124</v>
      </c>
      <c r="D412" s="6" t="s">
        <v>9258</v>
      </c>
      <c r="E412" s="6" t="s">
        <v>66</v>
      </c>
      <c r="F412" s="8">
        <v>0</v>
      </c>
      <c r="G412" s="8">
        <v>3</v>
      </c>
      <c r="H412" s="6" t="s">
        <v>344</v>
      </c>
      <c r="I412" s="176" t="s">
        <v>11389</v>
      </c>
      <c r="J412" s="176" t="s">
        <v>11389</v>
      </c>
      <c r="K412" s="176" t="s">
        <v>11388</v>
      </c>
      <c r="L412" s="8">
        <v>14</v>
      </c>
      <c r="M412" s="116"/>
      <c r="P4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&lt;tr&gt;&lt;td&gt;25106-0400&lt;/td&gt;&lt;td&gt;Keyed riprap, method A, class 4&lt;/td&gt;&lt;td&gt;t&lt;/td&gt;&lt;td&gt;KEYED RIPRAP, METHOD A, CLASS 4&lt;/td&gt;&lt;td&gt;TON&lt;/td&gt;&lt;td&gt;0&lt;/td&gt;&lt;td&gt;3&lt;/td&gt;&lt;td&gt;N&lt;/td&gt;&lt;td&gt; &lt;/td&gt;&lt;td&gt;&lt;/td&gt;&lt;/tr&gt;</v>
      </c>
      <c r="Q412" s="106" t="str">
        <f>IF(PayItems[[#This Row],[Date Added / Modified]]&gt;0,TEXT(PayItems[[#This Row],[Date Added / Modified]],"m/d/yyy"),"")</f>
        <v/>
      </c>
    </row>
    <row r="413" spans="1:17" x14ac:dyDescent="0.2">
      <c r="A413" s="6" t="s">
        <v>8647</v>
      </c>
      <c r="B413" s="6" t="s">
        <v>9237</v>
      </c>
      <c r="C413" s="6" t="s">
        <v>124</v>
      </c>
      <c r="D413" s="6" t="s">
        <v>9259</v>
      </c>
      <c r="E413" s="6" t="s">
        <v>66</v>
      </c>
      <c r="F413" s="8">
        <v>0</v>
      </c>
      <c r="G413" s="8">
        <v>3</v>
      </c>
      <c r="H413" s="6" t="s">
        <v>344</v>
      </c>
      <c r="I413" s="176" t="s">
        <v>11389</v>
      </c>
      <c r="J413" s="176" t="s">
        <v>11389</v>
      </c>
      <c r="K413" s="176" t="s">
        <v>11388</v>
      </c>
      <c r="L413" s="8">
        <v>14</v>
      </c>
      <c r="M413" s="116"/>
      <c r="P4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&lt;tr&gt;&lt;td&gt;25106-0500&lt;/td&gt;&lt;td&gt;Keyed riprap, method A, class 5&lt;/td&gt;&lt;td&gt;t&lt;/td&gt;&lt;td&gt;KEYED RIPRAP, METHOD A, CLASS 5&lt;/td&gt;&lt;td&gt;TON&lt;/td&gt;&lt;td&gt;0&lt;/td&gt;&lt;td&gt;3&lt;/td&gt;&lt;td&gt;N&lt;/td&gt;&lt;td&gt; &lt;/td&gt;&lt;td&gt;&lt;/td&gt;&lt;/tr&gt;</v>
      </c>
      <c r="Q413" s="106" t="str">
        <f>IF(PayItems[[#This Row],[Date Added / Modified]]&gt;0,TEXT(PayItems[[#This Row],[Date Added / Modified]],"m/d/yyy"),"")</f>
        <v/>
      </c>
    </row>
    <row r="414" spans="1:17" x14ac:dyDescent="0.2">
      <c r="A414" s="6" t="s">
        <v>8648</v>
      </c>
      <c r="B414" s="6" t="s">
        <v>9238</v>
      </c>
      <c r="C414" s="6" t="s">
        <v>124</v>
      </c>
      <c r="D414" s="6" t="s">
        <v>9260</v>
      </c>
      <c r="E414" s="6" t="s">
        <v>66</v>
      </c>
      <c r="F414" s="8">
        <v>0</v>
      </c>
      <c r="G414" s="8">
        <v>3</v>
      </c>
      <c r="H414" s="6" t="s">
        <v>344</v>
      </c>
      <c r="I414" s="176" t="s">
        <v>11389</v>
      </c>
      <c r="J414" s="176" t="s">
        <v>11389</v>
      </c>
      <c r="K414" s="176" t="s">
        <v>11388</v>
      </c>
      <c r="L414" s="8">
        <v>14</v>
      </c>
      <c r="M414" s="116"/>
      <c r="P4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&lt;tr&gt;&lt;td&gt;25106-0600&lt;/td&gt;&lt;td&gt;Keyed riprap, method A, class 6&lt;/td&gt;&lt;td&gt;t&lt;/td&gt;&lt;td&gt;KEYED RIPRAP, METHOD A, CLASS 6&lt;/td&gt;&lt;td&gt;TON&lt;/td&gt;&lt;td&gt;0&lt;/td&gt;&lt;td&gt;3&lt;/td&gt;&lt;td&gt;N&lt;/td&gt;&lt;td&gt; &lt;/td&gt;&lt;td&gt;&lt;/td&gt;&lt;/tr&gt;</v>
      </c>
      <c r="Q414" s="106" t="str">
        <f>IF(PayItems[[#This Row],[Date Added / Modified]]&gt;0,TEXT(PayItems[[#This Row],[Date Added / Modified]],"m/d/yyy"),"")</f>
        <v/>
      </c>
    </row>
    <row r="415" spans="1:17" x14ac:dyDescent="0.2">
      <c r="A415" s="6" t="s">
        <v>8649</v>
      </c>
      <c r="B415" s="6" t="s">
        <v>9239</v>
      </c>
      <c r="C415" s="6" t="s">
        <v>124</v>
      </c>
      <c r="D415" s="6" t="s">
        <v>9261</v>
      </c>
      <c r="E415" s="6" t="s">
        <v>66</v>
      </c>
      <c r="F415" s="8">
        <v>0</v>
      </c>
      <c r="G415" s="8">
        <v>3</v>
      </c>
      <c r="H415" s="6" t="s">
        <v>344</v>
      </c>
      <c r="I415" s="176" t="s">
        <v>11389</v>
      </c>
      <c r="J415" s="176" t="s">
        <v>11389</v>
      </c>
      <c r="K415" s="176" t="s">
        <v>11388</v>
      </c>
      <c r="L415" s="8">
        <v>14</v>
      </c>
      <c r="M415" s="116"/>
      <c r="P4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&lt;tr&gt;&lt;td&gt;25106-0700&lt;/td&gt;&lt;td&gt;Keyed riprap, method A, class 7&lt;/td&gt;&lt;td&gt;t&lt;/td&gt;&lt;td&gt;KEYED RIPRAP, METHOD A, CLASS 7&lt;/td&gt;&lt;td&gt;TON&lt;/td&gt;&lt;td&gt;0&lt;/td&gt;&lt;td&gt;3&lt;/td&gt;&lt;td&gt;N&lt;/td&gt;&lt;td&gt; &lt;/td&gt;&lt;td&gt;&lt;/td&gt;&lt;/tr&gt;</v>
      </c>
      <c r="Q415" s="106" t="str">
        <f>IF(PayItems[[#This Row],[Date Added / Modified]]&gt;0,TEXT(PayItems[[#This Row],[Date Added / Modified]],"m/d/yyy"),"")</f>
        <v/>
      </c>
    </row>
    <row r="416" spans="1:17" x14ac:dyDescent="0.2">
      <c r="A416" s="6" t="s">
        <v>8650</v>
      </c>
      <c r="B416" s="6" t="s">
        <v>9240</v>
      </c>
      <c r="C416" s="6" t="s">
        <v>124</v>
      </c>
      <c r="D416" s="6" t="s">
        <v>9262</v>
      </c>
      <c r="E416" s="6" t="s">
        <v>66</v>
      </c>
      <c r="F416" s="8">
        <v>0</v>
      </c>
      <c r="G416" s="8">
        <v>3</v>
      </c>
      <c r="H416" s="6" t="s">
        <v>344</v>
      </c>
      <c r="I416" s="176" t="s">
        <v>11389</v>
      </c>
      <c r="J416" s="176" t="s">
        <v>11389</v>
      </c>
      <c r="K416" s="176" t="s">
        <v>11388</v>
      </c>
      <c r="L416" s="8">
        <v>14</v>
      </c>
      <c r="M416" s="116"/>
      <c r="P4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&lt;tr&gt;&lt;td&gt;25106-0800&lt;/td&gt;&lt;td&gt;Keyed riprap, method A, class 8&lt;/td&gt;&lt;td&gt;t&lt;/td&gt;&lt;td&gt;KEYED RIPRAP, METHOD A, CLASS 8&lt;/td&gt;&lt;td&gt;TON&lt;/td&gt;&lt;td&gt;0&lt;/td&gt;&lt;td&gt;3&lt;/td&gt;&lt;td&gt;N&lt;/td&gt;&lt;td&gt; &lt;/td&gt;&lt;td&gt;&lt;/td&gt;&lt;/tr&gt;</v>
      </c>
      <c r="Q416" s="106" t="str">
        <f>IF(PayItems[[#This Row],[Date Added / Modified]]&gt;0,TEXT(PayItems[[#This Row],[Date Added / Modified]],"m/d/yyy"),"")</f>
        <v/>
      </c>
    </row>
    <row r="417" spans="1:17" x14ac:dyDescent="0.2">
      <c r="A417" s="6" t="s">
        <v>8651</v>
      </c>
      <c r="B417" s="6" t="s">
        <v>9241</v>
      </c>
      <c r="C417" s="6" t="s">
        <v>124</v>
      </c>
      <c r="D417" s="6" t="s">
        <v>9263</v>
      </c>
      <c r="E417" s="6" t="s">
        <v>66</v>
      </c>
      <c r="F417" s="8">
        <v>0</v>
      </c>
      <c r="G417" s="8">
        <v>3</v>
      </c>
      <c r="H417" s="6" t="s">
        <v>344</v>
      </c>
      <c r="I417" s="176" t="s">
        <v>11389</v>
      </c>
      <c r="J417" s="176" t="s">
        <v>11389</v>
      </c>
      <c r="K417" s="176" t="s">
        <v>11388</v>
      </c>
      <c r="L417" s="8">
        <v>14</v>
      </c>
      <c r="M417" s="116"/>
      <c r="P4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&lt;tr&gt;&lt;td&gt;25106-0900&lt;/td&gt;&lt;td&gt;Keyed riprap, method A, class 9&lt;/td&gt;&lt;td&gt;t&lt;/td&gt;&lt;td&gt;KEYED RIPRAP, METHOD A, CLASS 9&lt;/td&gt;&lt;td&gt;TON&lt;/td&gt;&lt;td&gt;0&lt;/td&gt;&lt;td&gt;3&lt;/td&gt;&lt;td&gt;N&lt;/td&gt;&lt;td&gt; &lt;/td&gt;&lt;td&gt;&lt;/td&gt;&lt;/tr&gt;</v>
      </c>
      <c r="Q417" s="106" t="str">
        <f>IF(PayItems[[#This Row],[Date Added / Modified]]&gt;0,TEXT(PayItems[[#This Row],[Date Added / Modified]],"m/d/yyy"),"")</f>
        <v/>
      </c>
    </row>
    <row r="418" spans="1:17" x14ac:dyDescent="0.2">
      <c r="A418" s="6" t="s">
        <v>1157</v>
      </c>
      <c r="B418" s="6" t="s">
        <v>9242</v>
      </c>
      <c r="C418" s="6" t="s">
        <v>124</v>
      </c>
      <c r="D418" s="6" t="s">
        <v>9264</v>
      </c>
      <c r="E418" s="6" t="s">
        <v>66</v>
      </c>
      <c r="F418" s="8">
        <v>0</v>
      </c>
      <c r="G418" s="8">
        <v>3</v>
      </c>
      <c r="H418" s="6" t="s">
        <v>344</v>
      </c>
      <c r="I418" s="176" t="s">
        <v>11389</v>
      </c>
      <c r="J418" s="176" t="s">
        <v>11389</v>
      </c>
      <c r="K418" s="176" t="s">
        <v>11388</v>
      </c>
      <c r="L418" s="8">
        <v>14</v>
      </c>
      <c r="M418" s="116"/>
      <c r="P4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&lt;tr&gt;&lt;td&gt;25106-1000&lt;/td&gt;&lt;td&gt;Keyed riprap, method A, class 10&lt;/td&gt;&lt;td&gt;t&lt;/td&gt;&lt;td&gt;KEYED RIPRAP, METHOD A, CLASS 10&lt;/td&gt;&lt;td&gt;TON&lt;/td&gt;&lt;td&gt;0&lt;/td&gt;&lt;td&gt;3&lt;/td&gt;&lt;td&gt;N&lt;/td&gt;&lt;td&gt; &lt;/td&gt;&lt;td&gt;&lt;/td&gt;&lt;/tr&gt;</v>
      </c>
      <c r="Q418" s="106" t="str">
        <f>IF(PayItems[[#This Row],[Date Added / Modified]]&gt;0,TEXT(PayItems[[#This Row],[Date Added / Modified]],"m/d/yyy"),"")</f>
        <v/>
      </c>
    </row>
    <row r="419" spans="1:17" x14ac:dyDescent="0.2">
      <c r="A419" s="6" t="s">
        <v>1158</v>
      </c>
      <c r="B419" s="6" t="s">
        <v>9243</v>
      </c>
      <c r="C419" s="6" t="s">
        <v>124</v>
      </c>
      <c r="D419" s="6" t="s">
        <v>9265</v>
      </c>
      <c r="E419" s="6" t="s">
        <v>66</v>
      </c>
      <c r="F419" s="8">
        <v>0</v>
      </c>
      <c r="G419" s="8">
        <v>3</v>
      </c>
      <c r="H419" s="6" t="s">
        <v>344</v>
      </c>
      <c r="I419" s="176" t="s">
        <v>11389</v>
      </c>
      <c r="J419" s="176" t="s">
        <v>11389</v>
      </c>
      <c r="K419" s="176" t="s">
        <v>11388</v>
      </c>
      <c r="L419" s="8">
        <v>14</v>
      </c>
      <c r="M419" s="116"/>
      <c r="P4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&lt;tr&gt;&lt;td&gt;25106-2000&lt;/td&gt;&lt;td&gt;Keyed riprap, method B&lt;/td&gt;&lt;td&gt;t&lt;/td&gt;&lt;td&gt;KEYED RIPRAP, METHOD B&lt;/td&gt;&lt;td&gt;TON&lt;/td&gt;&lt;td&gt;0&lt;/td&gt;&lt;td&gt;3&lt;/td&gt;&lt;td&gt;N&lt;/td&gt;&lt;td&gt; &lt;/td&gt;&lt;td&gt;&lt;/td&gt;&lt;/tr&gt;</v>
      </c>
      <c r="Q419" s="106" t="str">
        <f>IF(PayItems[[#This Row],[Date Added / Modified]]&gt;0,TEXT(PayItems[[#This Row],[Date Added / Modified]],"m/d/yyy"),"")</f>
        <v/>
      </c>
    </row>
    <row r="420" spans="1:17" x14ac:dyDescent="0.2">
      <c r="A420" s="6" t="s">
        <v>9331</v>
      </c>
      <c r="B420" s="6" t="s">
        <v>9244</v>
      </c>
      <c r="C420" s="6" t="s">
        <v>124</v>
      </c>
      <c r="D420" s="6" t="s">
        <v>9266</v>
      </c>
      <c r="E420" s="6" t="s">
        <v>66</v>
      </c>
      <c r="F420" s="8">
        <v>0</v>
      </c>
      <c r="G420" s="8">
        <v>3</v>
      </c>
      <c r="H420" s="6" t="s">
        <v>344</v>
      </c>
      <c r="I420" s="176" t="s">
        <v>11389</v>
      </c>
      <c r="J420" s="176" t="s">
        <v>11389</v>
      </c>
      <c r="K420" s="176" t="s">
        <v>11388</v>
      </c>
      <c r="L420" s="8">
        <v>14</v>
      </c>
      <c r="M420" s="116"/>
      <c r="P4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&lt;tr&gt;&lt;td&gt;25106-2100&lt;/td&gt;&lt;td&gt;Keyed riprap, method B, class 1&lt;/td&gt;&lt;td&gt;t&lt;/td&gt;&lt;td&gt;KEYED RIPRAP, METHOD B, CLASS 1&lt;/td&gt;&lt;td&gt;TON&lt;/td&gt;&lt;td&gt;0&lt;/td&gt;&lt;td&gt;3&lt;/td&gt;&lt;td&gt;N&lt;/td&gt;&lt;td&gt; &lt;/td&gt;&lt;td&gt;&lt;/td&gt;&lt;/tr&gt;</v>
      </c>
      <c r="Q420" s="106" t="str">
        <f>IF(PayItems[[#This Row],[Date Added / Modified]]&gt;0,TEXT(PayItems[[#This Row],[Date Added / Modified]],"m/d/yyy"),"")</f>
        <v/>
      </c>
    </row>
    <row r="421" spans="1:17" x14ac:dyDescent="0.2">
      <c r="A421" s="6" t="s">
        <v>9332</v>
      </c>
      <c r="B421" s="6" t="s">
        <v>9245</v>
      </c>
      <c r="C421" s="6" t="s">
        <v>124</v>
      </c>
      <c r="D421" s="6" t="s">
        <v>9267</v>
      </c>
      <c r="E421" s="6" t="s">
        <v>66</v>
      </c>
      <c r="F421" s="8">
        <v>0</v>
      </c>
      <c r="G421" s="8">
        <v>3</v>
      </c>
      <c r="H421" s="6" t="s">
        <v>344</v>
      </c>
      <c r="I421" s="176" t="s">
        <v>11389</v>
      </c>
      <c r="J421" s="176" t="s">
        <v>11389</v>
      </c>
      <c r="K421" s="176" t="s">
        <v>11388</v>
      </c>
      <c r="L421" s="8">
        <v>14</v>
      </c>
      <c r="M421" s="116"/>
      <c r="P4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&lt;tr&gt;&lt;td&gt;25106-2200&lt;/td&gt;&lt;td&gt;Keyed riprap, method B, class 2&lt;/td&gt;&lt;td&gt;t&lt;/td&gt;&lt;td&gt;KEYED RIPRAP, METHOD B, CLASS 2&lt;/td&gt;&lt;td&gt;TON&lt;/td&gt;&lt;td&gt;0&lt;/td&gt;&lt;td&gt;3&lt;/td&gt;&lt;td&gt;N&lt;/td&gt;&lt;td&gt; &lt;/td&gt;&lt;td&gt;&lt;/td&gt;&lt;/tr&gt;</v>
      </c>
      <c r="Q421" s="106" t="str">
        <f>IF(PayItems[[#This Row],[Date Added / Modified]]&gt;0,TEXT(PayItems[[#This Row],[Date Added / Modified]],"m/d/yyy"),"")</f>
        <v/>
      </c>
    </row>
    <row r="422" spans="1:17" x14ac:dyDescent="0.2">
      <c r="A422" s="6" t="s">
        <v>9333</v>
      </c>
      <c r="B422" s="6" t="s">
        <v>9246</v>
      </c>
      <c r="C422" s="6" t="s">
        <v>124</v>
      </c>
      <c r="D422" s="6" t="s">
        <v>9268</v>
      </c>
      <c r="E422" s="6" t="s">
        <v>66</v>
      </c>
      <c r="F422" s="8">
        <v>0</v>
      </c>
      <c r="G422" s="8">
        <v>3</v>
      </c>
      <c r="H422" s="6" t="s">
        <v>344</v>
      </c>
      <c r="I422" s="176" t="s">
        <v>11389</v>
      </c>
      <c r="J422" s="176" t="s">
        <v>11389</v>
      </c>
      <c r="K422" s="176" t="s">
        <v>11388</v>
      </c>
      <c r="L422" s="8">
        <v>14</v>
      </c>
      <c r="M422" s="116"/>
      <c r="P4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&lt;tr&gt;&lt;td&gt;25106-2300&lt;/td&gt;&lt;td&gt;Keyed riprap, method B, class 3&lt;/td&gt;&lt;td&gt;t&lt;/td&gt;&lt;td&gt;KEYED RIPRAP, METHOD B, CLASS 3&lt;/td&gt;&lt;td&gt;TON&lt;/td&gt;&lt;td&gt;0&lt;/td&gt;&lt;td&gt;3&lt;/td&gt;&lt;td&gt;N&lt;/td&gt;&lt;td&gt; &lt;/td&gt;&lt;td&gt;&lt;/td&gt;&lt;/tr&gt;</v>
      </c>
      <c r="Q422" s="106" t="str">
        <f>IF(PayItems[[#This Row],[Date Added / Modified]]&gt;0,TEXT(PayItems[[#This Row],[Date Added / Modified]],"m/d/yyy"),"")</f>
        <v/>
      </c>
    </row>
    <row r="423" spans="1:17" x14ac:dyDescent="0.2">
      <c r="A423" s="6" t="s">
        <v>9334</v>
      </c>
      <c r="B423" s="6" t="s">
        <v>9247</v>
      </c>
      <c r="C423" s="6" t="s">
        <v>124</v>
      </c>
      <c r="D423" s="6" t="s">
        <v>9269</v>
      </c>
      <c r="E423" s="6" t="s">
        <v>66</v>
      </c>
      <c r="F423" s="8">
        <v>0</v>
      </c>
      <c r="G423" s="8">
        <v>3</v>
      </c>
      <c r="H423" s="6" t="s">
        <v>344</v>
      </c>
      <c r="I423" s="176" t="s">
        <v>11389</v>
      </c>
      <c r="J423" s="176" t="s">
        <v>11389</v>
      </c>
      <c r="K423" s="176" t="s">
        <v>11388</v>
      </c>
      <c r="L423" s="8">
        <v>14</v>
      </c>
      <c r="M423" s="116"/>
      <c r="P4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&lt;tr&gt;&lt;td&gt;25106-2400&lt;/td&gt;&lt;td&gt;Keyed riprap, method B, class 4&lt;/td&gt;&lt;td&gt;t&lt;/td&gt;&lt;td&gt;KEYED RIPRAP, METHOD B, CLASS 4&lt;/td&gt;&lt;td&gt;TON&lt;/td&gt;&lt;td&gt;0&lt;/td&gt;&lt;td&gt;3&lt;/td&gt;&lt;td&gt;N&lt;/td&gt;&lt;td&gt; &lt;/td&gt;&lt;td&gt;&lt;/td&gt;&lt;/tr&gt;</v>
      </c>
      <c r="Q423" s="106" t="str">
        <f>IF(PayItems[[#This Row],[Date Added / Modified]]&gt;0,TEXT(PayItems[[#This Row],[Date Added / Modified]],"m/d/yyy"),"")</f>
        <v/>
      </c>
    </row>
    <row r="424" spans="1:17" x14ac:dyDescent="0.2">
      <c r="A424" s="6" t="s">
        <v>9335</v>
      </c>
      <c r="B424" s="6" t="s">
        <v>9248</v>
      </c>
      <c r="C424" s="6" t="s">
        <v>124</v>
      </c>
      <c r="D424" s="6" t="s">
        <v>9270</v>
      </c>
      <c r="E424" s="6" t="s">
        <v>66</v>
      </c>
      <c r="F424" s="8">
        <v>0</v>
      </c>
      <c r="G424" s="8">
        <v>3</v>
      </c>
      <c r="H424" s="6" t="s">
        <v>344</v>
      </c>
      <c r="I424" s="176" t="s">
        <v>11389</v>
      </c>
      <c r="J424" s="176" t="s">
        <v>11389</v>
      </c>
      <c r="K424" s="176" t="s">
        <v>11388</v>
      </c>
      <c r="L424" s="8">
        <v>14</v>
      </c>
      <c r="M424" s="116"/>
      <c r="P4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&lt;tr&gt;&lt;td&gt;25106-2500&lt;/td&gt;&lt;td&gt;Keyed riprap, method B, class 5&lt;/td&gt;&lt;td&gt;t&lt;/td&gt;&lt;td&gt;KEYED RIPRAP, METHOD B, CLASS 5&lt;/td&gt;&lt;td&gt;TON&lt;/td&gt;&lt;td&gt;0&lt;/td&gt;&lt;td&gt;3&lt;/td&gt;&lt;td&gt;N&lt;/td&gt;&lt;td&gt; &lt;/td&gt;&lt;td&gt;&lt;/td&gt;&lt;/tr&gt;</v>
      </c>
      <c r="Q424" s="106" t="str">
        <f>IF(PayItems[[#This Row],[Date Added / Modified]]&gt;0,TEXT(PayItems[[#This Row],[Date Added / Modified]],"m/d/yyy"),"")</f>
        <v/>
      </c>
    </row>
    <row r="425" spans="1:17" x14ac:dyDescent="0.2">
      <c r="A425" s="6" t="s">
        <v>9336</v>
      </c>
      <c r="B425" s="6" t="s">
        <v>9249</v>
      </c>
      <c r="C425" s="6" t="s">
        <v>124</v>
      </c>
      <c r="D425" s="6" t="s">
        <v>9271</v>
      </c>
      <c r="E425" s="6" t="s">
        <v>66</v>
      </c>
      <c r="F425" s="8">
        <v>0</v>
      </c>
      <c r="G425" s="8">
        <v>3</v>
      </c>
      <c r="H425" s="6" t="s">
        <v>344</v>
      </c>
      <c r="I425" s="176" t="s">
        <v>11389</v>
      </c>
      <c r="J425" s="176" t="s">
        <v>11389</v>
      </c>
      <c r="K425" s="176" t="s">
        <v>11388</v>
      </c>
      <c r="L425" s="8">
        <v>14</v>
      </c>
      <c r="M425" s="116"/>
      <c r="P4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&lt;tr&gt;&lt;td&gt;25106-2600&lt;/td&gt;&lt;td&gt;Keyed riprap, method B, class 6&lt;/td&gt;&lt;td&gt;t&lt;/td&gt;&lt;td&gt;KEYED RIPRAP, METHOD B, CLASS 6&lt;/td&gt;&lt;td&gt;TON&lt;/td&gt;&lt;td&gt;0&lt;/td&gt;&lt;td&gt;3&lt;/td&gt;&lt;td&gt;N&lt;/td&gt;&lt;td&gt; &lt;/td&gt;&lt;td&gt;&lt;/td&gt;&lt;/tr&gt;</v>
      </c>
      <c r="Q425" s="106" t="str">
        <f>IF(PayItems[[#This Row],[Date Added / Modified]]&gt;0,TEXT(PayItems[[#This Row],[Date Added / Modified]],"m/d/yyy"),"")</f>
        <v/>
      </c>
    </row>
    <row r="426" spans="1:17" x14ac:dyDescent="0.2">
      <c r="A426" s="6" t="s">
        <v>9337</v>
      </c>
      <c r="B426" s="6" t="s">
        <v>9250</v>
      </c>
      <c r="C426" s="6" t="s">
        <v>124</v>
      </c>
      <c r="D426" s="6" t="s">
        <v>9272</v>
      </c>
      <c r="E426" s="6" t="s">
        <v>66</v>
      </c>
      <c r="F426" s="8">
        <v>0</v>
      </c>
      <c r="G426" s="8">
        <v>3</v>
      </c>
      <c r="H426" s="6" t="s">
        <v>344</v>
      </c>
      <c r="I426" s="176" t="s">
        <v>11389</v>
      </c>
      <c r="J426" s="176" t="s">
        <v>11389</v>
      </c>
      <c r="K426" s="176" t="s">
        <v>11388</v>
      </c>
      <c r="L426" s="8">
        <v>14</v>
      </c>
      <c r="M426" s="116"/>
      <c r="P4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&lt;tr&gt;&lt;td&gt;25106-2700&lt;/td&gt;&lt;td&gt;Keyed riprap, method B, class 7&lt;/td&gt;&lt;td&gt;t&lt;/td&gt;&lt;td&gt;KEYED RIPRAP, METHOD B, CLASS 7&lt;/td&gt;&lt;td&gt;TON&lt;/td&gt;&lt;td&gt;0&lt;/td&gt;&lt;td&gt;3&lt;/td&gt;&lt;td&gt;N&lt;/td&gt;&lt;td&gt; &lt;/td&gt;&lt;td&gt;&lt;/td&gt;&lt;/tr&gt;</v>
      </c>
      <c r="Q426" s="106" t="str">
        <f>IF(PayItems[[#This Row],[Date Added / Modified]]&gt;0,TEXT(PayItems[[#This Row],[Date Added / Modified]],"m/d/yyy"),"")</f>
        <v/>
      </c>
    </row>
    <row r="427" spans="1:17" x14ac:dyDescent="0.2">
      <c r="A427" s="6" t="s">
        <v>9338</v>
      </c>
      <c r="B427" s="6" t="s">
        <v>9251</v>
      </c>
      <c r="C427" s="6" t="s">
        <v>124</v>
      </c>
      <c r="D427" s="6" t="s">
        <v>9273</v>
      </c>
      <c r="E427" s="6" t="s">
        <v>66</v>
      </c>
      <c r="F427" s="8">
        <v>0</v>
      </c>
      <c r="G427" s="8">
        <v>3</v>
      </c>
      <c r="H427" s="6" t="s">
        <v>344</v>
      </c>
      <c r="I427" s="176" t="s">
        <v>11389</v>
      </c>
      <c r="J427" s="176" t="s">
        <v>11389</v>
      </c>
      <c r="K427" s="176" t="s">
        <v>11388</v>
      </c>
      <c r="L427" s="8">
        <v>14</v>
      </c>
      <c r="M427" s="116"/>
      <c r="P4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&lt;tr&gt;&lt;td&gt;25106-2800&lt;/td&gt;&lt;td&gt;Keyed riprap, method B, class 8&lt;/td&gt;&lt;td&gt;t&lt;/td&gt;&lt;td&gt;KEYED RIPRAP, METHOD B, CLASS 8&lt;/td&gt;&lt;td&gt;TON&lt;/td&gt;&lt;td&gt;0&lt;/td&gt;&lt;td&gt;3&lt;/td&gt;&lt;td&gt;N&lt;/td&gt;&lt;td&gt; &lt;/td&gt;&lt;td&gt;&lt;/td&gt;&lt;/tr&gt;</v>
      </c>
      <c r="Q427" s="106" t="str">
        <f>IF(PayItems[[#This Row],[Date Added / Modified]]&gt;0,TEXT(PayItems[[#This Row],[Date Added / Modified]],"m/d/yyy"),"")</f>
        <v/>
      </c>
    </row>
    <row r="428" spans="1:17" x14ac:dyDescent="0.2">
      <c r="A428" s="6" t="s">
        <v>9339</v>
      </c>
      <c r="B428" s="6" t="s">
        <v>9252</v>
      </c>
      <c r="C428" s="6" t="s">
        <v>124</v>
      </c>
      <c r="D428" s="6" t="s">
        <v>9274</v>
      </c>
      <c r="E428" s="6" t="s">
        <v>66</v>
      </c>
      <c r="F428" s="8">
        <v>0</v>
      </c>
      <c r="G428" s="8">
        <v>3</v>
      </c>
      <c r="H428" s="6" t="s">
        <v>344</v>
      </c>
      <c r="I428" s="176" t="s">
        <v>11389</v>
      </c>
      <c r="J428" s="176" t="s">
        <v>11389</v>
      </c>
      <c r="K428" s="176" t="s">
        <v>11388</v>
      </c>
      <c r="L428" s="8">
        <v>14</v>
      </c>
      <c r="M428" s="116"/>
      <c r="P4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&lt;tr&gt;&lt;td&gt;25106-2900&lt;/td&gt;&lt;td&gt;Keyed riprap, method B, class 9&lt;/td&gt;&lt;td&gt;t&lt;/td&gt;&lt;td&gt;KEYED RIPRAP, METHOD B, CLASS 9&lt;/td&gt;&lt;td&gt;TON&lt;/td&gt;&lt;td&gt;0&lt;/td&gt;&lt;td&gt;3&lt;/td&gt;&lt;td&gt;N&lt;/td&gt;&lt;td&gt; &lt;/td&gt;&lt;td&gt;&lt;/td&gt;&lt;/tr&gt;</v>
      </c>
      <c r="Q428" s="106" t="str">
        <f>IF(PayItems[[#This Row],[Date Added / Modified]]&gt;0,TEXT(PayItems[[#This Row],[Date Added / Modified]],"m/d/yyy"),"")</f>
        <v/>
      </c>
    </row>
    <row r="429" spans="1:17" x14ac:dyDescent="0.2">
      <c r="A429" s="6" t="s">
        <v>1159</v>
      </c>
      <c r="B429" s="6" t="s">
        <v>9253</v>
      </c>
      <c r="C429" s="6" t="s">
        <v>124</v>
      </c>
      <c r="D429" s="6" t="s">
        <v>9275</v>
      </c>
      <c r="E429" s="6" t="s">
        <v>66</v>
      </c>
      <c r="F429" s="8">
        <v>0</v>
      </c>
      <c r="G429" s="8">
        <v>3</v>
      </c>
      <c r="H429" s="6" t="s">
        <v>344</v>
      </c>
      <c r="I429" s="176" t="s">
        <v>11389</v>
      </c>
      <c r="J429" s="176" t="s">
        <v>11389</v>
      </c>
      <c r="K429" s="176" t="s">
        <v>11388</v>
      </c>
      <c r="L429" s="8">
        <v>14</v>
      </c>
      <c r="M429" s="116"/>
      <c r="P4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&lt;tr&gt;&lt;td&gt;25106-3000&lt;/td&gt;&lt;td&gt;Keyed riprap, method B, class 10&lt;/td&gt;&lt;td&gt;t&lt;/td&gt;&lt;td&gt;KEYED RIPRAP, METHOD B, CLASS 10&lt;/td&gt;&lt;td&gt;TON&lt;/td&gt;&lt;td&gt;0&lt;/td&gt;&lt;td&gt;3&lt;/td&gt;&lt;td&gt;N&lt;/td&gt;&lt;td&gt; &lt;/td&gt;&lt;td&gt;&lt;/td&gt;&lt;/tr&gt;</v>
      </c>
      <c r="Q429" s="106" t="str">
        <f>IF(PayItems[[#This Row],[Date Added / Modified]]&gt;0,TEXT(PayItems[[#This Row],[Date Added / Modified]],"m/d/yyy"),"")</f>
        <v/>
      </c>
    </row>
    <row r="430" spans="1:17" x14ac:dyDescent="0.2">
      <c r="A430" s="6" t="s">
        <v>9764</v>
      </c>
      <c r="B430" s="6" t="s">
        <v>9286</v>
      </c>
      <c r="C430" s="6" t="s">
        <v>113</v>
      </c>
      <c r="D430" s="6" t="s">
        <v>9308</v>
      </c>
      <c r="E430" s="6" t="s">
        <v>65</v>
      </c>
      <c r="F430" s="8">
        <v>0</v>
      </c>
      <c r="G430" s="8">
        <v>3</v>
      </c>
      <c r="H430" s="6" t="s">
        <v>344</v>
      </c>
      <c r="I430" s="176" t="s">
        <v>11389</v>
      </c>
      <c r="J430" s="176" t="s">
        <v>11389</v>
      </c>
      <c r="K430" s="176" t="s">
        <v>11388</v>
      </c>
      <c r="L430" s="8">
        <v>14</v>
      </c>
      <c r="M430" s="116"/>
      <c r="P4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&lt;tr&gt;&lt;td&gt;25110-0000&lt;/td&gt;&lt;td&gt;Grouted riprap, method A&lt;/td&gt;&lt;td&gt;m3&lt;/td&gt;&lt;td&gt;GROUTED RIPRAP, METHOD A&lt;/td&gt;&lt;td&gt;CUYD&lt;/td&gt;&lt;td&gt;0&lt;/td&gt;&lt;td&gt;3&lt;/td&gt;&lt;td&gt;N&lt;/td&gt;&lt;td&gt; &lt;/td&gt;&lt;td&gt;&lt;/td&gt;&lt;/tr&gt;</v>
      </c>
      <c r="Q430" s="106" t="str">
        <f>IF(PayItems[[#This Row],[Date Added / Modified]]&gt;0,TEXT(PayItems[[#This Row],[Date Added / Modified]],"m/d/yyy"),"")</f>
        <v/>
      </c>
    </row>
    <row r="431" spans="1:17" x14ac:dyDescent="0.2">
      <c r="A431" s="6" t="s">
        <v>9765</v>
      </c>
      <c r="B431" s="6" t="s">
        <v>9287</v>
      </c>
      <c r="C431" s="6" t="s">
        <v>113</v>
      </c>
      <c r="D431" s="6" t="s">
        <v>9309</v>
      </c>
      <c r="E431" s="6" t="s">
        <v>65</v>
      </c>
      <c r="F431" s="8">
        <v>0</v>
      </c>
      <c r="G431" s="8">
        <v>3</v>
      </c>
      <c r="H431" s="6" t="s">
        <v>344</v>
      </c>
      <c r="I431" s="176" t="s">
        <v>11389</v>
      </c>
      <c r="J431" s="176" t="s">
        <v>11389</v>
      </c>
      <c r="K431" s="176" t="s">
        <v>11388</v>
      </c>
      <c r="L431" s="8">
        <v>14</v>
      </c>
      <c r="M431" s="116"/>
      <c r="P4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&lt;tr&gt;&lt;td&gt;25110-0100&lt;/td&gt;&lt;td&gt;Grouted riprap, method A, class 1&lt;/td&gt;&lt;td&gt;m3&lt;/td&gt;&lt;td&gt;GROUTED RIPRAP, METHOD A, CLASS 1&lt;/td&gt;&lt;td&gt;CUYD&lt;/td&gt;&lt;td&gt;0&lt;/td&gt;&lt;td&gt;3&lt;/td&gt;&lt;td&gt;N&lt;/td&gt;&lt;td&gt; &lt;/td&gt;&lt;td&gt;&lt;/td&gt;&lt;/tr&gt;</v>
      </c>
      <c r="Q431" s="106" t="str">
        <f>IF(PayItems[[#This Row],[Date Added / Modified]]&gt;0,TEXT(PayItems[[#This Row],[Date Added / Modified]],"m/d/yyy"),"")</f>
        <v/>
      </c>
    </row>
    <row r="432" spans="1:17" x14ac:dyDescent="0.2">
      <c r="A432" s="6" t="s">
        <v>9766</v>
      </c>
      <c r="B432" s="6" t="s">
        <v>9288</v>
      </c>
      <c r="C432" s="6" t="s">
        <v>113</v>
      </c>
      <c r="D432" s="6" t="s">
        <v>9310</v>
      </c>
      <c r="E432" s="6" t="s">
        <v>65</v>
      </c>
      <c r="F432" s="8">
        <v>0</v>
      </c>
      <c r="G432" s="8">
        <v>3</v>
      </c>
      <c r="H432" s="6" t="s">
        <v>344</v>
      </c>
      <c r="I432" s="176" t="s">
        <v>11389</v>
      </c>
      <c r="J432" s="176" t="s">
        <v>11389</v>
      </c>
      <c r="K432" s="176" t="s">
        <v>11388</v>
      </c>
      <c r="L432" s="8">
        <v>14</v>
      </c>
      <c r="M432" s="116"/>
      <c r="P4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&lt;tr&gt;&lt;td&gt;25110-0200&lt;/td&gt;&lt;td&gt;Grouted riprap, method A, class 2&lt;/td&gt;&lt;td&gt;m3&lt;/td&gt;&lt;td&gt;GROUTED RIPRAP, METHOD A, CLASS 2&lt;/td&gt;&lt;td&gt;CUYD&lt;/td&gt;&lt;td&gt;0&lt;/td&gt;&lt;td&gt;3&lt;/td&gt;&lt;td&gt;N&lt;/td&gt;&lt;td&gt; &lt;/td&gt;&lt;td&gt;&lt;/td&gt;&lt;/tr&gt;</v>
      </c>
      <c r="Q432" s="106" t="str">
        <f>IF(PayItems[[#This Row],[Date Added / Modified]]&gt;0,TEXT(PayItems[[#This Row],[Date Added / Modified]],"m/d/yyy"),"")</f>
        <v/>
      </c>
    </row>
    <row r="433" spans="1:17" x14ac:dyDescent="0.2">
      <c r="A433" s="6" t="s">
        <v>9767</v>
      </c>
      <c r="B433" s="6" t="s">
        <v>9289</v>
      </c>
      <c r="C433" s="6" t="s">
        <v>113</v>
      </c>
      <c r="D433" s="6" t="s">
        <v>9314</v>
      </c>
      <c r="E433" s="6" t="s">
        <v>65</v>
      </c>
      <c r="F433" s="8">
        <v>0</v>
      </c>
      <c r="G433" s="8">
        <v>3</v>
      </c>
      <c r="H433" s="6" t="s">
        <v>344</v>
      </c>
      <c r="I433" s="176" t="s">
        <v>11389</v>
      </c>
      <c r="J433" s="176" t="s">
        <v>11389</v>
      </c>
      <c r="K433" s="176" t="s">
        <v>11388</v>
      </c>
      <c r="L433" s="8">
        <v>14</v>
      </c>
      <c r="M433" s="116"/>
      <c r="P4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&lt;tr&gt;&lt;td&gt;25110-0300&lt;/td&gt;&lt;td&gt;Grouted riprap, method A, class 3&lt;/td&gt;&lt;td&gt;m3&lt;/td&gt;&lt;td&gt;GROUTED RIPRAP, METHOD A, CLASS 3&lt;/td&gt;&lt;td&gt;CUYD&lt;/td&gt;&lt;td&gt;0&lt;/td&gt;&lt;td&gt;3&lt;/td&gt;&lt;td&gt;N&lt;/td&gt;&lt;td&gt; &lt;/td&gt;&lt;td&gt;&lt;/td&gt;&lt;/tr&gt;</v>
      </c>
      <c r="Q433" s="106" t="str">
        <f>IF(PayItems[[#This Row],[Date Added / Modified]]&gt;0,TEXT(PayItems[[#This Row],[Date Added / Modified]],"m/d/yyy"),"")</f>
        <v/>
      </c>
    </row>
    <row r="434" spans="1:17" x14ac:dyDescent="0.2">
      <c r="A434" s="6" t="s">
        <v>9768</v>
      </c>
      <c r="B434" s="6" t="s">
        <v>9290</v>
      </c>
      <c r="C434" s="6" t="s">
        <v>113</v>
      </c>
      <c r="D434" s="6" t="s">
        <v>9315</v>
      </c>
      <c r="E434" s="6" t="s">
        <v>65</v>
      </c>
      <c r="F434" s="8">
        <v>0</v>
      </c>
      <c r="G434" s="8">
        <v>3</v>
      </c>
      <c r="H434" s="6" t="s">
        <v>344</v>
      </c>
      <c r="I434" s="176" t="s">
        <v>11389</v>
      </c>
      <c r="J434" s="176" t="s">
        <v>11389</v>
      </c>
      <c r="K434" s="176" t="s">
        <v>11388</v>
      </c>
      <c r="L434" s="8">
        <v>14</v>
      </c>
      <c r="M434" s="116"/>
      <c r="P4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&lt;tr&gt;&lt;td&gt;25110-0400&lt;/td&gt;&lt;td&gt;Grouted riprap, method A, class 4&lt;/td&gt;&lt;td&gt;m3&lt;/td&gt;&lt;td&gt;GROUTED RIPRAP, METHOD A, CLASS 4&lt;/td&gt;&lt;td&gt;CUYD&lt;/td&gt;&lt;td&gt;0&lt;/td&gt;&lt;td&gt;3&lt;/td&gt;&lt;td&gt;N&lt;/td&gt;&lt;td&gt; &lt;/td&gt;&lt;td&gt;&lt;/td&gt;&lt;/tr&gt;</v>
      </c>
      <c r="Q434" s="106" t="str">
        <f>IF(PayItems[[#This Row],[Date Added / Modified]]&gt;0,TEXT(PayItems[[#This Row],[Date Added / Modified]],"m/d/yyy"),"")</f>
        <v/>
      </c>
    </row>
    <row r="435" spans="1:17" x14ac:dyDescent="0.2">
      <c r="A435" s="6" t="s">
        <v>9769</v>
      </c>
      <c r="B435" s="6" t="s">
        <v>9291</v>
      </c>
      <c r="C435" s="6" t="s">
        <v>113</v>
      </c>
      <c r="D435" s="6" t="s">
        <v>9316</v>
      </c>
      <c r="E435" s="6" t="s">
        <v>65</v>
      </c>
      <c r="F435" s="8">
        <v>0</v>
      </c>
      <c r="G435" s="8">
        <v>3</v>
      </c>
      <c r="H435" s="6" t="s">
        <v>344</v>
      </c>
      <c r="I435" s="176" t="s">
        <v>11389</v>
      </c>
      <c r="J435" s="176" t="s">
        <v>11389</v>
      </c>
      <c r="K435" s="176" t="s">
        <v>11388</v>
      </c>
      <c r="L435" s="8">
        <v>14</v>
      </c>
      <c r="M435" s="116"/>
      <c r="P4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&lt;tr&gt;&lt;td&gt;25110-0500&lt;/td&gt;&lt;td&gt;Grouted riprap, method A, class 5&lt;/td&gt;&lt;td&gt;m3&lt;/td&gt;&lt;td&gt;GROUTED RIPRAP, METHOD A, CLASS 5&lt;/td&gt;&lt;td&gt;CUYD&lt;/td&gt;&lt;td&gt;0&lt;/td&gt;&lt;td&gt;3&lt;/td&gt;&lt;td&gt;N&lt;/td&gt;&lt;td&gt; &lt;/td&gt;&lt;td&gt;&lt;/td&gt;&lt;/tr&gt;</v>
      </c>
      <c r="Q435" s="106" t="str">
        <f>IF(PayItems[[#This Row],[Date Added / Modified]]&gt;0,TEXT(PayItems[[#This Row],[Date Added / Modified]],"m/d/yyy"),"")</f>
        <v/>
      </c>
    </row>
    <row r="436" spans="1:17" x14ac:dyDescent="0.2">
      <c r="A436" s="6" t="s">
        <v>9770</v>
      </c>
      <c r="B436" s="6" t="s">
        <v>9292</v>
      </c>
      <c r="C436" s="6" t="s">
        <v>113</v>
      </c>
      <c r="D436" s="6" t="s">
        <v>9317</v>
      </c>
      <c r="E436" s="6" t="s">
        <v>65</v>
      </c>
      <c r="F436" s="8">
        <v>0</v>
      </c>
      <c r="G436" s="8">
        <v>3</v>
      </c>
      <c r="H436" s="6" t="s">
        <v>344</v>
      </c>
      <c r="I436" s="176" t="s">
        <v>11389</v>
      </c>
      <c r="J436" s="176" t="s">
        <v>11389</v>
      </c>
      <c r="K436" s="176" t="s">
        <v>11388</v>
      </c>
      <c r="L436" s="8">
        <v>14</v>
      </c>
      <c r="M436" s="116"/>
      <c r="P4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&lt;tr&gt;&lt;td&gt;25110-0600&lt;/td&gt;&lt;td&gt;Grouted riprap, method A, class 6&lt;/td&gt;&lt;td&gt;m3&lt;/td&gt;&lt;td&gt;GROUTED RIPRAP, METHOD A, CLASS 6&lt;/td&gt;&lt;td&gt;CUYD&lt;/td&gt;&lt;td&gt;0&lt;/td&gt;&lt;td&gt;3&lt;/td&gt;&lt;td&gt;N&lt;/td&gt;&lt;td&gt; &lt;/td&gt;&lt;td&gt;&lt;/td&gt;&lt;/tr&gt;</v>
      </c>
      <c r="Q436" s="106" t="str">
        <f>IF(PayItems[[#This Row],[Date Added / Modified]]&gt;0,TEXT(PayItems[[#This Row],[Date Added / Modified]],"m/d/yyy"),"")</f>
        <v/>
      </c>
    </row>
    <row r="437" spans="1:17" x14ac:dyDescent="0.2">
      <c r="A437" s="6" t="s">
        <v>9771</v>
      </c>
      <c r="B437" s="6" t="s">
        <v>9293</v>
      </c>
      <c r="C437" s="6" t="s">
        <v>113</v>
      </c>
      <c r="D437" s="6" t="s">
        <v>9318</v>
      </c>
      <c r="E437" s="6" t="s">
        <v>65</v>
      </c>
      <c r="F437" s="8">
        <v>0</v>
      </c>
      <c r="G437" s="8">
        <v>3</v>
      </c>
      <c r="H437" s="6" t="s">
        <v>344</v>
      </c>
      <c r="I437" s="176" t="s">
        <v>11389</v>
      </c>
      <c r="J437" s="176" t="s">
        <v>11389</v>
      </c>
      <c r="K437" s="176" t="s">
        <v>11388</v>
      </c>
      <c r="L437" s="8">
        <v>14</v>
      </c>
      <c r="M437" s="116"/>
      <c r="P4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&lt;tr&gt;&lt;td&gt;25110-0700&lt;/td&gt;&lt;td&gt;Grouted riprap, method A, class 7&lt;/td&gt;&lt;td&gt;m3&lt;/td&gt;&lt;td&gt;GROUTED RIPRAP, METHOD A, CLASS 7&lt;/td&gt;&lt;td&gt;CUYD&lt;/td&gt;&lt;td&gt;0&lt;/td&gt;&lt;td&gt;3&lt;/td&gt;&lt;td&gt;N&lt;/td&gt;&lt;td&gt; &lt;/td&gt;&lt;td&gt;&lt;/td&gt;&lt;/tr&gt;</v>
      </c>
      <c r="Q437" s="106" t="str">
        <f>IF(PayItems[[#This Row],[Date Added / Modified]]&gt;0,TEXT(PayItems[[#This Row],[Date Added / Modified]],"m/d/yyy"),"")</f>
        <v/>
      </c>
    </row>
    <row r="438" spans="1:17" x14ac:dyDescent="0.2">
      <c r="A438" s="6" t="s">
        <v>9772</v>
      </c>
      <c r="B438" s="6" t="s">
        <v>9294</v>
      </c>
      <c r="C438" s="6" t="s">
        <v>113</v>
      </c>
      <c r="D438" s="6" t="s">
        <v>9319</v>
      </c>
      <c r="E438" s="6" t="s">
        <v>65</v>
      </c>
      <c r="F438" s="8">
        <v>0</v>
      </c>
      <c r="G438" s="8">
        <v>3</v>
      </c>
      <c r="H438" s="6" t="s">
        <v>344</v>
      </c>
      <c r="I438" s="176" t="s">
        <v>11389</v>
      </c>
      <c r="J438" s="176" t="s">
        <v>11389</v>
      </c>
      <c r="K438" s="176" t="s">
        <v>11388</v>
      </c>
      <c r="L438" s="8">
        <v>14</v>
      </c>
      <c r="M438" s="116"/>
      <c r="P4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&lt;tr&gt;&lt;td&gt;25110-0800&lt;/td&gt;&lt;td&gt;Grouted riprap, method A, class 8&lt;/td&gt;&lt;td&gt;m3&lt;/td&gt;&lt;td&gt;GROUTED RIPRAP, METHOD A, CLASS 8&lt;/td&gt;&lt;td&gt;CUYD&lt;/td&gt;&lt;td&gt;0&lt;/td&gt;&lt;td&gt;3&lt;/td&gt;&lt;td&gt;N&lt;/td&gt;&lt;td&gt; &lt;/td&gt;&lt;td&gt;&lt;/td&gt;&lt;/tr&gt;</v>
      </c>
      <c r="Q438" s="106" t="str">
        <f>IF(PayItems[[#This Row],[Date Added / Modified]]&gt;0,TEXT(PayItems[[#This Row],[Date Added / Modified]],"m/d/yyy"),"")</f>
        <v/>
      </c>
    </row>
    <row r="439" spans="1:17" x14ac:dyDescent="0.2">
      <c r="A439" s="6" t="s">
        <v>9773</v>
      </c>
      <c r="B439" s="6" t="s">
        <v>9295</v>
      </c>
      <c r="C439" s="6" t="s">
        <v>113</v>
      </c>
      <c r="D439" s="6" t="s">
        <v>9320</v>
      </c>
      <c r="E439" s="6" t="s">
        <v>65</v>
      </c>
      <c r="F439" s="8">
        <v>0</v>
      </c>
      <c r="G439" s="8">
        <v>3</v>
      </c>
      <c r="H439" s="6" t="s">
        <v>344</v>
      </c>
      <c r="I439" s="176" t="s">
        <v>11389</v>
      </c>
      <c r="J439" s="176" t="s">
        <v>11389</v>
      </c>
      <c r="K439" s="176" t="s">
        <v>11388</v>
      </c>
      <c r="L439" s="8">
        <v>14</v>
      </c>
      <c r="M439" s="116"/>
      <c r="P4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&lt;tr&gt;&lt;td&gt;25110-0900&lt;/td&gt;&lt;td&gt;Grouted riprap, method A, class 9&lt;/td&gt;&lt;td&gt;m3&lt;/td&gt;&lt;td&gt;GROUTED RIPRAP, METHOD A, CLASS 9&lt;/td&gt;&lt;td&gt;CUYD&lt;/td&gt;&lt;td&gt;0&lt;/td&gt;&lt;td&gt;3&lt;/td&gt;&lt;td&gt;N&lt;/td&gt;&lt;td&gt; &lt;/td&gt;&lt;td&gt;&lt;/td&gt;&lt;/tr&gt;</v>
      </c>
      <c r="Q439" s="106" t="str">
        <f>IF(PayItems[[#This Row],[Date Added / Modified]]&gt;0,TEXT(PayItems[[#This Row],[Date Added / Modified]],"m/d/yyy"),"")</f>
        <v/>
      </c>
    </row>
    <row r="440" spans="1:17" x14ac:dyDescent="0.2">
      <c r="A440" s="6" t="s">
        <v>1160</v>
      </c>
      <c r="B440" s="6" t="s">
        <v>9296</v>
      </c>
      <c r="C440" s="6" t="s">
        <v>113</v>
      </c>
      <c r="D440" s="6" t="s">
        <v>9321</v>
      </c>
      <c r="E440" s="6" t="s">
        <v>65</v>
      </c>
      <c r="F440" s="8">
        <v>0</v>
      </c>
      <c r="G440" s="8">
        <v>3</v>
      </c>
      <c r="H440" s="6" t="s">
        <v>344</v>
      </c>
      <c r="I440" s="176" t="s">
        <v>11389</v>
      </c>
      <c r="J440" s="176" t="s">
        <v>11389</v>
      </c>
      <c r="K440" s="176" t="s">
        <v>11388</v>
      </c>
      <c r="L440" s="8">
        <v>14</v>
      </c>
      <c r="M440" s="116"/>
      <c r="P4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&lt;tr&gt;&lt;td&gt;25110-1000&lt;/td&gt;&lt;td&gt;Grouted riprap, method A, class 10&lt;/td&gt;&lt;td&gt;m3&lt;/td&gt;&lt;td&gt;GROUTED RIPRAP, METHOD A, CLASS 10&lt;/td&gt;&lt;td&gt;CUYD&lt;/td&gt;&lt;td&gt;0&lt;/td&gt;&lt;td&gt;3&lt;/td&gt;&lt;td&gt;N&lt;/td&gt;&lt;td&gt; &lt;/td&gt;&lt;td&gt;&lt;/td&gt;&lt;/tr&gt;</v>
      </c>
      <c r="Q440" s="106" t="str">
        <f>IF(PayItems[[#This Row],[Date Added / Modified]]&gt;0,TEXT(PayItems[[#This Row],[Date Added / Modified]],"m/d/yyy"),"")</f>
        <v/>
      </c>
    </row>
    <row r="441" spans="1:17" x14ac:dyDescent="0.2">
      <c r="A441" s="6" t="s">
        <v>1161</v>
      </c>
      <c r="B441" s="6" t="s">
        <v>9297</v>
      </c>
      <c r="C441" s="6" t="s">
        <v>113</v>
      </c>
      <c r="D441" s="6" t="s">
        <v>9311</v>
      </c>
      <c r="E441" s="6" t="s">
        <v>65</v>
      </c>
      <c r="F441" s="8">
        <v>0</v>
      </c>
      <c r="G441" s="8">
        <v>3</v>
      </c>
      <c r="H441" s="6" t="s">
        <v>344</v>
      </c>
      <c r="I441" s="176" t="s">
        <v>11389</v>
      </c>
      <c r="J441" s="176" t="s">
        <v>11389</v>
      </c>
      <c r="K441" s="176" t="s">
        <v>11388</v>
      </c>
      <c r="L441" s="8">
        <v>14</v>
      </c>
      <c r="M441" s="116"/>
      <c r="P4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&lt;tr&gt;&lt;td&gt;25110-2000&lt;/td&gt;&lt;td&gt;Grouted riprap, method B&lt;/td&gt;&lt;td&gt;m3&lt;/td&gt;&lt;td&gt;GROUTED RIPRAP, METHOD B&lt;/td&gt;&lt;td&gt;CUYD&lt;/td&gt;&lt;td&gt;0&lt;/td&gt;&lt;td&gt;3&lt;/td&gt;&lt;td&gt;N&lt;/td&gt;&lt;td&gt; &lt;/td&gt;&lt;td&gt;&lt;/td&gt;&lt;/tr&gt;</v>
      </c>
      <c r="Q441" s="106" t="str">
        <f>IF(PayItems[[#This Row],[Date Added / Modified]]&gt;0,TEXT(PayItems[[#This Row],[Date Added / Modified]],"m/d/yyy"),"")</f>
        <v/>
      </c>
    </row>
    <row r="442" spans="1:17" x14ac:dyDescent="0.2">
      <c r="A442" s="6" t="s">
        <v>9774</v>
      </c>
      <c r="B442" s="6" t="s">
        <v>9298</v>
      </c>
      <c r="C442" s="6" t="s">
        <v>113</v>
      </c>
      <c r="D442" s="6" t="s">
        <v>9312</v>
      </c>
      <c r="E442" s="6" t="s">
        <v>65</v>
      </c>
      <c r="F442" s="8">
        <v>0</v>
      </c>
      <c r="G442" s="8">
        <v>3</v>
      </c>
      <c r="H442" s="6" t="s">
        <v>344</v>
      </c>
      <c r="I442" s="176" t="s">
        <v>11389</v>
      </c>
      <c r="J442" s="176" t="s">
        <v>11389</v>
      </c>
      <c r="K442" s="176" t="s">
        <v>11388</v>
      </c>
      <c r="L442" s="8">
        <v>14</v>
      </c>
      <c r="M442" s="116"/>
      <c r="P4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&lt;tr&gt;&lt;td&gt;25110-2100&lt;/td&gt;&lt;td&gt;Grouted riprap, method B, class 1&lt;/td&gt;&lt;td&gt;m3&lt;/td&gt;&lt;td&gt;GROUTED RIPRAP, METHOD B, CLASS 1&lt;/td&gt;&lt;td&gt;CUYD&lt;/td&gt;&lt;td&gt;0&lt;/td&gt;&lt;td&gt;3&lt;/td&gt;&lt;td&gt;N&lt;/td&gt;&lt;td&gt; &lt;/td&gt;&lt;td&gt;&lt;/td&gt;&lt;/tr&gt;</v>
      </c>
      <c r="Q442" s="106" t="str">
        <f>IF(PayItems[[#This Row],[Date Added / Modified]]&gt;0,TEXT(PayItems[[#This Row],[Date Added / Modified]],"m/d/yyy"),"")</f>
        <v/>
      </c>
    </row>
    <row r="443" spans="1:17" x14ac:dyDescent="0.2">
      <c r="A443" s="6" t="s">
        <v>9775</v>
      </c>
      <c r="B443" s="6" t="s">
        <v>9299</v>
      </c>
      <c r="C443" s="6" t="s">
        <v>113</v>
      </c>
      <c r="D443" s="6" t="s">
        <v>9313</v>
      </c>
      <c r="E443" s="6" t="s">
        <v>65</v>
      </c>
      <c r="F443" s="8">
        <v>0</v>
      </c>
      <c r="G443" s="8">
        <v>3</v>
      </c>
      <c r="H443" s="6" t="s">
        <v>344</v>
      </c>
      <c r="I443" s="176" t="s">
        <v>11389</v>
      </c>
      <c r="J443" s="176" t="s">
        <v>11389</v>
      </c>
      <c r="K443" s="176" t="s">
        <v>11388</v>
      </c>
      <c r="L443" s="8">
        <v>14</v>
      </c>
      <c r="M443" s="116"/>
      <c r="P4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&lt;tr&gt;&lt;td&gt;25110-2200&lt;/td&gt;&lt;td&gt;Grouted riprap, method B, class 2&lt;/td&gt;&lt;td&gt;m3&lt;/td&gt;&lt;td&gt;GROUTED RIPRAP, METHOD B, CLASS 2&lt;/td&gt;&lt;td&gt;CUYD&lt;/td&gt;&lt;td&gt;0&lt;/td&gt;&lt;td&gt;3&lt;/td&gt;&lt;td&gt;N&lt;/td&gt;&lt;td&gt; &lt;/td&gt;&lt;td&gt;&lt;/td&gt;&lt;/tr&gt;</v>
      </c>
      <c r="Q443" s="106" t="str">
        <f>IF(PayItems[[#This Row],[Date Added / Modified]]&gt;0,TEXT(PayItems[[#This Row],[Date Added / Modified]],"m/d/yyy"),"")</f>
        <v/>
      </c>
    </row>
    <row r="444" spans="1:17" x14ac:dyDescent="0.2">
      <c r="A444" s="6" t="s">
        <v>9776</v>
      </c>
      <c r="B444" s="6" t="s">
        <v>9300</v>
      </c>
      <c r="C444" s="6" t="s">
        <v>113</v>
      </c>
      <c r="D444" s="6" t="s">
        <v>9322</v>
      </c>
      <c r="E444" s="6" t="s">
        <v>65</v>
      </c>
      <c r="F444" s="8">
        <v>0</v>
      </c>
      <c r="G444" s="8">
        <v>3</v>
      </c>
      <c r="H444" s="6" t="s">
        <v>344</v>
      </c>
      <c r="I444" s="176" t="s">
        <v>11389</v>
      </c>
      <c r="J444" s="176" t="s">
        <v>11389</v>
      </c>
      <c r="K444" s="176" t="s">
        <v>11388</v>
      </c>
      <c r="L444" s="8">
        <v>14</v>
      </c>
      <c r="M444" s="116"/>
      <c r="P4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&lt;tr&gt;&lt;td&gt;25110-2300&lt;/td&gt;&lt;td&gt;Grouted riprap, method B, class 3&lt;/td&gt;&lt;td&gt;m3&lt;/td&gt;&lt;td&gt;GROUTED RIPRAP, METHOD B, CLASS 3&lt;/td&gt;&lt;td&gt;CUYD&lt;/td&gt;&lt;td&gt;0&lt;/td&gt;&lt;td&gt;3&lt;/td&gt;&lt;td&gt;N&lt;/td&gt;&lt;td&gt; &lt;/td&gt;&lt;td&gt;&lt;/td&gt;&lt;/tr&gt;</v>
      </c>
      <c r="Q444" s="106" t="str">
        <f>IF(PayItems[[#This Row],[Date Added / Modified]]&gt;0,TEXT(PayItems[[#This Row],[Date Added / Modified]],"m/d/yyy"),"")</f>
        <v/>
      </c>
    </row>
    <row r="445" spans="1:17" x14ac:dyDescent="0.2">
      <c r="A445" s="6" t="s">
        <v>9777</v>
      </c>
      <c r="B445" s="6" t="s">
        <v>9301</v>
      </c>
      <c r="C445" s="6" t="s">
        <v>113</v>
      </c>
      <c r="D445" s="6" t="s">
        <v>9323</v>
      </c>
      <c r="E445" s="6" t="s">
        <v>65</v>
      </c>
      <c r="F445" s="8">
        <v>0</v>
      </c>
      <c r="G445" s="8">
        <v>3</v>
      </c>
      <c r="H445" s="6" t="s">
        <v>344</v>
      </c>
      <c r="I445" s="176" t="s">
        <v>11389</v>
      </c>
      <c r="J445" s="176" t="s">
        <v>11389</v>
      </c>
      <c r="K445" s="176" t="s">
        <v>11388</v>
      </c>
      <c r="L445" s="8">
        <v>14</v>
      </c>
      <c r="M445" s="116"/>
      <c r="P4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&lt;tr&gt;&lt;td&gt;25110-2400&lt;/td&gt;&lt;td&gt;Grouted riprap, method B, class 4&lt;/td&gt;&lt;td&gt;m3&lt;/td&gt;&lt;td&gt;GROUTED RIPRAP, METHOD B, CLASS 4&lt;/td&gt;&lt;td&gt;CUYD&lt;/td&gt;&lt;td&gt;0&lt;/td&gt;&lt;td&gt;3&lt;/td&gt;&lt;td&gt;N&lt;/td&gt;&lt;td&gt; &lt;/td&gt;&lt;td&gt;&lt;/td&gt;&lt;/tr&gt;</v>
      </c>
      <c r="Q445" s="106" t="str">
        <f>IF(PayItems[[#This Row],[Date Added / Modified]]&gt;0,TEXT(PayItems[[#This Row],[Date Added / Modified]],"m/d/yyy"),"")</f>
        <v/>
      </c>
    </row>
    <row r="446" spans="1:17" x14ac:dyDescent="0.2">
      <c r="A446" s="6" t="s">
        <v>9778</v>
      </c>
      <c r="B446" s="6" t="s">
        <v>9302</v>
      </c>
      <c r="C446" s="6" t="s">
        <v>113</v>
      </c>
      <c r="D446" s="6" t="s">
        <v>9324</v>
      </c>
      <c r="E446" s="6" t="s">
        <v>65</v>
      </c>
      <c r="F446" s="8">
        <v>0</v>
      </c>
      <c r="G446" s="8">
        <v>3</v>
      </c>
      <c r="H446" s="6" t="s">
        <v>344</v>
      </c>
      <c r="I446" s="176" t="s">
        <v>11389</v>
      </c>
      <c r="J446" s="176" t="s">
        <v>11389</v>
      </c>
      <c r="K446" s="176" t="s">
        <v>11388</v>
      </c>
      <c r="L446" s="8">
        <v>14</v>
      </c>
      <c r="M446" s="116"/>
      <c r="P4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&lt;tr&gt;&lt;td&gt;25110-2500&lt;/td&gt;&lt;td&gt;Grouted riprap, method B, class 5&lt;/td&gt;&lt;td&gt;m3&lt;/td&gt;&lt;td&gt;GROUTED RIPRAP, METHOD B, CLASS 5&lt;/td&gt;&lt;td&gt;CUYD&lt;/td&gt;&lt;td&gt;0&lt;/td&gt;&lt;td&gt;3&lt;/td&gt;&lt;td&gt;N&lt;/td&gt;&lt;td&gt; &lt;/td&gt;&lt;td&gt;&lt;/td&gt;&lt;/tr&gt;</v>
      </c>
      <c r="Q446" s="106" t="str">
        <f>IF(PayItems[[#This Row],[Date Added / Modified]]&gt;0,TEXT(PayItems[[#This Row],[Date Added / Modified]],"m/d/yyy"),"")</f>
        <v/>
      </c>
    </row>
    <row r="447" spans="1:17" x14ac:dyDescent="0.2">
      <c r="A447" s="6" t="s">
        <v>9779</v>
      </c>
      <c r="B447" s="6" t="s">
        <v>9303</v>
      </c>
      <c r="C447" s="6" t="s">
        <v>113</v>
      </c>
      <c r="D447" s="6" t="s">
        <v>9325</v>
      </c>
      <c r="E447" s="6" t="s">
        <v>65</v>
      </c>
      <c r="F447" s="8">
        <v>0</v>
      </c>
      <c r="G447" s="8">
        <v>3</v>
      </c>
      <c r="H447" s="6" t="s">
        <v>344</v>
      </c>
      <c r="I447" s="176" t="s">
        <v>11389</v>
      </c>
      <c r="J447" s="176" t="s">
        <v>11389</v>
      </c>
      <c r="K447" s="176" t="s">
        <v>11388</v>
      </c>
      <c r="L447" s="8">
        <v>14</v>
      </c>
      <c r="M447" s="116"/>
      <c r="P4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&lt;tr&gt;&lt;td&gt;25110-2600&lt;/td&gt;&lt;td&gt;Grouted riprap, method B, class 6&lt;/td&gt;&lt;td&gt;m3&lt;/td&gt;&lt;td&gt;GROUTED RIPRAP, METHOD B, CLASS 6&lt;/td&gt;&lt;td&gt;CUYD&lt;/td&gt;&lt;td&gt;0&lt;/td&gt;&lt;td&gt;3&lt;/td&gt;&lt;td&gt;N&lt;/td&gt;&lt;td&gt; &lt;/td&gt;&lt;td&gt;&lt;/td&gt;&lt;/tr&gt;</v>
      </c>
      <c r="Q447" s="106" t="str">
        <f>IF(PayItems[[#This Row],[Date Added / Modified]]&gt;0,TEXT(PayItems[[#This Row],[Date Added / Modified]],"m/d/yyy"),"")</f>
        <v/>
      </c>
    </row>
    <row r="448" spans="1:17" x14ac:dyDescent="0.2">
      <c r="A448" s="6" t="s">
        <v>9780</v>
      </c>
      <c r="B448" s="6" t="s">
        <v>9304</v>
      </c>
      <c r="C448" s="6" t="s">
        <v>113</v>
      </c>
      <c r="D448" s="6" t="s">
        <v>9326</v>
      </c>
      <c r="E448" s="6" t="s">
        <v>65</v>
      </c>
      <c r="F448" s="8">
        <v>0</v>
      </c>
      <c r="G448" s="8">
        <v>3</v>
      </c>
      <c r="H448" s="6" t="s">
        <v>344</v>
      </c>
      <c r="I448" s="176" t="s">
        <v>11389</v>
      </c>
      <c r="J448" s="176" t="s">
        <v>11389</v>
      </c>
      <c r="K448" s="176" t="s">
        <v>11388</v>
      </c>
      <c r="L448" s="8">
        <v>14</v>
      </c>
      <c r="M448" s="116"/>
      <c r="P4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&lt;tr&gt;&lt;td&gt;25110-2700&lt;/td&gt;&lt;td&gt;Grouted riprap, method B, class 7&lt;/td&gt;&lt;td&gt;m3&lt;/td&gt;&lt;td&gt;GROUTED RIPRAP, METHOD B, CLASS 7&lt;/td&gt;&lt;td&gt;CUYD&lt;/td&gt;&lt;td&gt;0&lt;/td&gt;&lt;td&gt;3&lt;/td&gt;&lt;td&gt;N&lt;/td&gt;&lt;td&gt; &lt;/td&gt;&lt;td&gt;&lt;/td&gt;&lt;/tr&gt;</v>
      </c>
      <c r="Q448" s="106" t="str">
        <f>IF(PayItems[[#This Row],[Date Added / Modified]]&gt;0,TEXT(PayItems[[#This Row],[Date Added / Modified]],"m/d/yyy"),"")</f>
        <v/>
      </c>
    </row>
    <row r="449" spans="1:17" x14ac:dyDescent="0.2">
      <c r="A449" s="6" t="s">
        <v>9781</v>
      </c>
      <c r="B449" s="6" t="s">
        <v>9305</v>
      </c>
      <c r="C449" s="6" t="s">
        <v>113</v>
      </c>
      <c r="D449" s="6" t="s">
        <v>9327</v>
      </c>
      <c r="E449" s="6" t="s">
        <v>65</v>
      </c>
      <c r="F449" s="8">
        <v>0</v>
      </c>
      <c r="G449" s="8">
        <v>3</v>
      </c>
      <c r="H449" s="6" t="s">
        <v>344</v>
      </c>
      <c r="I449" s="176" t="s">
        <v>11389</v>
      </c>
      <c r="J449" s="176" t="s">
        <v>11389</v>
      </c>
      <c r="K449" s="176" t="s">
        <v>11388</v>
      </c>
      <c r="L449" s="8">
        <v>14</v>
      </c>
      <c r="M449" s="116"/>
      <c r="P4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&lt;tr&gt;&lt;td&gt;25110-2800&lt;/td&gt;&lt;td&gt;Grouted riprap, method B, class 8&lt;/td&gt;&lt;td&gt;m3&lt;/td&gt;&lt;td&gt;GROUTED RIPRAP, METHOD B, CLASS 8&lt;/td&gt;&lt;td&gt;CUYD&lt;/td&gt;&lt;td&gt;0&lt;/td&gt;&lt;td&gt;3&lt;/td&gt;&lt;td&gt;N&lt;/td&gt;&lt;td&gt; &lt;/td&gt;&lt;td&gt;&lt;/td&gt;&lt;/tr&gt;</v>
      </c>
      <c r="Q449" s="106" t="str">
        <f>IF(PayItems[[#This Row],[Date Added / Modified]]&gt;0,TEXT(PayItems[[#This Row],[Date Added / Modified]],"m/d/yyy"),"")</f>
        <v/>
      </c>
    </row>
    <row r="450" spans="1:17" x14ac:dyDescent="0.2">
      <c r="A450" s="6" t="s">
        <v>9782</v>
      </c>
      <c r="B450" s="6" t="s">
        <v>9306</v>
      </c>
      <c r="C450" s="6" t="s">
        <v>113</v>
      </c>
      <c r="D450" s="6" t="s">
        <v>9328</v>
      </c>
      <c r="E450" s="6" t="s">
        <v>65</v>
      </c>
      <c r="F450" s="8">
        <v>0</v>
      </c>
      <c r="G450" s="8">
        <v>3</v>
      </c>
      <c r="H450" s="6" t="s">
        <v>344</v>
      </c>
      <c r="I450" s="176" t="s">
        <v>11389</v>
      </c>
      <c r="J450" s="176" t="s">
        <v>11389</v>
      </c>
      <c r="K450" s="176" t="s">
        <v>11388</v>
      </c>
      <c r="L450" s="8">
        <v>14</v>
      </c>
      <c r="M450" s="116"/>
      <c r="P4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&lt;tr&gt;&lt;td&gt;25110-2900&lt;/td&gt;&lt;td&gt;Grouted riprap, method B, class 9&lt;/td&gt;&lt;td&gt;m3&lt;/td&gt;&lt;td&gt;GROUTED RIPRAP, METHOD B, CLASS 9&lt;/td&gt;&lt;td&gt;CUYD&lt;/td&gt;&lt;td&gt;0&lt;/td&gt;&lt;td&gt;3&lt;/td&gt;&lt;td&gt;N&lt;/td&gt;&lt;td&gt; &lt;/td&gt;&lt;td&gt;&lt;/td&gt;&lt;/tr&gt;</v>
      </c>
      <c r="Q450" s="106" t="str">
        <f>IF(PayItems[[#This Row],[Date Added / Modified]]&gt;0,TEXT(PayItems[[#This Row],[Date Added / Modified]],"m/d/yyy"),"")</f>
        <v/>
      </c>
    </row>
    <row r="451" spans="1:17" x14ac:dyDescent="0.2">
      <c r="A451" s="6" t="s">
        <v>1162</v>
      </c>
      <c r="B451" s="6" t="s">
        <v>9307</v>
      </c>
      <c r="C451" s="6" t="s">
        <v>113</v>
      </c>
      <c r="D451" s="6" t="s">
        <v>9329</v>
      </c>
      <c r="E451" s="6" t="s">
        <v>65</v>
      </c>
      <c r="F451" s="8">
        <v>0</v>
      </c>
      <c r="G451" s="8">
        <v>3</v>
      </c>
      <c r="H451" s="6" t="s">
        <v>344</v>
      </c>
      <c r="I451" s="176" t="s">
        <v>11389</v>
      </c>
      <c r="J451" s="176" t="s">
        <v>11389</v>
      </c>
      <c r="K451" s="176" t="s">
        <v>11388</v>
      </c>
      <c r="L451" s="8">
        <v>14</v>
      </c>
      <c r="M451" s="116"/>
      <c r="P4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&lt;tr&gt;&lt;td&gt;25110-3000&lt;/td&gt;&lt;td&gt;Grouted riprap, method B, class 10&lt;/td&gt;&lt;td&gt;m3&lt;/td&gt;&lt;td&gt;GROUTED RIPRAP, METHOD B, CLASS 10&lt;/td&gt;&lt;td&gt;CUYD&lt;/td&gt;&lt;td&gt;0&lt;/td&gt;&lt;td&gt;3&lt;/td&gt;&lt;td&gt;N&lt;/td&gt;&lt;td&gt; &lt;/td&gt;&lt;td&gt;&lt;/td&gt;&lt;/tr&gt;</v>
      </c>
      <c r="Q451" s="106" t="str">
        <f>IF(PayItems[[#This Row],[Date Added / Modified]]&gt;0,TEXT(PayItems[[#This Row],[Date Added / Modified]],"m/d/yyy"),"")</f>
        <v/>
      </c>
    </row>
    <row r="452" spans="1:17" x14ac:dyDescent="0.2">
      <c r="A452" s="6" t="s">
        <v>9783</v>
      </c>
      <c r="B452" s="6" t="s">
        <v>9286</v>
      </c>
      <c r="C452" s="6" t="s">
        <v>124</v>
      </c>
      <c r="D452" s="6" t="s">
        <v>9308</v>
      </c>
      <c r="E452" s="6" t="s">
        <v>66</v>
      </c>
      <c r="F452" s="8">
        <v>0</v>
      </c>
      <c r="G452" s="8">
        <v>3</v>
      </c>
      <c r="H452" s="6" t="s">
        <v>344</v>
      </c>
      <c r="I452" s="176" t="s">
        <v>11389</v>
      </c>
      <c r="J452" s="176" t="s">
        <v>11389</v>
      </c>
      <c r="K452" s="176" t="s">
        <v>11388</v>
      </c>
      <c r="L452" s="8">
        <v>14</v>
      </c>
      <c r="M452" s="116"/>
      <c r="P4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&lt;tr&gt;&lt;td&gt;25111-0000&lt;/td&gt;&lt;td&gt;Grouted riprap, method A&lt;/td&gt;&lt;td&gt;t&lt;/td&gt;&lt;td&gt;GROUTED RIPRAP, METHOD A&lt;/td&gt;&lt;td&gt;TON&lt;/td&gt;&lt;td&gt;0&lt;/td&gt;&lt;td&gt;3&lt;/td&gt;&lt;td&gt;N&lt;/td&gt;&lt;td&gt; &lt;/td&gt;&lt;td&gt;&lt;/td&gt;&lt;/tr&gt;</v>
      </c>
      <c r="Q452" s="106" t="str">
        <f>IF(PayItems[[#This Row],[Date Added / Modified]]&gt;0,TEXT(PayItems[[#This Row],[Date Added / Modified]],"m/d/yyy"),"")</f>
        <v/>
      </c>
    </row>
    <row r="453" spans="1:17" x14ac:dyDescent="0.2">
      <c r="A453" s="6" t="s">
        <v>9784</v>
      </c>
      <c r="B453" s="6" t="s">
        <v>9287</v>
      </c>
      <c r="C453" s="6" t="s">
        <v>124</v>
      </c>
      <c r="D453" s="6" t="s">
        <v>9309</v>
      </c>
      <c r="E453" s="6" t="s">
        <v>66</v>
      </c>
      <c r="F453" s="8">
        <v>0</v>
      </c>
      <c r="G453" s="8">
        <v>3</v>
      </c>
      <c r="H453" s="6" t="s">
        <v>344</v>
      </c>
      <c r="I453" s="176" t="s">
        <v>11389</v>
      </c>
      <c r="J453" s="176" t="s">
        <v>11389</v>
      </c>
      <c r="K453" s="176" t="s">
        <v>11388</v>
      </c>
      <c r="L453" s="8">
        <v>14</v>
      </c>
      <c r="M453" s="116"/>
      <c r="P4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&lt;tr&gt;&lt;td&gt;25111-0100&lt;/td&gt;&lt;td&gt;Grouted riprap, method A, class 1&lt;/td&gt;&lt;td&gt;t&lt;/td&gt;&lt;td&gt;GROUTED RIPRAP, METHOD A, CLASS 1&lt;/td&gt;&lt;td&gt;TON&lt;/td&gt;&lt;td&gt;0&lt;/td&gt;&lt;td&gt;3&lt;/td&gt;&lt;td&gt;N&lt;/td&gt;&lt;td&gt; &lt;/td&gt;&lt;td&gt;&lt;/td&gt;&lt;/tr&gt;</v>
      </c>
      <c r="Q453" s="106" t="str">
        <f>IF(PayItems[[#This Row],[Date Added / Modified]]&gt;0,TEXT(PayItems[[#This Row],[Date Added / Modified]],"m/d/yyy"),"")</f>
        <v/>
      </c>
    </row>
    <row r="454" spans="1:17" x14ac:dyDescent="0.2">
      <c r="A454" s="6" t="s">
        <v>9785</v>
      </c>
      <c r="B454" s="6" t="s">
        <v>9288</v>
      </c>
      <c r="C454" s="6" t="s">
        <v>124</v>
      </c>
      <c r="D454" s="6" t="s">
        <v>9310</v>
      </c>
      <c r="E454" s="6" t="s">
        <v>66</v>
      </c>
      <c r="F454" s="8">
        <v>0</v>
      </c>
      <c r="G454" s="8">
        <v>3</v>
      </c>
      <c r="H454" s="6" t="s">
        <v>344</v>
      </c>
      <c r="I454" s="176" t="s">
        <v>11389</v>
      </c>
      <c r="J454" s="176" t="s">
        <v>11389</v>
      </c>
      <c r="K454" s="176" t="s">
        <v>11388</v>
      </c>
      <c r="L454" s="8">
        <v>14</v>
      </c>
      <c r="M454" s="116"/>
      <c r="P4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&lt;tr&gt;&lt;td&gt;25111-0200&lt;/td&gt;&lt;td&gt;Grouted riprap, method A, class 2&lt;/td&gt;&lt;td&gt;t&lt;/td&gt;&lt;td&gt;GROUTED RIPRAP, METHOD A, CLASS 2&lt;/td&gt;&lt;td&gt;TON&lt;/td&gt;&lt;td&gt;0&lt;/td&gt;&lt;td&gt;3&lt;/td&gt;&lt;td&gt;N&lt;/td&gt;&lt;td&gt; &lt;/td&gt;&lt;td&gt;&lt;/td&gt;&lt;/tr&gt;</v>
      </c>
      <c r="Q454" s="106" t="str">
        <f>IF(PayItems[[#This Row],[Date Added / Modified]]&gt;0,TEXT(PayItems[[#This Row],[Date Added / Modified]],"m/d/yyy"),"")</f>
        <v/>
      </c>
    </row>
    <row r="455" spans="1:17" x14ac:dyDescent="0.2">
      <c r="A455" s="6" t="s">
        <v>9786</v>
      </c>
      <c r="B455" s="6" t="s">
        <v>9289</v>
      </c>
      <c r="C455" s="6" t="s">
        <v>124</v>
      </c>
      <c r="D455" s="6" t="s">
        <v>9314</v>
      </c>
      <c r="E455" s="6" t="s">
        <v>66</v>
      </c>
      <c r="F455" s="8">
        <v>0</v>
      </c>
      <c r="G455" s="8">
        <v>3</v>
      </c>
      <c r="H455" s="6" t="s">
        <v>344</v>
      </c>
      <c r="I455" s="176" t="s">
        <v>11389</v>
      </c>
      <c r="J455" s="176" t="s">
        <v>11389</v>
      </c>
      <c r="K455" s="176" t="s">
        <v>11388</v>
      </c>
      <c r="L455" s="8">
        <v>14</v>
      </c>
      <c r="M455" s="116"/>
      <c r="P4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&lt;tr&gt;&lt;td&gt;25111-0300&lt;/td&gt;&lt;td&gt;Grouted riprap, method A, class 3&lt;/td&gt;&lt;td&gt;t&lt;/td&gt;&lt;td&gt;GROUTED RIPRAP, METHOD A, CLASS 3&lt;/td&gt;&lt;td&gt;TON&lt;/td&gt;&lt;td&gt;0&lt;/td&gt;&lt;td&gt;3&lt;/td&gt;&lt;td&gt;N&lt;/td&gt;&lt;td&gt; &lt;/td&gt;&lt;td&gt;&lt;/td&gt;&lt;/tr&gt;</v>
      </c>
      <c r="Q455" s="106" t="str">
        <f>IF(PayItems[[#This Row],[Date Added / Modified]]&gt;0,TEXT(PayItems[[#This Row],[Date Added / Modified]],"m/d/yyy"),"")</f>
        <v/>
      </c>
    </row>
    <row r="456" spans="1:17" x14ac:dyDescent="0.2">
      <c r="A456" s="6" t="s">
        <v>9787</v>
      </c>
      <c r="B456" s="6" t="s">
        <v>9290</v>
      </c>
      <c r="C456" s="6" t="s">
        <v>124</v>
      </c>
      <c r="D456" s="6" t="s">
        <v>9315</v>
      </c>
      <c r="E456" s="6" t="s">
        <v>66</v>
      </c>
      <c r="F456" s="8">
        <v>0</v>
      </c>
      <c r="G456" s="8">
        <v>3</v>
      </c>
      <c r="H456" s="6" t="s">
        <v>344</v>
      </c>
      <c r="I456" s="176" t="s">
        <v>11389</v>
      </c>
      <c r="J456" s="176" t="s">
        <v>11389</v>
      </c>
      <c r="K456" s="176" t="s">
        <v>11388</v>
      </c>
      <c r="L456" s="8">
        <v>14</v>
      </c>
      <c r="M456" s="116"/>
      <c r="P4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&lt;tr&gt;&lt;td&gt;25111-0400&lt;/td&gt;&lt;td&gt;Grouted riprap, method A, class 4&lt;/td&gt;&lt;td&gt;t&lt;/td&gt;&lt;td&gt;GROUTED RIPRAP, METHOD A, CLASS 4&lt;/td&gt;&lt;td&gt;TON&lt;/td&gt;&lt;td&gt;0&lt;/td&gt;&lt;td&gt;3&lt;/td&gt;&lt;td&gt;N&lt;/td&gt;&lt;td&gt; &lt;/td&gt;&lt;td&gt;&lt;/td&gt;&lt;/tr&gt;</v>
      </c>
      <c r="Q456" s="106" t="str">
        <f>IF(PayItems[[#This Row],[Date Added / Modified]]&gt;0,TEXT(PayItems[[#This Row],[Date Added / Modified]],"m/d/yyy"),"")</f>
        <v/>
      </c>
    </row>
    <row r="457" spans="1:17" x14ac:dyDescent="0.2">
      <c r="A457" s="6" t="s">
        <v>9788</v>
      </c>
      <c r="B457" s="6" t="s">
        <v>9291</v>
      </c>
      <c r="C457" s="6" t="s">
        <v>124</v>
      </c>
      <c r="D457" s="6" t="s">
        <v>9316</v>
      </c>
      <c r="E457" s="6" t="s">
        <v>66</v>
      </c>
      <c r="F457" s="8">
        <v>0</v>
      </c>
      <c r="G457" s="8">
        <v>3</v>
      </c>
      <c r="H457" s="6" t="s">
        <v>344</v>
      </c>
      <c r="I457" s="176" t="s">
        <v>11389</v>
      </c>
      <c r="J457" s="176" t="s">
        <v>11389</v>
      </c>
      <c r="K457" s="176" t="s">
        <v>11388</v>
      </c>
      <c r="L457" s="8">
        <v>14</v>
      </c>
      <c r="M457" s="116"/>
      <c r="P4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&lt;tr&gt;&lt;td&gt;25111-0500&lt;/td&gt;&lt;td&gt;Grouted riprap, method A, class 5&lt;/td&gt;&lt;td&gt;t&lt;/td&gt;&lt;td&gt;GROUTED RIPRAP, METHOD A, CLASS 5&lt;/td&gt;&lt;td&gt;TON&lt;/td&gt;&lt;td&gt;0&lt;/td&gt;&lt;td&gt;3&lt;/td&gt;&lt;td&gt;N&lt;/td&gt;&lt;td&gt; &lt;/td&gt;&lt;td&gt;&lt;/td&gt;&lt;/tr&gt;</v>
      </c>
      <c r="Q457" s="106" t="str">
        <f>IF(PayItems[[#This Row],[Date Added / Modified]]&gt;0,TEXT(PayItems[[#This Row],[Date Added / Modified]],"m/d/yyy"),"")</f>
        <v/>
      </c>
    </row>
    <row r="458" spans="1:17" x14ac:dyDescent="0.2">
      <c r="A458" s="6" t="s">
        <v>9789</v>
      </c>
      <c r="B458" s="6" t="s">
        <v>9292</v>
      </c>
      <c r="C458" s="6" t="s">
        <v>124</v>
      </c>
      <c r="D458" s="6" t="s">
        <v>9317</v>
      </c>
      <c r="E458" s="6" t="s">
        <v>66</v>
      </c>
      <c r="F458" s="8">
        <v>0</v>
      </c>
      <c r="G458" s="8">
        <v>3</v>
      </c>
      <c r="H458" s="6" t="s">
        <v>344</v>
      </c>
      <c r="I458" s="176" t="s">
        <v>11389</v>
      </c>
      <c r="J458" s="176" t="s">
        <v>11389</v>
      </c>
      <c r="K458" s="176" t="s">
        <v>11388</v>
      </c>
      <c r="L458" s="8">
        <v>14</v>
      </c>
      <c r="M458" s="116"/>
      <c r="P4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&lt;tr&gt;&lt;td&gt;25111-0600&lt;/td&gt;&lt;td&gt;Grouted riprap, method A, class 6&lt;/td&gt;&lt;td&gt;t&lt;/td&gt;&lt;td&gt;GROUTED RIPRAP, METHOD A, CLASS 6&lt;/td&gt;&lt;td&gt;TON&lt;/td&gt;&lt;td&gt;0&lt;/td&gt;&lt;td&gt;3&lt;/td&gt;&lt;td&gt;N&lt;/td&gt;&lt;td&gt; &lt;/td&gt;&lt;td&gt;&lt;/td&gt;&lt;/tr&gt;</v>
      </c>
      <c r="Q458" s="106" t="str">
        <f>IF(PayItems[[#This Row],[Date Added / Modified]]&gt;0,TEXT(PayItems[[#This Row],[Date Added / Modified]],"m/d/yyy"),"")</f>
        <v/>
      </c>
    </row>
    <row r="459" spans="1:17" x14ac:dyDescent="0.2">
      <c r="A459" s="6" t="s">
        <v>9790</v>
      </c>
      <c r="B459" s="6" t="s">
        <v>9293</v>
      </c>
      <c r="C459" s="6" t="s">
        <v>124</v>
      </c>
      <c r="D459" s="6" t="s">
        <v>9318</v>
      </c>
      <c r="E459" s="6" t="s">
        <v>66</v>
      </c>
      <c r="F459" s="8">
        <v>0</v>
      </c>
      <c r="G459" s="8">
        <v>3</v>
      </c>
      <c r="H459" s="6" t="s">
        <v>344</v>
      </c>
      <c r="I459" s="176" t="s">
        <v>11389</v>
      </c>
      <c r="J459" s="176" t="s">
        <v>11389</v>
      </c>
      <c r="K459" s="176" t="s">
        <v>11388</v>
      </c>
      <c r="L459" s="8">
        <v>14</v>
      </c>
      <c r="M459" s="116"/>
      <c r="P4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&lt;tr&gt;&lt;td&gt;25111-0700&lt;/td&gt;&lt;td&gt;Grouted riprap, method A, class 7&lt;/td&gt;&lt;td&gt;t&lt;/td&gt;&lt;td&gt;GROUTED RIPRAP, METHOD A, CLASS 7&lt;/td&gt;&lt;td&gt;TON&lt;/td&gt;&lt;td&gt;0&lt;/td&gt;&lt;td&gt;3&lt;/td&gt;&lt;td&gt;N&lt;/td&gt;&lt;td&gt; &lt;/td&gt;&lt;td&gt;&lt;/td&gt;&lt;/tr&gt;</v>
      </c>
      <c r="Q459" s="106" t="str">
        <f>IF(PayItems[[#This Row],[Date Added / Modified]]&gt;0,TEXT(PayItems[[#This Row],[Date Added / Modified]],"m/d/yyy"),"")</f>
        <v/>
      </c>
    </row>
    <row r="460" spans="1:17" x14ac:dyDescent="0.2">
      <c r="A460" s="6" t="s">
        <v>9791</v>
      </c>
      <c r="B460" s="6" t="s">
        <v>9294</v>
      </c>
      <c r="C460" s="6" t="s">
        <v>124</v>
      </c>
      <c r="D460" s="6" t="s">
        <v>9319</v>
      </c>
      <c r="E460" s="6" t="s">
        <v>66</v>
      </c>
      <c r="F460" s="8">
        <v>0</v>
      </c>
      <c r="G460" s="8">
        <v>3</v>
      </c>
      <c r="H460" s="6" t="s">
        <v>344</v>
      </c>
      <c r="I460" s="176" t="s">
        <v>11389</v>
      </c>
      <c r="J460" s="176" t="s">
        <v>11389</v>
      </c>
      <c r="K460" s="176" t="s">
        <v>11388</v>
      </c>
      <c r="L460" s="8">
        <v>14</v>
      </c>
      <c r="M460" s="116"/>
      <c r="P4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&lt;tr&gt;&lt;td&gt;25111-0800&lt;/td&gt;&lt;td&gt;Grouted riprap, method A, class 8&lt;/td&gt;&lt;td&gt;t&lt;/td&gt;&lt;td&gt;GROUTED RIPRAP, METHOD A, CLASS 8&lt;/td&gt;&lt;td&gt;TON&lt;/td&gt;&lt;td&gt;0&lt;/td&gt;&lt;td&gt;3&lt;/td&gt;&lt;td&gt;N&lt;/td&gt;&lt;td&gt; &lt;/td&gt;&lt;td&gt;&lt;/td&gt;&lt;/tr&gt;</v>
      </c>
      <c r="Q460" s="106" t="str">
        <f>IF(PayItems[[#This Row],[Date Added / Modified]]&gt;0,TEXT(PayItems[[#This Row],[Date Added / Modified]],"m/d/yyy"),"")</f>
        <v/>
      </c>
    </row>
    <row r="461" spans="1:17" x14ac:dyDescent="0.2">
      <c r="A461" s="6" t="s">
        <v>9792</v>
      </c>
      <c r="B461" s="6" t="s">
        <v>9295</v>
      </c>
      <c r="C461" s="6" t="s">
        <v>124</v>
      </c>
      <c r="D461" s="6" t="s">
        <v>9320</v>
      </c>
      <c r="E461" s="6" t="s">
        <v>66</v>
      </c>
      <c r="F461" s="8">
        <v>0</v>
      </c>
      <c r="G461" s="8">
        <v>3</v>
      </c>
      <c r="H461" s="6" t="s">
        <v>344</v>
      </c>
      <c r="I461" s="176" t="s">
        <v>11389</v>
      </c>
      <c r="J461" s="176" t="s">
        <v>11389</v>
      </c>
      <c r="K461" s="176" t="s">
        <v>11388</v>
      </c>
      <c r="L461" s="8">
        <v>14</v>
      </c>
      <c r="M461" s="116"/>
      <c r="P4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&lt;tr&gt;&lt;td&gt;25111-0900&lt;/td&gt;&lt;td&gt;Grouted riprap, method A, class 9&lt;/td&gt;&lt;td&gt;t&lt;/td&gt;&lt;td&gt;GROUTED RIPRAP, METHOD A, CLASS 9&lt;/td&gt;&lt;td&gt;TON&lt;/td&gt;&lt;td&gt;0&lt;/td&gt;&lt;td&gt;3&lt;/td&gt;&lt;td&gt;N&lt;/td&gt;&lt;td&gt; &lt;/td&gt;&lt;td&gt;&lt;/td&gt;&lt;/tr&gt;</v>
      </c>
      <c r="Q461" s="106" t="str">
        <f>IF(PayItems[[#This Row],[Date Added / Modified]]&gt;0,TEXT(PayItems[[#This Row],[Date Added / Modified]],"m/d/yyy"),"")</f>
        <v/>
      </c>
    </row>
    <row r="462" spans="1:17" x14ac:dyDescent="0.2">
      <c r="A462" s="6" t="s">
        <v>1163</v>
      </c>
      <c r="B462" s="6" t="s">
        <v>9296</v>
      </c>
      <c r="C462" s="6" t="s">
        <v>124</v>
      </c>
      <c r="D462" s="6" t="s">
        <v>9321</v>
      </c>
      <c r="E462" s="6" t="s">
        <v>66</v>
      </c>
      <c r="F462" s="8">
        <v>0</v>
      </c>
      <c r="G462" s="8">
        <v>3</v>
      </c>
      <c r="H462" s="6" t="s">
        <v>344</v>
      </c>
      <c r="I462" s="176" t="s">
        <v>11389</v>
      </c>
      <c r="J462" s="176" t="s">
        <v>11389</v>
      </c>
      <c r="K462" s="176" t="s">
        <v>11388</v>
      </c>
      <c r="L462" s="8">
        <v>14</v>
      </c>
      <c r="M462" s="116"/>
      <c r="P4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&lt;tr&gt;&lt;td&gt;25111-1000&lt;/td&gt;&lt;td&gt;Grouted riprap, method A, class 10&lt;/td&gt;&lt;td&gt;t&lt;/td&gt;&lt;td&gt;GROUTED RIPRAP, METHOD A, CLASS 10&lt;/td&gt;&lt;td&gt;TON&lt;/td&gt;&lt;td&gt;0&lt;/td&gt;&lt;td&gt;3&lt;/td&gt;&lt;td&gt;N&lt;/td&gt;&lt;td&gt; &lt;/td&gt;&lt;td&gt;&lt;/td&gt;&lt;/tr&gt;</v>
      </c>
      <c r="Q462" s="106" t="str">
        <f>IF(PayItems[[#This Row],[Date Added / Modified]]&gt;0,TEXT(PayItems[[#This Row],[Date Added / Modified]],"m/d/yyy"),"")</f>
        <v/>
      </c>
    </row>
    <row r="463" spans="1:17" x14ac:dyDescent="0.2">
      <c r="A463" s="6" t="s">
        <v>1164</v>
      </c>
      <c r="B463" s="6" t="s">
        <v>9297</v>
      </c>
      <c r="C463" s="6" t="s">
        <v>124</v>
      </c>
      <c r="D463" s="6" t="s">
        <v>9311</v>
      </c>
      <c r="E463" s="6" t="s">
        <v>66</v>
      </c>
      <c r="F463" s="8">
        <v>0</v>
      </c>
      <c r="G463" s="8">
        <v>3</v>
      </c>
      <c r="H463" s="6" t="s">
        <v>344</v>
      </c>
      <c r="I463" s="176" t="s">
        <v>11389</v>
      </c>
      <c r="J463" s="176" t="s">
        <v>11389</v>
      </c>
      <c r="K463" s="176" t="s">
        <v>11388</v>
      </c>
      <c r="L463" s="8">
        <v>14</v>
      </c>
      <c r="M463" s="116"/>
      <c r="P4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&lt;tr&gt;&lt;td&gt;25111-2000&lt;/td&gt;&lt;td&gt;Grouted riprap, method B&lt;/td&gt;&lt;td&gt;t&lt;/td&gt;&lt;td&gt;GROUTED RIPRAP, METHOD B&lt;/td&gt;&lt;td&gt;TON&lt;/td&gt;&lt;td&gt;0&lt;/td&gt;&lt;td&gt;3&lt;/td&gt;&lt;td&gt;N&lt;/td&gt;&lt;td&gt; &lt;/td&gt;&lt;td&gt;&lt;/td&gt;&lt;/tr&gt;</v>
      </c>
      <c r="Q463" s="106" t="str">
        <f>IF(PayItems[[#This Row],[Date Added / Modified]]&gt;0,TEXT(PayItems[[#This Row],[Date Added / Modified]],"m/d/yyy"),"")</f>
        <v/>
      </c>
    </row>
    <row r="464" spans="1:17" x14ac:dyDescent="0.2">
      <c r="A464" s="6" t="s">
        <v>9793</v>
      </c>
      <c r="B464" s="6" t="s">
        <v>9298</v>
      </c>
      <c r="C464" s="6" t="s">
        <v>124</v>
      </c>
      <c r="D464" s="6" t="s">
        <v>9312</v>
      </c>
      <c r="E464" s="6" t="s">
        <v>66</v>
      </c>
      <c r="F464" s="8">
        <v>0</v>
      </c>
      <c r="G464" s="8">
        <v>3</v>
      </c>
      <c r="H464" s="6" t="s">
        <v>344</v>
      </c>
      <c r="I464" s="176" t="s">
        <v>11389</v>
      </c>
      <c r="J464" s="176" t="s">
        <v>11389</v>
      </c>
      <c r="K464" s="176" t="s">
        <v>11388</v>
      </c>
      <c r="L464" s="8">
        <v>14</v>
      </c>
      <c r="M464" s="116"/>
      <c r="P4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&lt;tr&gt;&lt;td&gt;25111-2100&lt;/td&gt;&lt;td&gt;Grouted riprap, method B, class 1&lt;/td&gt;&lt;td&gt;t&lt;/td&gt;&lt;td&gt;GROUTED RIPRAP, METHOD B, CLASS 1&lt;/td&gt;&lt;td&gt;TON&lt;/td&gt;&lt;td&gt;0&lt;/td&gt;&lt;td&gt;3&lt;/td&gt;&lt;td&gt;N&lt;/td&gt;&lt;td&gt; &lt;/td&gt;&lt;td&gt;&lt;/td&gt;&lt;/tr&gt;</v>
      </c>
      <c r="Q464" s="106" t="str">
        <f>IF(PayItems[[#This Row],[Date Added / Modified]]&gt;0,TEXT(PayItems[[#This Row],[Date Added / Modified]],"m/d/yyy"),"")</f>
        <v/>
      </c>
    </row>
    <row r="465" spans="1:17" x14ac:dyDescent="0.2">
      <c r="A465" s="6" t="s">
        <v>9794</v>
      </c>
      <c r="B465" s="6" t="s">
        <v>9299</v>
      </c>
      <c r="C465" s="6" t="s">
        <v>124</v>
      </c>
      <c r="D465" s="6" t="s">
        <v>9313</v>
      </c>
      <c r="E465" s="6" t="s">
        <v>66</v>
      </c>
      <c r="F465" s="8">
        <v>0</v>
      </c>
      <c r="G465" s="8">
        <v>3</v>
      </c>
      <c r="H465" s="6" t="s">
        <v>344</v>
      </c>
      <c r="I465" s="176" t="s">
        <v>11389</v>
      </c>
      <c r="J465" s="176" t="s">
        <v>11389</v>
      </c>
      <c r="K465" s="176" t="s">
        <v>11388</v>
      </c>
      <c r="L465" s="8">
        <v>14</v>
      </c>
      <c r="M465" s="116"/>
      <c r="P4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&lt;tr&gt;&lt;td&gt;25111-2200&lt;/td&gt;&lt;td&gt;Grouted riprap, method B, class 2&lt;/td&gt;&lt;td&gt;t&lt;/td&gt;&lt;td&gt;GROUTED RIPRAP, METHOD B, CLASS 2&lt;/td&gt;&lt;td&gt;TON&lt;/td&gt;&lt;td&gt;0&lt;/td&gt;&lt;td&gt;3&lt;/td&gt;&lt;td&gt;N&lt;/td&gt;&lt;td&gt; &lt;/td&gt;&lt;td&gt;&lt;/td&gt;&lt;/tr&gt;</v>
      </c>
      <c r="Q465" s="106" t="str">
        <f>IF(PayItems[[#This Row],[Date Added / Modified]]&gt;0,TEXT(PayItems[[#This Row],[Date Added / Modified]],"m/d/yyy"),"")</f>
        <v/>
      </c>
    </row>
    <row r="466" spans="1:17" x14ac:dyDescent="0.2">
      <c r="A466" s="6" t="s">
        <v>9795</v>
      </c>
      <c r="B466" s="6" t="s">
        <v>9300</v>
      </c>
      <c r="C466" s="6" t="s">
        <v>124</v>
      </c>
      <c r="D466" s="6" t="s">
        <v>9322</v>
      </c>
      <c r="E466" s="6" t="s">
        <v>66</v>
      </c>
      <c r="F466" s="8">
        <v>0</v>
      </c>
      <c r="G466" s="8">
        <v>3</v>
      </c>
      <c r="H466" s="6" t="s">
        <v>344</v>
      </c>
      <c r="I466" s="176" t="s">
        <v>11389</v>
      </c>
      <c r="J466" s="176" t="s">
        <v>11389</v>
      </c>
      <c r="K466" s="176" t="s">
        <v>11388</v>
      </c>
      <c r="L466" s="8">
        <v>14</v>
      </c>
      <c r="M466" s="116"/>
      <c r="P4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&lt;tr&gt;&lt;td&gt;25111-2300&lt;/td&gt;&lt;td&gt;Grouted riprap, method B, class 3&lt;/td&gt;&lt;td&gt;t&lt;/td&gt;&lt;td&gt;GROUTED RIPRAP, METHOD B, CLASS 3&lt;/td&gt;&lt;td&gt;TON&lt;/td&gt;&lt;td&gt;0&lt;/td&gt;&lt;td&gt;3&lt;/td&gt;&lt;td&gt;N&lt;/td&gt;&lt;td&gt; &lt;/td&gt;&lt;td&gt;&lt;/td&gt;&lt;/tr&gt;</v>
      </c>
      <c r="Q466" s="106" t="str">
        <f>IF(PayItems[[#This Row],[Date Added / Modified]]&gt;0,TEXT(PayItems[[#This Row],[Date Added / Modified]],"m/d/yyy"),"")</f>
        <v/>
      </c>
    </row>
    <row r="467" spans="1:17" x14ac:dyDescent="0.2">
      <c r="A467" s="6" t="s">
        <v>9796</v>
      </c>
      <c r="B467" s="6" t="s">
        <v>9301</v>
      </c>
      <c r="C467" s="6" t="s">
        <v>124</v>
      </c>
      <c r="D467" s="6" t="s">
        <v>9323</v>
      </c>
      <c r="E467" s="6" t="s">
        <v>66</v>
      </c>
      <c r="F467" s="8">
        <v>0</v>
      </c>
      <c r="G467" s="8">
        <v>3</v>
      </c>
      <c r="H467" s="6" t="s">
        <v>344</v>
      </c>
      <c r="I467" s="176" t="s">
        <v>11389</v>
      </c>
      <c r="J467" s="176" t="s">
        <v>11389</v>
      </c>
      <c r="K467" s="176" t="s">
        <v>11388</v>
      </c>
      <c r="L467" s="8">
        <v>14</v>
      </c>
      <c r="M467" s="116"/>
      <c r="P4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&lt;tr&gt;&lt;td&gt;25111-2400&lt;/td&gt;&lt;td&gt;Grouted riprap, method B, class 4&lt;/td&gt;&lt;td&gt;t&lt;/td&gt;&lt;td&gt;GROUTED RIPRAP, METHOD B, CLASS 4&lt;/td&gt;&lt;td&gt;TON&lt;/td&gt;&lt;td&gt;0&lt;/td&gt;&lt;td&gt;3&lt;/td&gt;&lt;td&gt;N&lt;/td&gt;&lt;td&gt; &lt;/td&gt;&lt;td&gt;&lt;/td&gt;&lt;/tr&gt;</v>
      </c>
      <c r="Q467" s="106" t="str">
        <f>IF(PayItems[[#This Row],[Date Added / Modified]]&gt;0,TEXT(PayItems[[#This Row],[Date Added / Modified]],"m/d/yyy"),"")</f>
        <v/>
      </c>
    </row>
    <row r="468" spans="1:17" x14ac:dyDescent="0.2">
      <c r="A468" s="6" t="s">
        <v>9797</v>
      </c>
      <c r="B468" s="6" t="s">
        <v>9302</v>
      </c>
      <c r="C468" s="6" t="s">
        <v>124</v>
      </c>
      <c r="D468" s="6" t="s">
        <v>9324</v>
      </c>
      <c r="E468" s="6" t="s">
        <v>66</v>
      </c>
      <c r="F468" s="8">
        <v>0</v>
      </c>
      <c r="G468" s="8">
        <v>3</v>
      </c>
      <c r="H468" s="6" t="s">
        <v>344</v>
      </c>
      <c r="I468" s="176" t="s">
        <v>11389</v>
      </c>
      <c r="J468" s="176" t="s">
        <v>11389</v>
      </c>
      <c r="K468" s="176" t="s">
        <v>11388</v>
      </c>
      <c r="L468" s="8">
        <v>14</v>
      </c>
      <c r="M468" s="116"/>
      <c r="P4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&lt;tr&gt;&lt;td&gt;25111-2500&lt;/td&gt;&lt;td&gt;Grouted riprap, method B, class 5&lt;/td&gt;&lt;td&gt;t&lt;/td&gt;&lt;td&gt;GROUTED RIPRAP, METHOD B, CLASS 5&lt;/td&gt;&lt;td&gt;TON&lt;/td&gt;&lt;td&gt;0&lt;/td&gt;&lt;td&gt;3&lt;/td&gt;&lt;td&gt;N&lt;/td&gt;&lt;td&gt; &lt;/td&gt;&lt;td&gt;&lt;/td&gt;&lt;/tr&gt;</v>
      </c>
      <c r="Q468" s="106" t="str">
        <f>IF(PayItems[[#This Row],[Date Added / Modified]]&gt;0,TEXT(PayItems[[#This Row],[Date Added / Modified]],"m/d/yyy"),"")</f>
        <v/>
      </c>
    </row>
    <row r="469" spans="1:17" x14ac:dyDescent="0.2">
      <c r="A469" s="6" t="s">
        <v>9798</v>
      </c>
      <c r="B469" s="6" t="s">
        <v>9303</v>
      </c>
      <c r="C469" s="6" t="s">
        <v>124</v>
      </c>
      <c r="D469" s="6" t="s">
        <v>9325</v>
      </c>
      <c r="E469" s="6" t="s">
        <v>66</v>
      </c>
      <c r="F469" s="8">
        <v>0</v>
      </c>
      <c r="G469" s="8">
        <v>3</v>
      </c>
      <c r="H469" s="6" t="s">
        <v>344</v>
      </c>
      <c r="I469" s="176" t="s">
        <v>11389</v>
      </c>
      <c r="J469" s="176" t="s">
        <v>11389</v>
      </c>
      <c r="K469" s="176" t="s">
        <v>11388</v>
      </c>
      <c r="L469" s="8">
        <v>14</v>
      </c>
      <c r="M469" s="116"/>
      <c r="P4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&lt;tr&gt;&lt;td&gt;25111-2600&lt;/td&gt;&lt;td&gt;Grouted riprap, method B, class 6&lt;/td&gt;&lt;td&gt;t&lt;/td&gt;&lt;td&gt;GROUTED RIPRAP, METHOD B, CLASS 6&lt;/td&gt;&lt;td&gt;TON&lt;/td&gt;&lt;td&gt;0&lt;/td&gt;&lt;td&gt;3&lt;/td&gt;&lt;td&gt;N&lt;/td&gt;&lt;td&gt; &lt;/td&gt;&lt;td&gt;&lt;/td&gt;&lt;/tr&gt;</v>
      </c>
      <c r="Q469" s="106" t="str">
        <f>IF(PayItems[[#This Row],[Date Added / Modified]]&gt;0,TEXT(PayItems[[#This Row],[Date Added / Modified]],"m/d/yyy"),"")</f>
        <v/>
      </c>
    </row>
    <row r="470" spans="1:17" s="88" customFormat="1" x14ac:dyDescent="0.2">
      <c r="A470" s="6" t="s">
        <v>9799</v>
      </c>
      <c r="B470" s="6" t="s">
        <v>9304</v>
      </c>
      <c r="C470" s="6" t="s">
        <v>124</v>
      </c>
      <c r="D470" s="6" t="s">
        <v>9326</v>
      </c>
      <c r="E470" s="6" t="s">
        <v>66</v>
      </c>
      <c r="F470" s="8">
        <v>0</v>
      </c>
      <c r="G470" s="8">
        <v>3</v>
      </c>
      <c r="H470" s="6" t="s">
        <v>344</v>
      </c>
      <c r="I470" s="176" t="s">
        <v>11389</v>
      </c>
      <c r="J470" s="176" t="s">
        <v>11389</v>
      </c>
      <c r="K470" s="176" t="s">
        <v>11388</v>
      </c>
      <c r="L470" s="8">
        <v>14</v>
      </c>
      <c r="M470" s="116"/>
      <c r="N470" s="6"/>
      <c r="O470" s="6"/>
      <c r="P4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&lt;tr&gt;&lt;td&gt;25111-2700&lt;/td&gt;&lt;td&gt;Grouted riprap, method B, class 7&lt;/td&gt;&lt;td&gt;t&lt;/td&gt;&lt;td&gt;GROUTED RIPRAP, METHOD B, CLASS 7&lt;/td&gt;&lt;td&gt;TON&lt;/td&gt;&lt;td&gt;0&lt;/td&gt;&lt;td&gt;3&lt;/td&gt;&lt;td&gt;N&lt;/td&gt;&lt;td&gt; &lt;/td&gt;&lt;td&gt;&lt;/td&gt;&lt;/tr&gt;</v>
      </c>
      <c r="Q470" s="106" t="str">
        <f>IF(PayItems[[#This Row],[Date Added / Modified]]&gt;0,TEXT(PayItems[[#This Row],[Date Added / Modified]],"m/d/yyy"),"")</f>
        <v/>
      </c>
    </row>
    <row r="471" spans="1:17" s="88" customFormat="1" x14ac:dyDescent="0.2">
      <c r="A471" s="6" t="s">
        <v>9800</v>
      </c>
      <c r="B471" s="6" t="s">
        <v>9305</v>
      </c>
      <c r="C471" s="6" t="s">
        <v>124</v>
      </c>
      <c r="D471" s="6" t="s">
        <v>9327</v>
      </c>
      <c r="E471" s="6" t="s">
        <v>66</v>
      </c>
      <c r="F471" s="8">
        <v>0</v>
      </c>
      <c r="G471" s="8">
        <v>3</v>
      </c>
      <c r="H471" s="6" t="s">
        <v>344</v>
      </c>
      <c r="I471" s="176" t="s">
        <v>11389</v>
      </c>
      <c r="J471" s="176" t="s">
        <v>11389</v>
      </c>
      <c r="K471" s="176" t="s">
        <v>11388</v>
      </c>
      <c r="L471" s="8">
        <v>14</v>
      </c>
      <c r="M471" s="116"/>
      <c r="N471" s="6"/>
      <c r="O471" s="6"/>
      <c r="P4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&lt;tr&gt;&lt;td&gt;25111-2800&lt;/td&gt;&lt;td&gt;Grouted riprap, method B, class 8&lt;/td&gt;&lt;td&gt;t&lt;/td&gt;&lt;td&gt;GROUTED RIPRAP, METHOD B, CLASS 8&lt;/td&gt;&lt;td&gt;TON&lt;/td&gt;&lt;td&gt;0&lt;/td&gt;&lt;td&gt;3&lt;/td&gt;&lt;td&gt;N&lt;/td&gt;&lt;td&gt; &lt;/td&gt;&lt;td&gt;&lt;/td&gt;&lt;/tr&gt;</v>
      </c>
      <c r="Q471" s="106" t="str">
        <f>IF(PayItems[[#This Row],[Date Added / Modified]]&gt;0,TEXT(PayItems[[#This Row],[Date Added / Modified]],"m/d/yyy"),"")</f>
        <v/>
      </c>
    </row>
    <row r="472" spans="1:17" s="88" customFormat="1" x14ac:dyDescent="0.2">
      <c r="A472" s="6" t="s">
        <v>9801</v>
      </c>
      <c r="B472" s="6" t="s">
        <v>9306</v>
      </c>
      <c r="C472" s="6" t="s">
        <v>124</v>
      </c>
      <c r="D472" s="6" t="s">
        <v>9328</v>
      </c>
      <c r="E472" s="6" t="s">
        <v>66</v>
      </c>
      <c r="F472" s="8">
        <v>0</v>
      </c>
      <c r="G472" s="8">
        <v>3</v>
      </c>
      <c r="H472" s="6" t="s">
        <v>344</v>
      </c>
      <c r="I472" s="176" t="s">
        <v>11389</v>
      </c>
      <c r="J472" s="176" t="s">
        <v>11389</v>
      </c>
      <c r="K472" s="176" t="s">
        <v>11388</v>
      </c>
      <c r="L472" s="8">
        <v>14</v>
      </c>
      <c r="M472" s="116"/>
      <c r="N472" s="6"/>
      <c r="O472" s="6"/>
      <c r="P4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&lt;tr&gt;&lt;td&gt;25111-2900&lt;/td&gt;&lt;td&gt;Grouted riprap, method B, class 9&lt;/td&gt;&lt;td&gt;t&lt;/td&gt;&lt;td&gt;GROUTED RIPRAP, METHOD B, CLASS 9&lt;/td&gt;&lt;td&gt;TON&lt;/td&gt;&lt;td&gt;0&lt;/td&gt;&lt;td&gt;3&lt;/td&gt;&lt;td&gt;N&lt;/td&gt;&lt;td&gt; &lt;/td&gt;&lt;td&gt;&lt;/td&gt;&lt;/tr&gt;</v>
      </c>
      <c r="Q472" s="106" t="str">
        <f>IF(PayItems[[#This Row],[Date Added / Modified]]&gt;0,TEXT(PayItems[[#This Row],[Date Added / Modified]],"m/d/yyy"),"")</f>
        <v/>
      </c>
    </row>
    <row r="473" spans="1:17" s="88" customFormat="1" x14ac:dyDescent="0.2">
      <c r="A473" s="6" t="s">
        <v>1165</v>
      </c>
      <c r="B473" s="6" t="s">
        <v>9307</v>
      </c>
      <c r="C473" s="6" t="s">
        <v>124</v>
      </c>
      <c r="D473" s="6" t="s">
        <v>9329</v>
      </c>
      <c r="E473" s="6" t="s">
        <v>66</v>
      </c>
      <c r="F473" s="8">
        <v>0</v>
      </c>
      <c r="G473" s="8">
        <v>3</v>
      </c>
      <c r="H473" s="6" t="s">
        <v>344</v>
      </c>
      <c r="I473" s="176" t="s">
        <v>11389</v>
      </c>
      <c r="J473" s="176" t="s">
        <v>11389</v>
      </c>
      <c r="K473" s="176" t="s">
        <v>11388</v>
      </c>
      <c r="L473" s="8">
        <v>14</v>
      </c>
      <c r="M473" s="116"/>
      <c r="N473" s="6"/>
      <c r="O473" s="6"/>
      <c r="P4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&lt;tr&gt;&lt;td&gt;25111-3000&lt;/td&gt;&lt;td&gt;Grouted riprap, method B, class 10&lt;/td&gt;&lt;td&gt;t&lt;/td&gt;&lt;td&gt;GROUTED RIPRAP, METHOD B, CLASS 10&lt;/td&gt;&lt;td&gt;TON&lt;/td&gt;&lt;td&gt;0&lt;/td&gt;&lt;td&gt;3&lt;/td&gt;&lt;td&gt;N&lt;/td&gt;&lt;td&gt; &lt;/td&gt;&lt;td&gt;&lt;/td&gt;&lt;/tr&gt;</v>
      </c>
      <c r="Q473" s="106" t="str">
        <f>IF(PayItems[[#This Row],[Date Added / Modified]]&gt;0,TEXT(PayItems[[#This Row],[Date Added / Modified]],"m/d/yyy"),"")</f>
        <v/>
      </c>
    </row>
    <row r="474" spans="1:17" s="88" customFormat="1" x14ac:dyDescent="0.2">
      <c r="A474" s="106" t="s">
        <v>11117</v>
      </c>
      <c r="B474" s="106" t="s">
        <v>11120</v>
      </c>
      <c r="C474" s="88" t="s">
        <v>113</v>
      </c>
      <c r="D474" s="106" t="s">
        <v>11123</v>
      </c>
      <c r="E474" s="88" t="s">
        <v>65</v>
      </c>
      <c r="F474" s="104">
        <v>0</v>
      </c>
      <c r="G474" s="104">
        <v>3</v>
      </c>
      <c r="H474" s="88" t="s">
        <v>344</v>
      </c>
      <c r="I474" s="176" t="s">
        <v>11389</v>
      </c>
      <c r="J474" s="176" t="s">
        <v>11389</v>
      </c>
      <c r="K474" s="176" t="s">
        <v>11388</v>
      </c>
      <c r="L474" s="104">
        <v>14</v>
      </c>
      <c r="M474" s="116">
        <v>43724</v>
      </c>
      <c r="N474" s="106" t="s">
        <v>9977</v>
      </c>
      <c r="P4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&lt;tr&gt;&lt;td&gt;25112-0200&lt;/td&gt;&lt;td&gt;Partially grouted riprap, method A, class 2&lt;/td&gt;&lt;td&gt;m3&lt;/td&gt;&lt;td&gt;PARTIALLY GROUTED RIPRAP, METHOD A, CLASS 2&lt;/td&gt;&lt;td&gt;CUYD&lt;/td&gt;&lt;td&gt;0&lt;/td&gt;&lt;td&gt;3&lt;/td&gt;&lt;td&gt;N&lt;/td&gt;&lt;td&gt;9/16/2019&lt;/td&gt;&lt;td&gt;&lt;/td&gt;&lt;/tr&gt;</v>
      </c>
      <c r="Q474" s="106" t="str">
        <f>IF(PayItems[[#This Row],[Date Added / Modified]]&gt;0,TEXT(PayItems[[#This Row],[Date Added / Modified]],"m/d/yyy"),"")</f>
        <v>9/16/2019</v>
      </c>
    </row>
    <row r="475" spans="1:17" x14ac:dyDescent="0.2">
      <c r="A475" s="106" t="s">
        <v>11118</v>
      </c>
      <c r="B475" s="106" t="s">
        <v>11121</v>
      </c>
      <c r="C475" s="88" t="s">
        <v>113</v>
      </c>
      <c r="D475" s="106" t="s">
        <v>11124</v>
      </c>
      <c r="E475" s="88" t="s">
        <v>65</v>
      </c>
      <c r="F475" s="104">
        <v>0</v>
      </c>
      <c r="G475" s="104">
        <v>3</v>
      </c>
      <c r="H475" s="88" t="s">
        <v>344</v>
      </c>
      <c r="I475" s="176" t="s">
        <v>11389</v>
      </c>
      <c r="J475" s="176" t="s">
        <v>11389</v>
      </c>
      <c r="K475" s="176" t="s">
        <v>11388</v>
      </c>
      <c r="L475" s="104">
        <v>14</v>
      </c>
      <c r="M475" s="116">
        <v>43724</v>
      </c>
      <c r="N475" s="106" t="s">
        <v>9977</v>
      </c>
      <c r="O475" s="88"/>
      <c r="P4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&lt;tr&gt;&lt;td&gt;25112-0300&lt;/td&gt;&lt;td&gt;Partially grouted riprap, method A, class 3&lt;/td&gt;&lt;td&gt;m3&lt;/td&gt;&lt;td&gt;PARTIALLY GROUTED RIPRAP, METHOD A, CLASS 3&lt;/td&gt;&lt;td&gt;CUYD&lt;/td&gt;&lt;td&gt;0&lt;/td&gt;&lt;td&gt;3&lt;/td&gt;&lt;td&gt;N&lt;/td&gt;&lt;td&gt;9/16/2019&lt;/td&gt;&lt;td&gt;&lt;/td&gt;&lt;/tr&gt;</v>
      </c>
      <c r="Q475" s="106" t="str">
        <f>IF(PayItems[[#This Row],[Date Added / Modified]]&gt;0,TEXT(PayItems[[#This Row],[Date Added / Modified]],"m/d/yyy"),"")</f>
        <v>9/16/2019</v>
      </c>
    </row>
    <row r="476" spans="1:17" x14ac:dyDescent="0.2">
      <c r="A476" s="106" t="s">
        <v>11119</v>
      </c>
      <c r="B476" s="106" t="s">
        <v>11122</v>
      </c>
      <c r="C476" s="88" t="s">
        <v>113</v>
      </c>
      <c r="D476" s="106" t="s">
        <v>11125</v>
      </c>
      <c r="E476" s="88" t="s">
        <v>65</v>
      </c>
      <c r="F476" s="104">
        <v>0</v>
      </c>
      <c r="G476" s="104">
        <v>3</v>
      </c>
      <c r="H476" s="88" t="s">
        <v>344</v>
      </c>
      <c r="I476" s="176" t="s">
        <v>11389</v>
      </c>
      <c r="J476" s="176" t="s">
        <v>11389</v>
      </c>
      <c r="K476" s="176" t="s">
        <v>11388</v>
      </c>
      <c r="L476" s="104">
        <v>14</v>
      </c>
      <c r="M476" s="116">
        <v>43724</v>
      </c>
      <c r="N476" s="106" t="s">
        <v>9977</v>
      </c>
      <c r="O476" s="88"/>
      <c r="P4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&lt;tr&gt;&lt;td&gt;25112-0400&lt;/td&gt;&lt;td&gt;Partially grouted riprap, method A, class 4&lt;/td&gt;&lt;td&gt;m3&lt;/td&gt;&lt;td&gt;PARTIALLY GROUTED RIPRAP, METHOD A, CLASS 4&lt;/td&gt;&lt;td&gt;CUYD&lt;/td&gt;&lt;td&gt;0&lt;/td&gt;&lt;td&gt;3&lt;/td&gt;&lt;td&gt;N&lt;/td&gt;&lt;td&gt;9/16/2019&lt;/td&gt;&lt;td&gt;&lt;/td&gt;&lt;/tr&gt;</v>
      </c>
      <c r="Q476" s="106" t="str">
        <f>IF(PayItems[[#This Row],[Date Added / Modified]]&gt;0,TEXT(PayItems[[#This Row],[Date Added / Modified]],"m/d/yyy"),"")</f>
        <v>9/16/2019</v>
      </c>
    </row>
    <row r="477" spans="1:17" x14ac:dyDescent="0.2">
      <c r="A477" s="106" t="s">
        <v>11126</v>
      </c>
      <c r="B477" s="106" t="s">
        <v>11129</v>
      </c>
      <c r="C477" s="88" t="s">
        <v>113</v>
      </c>
      <c r="D477" s="106" t="s">
        <v>11132</v>
      </c>
      <c r="E477" s="88" t="s">
        <v>65</v>
      </c>
      <c r="F477" s="104">
        <v>0</v>
      </c>
      <c r="G477" s="104">
        <v>3</v>
      </c>
      <c r="H477" s="88" t="s">
        <v>344</v>
      </c>
      <c r="I477" s="176" t="s">
        <v>11389</v>
      </c>
      <c r="J477" s="176" t="s">
        <v>11389</v>
      </c>
      <c r="K477" s="176" t="s">
        <v>11388</v>
      </c>
      <c r="L477" s="104">
        <v>14</v>
      </c>
      <c r="M477" s="116">
        <v>43724</v>
      </c>
      <c r="N477" s="106" t="s">
        <v>9977</v>
      </c>
      <c r="O477" s="88"/>
      <c r="P4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&lt;tr&gt;&lt;td&gt;25112-2200&lt;/td&gt;&lt;td&gt;Partially grouted riprap, method B, class 2&lt;/td&gt;&lt;td&gt;m3&lt;/td&gt;&lt;td&gt;PARTIALLY GROUTED RIPRAP, METHOD B, CLASS 2&lt;/td&gt;&lt;td&gt;CUYD&lt;/td&gt;&lt;td&gt;0&lt;/td&gt;&lt;td&gt;3&lt;/td&gt;&lt;td&gt;N&lt;/td&gt;&lt;td&gt;9/16/2019&lt;/td&gt;&lt;td&gt;&lt;/td&gt;&lt;/tr&gt;</v>
      </c>
      <c r="Q477" s="106" t="str">
        <f>IF(PayItems[[#This Row],[Date Added / Modified]]&gt;0,TEXT(PayItems[[#This Row],[Date Added / Modified]],"m/d/yyy"),"")</f>
        <v>9/16/2019</v>
      </c>
    </row>
    <row r="478" spans="1:17" x14ac:dyDescent="0.2">
      <c r="A478" s="106" t="s">
        <v>11127</v>
      </c>
      <c r="B478" s="106" t="s">
        <v>11130</v>
      </c>
      <c r="C478" s="88" t="s">
        <v>113</v>
      </c>
      <c r="D478" s="106" t="s">
        <v>11133</v>
      </c>
      <c r="E478" s="88" t="s">
        <v>65</v>
      </c>
      <c r="F478" s="104">
        <v>0</v>
      </c>
      <c r="G478" s="104">
        <v>3</v>
      </c>
      <c r="H478" s="88" t="s">
        <v>344</v>
      </c>
      <c r="I478" s="176" t="s">
        <v>11389</v>
      </c>
      <c r="J478" s="176" t="s">
        <v>11389</v>
      </c>
      <c r="K478" s="176" t="s">
        <v>11388</v>
      </c>
      <c r="L478" s="104">
        <v>14</v>
      </c>
      <c r="M478" s="116">
        <v>43724</v>
      </c>
      <c r="N478" s="106" t="s">
        <v>9977</v>
      </c>
      <c r="O478" s="88"/>
      <c r="P4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&lt;tr&gt;&lt;td&gt;25112-2300&lt;/td&gt;&lt;td&gt;Partially grouted riprap, method B, class 3&lt;/td&gt;&lt;td&gt;m3&lt;/td&gt;&lt;td&gt;PARTIALLY GROUTED RIPRAP, METHOD B, CLASS 3&lt;/td&gt;&lt;td&gt;CUYD&lt;/td&gt;&lt;td&gt;0&lt;/td&gt;&lt;td&gt;3&lt;/td&gt;&lt;td&gt;N&lt;/td&gt;&lt;td&gt;9/16/2019&lt;/td&gt;&lt;td&gt;&lt;/td&gt;&lt;/tr&gt;</v>
      </c>
      <c r="Q478" s="106" t="str">
        <f>IF(PayItems[[#This Row],[Date Added / Modified]]&gt;0,TEXT(PayItems[[#This Row],[Date Added / Modified]],"m/d/yyy"),"")</f>
        <v>9/16/2019</v>
      </c>
    </row>
    <row r="479" spans="1:17" x14ac:dyDescent="0.2">
      <c r="A479" s="106" t="s">
        <v>11128</v>
      </c>
      <c r="B479" s="106" t="s">
        <v>11131</v>
      </c>
      <c r="C479" s="88" t="s">
        <v>113</v>
      </c>
      <c r="D479" s="106" t="s">
        <v>11134</v>
      </c>
      <c r="E479" s="88" t="s">
        <v>65</v>
      </c>
      <c r="F479" s="104">
        <v>0</v>
      </c>
      <c r="G479" s="104">
        <v>3</v>
      </c>
      <c r="H479" s="88" t="s">
        <v>344</v>
      </c>
      <c r="I479" s="176" t="s">
        <v>11389</v>
      </c>
      <c r="J479" s="176" t="s">
        <v>11389</v>
      </c>
      <c r="K479" s="176" t="s">
        <v>11388</v>
      </c>
      <c r="L479" s="104">
        <v>14</v>
      </c>
      <c r="M479" s="116">
        <v>43724</v>
      </c>
      <c r="N479" s="106" t="s">
        <v>9977</v>
      </c>
      <c r="O479" s="88"/>
      <c r="P4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&lt;tr&gt;&lt;td&gt;25112-2400&lt;/td&gt;&lt;td&gt;Partially grouted riprap, method B, class 4&lt;/td&gt;&lt;td&gt;m3&lt;/td&gt;&lt;td&gt;PARTIALLY GROUTED RIPRAP, METHOD B, CLASS 4&lt;/td&gt;&lt;td&gt;CUYD&lt;/td&gt;&lt;td&gt;0&lt;/td&gt;&lt;td&gt;3&lt;/td&gt;&lt;td&gt;N&lt;/td&gt;&lt;td&gt;9/16/2019&lt;/td&gt;&lt;td&gt;&lt;/td&gt;&lt;/tr&gt;</v>
      </c>
      <c r="Q479" s="106" t="str">
        <f>IF(PayItems[[#This Row],[Date Added / Modified]]&gt;0,TEXT(PayItems[[#This Row],[Date Added / Modified]],"m/d/yyy"),"")</f>
        <v>9/16/2019</v>
      </c>
    </row>
    <row r="480" spans="1:17" x14ac:dyDescent="0.2">
      <c r="A480" s="6" t="s">
        <v>1166</v>
      </c>
      <c r="B480" s="6" t="s">
        <v>1167</v>
      </c>
      <c r="C480" s="6" t="s">
        <v>113</v>
      </c>
      <c r="D480" s="6" t="s">
        <v>1168</v>
      </c>
      <c r="E480" s="6" t="s">
        <v>65</v>
      </c>
      <c r="F480" s="8">
        <v>0</v>
      </c>
      <c r="G480" s="8">
        <v>3</v>
      </c>
      <c r="H480" s="6" t="s">
        <v>344</v>
      </c>
      <c r="I480" s="176" t="s">
        <v>11389</v>
      </c>
      <c r="J480" s="176" t="s">
        <v>11389</v>
      </c>
      <c r="K480" s="176" t="s">
        <v>11388</v>
      </c>
      <c r="L480" s="8">
        <v>14</v>
      </c>
      <c r="M480" s="116"/>
      <c r="P4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&lt;tr&gt;&lt;td&gt;25115-0000&lt;/td&gt;&lt;td&gt;Imbricated riprap&lt;/td&gt;&lt;td&gt;m3&lt;/td&gt;&lt;td&gt;IMBRICATED RIPRAP&lt;/td&gt;&lt;td&gt;CUYD&lt;/td&gt;&lt;td&gt;0&lt;/td&gt;&lt;td&gt;3&lt;/td&gt;&lt;td&gt;N&lt;/td&gt;&lt;td&gt; &lt;/td&gt;&lt;td&gt;&lt;/td&gt;&lt;/tr&gt;</v>
      </c>
      <c r="Q480" s="106" t="str">
        <f>IF(PayItems[[#This Row],[Date Added / Modified]]&gt;0,TEXT(PayItems[[#This Row],[Date Added / Modified]],"m/d/yyy"),"")</f>
        <v/>
      </c>
    </row>
    <row r="481" spans="1:17" x14ac:dyDescent="0.2">
      <c r="A481" s="6" t="s">
        <v>9802</v>
      </c>
      <c r="B481" s="6" t="s">
        <v>9340</v>
      </c>
      <c r="C481" s="6" t="s">
        <v>110</v>
      </c>
      <c r="D481" s="6" t="s">
        <v>9362</v>
      </c>
      <c r="E481" s="6" t="s">
        <v>63</v>
      </c>
      <c r="F481" s="8">
        <v>0</v>
      </c>
      <c r="G481" s="8">
        <v>3</v>
      </c>
      <c r="H481" s="6" t="s">
        <v>344</v>
      </c>
      <c r="I481" s="176" t="s">
        <v>11389</v>
      </c>
      <c r="J481" s="176" t="s">
        <v>11389</v>
      </c>
      <c r="K481" s="176" t="s">
        <v>11388</v>
      </c>
      <c r="L481" s="8">
        <v>14</v>
      </c>
      <c r="M481" s="116"/>
      <c r="P4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&lt;tr&gt;&lt;td&gt;25120-0000&lt;/td&gt;&lt;td&gt;Riprap ditch, method A&lt;/td&gt;&lt;td&gt;m&lt;/td&gt;&lt;td&gt;RIPRAP DITCH, METHOD A&lt;/td&gt;&lt;td&gt;LNFT&lt;/td&gt;&lt;td&gt;0&lt;/td&gt;&lt;td&gt;3&lt;/td&gt;&lt;td&gt;N&lt;/td&gt;&lt;td&gt; &lt;/td&gt;&lt;td&gt;&lt;/td&gt;&lt;/tr&gt;</v>
      </c>
      <c r="Q481" s="106" t="str">
        <f>IF(PayItems[[#This Row],[Date Added / Modified]]&gt;0,TEXT(PayItems[[#This Row],[Date Added / Modified]],"m/d/yyy"),"")</f>
        <v/>
      </c>
    </row>
    <row r="482" spans="1:17" x14ac:dyDescent="0.2">
      <c r="A482" s="6" t="s">
        <v>9803</v>
      </c>
      <c r="B482" s="6" t="s">
        <v>9341</v>
      </c>
      <c r="C482" s="6" t="s">
        <v>110</v>
      </c>
      <c r="D482" s="6" t="s">
        <v>9363</v>
      </c>
      <c r="E482" s="6" t="s">
        <v>63</v>
      </c>
      <c r="F482" s="8">
        <v>0</v>
      </c>
      <c r="G482" s="8">
        <v>3</v>
      </c>
      <c r="H482" s="6" t="s">
        <v>344</v>
      </c>
      <c r="I482" s="176" t="s">
        <v>11389</v>
      </c>
      <c r="J482" s="176" t="s">
        <v>11389</v>
      </c>
      <c r="K482" s="176" t="s">
        <v>11388</v>
      </c>
      <c r="L482" s="8">
        <v>14</v>
      </c>
      <c r="M482" s="116"/>
      <c r="P4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&lt;tr&gt;&lt;td&gt;25120-0100&lt;/td&gt;&lt;td&gt;Riprap ditch, method A, class 1&lt;/td&gt;&lt;td&gt;m&lt;/td&gt;&lt;td&gt;RIPRAP DITCH, METHOD A, CLASS 1&lt;/td&gt;&lt;td&gt;LNFT&lt;/td&gt;&lt;td&gt;0&lt;/td&gt;&lt;td&gt;3&lt;/td&gt;&lt;td&gt;N&lt;/td&gt;&lt;td&gt; &lt;/td&gt;&lt;td&gt;&lt;/td&gt;&lt;/tr&gt;</v>
      </c>
      <c r="Q482" s="106" t="str">
        <f>IF(PayItems[[#This Row],[Date Added / Modified]]&gt;0,TEXT(PayItems[[#This Row],[Date Added / Modified]],"m/d/yyy"),"")</f>
        <v/>
      </c>
    </row>
    <row r="483" spans="1:17" x14ac:dyDescent="0.2">
      <c r="A483" s="6" t="s">
        <v>9804</v>
      </c>
      <c r="B483" s="6" t="s">
        <v>9342</v>
      </c>
      <c r="C483" s="6" t="s">
        <v>110</v>
      </c>
      <c r="D483" s="6" t="s">
        <v>9364</v>
      </c>
      <c r="E483" s="6" t="s">
        <v>63</v>
      </c>
      <c r="F483" s="8">
        <v>0</v>
      </c>
      <c r="G483" s="8">
        <v>3</v>
      </c>
      <c r="H483" s="6" t="s">
        <v>344</v>
      </c>
      <c r="I483" s="176" t="s">
        <v>11389</v>
      </c>
      <c r="J483" s="176" t="s">
        <v>11389</v>
      </c>
      <c r="K483" s="176" t="s">
        <v>11388</v>
      </c>
      <c r="L483" s="8">
        <v>14</v>
      </c>
      <c r="M483" s="116"/>
      <c r="P4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&lt;tr&gt;&lt;td&gt;25120-0200&lt;/td&gt;&lt;td&gt;Riprap ditch, method A, class 2&lt;/td&gt;&lt;td&gt;m&lt;/td&gt;&lt;td&gt;RIPRAP DITCH, METHOD A, CLASS 2&lt;/td&gt;&lt;td&gt;LNFT&lt;/td&gt;&lt;td&gt;0&lt;/td&gt;&lt;td&gt;3&lt;/td&gt;&lt;td&gt;N&lt;/td&gt;&lt;td&gt; &lt;/td&gt;&lt;td&gt;&lt;/td&gt;&lt;/tr&gt;</v>
      </c>
      <c r="Q483" s="106" t="str">
        <f>IF(PayItems[[#This Row],[Date Added / Modified]]&gt;0,TEXT(PayItems[[#This Row],[Date Added / Modified]],"m/d/yyy"),"")</f>
        <v/>
      </c>
    </row>
    <row r="484" spans="1:17" x14ac:dyDescent="0.2">
      <c r="A484" s="6" t="s">
        <v>9805</v>
      </c>
      <c r="B484" s="6" t="s">
        <v>9343</v>
      </c>
      <c r="C484" s="6" t="s">
        <v>110</v>
      </c>
      <c r="D484" s="6" t="s">
        <v>9365</v>
      </c>
      <c r="E484" s="6" t="s">
        <v>63</v>
      </c>
      <c r="F484" s="8">
        <v>0</v>
      </c>
      <c r="G484" s="8">
        <v>3</v>
      </c>
      <c r="H484" s="6" t="s">
        <v>344</v>
      </c>
      <c r="I484" s="176" t="s">
        <v>11389</v>
      </c>
      <c r="J484" s="176" t="s">
        <v>11389</v>
      </c>
      <c r="K484" s="176" t="s">
        <v>11388</v>
      </c>
      <c r="L484" s="8">
        <v>14</v>
      </c>
      <c r="M484" s="116"/>
      <c r="P4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&lt;tr&gt;&lt;td&gt;25120-0300&lt;/td&gt;&lt;td&gt;Riprap ditch, method A, class 3&lt;/td&gt;&lt;td&gt;m&lt;/td&gt;&lt;td&gt;RIPRAP DITCH, METHOD A, CLASS 3&lt;/td&gt;&lt;td&gt;LNFT&lt;/td&gt;&lt;td&gt;0&lt;/td&gt;&lt;td&gt;3&lt;/td&gt;&lt;td&gt;N&lt;/td&gt;&lt;td&gt; &lt;/td&gt;&lt;td&gt;&lt;/td&gt;&lt;/tr&gt;</v>
      </c>
      <c r="Q484" s="106" t="str">
        <f>IF(PayItems[[#This Row],[Date Added / Modified]]&gt;0,TEXT(PayItems[[#This Row],[Date Added / Modified]],"m/d/yyy"),"")</f>
        <v/>
      </c>
    </row>
    <row r="485" spans="1:17" x14ac:dyDescent="0.2">
      <c r="A485" s="6" t="s">
        <v>9806</v>
      </c>
      <c r="B485" s="6" t="s">
        <v>9344</v>
      </c>
      <c r="C485" s="6" t="s">
        <v>110</v>
      </c>
      <c r="D485" s="6" t="s">
        <v>9366</v>
      </c>
      <c r="E485" s="6" t="s">
        <v>63</v>
      </c>
      <c r="F485" s="8">
        <v>0</v>
      </c>
      <c r="G485" s="8">
        <v>3</v>
      </c>
      <c r="H485" s="6" t="s">
        <v>344</v>
      </c>
      <c r="I485" s="176" t="s">
        <v>11389</v>
      </c>
      <c r="J485" s="176" t="s">
        <v>11389</v>
      </c>
      <c r="K485" s="176" t="s">
        <v>11388</v>
      </c>
      <c r="L485" s="8">
        <v>14</v>
      </c>
      <c r="M485" s="116"/>
      <c r="P4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&lt;tr&gt;&lt;td&gt;25120-0400&lt;/td&gt;&lt;td&gt;Riprap ditch, method A, class 4&lt;/td&gt;&lt;td&gt;m&lt;/td&gt;&lt;td&gt;RIPRAP DITCH, METHOD A, CLASS 4&lt;/td&gt;&lt;td&gt;LNFT&lt;/td&gt;&lt;td&gt;0&lt;/td&gt;&lt;td&gt;3&lt;/td&gt;&lt;td&gt;N&lt;/td&gt;&lt;td&gt; &lt;/td&gt;&lt;td&gt;&lt;/td&gt;&lt;/tr&gt;</v>
      </c>
      <c r="Q485" s="106" t="str">
        <f>IF(PayItems[[#This Row],[Date Added / Modified]]&gt;0,TEXT(PayItems[[#This Row],[Date Added / Modified]],"m/d/yyy"),"")</f>
        <v/>
      </c>
    </row>
    <row r="486" spans="1:17" x14ac:dyDescent="0.2">
      <c r="A486" s="6" t="s">
        <v>9807</v>
      </c>
      <c r="B486" s="6" t="s">
        <v>9345</v>
      </c>
      <c r="C486" s="6" t="s">
        <v>110</v>
      </c>
      <c r="D486" s="6" t="s">
        <v>9367</v>
      </c>
      <c r="E486" s="6" t="s">
        <v>63</v>
      </c>
      <c r="F486" s="8">
        <v>0</v>
      </c>
      <c r="G486" s="8">
        <v>3</v>
      </c>
      <c r="H486" s="6" t="s">
        <v>344</v>
      </c>
      <c r="I486" s="176" t="s">
        <v>11389</v>
      </c>
      <c r="J486" s="176" t="s">
        <v>11389</v>
      </c>
      <c r="K486" s="176" t="s">
        <v>11388</v>
      </c>
      <c r="L486" s="8">
        <v>14</v>
      </c>
      <c r="M486" s="116"/>
      <c r="P4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&lt;tr&gt;&lt;td&gt;25120-0500&lt;/td&gt;&lt;td&gt;Riprap ditch, method A, class 5&lt;/td&gt;&lt;td&gt;m&lt;/td&gt;&lt;td&gt;RIPRAP DITCH, METHOD A, CLASS 5&lt;/td&gt;&lt;td&gt;LNFT&lt;/td&gt;&lt;td&gt;0&lt;/td&gt;&lt;td&gt;3&lt;/td&gt;&lt;td&gt;N&lt;/td&gt;&lt;td&gt; &lt;/td&gt;&lt;td&gt;&lt;/td&gt;&lt;/tr&gt;</v>
      </c>
      <c r="Q486" s="106" t="str">
        <f>IF(PayItems[[#This Row],[Date Added / Modified]]&gt;0,TEXT(PayItems[[#This Row],[Date Added / Modified]],"m/d/yyy"),"")</f>
        <v/>
      </c>
    </row>
    <row r="487" spans="1:17" x14ac:dyDescent="0.2">
      <c r="A487" s="6" t="s">
        <v>9808</v>
      </c>
      <c r="B487" s="6" t="s">
        <v>9346</v>
      </c>
      <c r="C487" s="6" t="s">
        <v>110</v>
      </c>
      <c r="D487" s="6" t="s">
        <v>9368</v>
      </c>
      <c r="E487" s="6" t="s">
        <v>63</v>
      </c>
      <c r="F487" s="8">
        <v>0</v>
      </c>
      <c r="G487" s="8">
        <v>3</v>
      </c>
      <c r="H487" s="6" t="s">
        <v>344</v>
      </c>
      <c r="I487" s="176" t="s">
        <v>11389</v>
      </c>
      <c r="J487" s="176" t="s">
        <v>11389</v>
      </c>
      <c r="K487" s="176" t="s">
        <v>11388</v>
      </c>
      <c r="L487" s="8">
        <v>14</v>
      </c>
      <c r="M487" s="116"/>
      <c r="P4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&lt;tr&gt;&lt;td&gt;25120-0600&lt;/td&gt;&lt;td&gt;Riprap ditch, method A, class 6&lt;/td&gt;&lt;td&gt;m&lt;/td&gt;&lt;td&gt;RIPRAP DITCH, METHOD A, CLASS 6&lt;/td&gt;&lt;td&gt;LNFT&lt;/td&gt;&lt;td&gt;0&lt;/td&gt;&lt;td&gt;3&lt;/td&gt;&lt;td&gt;N&lt;/td&gt;&lt;td&gt; &lt;/td&gt;&lt;td&gt;&lt;/td&gt;&lt;/tr&gt;</v>
      </c>
      <c r="Q487" s="106" t="str">
        <f>IF(PayItems[[#This Row],[Date Added / Modified]]&gt;0,TEXT(PayItems[[#This Row],[Date Added / Modified]],"m/d/yyy"),"")</f>
        <v/>
      </c>
    </row>
    <row r="488" spans="1:17" x14ac:dyDescent="0.2">
      <c r="A488" s="6" t="s">
        <v>9809</v>
      </c>
      <c r="B488" s="6" t="s">
        <v>9347</v>
      </c>
      <c r="C488" s="6" t="s">
        <v>110</v>
      </c>
      <c r="D488" s="6" t="s">
        <v>9369</v>
      </c>
      <c r="E488" s="6" t="s">
        <v>63</v>
      </c>
      <c r="F488" s="8">
        <v>0</v>
      </c>
      <c r="G488" s="8">
        <v>3</v>
      </c>
      <c r="H488" s="6" t="s">
        <v>344</v>
      </c>
      <c r="I488" s="176" t="s">
        <v>11389</v>
      </c>
      <c r="J488" s="176" t="s">
        <v>11389</v>
      </c>
      <c r="K488" s="176" t="s">
        <v>11388</v>
      </c>
      <c r="L488" s="8">
        <v>14</v>
      </c>
      <c r="M488" s="116"/>
      <c r="P4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&lt;tr&gt;&lt;td&gt;25120-0700&lt;/td&gt;&lt;td&gt;Riprap ditch, method A, class 7&lt;/td&gt;&lt;td&gt;m&lt;/td&gt;&lt;td&gt;RIPRAP DITCH, METHOD A, CLASS 7&lt;/td&gt;&lt;td&gt;LNFT&lt;/td&gt;&lt;td&gt;0&lt;/td&gt;&lt;td&gt;3&lt;/td&gt;&lt;td&gt;N&lt;/td&gt;&lt;td&gt; &lt;/td&gt;&lt;td&gt;&lt;/td&gt;&lt;/tr&gt;</v>
      </c>
      <c r="Q488" s="106" t="str">
        <f>IF(PayItems[[#This Row],[Date Added / Modified]]&gt;0,TEXT(PayItems[[#This Row],[Date Added / Modified]],"m/d/yyy"),"")</f>
        <v/>
      </c>
    </row>
    <row r="489" spans="1:17" x14ac:dyDescent="0.2">
      <c r="A489" s="6" t="s">
        <v>9810</v>
      </c>
      <c r="B489" s="6" t="s">
        <v>9348</v>
      </c>
      <c r="C489" s="6" t="s">
        <v>110</v>
      </c>
      <c r="D489" s="6" t="s">
        <v>9370</v>
      </c>
      <c r="E489" s="6" t="s">
        <v>63</v>
      </c>
      <c r="F489" s="8">
        <v>0</v>
      </c>
      <c r="G489" s="8">
        <v>3</v>
      </c>
      <c r="H489" s="6" t="s">
        <v>344</v>
      </c>
      <c r="I489" s="176" t="s">
        <v>11389</v>
      </c>
      <c r="J489" s="176" t="s">
        <v>11389</v>
      </c>
      <c r="K489" s="176" t="s">
        <v>11388</v>
      </c>
      <c r="L489" s="8">
        <v>14</v>
      </c>
      <c r="M489" s="116"/>
      <c r="P4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&lt;tr&gt;&lt;td&gt;25120-0800&lt;/td&gt;&lt;td&gt;Riprap ditch, method A, class 8&lt;/td&gt;&lt;td&gt;m&lt;/td&gt;&lt;td&gt;RIPRAP DITCH, METHOD A, CLASS 8&lt;/td&gt;&lt;td&gt;LNFT&lt;/td&gt;&lt;td&gt;0&lt;/td&gt;&lt;td&gt;3&lt;/td&gt;&lt;td&gt;N&lt;/td&gt;&lt;td&gt; &lt;/td&gt;&lt;td&gt;&lt;/td&gt;&lt;/tr&gt;</v>
      </c>
      <c r="Q489" s="106" t="str">
        <f>IF(PayItems[[#This Row],[Date Added / Modified]]&gt;0,TEXT(PayItems[[#This Row],[Date Added / Modified]],"m/d/yyy"),"")</f>
        <v/>
      </c>
    </row>
    <row r="490" spans="1:17" x14ac:dyDescent="0.2">
      <c r="A490" s="6" t="s">
        <v>9811</v>
      </c>
      <c r="B490" s="6" t="s">
        <v>9349</v>
      </c>
      <c r="C490" s="6" t="s">
        <v>110</v>
      </c>
      <c r="D490" s="6" t="s">
        <v>9371</v>
      </c>
      <c r="E490" s="6" t="s">
        <v>63</v>
      </c>
      <c r="F490" s="8">
        <v>0</v>
      </c>
      <c r="G490" s="8">
        <v>3</v>
      </c>
      <c r="H490" s="6" t="s">
        <v>344</v>
      </c>
      <c r="I490" s="176" t="s">
        <v>11389</v>
      </c>
      <c r="J490" s="176" t="s">
        <v>11389</v>
      </c>
      <c r="K490" s="176" t="s">
        <v>11388</v>
      </c>
      <c r="L490" s="8">
        <v>14</v>
      </c>
      <c r="M490" s="116"/>
      <c r="P4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&lt;tr&gt;&lt;td&gt;25120-0900&lt;/td&gt;&lt;td&gt;Riprap ditch, method A, class 9&lt;/td&gt;&lt;td&gt;m&lt;/td&gt;&lt;td&gt;RIPRAP DITCH, METHOD A, CLASS 9&lt;/td&gt;&lt;td&gt;LNFT&lt;/td&gt;&lt;td&gt;0&lt;/td&gt;&lt;td&gt;3&lt;/td&gt;&lt;td&gt;N&lt;/td&gt;&lt;td&gt; &lt;/td&gt;&lt;td&gt;&lt;/td&gt;&lt;/tr&gt;</v>
      </c>
      <c r="Q490" s="106" t="str">
        <f>IF(PayItems[[#This Row],[Date Added / Modified]]&gt;0,TEXT(PayItems[[#This Row],[Date Added / Modified]],"m/d/yyy"),"")</f>
        <v/>
      </c>
    </row>
    <row r="491" spans="1:17" x14ac:dyDescent="0.2">
      <c r="A491" s="6" t="s">
        <v>1169</v>
      </c>
      <c r="B491" s="6" t="s">
        <v>9350</v>
      </c>
      <c r="C491" s="6" t="s">
        <v>110</v>
      </c>
      <c r="D491" s="6" t="s">
        <v>9372</v>
      </c>
      <c r="E491" s="6" t="s">
        <v>63</v>
      </c>
      <c r="F491" s="8">
        <v>0</v>
      </c>
      <c r="G491" s="8">
        <v>3</v>
      </c>
      <c r="H491" s="6" t="s">
        <v>344</v>
      </c>
      <c r="I491" s="176" t="s">
        <v>11389</v>
      </c>
      <c r="J491" s="176" t="s">
        <v>11389</v>
      </c>
      <c r="K491" s="176" t="s">
        <v>11388</v>
      </c>
      <c r="L491" s="8">
        <v>14</v>
      </c>
      <c r="M491" s="116"/>
      <c r="P4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&lt;tr&gt;&lt;td&gt;25120-1000&lt;/td&gt;&lt;td&gt;Riprap ditch, method A, class 10&lt;/td&gt;&lt;td&gt;m&lt;/td&gt;&lt;td&gt;RIPRAP DITCH, METHOD A, CLASS 10&lt;/td&gt;&lt;td&gt;LNFT&lt;/td&gt;&lt;td&gt;0&lt;/td&gt;&lt;td&gt;3&lt;/td&gt;&lt;td&gt;N&lt;/td&gt;&lt;td&gt; &lt;/td&gt;&lt;td&gt;&lt;/td&gt;&lt;/tr&gt;</v>
      </c>
      <c r="Q491" s="106" t="str">
        <f>IF(PayItems[[#This Row],[Date Added / Modified]]&gt;0,TEXT(PayItems[[#This Row],[Date Added / Modified]],"m/d/yyy"),"")</f>
        <v/>
      </c>
    </row>
    <row r="492" spans="1:17" x14ac:dyDescent="0.2">
      <c r="A492" s="6" t="s">
        <v>1170</v>
      </c>
      <c r="B492" s="6" t="s">
        <v>9351</v>
      </c>
      <c r="C492" s="6" t="s">
        <v>110</v>
      </c>
      <c r="D492" s="6" t="s">
        <v>9373</v>
      </c>
      <c r="E492" s="6" t="s">
        <v>63</v>
      </c>
      <c r="F492" s="8">
        <v>0</v>
      </c>
      <c r="G492" s="8">
        <v>3</v>
      </c>
      <c r="H492" s="6" t="s">
        <v>344</v>
      </c>
      <c r="I492" s="176" t="s">
        <v>11389</v>
      </c>
      <c r="J492" s="176" t="s">
        <v>11389</v>
      </c>
      <c r="K492" s="176" t="s">
        <v>11388</v>
      </c>
      <c r="L492" s="8">
        <v>14</v>
      </c>
      <c r="M492" s="116"/>
      <c r="P4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&lt;tr&gt;&lt;td&gt;25120-2000&lt;/td&gt;&lt;td&gt;Riprap ditch, method B&lt;/td&gt;&lt;td&gt;m&lt;/td&gt;&lt;td&gt;RIPRAP DITCH, METHOD B&lt;/td&gt;&lt;td&gt;LNFT&lt;/td&gt;&lt;td&gt;0&lt;/td&gt;&lt;td&gt;3&lt;/td&gt;&lt;td&gt;N&lt;/td&gt;&lt;td&gt; &lt;/td&gt;&lt;td&gt;&lt;/td&gt;&lt;/tr&gt;</v>
      </c>
      <c r="Q492" s="106" t="str">
        <f>IF(PayItems[[#This Row],[Date Added / Modified]]&gt;0,TEXT(PayItems[[#This Row],[Date Added / Modified]],"m/d/yyy"),"")</f>
        <v/>
      </c>
    </row>
    <row r="493" spans="1:17" x14ac:dyDescent="0.2">
      <c r="A493" s="6" t="s">
        <v>9812</v>
      </c>
      <c r="B493" s="6" t="s">
        <v>9352</v>
      </c>
      <c r="C493" s="6" t="s">
        <v>110</v>
      </c>
      <c r="D493" s="6" t="s">
        <v>9374</v>
      </c>
      <c r="E493" s="6" t="s">
        <v>63</v>
      </c>
      <c r="F493" s="8">
        <v>0</v>
      </c>
      <c r="G493" s="8">
        <v>3</v>
      </c>
      <c r="H493" s="6" t="s">
        <v>344</v>
      </c>
      <c r="I493" s="176" t="s">
        <v>11389</v>
      </c>
      <c r="J493" s="176" t="s">
        <v>11389</v>
      </c>
      <c r="K493" s="176" t="s">
        <v>11388</v>
      </c>
      <c r="L493" s="8">
        <v>14</v>
      </c>
      <c r="M493" s="116"/>
      <c r="P4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&lt;tr&gt;&lt;td&gt;25120-2100&lt;/td&gt;&lt;td&gt;Riprap ditch, method B, class 1&lt;/td&gt;&lt;td&gt;m&lt;/td&gt;&lt;td&gt;RIPRAP DITCH, METHOD B, CLASS 1&lt;/td&gt;&lt;td&gt;LNFT&lt;/td&gt;&lt;td&gt;0&lt;/td&gt;&lt;td&gt;3&lt;/td&gt;&lt;td&gt;N&lt;/td&gt;&lt;td&gt; &lt;/td&gt;&lt;td&gt;&lt;/td&gt;&lt;/tr&gt;</v>
      </c>
      <c r="Q493" s="106" t="str">
        <f>IF(PayItems[[#This Row],[Date Added / Modified]]&gt;0,TEXT(PayItems[[#This Row],[Date Added / Modified]],"m/d/yyy"),"")</f>
        <v/>
      </c>
    </row>
    <row r="494" spans="1:17" x14ac:dyDescent="0.2">
      <c r="A494" s="6" t="s">
        <v>9813</v>
      </c>
      <c r="B494" s="6" t="s">
        <v>9353</v>
      </c>
      <c r="C494" s="6" t="s">
        <v>110</v>
      </c>
      <c r="D494" s="6" t="s">
        <v>9375</v>
      </c>
      <c r="E494" s="6" t="s">
        <v>63</v>
      </c>
      <c r="F494" s="8">
        <v>0</v>
      </c>
      <c r="G494" s="8">
        <v>3</v>
      </c>
      <c r="H494" s="6" t="s">
        <v>344</v>
      </c>
      <c r="I494" s="176" t="s">
        <v>11389</v>
      </c>
      <c r="J494" s="176" t="s">
        <v>11389</v>
      </c>
      <c r="K494" s="176" t="s">
        <v>11388</v>
      </c>
      <c r="L494" s="8">
        <v>14</v>
      </c>
      <c r="M494" s="116"/>
      <c r="P4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&lt;tr&gt;&lt;td&gt;25120-2200&lt;/td&gt;&lt;td&gt;Riprap ditch, method B, class 2&lt;/td&gt;&lt;td&gt;m&lt;/td&gt;&lt;td&gt;RIPRAP DITCH, METHOD B, CLASS 2&lt;/td&gt;&lt;td&gt;LNFT&lt;/td&gt;&lt;td&gt;0&lt;/td&gt;&lt;td&gt;3&lt;/td&gt;&lt;td&gt;N&lt;/td&gt;&lt;td&gt; &lt;/td&gt;&lt;td&gt;&lt;/td&gt;&lt;/tr&gt;</v>
      </c>
      <c r="Q494" s="106" t="str">
        <f>IF(PayItems[[#This Row],[Date Added / Modified]]&gt;0,TEXT(PayItems[[#This Row],[Date Added / Modified]],"m/d/yyy"),"")</f>
        <v/>
      </c>
    </row>
    <row r="495" spans="1:17" x14ac:dyDescent="0.2">
      <c r="A495" s="6" t="s">
        <v>9814</v>
      </c>
      <c r="B495" s="6" t="s">
        <v>9354</v>
      </c>
      <c r="C495" s="6" t="s">
        <v>110</v>
      </c>
      <c r="D495" s="6" t="s">
        <v>9376</v>
      </c>
      <c r="E495" s="6" t="s">
        <v>63</v>
      </c>
      <c r="F495" s="8">
        <v>0</v>
      </c>
      <c r="G495" s="8">
        <v>3</v>
      </c>
      <c r="H495" s="6" t="s">
        <v>344</v>
      </c>
      <c r="I495" s="176" t="s">
        <v>11389</v>
      </c>
      <c r="J495" s="176" t="s">
        <v>11389</v>
      </c>
      <c r="K495" s="176" t="s">
        <v>11388</v>
      </c>
      <c r="L495" s="8">
        <v>14</v>
      </c>
      <c r="M495" s="116"/>
      <c r="P4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&lt;tr&gt;&lt;td&gt;25120-2300&lt;/td&gt;&lt;td&gt;Riprap ditch, method B, class 3&lt;/td&gt;&lt;td&gt;m&lt;/td&gt;&lt;td&gt;RIPRAP DITCH, METHOD B, CLASS 3&lt;/td&gt;&lt;td&gt;LNFT&lt;/td&gt;&lt;td&gt;0&lt;/td&gt;&lt;td&gt;3&lt;/td&gt;&lt;td&gt;N&lt;/td&gt;&lt;td&gt; &lt;/td&gt;&lt;td&gt;&lt;/td&gt;&lt;/tr&gt;</v>
      </c>
      <c r="Q495" s="106" t="str">
        <f>IF(PayItems[[#This Row],[Date Added / Modified]]&gt;0,TEXT(PayItems[[#This Row],[Date Added / Modified]],"m/d/yyy"),"")</f>
        <v/>
      </c>
    </row>
    <row r="496" spans="1:17" x14ac:dyDescent="0.2">
      <c r="A496" s="6" t="s">
        <v>9815</v>
      </c>
      <c r="B496" s="6" t="s">
        <v>9355</v>
      </c>
      <c r="C496" s="6" t="s">
        <v>110</v>
      </c>
      <c r="D496" s="6" t="s">
        <v>9377</v>
      </c>
      <c r="E496" s="6" t="s">
        <v>63</v>
      </c>
      <c r="F496" s="8">
        <v>0</v>
      </c>
      <c r="G496" s="8">
        <v>3</v>
      </c>
      <c r="H496" s="6" t="s">
        <v>344</v>
      </c>
      <c r="I496" s="176" t="s">
        <v>11389</v>
      </c>
      <c r="J496" s="176" t="s">
        <v>11389</v>
      </c>
      <c r="K496" s="176" t="s">
        <v>11388</v>
      </c>
      <c r="L496" s="8">
        <v>14</v>
      </c>
      <c r="M496" s="116"/>
      <c r="P4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&lt;tr&gt;&lt;td&gt;25120-2400&lt;/td&gt;&lt;td&gt;Riprap ditch, method B, class 4&lt;/td&gt;&lt;td&gt;m&lt;/td&gt;&lt;td&gt;RIPRAP DITCH, METHOD B, CLASS 4&lt;/td&gt;&lt;td&gt;LNFT&lt;/td&gt;&lt;td&gt;0&lt;/td&gt;&lt;td&gt;3&lt;/td&gt;&lt;td&gt;N&lt;/td&gt;&lt;td&gt; &lt;/td&gt;&lt;td&gt;&lt;/td&gt;&lt;/tr&gt;</v>
      </c>
      <c r="Q496" s="106" t="str">
        <f>IF(PayItems[[#This Row],[Date Added / Modified]]&gt;0,TEXT(PayItems[[#This Row],[Date Added / Modified]],"m/d/yyy"),"")</f>
        <v/>
      </c>
    </row>
    <row r="497" spans="1:17" x14ac:dyDescent="0.2">
      <c r="A497" s="6" t="s">
        <v>9816</v>
      </c>
      <c r="B497" s="6" t="s">
        <v>9356</v>
      </c>
      <c r="C497" s="6" t="s">
        <v>110</v>
      </c>
      <c r="D497" s="6" t="s">
        <v>9378</v>
      </c>
      <c r="E497" s="6" t="s">
        <v>63</v>
      </c>
      <c r="F497" s="8">
        <v>0</v>
      </c>
      <c r="G497" s="8">
        <v>3</v>
      </c>
      <c r="H497" s="6" t="s">
        <v>344</v>
      </c>
      <c r="I497" s="176" t="s">
        <v>11389</v>
      </c>
      <c r="J497" s="176" t="s">
        <v>11389</v>
      </c>
      <c r="K497" s="176" t="s">
        <v>11388</v>
      </c>
      <c r="L497" s="8">
        <v>14</v>
      </c>
      <c r="M497" s="116"/>
      <c r="P4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&lt;tr&gt;&lt;td&gt;25120-2500&lt;/td&gt;&lt;td&gt;Riprap ditch, method B, class 5&lt;/td&gt;&lt;td&gt;m&lt;/td&gt;&lt;td&gt;RIPRAP DITCH, METHOD B, CLASS 5&lt;/td&gt;&lt;td&gt;LNFT&lt;/td&gt;&lt;td&gt;0&lt;/td&gt;&lt;td&gt;3&lt;/td&gt;&lt;td&gt;N&lt;/td&gt;&lt;td&gt; &lt;/td&gt;&lt;td&gt;&lt;/td&gt;&lt;/tr&gt;</v>
      </c>
      <c r="Q497" s="106" t="str">
        <f>IF(PayItems[[#This Row],[Date Added / Modified]]&gt;0,TEXT(PayItems[[#This Row],[Date Added / Modified]],"m/d/yyy"),"")</f>
        <v/>
      </c>
    </row>
    <row r="498" spans="1:17" x14ac:dyDescent="0.2">
      <c r="A498" s="6" t="s">
        <v>9817</v>
      </c>
      <c r="B498" s="6" t="s">
        <v>9357</v>
      </c>
      <c r="C498" s="6" t="s">
        <v>110</v>
      </c>
      <c r="D498" s="6" t="s">
        <v>9379</v>
      </c>
      <c r="E498" s="6" t="s">
        <v>63</v>
      </c>
      <c r="F498" s="8">
        <v>0</v>
      </c>
      <c r="G498" s="8">
        <v>3</v>
      </c>
      <c r="H498" s="6" t="s">
        <v>344</v>
      </c>
      <c r="I498" s="176" t="s">
        <v>11389</v>
      </c>
      <c r="J498" s="176" t="s">
        <v>11389</v>
      </c>
      <c r="K498" s="176" t="s">
        <v>11388</v>
      </c>
      <c r="L498" s="8">
        <v>14</v>
      </c>
      <c r="M498" s="116"/>
      <c r="P4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&lt;tr&gt;&lt;td&gt;25120-2600&lt;/td&gt;&lt;td&gt;Riprap ditch, method B, class 6&lt;/td&gt;&lt;td&gt;m&lt;/td&gt;&lt;td&gt;RIPRAP DITCH, METHOD B, CLASS 6&lt;/td&gt;&lt;td&gt;LNFT&lt;/td&gt;&lt;td&gt;0&lt;/td&gt;&lt;td&gt;3&lt;/td&gt;&lt;td&gt;N&lt;/td&gt;&lt;td&gt; &lt;/td&gt;&lt;td&gt;&lt;/td&gt;&lt;/tr&gt;</v>
      </c>
      <c r="Q498" s="106" t="str">
        <f>IF(PayItems[[#This Row],[Date Added / Modified]]&gt;0,TEXT(PayItems[[#This Row],[Date Added / Modified]],"m/d/yyy"),"")</f>
        <v/>
      </c>
    </row>
    <row r="499" spans="1:17" x14ac:dyDescent="0.2">
      <c r="A499" s="6" t="s">
        <v>9818</v>
      </c>
      <c r="B499" s="6" t="s">
        <v>9358</v>
      </c>
      <c r="C499" s="6" t="s">
        <v>110</v>
      </c>
      <c r="D499" s="6" t="s">
        <v>9380</v>
      </c>
      <c r="E499" s="6" t="s">
        <v>63</v>
      </c>
      <c r="F499" s="8">
        <v>0</v>
      </c>
      <c r="G499" s="8">
        <v>3</v>
      </c>
      <c r="H499" s="6" t="s">
        <v>344</v>
      </c>
      <c r="I499" s="176" t="s">
        <v>11389</v>
      </c>
      <c r="J499" s="176" t="s">
        <v>11389</v>
      </c>
      <c r="K499" s="176" t="s">
        <v>11388</v>
      </c>
      <c r="L499" s="8">
        <v>14</v>
      </c>
      <c r="M499" s="116"/>
      <c r="P4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&lt;tr&gt;&lt;td&gt;25120-2700&lt;/td&gt;&lt;td&gt;Riprap ditch, method B, class 7&lt;/td&gt;&lt;td&gt;m&lt;/td&gt;&lt;td&gt;RIPRAP DITCH, METHOD B, CLASS 7&lt;/td&gt;&lt;td&gt;LNFT&lt;/td&gt;&lt;td&gt;0&lt;/td&gt;&lt;td&gt;3&lt;/td&gt;&lt;td&gt;N&lt;/td&gt;&lt;td&gt; &lt;/td&gt;&lt;td&gt;&lt;/td&gt;&lt;/tr&gt;</v>
      </c>
      <c r="Q499" s="106" t="str">
        <f>IF(PayItems[[#This Row],[Date Added / Modified]]&gt;0,TEXT(PayItems[[#This Row],[Date Added / Modified]],"m/d/yyy"),"")</f>
        <v/>
      </c>
    </row>
    <row r="500" spans="1:17" x14ac:dyDescent="0.2">
      <c r="A500" s="6" t="s">
        <v>9819</v>
      </c>
      <c r="B500" s="6" t="s">
        <v>9359</v>
      </c>
      <c r="C500" s="6" t="s">
        <v>110</v>
      </c>
      <c r="D500" s="6" t="s">
        <v>9381</v>
      </c>
      <c r="E500" s="6" t="s">
        <v>63</v>
      </c>
      <c r="F500" s="8">
        <v>0</v>
      </c>
      <c r="G500" s="8">
        <v>3</v>
      </c>
      <c r="H500" s="6" t="s">
        <v>344</v>
      </c>
      <c r="I500" s="176" t="s">
        <v>11389</v>
      </c>
      <c r="J500" s="176" t="s">
        <v>11389</v>
      </c>
      <c r="K500" s="176" t="s">
        <v>11388</v>
      </c>
      <c r="L500" s="8">
        <v>14</v>
      </c>
      <c r="M500" s="116"/>
      <c r="P5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&lt;tr&gt;&lt;td&gt;25120-2800&lt;/td&gt;&lt;td&gt;Riprap ditch, method B, class 8&lt;/td&gt;&lt;td&gt;m&lt;/td&gt;&lt;td&gt;RIPRAP DITCH, METHOD B, CLASS 8&lt;/td&gt;&lt;td&gt;LNFT&lt;/td&gt;&lt;td&gt;0&lt;/td&gt;&lt;td&gt;3&lt;/td&gt;&lt;td&gt;N&lt;/td&gt;&lt;td&gt; &lt;/td&gt;&lt;td&gt;&lt;/td&gt;&lt;/tr&gt;</v>
      </c>
      <c r="Q500" s="106" t="str">
        <f>IF(PayItems[[#This Row],[Date Added / Modified]]&gt;0,TEXT(PayItems[[#This Row],[Date Added / Modified]],"m/d/yyy"),"")</f>
        <v/>
      </c>
    </row>
    <row r="501" spans="1:17" x14ac:dyDescent="0.2">
      <c r="A501" s="6" t="s">
        <v>9820</v>
      </c>
      <c r="B501" s="6" t="s">
        <v>9360</v>
      </c>
      <c r="C501" s="6" t="s">
        <v>110</v>
      </c>
      <c r="D501" s="6" t="s">
        <v>9382</v>
      </c>
      <c r="E501" s="6" t="s">
        <v>63</v>
      </c>
      <c r="F501" s="8">
        <v>0</v>
      </c>
      <c r="G501" s="8">
        <v>3</v>
      </c>
      <c r="H501" s="6" t="s">
        <v>344</v>
      </c>
      <c r="I501" s="176" t="s">
        <v>11389</v>
      </c>
      <c r="J501" s="176" t="s">
        <v>11389</v>
      </c>
      <c r="K501" s="176" t="s">
        <v>11388</v>
      </c>
      <c r="L501" s="8">
        <v>14</v>
      </c>
      <c r="M501" s="116"/>
      <c r="P5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&lt;tr&gt;&lt;td&gt;25120-2900&lt;/td&gt;&lt;td&gt;Riprap ditch, method B, class 9&lt;/td&gt;&lt;td&gt;m&lt;/td&gt;&lt;td&gt;RIPRAP DITCH, METHOD B, CLASS 9&lt;/td&gt;&lt;td&gt;LNFT&lt;/td&gt;&lt;td&gt;0&lt;/td&gt;&lt;td&gt;3&lt;/td&gt;&lt;td&gt;N&lt;/td&gt;&lt;td&gt; &lt;/td&gt;&lt;td&gt;&lt;/td&gt;&lt;/tr&gt;</v>
      </c>
      <c r="Q501" s="106" t="str">
        <f>IF(PayItems[[#This Row],[Date Added / Modified]]&gt;0,TEXT(PayItems[[#This Row],[Date Added / Modified]],"m/d/yyy"),"")</f>
        <v/>
      </c>
    </row>
    <row r="502" spans="1:17" x14ac:dyDescent="0.2">
      <c r="A502" s="6" t="s">
        <v>1171</v>
      </c>
      <c r="B502" s="6" t="s">
        <v>9361</v>
      </c>
      <c r="C502" s="6" t="s">
        <v>110</v>
      </c>
      <c r="D502" s="6" t="s">
        <v>9383</v>
      </c>
      <c r="E502" s="6" t="s">
        <v>63</v>
      </c>
      <c r="F502" s="8">
        <v>0</v>
      </c>
      <c r="G502" s="8">
        <v>3</v>
      </c>
      <c r="H502" s="6" t="s">
        <v>344</v>
      </c>
      <c r="I502" s="176" t="s">
        <v>11389</v>
      </c>
      <c r="J502" s="176" t="s">
        <v>11389</v>
      </c>
      <c r="K502" s="176" t="s">
        <v>11388</v>
      </c>
      <c r="L502" s="8">
        <v>14</v>
      </c>
      <c r="M502" s="116"/>
      <c r="P5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&lt;tr&gt;&lt;td&gt;25120-3000&lt;/td&gt;&lt;td&gt;Riprap ditch, method B, class 10&lt;/td&gt;&lt;td&gt;m&lt;/td&gt;&lt;td&gt;RIPRAP DITCH, METHOD B, CLASS 10&lt;/td&gt;&lt;td&gt;LNFT&lt;/td&gt;&lt;td&gt;0&lt;/td&gt;&lt;td&gt;3&lt;/td&gt;&lt;td&gt;N&lt;/td&gt;&lt;td&gt; &lt;/td&gt;&lt;td&gt;&lt;/td&gt;&lt;/tr&gt;</v>
      </c>
      <c r="Q502" s="106" t="str">
        <f>IF(PayItems[[#This Row],[Date Added / Modified]]&gt;0,TEXT(PayItems[[#This Row],[Date Added / Modified]],"m/d/yyy"),"")</f>
        <v/>
      </c>
    </row>
    <row r="503" spans="1:17" x14ac:dyDescent="0.2">
      <c r="A503" s="6" t="s">
        <v>1172</v>
      </c>
      <c r="B503" s="6" t="s">
        <v>1173</v>
      </c>
      <c r="C503" s="6" t="s">
        <v>113</v>
      </c>
      <c r="D503" s="6" t="s">
        <v>1174</v>
      </c>
      <c r="E503" s="8" t="s">
        <v>65</v>
      </c>
      <c r="F503" s="8">
        <v>0</v>
      </c>
      <c r="G503" s="8">
        <v>3</v>
      </c>
      <c r="H503" s="6" t="s">
        <v>344</v>
      </c>
      <c r="I503" s="176" t="s">
        <v>11389</v>
      </c>
      <c r="J503" s="176" t="s">
        <v>11389</v>
      </c>
      <c r="K503" s="176" t="s">
        <v>11388</v>
      </c>
      <c r="L503" s="8">
        <v>14</v>
      </c>
      <c r="M503" s="116"/>
      <c r="P5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&lt;tr&gt;&lt;td&gt;25124-0000&lt;/td&gt;&lt;td&gt;River cobbles&lt;/td&gt;&lt;td&gt;m3&lt;/td&gt;&lt;td&gt;RIVER COBBLES&lt;/td&gt;&lt;td&gt;CUYD&lt;/td&gt;&lt;td&gt;0&lt;/td&gt;&lt;td&gt;3&lt;/td&gt;&lt;td&gt;N&lt;/td&gt;&lt;td&gt; &lt;/td&gt;&lt;td&gt;&lt;/td&gt;&lt;/tr&gt;</v>
      </c>
      <c r="Q503" s="106" t="str">
        <f>IF(PayItems[[#This Row],[Date Added / Modified]]&gt;0,TEXT(PayItems[[#This Row],[Date Added / Modified]],"m/d/yyy"),"")</f>
        <v/>
      </c>
    </row>
    <row r="504" spans="1:17" x14ac:dyDescent="0.2">
      <c r="A504" s="6" t="s">
        <v>1175</v>
      </c>
      <c r="B504" s="6" t="s">
        <v>139</v>
      </c>
      <c r="C504" s="6" t="s">
        <v>6</v>
      </c>
      <c r="D504" s="6" t="s">
        <v>1176</v>
      </c>
      <c r="E504" s="8" t="s">
        <v>59</v>
      </c>
      <c r="F504" s="8">
        <v>0</v>
      </c>
      <c r="G504" s="8">
        <v>3</v>
      </c>
      <c r="H504" s="6" t="s">
        <v>344</v>
      </c>
      <c r="I504" s="176" t="s">
        <v>11389</v>
      </c>
      <c r="J504" s="176" t="s">
        <v>11389</v>
      </c>
      <c r="K504" s="176" t="s">
        <v>11388</v>
      </c>
      <c r="L504" s="8">
        <v>14</v>
      </c>
      <c r="M504" s="116"/>
      <c r="P5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&lt;tr&gt;&lt;td&gt;25125-0000&lt;/td&gt;&lt;td&gt;Boulder&lt;/td&gt;&lt;td&gt;Each&lt;/td&gt;&lt;td&gt;BOULDER&lt;/td&gt;&lt;td&gt;EACH&lt;/td&gt;&lt;td&gt;0&lt;/td&gt;&lt;td&gt;3&lt;/td&gt;&lt;td&gt;N&lt;/td&gt;&lt;td&gt; &lt;/td&gt;&lt;td&gt;&lt;/td&gt;&lt;/tr&gt;</v>
      </c>
      <c r="Q504" s="106" t="str">
        <f>IF(PayItems[[#This Row],[Date Added / Modified]]&gt;0,TEXT(PayItems[[#This Row],[Date Added / Modified]],"m/d/yyy"),"")</f>
        <v/>
      </c>
    </row>
    <row r="505" spans="1:17" x14ac:dyDescent="0.2">
      <c r="A505" s="6" t="s">
        <v>1177</v>
      </c>
      <c r="B505" s="6" t="s">
        <v>140</v>
      </c>
      <c r="C505" s="6" t="s">
        <v>6</v>
      </c>
      <c r="D505" s="6" t="s">
        <v>1178</v>
      </c>
      <c r="E505" s="8" t="s">
        <v>59</v>
      </c>
      <c r="F505" s="8">
        <v>0</v>
      </c>
      <c r="G505" s="8">
        <v>3</v>
      </c>
      <c r="H505" s="6" t="s">
        <v>344</v>
      </c>
      <c r="I505" s="176" t="s">
        <v>11389</v>
      </c>
      <c r="J505" s="176" t="s">
        <v>11389</v>
      </c>
      <c r="K505" s="176" t="s">
        <v>11388</v>
      </c>
      <c r="L505" s="8">
        <v>14</v>
      </c>
      <c r="M505" s="116"/>
      <c r="P5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&lt;tr&gt;&lt;td&gt;25126-0000&lt;/td&gt;&lt;td&gt;Remove and reset boulder&lt;/td&gt;&lt;td&gt;Each&lt;/td&gt;&lt;td&gt;REMOVE AND RESET BOULDER&lt;/td&gt;&lt;td&gt;EACH&lt;/td&gt;&lt;td&gt;0&lt;/td&gt;&lt;td&gt;3&lt;/td&gt;&lt;td&gt;N&lt;/td&gt;&lt;td&gt; &lt;/td&gt;&lt;td&gt;&lt;/td&gt;&lt;/tr&gt;</v>
      </c>
      <c r="Q505" s="106" t="str">
        <f>IF(PayItems[[#This Row],[Date Added / Modified]]&gt;0,TEXT(PayItems[[#This Row],[Date Added / Modified]],"m/d/yyy"),"")</f>
        <v/>
      </c>
    </row>
    <row r="506" spans="1:17" x14ac:dyDescent="0.2">
      <c r="A506" s="106" t="s">
        <v>1179</v>
      </c>
      <c r="B506" s="6" t="s">
        <v>1180</v>
      </c>
      <c r="C506" s="6" t="s">
        <v>113</v>
      </c>
      <c r="D506" s="6" t="s">
        <v>1181</v>
      </c>
      <c r="E506" s="8" t="s">
        <v>65</v>
      </c>
      <c r="F506" s="8">
        <v>0</v>
      </c>
      <c r="G506" s="8">
        <v>3</v>
      </c>
      <c r="H506" s="6" t="s">
        <v>344</v>
      </c>
      <c r="I506" s="176" t="s">
        <v>11389</v>
      </c>
      <c r="J506" s="176" t="s">
        <v>11389</v>
      </c>
      <c r="K506" s="176" t="s">
        <v>11388</v>
      </c>
      <c r="L506" s="8">
        <v>14</v>
      </c>
      <c r="M506" s="116"/>
      <c r="P5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&lt;tr&gt;&lt;td&gt;25201-0000&lt;/td&gt;&lt;td&gt;Special rock embankment&lt;/td&gt;&lt;td&gt;m3&lt;/td&gt;&lt;td&gt;SPECIAL ROCK EMBANKMENT&lt;/td&gt;&lt;td&gt;CUYD&lt;/td&gt;&lt;td&gt;0&lt;/td&gt;&lt;td&gt;3&lt;/td&gt;&lt;td&gt;N&lt;/td&gt;&lt;td&gt; &lt;/td&gt;&lt;td&gt;&lt;/td&gt;&lt;/tr&gt;</v>
      </c>
      <c r="Q506" s="106" t="str">
        <f>IF(PayItems[[#This Row],[Date Added / Modified]]&gt;0,TEXT(PayItems[[#This Row],[Date Added / Modified]],"m/d/yyy"),"")</f>
        <v/>
      </c>
    </row>
    <row r="507" spans="1:17" x14ac:dyDescent="0.2">
      <c r="A507" s="6" t="s">
        <v>1182</v>
      </c>
      <c r="B507" s="6" t="s">
        <v>1183</v>
      </c>
      <c r="C507" s="6" t="s">
        <v>113</v>
      </c>
      <c r="D507" s="6" t="s">
        <v>1184</v>
      </c>
      <c r="E507" s="8" t="s">
        <v>65</v>
      </c>
      <c r="F507" s="8">
        <v>0</v>
      </c>
      <c r="G507" s="8">
        <v>3</v>
      </c>
      <c r="H507" s="6" t="s">
        <v>344</v>
      </c>
      <c r="I507" s="176" t="s">
        <v>11389</v>
      </c>
      <c r="J507" s="176" t="s">
        <v>11389</v>
      </c>
      <c r="K507" s="176" t="s">
        <v>11388</v>
      </c>
      <c r="L507" s="8">
        <v>14</v>
      </c>
      <c r="M507" s="116"/>
      <c r="P5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&lt;tr&gt;&lt;td&gt;25201-1000&lt;/td&gt;&lt;td&gt;Special rock embankment, mechanically-placed&lt;/td&gt;&lt;td&gt;m3&lt;/td&gt;&lt;td&gt;SPECIAL ROCK EMBANKMENT, MECHANICALLY-PLACED&lt;/td&gt;&lt;td&gt;CUYD&lt;/td&gt;&lt;td&gt;0&lt;/td&gt;&lt;td&gt;3&lt;/td&gt;&lt;td&gt;N&lt;/td&gt;&lt;td&gt; &lt;/td&gt;&lt;td&gt;&lt;/td&gt;&lt;/tr&gt;</v>
      </c>
      <c r="Q507" s="106" t="str">
        <f>IF(PayItems[[#This Row],[Date Added / Modified]]&gt;0,TEXT(PayItems[[#This Row],[Date Added / Modified]],"m/d/yyy"),"")</f>
        <v/>
      </c>
    </row>
    <row r="508" spans="1:17" x14ac:dyDescent="0.2">
      <c r="A508" s="6" t="s">
        <v>1185</v>
      </c>
      <c r="B508" s="6" t="s">
        <v>1186</v>
      </c>
      <c r="C508" s="6" t="s">
        <v>113</v>
      </c>
      <c r="D508" s="6" t="s">
        <v>1187</v>
      </c>
      <c r="E508" s="8" t="s">
        <v>65</v>
      </c>
      <c r="F508" s="8">
        <v>0</v>
      </c>
      <c r="G508" s="8">
        <v>3</v>
      </c>
      <c r="H508" s="6" t="s">
        <v>344</v>
      </c>
      <c r="I508" s="176" t="s">
        <v>11389</v>
      </c>
      <c r="J508" s="176" t="s">
        <v>11389</v>
      </c>
      <c r="K508" s="176" t="s">
        <v>11388</v>
      </c>
      <c r="L508" s="8">
        <v>14</v>
      </c>
      <c r="M508" s="116"/>
      <c r="P5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&lt;tr&gt;&lt;td&gt;25201-2000&lt;/td&gt;&lt;td&gt;Special rock embankment, hand-placed&lt;/td&gt;&lt;td&gt;m3&lt;/td&gt;&lt;td&gt;SPECIAL ROCK EMBANKMENT, HAND-PLACED&lt;/td&gt;&lt;td&gt;CUYD&lt;/td&gt;&lt;td&gt;0&lt;/td&gt;&lt;td&gt;3&lt;/td&gt;&lt;td&gt;N&lt;/td&gt;&lt;td&gt; &lt;/td&gt;&lt;td&gt;&lt;/td&gt;&lt;/tr&gt;</v>
      </c>
      <c r="Q508" s="106" t="str">
        <f>IF(PayItems[[#This Row],[Date Added / Modified]]&gt;0,TEXT(PayItems[[#This Row],[Date Added / Modified]],"m/d/yyy"),"")</f>
        <v/>
      </c>
    </row>
    <row r="509" spans="1:17" x14ac:dyDescent="0.2">
      <c r="A509" s="6" t="s">
        <v>1188</v>
      </c>
      <c r="B509" s="6" t="s">
        <v>1180</v>
      </c>
      <c r="C509" s="6" t="s">
        <v>124</v>
      </c>
      <c r="D509" s="6" t="s">
        <v>1181</v>
      </c>
      <c r="E509" s="8" t="s">
        <v>66</v>
      </c>
      <c r="F509" s="8">
        <v>0</v>
      </c>
      <c r="G509" s="8">
        <v>3</v>
      </c>
      <c r="H509" s="6" t="s">
        <v>344</v>
      </c>
      <c r="I509" s="176" t="s">
        <v>11389</v>
      </c>
      <c r="J509" s="176" t="s">
        <v>11389</v>
      </c>
      <c r="K509" s="176" t="s">
        <v>11388</v>
      </c>
      <c r="L509" s="8">
        <v>14</v>
      </c>
      <c r="M509" s="116"/>
      <c r="P5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&lt;tr&gt;&lt;td&gt;25202-0000&lt;/td&gt;&lt;td&gt;Special rock embankment&lt;/td&gt;&lt;td&gt;t&lt;/td&gt;&lt;td&gt;SPECIAL ROCK EMBANKMENT&lt;/td&gt;&lt;td&gt;TON&lt;/td&gt;&lt;td&gt;0&lt;/td&gt;&lt;td&gt;3&lt;/td&gt;&lt;td&gt;N&lt;/td&gt;&lt;td&gt; &lt;/td&gt;&lt;td&gt;&lt;/td&gt;&lt;/tr&gt;</v>
      </c>
      <c r="Q509" s="106" t="str">
        <f>IF(PayItems[[#This Row],[Date Added / Modified]]&gt;0,TEXT(PayItems[[#This Row],[Date Added / Modified]],"m/d/yyy"),"")</f>
        <v/>
      </c>
    </row>
    <row r="510" spans="1:17" x14ac:dyDescent="0.2">
      <c r="A510" s="6" t="s">
        <v>1189</v>
      </c>
      <c r="B510" s="6" t="s">
        <v>1183</v>
      </c>
      <c r="C510" s="6" t="s">
        <v>124</v>
      </c>
      <c r="D510" s="6" t="s">
        <v>1184</v>
      </c>
      <c r="E510" s="8" t="s">
        <v>66</v>
      </c>
      <c r="F510" s="8">
        <v>0</v>
      </c>
      <c r="G510" s="8">
        <v>3</v>
      </c>
      <c r="H510" s="6" t="s">
        <v>344</v>
      </c>
      <c r="I510" s="176" t="s">
        <v>11389</v>
      </c>
      <c r="J510" s="176" t="s">
        <v>11389</v>
      </c>
      <c r="K510" s="176" t="s">
        <v>11388</v>
      </c>
      <c r="L510" s="8">
        <v>14</v>
      </c>
      <c r="M510" s="116"/>
      <c r="P5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&lt;tr&gt;&lt;td&gt;25202-1000&lt;/td&gt;&lt;td&gt;Special rock embankment, mechanically-placed&lt;/td&gt;&lt;td&gt;t&lt;/td&gt;&lt;td&gt;SPECIAL ROCK EMBANKMENT, MECHANICALLY-PLACED&lt;/td&gt;&lt;td&gt;TON&lt;/td&gt;&lt;td&gt;0&lt;/td&gt;&lt;td&gt;3&lt;/td&gt;&lt;td&gt;N&lt;/td&gt;&lt;td&gt; &lt;/td&gt;&lt;td&gt;&lt;/td&gt;&lt;/tr&gt;</v>
      </c>
      <c r="Q510" s="106" t="str">
        <f>IF(PayItems[[#This Row],[Date Added / Modified]]&gt;0,TEXT(PayItems[[#This Row],[Date Added / Modified]],"m/d/yyy"),"")</f>
        <v/>
      </c>
    </row>
    <row r="511" spans="1:17" x14ac:dyDescent="0.2">
      <c r="A511" s="6" t="s">
        <v>1190</v>
      </c>
      <c r="B511" s="6" t="s">
        <v>1186</v>
      </c>
      <c r="C511" s="6" t="s">
        <v>124</v>
      </c>
      <c r="D511" s="6" t="s">
        <v>1187</v>
      </c>
      <c r="E511" s="8" t="s">
        <v>66</v>
      </c>
      <c r="F511" s="8">
        <v>0</v>
      </c>
      <c r="G511" s="8">
        <v>3</v>
      </c>
      <c r="H511" s="6" t="s">
        <v>344</v>
      </c>
      <c r="I511" s="176" t="s">
        <v>11389</v>
      </c>
      <c r="J511" s="176" t="s">
        <v>11389</v>
      </c>
      <c r="K511" s="176" t="s">
        <v>11388</v>
      </c>
      <c r="L511" s="8">
        <v>14</v>
      </c>
      <c r="M511" s="116"/>
      <c r="P5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&lt;tr&gt;&lt;td&gt;25202-2000&lt;/td&gt;&lt;td&gt;Special rock embankment, hand-placed&lt;/td&gt;&lt;td&gt;t&lt;/td&gt;&lt;td&gt;SPECIAL ROCK EMBANKMENT, HAND-PLACED&lt;/td&gt;&lt;td&gt;TON&lt;/td&gt;&lt;td&gt;0&lt;/td&gt;&lt;td&gt;3&lt;/td&gt;&lt;td&gt;N&lt;/td&gt;&lt;td&gt; &lt;/td&gt;&lt;td&gt;&lt;/td&gt;&lt;/tr&gt;</v>
      </c>
      <c r="Q511" s="106" t="str">
        <f>IF(PayItems[[#This Row],[Date Added / Modified]]&gt;0,TEXT(PayItems[[#This Row],[Date Added / Modified]],"m/d/yyy"),"")</f>
        <v/>
      </c>
    </row>
    <row r="512" spans="1:17" x14ac:dyDescent="0.2">
      <c r="A512" s="6" t="s">
        <v>1191</v>
      </c>
      <c r="B512" s="6" t="s">
        <v>1192</v>
      </c>
      <c r="C512" s="6" t="s">
        <v>113</v>
      </c>
      <c r="D512" s="6" t="s">
        <v>1193</v>
      </c>
      <c r="E512" s="8" t="s">
        <v>65</v>
      </c>
      <c r="F512" s="8">
        <v>0</v>
      </c>
      <c r="G512" s="8">
        <v>3</v>
      </c>
      <c r="H512" s="6" t="s">
        <v>344</v>
      </c>
      <c r="I512" s="176" t="s">
        <v>11389</v>
      </c>
      <c r="J512" s="176" t="s">
        <v>11389</v>
      </c>
      <c r="K512" s="176" t="s">
        <v>11388</v>
      </c>
      <c r="L512" s="8">
        <v>14</v>
      </c>
      <c r="M512" s="116"/>
      <c r="P5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&lt;tr&gt;&lt;td&gt;25205-0000&lt;/td&gt;&lt;td&gt;Rock buttress&lt;/td&gt;&lt;td&gt;m3&lt;/td&gt;&lt;td&gt;ROCK BUTTRESS&lt;/td&gt;&lt;td&gt;CUYD&lt;/td&gt;&lt;td&gt;0&lt;/td&gt;&lt;td&gt;3&lt;/td&gt;&lt;td&gt;N&lt;/td&gt;&lt;td&gt; &lt;/td&gt;&lt;td&gt;&lt;/td&gt;&lt;/tr&gt;</v>
      </c>
      <c r="Q512" s="106" t="str">
        <f>IF(PayItems[[#This Row],[Date Added / Modified]]&gt;0,TEXT(PayItems[[#This Row],[Date Added / Modified]],"m/d/yyy"),"")</f>
        <v/>
      </c>
    </row>
    <row r="513" spans="1:17" x14ac:dyDescent="0.2">
      <c r="A513" s="6" t="s">
        <v>1194</v>
      </c>
      <c r="B513" s="6" t="s">
        <v>1195</v>
      </c>
      <c r="C513" s="6" t="s">
        <v>113</v>
      </c>
      <c r="D513" s="6" t="s">
        <v>1196</v>
      </c>
      <c r="E513" s="8" t="s">
        <v>65</v>
      </c>
      <c r="F513" s="8">
        <v>0</v>
      </c>
      <c r="G513" s="8">
        <v>3</v>
      </c>
      <c r="H513" s="6" t="s">
        <v>344</v>
      </c>
      <c r="I513" s="176" t="s">
        <v>11389</v>
      </c>
      <c r="J513" s="176" t="s">
        <v>11389</v>
      </c>
      <c r="K513" s="176" t="s">
        <v>11388</v>
      </c>
      <c r="L513" s="8">
        <v>14</v>
      </c>
      <c r="M513" s="116"/>
      <c r="P5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&lt;tr&gt;&lt;td&gt;25205-1000&lt;/td&gt;&lt;td&gt;Rock buttress, mechanically-placed&lt;/td&gt;&lt;td&gt;m3&lt;/td&gt;&lt;td&gt;ROCK BUTTRESS, MECHANICALLY-PLACED&lt;/td&gt;&lt;td&gt;CUYD&lt;/td&gt;&lt;td&gt;0&lt;/td&gt;&lt;td&gt;3&lt;/td&gt;&lt;td&gt;N&lt;/td&gt;&lt;td&gt; &lt;/td&gt;&lt;td&gt;&lt;/td&gt;&lt;/tr&gt;</v>
      </c>
      <c r="Q513" s="106" t="str">
        <f>IF(PayItems[[#This Row],[Date Added / Modified]]&gt;0,TEXT(PayItems[[#This Row],[Date Added / Modified]],"m/d/yyy"),"")</f>
        <v/>
      </c>
    </row>
    <row r="514" spans="1:17" x14ac:dyDescent="0.2">
      <c r="A514" s="6" t="s">
        <v>1197</v>
      </c>
      <c r="B514" s="6" t="s">
        <v>1198</v>
      </c>
      <c r="C514" s="6" t="s">
        <v>113</v>
      </c>
      <c r="D514" s="6" t="s">
        <v>1199</v>
      </c>
      <c r="E514" s="8" t="s">
        <v>65</v>
      </c>
      <c r="F514" s="8">
        <v>0</v>
      </c>
      <c r="G514" s="8">
        <v>3</v>
      </c>
      <c r="H514" s="6" t="s">
        <v>344</v>
      </c>
      <c r="I514" s="176" t="s">
        <v>11389</v>
      </c>
      <c r="J514" s="176" t="s">
        <v>11389</v>
      </c>
      <c r="K514" s="176" t="s">
        <v>11388</v>
      </c>
      <c r="L514" s="8">
        <v>14</v>
      </c>
      <c r="M514" s="116"/>
      <c r="P5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&lt;tr&gt;&lt;td&gt;25205-2000&lt;/td&gt;&lt;td&gt;Rock buttress, hand-placed&lt;/td&gt;&lt;td&gt;m3&lt;/td&gt;&lt;td&gt;ROCK BUTTRESS, HAND-PLACED&lt;/td&gt;&lt;td&gt;CUYD&lt;/td&gt;&lt;td&gt;0&lt;/td&gt;&lt;td&gt;3&lt;/td&gt;&lt;td&gt;N&lt;/td&gt;&lt;td&gt; &lt;/td&gt;&lt;td&gt;&lt;/td&gt;&lt;/tr&gt;</v>
      </c>
      <c r="Q514" s="106" t="str">
        <f>IF(PayItems[[#This Row],[Date Added / Modified]]&gt;0,TEXT(PayItems[[#This Row],[Date Added / Modified]],"m/d/yyy"),"")</f>
        <v/>
      </c>
    </row>
    <row r="515" spans="1:17" x14ac:dyDescent="0.2">
      <c r="A515" s="6" t="s">
        <v>1200</v>
      </c>
      <c r="B515" s="6" t="s">
        <v>1192</v>
      </c>
      <c r="C515" s="6" t="s">
        <v>124</v>
      </c>
      <c r="D515" s="6" t="s">
        <v>1193</v>
      </c>
      <c r="E515" s="8" t="s">
        <v>66</v>
      </c>
      <c r="F515" s="8">
        <v>0</v>
      </c>
      <c r="G515" s="8">
        <v>3</v>
      </c>
      <c r="H515" s="6" t="s">
        <v>344</v>
      </c>
      <c r="I515" s="176" t="s">
        <v>11389</v>
      </c>
      <c r="J515" s="176" t="s">
        <v>11389</v>
      </c>
      <c r="K515" s="176" t="s">
        <v>11388</v>
      </c>
      <c r="L515" s="8">
        <v>14</v>
      </c>
      <c r="M515" s="116"/>
      <c r="P5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&lt;tr&gt;&lt;td&gt;25206-0000&lt;/td&gt;&lt;td&gt;Rock buttress&lt;/td&gt;&lt;td&gt;t&lt;/td&gt;&lt;td&gt;ROCK BUTTRESS&lt;/td&gt;&lt;td&gt;TON&lt;/td&gt;&lt;td&gt;0&lt;/td&gt;&lt;td&gt;3&lt;/td&gt;&lt;td&gt;N&lt;/td&gt;&lt;td&gt; &lt;/td&gt;&lt;td&gt;&lt;/td&gt;&lt;/tr&gt;</v>
      </c>
      <c r="Q515" s="106" t="str">
        <f>IF(PayItems[[#This Row],[Date Added / Modified]]&gt;0,TEXT(PayItems[[#This Row],[Date Added / Modified]],"m/d/yyy"),"")</f>
        <v/>
      </c>
    </row>
    <row r="516" spans="1:17" x14ac:dyDescent="0.2">
      <c r="A516" s="6" t="s">
        <v>1201</v>
      </c>
      <c r="B516" s="6" t="s">
        <v>1195</v>
      </c>
      <c r="C516" s="6" t="s">
        <v>124</v>
      </c>
      <c r="D516" s="6" t="s">
        <v>1196</v>
      </c>
      <c r="E516" s="8" t="s">
        <v>66</v>
      </c>
      <c r="F516" s="8">
        <v>0</v>
      </c>
      <c r="G516" s="8">
        <v>3</v>
      </c>
      <c r="H516" s="6" t="s">
        <v>344</v>
      </c>
      <c r="I516" s="176" t="s">
        <v>11389</v>
      </c>
      <c r="J516" s="176" t="s">
        <v>11389</v>
      </c>
      <c r="K516" s="176" t="s">
        <v>11388</v>
      </c>
      <c r="L516" s="8">
        <v>14</v>
      </c>
      <c r="M516" s="116"/>
      <c r="P5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&lt;tr&gt;&lt;td&gt;25206-1000&lt;/td&gt;&lt;td&gt;Rock buttress, mechanically-placed&lt;/td&gt;&lt;td&gt;t&lt;/td&gt;&lt;td&gt;ROCK BUTTRESS, MECHANICALLY-PLACED&lt;/td&gt;&lt;td&gt;TON&lt;/td&gt;&lt;td&gt;0&lt;/td&gt;&lt;td&gt;3&lt;/td&gt;&lt;td&gt;N&lt;/td&gt;&lt;td&gt; &lt;/td&gt;&lt;td&gt;&lt;/td&gt;&lt;/tr&gt;</v>
      </c>
      <c r="Q516" s="106" t="str">
        <f>IF(PayItems[[#This Row],[Date Added / Modified]]&gt;0,TEXT(PayItems[[#This Row],[Date Added / Modified]],"m/d/yyy"),"")</f>
        <v/>
      </c>
    </row>
    <row r="517" spans="1:17" x14ac:dyDescent="0.2">
      <c r="A517" s="6" t="s">
        <v>1202</v>
      </c>
      <c r="B517" s="6" t="s">
        <v>1198</v>
      </c>
      <c r="C517" s="6" t="s">
        <v>124</v>
      </c>
      <c r="D517" s="6" t="s">
        <v>1199</v>
      </c>
      <c r="E517" s="8" t="s">
        <v>66</v>
      </c>
      <c r="F517" s="8">
        <v>0</v>
      </c>
      <c r="G517" s="8">
        <v>3</v>
      </c>
      <c r="H517" s="6" t="s">
        <v>344</v>
      </c>
      <c r="I517" s="176" t="s">
        <v>11389</v>
      </c>
      <c r="J517" s="176" t="s">
        <v>11389</v>
      </c>
      <c r="K517" s="176" t="s">
        <v>11388</v>
      </c>
      <c r="L517" s="8">
        <v>14</v>
      </c>
      <c r="M517" s="116"/>
      <c r="P5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&lt;tr&gt;&lt;td&gt;25206-2000&lt;/td&gt;&lt;td&gt;Rock buttress, hand-placed&lt;/td&gt;&lt;td&gt;t&lt;/td&gt;&lt;td&gt;ROCK BUTTRESS, HAND-PLACED&lt;/td&gt;&lt;td&gt;TON&lt;/td&gt;&lt;td&gt;0&lt;/td&gt;&lt;td&gt;3&lt;/td&gt;&lt;td&gt;N&lt;/td&gt;&lt;td&gt; &lt;/td&gt;&lt;td&gt;&lt;/td&gt;&lt;/tr&gt;</v>
      </c>
      <c r="Q517" s="106" t="str">
        <f>IF(PayItems[[#This Row],[Date Added / Modified]]&gt;0,TEXT(PayItems[[#This Row],[Date Added / Modified]],"m/d/yyy"),"")</f>
        <v/>
      </c>
    </row>
    <row r="518" spans="1:17" s="88" customFormat="1" x14ac:dyDescent="0.2">
      <c r="A518" s="6" t="s">
        <v>1203</v>
      </c>
      <c r="B518" s="6" t="s">
        <v>102</v>
      </c>
      <c r="C518" s="6" t="s">
        <v>109</v>
      </c>
      <c r="D518" s="6" t="s">
        <v>1204</v>
      </c>
      <c r="E518" s="8" t="s">
        <v>56</v>
      </c>
      <c r="F518" s="8">
        <v>0</v>
      </c>
      <c r="G518" s="8">
        <v>3</v>
      </c>
      <c r="H518" s="6" t="s">
        <v>344</v>
      </c>
      <c r="I518" s="176" t="s">
        <v>11389</v>
      </c>
      <c r="J518" s="176" t="s">
        <v>11389</v>
      </c>
      <c r="K518" s="176" t="s">
        <v>11388</v>
      </c>
      <c r="L518" s="8">
        <v>14</v>
      </c>
      <c r="M518" s="116"/>
      <c r="N518" s="6"/>
      <c r="O518" s="6"/>
      <c r="P5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&lt;tr&gt;&lt;td&gt;25210-0000&lt;/td&gt;&lt;td&gt;Rockery&lt;/td&gt;&lt;td&gt;m2&lt;/td&gt;&lt;td&gt;ROCKERY&lt;/td&gt;&lt;td&gt;SQFT&lt;/td&gt;&lt;td&gt;0&lt;/td&gt;&lt;td&gt;3&lt;/td&gt;&lt;td&gt;N&lt;/td&gt;&lt;td&gt; &lt;/td&gt;&lt;td&gt;&lt;/td&gt;&lt;/tr&gt;</v>
      </c>
      <c r="Q518" s="106" t="str">
        <f>IF(PayItems[[#This Row],[Date Added / Modified]]&gt;0,TEXT(PayItems[[#This Row],[Date Added / Modified]],"m/d/yyy"),"")</f>
        <v/>
      </c>
    </row>
    <row r="519" spans="1:17" s="88" customFormat="1" x14ac:dyDescent="0.2">
      <c r="A519" s="106" t="s">
        <v>11228</v>
      </c>
      <c r="B519" s="106" t="s">
        <v>11229</v>
      </c>
      <c r="C519" s="88" t="s">
        <v>109</v>
      </c>
      <c r="D519" s="106" t="s">
        <v>11230</v>
      </c>
      <c r="E519" s="104" t="s">
        <v>56</v>
      </c>
      <c r="F519" s="104">
        <v>0</v>
      </c>
      <c r="G519" s="104">
        <v>3</v>
      </c>
      <c r="H519" s="88" t="s">
        <v>344</v>
      </c>
      <c r="I519" s="176" t="s">
        <v>11389</v>
      </c>
      <c r="J519" s="176" t="s">
        <v>11389</v>
      </c>
      <c r="K519" s="176" t="s">
        <v>11388</v>
      </c>
      <c r="L519" s="104">
        <v>14</v>
      </c>
      <c r="M519" s="116">
        <v>43955</v>
      </c>
      <c r="N519" s="106" t="s">
        <v>9971</v>
      </c>
      <c r="P5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&lt;tr&gt;&lt;td&gt;25210-1000&lt;/td&gt;&lt;td&gt;Rockery, in-stream&lt;/td&gt;&lt;td&gt;m2&lt;/td&gt;&lt;td&gt;ROCKERY, IN-STREAM&lt;/td&gt;&lt;td&gt;SQFT&lt;/td&gt;&lt;td&gt;0&lt;/td&gt;&lt;td&gt;3&lt;/td&gt;&lt;td&gt;N&lt;/td&gt;&lt;td&gt;5/4/2020&lt;/td&gt;&lt;td&gt;&lt;/td&gt;&lt;/tr&gt;</v>
      </c>
      <c r="Q519" s="106" t="str">
        <f>IF(PayItems[[#This Row],[Date Added / Modified]]&gt;0,TEXT(PayItems[[#This Row],[Date Added / Modified]],"m/d/yyy"),"")</f>
        <v>5/4/2020</v>
      </c>
    </row>
    <row r="520" spans="1:17" s="88" customFormat="1" x14ac:dyDescent="0.2">
      <c r="A520" s="106" t="s">
        <v>11231</v>
      </c>
      <c r="B520" s="106" t="s">
        <v>11234</v>
      </c>
      <c r="C520" s="88" t="s">
        <v>109</v>
      </c>
      <c r="D520" s="106" t="s">
        <v>11237</v>
      </c>
      <c r="E520" s="104" t="s">
        <v>56</v>
      </c>
      <c r="F520" s="104">
        <v>0</v>
      </c>
      <c r="G520" s="104">
        <v>3</v>
      </c>
      <c r="H520" s="88" t="s">
        <v>344</v>
      </c>
      <c r="I520" s="176" t="s">
        <v>11389</v>
      </c>
      <c r="J520" s="176" t="s">
        <v>11389</v>
      </c>
      <c r="K520" s="176" t="s">
        <v>11388</v>
      </c>
      <c r="L520" s="104">
        <v>14</v>
      </c>
      <c r="M520" s="116">
        <v>43955</v>
      </c>
      <c r="N520" s="106" t="s">
        <v>9971</v>
      </c>
      <c r="P5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&lt;tr&gt;&lt;td&gt;25210-1100&lt;/td&gt;&lt;td&gt;Rockery, in-stream, cut side&lt;/td&gt;&lt;td&gt;m2&lt;/td&gt;&lt;td&gt;ROCKERY, IN-STREAM,  CUT SIDE&lt;/td&gt;&lt;td&gt;SQFT&lt;/td&gt;&lt;td&gt;0&lt;/td&gt;&lt;td&gt;3&lt;/td&gt;&lt;td&gt;N&lt;/td&gt;&lt;td&gt;5/4/2020&lt;/td&gt;&lt;td&gt;&lt;/td&gt;&lt;/tr&gt;</v>
      </c>
      <c r="Q520" s="106" t="str">
        <f>IF(PayItems[[#This Row],[Date Added / Modified]]&gt;0,TEXT(PayItems[[#This Row],[Date Added / Modified]],"m/d/yyy"),"")</f>
        <v>5/4/2020</v>
      </c>
    </row>
    <row r="521" spans="1:17" x14ac:dyDescent="0.2">
      <c r="A521" s="106" t="s">
        <v>11232</v>
      </c>
      <c r="B521" s="106" t="s">
        <v>11235</v>
      </c>
      <c r="C521" s="88" t="s">
        <v>109</v>
      </c>
      <c r="D521" s="106" t="s">
        <v>11238</v>
      </c>
      <c r="E521" s="104" t="s">
        <v>56</v>
      </c>
      <c r="F521" s="104">
        <v>0</v>
      </c>
      <c r="G521" s="104">
        <v>3</v>
      </c>
      <c r="H521" s="88" t="s">
        <v>344</v>
      </c>
      <c r="I521" s="176" t="s">
        <v>11389</v>
      </c>
      <c r="J521" s="176" t="s">
        <v>11389</v>
      </c>
      <c r="K521" s="176" t="s">
        <v>11388</v>
      </c>
      <c r="L521" s="104">
        <v>14</v>
      </c>
      <c r="M521" s="116">
        <v>43955</v>
      </c>
      <c r="N521" s="106" t="s">
        <v>9971</v>
      </c>
      <c r="O521" s="88"/>
      <c r="P5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&lt;tr&gt;&lt;td&gt;25210-1200&lt;/td&gt;&lt;td&gt;Rockery, in-stream, fill side&lt;/td&gt;&lt;td&gt;m2&lt;/td&gt;&lt;td&gt;ROCKERY, IN-STREAM, FILL SIDE&lt;/td&gt;&lt;td&gt;SQFT&lt;/td&gt;&lt;td&gt;0&lt;/td&gt;&lt;td&gt;3&lt;/td&gt;&lt;td&gt;N&lt;/td&gt;&lt;td&gt;5/4/2020&lt;/td&gt;&lt;td&gt;&lt;/td&gt;&lt;/tr&gt;</v>
      </c>
      <c r="Q521" s="106" t="str">
        <f>IF(PayItems[[#This Row],[Date Added / Modified]]&gt;0,TEXT(PayItems[[#This Row],[Date Added / Modified]],"m/d/yyy"),"")</f>
        <v>5/4/2020</v>
      </c>
    </row>
    <row r="522" spans="1:17" x14ac:dyDescent="0.2">
      <c r="A522" s="106" t="s">
        <v>11233</v>
      </c>
      <c r="B522" s="106" t="s">
        <v>11236</v>
      </c>
      <c r="C522" s="88" t="s">
        <v>109</v>
      </c>
      <c r="D522" s="106" t="s">
        <v>11239</v>
      </c>
      <c r="E522" s="104" t="s">
        <v>56</v>
      </c>
      <c r="F522" s="104">
        <v>0</v>
      </c>
      <c r="G522" s="104">
        <v>3</v>
      </c>
      <c r="H522" s="88" t="s">
        <v>344</v>
      </c>
      <c r="I522" s="176" t="s">
        <v>11389</v>
      </c>
      <c r="J522" s="176" t="s">
        <v>11389</v>
      </c>
      <c r="K522" s="176" t="s">
        <v>11388</v>
      </c>
      <c r="L522" s="104">
        <v>14</v>
      </c>
      <c r="M522" s="116">
        <v>43955</v>
      </c>
      <c r="N522" s="106" t="s">
        <v>9971</v>
      </c>
      <c r="O522" s="88"/>
      <c r="P5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&lt;tr&gt;&lt;td&gt;25210-1300&lt;/td&gt;&lt;td&gt;Rockery, in-stream, reinforced fill&lt;/td&gt;&lt;td&gt;m2&lt;/td&gt;&lt;td&gt;ROCKERY, IN-STREAM, REINFORCED FILL&lt;/td&gt;&lt;td&gt;SQFT&lt;/td&gt;&lt;td&gt;0&lt;/td&gt;&lt;td&gt;3&lt;/td&gt;&lt;td&gt;N&lt;/td&gt;&lt;td&gt;5/4/2020&lt;/td&gt;&lt;td&gt;&lt;/td&gt;&lt;/tr&gt;</v>
      </c>
      <c r="Q522" s="106" t="str">
        <f>IF(PayItems[[#This Row],[Date Added / Modified]]&gt;0,TEXT(PayItems[[#This Row],[Date Added / Modified]],"m/d/yyy"),"")</f>
        <v>5/4/2020</v>
      </c>
    </row>
    <row r="523" spans="1:17" x14ac:dyDescent="0.2">
      <c r="A523" s="6" t="s">
        <v>1205</v>
      </c>
      <c r="B523" s="6" t="s">
        <v>73</v>
      </c>
      <c r="C523" s="6" t="s">
        <v>109</v>
      </c>
      <c r="D523" s="6" t="s">
        <v>1206</v>
      </c>
      <c r="E523" s="8" t="s">
        <v>56</v>
      </c>
      <c r="F523" s="8">
        <v>0</v>
      </c>
      <c r="G523" s="8">
        <v>3</v>
      </c>
      <c r="H523" s="6" t="s">
        <v>344</v>
      </c>
      <c r="I523" s="176" t="s">
        <v>11389</v>
      </c>
      <c r="J523" s="176" t="s">
        <v>11389</v>
      </c>
      <c r="K523" s="176" t="s">
        <v>11388</v>
      </c>
      <c r="L523" s="8">
        <v>14</v>
      </c>
      <c r="M523" s="116"/>
      <c r="P5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&lt;tr&gt;&lt;td&gt;25301-0000&lt;/td&gt;&lt;td&gt;Gabions&lt;/td&gt;&lt;td&gt;m2&lt;/td&gt;&lt;td&gt;GABIONS&lt;/td&gt;&lt;td&gt;SQFT&lt;/td&gt;&lt;td&gt;0&lt;/td&gt;&lt;td&gt;3&lt;/td&gt;&lt;td&gt;N&lt;/td&gt;&lt;td&gt; &lt;/td&gt;&lt;td&gt;&lt;/td&gt;&lt;/tr&gt;</v>
      </c>
      <c r="Q523" s="106" t="str">
        <f>IF(PayItems[[#This Row],[Date Added / Modified]]&gt;0,TEXT(PayItems[[#This Row],[Date Added / Modified]],"m/d/yyy"),"")</f>
        <v/>
      </c>
    </row>
    <row r="524" spans="1:17" x14ac:dyDescent="0.2">
      <c r="A524" s="6" t="s">
        <v>1207</v>
      </c>
      <c r="B524" s="6" t="s">
        <v>1208</v>
      </c>
      <c r="C524" s="6" t="s">
        <v>109</v>
      </c>
      <c r="D524" s="6" t="s">
        <v>1209</v>
      </c>
      <c r="E524" s="8" t="s">
        <v>56</v>
      </c>
      <c r="F524" s="8">
        <v>0</v>
      </c>
      <c r="G524" s="8">
        <v>3</v>
      </c>
      <c r="H524" s="6" t="s">
        <v>344</v>
      </c>
      <c r="I524" s="176" t="s">
        <v>11389</v>
      </c>
      <c r="J524" s="176" t="s">
        <v>11389</v>
      </c>
      <c r="K524" s="176" t="s">
        <v>11388</v>
      </c>
      <c r="L524" s="8">
        <v>14</v>
      </c>
      <c r="M524" s="116"/>
      <c r="P5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&lt;tr&gt;&lt;td&gt;25301-1000&lt;/td&gt;&lt;td&gt;Gabions, galvanized or aluminized coated&lt;/td&gt;&lt;td&gt;m2&lt;/td&gt;&lt;td&gt;GABIONS, GALVANIZED OR ALUMINIZED COATED&lt;/td&gt;&lt;td&gt;SQFT&lt;/td&gt;&lt;td&gt;0&lt;/td&gt;&lt;td&gt;3&lt;/td&gt;&lt;td&gt;N&lt;/td&gt;&lt;td&gt; &lt;/td&gt;&lt;td&gt;&lt;/td&gt;&lt;/tr&gt;</v>
      </c>
      <c r="Q524" s="106" t="str">
        <f>IF(PayItems[[#This Row],[Date Added / Modified]]&gt;0,TEXT(PayItems[[#This Row],[Date Added / Modified]],"m/d/yyy"),"")</f>
        <v/>
      </c>
    </row>
    <row r="525" spans="1:17" x14ac:dyDescent="0.2">
      <c r="A525" s="6" t="s">
        <v>1210</v>
      </c>
      <c r="B525" s="8" t="s">
        <v>1211</v>
      </c>
      <c r="C525" s="6" t="s">
        <v>109</v>
      </c>
      <c r="D525" s="8" t="s">
        <v>1212</v>
      </c>
      <c r="E525" s="8" t="s">
        <v>56</v>
      </c>
      <c r="F525" s="8">
        <v>0</v>
      </c>
      <c r="G525" s="8">
        <v>3</v>
      </c>
      <c r="H525" s="6" t="s">
        <v>344</v>
      </c>
      <c r="I525" s="176" t="s">
        <v>11389</v>
      </c>
      <c r="J525" s="176" t="s">
        <v>11389</v>
      </c>
      <c r="K525" s="176" t="s">
        <v>11388</v>
      </c>
      <c r="L525" s="8">
        <v>14</v>
      </c>
      <c r="M525" s="116"/>
      <c r="P5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&lt;tr&gt;&lt;td&gt;25301-2000&lt;/td&gt;&lt;td&gt;Gabions, polyvinyl chloride coated&lt;/td&gt;&lt;td&gt;m2&lt;/td&gt;&lt;td&gt;GABIONS, POLYVINYL CHLORIDE COATED&lt;/td&gt;&lt;td&gt;SQFT&lt;/td&gt;&lt;td&gt;0&lt;/td&gt;&lt;td&gt;3&lt;/td&gt;&lt;td&gt;N&lt;/td&gt;&lt;td&gt; &lt;/td&gt;&lt;td&gt;&lt;/td&gt;&lt;/tr&gt;</v>
      </c>
      <c r="Q525" s="106" t="str">
        <f>IF(PayItems[[#This Row],[Date Added / Modified]]&gt;0,TEXT(PayItems[[#This Row],[Date Added / Modified]],"m/d/yyy"),"")</f>
        <v/>
      </c>
    </row>
    <row r="526" spans="1:17" x14ac:dyDescent="0.2">
      <c r="A526" s="6" t="s">
        <v>1213</v>
      </c>
      <c r="B526" s="6" t="s">
        <v>1208</v>
      </c>
      <c r="C526" s="6" t="s">
        <v>113</v>
      </c>
      <c r="D526" s="6" t="s">
        <v>1209</v>
      </c>
      <c r="E526" s="8" t="s">
        <v>65</v>
      </c>
      <c r="F526" s="8">
        <v>0</v>
      </c>
      <c r="G526" s="8">
        <v>3</v>
      </c>
      <c r="H526" s="6" t="s">
        <v>344</v>
      </c>
      <c r="I526" s="176" t="s">
        <v>11389</v>
      </c>
      <c r="J526" s="176" t="s">
        <v>11389</v>
      </c>
      <c r="K526" s="176" t="s">
        <v>11388</v>
      </c>
      <c r="L526" s="8">
        <v>14</v>
      </c>
      <c r="M526" s="116"/>
      <c r="P5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&lt;tr&gt;&lt;td&gt;25302-1000&lt;/td&gt;&lt;td&gt;Gabions, galvanized or aluminized coated&lt;/td&gt;&lt;td&gt;m3&lt;/td&gt;&lt;td&gt;GABIONS, GALVANIZED OR ALUMINIZED COATED&lt;/td&gt;&lt;td&gt;CUYD&lt;/td&gt;&lt;td&gt;0&lt;/td&gt;&lt;td&gt;3&lt;/td&gt;&lt;td&gt;N&lt;/td&gt;&lt;td&gt; &lt;/td&gt;&lt;td&gt;&lt;/td&gt;&lt;/tr&gt;</v>
      </c>
      <c r="Q526" s="106" t="str">
        <f>IF(PayItems[[#This Row],[Date Added / Modified]]&gt;0,TEXT(PayItems[[#This Row],[Date Added / Modified]],"m/d/yyy"),"")</f>
        <v/>
      </c>
    </row>
    <row r="527" spans="1:17" x14ac:dyDescent="0.2">
      <c r="A527" s="6" t="s">
        <v>1214</v>
      </c>
      <c r="B527" s="8" t="s">
        <v>1211</v>
      </c>
      <c r="C527" s="6" t="s">
        <v>113</v>
      </c>
      <c r="D527" s="8" t="s">
        <v>1212</v>
      </c>
      <c r="E527" s="8" t="s">
        <v>65</v>
      </c>
      <c r="F527" s="8">
        <v>0</v>
      </c>
      <c r="G527" s="8">
        <v>3</v>
      </c>
      <c r="H527" s="6" t="s">
        <v>344</v>
      </c>
      <c r="I527" s="176" t="s">
        <v>11389</v>
      </c>
      <c r="J527" s="176" t="s">
        <v>11389</v>
      </c>
      <c r="K527" s="176" t="s">
        <v>11388</v>
      </c>
      <c r="L527" s="8">
        <v>14</v>
      </c>
      <c r="M527" s="116"/>
      <c r="P5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&lt;tr&gt;&lt;td&gt;25302-2000&lt;/td&gt;&lt;td&gt;Gabions, polyvinyl chloride coated&lt;/td&gt;&lt;td&gt;m3&lt;/td&gt;&lt;td&gt;GABIONS, POLYVINYL CHLORIDE COATED&lt;/td&gt;&lt;td&gt;CUYD&lt;/td&gt;&lt;td&gt;0&lt;/td&gt;&lt;td&gt;3&lt;/td&gt;&lt;td&gt;N&lt;/td&gt;&lt;td&gt; &lt;/td&gt;&lt;td&gt;&lt;/td&gt;&lt;/tr&gt;</v>
      </c>
      <c r="Q527" s="106" t="str">
        <f>IF(PayItems[[#This Row],[Date Added / Modified]]&gt;0,TEXT(PayItems[[#This Row],[Date Added / Modified]],"m/d/yyy"),"")</f>
        <v/>
      </c>
    </row>
    <row r="528" spans="1:17" x14ac:dyDescent="0.2">
      <c r="A528" s="6" t="s">
        <v>1215</v>
      </c>
      <c r="B528" s="6" t="s">
        <v>1216</v>
      </c>
      <c r="C528" s="6" t="s">
        <v>109</v>
      </c>
      <c r="D528" s="6" t="s">
        <v>1217</v>
      </c>
      <c r="E528" s="8" t="s">
        <v>62</v>
      </c>
      <c r="F528" s="8">
        <v>0</v>
      </c>
      <c r="G528" s="8">
        <v>3</v>
      </c>
      <c r="H528" s="6" t="s">
        <v>344</v>
      </c>
      <c r="I528" s="176" t="s">
        <v>11389</v>
      </c>
      <c r="J528" s="176" t="s">
        <v>11389</v>
      </c>
      <c r="K528" s="176" t="s">
        <v>11388</v>
      </c>
      <c r="L528" s="8">
        <v>14</v>
      </c>
      <c r="M528" s="116"/>
      <c r="P5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&lt;tr&gt;&lt;td&gt;25305-1000&lt;/td&gt;&lt;td&gt;Revet mattress, galvanized or aluminized coated&lt;/td&gt;&lt;td&gt;m2&lt;/td&gt;&lt;td&gt;REVET MATTRESS, GALVANIZED OR ALUMINIZED COATED&lt;/td&gt;&lt;td&gt;SQYD&lt;/td&gt;&lt;td&gt;0&lt;/td&gt;&lt;td&gt;3&lt;/td&gt;&lt;td&gt;N&lt;/td&gt;&lt;td&gt; &lt;/td&gt;&lt;td&gt;&lt;/td&gt;&lt;/tr&gt;</v>
      </c>
      <c r="Q528" s="106" t="str">
        <f>IF(PayItems[[#This Row],[Date Added / Modified]]&gt;0,TEXT(PayItems[[#This Row],[Date Added / Modified]],"m/d/yyy"),"")</f>
        <v/>
      </c>
    </row>
    <row r="529" spans="1:17" x14ac:dyDescent="0.2">
      <c r="A529" s="6" t="s">
        <v>1218</v>
      </c>
      <c r="B529" s="6" t="s">
        <v>1219</v>
      </c>
      <c r="C529" s="6" t="s">
        <v>109</v>
      </c>
      <c r="D529" s="6" t="s">
        <v>1220</v>
      </c>
      <c r="E529" s="8" t="s">
        <v>62</v>
      </c>
      <c r="F529" s="8">
        <v>0</v>
      </c>
      <c r="G529" s="8">
        <v>3</v>
      </c>
      <c r="H529" s="6" t="s">
        <v>344</v>
      </c>
      <c r="I529" s="176" t="s">
        <v>11389</v>
      </c>
      <c r="J529" s="176" t="s">
        <v>11389</v>
      </c>
      <c r="K529" s="176" t="s">
        <v>11388</v>
      </c>
      <c r="L529" s="8">
        <v>14</v>
      </c>
      <c r="M529" s="116"/>
      <c r="P5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&lt;tr&gt;&lt;td&gt;25305-2000&lt;/td&gt;&lt;td&gt;Revet mattress, polyvinyl chloride coated&lt;/td&gt;&lt;td&gt;m2&lt;/td&gt;&lt;td&gt;REVET MATTRESS, POLYVINYL CHLORIDE COATED&lt;/td&gt;&lt;td&gt;SQYD&lt;/td&gt;&lt;td&gt;0&lt;/td&gt;&lt;td&gt;3&lt;/td&gt;&lt;td&gt;N&lt;/td&gt;&lt;td&gt; &lt;/td&gt;&lt;td&gt;&lt;/td&gt;&lt;/tr&gt;</v>
      </c>
      <c r="Q529" s="106" t="str">
        <f>IF(PayItems[[#This Row],[Date Added / Modified]]&gt;0,TEXT(PayItems[[#This Row],[Date Added / Modified]],"m/d/yyy"),"")</f>
        <v/>
      </c>
    </row>
    <row r="530" spans="1:17" x14ac:dyDescent="0.2">
      <c r="A530" s="6" t="s">
        <v>1221</v>
      </c>
      <c r="B530" s="6" t="s">
        <v>177</v>
      </c>
      <c r="C530" s="6" t="s">
        <v>109</v>
      </c>
      <c r="D530" s="6" t="s">
        <v>1222</v>
      </c>
      <c r="E530" s="8" t="s">
        <v>62</v>
      </c>
      <c r="F530" s="8">
        <v>0</v>
      </c>
      <c r="G530" s="8">
        <v>3</v>
      </c>
      <c r="H530" s="6" t="s">
        <v>344</v>
      </c>
      <c r="I530" s="176" t="s">
        <v>11389</v>
      </c>
      <c r="J530" s="176" t="s">
        <v>11389</v>
      </c>
      <c r="K530" s="176" t="s">
        <v>11388</v>
      </c>
      <c r="L530" s="8">
        <v>14</v>
      </c>
      <c r="M530" s="116"/>
      <c r="P5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&lt;tr&gt;&lt;td&gt;25306-1000&lt;/td&gt;&lt;td&gt;Revetment mat, articulated concrete block&lt;/td&gt;&lt;td&gt;m2&lt;/td&gt;&lt;td&gt;REVETMENT MAT, ARTICULATED CONCRETE BLOCK&lt;/td&gt;&lt;td&gt;SQYD&lt;/td&gt;&lt;td&gt;0&lt;/td&gt;&lt;td&gt;3&lt;/td&gt;&lt;td&gt;N&lt;/td&gt;&lt;td&gt; &lt;/td&gt;&lt;td&gt;&lt;/td&gt;&lt;/tr&gt;</v>
      </c>
      <c r="Q530" s="106" t="str">
        <f>IF(PayItems[[#This Row],[Date Added / Modified]]&gt;0,TEXT(PayItems[[#This Row],[Date Added / Modified]],"m/d/yyy"),"")</f>
        <v/>
      </c>
    </row>
    <row r="531" spans="1:17" x14ac:dyDescent="0.2">
      <c r="A531" s="106" t="s">
        <v>10779</v>
      </c>
      <c r="B531" s="106" t="s">
        <v>10777</v>
      </c>
      <c r="C531" s="106" t="s">
        <v>109</v>
      </c>
      <c r="D531" s="106" t="s">
        <v>10780</v>
      </c>
      <c r="E531" s="45" t="s">
        <v>56</v>
      </c>
      <c r="F531" s="45">
        <v>0</v>
      </c>
      <c r="G531" s="45">
        <v>3</v>
      </c>
      <c r="H531" s="106" t="s">
        <v>344</v>
      </c>
      <c r="I531" s="176" t="s">
        <v>11389</v>
      </c>
      <c r="J531" s="176" t="s">
        <v>11389</v>
      </c>
      <c r="K531" s="176" t="s">
        <v>11388</v>
      </c>
      <c r="L531" s="45">
        <v>14</v>
      </c>
      <c r="M531" s="116">
        <v>42485</v>
      </c>
      <c r="N531" s="106" t="s">
        <v>9971</v>
      </c>
      <c r="O531" s="106"/>
      <c r="P531"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&lt;tr&gt;&lt;td&gt;25401-0000&lt;/td&gt;&lt;td&gt;Bin wall&lt;/td&gt;&lt;td&gt;m2&lt;/td&gt;&lt;td&gt;BIN WALL&lt;/td&gt;&lt;td&gt;SQFT&lt;/td&gt;&lt;td&gt;0&lt;/td&gt;&lt;td&gt;3&lt;/td&gt;&lt;td&gt;N&lt;/td&gt;&lt;td&gt;4/25/2016&lt;/td&gt;&lt;td&gt;&lt;/td&gt;&lt;/tr&gt;</v>
      </c>
      <c r="Q531" s="106" t="str">
        <f>IF(PayItems[[#This Row],[Date Added / Modified]]&gt;0,TEXT(PayItems[[#This Row],[Date Added / Modified]],"m/d/yyy"),"")</f>
        <v>4/25/2016</v>
      </c>
    </row>
    <row r="532" spans="1:17" x14ac:dyDescent="0.2">
      <c r="A532" s="106" t="s">
        <v>10817</v>
      </c>
      <c r="B532" s="106" t="s">
        <v>10816</v>
      </c>
      <c r="C532" s="106" t="s">
        <v>109</v>
      </c>
      <c r="D532" s="106" t="s">
        <v>10818</v>
      </c>
      <c r="E532" s="45" t="s">
        <v>56</v>
      </c>
      <c r="F532" s="45">
        <v>0</v>
      </c>
      <c r="G532" s="45">
        <v>3</v>
      </c>
      <c r="H532" s="106" t="s">
        <v>344</v>
      </c>
      <c r="I532" s="176" t="s">
        <v>11389</v>
      </c>
      <c r="J532" s="176" t="s">
        <v>11389</v>
      </c>
      <c r="K532" s="176" t="s">
        <v>11388</v>
      </c>
      <c r="L532" s="45">
        <v>14</v>
      </c>
      <c r="M532" s="116">
        <v>42564</v>
      </c>
      <c r="N532" s="106" t="s">
        <v>9971</v>
      </c>
      <c r="O532" s="106"/>
      <c r="P532"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&lt;tr&gt;&lt;td&gt;25403-0000&lt;/td&gt;&lt;td&gt;Precast concrete block retaining wall&lt;/td&gt;&lt;td&gt;m2&lt;/td&gt;&lt;td&gt;PRECAST CONCRETE BLOCK RETAINING WALL&lt;/td&gt;&lt;td&gt;SQFT&lt;/td&gt;&lt;td&gt;0&lt;/td&gt;&lt;td&gt;3&lt;/td&gt;&lt;td&gt;N&lt;/td&gt;&lt;td&gt;7/13/2016&lt;/td&gt;&lt;td&gt;&lt;/td&gt;&lt;/tr&gt;</v>
      </c>
      <c r="Q532" s="106" t="str">
        <f>IF(PayItems[[#This Row],[Date Added / Modified]]&gt;0,TEXT(PayItems[[#This Row],[Date Added / Modified]],"m/d/yyy"),"")</f>
        <v>7/13/2016</v>
      </c>
    </row>
    <row r="533" spans="1:17" x14ac:dyDescent="0.2">
      <c r="A533" s="6" t="s">
        <v>1223</v>
      </c>
      <c r="B533" s="6" t="s">
        <v>1224</v>
      </c>
      <c r="C533" s="6" t="s">
        <v>109</v>
      </c>
      <c r="D533" s="6" t="s">
        <v>1225</v>
      </c>
      <c r="E533" s="8" t="s">
        <v>56</v>
      </c>
      <c r="F533" s="8">
        <v>0</v>
      </c>
      <c r="G533" s="8">
        <v>3</v>
      </c>
      <c r="H533" s="6" t="s">
        <v>344</v>
      </c>
      <c r="I533" s="176" t="s">
        <v>11389</v>
      </c>
      <c r="J533" s="176" t="s">
        <v>11389</v>
      </c>
      <c r="K533" s="176" t="s">
        <v>11388</v>
      </c>
      <c r="L533" s="8">
        <v>14</v>
      </c>
      <c r="M533" s="116"/>
      <c r="P5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&lt;tr&gt;&lt;td&gt;25501-0000&lt;/td&gt;&lt;td&gt;Mechanically stabilized earth wall&lt;/td&gt;&lt;td&gt;m2&lt;/td&gt;&lt;td&gt;MECHANICALLY STABILIZED EARTH WALL&lt;/td&gt;&lt;td&gt;SQFT&lt;/td&gt;&lt;td&gt;0&lt;/td&gt;&lt;td&gt;3&lt;/td&gt;&lt;td&gt;N&lt;/td&gt;&lt;td&gt; &lt;/td&gt;&lt;td&gt;&lt;/td&gt;&lt;/tr&gt;</v>
      </c>
      <c r="Q533" s="106" t="str">
        <f>IF(PayItems[[#This Row],[Date Added / Modified]]&gt;0,TEXT(PayItems[[#This Row],[Date Added / Modified]],"m/d/yyy"),"")</f>
        <v/>
      </c>
    </row>
    <row r="534" spans="1:17" x14ac:dyDescent="0.2">
      <c r="A534" s="6" t="s">
        <v>1226</v>
      </c>
      <c r="B534" s="6" t="s">
        <v>1227</v>
      </c>
      <c r="C534" s="6" t="s">
        <v>109</v>
      </c>
      <c r="D534" s="6" t="s">
        <v>1228</v>
      </c>
      <c r="E534" s="8" t="s">
        <v>56</v>
      </c>
      <c r="F534" s="8">
        <v>0</v>
      </c>
      <c r="G534" s="8">
        <v>3</v>
      </c>
      <c r="H534" s="6" t="s">
        <v>344</v>
      </c>
      <c r="I534" s="176" t="s">
        <v>11389</v>
      </c>
      <c r="J534" s="176" t="s">
        <v>11389</v>
      </c>
      <c r="K534" s="176" t="s">
        <v>11388</v>
      </c>
      <c r="L534" s="8">
        <v>14</v>
      </c>
      <c r="M534" s="116"/>
      <c r="P5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&lt;tr&gt;&lt;td&gt;25501-1000&lt;/td&gt;&lt;td&gt;Mechanically stabilized earth wall, welded wire face&lt;/td&gt;&lt;td&gt;m2&lt;/td&gt;&lt;td&gt;MECHANICALLY STABILIZED EARTH WALL, WELDED WIRE FACE&lt;/td&gt;&lt;td&gt;SQFT&lt;/td&gt;&lt;td&gt;0&lt;/td&gt;&lt;td&gt;3&lt;/td&gt;&lt;td&gt;N&lt;/td&gt;&lt;td&gt; &lt;/td&gt;&lt;td&gt;&lt;/td&gt;&lt;/tr&gt;</v>
      </c>
      <c r="Q534" s="106" t="str">
        <f>IF(PayItems[[#This Row],[Date Added / Modified]]&gt;0,TEXT(PayItems[[#This Row],[Date Added / Modified]],"m/d/yyy"),"")</f>
        <v/>
      </c>
    </row>
    <row r="535" spans="1:17" x14ac:dyDescent="0.2">
      <c r="A535" s="6" t="s">
        <v>1229</v>
      </c>
      <c r="B535" s="6" t="s">
        <v>1230</v>
      </c>
      <c r="C535" s="6" t="s">
        <v>109</v>
      </c>
      <c r="D535" s="6" t="s">
        <v>1231</v>
      </c>
      <c r="E535" s="8" t="s">
        <v>56</v>
      </c>
      <c r="F535" s="8">
        <v>0</v>
      </c>
      <c r="G535" s="8">
        <v>3</v>
      </c>
      <c r="H535" s="6" t="s">
        <v>344</v>
      </c>
      <c r="I535" s="176" t="s">
        <v>11389</v>
      </c>
      <c r="J535" s="176" t="s">
        <v>11389</v>
      </c>
      <c r="K535" s="176" t="s">
        <v>11388</v>
      </c>
      <c r="L535" s="8">
        <v>14</v>
      </c>
      <c r="M535" s="116"/>
      <c r="P5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&lt;tr&gt;&lt;td&gt;25501-2000&lt;/td&gt;&lt;td&gt;Mechanically stabilized earth wall, gabion face&lt;/td&gt;&lt;td&gt;m2&lt;/td&gt;&lt;td&gt;MECHANICALLY STABILIZED EARTH WALL, GABION FACE&lt;/td&gt;&lt;td&gt;SQFT&lt;/td&gt;&lt;td&gt;0&lt;/td&gt;&lt;td&gt;3&lt;/td&gt;&lt;td&gt;N&lt;/td&gt;&lt;td&gt; &lt;/td&gt;&lt;td&gt;&lt;/td&gt;&lt;/tr&gt;</v>
      </c>
      <c r="Q535" s="106" t="str">
        <f>IF(PayItems[[#This Row],[Date Added / Modified]]&gt;0,TEXT(PayItems[[#This Row],[Date Added / Modified]],"m/d/yyy"),"")</f>
        <v/>
      </c>
    </row>
    <row r="536" spans="1:17" x14ac:dyDescent="0.2">
      <c r="A536" s="6" t="s">
        <v>1232</v>
      </c>
      <c r="B536" s="6" t="s">
        <v>1233</v>
      </c>
      <c r="C536" s="6" t="s">
        <v>109</v>
      </c>
      <c r="D536" s="6" t="s">
        <v>1234</v>
      </c>
      <c r="E536" s="8" t="s">
        <v>56</v>
      </c>
      <c r="F536" s="8">
        <v>0</v>
      </c>
      <c r="G536" s="8">
        <v>3</v>
      </c>
      <c r="H536" s="6" t="s">
        <v>344</v>
      </c>
      <c r="I536" s="176" t="s">
        <v>11389</v>
      </c>
      <c r="J536" s="176" t="s">
        <v>11389</v>
      </c>
      <c r="K536" s="176" t="s">
        <v>11388</v>
      </c>
      <c r="L536" s="8">
        <v>14</v>
      </c>
      <c r="M536" s="116"/>
      <c r="P5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&lt;tr&gt;&lt;td&gt;25501-3000&lt;/td&gt;&lt;td&gt;Mechanically stabilized earth wall, modular block face&lt;/td&gt;&lt;td&gt;m2&lt;/td&gt;&lt;td&gt;MECHANICALLY STABILIZED EARTH WALL, MODULAR BLOCK FACE&lt;/td&gt;&lt;td&gt;SQFT&lt;/td&gt;&lt;td&gt;0&lt;/td&gt;&lt;td&gt;3&lt;/td&gt;&lt;td&gt;N&lt;/td&gt;&lt;td&gt; &lt;/td&gt;&lt;td&gt;&lt;/td&gt;&lt;/tr&gt;</v>
      </c>
      <c r="Q536" s="106" t="str">
        <f>IF(PayItems[[#This Row],[Date Added / Modified]]&gt;0,TEXT(PayItems[[#This Row],[Date Added / Modified]],"m/d/yyy"),"")</f>
        <v/>
      </c>
    </row>
    <row r="537" spans="1:17" x14ac:dyDescent="0.2">
      <c r="A537" s="6" t="s">
        <v>1235</v>
      </c>
      <c r="B537" s="6" t="s">
        <v>1236</v>
      </c>
      <c r="C537" s="6" t="s">
        <v>109</v>
      </c>
      <c r="D537" s="6" t="s">
        <v>1237</v>
      </c>
      <c r="E537" s="8" t="s">
        <v>56</v>
      </c>
      <c r="F537" s="8">
        <v>0</v>
      </c>
      <c r="G537" s="8">
        <v>3</v>
      </c>
      <c r="H537" s="6" t="s">
        <v>344</v>
      </c>
      <c r="I537" s="176" t="s">
        <v>11389</v>
      </c>
      <c r="J537" s="176" t="s">
        <v>11389</v>
      </c>
      <c r="K537" s="176" t="s">
        <v>11388</v>
      </c>
      <c r="L537" s="8">
        <v>14</v>
      </c>
      <c r="M537" s="116"/>
      <c r="P5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&lt;tr&gt;&lt;td&gt;25501-3500&lt;/td&gt;&lt;td&gt;Mechanically stabilized earth wall, brick face&lt;/td&gt;&lt;td&gt;m2&lt;/td&gt;&lt;td&gt;MECHANICALLY STABILIZED EARTH WALL, BRICK FACE&lt;/td&gt;&lt;td&gt;SQFT&lt;/td&gt;&lt;td&gt;0&lt;/td&gt;&lt;td&gt;3&lt;/td&gt;&lt;td&gt;N&lt;/td&gt;&lt;td&gt; &lt;/td&gt;&lt;td&gt;&lt;/td&gt;&lt;/tr&gt;</v>
      </c>
      <c r="Q537" s="106" t="str">
        <f>IF(PayItems[[#This Row],[Date Added / Modified]]&gt;0,TEXT(PayItems[[#This Row],[Date Added / Modified]],"m/d/yyy"),"")</f>
        <v/>
      </c>
    </row>
    <row r="538" spans="1:17" x14ac:dyDescent="0.2">
      <c r="A538" s="6" t="s">
        <v>1238</v>
      </c>
      <c r="B538" s="6" t="s">
        <v>8460</v>
      </c>
      <c r="C538" s="6" t="s">
        <v>109</v>
      </c>
      <c r="D538" s="6" t="s">
        <v>8461</v>
      </c>
      <c r="E538" s="8" t="s">
        <v>56</v>
      </c>
      <c r="F538" s="8">
        <v>0</v>
      </c>
      <c r="G538" s="8">
        <v>3</v>
      </c>
      <c r="H538" s="6" t="s">
        <v>344</v>
      </c>
      <c r="I538" s="176" t="s">
        <v>11389</v>
      </c>
      <c r="J538" s="176" t="s">
        <v>11389</v>
      </c>
      <c r="K538" s="176" t="s">
        <v>11388</v>
      </c>
      <c r="L538" s="8">
        <v>14</v>
      </c>
      <c r="M538" s="116"/>
      <c r="P5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&lt;tr&gt;&lt;td&gt;25501-4000&lt;/td&gt;&lt;td&gt;Mechanically stabilized earth wall, precast concrete panel faced&lt;/td&gt;&lt;td&gt;m2&lt;/td&gt;&lt;td&gt;MECHANICALLY STABILIZED EARTH WALL, PRECAST CONCRETE PANEL FACED&lt;/td&gt;&lt;td&gt;SQFT&lt;/td&gt;&lt;td&gt;0&lt;/td&gt;&lt;td&gt;3&lt;/td&gt;&lt;td&gt;N&lt;/td&gt;&lt;td&gt; &lt;/td&gt;&lt;td&gt;&lt;/td&gt;&lt;/tr&gt;</v>
      </c>
      <c r="Q538" s="106" t="str">
        <f>IF(PayItems[[#This Row],[Date Added / Modified]]&gt;0,TEXT(PayItems[[#This Row],[Date Added / Modified]],"m/d/yyy"),"")</f>
        <v/>
      </c>
    </row>
    <row r="539" spans="1:17" x14ac:dyDescent="0.2">
      <c r="A539" s="6" t="s">
        <v>1239</v>
      </c>
      <c r="B539" s="6" t="s">
        <v>1240</v>
      </c>
      <c r="C539" s="6" t="s">
        <v>109</v>
      </c>
      <c r="D539" s="6" t="s">
        <v>1241</v>
      </c>
      <c r="E539" s="8" t="s">
        <v>56</v>
      </c>
      <c r="F539" s="8">
        <v>0</v>
      </c>
      <c r="G539" s="8">
        <v>3</v>
      </c>
      <c r="H539" s="6" t="s">
        <v>344</v>
      </c>
      <c r="I539" s="176" t="s">
        <v>11389</v>
      </c>
      <c r="J539" s="176" t="s">
        <v>11389</v>
      </c>
      <c r="K539" s="176" t="s">
        <v>11388</v>
      </c>
      <c r="L539" s="8">
        <v>14</v>
      </c>
      <c r="M539" s="116"/>
      <c r="P5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&lt;tr&gt;&lt;td&gt;25505-1000&lt;/td&gt;&lt;td&gt;Shored mechanically stabilized earth wall&lt;/td&gt;&lt;td&gt;m2&lt;/td&gt;&lt;td&gt;SHORED MECHANICALLY STABILIZED EARTH WALL&lt;/td&gt;&lt;td&gt;SQFT&lt;/td&gt;&lt;td&gt;0&lt;/td&gt;&lt;td&gt;3&lt;/td&gt;&lt;td&gt;N&lt;/td&gt;&lt;td&gt; &lt;/td&gt;&lt;td&gt;&lt;/td&gt;&lt;/tr&gt;</v>
      </c>
      <c r="Q539" s="106" t="str">
        <f>IF(PayItems[[#This Row],[Date Added / Modified]]&gt;0,TEXT(PayItems[[#This Row],[Date Added / Modified]],"m/d/yyy"),"")</f>
        <v/>
      </c>
    </row>
    <row r="540" spans="1:17" x14ac:dyDescent="0.2">
      <c r="A540" s="6" t="s">
        <v>1242</v>
      </c>
      <c r="B540" s="6" t="s">
        <v>130</v>
      </c>
      <c r="C540" s="6" t="s">
        <v>113</v>
      </c>
      <c r="D540" s="6" t="s">
        <v>1243</v>
      </c>
      <c r="E540" s="8" t="s">
        <v>65</v>
      </c>
      <c r="F540" s="8">
        <v>0</v>
      </c>
      <c r="G540" s="8">
        <v>3</v>
      </c>
      <c r="H540" s="6" t="s">
        <v>344</v>
      </c>
      <c r="I540" s="176" t="s">
        <v>11389</v>
      </c>
      <c r="J540" s="176" t="s">
        <v>11389</v>
      </c>
      <c r="K540" s="176" t="s">
        <v>11388</v>
      </c>
      <c r="L540" s="8">
        <v>14</v>
      </c>
      <c r="M540" s="116"/>
      <c r="P5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&lt;tr&gt;&lt;td&gt;25510-0000&lt;/td&gt;&lt;td&gt;Select granular backfill&lt;/td&gt;&lt;td&gt;m3&lt;/td&gt;&lt;td&gt;SELECT GRANULAR BACKFILL&lt;/td&gt;&lt;td&gt;CUYD&lt;/td&gt;&lt;td&gt;0&lt;/td&gt;&lt;td&gt;3&lt;/td&gt;&lt;td&gt;N&lt;/td&gt;&lt;td&gt; &lt;/td&gt;&lt;td&gt;&lt;/td&gt;&lt;/tr&gt;</v>
      </c>
      <c r="Q540" s="106" t="str">
        <f>IF(PayItems[[#This Row],[Date Added / Modified]]&gt;0,TEXT(PayItems[[#This Row],[Date Added / Modified]],"m/d/yyy"),"")</f>
        <v/>
      </c>
    </row>
    <row r="541" spans="1:17" s="88" customFormat="1" x14ac:dyDescent="0.2">
      <c r="A541" s="88" t="s">
        <v>11430</v>
      </c>
      <c r="B541" s="88" t="s">
        <v>130</v>
      </c>
      <c r="C541" s="88" t="s">
        <v>124</v>
      </c>
      <c r="D541" s="88" t="s">
        <v>1243</v>
      </c>
      <c r="E541" s="104" t="s">
        <v>66</v>
      </c>
      <c r="F541" s="104">
        <v>0</v>
      </c>
      <c r="G541" s="104">
        <v>3</v>
      </c>
      <c r="H541" s="88" t="s">
        <v>344</v>
      </c>
      <c r="I541" s="176" t="s">
        <v>11389</v>
      </c>
      <c r="J541" s="176" t="s">
        <v>11389</v>
      </c>
      <c r="K541" s="176" t="s">
        <v>11388</v>
      </c>
      <c r="L541" s="104">
        <v>14</v>
      </c>
      <c r="M541" s="116">
        <v>45273</v>
      </c>
      <c r="N541" s="88" t="s">
        <v>9962</v>
      </c>
      <c r="P5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&lt;tr&gt;&lt;td&gt;25511-0000&lt;/td&gt;&lt;td&gt;Select granular backfill&lt;/td&gt;&lt;td&gt;t&lt;/td&gt;&lt;td&gt;SELECT GRANULAR BACKFILL&lt;/td&gt;&lt;td&gt;TON&lt;/td&gt;&lt;td&gt;0&lt;/td&gt;&lt;td&gt;3&lt;/td&gt;&lt;td&gt;N&lt;/td&gt;&lt;td&gt;12/13/2023&lt;/td&gt;&lt;td&gt;&lt;/td&gt;&lt;/tr&gt;</v>
      </c>
      <c r="Q541" s="106" t="str">
        <f>IF(PayItems[[#This Row],[Date Added / Modified]]&gt;0,TEXT(PayItems[[#This Row],[Date Added / Modified]],"m/d/yyy"),"")</f>
        <v>12/13/2023</v>
      </c>
    </row>
    <row r="542" spans="1:17" x14ac:dyDescent="0.2">
      <c r="A542" s="6" t="s">
        <v>1244</v>
      </c>
      <c r="B542" s="6" t="s">
        <v>131</v>
      </c>
      <c r="C542" s="6" t="s">
        <v>6</v>
      </c>
      <c r="D542" s="6" t="s">
        <v>1245</v>
      </c>
      <c r="E542" s="8" t="s">
        <v>59</v>
      </c>
      <c r="F542" s="8">
        <v>0</v>
      </c>
      <c r="G542" s="8">
        <v>3</v>
      </c>
      <c r="H542" s="6" t="s">
        <v>344</v>
      </c>
      <c r="I542" s="176" t="s">
        <v>11389</v>
      </c>
      <c r="J542" s="176" t="s">
        <v>11389</v>
      </c>
      <c r="K542" s="176" t="s">
        <v>11388</v>
      </c>
      <c r="L542" s="8">
        <v>14</v>
      </c>
      <c r="M542" s="116"/>
      <c r="P5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&lt;tr&gt;&lt;td&gt;25601-0000&lt;/td&gt;&lt;td&gt;Ground anchor&lt;/td&gt;&lt;td&gt;Each&lt;/td&gt;&lt;td&gt;GROUND ANCHOR&lt;/td&gt;&lt;td&gt;EACH&lt;/td&gt;&lt;td&gt;0&lt;/td&gt;&lt;td&gt;3&lt;/td&gt;&lt;td&gt;N&lt;/td&gt;&lt;td&gt; &lt;/td&gt;&lt;td&gt;&lt;/td&gt;&lt;/tr&gt;</v>
      </c>
      <c r="Q542" s="106" t="str">
        <f>IF(PayItems[[#This Row],[Date Added / Modified]]&gt;0,TEXT(PayItems[[#This Row],[Date Added / Modified]],"m/d/yyy"),"")</f>
        <v/>
      </c>
    </row>
    <row r="543" spans="1:17" x14ac:dyDescent="0.2">
      <c r="A543" s="6" t="s">
        <v>1246</v>
      </c>
      <c r="B543" s="6" t="s">
        <v>131</v>
      </c>
      <c r="C543" s="6" t="s">
        <v>110</v>
      </c>
      <c r="D543" s="6" t="s">
        <v>1245</v>
      </c>
      <c r="E543" s="8" t="s">
        <v>63</v>
      </c>
      <c r="F543" s="8">
        <v>0</v>
      </c>
      <c r="G543" s="8">
        <v>3</v>
      </c>
      <c r="H543" s="6" t="s">
        <v>344</v>
      </c>
      <c r="I543" s="176" t="s">
        <v>11389</v>
      </c>
      <c r="J543" s="176" t="s">
        <v>11389</v>
      </c>
      <c r="K543" s="176" t="s">
        <v>11388</v>
      </c>
      <c r="L543" s="8">
        <v>14</v>
      </c>
      <c r="M543" s="116"/>
      <c r="P5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&lt;tr&gt;&lt;td&gt;25602-0000&lt;/td&gt;&lt;td&gt;Ground anchor&lt;/td&gt;&lt;td&gt;m&lt;/td&gt;&lt;td&gt;GROUND ANCHOR&lt;/td&gt;&lt;td&gt;LNFT&lt;/td&gt;&lt;td&gt;0&lt;/td&gt;&lt;td&gt;3&lt;/td&gt;&lt;td&gt;N&lt;/td&gt;&lt;td&gt; &lt;/td&gt;&lt;td&gt;&lt;/td&gt;&lt;/tr&gt;</v>
      </c>
      <c r="Q543" s="106" t="str">
        <f>IF(PayItems[[#This Row],[Date Added / Modified]]&gt;0,TEXT(PayItems[[#This Row],[Date Added / Modified]],"m/d/yyy"),"")</f>
        <v/>
      </c>
    </row>
    <row r="544" spans="1:17" x14ac:dyDescent="0.2">
      <c r="A544" s="6" t="s">
        <v>1247</v>
      </c>
      <c r="B544" s="6" t="s">
        <v>132</v>
      </c>
      <c r="C544" s="6" t="s">
        <v>6</v>
      </c>
      <c r="D544" s="6" t="s">
        <v>1248</v>
      </c>
      <c r="E544" s="8" t="s">
        <v>59</v>
      </c>
      <c r="F544" s="8">
        <v>0</v>
      </c>
      <c r="G544" s="8">
        <v>3</v>
      </c>
      <c r="H544" s="6" t="s">
        <v>344</v>
      </c>
      <c r="I544" s="176" t="s">
        <v>11389</v>
      </c>
      <c r="J544" s="176" t="s">
        <v>11389</v>
      </c>
      <c r="K544" s="176" t="s">
        <v>11388</v>
      </c>
      <c r="L544" s="8">
        <v>14</v>
      </c>
      <c r="M544" s="116"/>
      <c r="P5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&lt;tr&gt;&lt;td&gt;25605-0000&lt;/td&gt;&lt;td&gt;Performance test&lt;/td&gt;&lt;td&gt;Each&lt;/td&gt;&lt;td&gt;PERFORMANCE TEST&lt;/td&gt;&lt;td&gt;EACH&lt;/td&gt;&lt;td&gt;0&lt;/td&gt;&lt;td&gt;3&lt;/td&gt;&lt;td&gt;N&lt;/td&gt;&lt;td&gt; &lt;/td&gt;&lt;td&gt;&lt;/td&gt;&lt;/tr&gt;</v>
      </c>
      <c r="Q544" s="106" t="str">
        <f>IF(PayItems[[#This Row],[Date Added / Modified]]&gt;0,TEXT(PayItems[[#This Row],[Date Added / Modified]],"m/d/yyy"),"")</f>
        <v/>
      </c>
    </row>
    <row r="545" spans="1:17" x14ac:dyDescent="0.2">
      <c r="A545" s="6" t="s">
        <v>1249</v>
      </c>
      <c r="B545" s="6" t="s">
        <v>33</v>
      </c>
      <c r="C545" s="6" t="s">
        <v>6</v>
      </c>
      <c r="D545" s="6" t="s">
        <v>1250</v>
      </c>
      <c r="E545" s="8" t="s">
        <v>59</v>
      </c>
      <c r="F545" s="8">
        <v>0</v>
      </c>
      <c r="G545" s="8">
        <v>3</v>
      </c>
      <c r="H545" s="6" t="s">
        <v>344</v>
      </c>
      <c r="I545" s="176" t="s">
        <v>11389</v>
      </c>
      <c r="J545" s="176" t="s">
        <v>11389</v>
      </c>
      <c r="K545" s="176" t="s">
        <v>11388</v>
      </c>
      <c r="L545" s="8">
        <v>14</v>
      </c>
      <c r="M545" s="116"/>
      <c r="P5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&lt;tr&gt;&lt;td&gt;25610-0000&lt;/td&gt;&lt;td&gt;Anchor pad&lt;/td&gt;&lt;td&gt;Each&lt;/td&gt;&lt;td&gt;ANCHOR PAD&lt;/td&gt;&lt;td&gt;EACH&lt;/td&gt;&lt;td&gt;0&lt;/td&gt;&lt;td&gt;3&lt;/td&gt;&lt;td&gt;N&lt;/td&gt;&lt;td&gt; &lt;/td&gt;&lt;td&gt;&lt;/td&gt;&lt;/tr&gt;</v>
      </c>
      <c r="Q545" s="106" t="str">
        <f>IF(PayItems[[#This Row],[Date Added / Modified]]&gt;0,TEXT(PayItems[[#This Row],[Date Added / Modified]],"m/d/yyy"),"")</f>
        <v/>
      </c>
    </row>
    <row r="546" spans="1:17" x14ac:dyDescent="0.2">
      <c r="A546" s="106" t="s">
        <v>10810</v>
      </c>
      <c r="B546" s="106" t="s">
        <v>10811</v>
      </c>
      <c r="C546" s="88" t="s">
        <v>85</v>
      </c>
      <c r="D546" s="106" t="s">
        <v>10812</v>
      </c>
      <c r="E546" s="88" t="s">
        <v>85</v>
      </c>
      <c r="F546" s="104">
        <v>0</v>
      </c>
      <c r="G546" s="104">
        <v>3</v>
      </c>
      <c r="H546" s="88" t="s">
        <v>344</v>
      </c>
      <c r="I546" s="176" t="s">
        <v>11389</v>
      </c>
      <c r="J546" s="176" t="s">
        <v>11389</v>
      </c>
      <c r="K546" s="176" t="s">
        <v>11388</v>
      </c>
      <c r="L546" s="104">
        <v>14</v>
      </c>
      <c r="M546" s="116">
        <v>42564</v>
      </c>
      <c r="N546" s="106" t="s">
        <v>9971</v>
      </c>
      <c r="O546" s="106"/>
      <c r="P5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&lt;tr&gt;&lt;td&gt;25701-0000&lt;/td&gt;&lt;td&gt;Contractor furnished wall design&lt;/td&gt;&lt;td&gt;LPSM&lt;/td&gt;&lt;td&gt;CONTRACTOR FURNISHED WALL DESIGN&lt;/td&gt;&lt;td&gt;LPSM&lt;/td&gt;&lt;td&gt;0&lt;/td&gt;&lt;td&gt;3&lt;/td&gt;&lt;td&gt;N&lt;/td&gt;&lt;td&gt;7/13/2016&lt;/td&gt;&lt;td&gt;&lt;/td&gt;&lt;/tr&gt;</v>
      </c>
      <c r="Q546" s="106" t="str">
        <f>IF(PayItems[[#This Row],[Date Added / Modified]]&gt;0,TEXT(PayItems[[#This Row],[Date Added / Modified]],"m/d/yyy"),"")</f>
        <v>7/13/2016</v>
      </c>
    </row>
    <row r="547" spans="1:17" x14ac:dyDescent="0.2">
      <c r="A547" s="6" t="s">
        <v>9006</v>
      </c>
      <c r="B547" s="6" t="s">
        <v>8462</v>
      </c>
      <c r="C547" s="6" t="s">
        <v>85</v>
      </c>
      <c r="D547" s="6" t="s">
        <v>8469</v>
      </c>
      <c r="E547" s="6" t="s">
        <v>85</v>
      </c>
      <c r="F547" s="8">
        <v>0</v>
      </c>
      <c r="G547" s="8">
        <v>3</v>
      </c>
      <c r="H547" s="6" t="s">
        <v>344</v>
      </c>
      <c r="I547" s="176" t="s">
        <v>11389</v>
      </c>
      <c r="J547" s="176" t="s">
        <v>11389</v>
      </c>
      <c r="K547" s="176" t="s">
        <v>11388</v>
      </c>
      <c r="L547" s="8">
        <v>14</v>
      </c>
      <c r="M547" s="116"/>
      <c r="P5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&lt;tr&gt;&lt;td&gt;25701-0100&lt;/td&gt;&lt;td&gt;Contractor furnished gabion wall design&lt;/td&gt;&lt;td&gt;LPSM&lt;/td&gt;&lt;td&gt;CONTRACTOR FURNISHED GABION WALL DESIGN&lt;/td&gt;&lt;td&gt;LPSM&lt;/td&gt;&lt;td&gt;0&lt;/td&gt;&lt;td&gt;3&lt;/td&gt;&lt;td&gt;N&lt;/td&gt;&lt;td&gt; &lt;/td&gt;&lt;td&gt;&lt;/td&gt;&lt;/tr&gt;</v>
      </c>
      <c r="Q547" s="106" t="str">
        <f>IF(PayItems[[#This Row],[Date Added / Modified]]&gt;0,TEXT(PayItems[[#This Row],[Date Added / Modified]],"m/d/yyy"),"")</f>
        <v/>
      </c>
    </row>
    <row r="548" spans="1:17" x14ac:dyDescent="0.2">
      <c r="A548" s="6" t="s">
        <v>9007</v>
      </c>
      <c r="B548" s="6" t="s">
        <v>8463</v>
      </c>
      <c r="C548" s="6" t="s">
        <v>85</v>
      </c>
      <c r="D548" s="6" t="s">
        <v>8470</v>
      </c>
      <c r="E548" s="6" t="s">
        <v>85</v>
      </c>
      <c r="F548" s="8">
        <v>0</v>
      </c>
      <c r="G548" s="8">
        <v>3</v>
      </c>
      <c r="H548" s="6" t="s">
        <v>344</v>
      </c>
      <c r="I548" s="176" t="s">
        <v>11389</v>
      </c>
      <c r="J548" s="176" t="s">
        <v>11389</v>
      </c>
      <c r="K548" s="176" t="s">
        <v>11388</v>
      </c>
      <c r="L548" s="8">
        <v>14</v>
      </c>
      <c r="M548" s="116"/>
      <c r="P5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&lt;tr&gt;&lt;td&gt;25701-0200&lt;/td&gt;&lt;td&gt;Contractor furnished mechanically stabilized earth wall design&lt;/td&gt;&lt;td&gt;LPSM&lt;/td&gt;&lt;td&gt;CONTRACTOR FURNISHED MECHANICALLY STABILIZED EARTH WALL DESIGN&lt;/td&gt;&lt;td&gt;LPSM&lt;/td&gt;&lt;td&gt;0&lt;/td&gt;&lt;td&gt;3&lt;/td&gt;&lt;td&gt;N&lt;/td&gt;&lt;td&gt; &lt;/td&gt;&lt;td&gt;&lt;/td&gt;&lt;/tr&gt;</v>
      </c>
      <c r="Q548" s="106" t="str">
        <f>IF(PayItems[[#This Row],[Date Added / Modified]]&gt;0,TEXT(PayItems[[#This Row],[Date Added / Modified]],"m/d/yyy"),"")</f>
        <v/>
      </c>
    </row>
    <row r="549" spans="1:17" x14ac:dyDescent="0.2">
      <c r="A549" s="6" t="s">
        <v>9008</v>
      </c>
      <c r="B549" s="6" t="s">
        <v>8464</v>
      </c>
      <c r="C549" s="6" t="s">
        <v>85</v>
      </c>
      <c r="D549" s="6" t="s">
        <v>8471</v>
      </c>
      <c r="E549" s="6" t="s">
        <v>85</v>
      </c>
      <c r="F549" s="8">
        <v>0</v>
      </c>
      <c r="G549" s="8">
        <v>3</v>
      </c>
      <c r="H549" s="6" t="s">
        <v>344</v>
      </c>
      <c r="I549" s="176" t="s">
        <v>11389</v>
      </c>
      <c r="J549" s="176" t="s">
        <v>11389</v>
      </c>
      <c r="K549" s="176" t="s">
        <v>11388</v>
      </c>
      <c r="L549" s="8">
        <v>14</v>
      </c>
      <c r="M549" s="116"/>
      <c r="P5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&lt;tr&gt;&lt;td&gt;25701-0300&lt;/td&gt;&lt;td&gt;Contractor furnished ground anchor wall design&lt;/td&gt;&lt;td&gt;LPSM&lt;/td&gt;&lt;td&gt;CONTRACTOR FURNISHED GROUND ANCHOR WALL DESIGN&lt;/td&gt;&lt;td&gt;LPSM&lt;/td&gt;&lt;td&gt;0&lt;/td&gt;&lt;td&gt;3&lt;/td&gt;&lt;td&gt;N&lt;/td&gt;&lt;td&gt; &lt;/td&gt;&lt;td&gt;&lt;/td&gt;&lt;/tr&gt;</v>
      </c>
      <c r="Q549" s="106" t="str">
        <f>IF(PayItems[[#This Row],[Date Added / Modified]]&gt;0,TEXT(PayItems[[#This Row],[Date Added / Modified]],"m/d/yyy"),"")</f>
        <v/>
      </c>
    </row>
    <row r="550" spans="1:17" x14ac:dyDescent="0.2">
      <c r="A550" s="6" t="s">
        <v>9009</v>
      </c>
      <c r="B550" s="6" t="s">
        <v>8465</v>
      </c>
      <c r="C550" s="6" t="s">
        <v>85</v>
      </c>
      <c r="D550" s="6" t="s">
        <v>8472</v>
      </c>
      <c r="E550" s="6" t="s">
        <v>85</v>
      </c>
      <c r="F550" s="8">
        <v>0</v>
      </c>
      <c r="G550" s="8">
        <v>3</v>
      </c>
      <c r="H550" s="6" t="s">
        <v>344</v>
      </c>
      <c r="I550" s="176" t="s">
        <v>11389</v>
      </c>
      <c r="J550" s="176" t="s">
        <v>11389</v>
      </c>
      <c r="K550" s="176" t="s">
        <v>11388</v>
      </c>
      <c r="L550" s="8">
        <v>14</v>
      </c>
      <c r="M550" s="116"/>
      <c r="P5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&lt;tr&gt;&lt;td&gt;25701-0400&lt;/td&gt;&lt;td&gt;Contractor furnished reinforced concrete retaining wall design&lt;/td&gt;&lt;td&gt;LPSM&lt;/td&gt;&lt;td&gt;CONTRACTOR FURNISHED REINFORCED CONCRETE RETAINING WALL DESIGN&lt;/td&gt;&lt;td&gt;LPSM&lt;/td&gt;&lt;td&gt;0&lt;/td&gt;&lt;td&gt;3&lt;/td&gt;&lt;td&gt;N&lt;/td&gt;&lt;td&gt; &lt;/td&gt;&lt;td&gt;&lt;/td&gt;&lt;/tr&gt;</v>
      </c>
      <c r="Q550" s="106" t="str">
        <f>IF(PayItems[[#This Row],[Date Added / Modified]]&gt;0,TEXT(PayItems[[#This Row],[Date Added / Modified]],"m/d/yyy"),"")</f>
        <v/>
      </c>
    </row>
    <row r="551" spans="1:17" x14ac:dyDescent="0.2">
      <c r="A551" s="6" t="s">
        <v>9010</v>
      </c>
      <c r="B551" s="6" t="s">
        <v>8466</v>
      </c>
      <c r="C551" s="6" t="s">
        <v>85</v>
      </c>
      <c r="D551" s="6" t="s">
        <v>8473</v>
      </c>
      <c r="E551" s="6" t="s">
        <v>85</v>
      </c>
      <c r="F551" s="8">
        <v>0</v>
      </c>
      <c r="G551" s="8">
        <v>3</v>
      </c>
      <c r="H551" s="6" t="s">
        <v>344</v>
      </c>
      <c r="I551" s="176" t="s">
        <v>11389</v>
      </c>
      <c r="J551" s="176" t="s">
        <v>11389</v>
      </c>
      <c r="K551" s="176" t="s">
        <v>11388</v>
      </c>
      <c r="L551" s="8">
        <v>14</v>
      </c>
      <c r="M551" s="116"/>
      <c r="P5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&lt;tr&gt;&lt;td&gt;25701-0500&lt;/td&gt;&lt;td&gt;Contractor furnished soil nail retaining wall design&lt;/td&gt;&lt;td&gt;LPSM&lt;/td&gt;&lt;td&gt;CONTRACTOR FURNISHED SOIL NAIL RETAINING WALL DESIGN&lt;/td&gt;&lt;td&gt;LPSM&lt;/td&gt;&lt;td&gt;0&lt;/td&gt;&lt;td&gt;3&lt;/td&gt;&lt;td&gt;N&lt;/td&gt;&lt;td&gt; &lt;/td&gt;&lt;td&gt;&lt;/td&gt;&lt;/tr&gt;</v>
      </c>
      <c r="Q551" s="106" t="str">
        <f>IF(PayItems[[#This Row],[Date Added / Modified]]&gt;0,TEXT(PayItems[[#This Row],[Date Added / Modified]],"m/d/yyy"),"")</f>
        <v/>
      </c>
    </row>
    <row r="552" spans="1:17" x14ac:dyDescent="0.2">
      <c r="A552" s="6" t="s">
        <v>9011</v>
      </c>
      <c r="B552" s="6" t="s">
        <v>8467</v>
      </c>
      <c r="C552" s="6" t="s">
        <v>85</v>
      </c>
      <c r="D552" s="6" t="s">
        <v>8474</v>
      </c>
      <c r="E552" s="6" t="s">
        <v>85</v>
      </c>
      <c r="F552" s="8">
        <v>0</v>
      </c>
      <c r="G552" s="8">
        <v>3</v>
      </c>
      <c r="H552" s="6" t="s">
        <v>344</v>
      </c>
      <c r="I552" s="176" t="s">
        <v>11389</v>
      </c>
      <c r="J552" s="176" t="s">
        <v>11389</v>
      </c>
      <c r="K552" s="176" t="s">
        <v>11388</v>
      </c>
      <c r="L552" s="8">
        <v>14</v>
      </c>
      <c r="M552" s="116"/>
      <c r="N552" s="6" t="s">
        <v>9971</v>
      </c>
      <c r="O552" s="108" t="s">
        <v>10786</v>
      </c>
      <c r="P5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&lt;tr&gt;&lt;td&gt;25701-0600&lt;/td&gt;&lt;td&gt;Contractor furnished reinforced soil slope design&lt;/td&gt;&lt;td&gt;LPSM&lt;/td&gt;&lt;td&gt;CONTRACTOR FURNISHED REINFORCED SOIL SLOPE DESIGN&lt;/td&gt;&lt;td&gt;LPSM&lt;/td&gt;&lt;td&gt;0&lt;/td&gt;&lt;td&gt;3&lt;/td&gt;&lt;td&gt;N&lt;/td&gt;&lt;td&gt; &lt;/td&gt;&lt;td&gt;WFL (verify w/CFL&amp;EFL):  For next FP - DELETE pay item?&lt;/td&gt;&lt;/tr&gt;</v>
      </c>
      <c r="Q552" s="106" t="str">
        <f>IF(PayItems[[#This Row],[Date Added / Modified]]&gt;0,TEXT(PayItems[[#This Row],[Date Added / Modified]],"m/d/yyy"),"")</f>
        <v/>
      </c>
    </row>
    <row r="553" spans="1:17" x14ac:dyDescent="0.2">
      <c r="A553" s="6" t="s">
        <v>9012</v>
      </c>
      <c r="B553" s="6" t="s">
        <v>8468</v>
      </c>
      <c r="C553" s="6" t="s">
        <v>85</v>
      </c>
      <c r="D553" s="6" t="s">
        <v>8475</v>
      </c>
      <c r="E553" s="6" t="s">
        <v>85</v>
      </c>
      <c r="F553" s="8">
        <v>0</v>
      </c>
      <c r="G553" s="8">
        <v>3</v>
      </c>
      <c r="H553" s="6" t="s">
        <v>344</v>
      </c>
      <c r="I553" s="176" t="s">
        <v>11389</v>
      </c>
      <c r="J553" s="176" t="s">
        <v>11389</v>
      </c>
      <c r="K553" s="176" t="s">
        <v>11388</v>
      </c>
      <c r="L553" s="8">
        <v>14</v>
      </c>
      <c r="M553" s="116"/>
      <c r="N553" s="88" t="s">
        <v>9971</v>
      </c>
      <c r="O553" s="108" t="s">
        <v>10786</v>
      </c>
      <c r="P5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&lt;tr&gt;&lt;td&gt;25701-0700&lt;/td&gt;&lt;td&gt;Contractor furnished micropile design&lt;/td&gt;&lt;td&gt;LPSM&lt;/td&gt;&lt;td&gt;CONTRACTOR FURNISHED MICROPILE DESIGN&lt;/td&gt;&lt;td&gt;LPSM&lt;/td&gt;&lt;td&gt;0&lt;/td&gt;&lt;td&gt;3&lt;/td&gt;&lt;td&gt;N&lt;/td&gt;&lt;td&gt; &lt;/td&gt;&lt;td&gt;WFL (verify w/CFL&amp;EFL):  For next FP - DELETE pay item?&lt;/td&gt;&lt;/tr&gt;</v>
      </c>
      <c r="Q553" s="106" t="str">
        <f>IF(PayItems[[#This Row],[Date Added / Modified]]&gt;0,TEXT(PayItems[[#This Row],[Date Added / Modified]],"m/d/yyy"),"")</f>
        <v/>
      </c>
    </row>
    <row r="554" spans="1:17" x14ac:dyDescent="0.2">
      <c r="A554" s="106" t="s">
        <v>10772</v>
      </c>
      <c r="B554" s="106" t="s">
        <v>10773</v>
      </c>
      <c r="C554" s="88" t="s">
        <v>85</v>
      </c>
      <c r="D554" s="106" t="s">
        <v>10774</v>
      </c>
      <c r="E554" s="88" t="s">
        <v>85</v>
      </c>
      <c r="F554" s="104">
        <v>0</v>
      </c>
      <c r="G554" s="104">
        <v>3</v>
      </c>
      <c r="H554" s="88" t="s">
        <v>344</v>
      </c>
      <c r="I554" s="176" t="s">
        <v>11389</v>
      </c>
      <c r="J554" s="176" t="s">
        <v>11389</v>
      </c>
      <c r="K554" s="176" t="s">
        <v>11388</v>
      </c>
      <c r="L554" s="104">
        <v>14</v>
      </c>
      <c r="M554" s="116">
        <v>42473</v>
      </c>
      <c r="N554" s="106" t="s">
        <v>9971</v>
      </c>
      <c r="O554" s="106"/>
      <c r="P554"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&lt;tr&gt;&lt;td&gt;25701-0800&lt;/td&gt;&lt;td&gt;Contractor furnished rockery design&lt;/td&gt;&lt;td&gt;LPSM&lt;/td&gt;&lt;td&gt;CONTRACTOR FURNISHED ROCKERY DESIGN&lt;/td&gt;&lt;td&gt;LPSM&lt;/td&gt;&lt;td&gt;0&lt;/td&gt;&lt;td&gt;3&lt;/td&gt;&lt;td&gt;N&lt;/td&gt;&lt;td&gt;4/13/2016&lt;/td&gt;&lt;td&gt;&lt;/td&gt;&lt;/tr&gt;</v>
      </c>
      <c r="Q554" s="106" t="str">
        <f>IF(PayItems[[#This Row],[Date Added / Modified]]&gt;0,TEXT(PayItems[[#This Row],[Date Added / Modified]],"m/d/yyy"),"")</f>
        <v>4/13/2016</v>
      </c>
    </row>
    <row r="555" spans="1:17" x14ac:dyDescent="0.2">
      <c r="A555" s="106" t="s">
        <v>10781</v>
      </c>
      <c r="B555" s="106" t="s">
        <v>10807</v>
      </c>
      <c r="C555" s="88" t="s">
        <v>85</v>
      </c>
      <c r="D555" s="106" t="s">
        <v>10808</v>
      </c>
      <c r="E555" s="88" t="s">
        <v>85</v>
      </c>
      <c r="F555" s="104">
        <v>0</v>
      </c>
      <c r="G555" s="104">
        <v>3</v>
      </c>
      <c r="H555" s="88" t="s">
        <v>344</v>
      </c>
      <c r="I555" s="176" t="s">
        <v>11389</v>
      </c>
      <c r="J555" s="176" t="s">
        <v>11389</v>
      </c>
      <c r="K555" s="176" t="s">
        <v>11388</v>
      </c>
      <c r="L555" s="104">
        <v>14</v>
      </c>
      <c r="M555" s="116">
        <v>42564</v>
      </c>
      <c r="N555" s="106" t="s">
        <v>9971</v>
      </c>
      <c r="O555" s="106" t="s">
        <v>10809</v>
      </c>
      <c r="P555"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&lt;tr&gt;&lt;td&gt;25701-0900&lt;/td&gt;&lt;td&gt;Contractor furnished bin wall design&lt;/td&gt;&lt;td&gt;LPSM&lt;/td&gt;&lt;td&gt;CONTRACTOR FURNISHED BIN WALL DESIGN&lt;/td&gt;&lt;td&gt;LPSM&lt;/td&gt;&lt;td&gt;0&lt;/td&gt;&lt;td&gt;3&lt;/td&gt;&lt;td&gt;N&lt;/td&gt;&lt;td&gt;7/13/2016&lt;/td&gt;&lt;td&gt;Was missing "design"&lt;/td&gt;&lt;/tr&gt;</v>
      </c>
      <c r="Q555" s="106" t="str">
        <f>IF(PayItems[[#This Row],[Date Added / Modified]]&gt;0,TEXT(PayItems[[#This Row],[Date Added / Modified]],"m/d/yyy"),"")</f>
        <v>7/13/2016</v>
      </c>
    </row>
    <row r="556" spans="1:17" x14ac:dyDescent="0.2">
      <c r="A556" s="106" t="s">
        <v>11104</v>
      </c>
      <c r="B556" s="106" t="s">
        <v>11105</v>
      </c>
      <c r="C556" s="106" t="s">
        <v>85</v>
      </c>
      <c r="D556" s="106" t="s">
        <v>11106</v>
      </c>
      <c r="E556" s="45" t="s">
        <v>85</v>
      </c>
      <c r="F556" s="45">
        <v>0</v>
      </c>
      <c r="G556" s="45">
        <v>3</v>
      </c>
      <c r="H556" s="106" t="s">
        <v>344</v>
      </c>
      <c r="I556" s="176" t="s">
        <v>11389</v>
      </c>
      <c r="J556" s="176" t="s">
        <v>11389</v>
      </c>
      <c r="K556" s="176" t="s">
        <v>11388</v>
      </c>
      <c r="L556" s="45">
        <v>14</v>
      </c>
      <c r="M556" s="116">
        <v>43675</v>
      </c>
      <c r="N556" s="106" t="s">
        <v>9977</v>
      </c>
      <c r="O556" s="106"/>
      <c r="P556"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&lt;tr&gt;&lt;td&gt;25701-1000&lt;/td&gt;&lt;td&gt;Contractor furnished geosynthetic reinforced soil (GRS) retaining wall design&lt;/td&gt;&lt;td&gt;LPSM&lt;/td&gt;&lt;td&gt;CONTRACTOR FURNISHED GEOSYNTHETIC REINFORCED SOIL (GRS) RETAINING WALL DESIGN&lt;/td&gt;&lt;td&gt;LPSM&lt;/td&gt;&lt;td&gt;0&lt;/td&gt;&lt;td&gt;3&lt;/td&gt;&lt;td&gt;N&lt;/td&gt;&lt;td&gt;7/29/2019&lt;/td&gt;&lt;td&gt;&lt;/td&gt;&lt;/tr&gt;</v>
      </c>
      <c r="Q556" s="106" t="str">
        <f>IF(PayItems[[#This Row],[Date Added / Modified]]&gt;0,TEXT(PayItems[[#This Row],[Date Added / Modified]],"m/d/yyy"),"")</f>
        <v>7/29/2019</v>
      </c>
    </row>
    <row r="557" spans="1:17" x14ac:dyDescent="0.2">
      <c r="A557" s="6" t="s">
        <v>1251</v>
      </c>
      <c r="B557" s="6" t="s">
        <v>133</v>
      </c>
      <c r="C557" s="6" t="s">
        <v>109</v>
      </c>
      <c r="D557" s="6" t="s">
        <v>1252</v>
      </c>
      <c r="E557" s="8" t="s">
        <v>56</v>
      </c>
      <c r="F557" s="8">
        <v>0</v>
      </c>
      <c r="G557" s="8">
        <v>3</v>
      </c>
      <c r="H557" s="6" t="s">
        <v>344</v>
      </c>
      <c r="I557" s="176" t="s">
        <v>11389</v>
      </c>
      <c r="J557" s="176" t="s">
        <v>11389</v>
      </c>
      <c r="K557" s="176" t="s">
        <v>11388</v>
      </c>
      <c r="L557" s="8">
        <v>14</v>
      </c>
      <c r="M557" s="116"/>
      <c r="P5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&lt;tr&gt;&lt;td&gt;25801-0000&lt;/td&gt;&lt;td&gt;Reinforced concrete retaining wall&lt;/td&gt;&lt;td&gt;m2&lt;/td&gt;&lt;td&gt;REINFORCED CONCRETE RETAINING WALL&lt;/td&gt;&lt;td&gt;SQFT&lt;/td&gt;&lt;td&gt;0&lt;/td&gt;&lt;td&gt;3&lt;/td&gt;&lt;td&gt;N&lt;/td&gt;&lt;td&gt; &lt;/td&gt;&lt;td&gt;&lt;/td&gt;&lt;/tr&gt;</v>
      </c>
      <c r="Q557" s="106" t="str">
        <f>IF(PayItems[[#This Row],[Date Added / Modified]]&gt;0,TEXT(PayItems[[#This Row],[Date Added / Modified]],"m/d/yyy"),"")</f>
        <v/>
      </c>
    </row>
    <row r="558" spans="1:17" x14ac:dyDescent="0.2">
      <c r="A558" s="6" t="s">
        <v>1253</v>
      </c>
      <c r="B558" s="6" t="s">
        <v>1254</v>
      </c>
      <c r="C558" s="6" t="s">
        <v>109</v>
      </c>
      <c r="D558" s="6" t="s">
        <v>1255</v>
      </c>
      <c r="E558" s="8" t="s">
        <v>56</v>
      </c>
      <c r="F558" s="8">
        <v>0</v>
      </c>
      <c r="G558" s="8">
        <v>3</v>
      </c>
      <c r="H558" s="6" t="s">
        <v>344</v>
      </c>
      <c r="I558" s="176" t="s">
        <v>11389</v>
      </c>
      <c r="J558" s="176" t="s">
        <v>11389</v>
      </c>
      <c r="K558" s="176" t="s">
        <v>11388</v>
      </c>
      <c r="L558" s="8">
        <v>14</v>
      </c>
      <c r="M558" s="116"/>
      <c r="P5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&lt;tr&gt;&lt;td&gt;25801-0100&lt;/td&gt;&lt;td&gt;Reinforced concrete retaining wall, 1.5m&lt;/td&gt;&lt;td&gt;m2&lt;/td&gt;&lt;td&gt;REINFORCED CONCRETE RETAINING WALL, 4 FEET&lt;/td&gt;&lt;td&gt;SQFT&lt;/td&gt;&lt;td&gt;0&lt;/td&gt;&lt;td&gt;3&lt;/td&gt;&lt;td&gt;N&lt;/td&gt;&lt;td&gt; &lt;/td&gt;&lt;td&gt;&lt;/td&gt;&lt;/tr&gt;</v>
      </c>
      <c r="Q558" s="106" t="str">
        <f>IF(PayItems[[#This Row],[Date Added / Modified]]&gt;0,TEXT(PayItems[[#This Row],[Date Added / Modified]],"m/d/yyy"),"")</f>
        <v/>
      </c>
    </row>
    <row r="559" spans="1:17" x14ac:dyDescent="0.2">
      <c r="A559" s="6" t="s">
        <v>1256</v>
      </c>
      <c r="B559" s="6" t="s">
        <v>1257</v>
      </c>
      <c r="C559" s="6" t="s">
        <v>109</v>
      </c>
      <c r="D559" s="6" t="s">
        <v>1258</v>
      </c>
      <c r="E559" s="8" t="s">
        <v>56</v>
      </c>
      <c r="F559" s="8">
        <v>0</v>
      </c>
      <c r="G559" s="8">
        <v>3</v>
      </c>
      <c r="H559" s="6" t="s">
        <v>344</v>
      </c>
      <c r="I559" s="176" t="s">
        <v>11389</v>
      </c>
      <c r="J559" s="176" t="s">
        <v>11389</v>
      </c>
      <c r="K559" s="176" t="s">
        <v>11388</v>
      </c>
      <c r="L559" s="8">
        <v>14</v>
      </c>
      <c r="M559" s="116"/>
      <c r="P5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&lt;tr&gt;&lt;td&gt;25801-0200&lt;/td&gt;&lt;td&gt;Reinforced concrete retaining wall, 2.0m&lt;/td&gt;&lt;td&gt;m2&lt;/td&gt;&lt;td&gt;REINFORCED CONCRETE RETAINING WALL, 6 FEET&lt;/td&gt;&lt;td&gt;SQFT&lt;/td&gt;&lt;td&gt;0&lt;/td&gt;&lt;td&gt;3&lt;/td&gt;&lt;td&gt;N&lt;/td&gt;&lt;td&gt; &lt;/td&gt;&lt;td&gt;&lt;/td&gt;&lt;/tr&gt;</v>
      </c>
      <c r="Q559" s="106" t="str">
        <f>IF(PayItems[[#This Row],[Date Added / Modified]]&gt;0,TEXT(PayItems[[#This Row],[Date Added / Modified]],"m/d/yyy"),"")</f>
        <v/>
      </c>
    </row>
    <row r="560" spans="1:17" x14ac:dyDescent="0.2">
      <c r="A560" s="6" t="s">
        <v>1259</v>
      </c>
      <c r="B560" s="6" t="s">
        <v>1260</v>
      </c>
      <c r="C560" s="6" t="s">
        <v>109</v>
      </c>
      <c r="D560" s="6" t="s">
        <v>1261</v>
      </c>
      <c r="E560" s="8" t="s">
        <v>56</v>
      </c>
      <c r="F560" s="8">
        <v>0</v>
      </c>
      <c r="G560" s="8">
        <v>3</v>
      </c>
      <c r="H560" s="6" t="s">
        <v>344</v>
      </c>
      <c r="I560" s="176" t="s">
        <v>11389</v>
      </c>
      <c r="J560" s="176" t="s">
        <v>11389</v>
      </c>
      <c r="K560" s="176" t="s">
        <v>11388</v>
      </c>
      <c r="L560" s="8">
        <v>14</v>
      </c>
      <c r="M560" s="116"/>
      <c r="P5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&lt;tr&gt;&lt;td&gt;25801-0300&lt;/td&gt;&lt;td&gt;Reinforced concrete retaining wall, 2.5m&lt;/td&gt;&lt;td&gt;m2&lt;/td&gt;&lt;td&gt;REINFORCED CONCRETE RETAINING WALL, 8 FEET&lt;/td&gt;&lt;td&gt;SQFT&lt;/td&gt;&lt;td&gt;0&lt;/td&gt;&lt;td&gt;3&lt;/td&gt;&lt;td&gt;N&lt;/td&gt;&lt;td&gt; &lt;/td&gt;&lt;td&gt;&lt;/td&gt;&lt;/tr&gt;</v>
      </c>
      <c r="Q560" s="106" t="str">
        <f>IF(PayItems[[#This Row],[Date Added / Modified]]&gt;0,TEXT(PayItems[[#This Row],[Date Added / Modified]],"m/d/yyy"),"")</f>
        <v/>
      </c>
    </row>
    <row r="561" spans="1:17" x14ac:dyDescent="0.2">
      <c r="A561" s="6" t="s">
        <v>1262</v>
      </c>
      <c r="B561" s="6" t="s">
        <v>1263</v>
      </c>
      <c r="C561" s="6" t="s">
        <v>109</v>
      </c>
      <c r="D561" s="6" t="s">
        <v>1264</v>
      </c>
      <c r="E561" s="8" t="s">
        <v>56</v>
      </c>
      <c r="F561" s="8">
        <v>0</v>
      </c>
      <c r="G561" s="8">
        <v>3</v>
      </c>
      <c r="H561" s="6" t="s">
        <v>344</v>
      </c>
      <c r="I561" s="176" t="s">
        <v>11389</v>
      </c>
      <c r="J561" s="176" t="s">
        <v>11389</v>
      </c>
      <c r="K561" s="176" t="s">
        <v>11388</v>
      </c>
      <c r="L561" s="8">
        <v>14</v>
      </c>
      <c r="M561" s="116"/>
      <c r="P5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&lt;tr&gt;&lt;td&gt;25801-0400&lt;/td&gt;&lt;td&gt;Reinforced concrete retaining wall, 3.0m&lt;/td&gt;&lt;td&gt;m2&lt;/td&gt;&lt;td&gt;REINFORCED CONCRETE RETAINING WALL, 10 FEET&lt;/td&gt;&lt;td&gt;SQFT&lt;/td&gt;&lt;td&gt;0&lt;/td&gt;&lt;td&gt;3&lt;/td&gt;&lt;td&gt;N&lt;/td&gt;&lt;td&gt; &lt;/td&gt;&lt;td&gt;&lt;/td&gt;&lt;/tr&gt;</v>
      </c>
      <c r="Q561" s="106" t="str">
        <f>IF(PayItems[[#This Row],[Date Added / Modified]]&gt;0,TEXT(PayItems[[#This Row],[Date Added / Modified]],"m/d/yyy"),"")</f>
        <v/>
      </c>
    </row>
    <row r="562" spans="1:17" x14ac:dyDescent="0.2">
      <c r="A562" s="6" t="s">
        <v>1265</v>
      </c>
      <c r="B562" s="6" t="s">
        <v>1266</v>
      </c>
      <c r="C562" s="6" t="s">
        <v>109</v>
      </c>
      <c r="D562" s="6" t="s">
        <v>1267</v>
      </c>
      <c r="E562" s="8" t="s">
        <v>56</v>
      </c>
      <c r="F562" s="8">
        <v>0</v>
      </c>
      <c r="G562" s="8">
        <v>3</v>
      </c>
      <c r="H562" s="6" t="s">
        <v>344</v>
      </c>
      <c r="I562" s="176" t="s">
        <v>11389</v>
      </c>
      <c r="J562" s="176" t="s">
        <v>11389</v>
      </c>
      <c r="K562" s="176" t="s">
        <v>11388</v>
      </c>
      <c r="L562" s="8">
        <v>14</v>
      </c>
      <c r="M562" s="116"/>
      <c r="P5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&lt;tr&gt;&lt;td&gt;25801-0500&lt;/td&gt;&lt;td&gt;Reinforced concrete retaining wall, 3.5m&lt;/td&gt;&lt;td&gt;m2&lt;/td&gt;&lt;td&gt;REINFORCED CONCRETE RETAINING WALL, 12 FEET&lt;/td&gt;&lt;td&gt;SQFT&lt;/td&gt;&lt;td&gt;0&lt;/td&gt;&lt;td&gt;3&lt;/td&gt;&lt;td&gt;N&lt;/td&gt;&lt;td&gt; &lt;/td&gt;&lt;td&gt;&lt;/td&gt;&lt;/tr&gt;</v>
      </c>
      <c r="Q562" s="106" t="str">
        <f>IF(PayItems[[#This Row],[Date Added / Modified]]&gt;0,TEXT(PayItems[[#This Row],[Date Added / Modified]],"m/d/yyy"),"")</f>
        <v/>
      </c>
    </row>
    <row r="563" spans="1:17" x14ac:dyDescent="0.2">
      <c r="A563" s="6" t="s">
        <v>1268</v>
      </c>
      <c r="B563" s="6" t="s">
        <v>1269</v>
      </c>
      <c r="C563" s="6" t="s">
        <v>109</v>
      </c>
      <c r="D563" s="6" t="s">
        <v>1270</v>
      </c>
      <c r="E563" s="8" t="s">
        <v>56</v>
      </c>
      <c r="F563" s="8">
        <v>0</v>
      </c>
      <c r="G563" s="8">
        <v>3</v>
      </c>
      <c r="H563" s="6" t="s">
        <v>344</v>
      </c>
      <c r="I563" s="176" t="s">
        <v>11389</v>
      </c>
      <c r="J563" s="176" t="s">
        <v>11389</v>
      </c>
      <c r="K563" s="176" t="s">
        <v>11388</v>
      </c>
      <c r="L563" s="8">
        <v>14</v>
      </c>
      <c r="M563" s="116"/>
      <c r="P5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&lt;tr&gt;&lt;td&gt;25801-0600&lt;/td&gt;&lt;td&gt;Reinforced concrete retaining wall, 4.0m&lt;/td&gt;&lt;td&gt;m2&lt;/td&gt;&lt;td&gt;REINFORCED CONCRETE RETAINING WALL, 14 FEET&lt;/td&gt;&lt;td&gt;SQFT&lt;/td&gt;&lt;td&gt;0&lt;/td&gt;&lt;td&gt;3&lt;/td&gt;&lt;td&gt;N&lt;/td&gt;&lt;td&gt; &lt;/td&gt;&lt;td&gt;&lt;/td&gt;&lt;/tr&gt;</v>
      </c>
      <c r="Q563" s="106" t="str">
        <f>IF(PayItems[[#This Row],[Date Added / Modified]]&gt;0,TEXT(PayItems[[#This Row],[Date Added / Modified]],"m/d/yyy"),"")</f>
        <v/>
      </c>
    </row>
    <row r="564" spans="1:17" x14ac:dyDescent="0.2">
      <c r="A564" s="6" t="s">
        <v>1271</v>
      </c>
      <c r="B564" s="6" t="s">
        <v>1272</v>
      </c>
      <c r="C564" s="6" t="s">
        <v>109</v>
      </c>
      <c r="D564" s="6" t="s">
        <v>1273</v>
      </c>
      <c r="E564" s="8" t="s">
        <v>56</v>
      </c>
      <c r="F564" s="8">
        <v>0</v>
      </c>
      <c r="G564" s="8">
        <v>3</v>
      </c>
      <c r="H564" s="6" t="s">
        <v>344</v>
      </c>
      <c r="I564" s="176" t="s">
        <v>11389</v>
      </c>
      <c r="J564" s="176" t="s">
        <v>11389</v>
      </c>
      <c r="K564" s="176" t="s">
        <v>11388</v>
      </c>
      <c r="L564" s="8">
        <v>14</v>
      </c>
      <c r="M564" s="116"/>
      <c r="P5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&lt;tr&gt;&lt;td&gt;25801-0700&lt;/td&gt;&lt;td&gt;Reinforced concrete retaining wall, 4.5m&lt;/td&gt;&lt;td&gt;m2&lt;/td&gt;&lt;td&gt;REINFORCED CONCRETE RETAINING WALL, 15 FEET&lt;/td&gt;&lt;td&gt;SQFT&lt;/td&gt;&lt;td&gt;0&lt;/td&gt;&lt;td&gt;3&lt;/td&gt;&lt;td&gt;N&lt;/td&gt;&lt;td&gt; &lt;/td&gt;&lt;td&gt;&lt;/td&gt;&lt;/tr&gt;</v>
      </c>
      <c r="Q564" s="106" t="str">
        <f>IF(PayItems[[#This Row],[Date Added / Modified]]&gt;0,TEXT(PayItems[[#This Row],[Date Added / Modified]],"m/d/yyy"),"")</f>
        <v/>
      </c>
    </row>
    <row r="565" spans="1:17" x14ac:dyDescent="0.2">
      <c r="A565" s="6" t="s">
        <v>1274</v>
      </c>
      <c r="B565" s="6" t="s">
        <v>1275</v>
      </c>
      <c r="C565" s="6" t="s">
        <v>109</v>
      </c>
      <c r="D565" s="6" t="s">
        <v>1276</v>
      </c>
      <c r="E565" s="8" t="s">
        <v>56</v>
      </c>
      <c r="F565" s="8">
        <v>0</v>
      </c>
      <c r="G565" s="8">
        <v>3</v>
      </c>
      <c r="H565" s="6" t="s">
        <v>344</v>
      </c>
      <c r="I565" s="176" t="s">
        <v>11389</v>
      </c>
      <c r="J565" s="176" t="s">
        <v>11389</v>
      </c>
      <c r="K565" s="176" t="s">
        <v>11388</v>
      </c>
      <c r="L565" s="8">
        <v>14</v>
      </c>
      <c r="M565" s="116"/>
      <c r="P5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&lt;tr&gt;&lt;td&gt;25801-0800&lt;/td&gt;&lt;td&gt;Reinforced concrete retaining wall, 5.0m&lt;/td&gt;&lt;td&gt;m2&lt;/td&gt;&lt;td&gt;REINFORCED CONCRETE RETAINING WALL, 16 FEET&lt;/td&gt;&lt;td&gt;SQFT&lt;/td&gt;&lt;td&gt;0&lt;/td&gt;&lt;td&gt;3&lt;/td&gt;&lt;td&gt;N&lt;/td&gt;&lt;td&gt; &lt;/td&gt;&lt;td&gt;&lt;/td&gt;&lt;/tr&gt;</v>
      </c>
      <c r="Q565" s="106" t="str">
        <f>IF(PayItems[[#This Row],[Date Added / Modified]]&gt;0,TEXT(PayItems[[#This Row],[Date Added / Modified]],"m/d/yyy"),"")</f>
        <v/>
      </c>
    </row>
    <row r="566" spans="1:17" x14ac:dyDescent="0.2">
      <c r="A566" s="6" t="s">
        <v>1277</v>
      </c>
      <c r="B566" s="6" t="s">
        <v>1278</v>
      </c>
      <c r="C566" s="6" t="s">
        <v>109</v>
      </c>
      <c r="D566" s="6" t="s">
        <v>1279</v>
      </c>
      <c r="E566" s="8" t="s">
        <v>56</v>
      </c>
      <c r="F566" s="8">
        <v>0</v>
      </c>
      <c r="G566" s="8">
        <v>3</v>
      </c>
      <c r="H566" s="6" t="s">
        <v>344</v>
      </c>
      <c r="I566" s="176" t="s">
        <v>11389</v>
      </c>
      <c r="J566" s="176" t="s">
        <v>11389</v>
      </c>
      <c r="K566" s="176" t="s">
        <v>11388</v>
      </c>
      <c r="L566" s="8">
        <v>14</v>
      </c>
      <c r="M566" s="116"/>
      <c r="P5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&lt;tr&gt;&lt;td&gt;25801-1000&lt;/td&gt;&lt;td&gt;Reinforced concrete retaining wall, 5.5m&lt;/td&gt;&lt;td&gt;m2&lt;/td&gt;&lt;td&gt;REINFORCED CONCRETE RETAINING WALL, 18 FEET&lt;/td&gt;&lt;td&gt;SQFT&lt;/td&gt;&lt;td&gt;0&lt;/td&gt;&lt;td&gt;3&lt;/td&gt;&lt;td&gt;N&lt;/td&gt;&lt;td&gt; &lt;/td&gt;&lt;td&gt;&lt;/td&gt;&lt;/tr&gt;</v>
      </c>
      <c r="Q566" s="106" t="str">
        <f>IF(PayItems[[#This Row],[Date Added / Modified]]&gt;0,TEXT(PayItems[[#This Row],[Date Added / Modified]],"m/d/yyy"),"")</f>
        <v/>
      </c>
    </row>
    <row r="567" spans="1:17" x14ac:dyDescent="0.2">
      <c r="A567" s="6" t="s">
        <v>9416</v>
      </c>
      <c r="B567" s="6" t="s">
        <v>9418</v>
      </c>
      <c r="C567" s="6" t="s">
        <v>109</v>
      </c>
      <c r="D567" s="6" t="s">
        <v>9420</v>
      </c>
      <c r="E567" s="8" t="s">
        <v>56</v>
      </c>
      <c r="F567" s="8">
        <v>0</v>
      </c>
      <c r="G567" s="8">
        <v>3</v>
      </c>
      <c r="H567" s="6" t="s">
        <v>344</v>
      </c>
      <c r="I567" s="176" t="s">
        <v>11389</v>
      </c>
      <c r="J567" s="176" t="s">
        <v>11389</v>
      </c>
      <c r="K567" s="176" t="s">
        <v>11388</v>
      </c>
      <c r="L567" s="8">
        <v>14</v>
      </c>
      <c r="M567" s="116"/>
      <c r="P5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&lt;tr&gt;&lt;td&gt;25801-1100&lt;/td&gt;&lt;td&gt;Reinforced concrete retaining wall, 6.0m&lt;/td&gt;&lt;td&gt;m2&lt;/td&gt;&lt;td&gt;REINFORCED CONCRETE RETAINING WALL, 20 FEET&lt;/td&gt;&lt;td&gt;SQFT&lt;/td&gt;&lt;td&gt;0&lt;/td&gt;&lt;td&gt;3&lt;/td&gt;&lt;td&gt;N&lt;/td&gt;&lt;td&gt; &lt;/td&gt;&lt;td&gt;&lt;/td&gt;&lt;/tr&gt;</v>
      </c>
      <c r="Q567" s="106" t="str">
        <f>IF(PayItems[[#This Row],[Date Added / Modified]]&gt;0,TEXT(PayItems[[#This Row],[Date Added / Modified]],"m/d/yyy"),"")</f>
        <v/>
      </c>
    </row>
    <row r="568" spans="1:17" x14ac:dyDescent="0.2">
      <c r="A568" s="6" t="s">
        <v>9417</v>
      </c>
      <c r="B568" s="6" t="s">
        <v>9419</v>
      </c>
      <c r="C568" s="6" t="s">
        <v>109</v>
      </c>
      <c r="D568" s="6" t="s">
        <v>9421</v>
      </c>
      <c r="E568" s="8" t="s">
        <v>56</v>
      </c>
      <c r="F568" s="8">
        <v>0</v>
      </c>
      <c r="G568" s="8">
        <v>3</v>
      </c>
      <c r="H568" s="6" t="s">
        <v>344</v>
      </c>
      <c r="I568" s="176" t="s">
        <v>11389</v>
      </c>
      <c r="J568" s="176" t="s">
        <v>11389</v>
      </c>
      <c r="K568" s="176" t="s">
        <v>11388</v>
      </c>
      <c r="L568" s="8">
        <v>14</v>
      </c>
      <c r="M568" s="116"/>
      <c r="P5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&lt;tr&gt;&lt;td&gt;25801-1400&lt;/td&gt;&lt;td&gt;Reinforced concrete retaining wall, 7.5m&lt;/td&gt;&lt;td&gt;m2&lt;/td&gt;&lt;td&gt;REINFORCED CONCRETE RETAINING WALL, 25 FEET&lt;/td&gt;&lt;td&gt;SQFT&lt;/td&gt;&lt;td&gt;0&lt;/td&gt;&lt;td&gt;3&lt;/td&gt;&lt;td&gt;N&lt;/td&gt;&lt;td&gt; &lt;/td&gt;&lt;td&gt;&lt;/td&gt;&lt;/tr&gt;</v>
      </c>
      <c r="Q568" s="106" t="str">
        <f>IF(PayItems[[#This Row],[Date Added / Modified]]&gt;0,TEXT(PayItems[[#This Row],[Date Added / Modified]],"m/d/yyy"),"")</f>
        <v/>
      </c>
    </row>
    <row r="569" spans="1:17" x14ac:dyDescent="0.2">
      <c r="A569" s="88" t="s">
        <v>11359</v>
      </c>
      <c r="B569" s="88" t="s">
        <v>133</v>
      </c>
      <c r="C569" s="88" t="s">
        <v>85</v>
      </c>
      <c r="D569" s="88" t="s">
        <v>1252</v>
      </c>
      <c r="E569" s="104" t="s">
        <v>85</v>
      </c>
      <c r="F569" s="104">
        <v>0</v>
      </c>
      <c r="G569" s="104">
        <v>3</v>
      </c>
      <c r="H569" s="88" t="s">
        <v>344</v>
      </c>
      <c r="I569" s="176" t="s">
        <v>11389</v>
      </c>
      <c r="J569" s="176" t="s">
        <v>11389</v>
      </c>
      <c r="K569" s="176" t="s">
        <v>11388</v>
      </c>
      <c r="L569" s="104">
        <v>14</v>
      </c>
      <c r="M569" s="116">
        <v>44585</v>
      </c>
      <c r="N569" s="88" t="s">
        <v>9971</v>
      </c>
      <c r="O569" s="88"/>
      <c r="P569" s="42"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&lt;tr&gt;&lt;td&gt;25802-0000&lt;/td&gt;&lt;td&gt;Reinforced concrete retaining wall&lt;/td&gt;&lt;td&gt;LPSM&lt;/td&gt;&lt;td&gt;REINFORCED CONCRETE RETAINING WALL&lt;/td&gt;&lt;td&gt;LPSM&lt;/td&gt;&lt;td&gt;0&lt;/td&gt;&lt;td&gt;3&lt;/td&gt;&lt;td&gt;N&lt;/td&gt;&lt;td&gt;1/24/2022&lt;/td&gt;&lt;td&gt;&lt;/td&gt;&lt;/tr&gt;</v>
      </c>
      <c r="Q569" s="106" t="str">
        <f>IF(PayItems[[#This Row],[Date Added / Modified]]&gt;0,TEXT(PayItems[[#This Row],[Date Added / Modified]],"m/d/yyy"),"")</f>
        <v>1/24/2022</v>
      </c>
    </row>
    <row r="570" spans="1:17" x14ac:dyDescent="0.2">
      <c r="A570" s="6" t="s">
        <v>1280</v>
      </c>
      <c r="B570" s="8" t="s">
        <v>134</v>
      </c>
      <c r="C570" s="8" t="s">
        <v>110</v>
      </c>
      <c r="D570" s="8" t="s">
        <v>1281</v>
      </c>
      <c r="E570" s="8" t="s">
        <v>63</v>
      </c>
      <c r="F570" s="8">
        <v>0</v>
      </c>
      <c r="G570" s="8">
        <v>3</v>
      </c>
      <c r="H570" s="6" t="s">
        <v>344</v>
      </c>
      <c r="I570" s="176" t="s">
        <v>11389</v>
      </c>
      <c r="J570" s="176" t="s">
        <v>11389</v>
      </c>
      <c r="K570" s="176" t="s">
        <v>11388</v>
      </c>
      <c r="L570" s="8">
        <v>14</v>
      </c>
      <c r="M570" s="116"/>
      <c r="P5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&lt;tr&gt;&lt;td&gt;25901-0000&lt;/td&gt;&lt;td&gt;Soil nail&lt;/td&gt;&lt;td&gt;m&lt;/td&gt;&lt;td&gt;SOIL NAIL&lt;/td&gt;&lt;td&gt;LNFT&lt;/td&gt;&lt;td&gt;0&lt;/td&gt;&lt;td&gt;3&lt;/td&gt;&lt;td&gt;N&lt;/td&gt;&lt;td&gt; &lt;/td&gt;&lt;td&gt;&lt;/td&gt;&lt;/tr&gt;</v>
      </c>
      <c r="Q570" s="106" t="str">
        <f>IF(PayItems[[#This Row],[Date Added / Modified]]&gt;0,TEXT(PayItems[[#This Row],[Date Added / Modified]],"m/d/yyy"),"")</f>
        <v/>
      </c>
    </row>
    <row r="571" spans="1:17" x14ac:dyDescent="0.2">
      <c r="A571" s="6" t="s">
        <v>1282</v>
      </c>
      <c r="B571" s="8" t="s">
        <v>135</v>
      </c>
      <c r="C571" s="8" t="s">
        <v>109</v>
      </c>
      <c r="D571" s="8" t="s">
        <v>1283</v>
      </c>
      <c r="E571" s="8" t="s">
        <v>56</v>
      </c>
      <c r="F571" s="8">
        <v>0</v>
      </c>
      <c r="G571" s="8">
        <v>3</v>
      </c>
      <c r="H571" s="6" t="s">
        <v>344</v>
      </c>
      <c r="I571" s="176" t="s">
        <v>11389</v>
      </c>
      <c r="J571" s="176" t="s">
        <v>11389</v>
      </c>
      <c r="K571" s="176" t="s">
        <v>11388</v>
      </c>
      <c r="L571" s="8">
        <v>14</v>
      </c>
      <c r="M571" s="116"/>
      <c r="P5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&lt;tr&gt;&lt;td&gt;25902-0000&lt;/td&gt;&lt;td&gt;Soil nail retaining wall&lt;/td&gt;&lt;td&gt;m2&lt;/td&gt;&lt;td&gt;SOIL NAIL RETAINING WALL&lt;/td&gt;&lt;td&gt;SQFT&lt;/td&gt;&lt;td&gt;0&lt;/td&gt;&lt;td&gt;3&lt;/td&gt;&lt;td&gt;N&lt;/td&gt;&lt;td&gt; &lt;/td&gt;&lt;td&gt;&lt;/td&gt;&lt;/tr&gt;</v>
      </c>
      <c r="Q571" s="106" t="str">
        <f>IF(PayItems[[#This Row],[Date Added / Modified]]&gt;0,TEXT(PayItems[[#This Row],[Date Added / Modified]],"m/d/yyy"),"")</f>
        <v/>
      </c>
    </row>
    <row r="572" spans="1:17" x14ac:dyDescent="0.2">
      <c r="A572" s="6" t="s">
        <v>1284</v>
      </c>
      <c r="B572" s="8" t="s">
        <v>27</v>
      </c>
      <c r="C572" s="8" t="s">
        <v>6</v>
      </c>
      <c r="D572" s="8" t="s">
        <v>1285</v>
      </c>
      <c r="E572" s="8" t="s">
        <v>59</v>
      </c>
      <c r="F572" s="8">
        <v>0</v>
      </c>
      <c r="G572" s="8">
        <v>3</v>
      </c>
      <c r="H572" s="6" t="s">
        <v>344</v>
      </c>
      <c r="I572" s="176" t="s">
        <v>11389</v>
      </c>
      <c r="J572" s="176" t="s">
        <v>11389</v>
      </c>
      <c r="K572" s="176" t="s">
        <v>11388</v>
      </c>
      <c r="L572" s="8">
        <v>14</v>
      </c>
      <c r="M572" s="116"/>
      <c r="P5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&lt;tr&gt;&lt;td&gt;25903-0000&lt;/td&gt;&lt;td&gt;Verification test nail&lt;/td&gt;&lt;td&gt;Each&lt;/td&gt;&lt;td&gt;VERIFICATION TEST NAIL&lt;/td&gt;&lt;td&gt;EACH&lt;/td&gt;&lt;td&gt;0&lt;/td&gt;&lt;td&gt;3&lt;/td&gt;&lt;td&gt;N&lt;/td&gt;&lt;td&gt; &lt;/td&gt;&lt;td&gt;&lt;/td&gt;&lt;/tr&gt;</v>
      </c>
      <c r="Q572" s="106" t="str">
        <f>IF(PayItems[[#This Row],[Date Added / Modified]]&gt;0,TEXT(PayItems[[#This Row],[Date Added / Modified]],"m/d/yyy"),"")</f>
        <v/>
      </c>
    </row>
    <row r="573" spans="1:17" x14ac:dyDescent="0.2">
      <c r="A573" s="6" t="s">
        <v>1286</v>
      </c>
      <c r="B573" s="8" t="s">
        <v>149</v>
      </c>
      <c r="C573" s="8" t="s">
        <v>110</v>
      </c>
      <c r="D573" s="8" t="s">
        <v>1287</v>
      </c>
      <c r="E573" s="8" t="s">
        <v>63</v>
      </c>
      <c r="F573" s="8">
        <v>0</v>
      </c>
      <c r="G573" s="8">
        <v>3</v>
      </c>
      <c r="H573" s="6" t="s">
        <v>344</v>
      </c>
      <c r="I573" s="176" t="s">
        <v>11389</v>
      </c>
      <c r="J573" s="176" t="s">
        <v>11389</v>
      </c>
      <c r="K573" s="176" t="s">
        <v>11388</v>
      </c>
      <c r="L573" s="8">
        <v>14</v>
      </c>
      <c r="M573" s="116"/>
      <c r="P5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&lt;tr&gt;&lt;td&gt;26001-0000&lt;/td&gt;&lt;td&gt;Rock bolt&lt;/td&gt;&lt;td&gt;m&lt;/td&gt;&lt;td&gt;ROCK BOLT&lt;/td&gt;&lt;td&gt;LNFT&lt;/td&gt;&lt;td&gt;0&lt;/td&gt;&lt;td&gt;3&lt;/td&gt;&lt;td&gt;N&lt;/td&gt;&lt;td&gt; &lt;/td&gt;&lt;td&gt;&lt;/td&gt;&lt;/tr&gt;</v>
      </c>
      <c r="Q573" s="106" t="str">
        <f>IF(PayItems[[#This Row],[Date Added / Modified]]&gt;0,TEXT(PayItems[[#This Row],[Date Added / Modified]],"m/d/yyy"),"")</f>
        <v/>
      </c>
    </row>
    <row r="574" spans="1:17" x14ac:dyDescent="0.2">
      <c r="A574" s="6" t="s">
        <v>9013</v>
      </c>
      <c r="B574" s="8" t="s">
        <v>84</v>
      </c>
      <c r="C574" s="8" t="s">
        <v>110</v>
      </c>
      <c r="D574" s="8" t="s">
        <v>1289</v>
      </c>
      <c r="E574" s="8" t="s">
        <v>63</v>
      </c>
      <c r="F574" s="8">
        <v>0</v>
      </c>
      <c r="G574" s="8">
        <v>3</v>
      </c>
      <c r="H574" s="6" t="s">
        <v>344</v>
      </c>
      <c r="I574" s="176" t="s">
        <v>11389</v>
      </c>
      <c r="J574" s="176" t="s">
        <v>11389</v>
      </c>
      <c r="K574" s="176" t="s">
        <v>11388</v>
      </c>
      <c r="L574" s="8">
        <v>14</v>
      </c>
      <c r="M574" s="116"/>
      <c r="P5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&lt;tr&gt;&lt;td&gt;26002-0000&lt;/td&gt;&lt;td&gt;Rock dowel&lt;/td&gt;&lt;td&gt;m&lt;/td&gt;&lt;td&gt;ROCK DOWEL&lt;/td&gt;&lt;td&gt;LNFT&lt;/td&gt;&lt;td&gt;0&lt;/td&gt;&lt;td&gt;3&lt;/td&gt;&lt;td&gt;N&lt;/td&gt;&lt;td&gt; &lt;/td&gt;&lt;td&gt;&lt;/td&gt;&lt;/tr&gt;</v>
      </c>
      <c r="Q574" s="106" t="str">
        <f>IF(PayItems[[#This Row],[Date Added / Modified]]&gt;0,TEXT(PayItems[[#This Row],[Date Added / Modified]],"m/d/yyy"),"")</f>
        <v/>
      </c>
    </row>
    <row r="575" spans="1:17" x14ac:dyDescent="0.2">
      <c r="A575" s="106" t="s">
        <v>11065</v>
      </c>
      <c r="B575" s="45" t="s">
        <v>11064</v>
      </c>
      <c r="C575" s="45" t="s">
        <v>6</v>
      </c>
      <c r="D575" s="45" t="s">
        <v>11066</v>
      </c>
      <c r="E575" s="45" t="s">
        <v>59</v>
      </c>
      <c r="F575" s="45">
        <v>0</v>
      </c>
      <c r="G575" s="45">
        <v>3</v>
      </c>
      <c r="H575" s="106" t="s">
        <v>344</v>
      </c>
      <c r="I575" s="176" t="s">
        <v>11389</v>
      </c>
      <c r="J575" s="176" t="s">
        <v>11389</v>
      </c>
      <c r="K575" s="176" t="s">
        <v>11388</v>
      </c>
      <c r="L575" s="45">
        <v>14</v>
      </c>
      <c r="M575" s="116">
        <v>43493</v>
      </c>
      <c r="N575" s="106" t="s">
        <v>9977</v>
      </c>
      <c r="O575" s="106"/>
      <c r="P575"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&lt;tr&gt;&lt;td&gt;26005-0000&lt;/td&gt;&lt;td&gt;Shear pin&lt;/td&gt;&lt;td&gt;Each&lt;/td&gt;&lt;td&gt;SHEAR PIN&lt;/td&gt;&lt;td&gt;EACH&lt;/td&gt;&lt;td&gt;0&lt;/td&gt;&lt;td&gt;3&lt;/td&gt;&lt;td&gt;N&lt;/td&gt;&lt;td&gt;1/28/2019&lt;/td&gt;&lt;td&gt;&lt;/td&gt;&lt;/tr&gt;</v>
      </c>
      <c r="Q575" s="106" t="str">
        <f>IF(PayItems[[#This Row],[Date Added / Modified]]&gt;0,TEXT(PayItems[[#This Row],[Date Added / Modified]],"m/d/yyy"),"")</f>
        <v>1/28/2019</v>
      </c>
    </row>
    <row r="576" spans="1:17" x14ac:dyDescent="0.2">
      <c r="A576" s="6" t="s">
        <v>1288</v>
      </c>
      <c r="B576" s="8" t="s">
        <v>1304</v>
      </c>
      <c r="C576" s="8" t="s">
        <v>109</v>
      </c>
      <c r="D576" s="8" t="s">
        <v>1305</v>
      </c>
      <c r="E576" s="8" t="s">
        <v>56</v>
      </c>
      <c r="F576" s="8">
        <v>0</v>
      </c>
      <c r="G576" s="8">
        <v>3</v>
      </c>
      <c r="H576" s="6" t="s">
        <v>344</v>
      </c>
      <c r="I576" s="176" t="s">
        <v>11389</v>
      </c>
      <c r="J576" s="176" t="s">
        <v>11389</v>
      </c>
      <c r="K576" s="176" t="s">
        <v>11388</v>
      </c>
      <c r="L576" s="8">
        <v>14</v>
      </c>
      <c r="M576" s="116"/>
      <c r="P5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&lt;tr&gt;&lt;td&gt;26101-0000&lt;/td&gt;&lt;td&gt;Reinforced soil slope&lt;/td&gt;&lt;td&gt;m2&lt;/td&gt;&lt;td&gt;REINFORCED SOIL SLOPE&lt;/td&gt;&lt;td&gt;SQFT&lt;/td&gt;&lt;td&gt;0&lt;/td&gt;&lt;td&gt;3&lt;/td&gt;&lt;td&gt;N&lt;/td&gt;&lt;td&gt; &lt;/td&gt;&lt;td&gt;&lt;/td&gt;&lt;/tr&gt;</v>
      </c>
      <c r="Q576" s="106" t="str">
        <f>IF(PayItems[[#This Row],[Date Added / Modified]]&gt;0,TEXT(PayItems[[#This Row],[Date Added / Modified]],"m/d/yyy"),"")</f>
        <v/>
      </c>
    </row>
    <row r="577" spans="1:17" x14ac:dyDescent="0.2">
      <c r="A577" s="6" t="s">
        <v>10140</v>
      </c>
      <c r="B577" s="33" t="s">
        <v>10141</v>
      </c>
      <c r="C577" s="33" t="s">
        <v>109</v>
      </c>
      <c r="D577" s="33" t="s">
        <v>10142</v>
      </c>
      <c r="E577" s="33" t="s">
        <v>56</v>
      </c>
      <c r="F577" s="8">
        <v>0</v>
      </c>
      <c r="G577" s="8">
        <v>3</v>
      </c>
      <c r="H577" s="6" t="s">
        <v>344</v>
      </c>
      <c r="I577" s="176" t="s">
        <v>11389</v>
      </c>
      <c r="J577" s="176" t="s">
        <v>11389</v>
      </c>
      <c r="K577" s="176" t="s">
        <v>11388</v>
      </c>
      <c r="L577" s="8">
        <v>14</v>
      </c>
      <c r="M577" s="116">
        <v>42207</v>
      </c>
      <c r="N577" s="106" t="s">
        <v>9962</v>
      </c>
      <c r="O577" s="106"/>
      <c r="P5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&lt;tr&gt;&lt;td&gt;26101-1000&lt;/td&gt;&lt;td&gt;Reinforced soil slope, welded wire face&lt;/td&gt;&lt;td&gt;m2&lt;/td&gt;&lt;td&gt;REINFORCED SOIL SLOPE, WELDED WIRE FACE&lt;/td&gt;&lt;td&gt;SQFT&lt;/td&gt;&lt;td&gt;0&lt;/td&gt;&lt;td&gt;3&lt;/td&gt;&lt;td&gt;N&lt;/td&gt;&lt;td&gt;7/22/2015&lt;/td&gt;&lt;td&gt;&lt;/td&gt;&lt;/tr&gt;</v>
      </c>
      <c r="Q577" s="106" t="str">
        <f>IF(PayItems[[#This Row],[Date Added / Modified]]&gt;0,TEXT(PayItems[[#This Row],[Date Added / Modified]],"m/d/yyy"),"")</f>
        <v>7/22/2015</v>
      </c>
    </row>
    <row r="578" spans="1:17" x14ac:dyDescent="0.2">
      <c r="A578" s="106" t="s">
        <v>10901</v>
      </c>
      <c r="B578" s="104" t="s">
        <v>1304</v>
      </c>
      <c r="C578" s="45" t="s">
        <v>85</v>
      </c>
      <c r="D578" s="104" t="s">
        <v>1305</v>
      </c>
      <c r="E578" s="45" t="s">
        <v>85</v>
      </c>
      <c r="F578" s="104">
        <v>0</v>
      </c>
      <c r="G578" s="104">
        <v>3</v>
      </c>
      <c r="H578" s="88" t="s">
        <v>344</v>
      </c>
      <c r="I578" s="176" t="s">
        <v>11389</v>
      </c>
      <c r="J578" s="176" t="s">
        <v>11389</v>
      </c>
      <c r="K578" s="176" t="s">
        <v>11388</v>
      </c>
      <c r="L578" s="104">
        <v>14</v>
      </c>
      <c r="M578" s="116">
        <v>42871</v>
      </c>
      <c r="N578" s="106" t="s">
        <v>9971</v>
      </c>
      <c r="O578" s="88"/>
      <c r="P5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&lt;tr&gt;&lt;td&gt;26102-0000&lt;/td&gt;&lt;td&gt;Reinforced soil slope&lt;/td&gt;&lt;td&gt;LPSM&lt;/td&gt;&lt;td&gt;REINFORCED SOIL SLOPE&lt;/td&gt;&lt;td&gt;LPSM&lt;/td&gt;&lt;td&gt;0&lt;/td&gt;&lt;td&gt;3&lt;/td&gt;&lt;td&gt;N&lt;/td&gt;&lt;td&gt;5/16/2017&lt;/td&gt;&lt;td&gt;&lt;/td&gt;&lt;/tr&gt;</v>
      </c>
      <c r="Q578" s="106" t="str">
        <f>IF(PayItems[[#This Row],[Date Added / Modified]]&gt;0,TEXT(PayItems[[#This Row],[Date Added / Modified]],"m/d/yyy"),"")</f>
        <v>5/16/2017</v>
      </c>
    </row>
    <row r="579" spans="1:17" x14ac:dyDescent="0.2">
      <c r="A579" s="6" t="s">
        <v>10144</v>
      </c>
      <c r="B579" s="33" t="s">
        <v>10138</v>
      </c>
      <c r="C579" s="33" t="s">
        <v>109</v>
      </c>
      <c r="D579" s="33" t="s">
        <v>10145</v>
      </c>
      <c r="E579" s="33" t="s">
        <v>56</v>
      </c>
      <c r="F579" s="8">
        <v>0</v>
      </c>
      <c r="G579" s="8">
        <v>3</v>
      </c>
      <c r="H579" s="6" t="s">
        <v>344</v>
      </c>
      <c r="I579" s="176" t="s">
        <v>11389</v>
      </c>
      <c r="J579" s="176" t="s">
        <v>11389</v>
      </c>
      <c r="K579" s="176" t="s">
        <v>11388</v>
      </c>
      <c r="L579" s="8">
        <v>14</v>
      </c>
      <c r="M579" s="116">
        <v>42207</v>
      </c>
      <c r="N579" s="106" t="s">
        <v>9971</v>
      </c>
      <c r="O579" s="106"/>
      <c r="P5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&lt;tr&gt;&lt;td&gt;26105-0000&lt;/td&gt;&lt;td&gt;Reinforced shoulder stabilization&lt;/td&gt;&lt;td&gt;m2&lt;/td&gt;&lt;td&gt;REINFORCED SHOULDER STABILIZATION&lt;/td&gt;&lt;td&gt;SQFT&lt;/td&gt;&lt;td&gt;0&lt;/td&gt;&lt;td&gt;3&lt;/td&gt;&lt;td&gt;N&lt;/td&gt;&lt;td&gt;7/22/2015&lt;/td&gt;&lt;td&gt;&lt;/td&gt;&lt;/tr&gt;</v>
      </c>
      <c r="Q579" s="106" t="str">
        <f>IF(PayItems[[#This Row],[Date Added / Modified]]&gt;0,TEXT(PayItems[[#This Row],[Date Added / Modified]],"m/d/yyy"),"")</f>
        <v>7/22/2015</v>
      </c>
    </row>
    <row r="580" spans="1:17" s="88" customFormat="1" x14ac:dyDescent="0.2">
      <c r="A580" s="6" t="s">
        <v>10143</v>
      </c>
      <c r="B580" s="6" t="s">
        <v>130</v>
      </c>
      <c r="C580" s="6" t="s">
        <v>113</v>
      </c>
      <c r="D580" s="6" t="s">
        <v>1243</v>
      </c>
      <c r="E580" s="8" t="s">
        <v>65</v>
      </c>
      <c r="F580" s="8">
        <v>0</v>
      </c>
      <c r="G580" s="8">
        <v>3</v>
      </c>
      <c r="H580" s="6" t="s">
        <v>344</v>
      </c>
      <c r="I580" s="176" t="s">
        <v>11389</v>
      </c>
      <c r="J580" s="176" t="s">
        <v>11389</v>
      </c>
      <c r="K580" s="176" t="s">
        <v>11388</v>
      </c>
      <c r="L580" s="8">
        <v>14</v>
      </c>
      <c r="M580" s="116">
        <v>42207</v>
      </c>
      <c r="N580" s="106" t="s">
        <v>9962</v>
      </c>
      <c r="O580" s="106"/>
      <c r="P5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&lt;tr&gt;&lt;td&gt;26110-0000&lt;/td&gt;&lt;td&gt;Select granular backfill&lt;/td&gt;&lt;td&gt;m3&lt;/td&gt;&lt;td&gt;SELECT GRANULAR BACKFILL&lt;/td&gt;&lt;td&gt;CUYD&lt;/td&gt;&lt;td&gt;0&lt;/td&gt;&lt;td&gt;3&lt;/td&gt;&lt;td&gt;N&lt;/td&gt;&lt;td&gt;7/22/2015&lt;/td&gt;&lt;td&gt;&lt;/td&gt;&lt;/tr&gt;</v>
      </c>
      <c r="Q580" s="106" t="str">
        <f>IF(PayItems[[#This Row],[Date Added / Modified]]&gt;0,TEXT(PayItems[[#This Row],[Date Added / Modified]],"m/d/yyy"),"")</f>
        <v>7/22/2015</v>
      </c>
    </row>
    <row r="581" spans="1:17" s="88" customFormat="1" x14ac:dyDescent="0.2">
      <c r="A581" s="88" t="s">
        <v>11431</v>
      </c>
      <c r="B581" s="88" t="s">
        <v>130</v>
      </c>
      <c r="C581" s="88" t="s">
        <v>124</v>
      </c>
      <c r="D581" s="88" t="s">
        <v>1243</v>
      </c>
      <c r="E581" s="104" t="s">
        <v>66</v>
      </c>
      <c r="F581" s="104">
        <v>0</v>
      </c>
      <c r="G581" s="104">
        <v>3</v>
      </c>
      <c r="H581" s="88" t="s">
        <v>344</v>
      </c>
      <c r="I581" s="176" t="s">
        <v>11389</v>
      </c>
      <c r="J581" s="176" t="s">
        <v>11389</v>
      </c>
      <c r="K581" s="176" t="s">
        <v>11388</v>
      </c>
      <c r="L581" s="104">
        <v>14</v>
      </c>
      <c r="M581" s="116">
        <v>45273</v>
      </c>
      <c r="N581" s="106" t="s">
        <v>9962</v>
      </c>
      <c r="O581" s="106"/>
      <c r="P5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&lt;tr&gt;&lt;td&gt;26111-0000&lt;/td&gt;&lt;td&gt;Select granular backfill&lt;/td&gt;&lt;td&gt;t&lt;/td&gt;&lt;td&gt;SELECT GRANULAR BACKFILL&lt;/td&gt;&lt;td&gt;TON&lt;/td&gt;&lt;td&gt;0&lt;/td&gt;&lt;td&gt;3&lt;/td&gt;&lt;td&gt;N&lt;/td&gt;&lt;td&gt;12/13/2023&lt;/td&gt;&lt;td&gt;&lt;/td&gt;&lt;/tr&gt;</v>
      </c>
      <c r="Q581" s="106" t="str">
        <f>IF(PayItems[[#This Row],[Date Added / Modified]]&gt;0,TEXT(PayItems[[#This Row],[Date Added / Modified]],"m/d/yyy"),"")</f>
        <v>12/13/2023</v>
      </c>
    </row>
    <row r="582" spans="1:17" x14ac:dyDescent="0.2">
      <c r="A582" s="106" t="s">
        <v>11101</v>
      </c>
      <c r="B582" s="106" t="s">
        <v>11102</v>
      </c>
      <c r="C582" s="106" t="s">
        <v>109</v>
      </c>
      <c r="D582" s="106" t="s">
        <v>11103</v>
      </c>
      <c r="E582" s="45" t="s">
        <v>56</v>
      </c>
      <c r="F582" s="45">
        <v>0</v>
      </c>
      <c r="G582" s="45">
        <v>3</v>
      </c>
      <c r="H582" s="106" t="s">
        <v>344</v>
      </c>
      <c r="I582" s="176" t="s">
        <v>11389</v>
      </c>
      <c r="J582" s="176" t="s">
        <v>11389</v>
      </c>
      <c r="K582" s="176" t="s">
        <v>11388</v>
      </c>
      <c r="L582" s="45">
        <v>14</v>
      </c>
      <c r="M582" s="116">
        <v>43675</v>
      </c>
      <c r="N582" s="106" t="s">
        <v>9977</v>
      </c>
      <c r="O582" s="106"/>
      <c r="P582"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&lt;tr&gt;&lt;td&gt;26201-0000&lt;/td&gt;&lt;td&gt;Geosynthetic reinforced soil (GRS) retaining wall&lt;/td&gt;&lt;td&gt;m2&lt;/td&gt;&lt;td&gt;GEOSYNTHETIC REINFORCED SOIL (GRS) RETAINING WALL&lt;/td&gt;&lt;td&gt;SQFT&lt;/td&gt;&lt;td&gt;0&lt;/td&gt;&lt;td&gt;3&lt;/td&gt;&lt;td&gt;N&lt;/td&gt;&lt;td&gt;7/29/2019&lt;/td&gt;&lt;td&gt;&lt;/td&gt;&lt;/tr&gt;</v>
      </c>
      <c r="Q582" s="106" t="str">
        <f>IF(PayItems[[#This Row],[Date Added / Modified]]&gt;0,TEXT(PayItems[[#This Row],[Date Added / Modified]],"m/d/yyy"),"")</f>
        <v>7/29/2019</v>
      </c>
    </row>
    <row r="583" spans="1:17" x14ac:dyDescent="0.2">
      <c r="A583" s="106" t="s">
        <v>11320</v>
      </c>
      <c r="B583" s="106" t="s">
        <v>11321</v>
      </c>
      <c r="C583" s="106" t="s">
        <v>109</v>
      </c>
      <c r="D583" s="106" t="s">
        <v>11322</v>
      </c>
      <c r="E583" s="45" t="s">
        <v>56</v>
      </c>
      <c r="F583" s="45">
        <v>0</v>
      </c>
      <c r="G583" s="45">
        <v>3</v>
      </c>
      <c r="H583" s="106" t="s">
        <v>344</v>
      </c>
      <c r="I583" s="176" t="s">
        <v>11389</v>
      </c>
      <c r="J583" s="176" t="s">
        <v>11389</v>
      </c>
      <c r="K583" s="176" t="s">
        <v>11388</v>
      </c>
      <c r="L583" s="45">
        <v>14</v>
      </c>
      <c r="M583" s="116">
        <v>44305</v>
      </c>
      <c r="N583" s="106" t="s">
        <v>9962</v>
      </c>
      <c r="O583" s="106"/>
      <c r="P583"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&lt;tr&gt;&lt;td&gt;26301-0000&lt;/td&gt;&lt;td&gt;Soldier pile retaining wall&lt;/td&gt;&lt;td&gt;m2&lt;/td&gt;&lt;td&gt;SOLDIER PILE RETAINING WALL&lt;/td&gt;&lt;td&gt;SQFT&lt;/td&gt;&lt;td&gt;0&lt;/td&gt;&lt;td&gt;3&lt;/td&gt;&lt;td&gt;N&lt;/td&gt;&lt;td&gt;4/19/2021&lt;/td&gt;&lt;td&gt;&lt;/td&gt;&lt;/tr&gt;</v>
      </c>
      <c r="Q583" s="106" t="str">
        <f>IF(PayItems[[#This Row],[Date Added / Modified]]&gt;0,TEXT(PayItems[[#This Row],[Date Added / Modified]],"m/d/yyy"),"")</f>
        <v>4/19/2021</v>
      </c>
    </row>
    <row r="584" spans="1:17" x14ac:dyDescent="0.2">
      <c r="A584" s="106" t="s">
        <v>11295</v>
      </c>
      <c r="B584" s="106" t="s">
        <v>11296</v>
      </c>
      <c r="C584" s="106" t="s">
        <v>109</v>
      </c>
      <c r="D584" s="106" t="s">
        <v>11301</v>
      </c>
      <c r="E584" s="45" t="s">
        <v>56</v>
      </c>
      <c r="F584" s="45">
        <v>0</v>
      </c>
      <c r="G584" s="45">
        <v>3</v>
      </c>
      <c r="H584" s="106" t="s">
        <v>344</v>
      </c>
      <c r="I584" s="176" t="s">
        <v>11389</v>
      </c>
      <c r="J584" s="176" t="s">
        <v>11389</v>
      </c>
      <c r="K584" s="176" t="s">
        <v>11388</v>
      </c>
      <c r="L584" s="45">
        <v>14</v>
      </c>
      <c r="M584" s="116">
        <v>44223</v>
      </c>
      <c r="N584" s="106" t="s">
        <v>9971</v>
      </c>
      <c r="O584" s="106"/>
      <c r="P584"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&lt;tr&gt;&lt;td&gt;26302-0000&lt;/td&gt;&lt;td&gt;Timber lagging&lt;/td&gt;&lt;td&gt;m2&lt;/td&gt;&lt;td&gt;TIMBER LAGGING&lt;/td&gt;&lt;td&gt;SQFT&lt;/td&gt;&lt;td&gt;0&lt;/td&gt;&lt;td&gt;3&lt;/td&gt;&lt;td&gt;N&lt;/td&gt;&lt;td&gt;1/27/2021&lt;/td&gt;&lt;td&gt;&lt;/td&gt;&lt;/tr&gt;</v>
      </c>
      <c r="Q584" s="106" t="str">
        <f>IF(PayItems[[#This Row],[Date Added / Modified]]&gt;0,TEXT(PayItems[[#This Row],[Date Added / Modified]],"m/d/yyy"),"")</f>
        <v>1/27/2021</v>
      </c>
    </row>
    <row r="585" spans="1:17" x14ac:dyDescent="0.2">
      <c r="A585" s="106" t="s">
        <v>11297</v>
      </c>
      <c r="B585" s="106" t="s">
        <v>11298</v>
      </c>
      <c r="C585" s="106" t="s">
        <v>109</v>
      </c>
      <c r="D585" s="106" t="s">
        <v>11299</v>
      </c>
      <c r="E585" s="45" t="s">
        <v>56</v>
      </c>
      <c r="F585" s="45">
        <v>0</v>
      </c>
      <c r="G585" s="45">
        <v>3</v>
      </c>
      <c r="H585" s="106" t="s">
        <v>344</v>
      </c>
      <c r="I585" s="176" t="s">
        <v>11389</v>
      </c>
      <c r="J585" s="176" t="s">
        <v>11389</v>
      </c>
      <c r="K585" s="176" t="s">
        <v>11388</v>
      </c>
      <c r="L585" s="45">
        <v>14</v>
      </c>
      <c r="M585" s="116">
        <v>44223</v>
      </c>
      <c r="N585" s="106" t="s">
        <v>9971</v>
      </c>
      <c r="O585" s="106"/>
      <c r="P585"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&lt;tr&gt;&lt;td&gt;26303-0000&lt;/td&gt;&lt;td&gt;Concrete lagging&lt;/td&gt;&lt;td&gt;m2&lt;/td&gt;&lt;td&gt;CONCRETE LAGGING&lt;/td&gt;&lt;td&gt;SQFT&lt;/td&gt;&lt;td&gt;0&lt;/td&gt;&lt;td&gt;3&lt;/td&gt;&lt;td&gt;N&lt;/td&gt;&lt;td&gt;1/27/2021&lt;/td&gt;&lt;td&gt;&lt;/td&gt;&lt;/tr&gt;</v>
      </c>
      <c r="Q585" s="106" t="str">
        <f>IF(PayItems[[#This Row],[Date Added / Modified]]&gt;0,TEXT(PayItems[[#This Row],[Date Added / Modified]],"m/d/yyy"),"")</f>
        <v>1/27/2021</v>
      </c>
    </row>
    <row r="586" spans="1:17" x14ac:dyDescent="0.2">
      <c r="A586" s="6" t="s">
        <v>1290</v>
      </c>
      <c r="B586" s="8" t="s">
        <v>53</v>
      </c>
      <c r="C586" s="8" t="s">
        <v>113</v>
      </c>
      <c r="D586" s="8" t="s">
        <v>1291</v>
      </c>
      <c r="E586" s="8" t="s">
        <v>65</v>
      </c>
      <c r="F586" s="8">
        <v>0</v>
      </c>
      <c r="G586" s="8">
        <v>3</v>
      </c>
      <c r="H586" s="6" t="s">
        <v>344</v>
      </c>
      <c r="I586" s="176" t="s">
        <v>11389</v>
      </c>
      <c r="J586" s="176" t="s">
        <v>11389</v>
      </c>
      <c r="K586" s="176" t="s">
        <v>11388</v>
      </c>
      <c r="L586" s="8">
        <v>14</v>
      </c>
      <c r="M586" s="116"/>
      <c r="P5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&lt;tr&gt;&lt;td&gt;27001-0000&lt;/td&gt;&lt;td&gt;Grout&lt;/td&gt;&lt;td&gt;m3&lt;/td&gt;&lt;td&gt;GROUT&lt;/td&gt;&lt;td&gt;CUYD&lt;/td&gt;&lt;td&gt;0&lt;/td&gt;&lt;td&gt;3&lt;/td&gt;&lt;td&gt;N&lt;/td&gt;&lt;td&gt; &lt;/td&gt;&lt;td&gt;&lt;/td&gt;&lt;/tr&gt;</v>
      </c>
      <c r="Q586" s="106" t="str">
        <f>IF(PayItems[[#This Row],[Date Added / Modified]]&gt;0,TEXT(PayItems[[#This Row],[Date Added / Modified]],"m/d/yyy"),"")</f>
        <v/>
      </c>
    </row>
    <row r="587" spans="1:17" x14ac:dyDescent="0.2">
      <c r="A587" s="6" t="s">
        <v>1292</v>
      </c>
      <c r="B587" s="8" t="s">
        <v>1293</v>
      </c>
      <c r="C587" s="8" t="s">
        <v>113</v>
      </c>
      <c r="D587" s="8" t="s">
        <v>1294</v>
      </c>
      <c r="E587" s="8" t="s">
        <v>65</v>
      </c>
      <c r="F587" s="8">
        <v>0</v>
      </c>
      <c r="G587" s="8">
        <v>3</v>
      </c>
      <c r="H587" s="6" t="s">
        <v>344</v>
      </c>
      <c r="I587" s="176" t="s">
        <v>11389</v>
      </c>
      <c r="J587" s="176" t="s">
        <v>11389</v>
      </c>
      <c r="K587" s="176" t="s">
        <v>11388</v>
      </c>
      <c r="L587" s="8">
        <v>14</v>
      </c>
      <c r="M587" s="116"/>
      <c r="P5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&lt;tr&gt;&lt;td&gt;27001-1000&lt;/td&gt;&lt;td&gt;Grout, cement&lt;/td&gt;&lt;td&gt;m3&lt;/td&gt;&lt;td&gt;GROUT, CEMENT&lt;/td&gt;&lt;td&gt;CUYD&lt;/td&gt;&lt;td&gt;0&lt;/td&gt;&lt;td&gt;3&lt;/td&gt;&lt;td&gt;N&lt;/td&gt;&lt;td&gt; &lt;/td&gt;&lt;td&gt;&lt;/td&gt;&lt;/tr&gt;</v>
      </c>
      <c r="Q587" s="106" t="str">
        <f>IF(PayItems[[#This Row],[Date Added / Modified]]&gt;0,TEXT(PayItems[[#This Row],[Date Added / Modified]],"m/d/yyy"),"")</f>
        <v/>
      </c>
    </row>
    <row r="588" spans="1:17" x14ac:dyDescent="0.2">
      <c r="A588" s="6" t="s">
        <v>1295</v>
      </c>
      <c r="B588" s="8" t="s">
        <v>153</v>
      </c>
      <c r="C588" s="8" t="s">
        <v>110</v>
      </c>
      <c r="D588" s="8" t="s">
        <v>1296</v>
      </c>
      <c r="E588" s="8" t="s">
        <v>63</v>
      </c>
      <c r="F588" s="8">
        <v>0</v>
      </c>
      <c r="G588" s="8">
        <v>3</v>
      </c>
      <c r="H588" s="6" t="s">
        <v>344</v>
      </c>
      <c r="I588" s="176" t="s">
        <v>11389</v>
      </c>
      <c r="J588" s="176" t="s">
        <v>11389</v>
      </c>
      <c r="K588" s="176" t="s">
        <v>11388</v>
      </c>
      <c r="L588" s="8">
        <v>14</v>
      </c>
      <c r="M588" s="116"/>
      <c r="P5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&lt;tr&gt;&lt;td&gt;27002-0000&lt;/td&gt;&lt;td&gt;Grout pipe&lt;/td&gt;&lt;td&gt;m&lt;/td&gt;&lt;td&gt;GROUT PIPE&lt;/td&gt;&lt;td&gt;LNFT&lt;/td&gt;&lt;td&gt;0&lt;/td&gt;&lt;td&gt;3&lt;/td&gt;&lt;td&gt;N&lt;/td&gt;&lt;td&gt; &lt;/td&gt;&lt;td&gt;&lt;/td&gt;&lt;/tr&gt;</v>
      </c>
      <c r="Q588" s="106" t="str">
        <f>IF(PayItems[[#This Row],[Date Added / Modified]]&gt;0,TEXT(PayItems[[#This Row],[Date Added / Modified]],"m/d/yyy"),"")</f>
        <v/>
      </c>
    </row>
    <row r="589" spans="1:17" x14ac:dyDescent="0.2">
      <c r="A589" s="6" t="s">
        <v>1297</v>
      </c>
      <c r="B589" s="8" t="s">
        <v>129</v>
      </c>
      <c r="C589" s="8" t="s">
        <v>110</v>
      </c>
      <c r="D589" s="8" t="s">
        <v>1298</v>
      </c>
      <c r="E589" s="8" t="s">
        <v>63</v>
      </c>
      <c r="F589" s="8">
        <v>0</v>
      </c>
      <c r="G589" s="8">
        <v>3</v>
      </c>
      <c r="H589" s="8" t="s">
        <v>344</v>
      </c>
      <c r="I589" s="176" t="s">
        <v>11389</v>
      </c>
      <c r="J589" s="176" t="s">
        <v>11389</v>
      </c>
      <c r="K589" s="176" t="s">
        <v>11388</v>
      </c>
      <c r="L589" s="8">
        <v>14</v>
      </c>
      <c r="M589" s="116"/>
      <c r="P5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&lt;tr&gt;&lt;td&gt;27003-0000&lt;/td&gt;&lt;td&gt;Drilled hole&lt;/td&gt;&lt;td&gt;m&lt;/td&gt;&lt;td&gt;DRILLED HOLE&lt;/td&gt;&lt;td&gt;LNFT&lt;/td&gt;&lt;td&gt;0&lt;/td&gt;&lt;td&gt;3&lt;/td&gt;&lt;td&gt;N&lt;/td&gt;&lt;td&gt; &lt;/td&gt;&lt;td&gt;&lt;/td&gt;&lt;/tr&gt;</v>
      </c>
      <c r="Q589" s="106" t="str">
        <f>IF(PayItems[[#This Row],[Date Added / Modified]]&gt;0,TEXT(PayItems[[#This Row],[Date Added / Modified]],"m/d/yyy"),"")</f>
        <v/>
      </c>
    </row>
    <row r="590" spans="1:17" x14ac:dyDescent="0.2">
      <c r="A590" s="34" t="s">
        <v>10006</v>
      </c>
      <c r="B590" s="33" t="s">
        <v>10007</v>
      </c>
      <c r="C590" s="33" t="s">
        <v>79</v>
      </c>
      <c r="D590" s="33" t="s">
        <v>10008</v>
      </c>
      <c r="E590" s="33" t="s">
        <v>67</v>
      </c>
      <c r="F590" s="8">
        <v>0</v>
      </c>
      <c r="G590" s="8">
        <v>3</v>
      </c>
      <c r="H590" s="8" t="s">
        <v>344</v>
      </c>
      <c r="I590" s="176" t="s">
        <v>11389</v>
      </c>
      <c r="J590" s="176" t="s">
        <v>11389</v>
      </c>
      <c r="K590" s="176" t="s">
        <v>11388</v>
      </c>
      <c r="L590" s="8">
        <v>14</v>
      </c>
      <c r="M590" s="116">
        <v>41885</v>
      </c>
      <c r="N590" s="106" t="s">
        <v>9962</v>
      </c>
      <c r="O590" s="106"/>
      <c r="P5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&lt;tr&gt;&lt;td&gt;27004-2000&lt;/td&gt;&lt;td&gt;Grout, polyurethane&lt;/td&gt;&lt;td&gt;l&lt;/td&gt;&lt;td&gt;GROUT, POLYURETHANE&lt;/td&gt;&lt;td&gt;GAL&lt;/td&gt;&lt;td&gt;0&lt;/td&gt;&lt;td&gt;3&lt;/td&gt;&lt;td&gt;N&lt;/td&gt;&lt;td&gt;9/3/2014&lt;/td&gt;&lt;td&gt;&lt;/td&gt;&lt;/tr&gt;</v>
      </c>
      <c r="Q590" s="106" t="str">
        <f>IF(PayItems[[#This Row],[Date Added / Modified]]&gt;0,TEXT(PayItems[[#This Row],[Date Added / Modified]],"m/d/yyy"),"")</f>
        <v>9/3/2014</v>
      </c>
    </row>
    <row r="591" spans="1:17" x14ac:dyDescent="0.2">
      <c r="A591" s="6" t="s">
        <v>1299</v>
      </c>
      <c r="B591" s="8" t="s">
        <v>19</v>
      </c>
      <c r="C591" s="8" t="s">
        <v>110</v>
      </c>
      <c r="D591" s="8" t="s">
        <v>1300</v>
      </c>
      <c r="E591" s="8" t="s">
        <v>63</v>
      </c>
      <c r="F591" s="8">
        <v>0</v>
      </c>
      <c r="G591" s="8">
        <v>3</v>
      </c>
      <c r="H591" s="6" t="s">
        <v>344</v>
      </c>
      <c r="I591" s="176" t="s">
        <v>11389</v>
      </c>
      <c r="J591" s="176" t="s">
        <v>11389</v>
      </c>
      <c r="K591" s="176" t="s">
        <v>11388</v>
      </c>
      <c r="L591" s="8">
        <v>14</v>
      </c>
      <c r="M591" s="116"/>
      <c r="P5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&lt;tr&gt;&lt;td&gt;27101-0000&lt;/td&gt;&lt;td&gt;Inclinometer casing&lt;/td&gt;&lt;td&gt;m&lt;/td&gt;&lt;td&gt;INCLINOMETER CASING&lt;/td&gt;&lt;td&gt;LNFT&lt;/td&gt;&lt;td&gt;0&lt;/td&gt;&lt;td&gt;3&lt;/td&gt;&lt;td&gt;N&lt;/td&gt;&lt;td&gt; &lt;/td&gt;&lt;td&gt;&lt;/td&gt;&lt;/tr&gt;</v>
      </c>
      <c r="Q591" s="106" t="str">
        <f>IF(PayItems[[#This Row],[Date Added / Modified]]&gt;0,TEXT(PayItems[[#This Row],[Date Added / Modified]],"m/d/yyy"),"")</f>
        <v/>
      </c>
    </row>
    <row r="592" spans="1:17" x14ac:dyDescent="0.2">
      <c r="A592" s="6" t="s">
        <v>1301</v>
      </c>
      <c r="B592" s="8" t="s">
        <v>1302</v>
      </c>
      <c r="C592" s="8" t="s">
        <v>6</v>
      </c>
      <c r="D592" s="8" t="s">
        <v>1303</v>
      </c>
      <c r="E592" s="8" t="s">
        <v>59</v>
      </c>
      <c r="F592" s="8">
        <v>0</v>
      </c>
      <c r="G592" s="8">
        <v>3</v>
      </c>
      <c r="H592" s="8" t="s">
        <v>344</v>
      </c>
      <c r="I592" s="176" t="s">
        <v>11389</v>
      </c>
      <c r="J592" s="176" t="s">
        <v>11389</v>
      </c>
      <c r="K592" s="176" t="s">
        <v>11388</v>
      </c>
      <c r="L592" s="8">
        <v>14</v>
      </c>
      <c r="M592" s="116"/>
      <c r="P5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&lt;tr&gt;&lt;td&gt;27102-0100&lt;/td&gt;&lt;td&gt;Geotechnical instrumentation, piezometer&lt;/td&gt;&lt;td&gt;Each&lt;/td&gt;&lt;td&gt;GEOTECHNICAL INSTRUMENTATION, PIEZOMETER&lt;/td&gt;&lt;td&gt;EACH&lt;/td&gt;&lt;td&gt;0&lt;/td&gt;&lt;td&gt;3&lt;/td&gt;&lt;td&gt;N&lt;/td&gt;&lt;td&gt; &lt;/td&gt;&lt;td&gt;&lt;/td&gt;&lt;/tr&gt;</v>
      </c>
      <c r="Q592" s="106" t="str">
        <f>IF(PayItems[[#This Row],[Date Added / Modified]]&gt;0,TEXT(PayItems[[#This Row],[Date Added / Modified]],"m/d/yyy"),"")</f>
        <v/>
      </c>
    </row>
    <row r="593" spans="1:17" x14ac:dyDescent="0.2">
      <c r="A593" s="6" t="s">
        <v>10081</v>
      </c>
      <c r="B593" s="8" t="s">
        <v>10082</v>
      </c>
      <c r="C593" s="8" t="s">
        <v>6</v>
      </c>
      <c r="D593" s="8" t="s">
        <v>10083</v>
      </c>
      <c r="E593" s="8" t="s">
        <v>59</v>
      </c>
      <c r="F593" s="8">
        <v>0</v>
      </c>
      <c r="G593" s="8">
        <v>3</v>
      </c>
      <c r="H593" s="8" t="s">
        <v>344</v>
      </c>
      <c r="I593" s="176" t="s">
        <v>11389</v>
      </c>
      <c r="J593" s="176" t="s">
        <v>11389</v>
      </c>
      <c r="K593" s="176" t="s">
        <v>11388</v>
      </c>
      <c r="L593" s="8">
        <v>14</v>
      </c>
      <c r="M593" s="116">
        <v>42052</v>
      </c>
      <c r="N593" s="106" t="s">
        <v>9977</v>
      </c>
      <c r="O593" s="106"/>
      <c r="P5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&lt;tr&gt;&lt;td&gt;27102-0200&lt;/td&gt;&lt;td&gt;Geotechnical instrumentation, crack monitor&lt;/td&gt;&lt;td&gt;Each&lt;/td&gt;&lt;td&gt;GEOTECHNICAL INSTRUMENTATION, CRACK MONITOR&lt;/td&gt;&lt;td&gt;EACH&lt;/td&gt;&lt;td&gt;0&lt;/td&gt;&lt;td&gt;3&lt;/td&gt;&lt;td&gt;N&lt;/td&gt;&lt;td&gt;2/17/2015&lt;/td&gt;&lt;td&gt;&lt;/td&gt;&lt;/tr&gt;</v>
      </c>
      <c r="Q593" s="106" t="str">
        <f>IF(PayItems[[#This Row],[Date Added / Modified]]&gt;0,TEXT(PayItems[[#This Row],[Date Added / Modified]],"m/d/yyy"),"")</f>
        <v>2/17/2015</v>
      </c>
    </row>
    <row r="594" spans="1:17" x14ac:dyDescent="0.2">
      <c r="A594" s="6" t="s">
        <v>1306</v>
      </c>
      <c r="B594" s="8" t="s">
        <v>11</v>
      </c>
      <c r="C594" s="8" t="s">
        <v>105</v>
      </c>
      <c r="D594" s="8" t="s">
        <v>1307</v>
      </c>
      <c r="E594" s="8" t="s">
        <v>30</v>
      </c>
      <c r="F594" s="8">
        <v>0</v>
      </c>
      <c r="G594" s="8">
        <v>3</v>
      </c>
      <c r="H594" s="8" t="s">
        <v>344</v>
      </c>
      <c r="I594" s="176" t="s">
        <v>11389</v>
      </c>
      <c r="J594" s="176" t="s">
        <v>11389</v>
      </c>
      <c r="K594" s="176" t="s">
        <v>11388</v>
      </c>
      <c r="L594" s="8">
        <v>14</v>
      </c>
      <c r="M594" s="116"/>
      <c r="P5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&lt;tr&gt;&lt;td&gt;27301-0000&lt;/td&gt;&lt;td&gt;Polyurethane resin injection&lt;/td&gt;&lt;td&gt;kg&lt;/td&gt;&lt;td&gt;POLYURETHANE RESIN INJECTION&lt;/td&gt;&lt;td&gt;LB&lt;/td&gt;&lt;td&gt;0&lt;/td&gt;&lt;td&gt;3&lt;/td&gt;&lt;td&gt;N&lt;/td&gt;&lt;td&gt; &lt;/td&gt;&lt;td&gt;&lt;/td&gt;&lt;/tr&gt;</v>
      </c>
      <c r="Q594" s="106" t="str">
        <f>IF(PayItems[[#This Row],[Date Added / Modified]]&gt;0,TEXT(PayItems[[#This Row],[Date Added / Modified]],"m/d/yyy"),"")</f>
        <v/>
      </c>
    </row>
    <row r="595" spans="1:17" x14ac:dyDescent="0.2">
      <c r="A595" s="6" t="s">
        <v>1308</v>
      </c>
      <c r="B595" s="8" t="s">
        <v>1309</v>
      </c>
      <c r="C595" s="8" t="s">
        <v>85</v>
      </c>
      <c r="D595" s="8" t="s">
        <v>1310</v>
      </c>
      <c r="E595" s="8" t="s">
        <v>85</v>
      </c>
      <c r="F595" s="8">
        <v>0</v>
      </c>
      <c r="G595" s="8">
        <v>3</v>
      </c>
      <c r="H595" s="8" t="s">
        <v>344</v>
      </c>
      <c r="I595" s="176" t="s">
        <v>11389</v>
      </c>
      <c r="J595" s="176" t="s">
        <v>11389</v>
      </c>
      <c r="K595" s="176" t="s">
        <v>11388</v>
      </c>
      <c r="L595" s="8">
        <v>14</v>
      </c>
      <c r="M595" s="116"/>
      <c r="P5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&lt;tr&gt;&lt;td&gt;27302-0000&lt;/td&gt;&lt;td&gt;Polyurethane resin monitoring and clean-up&lt;/td&gt;&lt;td&gt;LPSM&lt;/td&gt;&lt;td&gt;POLYURETHANE RESIN MONITORING AND CLEAN-UP&lt;/td&gt;&lt;td&gt;LPSM&lt;/td&gt;&lt;td&gt;0&lt;/td&gt;&lt;td&gt;3&lt;/td&gt;&lt;td&gt;N&lt;/td&gt;&lt;td&gt; &lt;/td&gt;&lt;td&gt;&lt;/td&gt;&lt;/tr&gt;</v>
      </c>
      <c r="Q595" s="106" t="str">
        <f>IF(PayItems[[#This Row],[Date Added / Modified]]&gt;0,TEXT(PayItems[[#This Row],[Date Added / Modified]],"m/d/yyy"),"")</f>
        <v/>
      </c>
    </row>
    <row r="596" spans="1:17" x14ac:dyDescent="0.2">
      <c r="A596" s="6" t="s">
        <v>9014</v>
      </c>
      <c r="B596" s="6" t="s">
        <v>8739</v>
      </c>
      <c r="C596" s="6" t="s">
        <v>105</v>
      </c>
      <c r="D596" s="6" t="s">
        <v>8740</v>
      </c>
      <c r="E596" s="6" t="s">
        <v>30</v>
      </c>
      <c r="F596" s="8">
        <v>0</v>
      </c>
      <c r="G596" s="8">
        <v>3</v>
      </c>
      <c r="H596" s="6" t="s">
        <v>344</v>
      </c>
      <c r="I596" s="176" t="s">
        <v>11389</v>
      </c>
      <c r="J596" s="176" t="s">
        <v>11389</v>
      </c>
      <c r="K596" s="176" t="s">
        <v>11388</v>
      </c>
      <c r="L596" s="8">
        <v>14</v>
      </c>
      <c r="M596" s="116"/>
      <c r="P5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&lt;tr&gt;&lt;td&gt;27303-0000&lt;/td&gt;&lt;td&gt;Polyurethane injection&lt;/td&gt;&lt;td&gt;kg&lt;/td&gt;&lt;td&gt;POLYURETHANE INJECTION&lt;/td&gt;&lt;td&gt;LB&lt;/td&gt;&lt;td&gt;0&lt;/td&gt;&lt;td&gt;3&lt;/td&gt;&lt;td&gt;N&lt;/td&gt;&lt;td&gt; &lt;/td&gt;&lt;td&gt;&lt;/td&gt;&lt;/tr&gt;</v>
      </c>
      <c r="Q596" s="106" t="str">
        <f>IF(PayItems[[#This Row],[Date Added / Modified]]&gt;0,TEXT(PayItems[[#This Row],[Date Added / Modified]],"m/d/yyy"),"")</f>
        <v/>
      </c>
    </row>
    <row r="597" spans="1:17" x14ac:dyDescent="0.2">
      <c r="A597" s="6" t="s">
        <v>1311</v>
      </c>
      <c r="B597" s="8" t="s">
        <v>1312</v>
      </c>
      <c r="C597" s="8" t="s">
        <v>110</v>
      </c>
      <c r="D597" s="8" t="s">
        <v>1313</v>
      </c>
      <c r="E597" s="8" t="s">
        <v>63</v>
      </c>
      <c r="F597" s="8">
        <v>0</v>
      </c>
      <c r="G597" s="8">
        <v>3</v>
      </c>
      <c r="H597" s="8" t="s">
        <v>344</v>
      </c>
      <c r="I597" s="176" t="s">
        <v>11389</v>
      </c>
      <c r="J597" s="176" t="s">
        <v>11389</v>
      </c>
      <c r="K597" s="176" t="s">
        <v>11388</v>
      </c>
      <c r="L597" s="8">
        <v>14</v>
      </c>
      <c r="M597" s="116"/>
      <c r="P5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&lt;tr&gt;&lt;td&gt;27401-1000&lt;/td&gt;&lt;td&gt;Vibro columns, concrete&lt;/td&gt;&lt;td&gt;m&lt;/td&gt;&lt;td&gt;VIBRO COLUMNS, CONCRETE&lt;/td&gt;&lt;td&gt;LNFT&lt;/td&gt;&lt;td&gt;0&lt;/td&gt;&lt;td&gt;3&lt;/td&gt;&lt;td&gt;N&lt;/td&gt;&lt;td&gt; &lt;/td&gt;&lt;td&gt;&lt;/td&gt;&lt;/tr&gt;</v>
      </c>
      <c r="Q597" s="106" t="str">
        <f>IF(PayItems[[#This Row],[Date Added / Modified]]&gt;0,TEXT(PayItems[[#This Row],[Date Added / Modified]],"m/d/yyy"),"")</f>
        <v/>
      </c>
    </row>
    <row r="598" spans="1:17" x14ac:dyDescent="0.2">
      <c r="A598" s="6" t="s">
        <v>1314</v>
      </c>
      <c r="B598" s="8" t="s">
        <v>1315</v>
      </c>
      <c r="C598" s="8" t="s">
        <v>6</v>
      </c>
      <c r="D598" s="8" t="s">
        <v>1316</v>
      </c>
      <c r="E598" s="8" t="s">
        <v>59</v>
      </c>
      <c r="F598" s="8">
        <v>0</v>
      </c>
      <c r="G598" s="8">
        <v>3</v>
      </c>
      <c r="H598" s="8" t="s">
        <v>344</v>
      </c>
      <c r="I598" s="176" t="s">
        <v>11389</v>
      </c>
      <c r="J598" s="176" t="s">
        <v>11389</v>
      </c>
      <c r="K598" s="176" t="s">
        <v>11388</v>
      </c>
      <c r="L598" s="8">
        <v>14</v>
      </c>
      <c r="M598" s="116"/>
      <c r="P5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&lt;tr&gt;&lt;td&gt;27402-0000&lt;/td&gt;&lt;td&gt;Vibro column load test&lt;/td&gt;&lt;td&gt;Each&lt;/td&gt;&lt;td&gt;VIBRO COLUMN LOAD TEST&lt;/td&gt;&lt;td&gt;EACH&lt;/td&gt;&lt;td&gt;0&lt;/td&gt;&lt;td&gt;3&lt;/td&gt;&lt;td&gt;N&lt;/td&gt;&lt;td&gt; &lt;/td&gt;&lt;td&gt;&lt;/td&gt;&lt;/tr&gt;</v>
      </c>
      <c r="Q598" s="106" t="str">
        <f>IF(PayItems[[#This Row],[Date Added / Modified]]&gt;0,TEXT(PayItems[[#This Row],[Date Added / Modified]],"m/d/yyy"),"")</f>
        <v/>
      </c>
    </row>
    <row r="599" spans="1:17" x14ac:dyDescent="0.2">
      <c r="A599" s="6" t="s">
        <v>1317</v>
      </c>
      <c r="B599" s="8" t="s">
        <v>178</v>
      </c>
      <c r="C599" s="8" t="s">
        <v>110</v>
      </c>
      <c r="D599" s="8" t="s">
        <v>1318</v>
      </c>
      <c r="E599" s="8" t="s">
        <v>63</v>
      </c>
      <c r="F599" s="8">
        <v>0</v>
      </c>
      <c r="G599" s="8">
        <v>3</v>
      </c>
      <c r="H599" s="8" t="s">
        <v>344</v>
      </c>
      <c r="I599" s="176" t="s">
        <v>11389</v>
      </c>
      <c r="J599" s="176" t="s">
        <v>11389</v>
      </c>
      <c r="K599" s="176" t="s">
        <v>11388</v>
      </c>
      <c r="L599" s="8">
        <v>14</v>
      </c>
      <c r="M599" s="116"/>
      <c r="P5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&lt;tr&gt;&lt;td&gt;27403-0000&lt;/td&gt;&lt;td&gt;Vibro column predrilling&lt;/td&gt;&lt;td&gt;m&lt;/td&gt;&lt;td&gt;VIBRO COLUMN PREDRILLING&lt;/td&gt;&lt;td&gt;LNFT&lt;/td&gt;&lt;td&gt;0&lt;/td&gt;&lt;td&gt;3&lt;/td&gt;&lt;td&gt;N&lt;/td&gt;&lt;td&gt; &lt;/td&gt;&lt;td&gt;&lt;/td&gt;&lt;/tr&gt;</v>
      </c>
      <c r="Q599" s="106" t="str">
        <f>IF(PayItems[[#This Row],[Date Added / Modified]]&gt;0,TEXT(PayItems[[#This Row],[Date Added / Modified]],"m/d/yyy"),"")</f>
        <v/>
      </c>
    </row>
    <row r="600" spans="1:17" x14ac:dyDescent="0.2">
      <c r="A600" s="6" t="s">
        <v>1319</v>
      </c>
      <c r="B600" s="8" t="s">
        <v>1320</v>
      </c>
      <c r="C600" s="8" t="s">
        <v>113</v>
      </c>
      <c r="D600" s="8" t="s">
        <v>1321</v>
      </c>
      <c r="E600" s="8" t="s">
        <v>65</v>
      </c>
      <c r="F600" s="8">
        <v>0</v>
      </c>
      <c r="G600" s="8">
        <v>3</v>
      </c>
      <c r="H600" s="8" t="s">
        <v>344</v>
      </c>
      <c r="I600" s="176" t="s">
        <v>11389</v>
      </c>
      <c r="J600" s="176" t="s">
        <v>11389</v>
      </c>
      <c r="K600" s="176" t="s">
        <v>11388</v>
      </c>
      <c r="L600" s="8">
        <v>14</v>
      </c>
      <c r="M600" s="116"/>
      <c r="P6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&lt;tr&gt;&lt;td&gt;27501-1000&lt;/td&gt;&lt;td&gt;Geofoam, lightweight fill material&lt;/td&gt;&lt;td&gt;m3&lt;/td&gt;&lt;td&gt;GEOFOAM, LIGHTWEIGHT FILL MATERIAL&lt;/td&gt;&lt;td&gt;CUYD&lt;/td&gt;&lt;td&gt;0&lt;/td&gt;&lt;td&gt;3&lt;/td&gt;&lt;td&gt;N&lt;/td&gt;&lt;td&gt; &lt;/td&gt;&lt;td&gt;&lt;/td&gt;&lt;/tr&gt;</v>
      </c>
      <c r="Q600" s="106" t="str">
        <f>IF(PayItems[[#This Row],[Date Added / Modified]]&gt;0,TEXT(PayItems[[#This Row],[Date Added / Modified]],"m/d/yyy"),"")</f>
        <v/>
      </c>
    </row>
    <row r="601" spans="1:17" x14ac:dyDescent="0.2">
      <c r="A601" s="2" t="s">
        <v>10159</v>
      </c>
      <c r="B601" s="38" t="s">
        <v>10160</v>
      </c>
      <c r="C601" s="39" t="s">
        <v>109</v>
      </c>
      <c r="D601" s="1" t="s">
        <v>10166</v>
      </c>
      <c r="E601" s="1" t="s">
        <v>62</v>
      </c>
      <c r="F601" s="8">
        <v>0</v>
      </c>
      <c r="G601" s="8">
        <v>3</v>
      </c>
      <c r="H601" s="8" t="s">
        <v>344</v>
      </c>
      <c r="I601" s="176" t="s">
        <v>11389</v>
      </c>
      <c r="J601" s="176" t="s">
        <v>11389</v>
      </c>
      <c r="K601" s="176" t="s">
        <v>11388</v>
      </c>
      <c r="L601" s="8">
        <v>14</v>
      </c>
      <c r="M601" s="116">
        <v>42219</v>
      </c>
      <c r="N601" s="106" t="s">
        <v>9971</v>
      </c>
      <c r="O601" s="106"/>
      <c r="P6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&lt;tr&gt;&lt;td&gt;27601-0000&lt;/td&gt;&lt;td&gt;Geotechnical ground improvement&lt;/td&gt;&lt;td&gt;m2&lt;/td&gt;&lt;td&gt;GEOTECHNICAL GROUND IMPROVEMENT&lt;/td&gt;&lt;td&gt;SQYD&lt;/td&gt;&lt;td&gt;0&lt;/td&gt;&lt;td&gt;3&lt;/td&gt;&lt;td&gt;N&lt;/td&gt;&lt;td&gt;8/3/2015&lt;/td&gt;&lt;td&gt;&lt;/td&gt;&lt;/tr&gt;</v>
      </c>
      <c r="Q601" s="106" t="str">
        <f>IF(PayItems[[#This Row],[Date Added / Modified]]&gt;0,TEXT(PayItems[[#This Row],[Date Added / Modified]],"m/d/yyy"),"")</f>
        <v>8/3/2015</v>
      </c>
    </row>
    <row r="602" spans="1:17" x14ac:dyDescent="0.2">
      <c r="A602" s="6" t="s">
        <v>181</v>
      </c>
      <c r="B602" s="6" t="s">
        <v>182</v>
      </c>
      <c r="C602" s="8" t="s">
        <v>124</v>
      </c>
      <c r="D602" s="6" t="s">
        <v>183</v>
      </c>
      <c r="E602" s="8" t="s">
        <v>66</v>
      </c>
      <c r="F602" s="8">
        <v>0</v>
      </c>
      <c r="G602" s="8">
        <v>3</v>
      </c>
      <c r="H602" s="6" t="s">
        <v>184</v>
      </c>
      <c r="I602" s="176" t="s">
        <v>11388</v>
      </c>
      <c r="J602" s="176" t="s">
        <v>11389</v>
      </c>
      <c r="K602" s="176" t="s">
        <v>11388</v>
      </c>
      <c r="L602" s="8">
        <v>14</v>
      </c>
      <c r="M602" s="116"/>
      <c r="P6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&lt;tr&gt;&lt;td&gt;30101-0000&lt;/td&gt;&lt;td&gt;Aggregate base&lt;/td&gt;&lt;td&gt;t&lt;/td&gt;&lt;td&gt;AGGREGATE BASE&lt;/td&gt;&lt;td&gt;TON&lt;/td&gt;&lt;td&gt;0&lt;/td&gt;&lt;td&gt;3&lt;/td&gt;&lt;td&gt;NM&lt;/td&gt;&lt;td&gt; &lt;/td&gt;&lt;td&gt;&lt;/td&gt;&lt;/tr&gt;</v>
      </c>
      <c r="Q602" s="106" t="str">
        <f>IF(PayItems[[#This Row],[Date Added / Modified]]&gt;0,TEXT(PayItems[[#This Row],[Date Added / Modified]],"m/d/yyy"),"")</f>
        <v/>
      </c>
    </row>
    <row r="603" spans="1:17" x14ac:dyDescent="0.2">
      <c r="A603" s="6" t="s">
        <v>185</v>
      </c>
      <c r="B603" s="6" t="s">
        <v>186</v>
      </c>
      <c r="C603" s="8" t="s">
        <v>124</v>
      </c>
      <c r="D603" s="6" t="s">
        <v>187</v>
      </c>
      <c r="E603" s="8" t="s">
        <v>66</v>
      </c>
      <c r="F603" s="8">
        <v>0</v>
      </c>
      <c r="G603" s="8">
        <v>3</v>
      </c>
      <c r="H603" s="6" t="s">
        <v>184</v>
      </c>
      <c r="I603" s="176" t="s">
        <v>11388</v>
      </c>
      <c r="J603" s="176" t="s">
        <v>11389</v>
      </c>
      <c r="K603" s="176" t="s">
        <v>11388</v>
      </c>
      <c r="L603" s="8">
        <v>14</v>
      </c>
      <c r="M603" s="116"/>
      <c r="P6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&lt;tr&gt;&lt;td&gt;30101-1000&lt;/td&gt;&lt;td&gt;Aggregate base grading C&lt;/td&gt;&lt;td&gt;t&lt;/td&gt;&lt;td&gt;AGGREGATE BASE GRADING C&lt;/td&gt;&lt;td&gt;TON&lt;/td&gt;&lt;td&gt;0&lt;/td&gt;&lt;td&gt;3&lt;/td&gt;&lt;td&gt;NM&lt;/td&gt;&lt;td&gt; &lt;/td&gt;&lt;td&gt;&lt;/td&gt;&lt;/tr&gt;</v>
      </c>
      <c r="Q603" s="106" t="str">
        <f>IF(PayItems[[#This Row],[Date Added / Modified]]&gt;0,TEXT(PayItems[[#This Row],[Date Added / Modified]],"m/d/yyy"),"")</f>
        <v/>
      </c>
    </row>
    <row r="604" spans="1:17" x14ac:dyDescent="0.2">
      <c r="A604" s="6" t="s">
        <v>188</v>
      </c>
      <c r="B604" s="6" t="s">
        <v>189</v>
      </c>
      <c r="C604" s="8" t="s">
        <v>124</v>
      </c>
      <c r="D604" s="6" t="s">
        <v>190</v>
      </c>
      <c r="E604" s="8" t="s">
        <v>66</v>
      </c>
      <c r="F604" s="8">
        <v>0</v>
      </c>
      <c r="G604" s="8">
        <v>3</v>
      </c>
      <c r="H604" s="6" t="s">
        <v>184</v>
      </c>
      <c r="I604" s="176" t="s">
        <v>11388</v>
      </c>
      <c r="J604" s="176" t="s">
        <v>11389</v>
      </c>
      <c r="K604" s="176" t="s">
        <v>11388</v>
      </c>
      <c r="L604" s="8">
        <v>14</v>
      </c>
      <c r="M604" s="116"/>
      <c r="P6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&lt;tr&gt;&lt;td&gt;30101-2000&lt;/td&gt;&lt;td&gt;Aggregate base grading D&lt;/td&gt;&lt;td&gt;t&lt;/td&gt;&lt;td&gt;AGGREGATE BASE GRADING D&lt;/td&gt;&lt;td&gt;TON&lt;/td&gt;&lt;td&gt;0&lt;/td&gt;&lt;td&gt;3&lt;/td&gt;&lt;td&gt;NM&lt;/td&gt;&lt;td&gt; &lt;/td&gt;&lt;td&gt;&lt;/td&gt;&lt;/tr&gt;</v>
      </c>
      <c r="Q604" s="106" t="str">
        <f>IF(PayItems[[#This Row],[Date Added / Modified]]&gt;0,TEXT(PayItems[[#This Row],[Date Added / Modified]],"m/d/yyy"),"")</f>
        <v/>
      </c>
    </row>
    <row r="605" spans="1:17" x14ac:dyDescent="0.2">
      <c r="A605" s="6" t="s">
        <v>191</v>
      </c>
      <c r="B605" s="6" t="s">
        <v>192</v>
      </c>
      <c r="C605" s="8" t="s">
        <v>124</v>
      </c>
      <c r="D605" s="6" t="s">
        <v>193</v>
      </c>
      <c r="E605" s="8" t="s">
        <v>66</v>
      </c>
      <c r="F605" s="8">
        <v>0</v>
      </c>
      <c r="G605" s="8">
        <v>3</v>
      </c>
      <c r="H605" s="6" t="s">
        <v>184</v>
      </c>
      <c r="I605" s="176" t="s">
        <v>11388</v>
      </c>
      <c r="J605" s="176" t="s">
        <v>11389</v>
      </c>
      <c r="K605" s="176" t="s">
        <v>11388</v>
      </c>
      <c r="L605" s="8">
        <v>14</v>
      </c>
      <c r="M605" s="116"/>
      <c r="P6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&lt;tr&gt;&lt;td&gt;30101-3000&lt;/td&gt;&lt;td&gt;Aggregate base grading E&lt;/td&gt;&lt;td&gt;t&lt;/td&gt;&lt;td&gt;AGGREGATE BASE GRADING E&lt;/td&gt;&lt;td&gt;TON&lt;/td&gt;&lt;td&gt;0&lt;/td&gt;&lt;td&gt;3&lt;/td&gt;&lt;td&gt;NM&lt;/td&gt;&lt;td&gt; &lt;/td&gt;&lt;td&gt;&lt;/td&gt;&lt;/tr&gt;</v>
      </c>
      <c r="Q605" s="106" t="str">
        <f>IF(PayItems[[#This Row],[Date Added / Modified]]&gt;0,TEXT(PayItems[[#This Row],[Date Added / Modified]],"m/d/yyy"),"")</f>
        <v/>
      </c>
    </row>
    <row r="606" spans="1:17" x14ac:dyDescent="0.2">
      <c r="A606" s="6" t="s">
        <v>194</v>
      </c>
      <c r="B606" s="6" t="s">
        <v>195</v>
      </c>
      <c r="C606" s="8" t="s">
        <v>124</v>
      </c>
      <c r="D606" s="6" t="s">
        <v>196</v>
      </c>
      <c r="E606" s="8" t="s">
        <v>66</v>
      </c>
      <c r="F606" s="8">
        <v>0</v>
      </c>
      <c r="G606" s="8">
        <v>3</v>
      </c>
      <c r="H606" s="6" t="s">
        <v>184</v>
      </c>
      <c r="I606" s="176" t="s">
        <v>11388</v>
      </c>
      <c r="J606" s="176" t="s">
        <v>11389</v>
      </c>
      <c r="K606" s="176" t="s">
        <v>11388</v>
      </c>
      <c r="L606" s="8">
        <v>14</v>
      </c>
      <c r="M606" s="116"/>
      <c r="P6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&lt;tr&gt;&lt;td&gt;30101-4000&lt;/td&gt;&lt;td&gt;Aggregate base grading C or D&lt;/td&gt;&lt;td&gt;t&lt;/td&gt;&lt;td&gt;AGGREGATE BASE GRADING C OR D&lt;/td&gt;&lt;td&gt;TON&lt;/td&gt;&lt;td&gt;0&lt;/td&gt;&lt;td&gt;3&lt;/td&gt;&lt;td&gt;NM&lt;/td&gt;&lt;td&gt; &lt;/td&gt;&lt;td&gt;&lt;/td&gt;&lt;/tr&gt;</v>
      </c>
      <c r="Q606" s="106" t="str">
        <f>IF(PayItems[[#This Row],[Date Added / Modified]]&gt;0,TEXT(PayItems[[#This Row],[Date Added / Modified]],"m/d/yyy"),"")</f>
        <v/>
      </c>
    </row>
    <row r="607" spans="1:17" x14ac:dyDescent="0.2">
      <c r="A607" s="6" t="s">
        <v>197</v>
      </c>
      <c r="B607" s="6" t="s">
        <v>182</v>
      </c>
      <c r="C607" s="8" t="s">
        <v>109</v>
      </c>
      <c r="D607" s="6" t="s">
        <v>183</v>
      </c>
      <c r="E607" s="8" t="s">
        <v>62</v>
      </c>
      <c r="F607" s="8">
        <v>0</v>
      </c>
      <c r="G607" s="8">
        <v>3</v>
      </c>
      <c r="H607" s="6" t="s">
        <v>184</v>
      </c>
      <c r="I607" s="176" t="s">
        <v>11388</v>
      </c>
      <c r="J607" s="176" t="s">
        <v>11389</v>
      </c>
      <c r="K607" s="176" t="s">
        <v>11388</v>
      </c>
      <c r="L607" s="8">
        <v>14</v>
      </c>
      <c r="M607" s="116"/>
      <c r="P6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&lt;tr&gt;&lt;td&gt;30102-0000&lt;/td&gt;&lt;td&gt;Aggregate base&lt;/td&gt;&lt;td&gt;m2&lt;/td&gt;&lt;td&gt;AGGREGATE BASE&lt;/td&gt;&lt;td&gt;SQYD&lt;/td&gt;&lt;td&gt;0&lt;/td&gt;&lt;td&gt;3&lt;/td&gt;&lt;td&gt;NM&lt;/td&gt;&lt;td&gt; &lt;/td&gt;&lt;td&gt;&lt;/td&gt;&lt;/tr&gt;</v>
      </c>
      <c r="Q607" s="106" t="str">
        <f>IF(PayItems[[#This Row],[Date Added / Modified]]&gt;0,TEXT(PayItems[[#This Row],[Date Added / Modified]],"m/d/yyy"),"")</f>
        <v/>
      </c>
    </row>
    <row r="608" spans="1:17" x14ac:dyDescent="0.2">
      <c r="A608" s="6" t="s">
        <v>198</v>
      </c>
      <c r="B608" s="6" t="s">
        <v>199</v>
      </c>
      <c r="C608" s="8" t="s">
        <v>109</v>
      </c>
      <c r="D608" s="6" t="s">
        <v>200</v>
      </c>
      <c r="E608" s="8" t="s">
        <v>62</v>
      </c>
      <c r="F608" s="8">
        <v>0</v>
      </c>
      <c r="G608" s="8">
        <v>3</v>
      </c>
      <c r="H608" s="6" t="s">
        <v>184</v>
      </c>
      <c r="I608" s="176" t="s">
        <v>11388</v>
      </c>
      <c r="J608" s="176" t="s">
        <v>11389</v>
      </c>
      <c r="K608" s="176" t="s">
        <v>11388</v>
      </c>
      <c r="L608" s="8">
        <v>14</v>
      </c>
      <c r="M608" s="116"/>
      <c r="P6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&lt;tr&gt;&lt;td&gt;30102-0100&lt;/td&gt;&lt;td&gt;Aggregate base grading C, 100mm depth&lt;/td&gt;&lt;td&gt;m2&lt;/td&gt;&lt;td&gt;AGGREGATE BASE GRADING C, 4-INCH DEPTH&lt;/td&gt;&lt;td&gt;SQYD&lt;/td&gt;&lt;td&gt;0&lt;/td&gt;&lt;td&gt;3&lt;/td&gt;&lt;td&gt;NM&lt;/td&gt;&lt;td&gt; &lt;/td&gt;&lt;td&gt;&lt;/td&gt;&lt;/tr&gt;</v>
      </c>
      <c r="Q608" s="106" t="str">
        <f>IF(PayItems[[#This Row],[Date Added / Modified]]&gt;0,TEXT(PayItems[[#This Row],[Date Added / Modified]],"m/d/yyy"),"")</f>
        <v/>
      </c>
    </row>
    <row r="609" spans="1:17" x14ac:dyDescent="0.2">
      <c r="A609" s="6" t="s">
        <v>201</v>
      </c>
      <c r="B609" s="6" t="s">
        <v>202</v>
      </c>
      <c r="C609" s="8" t="s">
        <v>109</v>
      </c>
      <c r="D609" s="6" t="s">
        <v>203</v>
      </c>
      <c r="E609" s="8" t="s">
        <v>62</v>
      </c>
      <c r="F609" s="8">
        <v>0</v>
      </c>
      <c r="G609" s="8">
        <v>3</v>
      </c>
      <c r="H609" s="6" t="s">
        <v>184</v>
      </c>
      <c r="I609" s="176" t="s">
        <v>11388</v>
      </c>
      <c r="J609" s="176" t="s">
        <v>11389</v>
      </c>
      <c r="K609" s="176" t="s">
        <v>11388</v>
      </c>
      <c r="L609" s="8">
        <v>14</v>
      </c>
      <c r="M609" s="116"/>
      <c r="P6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&lt;tr&gt;&lt;td&gt;30102-0200&lt;/td&gt;&lt;td&gt;Aggregate base grading C, 150mm depth&lt;/td&gt;&lt;td&gt;m2&lt;/td&gt;&lt;td&gt;AGGREGATE BASE GRADING C, 6-INCH DEPTH&lt;/td&gt;&lt;td&gt;SQYD&lt;/td&gt;&lt;td&gt;0&lt;/td&gt;&lt;td&gt;3&lt;/td&gt;&lt;td&gt;NM&lt;/td&gt;&lt;td&gt; &lt;/td&gt;&lt;td&gt;&lt;/td&gt;&lt;/tr&gt;</v>
      </c>
      <c r="Q609" s="106" t="str">
        <f>IF(PayItems[[#This Row],[Date Added / Modified]]&gt;0,TEXT(PayItems[[#This Row],[Date Added / Modified]],"m/d/yyy"),"")</f>
        <v/>
      </c>
    </row>
    <row r="610" spans="1:17" x14ac:dyDescent="0.2">
      <c r="A610" s="6" t="s">
        <v>204</v>
      </c>
      <c r="B610" s="6" t="s">
        <v>205</v>
      </c>
      <c r="C610" s="8" t="s">
        <v>109</v>
      </c>
      <c r="D610" s="6" t="s">
        <v>206</v>
      </c>
      <c r="E610" s="8" t="s">
        <v>62</v>
      </c>
      <c r="F610" s="8">
        <v>0</v>
      </c>
      <c r="G610" s="8">
        <v>3</v>
      </c>
      <c r="H610" s="6" t="s">
        <v>184</v>
      </c>
      <c r="I610" s="176" t="s">
        <v>11388</v>
      </c>
      <c r="J610" s="176" t="s">
        <v>11389</v>
      </c>
      <c r="K610" s="176" t="s">
        <v>11388</v>
      </c>
      <c r="L610" s="8">
        <v>14</v>
      </c>
      <c r="M610" s="116"/>
      <c r="P6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&lt;tr&gt;&lt;td&gt;30102-0300&lt;/td&gt;&lt;td&gt;Aggregate base grading C, 200mm depth&lt;/td&gt;&lt;td&gt;m2&lt;/td&gt;&lt;td&gt;AGGREGATE BASE GRADING C, 8-INCH DEPTH&lt;/td&gt;&lt;td&gt;SQYD&lt;/td&gt;&lt;td&gt;0&lt;/td&gt;&lt;td&gt;3&lt;/td&gt;&lt;td&gt;NM&lt;/td&gt;&lt;td&gt; &lt;/td&gt;&lt;td&gt;&lt;/td&gt;&lt;/tr&gt;</v>
      </c>
      <c r="Q610" s="106" t="str">
        <f>IF(PayItems[[#This Row],[Date Added / Modified]]&gt;0,TEXT(PayItems[[#This Row],[Date Added / Modified]],"m/d/yyy"),"")</f>
        <v/>
      </c>
    </row>
    <row r="611" spans="1:17" x14ac:dyDescent="0.2">
      <c r="A611" s="6" t="s">
        <v>207</v>
      </c>
      <c r="B611" s="6" t="s">
        <v>208</v>
      </c>
      <c r="C611" s="8" t="s">
        <v>109</v>
      </c>
      <c r="D611" s="6" t="s">
        <v>209</v>
      </c>
      <c r="E611" s="8" t="s">
        <v>62</v>
      </c>
      <c r="F611" s="8">
        <v>0</v>
      </c>
      <c r="G611" s="8">
        <v>3</v>
      </c>
      <c r="H611" s="6" t="s">
        <v>184</v>
      </c>
      <c r="I611" s="176" t="s">
        <v>11388</v>
      </c>
      <c r="J611" s="176" t="s">
        <v>11389</v>
      </c>
      <c r="K611" s="176" t="s">
        <v>11388</v>
      </c>
      <c r="L611" s="8">
        <v>14</v>
      </c>
      <c r="M611" s="116"/>
      <c r="P6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&lt;tr&gt;&lt;td&gt;30102-0400&lt;/td&gt;&lt;td&gt;Aggregate base grading C, 250mm depth&lt;/td&gt;&lt;td&gt;m2&lt;/td&gt;&lt;td&gt;AGGREGATE BASE GRADING C, 10-INCH DEPTH&lt;/td&gt;&lt;td&gt;SQYD&lt;/td&gt;&lt;td&gt;0&lt;/td&gt;&lt;td&gt;3&lt;/td&gt;&lt;td&gt;NM&lt;/td&gt;&lt;td&gt; &lt;/td&gt;&lt;td&gt;&lt;/td&gt;&lt;/tr&gt;</v>
      </c>
      <c r="Q611" s="106" t="str">
        <f>IF(PayItems[[#This Row],[Date Added / Modified]]&gt;0,TEXT(PayItems[[#This Row],[Date Added / Modified]],"m/d/yyy"),"")</f>
        <v/>
      </c>
    </row>
    <row r="612" spans="1:17" x14ac:dyDescent="0.2">
      <c r="A612" s="6" t="s">
        <v>210</v>
      </c>
      <c r="B612" s="6" t="s">
        <v>211</v>
      </c>
      <c r="C612" s="8" t="s">
        <v>109</v>
      </c>
      <c r="D612" s="6" t="s">
        <v>212</v>
      </c>
      <c r="E612" s="8" t="s">
        <v>62</v>
      </c>
      <c r="F612" s="8">
        <v>0</v>
      </c>
      <c r="G612" s="8">
        <v>3</v>
      </c>
      <c r="H612" s="6" t="s">
        <v>184</v>
      </c>
      <c r="I612" s="176" t="s">
        <v>11388</v>
      </c>
      <c r="J612" s="176" t="s">
        <v>11389</v>
      </c>
      <c r="K612" s="176" t="s">
        <v>11388</v>
      </c>
      <c r="L612" s="8">
        <v>14</v>
      </c>
      <c r="M612" s="116"/>
      <c r="P6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&lt;tr&gt;&lt;td&gt;30102-0500&lt;/td&gt;&lt;td&gt;Aggregate base grading C, 300mm depth&lt;/td&gt;&lt;td&gt;m2&lt;/td&gt;&lt;td&gt;AGGREGATE BASE GRADING C, 12-INCH DEPTH&lt;/td&gt;&lt;td&gt;SQYD&lt;/td&gt;&lt;td&gt;0&lt;/td&gt;&lt;td&gt;3&lt;/td&gt;&lt;td&gt;NM&lt;/td&gt;&lt;td&gt; &lt;/td&gt;&lt;td&gt;&lt;/td&gt;&lt;/tr&gt;</v>
      </c>
      <c r="Q612" s="106" t="str">
        <f>IF(PayItems[[#This Row],[Date Added / Modified]]&gt;0,TEXT(PayItems[[#This Row],[Date Added / Modified]],"m/d/yyy"),"")</f>
        <v/>
      </c>
    </row>
    <row r="613" spans="1:17" x14ac:dyDescent="0.2">
      <c r="A613" s="6" t="s">
        <v>213</v>
      </c>
      <c r="B613" s="6" t="s">
        <v>214</v>
      </c>
      <c r="C613" s="8" t="s">
        <v>109</v>
      </c>
      <c r="D613" s="6" t="s">
        <v>215</v>
      </c>
      <c r="E613" s="8" t="s">
        <v>62</v>
      </c>
      <c r="F613" s="8">
        <v>0</v>
      </c>
      <c r="G613" s="8">
        <v>3</v>
      </c>
      <c r="H613" s="6" t="s">
        <v>184</v>
      </c>
      <c r="I613" s="176" t="s">
        <v>11388</v>
      </c>
      <c r="J613" s="176" t="s">
        <v>11389</v>
      </c>
      <c r="K613" s="176" t="s">
        <v>11388</v>
      </c>
      <c r="L613" s="8">
        <v>14</v>
      </c>
      <c r="M613" s="116"/>
      <c r="P6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&lt;tr&gt;&lt;td&gt;30102-0600&lt;/td&gt;&lt;td&gt;Aggregate base grading D, 100mm depth&lt;/td&gt;&lt;td&gt;m2&lt;/td&gt;&lt;td&gt;AGGREGATE BASE GRADING D, 4-INCH DEPTH&lt;/td&gt;&lt;td&gt;SQYD&lt;/td&gt;&lt;td&gt;0&lt;/td&gt;&lt;td&gt;3&lt;/td&gt;&lt;td&gt;NM&lt;/td&gt;&lt;td&gt; &lt;/td&gt;&lt;td&gt;&lt;/td&gt;&lt;/tr&gt;</v>
      </c>
      <c r="Q613" s="106" t="str">
        <f>IF(PayItems[[#This Row],[Date Added / Modified]]&gt;0,TEXT(PayItems[[#This Row],[Date Added / Modified]],"m/d/yyy"),"")</f>
        <v/>
      </c>
    </row>
    <row r="614" spans="1:17" x14ac:dyDescent="0.2">
      <c r="A614" s="6" t="s">
        <v>216</v>
      </c>
      <c r="B614" s="6" t="s">
        <v>217</v>
      </c>
      <c r="C614" s="8" t="s">
        <v>109</v>
      </c>
      <c r="D614" s="6" t="s">
        <v>218</v>
      </c>
      <c r="E614" s="8" t="s">
        <v>62</v>
      </c>
      <c r="F614" s="8">
        <v>0</v>
      </c>
      <c r="G614" s="8">
        <v>3</v>
      </c>
      <c r="H614" s="6" t="s">
        <v>184</v>
      </c>
      <c r="I614" s="176" t="s">
        <v>11388</v>
      </c>
      <c r="J614" s="176" t="s">
        <v>11389</v>
      </c>
      <c r="K614" s="176" t="s">
        <v>11388</v>
      </c>
      <c r="L614" s="8">
        <v>14</v>
      </c>
      <c r="M614" s="116"/>
      <c r="P6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&lt;tr&gt;&lt;td&gt;30102-0700&lt;/td&gt;&lt;td&gt;Aggregate base grading D, 150mm depth&lt;/td&gt;&lt;td&gt;m2&lt;/td&gt;&lt;td&gt;AGGREGATE BASE GRADING D, 6-INCH DEPTH&lt;/td&gt;&lt;td&gt;SQYD&lt;/td&gt;&lt;td&gt;0&lt;/td&gt;&lt;td&gt;3&lt;/td&gt;&lt;td&gt;NM&lt;/td&gt;&lt;td&gt; &lt;/td&gt;&lt;td&gt;&lt;/td&gt;&lt;/tr&gt;</v>
      </c>
      <c r="Q614" s="106" t="str">
        <f>IF(PayItems[[#This Row],[Date Added / Modified]]&gt;0,TEXT(PayItems[[#This Row],[Date Added / Modified]],"m/d/yyy"),"")</f>
        <v/>
      </c>
    </row>
    <row r="615" spans="1:17" x14ac:dyDescent="0.2">
      <c r="A615" s="6" t="s">
        <v>219</v>
      </c>
      <c r="B615" s="6" t="s">
        <v>220</v>
      </c>
      <c r="C615" s="8" t="s">
        <v>109</v>
      </c>
      <c r="D615" s="6" t="s">
        <v>221</v>
      </c>
      <c r="E615" s="8" t="s">
        <v>62</v>
      </c>
      <c r="F615" s="8">
        <v>0</v>
      </c>
      <c r="G615" s="8">
        <v>3</v>
      </c>
      <c r="H615" s="6" t="s">
        <v>184</v>
      </c>
      <c r="I615" s="176" t="s">
        <v>11388</v>
      </c>
      <c r="J615" s="176" t="s">
        <v>11389</v>
      </c>
      <c r="K615" s="176" t="s">
        <v>11388</v>
      </c>
      <c r="L615" s="8">
        <v>14</v>
      </c>
      <c r="M615" s="116"/>
      <c r="P6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&lt;tr&gt;&lt;td&gt;30102-0800&lt;/td&gt;&lt;td&gt;Aggregate base grading D, 200mm depth&lt;/td&gt;&lt;td&gt;m2&lt;/td&gt;&lt;td&gt;AGGREGATE BASE GRADING D, 8-INCH DEPTH&lt;/td&gt;&lt;td&gt;SQYD&lt;/td&gt;&lt;td&gt;0&lt;/td&gt;&lt;td&gt;3&lt;/td&gt;&lt;td&gt;NM&lt;/td&gt;&lt;td&gt; &lt;/td&gt;&lt;td&gt;&lt;/td&gt;&lt;/tr&gt;</v>
      </c>
      <c r="Q615" s="106" t="str">
        <f>IF(PayItems[[#This Row],[Date Added / Modified]]&gt;0,TEXT(PayItems[[#This Row],[Date Added / Modified]],"m/d/yyy"),"")</f>
        <v/>
      </c>
    </row>
    <row r="616" spans="1:17" x14ac:dyDescent="0.2">
      <c r="A616" s="6" t="s">
        <v>222</v>
      </c>
      <c r="B616" s="6" t="s">
        <v>223</v>
      </c>
      <c r="C616" s="8" t="s">
        <v>109</v>
      </c>
      <c r="D616" s="6" t="s">
        <v>224</v>
      </c>
      <c r="E616" s="8" t="s">
        <v>62</v>
      </c>
      <c r="F616" s="8">
        <v>0</v>
      </c>
      <c r="G616" s="8">
        <v>3</v>
      </c>
      <c r="H616" s="6" t="s">
        <v>184</v>
      </c>
      <c r="I616" s="176" t="s">
        <v>11388</v>
      </c>
      <c r="J616" s="176" t="s">
        <v>11389</v>
      </c>
      <c r="K616" s="176" t="s">
        <v>11388</v>
      </c>
      <c r="L616" s="8">
        <v>14</v>
      </c>
      <c r="M616" s="116"/>
      <c r="P6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&lt;tr&gt;&lt;td&gt;30102-0900&lt;/td&gt;&lt;td&gt;Aggregate base grading D, 250mm depth&lt;/td&gt;&lt;td&gt;m2&lt;/td&gt;&lt;td&gt;AGGREGATE BASE GRADING D, 10-INCH DEPTH&lt;/td&gt;&lt;td&gt;SQYD&lt;/td&gt;&lt;td&gt;0&lt;/td&gt;&lt;td&gt;3&lt;/td&gt;&lt;td&gt;NM&lt;/td&gt;&lt;td&gt; &lt;/td&gt;&lt;td&gt;&lt;/td&gt;&lt;/tr&gt;</v>
      </c>
      <c r="Q616" s="106" t="str">
        <f>IF(PayItems[[#This Row],[Date Added / Modified]]&gt;0,TEXT(PayItems[[#This Row],[Date Added / Modified]],"m/d/yyy"),"")</f>
        <v/>
      </c>
    </row>
    <row r="617" spans="1:17" x14ac:dyDescent="0.2">
      <c r="A617" s="6" t="s">
        <v>225</v>
      </c>
      <c r="B617" s="6" t="s">
        <v>226</v>
      </c>
      <c r="C617" s="8" t="s">
        <v>109</v>
      </c>
      <c r="D617" s="6" t="s">
        <v>227</v>
      </c>
      <c r="E617" s="8" t="s">
        <v>62</v>
      </c>
      <c r="F617" s="8">
        <v>0</v>
      </c>
      <c r="G617" s="8">
        <v>3</v>
      </c>
      <c r="H617" s="6" t="s">
        <v>184</v>
      </c>
      <c r="I617" s="176" t="s">
        <v>11388</v>
      </c>
      <c r="J617" s="176" t="s">
        <v>11389</v>
      </c>
      <c r="K617" s="176" t="s">
        <v>11388</v>
      </c>
      <c r="L617" s="8">
        <v>14</v>
      </c>
      <c r="M617" s="116"/>
      <c r="P6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&lt;tr&gt;&lt;td&gt;30102-1000&lt;/td&gt;&lt;td&gt;Aggregate base grading D, 300mm depth&lt;/td&gt;&lt;td&gt;m2&lt;/td&gt;&lt;td&gt;AGGREGATE BASE GRADING D, 12-INCH DEPTH&lt;/td&gt;&lt;td&gt;SQYD&lt;/td&gt;&lt;td&gt;0&lt;/td&gt;&lt;td&gt;3&lt;/td&gt;&lt;td&gt;NM&lt;/td&gt;&lt;td&gt; &lt;/td&gt;&lt;td&gt;&lt;/td&gt;&lt;/tr&gt;</v>
      </c>
      <c r="Q617" s="106" t="str">
        <f>IF(PayItems[[#This Row],[Date Added / Modified]]&gt;0,TEXT(PayItems[[#This Row],[Date Added / Modified]],"m/d/yyy"),"")</f>
        <v/>
      </c>
    </row>
    <row r="618" spans="1:17" x14ac:dyDescent="0.2">
      <c r="A618" s="6" t="s">
        <v>228</v>
      </c>
      <c r="B618" s="6" t="s">
        <v>229</v>
      </c>
      <c r="C618" s="8" t="s">
        <v>109</v>
      </c>
      <c r="D618" s="6" t="s">
        <v>230</v>
      </c>
      <c r="E618" s="8" t="s">
        <v>62</v>
      </c>
      <c r="F618" s="8">
        <v>0</v>
      </c>
      <c r="G618" s="8">
        <v>3</v>
      </c>
      <c r="H618" s="6" t="s">
        <v>184</v>
      </c>
      <c r="I618" s="176" t="s">
        <v>11388</v>
      </c>
      <c r="J618" s="176" t="s">
        <v>11389</v>
      </c>
      <c r="K618" s="176" t="s">
        <v>11388</v>
      </c>
      <c r="L618" s="8">
        <v>14</v>
      </c>
      <c r="M618" s="116"/>
      <c r="P6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&lt;tr&gt;&lt;td&gt;30102-1100&lt;/td&gt;&lt;td&gt;Aggregate base grading E, 100mm depth&lt;/td&gt;&lt;td&gt;m2&lt;/td&gt;&lt;td&gt;AGGREGATE BASE GRADING E, 4-INCH DEPTH&lt;/td&gt;&lt;td&gt;SQYD&lt;/td&gt;&lt;td&gt;0&lt;/td&gt;&lt;td&gt;3&lt;/td&gt;&lt;td&gt;NM&lt;/td&gt;&lt;td&gt; &lt;/td&gt;&lt;td&gt;&lt;/td&gt;&lt;/tr&gt;</v>
      </c>
      <c r="Q618" s="106" t="str">
        <f>IF(PayItems[[#This Row],[Date Added / Modified]]&gt;0,TEXT(PayItems[[#This Row],[Date Added / Modified]],"m/d/yyy"),"")</f>
        <v/>
      </c>
    </row>
    <row r="619" spans="1:17" x14ac:dyDescent="0.2">
      <c r="A619" s="6" t="s">
        <v>231</v>
      </c>
      <c r="B619" s="6" t="s">
        <v>232</v>
      </c>
      <c r="C619" s="8" t="s">
        <v>109</v>
      </c>
      <c r="D619" s="6" t="s">
        <v>233</v>
      </c>
      <c r="E619" s="8" t="s">
        <v>62</v>
      </c>
      <c r="F619" s="8">
        <v>0</v>
      </c>
      <c r="G619" s="8">
        <v>3</v>
      </c>
      <c r="H619" s="6" t="s">
        <v>184</v>
      </c>
      <c r="I619" s="176" t="s">
        <v>11388</v>
      </c>
      <c r="J619" s="176" t="s">
        <v>11389</v>
      </c>
      <c r="K619" s="176" t="s">
        <v>11388</v>
      </c>
      <c r="L619" s="8">
        <v>14</v>
      </c>
      <c r="M619" s="116"/>
      <c r="P6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&lt;tr&gt;&lt;td&gt;30102-1200&lt;/td&gt;&lt;td&gt;Aggregate base grading E, 150mm depth&lt;/td&gt;&lt;td&gt;m2&lt;/td&gt;&lt;td&gt;AGGREGATE BASE GRADING E, 6-INCH DEPTH&lt;/td&gt;&lt;td&gt;SQYD&lt;/td&gt;&lt;td&gt;0&lt;/td&gt;&lt;td&gt;3&lt;/td&gt;&lt;td&gt;NM&lt;/td&gt;&lt;td&gt; &lt;/td&gt;&lt;td&gt;&lt;/td&gt;&lt;/tr&gt;</v>
      </c>
      <c r="Q619" s="106" t="str">
        <f>IF(PayItems[[#This Row],[Date Added / Modified]]&gt;0,TEXT(PayItems[[#This Row],[Date Added / Modified]],"m/d/yyy"),"")</f>
        <v/>
      </c>
    </row>
    <row r="620" spans="1:17" x14ac:dyDescent="0.2">
      <c r="A620" s="6" t="s">
        <v>234</v>
      </c>
      <c r="B620" s="6" t="s">
        <v>235</v>
      </c>
      <c r="C620" s="8" t="s">
        <v>109</v>
      </c>
      <c r="D620" s="6" t="s">
        <v>236</v>
      </c>
      <c r="E620" s="8" t="s">
        <v>62</v>
      </c>
      <c r="F620" s="8">
        <v>0</v>
      </c>
      <c r="G620" s="8">
        <v>3</v>
      </c>
      <c r="H620" s="6" t="s">
        <v>184</v>
      </c>
      <c r="I620" s="176" t="s">
        <v>11388</v>
      </c>
      <c r="J620" s="176" t="s">
        <v>11389</v>
      </c>
      <c r="K620" s="176" t="s">
        <v>11388</v>
      </c>
      <c r="L620" s="8">
        <v>14</v>
      </c>
      <c r="M620" s="116"/>
      <c r="P6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&lt;tr&gt;&lt;td&gt;30102-1300&lt;/td&gt;&lt;td&gt;Aggregate base grading E, 200mm depth&lt;/td&gt;&lt;td&gt;m2&lt;/td&gt;&lt;td&gt;AGGREGATE BASE GRADING E, 8-INCH DEPTH&lt;/td&gt;&lt;td&gt;SQYD&lt;/td&gt;&lt;td&gt;0&lt;/td&gt;&lt;td&gt;3&lt;/td&gt;&lt;td&gt;NM&lt;/td&gt;&lt;td&gt; &lt;/td&gt;&lt;td&gt;&lt;/td&gt;&lt;/tr&gt;</v>
      </c>
      <c r="Q620" s="106" t="str">
        <f>IF(PayItems[[#This Row],[Date Added / Modified]]&gt;0,TEXT(PayItems[[#This Row],[Date Added / Modified]],"m/d/yyy"),"")</f>
        <v/>
      </c>
    </row>
    <row r="621" spans="1:17" x14ac:dyDescent="0.2">
      <c r="A621" s="6" t="s">
        <v>237</v>
      </c>
      <c r="B621" s="6" t="s">
        <v>238</v>
      </c>
      <c r="C621" s="8" t="s">
        <v>109</v>
      </c>
      <c r="D621" s="6" t="s">
        <v>239</v>
      </c>
      <c r="E621" s="8" t="s">
        <v>62</v>
      </c>
      <c r="F621" s="8">
        <v>0</v>
      </c>
      <c r="G621" s="8">
        <v>3</v>
      </c>
      <c r="H621" s="6" t="s">
        <v>184</v>
      </c>
      <c r="I621" s="176" t="s">
        <v>11388</v>
      </c>
      <c r="J621" s="176" t="s">
        <v>11389</v>
      </c>
      <c r="K621" s="176" t="s">
        <v>11388</v>
      </c>
      <c r="L621" s="8">
        <v>14</v>
      </c>
      <c r="M621" s="116"/>
      <c r="P6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&lt;tr&gt;&lt;td&gt;30102-1400&lt;/td&gt;&lt;td&gt;Aggregate base grading E, 250mm depth&lt;/td&gt;&lt;td&gt;m2&lt;/td&gt;&lt;td&gt;AGGREGATE BASE GRADING E, 10-INCH DEPTH&lt;/td&gt;&lt;td&gt;SQYD&lt;/td&gt;&lt;td&gt;0&lt;/td&gt;&lt;td&gt;3&lt;/td&gt;&lt;td&gt;NM&lt;/td&gt;&lt;td&gt; &lt;/td&gt;&lt;td&gt;&lt;/td&gt;&lt;/tr&gt;</v>
      </c>
      <c r="Q621" s="106" t="str">
        <f>IF(PayItems[[#This Row],[Date Added / Modified]]&gt;0,TEXT(PayItems[[#This Row],[Date Added / Modified]],"m/d/yyy"),"")</f>
        <v/>
      </c>
    </row>
    <row r="622" spans="1:17" x14ac:dyDescent="0.2">
      <c r="A622" s="6" t="s">
        <v>240</v>
      </c>
      <c r="B622" s="6" t="s">
        <v>241</v>
      </c>
      <c r="C622" s="8" t="s">
        <v>109</v>
      </c>
      <c r="D622" s="6" t="s">
        <v>242</v>
      </c>
      <c r="E622" s="8" t="s">
        <v>62</v>
      </c>
      <c r="F622" s="8">
        <v>0</v>
      </c>
      <c r="G622" s="8">
        <v>3</v>
      </c>
      <c r="H622" s="6" t="s">
        <v>184</v>
      </c>
      <c r="I622" s="176" t="s">
        <v>11388</v>
      </c>
      <c r="J622" s="176" t="s">
        <v>11389</v>
      </c>
      <c r="K622" s="176" t="s">
        <v>11388</v>
      </c>
      <c r="L622" s="8">
        <v>14</v>
      </c>
      <c r="M622" s="116"/>
      <c r="P6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&lt;tr&gt;&lt;td&gt;30102-1500&lt;/td&gt;&lt;td&gt;Aggregate base grading E, 300mm depth&lt;/td&gt;&lt;td&gt;m2&lt;/td&gt;&lt;td&gt;AGGREGATE BASE GRADING E, 12-INCH DEPTH&lt;/td&gt;&lt;td&gt;SQYD&lt;/td&gt;&lt;td&gt;0&lt;/td&gt;&lt;td&gt;3&lt;/td&gt;&lt;td&gt;NM&lt;/td&gt;&lt;td&gt; &lt;/td&gt;&lt;td&gt;&lt;/td&gt;&lt;/tr&gt;</v>
      </c>
      <c r="Q622" s="106" t="str">
        <f>IF(PayItems[[#This Row],[Date Added / Modified]]&gt;0,TEXT(PayItems[[#This Row],[Date Added / Modified]],"m/d/yyy"),"")</f>
        <v/>
      </c>
    </row>
    <row r="623" spans="1:17" x14ac:dyDescent="0.2">
      <c r="A623" s="6" t="s">
        <v>243</v>
      </c>
      <c r="B623" s="6" t="s">
        <v>244</v>
      </c>
      <c r="C623" s="8" t="s">
        <v>109</v>
      </c>
      <c r="D623" s="6" t="s">
        <v>245</v>
      </c>
      <c r="E623" s="8" t="s">
        <v>62</v>
      </c>
      <c r="F623" s="8">
        <v>0</v>
      </c>
      <c r="G623" s="8">
        <v>3</v>
      </c>
      <c r="H623" s="6" t="s">
        <v>184</v>
      </c>
      <c r="I623" s="176" t="s">
        <v>11388</v>
      </c>
      <c r="J623" s="176" t="s">
        <v>11389</v>
      </c>
      <c r="K623" s="176" t="s">
        <v>11388</v>
      </c>
      <c r="L623" s="8">
        <v>14</v>
      </c>
      <c r="M623" s="116"/>
      <c r="P6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&lt;tr&gt;&lt;td&gt;30102-1600&lt;/td&gt;&lt;td&gt;Aggregate base grading C or D, 50mm depth&lt;/td&gt;&lt;td&gt;m2&lt;/td&gt;&lt;td&gt;AGGREGATE BASE GRADING C OR D, 2-INCH DEPTH&lt;/td&gt;&lt;td&gt;SQYD&lt;/td&gt;&lt;td&gt;0&lt;/td&gt;&lt;td&gt;3&lt;/td&gt;&lt;td&gt;NM&lt;/td&gt;&lt;td&gt; &lt;/td&gt;&lt;td&gt;&lt;/td&gt;&lt;/tr&gt;</v>
      </c>
      <c r="Q623" s="106" t="str">
        <f>IF(PayItems[[#This Row],[Date Added / Modified]]&gt;0,TEXT(PayItems[[#This Row],[Date Added / Modified]],"m/d/yyy"),"")</f>
        <v/>
      </c>
    </row>
    <row r="624" spans="1:17" x14ac:dyDescent="0.2">
      <c r="A624" s="6" t="s">
        <v>246</v>
      </c>
      <c r="B624" s="6" t="s">
        <v>247</v>
      </c>
      <c r="C624" s="8" t="s">
        <v>109</v>
      </c>
      <c r="D624" s="6" t="s">
        <v>248</v>
      </c>
      <c r="E624" s="8" t="s">
        <v>62</v>
      </c>
      <c r="F624" s="8">
        <v>0</v>
      </c>
      <c r="G624" s="8">
        <v>3</v>
      </c>
      <c r="H624" s="6" t="s">
        <v>184</v>
      </c>
      <c r="I624" s="176" t="s">
        <v>11388</v>
      </c>
      <c r="J624" s="176" t="s">
        <v>11389</v>
      </c>
      <c r="K624" s="176" t="s">
        <v>11388</v>
      </c>
      <c r="L624" s="8">
        <v>14</v>
      </c>
      <c r="M624" s="116"/>
      <c r="P6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&lt;tr&gt;&lt;td&gt;30102-1700&lt;/td&gt;&lt;td&gt;Aggregate base grading C or D, 75mm depth&lt;/td&gt;&lt;td&gt;m2&lt;/td&gt;&lt;td&gt;AGGREGATE BASE GRADING C OR D, 3-INCH DEPTH&lt;/td&gt;&lt;td&gt;SQYD&lt;/td&gt;&lt;td&gt;0&lt;/td&gt;&lt;td&gt;3&lt;/td&gt;&lt;td&gt;NM&lt;/td&gt;&lt;td&gt; &lt;/td&gt;&lt;td&gt;&lt;/td&gt;&lt;/tr&gt;</v>
      </c>
      <c r="Q624" s="106" t="str">
        <f>IF(PayItems[[#This Row],[Date Added / Modified]]&gt;0,TEXT(PayItems[[#This Row],[Date Added / Modified]],"m/d/yyy"),"")</f>
        <v/>
      </c>
    </row>
    <row r="625" spans="1:17" x14ac:dyDescent="0.2">
      <c r="A625" s="6" t="s">
        <v>249</v>
      </c>
      <c r="B625" s="6" t="s">
        <v>250</v>
      </c>
      <c r="C625" s="8" t="s">
        <v>109</v>
      </c>
      <c r="D625" s="6" t="s">
        <v>251</v>
      </c>
      <c r="E625" s="8" t="s">
        <v>62</v>
      </c>
      <c r="F625" s="8">
        <v>0</v>
      </c>
      <c r="G625" s="8">
        <v>3</v>
      </c>
      <c r="H625" s="6" t="s">
        <v>184</v>
      </c>
      <c r="I625" s="176" t="s">
        <v>11388</v>
      </c>
      <c r="J625" s="176" t="s">
        <v>11389</v>
      </c>
      <c r="K625" s="176" t="s">
        <v>11388</v>
      </c>
      <c r="L625" s="8">
        <v>14</v>
      </c>
      <c r="M625" s="116"/>
      <c r="P6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&lt;tr&gt;&lt;td&gt;30102-1800&lt;/td&gt;&lt;td&gt;Aggregate base grading C or D, 100mm depth&lt;/td&gt;&lt;td&gt;m2&lt;/td&gt;&lt;td&gt;AGGREGATE BASE GRADING C OR D, 4-INCH DEPTH&lt;/td&gt;&lt;td&gt;SQYD&lt;/td&gt;&lt;td&gt;0&lt;/td&gt;&lt;td&gt;3&lt;/td&gt;&lt;td&gt;NM&lt;/td&gt;&lt;td&gt; &lt;/td&gt;&lt;td&gt;&lt;/td&gt;&lt;/tr&gt;</v>
      </c>
      <c r="Q625" s="106" t="str">
        <f>IF(PayItems[[#This Row],[Date Added / Modified]]&gt;0,TEXT(PayItems[[#This Row],[Date Added / Modified]],"m/d/yyy"),"")</f>
        <v/>
      </c>
    </row>
    <row r="626" spans="1:17" x14ac:dyDescent="0.2">
      <c r="A626" s="6" t="s">
        <v>252</v>
      </c>
      <c r="B626" s="6" t="s">
        <v>253</v>
      </c>
      <c r="C626" s="8" t="s">
        <v>109</v>
      </c>
      <c r="D626" s="6" t="s">
        <v>254</v>
      </c>
      <c r="E626" s="8" t="s">
        <v>62</v>
      </c>
      <c r="F626" s="8">
        <v>0</v>
      </c>
      <c r="G626" s="8">
        <v>3</v>
      </c>
      <c r="H626" s="6" t="s">
        <v>184</v>
      </c>
      <c r="I626" s="176" t="s">
        <v>11388</v>
      </c>
      <c r="J626" s="176" t="s">
        <v>11389</v>
      </c>
      <c r="K626" s="176" t="s">
        <v>11388</v>
      </c>
      <c r="L626" s="8">
        <v>14</v>
      </c>
      <c r="M626" s="116"/>
      <c r="P6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&lt;tr&gt;&lt;td&gt;30102-1900&lt;/td&gt;&lt;td&gt;Aggregate base grading C or D, 125mm depth&lt;/td&gt;&lt;td&gt;m2&lt;/td&gt;&lt;td&gt;AGGREGATE BASE GRADING C OR D, 5-INCH DEPTH&lt;/td&gt;&lt;td&gt;SQYD&lt;/td&gt;&lt;td&gt;0&lt;/td&gt;&lt;td&gt;3&lt;/td&gt;&lt;td&gt;NM&lt;/td&gt;&lt;td&gt; &lt;/td&gt;&lt;td&gt;&lt;/td&gt;&lt;/tr&gt;</v>
      </c>
      <c r="Q626" s="106" t="str">
        <f>IF(PayItems[[#This Row],[Date Added / Modified]]&gt;0,TEXT(PayItems[[#This Row],[Date Added / Modified]],"m/d/yyy"),"")</f>
        <v/>
      </c>
    </row>
    <row r="627" spans="1:17" x14ac:dyDescent="0.2">
      <c r="A627" s="6" t="s">
        <v>255</v>
      </c>
      <c r="B627" s="6" t="s">
        <v>256</v>
      </c>
      <c r="C627" s="8" t="s">
        <v>109</v>
      </c>
      <c r="D627" s="6" t="s">
        <v>257</v>
      </c>
      <c r="E627" s="8" t="s">
        <v>62</v>
      </c>
      <c r="F627" s="8">
        <v>0</v>
      </c>
      <c r="G627" s="8">
        <v>3</v>
      </c>
      <c r="H627" s="6" t="s">
        <v>184</v>
      </c>
      <c r="I627" s="176" t="s">
        <v>11388</v>
      </c>
      <c r="J627" s="176" t="s">
        <v>11389</v>
      </c>
      <c r="K627" s="176" t="s">
        <v>11388</v>
      </c>
      <c r="L627" s="8">
        <v>14</v>
      </c>
      <c r="M627" s="116"/>
      <c r="P6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&lt;tr&gt;&lt;td&gt;30102-2000&lt;/td&gt;&lt;td&gt;Aggregate base grading C or D, 150mm depth&lt;/td&gt;&lt;td&gt;m2&lt;/td&gt;&lt;td&gt;AGGREGATE BASE GRADING C OR D, 6-INCH DEPTH&lt;/td&gt;&lt;td&gt;SQYD&lt;/td&gt;&lt;td&gt;0&lt;/td&gt;&lt;td&gt;3&lt;/td&gt;&lt;td&gt;NM&lt;/td&gt;&lt;td&gt; &lt;/td&gt;&lt;td&gt;&lt;/td&gt;&lt;/tr&gt;</v>
      </c>
      <c r="Q627" s="106" t="str">
        <f>IF(PayItems[[#This Row],[Date Added / Modified]]&gt;0,TEXT(PayItems[[#This Row],[Date Added / Modified]],"m/d/yyy"),"")</f>
        <v/>
      </c>
    </row>
    <row r="628" spans="1:17" x14ac:dyDescent="0.2">
      <c r="A628" s="6" t="s">
        <v>258</v>
      </c>
      <c r="B628" s="6" t="s">
        <v>259</v>
      </c>
      <c r="C628" s="8" t="s">
        <v>109</v>
      </c>
      <c r="D628" s="6" t="s">
        <v>260</v>
      </c>
      <c r="E628" s="8" t="s">
        <v>62</v>
      </c>
      <c r="F628" s="8">
        <v>0</v>
      </c>
      <c r="G628" s="8">
        <v>3</v>
      </c>
      <c r="H628" s="6" t="s">
        <v>184</v>
      </c>
      <c r="I628" s="176" t="s">
        <v>11388</v>
      </c>
      <c r="J628" s="176" t="s">
        <v>11389</v>
      </c>
      <c r="K628" s="176" t="s">
        <v>11388</v>
      </c>
      <c r="L628" s="8">
        <v>14</v>
      </c>
      <c r="M628" s="116"/>
      <c r="P6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&lt;tr&gt;&lt;td&gt;30102-2100&lt;/td&gt;&lt;td&gt;Aggregate base grading C or D, 200mm depth&lt;/td&gt;&lt;td&gt;m2&lt;/td&gt;&lt;td&gt;AGGREGATE BASE GRADING C OR D, 8-INCH DEPTH&lt;/td&gt;&lt;td&gt;SQYD&lt;/td&gt;&lt;td&gt;0&lt;/td&gt;&lt;td&gt;3&lt;/td&gt;&lt;td&gt;NM&lt;/td&gt;&lt;td&gt; &lt;/td&gt;&lt;td&gt;&lt;/td&gt;&lt;/tr&gt;</v>
      </c>
      <c r="Q628" s="106" t="str">
        <f>IF(PayItems[[#This Row],[Date Added / Modified]]&gt;0,TEXT(PayItems[[#This Row],[Date Added / Modified]],"m/d/yyy"),"")</f>
        <v/>
      </c>
    </row>
    <row r="629" spans="1:17" x14ac:dyDescent="0.2">
      <c r="A629" s="6" t="s">
        <v>261</v>
      </c>
      <c r="B629" s="6" t="s">
        <v>262</v>
      </c>
      <c r="C629" s="8" t="s">
        <v>109</v>
      </c>
      <c r="D629" s="6" t="s">
        <v>263</v>
      </c>
      <c r="E629" s="8" t="s">
        <v>62</v>
      </c>
      <c r="F629" s="8">
        <v>0</v>
      </c>
      <c r="G629" s="8">
        <v>3</v>
      </c>
      <c r="H629" s="6" t="s">
        <v>184</v>
      </c>
      <c r="I629" s="176" t="s">
        <v>11388</v>
      </c>
      <c r="J629" s="176" t="s">
        <v>11389</v>
      </c>
      <c r="K629" s="176" t="s">
        <v>11388</v>
      </c>
      <c r="L629" s="8">
        <v>14</v>
      </c>
      <c r="M629" s="116"/>
      <c r="P6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&lt;tr&gt;&lt;td&gt;30102-2150&lt;/td&gt;&lt;td&gt;Aggregate base grading C or D, 225mm depth&lt;/td&gt;&lt;td&gt;m2&lt;/td&gt;&lt;td&gt;AGGREGATE BASE GRADING C OR D, 9-INCH DEPTH&lt;/td&gt;&lt;td&gt;SQYD&lt;/td&gt;&lt;td&gt;0&lt;/td&gt;&lt;td&gt;3&lt;/td&gt;&lt;td&gt;NM&lt;/td&gt;&lt;td&gt; &lt;/td&gt;&lt;td&gt;&lt;/td&gt;&lt;/tr&gt;</v>
      </c>
      <c r="Q629" s="106" t="str">
        <f>IF(PayItems[[#This Row],[Date Added / Modified]]&gt;0,TEXT(PayItems[[#This Row],[Date Added / Modified]],"m/d/yyy"),"")</f>
        <v/>
      </c>
    </row>
    <row r="630" spans="1:17" x14ac:dyDescent="0.2">
      <c r="A630" s="6" t="s">
        <v>264</v>
      </c>
      <c r="B630" s="6" t="s">
        <v>265</v>
      </c>
      <c r="C630" s="8" t="s">
        <v>109</v>
      </c>
      <c r="D630" s="6" t="s">
        <v>266</v>
      </c>
      <c r="E630" s="8" t="s">
        <v>62</v>
      </c>
      <c r="F630" s="8">
        <v>0</v>
      </c>
      <c r="G630" s="8">
        <v>3</v>
      </c>
      <c r="H630" s="6" t="s">
        <v>184</v>
      </c>
      <c r="I630" s="176" t="s">
        <v>11388</v>
      </c>
      <c r="J630" s="176" t="s">
        <v>11389</v>
      </c>
      <c r="K630" s="176" t="s">
        <v>11388</v>
      </c>
      <c r="L630" s="8">
        <v>14</v>
      </c>
      <c r="M630" s="116"/>
      <c r="P6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&lt;tr&gt;&lt;td&gt;30102-2200&lt;/td&gt;&lt;td&gt;Aggregate base grading C or D, 250mm depth&lt;/td&gt;&lt;td&gt;m2&lt;/td&gt;&lt;td&gt;AGGREGATE BASE GRADING C OR D, 10-INCH DEPTH&lt;/td&gt;&lt;td&gt;SQYD&lt;/td&gt;&lt;td&gt;0&lt;/td&gt;&lt;td&gt;3&lt;/td&gt;&lt;td&gt;NM&lt;/td&gt;&lt;td&gt; &lt;/td&gt;&lt;td&gt;&lt;/td&gt;&lt;/tr&gt;</v>
      </c>
      <c r="Q630" s="106" t="str">
        <f>IF(PayItems[[#This Row],[Date Added / Modified]]&gt;0,TEXT(PayItems[[#This Row],[Date Added / Modified]],"m/d/yyy"),"")</f>
        <v/>
      </c>
    </row>
    <row r="631" spans="1:17" x14ac:dyDescent="0.2">
      <c r="A631" s="6" t="s">
        <v>267</v>
      </c>
      <c r="B631" s="6" t="s">
        <v>268</v>
      </c>
      <c r="C631" s="8" t="s">
        <v>109</v>
      </c>
      <c r="D631" s="6" t="s">
        <v>269</v>
      </c>
      <c r="E631" s="8" t="s">
        <v>62</v>
      </c>
      <c r="F631" s="8">
        <v>0</v>
      </c>
      <c r="G631" s="8">
        <v>3</v>
      </c>
      <c r="H631" s="6" t="s">
        <v>184</v>
      </c>
      <c r="I631" s="176" t="s">
        <v>11388</v>
      </c>
      <c r="J631" s="176" t="s">
        <v>11389</v>
      </c>
      <c r="K631" s="176" t="s">
        <v>11388</v>
      </c>
      <c r="L631" s="8">
        <v>14</v>
      </c>
      <c r="M631" s="116"/>
      <c r="P6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&lt;tr&gt;&lt;td&gt;30102-2300&lt;/td&gt;&lt;td&gt;Aggregate base grading C or D, 300mm depth&lt;/td&gt;&lt;td&gt;m2&lt;/td&gt;&lt;td&gt;AGGREGATE BASE GRADING C OR D, 12-INCH DEPTH&lt;/td&gt;&lt;td&gt;SQYD&lt;/td&gt;&lt;td&gt;0&lt;/td&gt;&lt;td&gt;3&lt;/td&gt;&lt;td&gt;NM&lt;/td&gt;&lt;td&gt; &lt;/td&gt;&lt;td&gt;&lt;/td&gt;&lt;/tr&gt;</v>
      </c>
      <c r="Q631" s="106" t="str">
        <f>IF(PayItems[[#This Row],[Date Added / Modified]]&gt;0,TEXT(PayItems[[#This Row],[Date Added / Modified]],"m/d/yyy"),"")</f>
        <v/>
      </c>
    </row>
    <row r="632" spans="1:17" x14ac:dyDescent="0.2">
      <c r="A632" s="6" t="s">
        <v>270</v>
      </c>
      <c r="B632" s="6" t="s">
        <v>271</v>
      </c>
      <c r="C632" s="8" t="s">
        <v>109</v>
      </c>
      <c r="D632" s="6" t="s">
        <v>272</v>
      </c>
      <c r="E632" s="8" t="s">
        <v>62</v>
      </c>
      <c r="F632" s="8">
        <v>0</v>
      </c>
      <c r="G632" s="8">
        <v>3</v>
      </c>
      <c r="H632" s="6" t="s">
        <v>184</v>
      </c>
      <c r="I632" s="176" t="s">
        <v>11388</v>
      </c>
      <c r="J632" s="176" t="s">
        <v>11389</v>
      </c>
      <c r="K632" s="176" t="s">
        <v>11388</v>
      </c>
      <c r="L632" s="8">
        <v>14</v>
      </c>
      <c r="M632" s="116"/>
      <c r="P6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&lt;tr&gt;&lt;td&gt;30102-2400&lt;/td&gt;&lt;td&gt;Aggregate base grading C or D, 400mm depth&lt;/td&gt;&lt;td&gt;m2&lt;/td&gt;&lt;td&gt;AGGREGATE BASE GRADING C OR D, 16-INCH DEPTH&lt;/td&gt;&lt;td&gt;SQYD&lt;/td&gt;&lt;td&gt;0&lt;/td&gt;&lt;td&gt;3&lt;/td&gt;&lt;td&gt;NM&lt;/td&gt;&lt;td&gt; &lt;/td&gt;&lt;td&gt;&lt;/td&gt;&lt;/tr&gt;</v>
      </c>
      <c r="Q632" s="106" t="str">
        <f>IF(PayItems[[#This Row],[Date Added / Modified]]&gt;0,TEXT(PayItems[[#This Row],[Date Added / Modified]],"m/d/yyy"),"")</f>
        <v/>
      </c>
    </row>
    <row r="633" spans="1:17" x14ac:dyDescent="0.2">
      <c r="A633" s="6" t="s">
        <v>273</v>
      </c>
      <c r="B633" s="6" t="s">
        <v>182</v>
      </c>
      <c r="C633" s="8" t="s">
        <v>113</v>
      </c>
      <c r="D633" s="6" t="s">
        <v>183</v>
      </c>
      <c r="E633" s="8" t="s">
        <v>65</v>
      </c>
      <c r="F633" s="8">
        <v>0</v>
      </c>
      <c r="G633" s="8">
        <v>3</v>
      </c>
      <c r="H633" s="6" t="s">
        <v>184</v>
      </c>
      <c r="I633" s="176" t="s">
        <v>11388</v>
      </c>
      <c r="J633" s="176" t="s">
        <v>11389</v>
      </c>
      <c r="K633" s="176" t="s">
        <v>11388</v>
      </c>
      <c r="L633" s="8">
        <v>14</v>
      </c>
      <c r="M633" s="116"/>
      <c r="P6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&lt;tr&gt;&lt;td&gt;30103-0000&lt;/td&gt;&lt;td&gt;Aggregate base&lt;/td&gt;&lt;td&gt;m3&lt;/td&gt;&lt;td&gt;AGGREGATE BASE&lt;/td&gt;&lt;td&gt;CUYD&lt;/td&gt;&lt;td&gt;0&lt;/td&gt;&lt;td&gt;3&lt;/td&gt;&lt;td&gt;NM&lt;/td&gt;&lt;td&gt; &lt;/td&gt;&lt;td&gt;&lt;/td&gt;&lt;/tr&gt;</v>
      </c>
      <c r="Q633" s="106" t="str">
        <f>IF(PayItems[[#This Row],[Date Added / Modified]]&gt;0,TEXT(PayItems[[#This Row],[Date Added / Modified]],"m/d/yyy"),"")</f>
        <v/>
      </c>
    </row>
    <row r="634" spans="1:17" x14ac:dyDescent="0.2">
      <c r="A634" s="6" t="s">
        <v>274</v>
      </c>
      <c r="B634" s="6" t="s">
        <v>186</v>
      </c>
      <c r="C634" s="8" t="s">
        <v>113</v>
      </c>
      <c r="D634" s="6" t="s">
        <v>187</v>
      </c>
      <c r="E634" s="8" t="s">
        <v>65</v>
      </c>
      <c r="F634" s="8">
        <v>0</v>
      </c>
      <c r="G634" s="8">
        <v>3</v>
      </c>
      <c r="H634" s="6" t="s">
        <v>184</v>
      </c>
      <c r="I634" s="176" t="s">
        <v>11388</v>
      </c>
      <c r="J634" s="176" t="s">
        <v>11389</v>
      </c>
      <c r="K634" s="176" t="s">
        <v>11388</v>
      </c>
      <c r="L634" s="8">
        <v>14</v>
      </c>
      <c r="M634" s="116"/>
      <c r="P6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&lt;tr&gt;&lt;td&gt;30103-1000&lt;/td&gt;&lt;td&gt;Aggregate base grading C&lt;/td&gt;&lt;td&gt;m3&lt;/td&gt;&lt;td&gt;AGGREGATE BASE GRADING C&lt;/td&gt;&lt;td&gt;CUYD&lt;/td&gt;&lt;td&gt;0&lt;/td&gt;&lt;td&gt;3&lt;/td&gt;&lt;td&gt;NM&lt;/td&gt;&lt;td&gt; &lt;/td&gt;&lt;td&gt;&lt;/td&gt;&lt;/tr&gt;</v>
      </c>
      <c r="Q634" s="106" t="str">
        <f>IF(PayItems[[#This Row],[Date Added / Modified]]&gt;0,TEXT(PayItems[[#This Row],[Date Added / Modified]],"m/d/yyy"),"")</f>
        <v/>
      </c>
    </row>
    <row r="635" spans="1:17" x14ac:dyDescent="0.2">
      <c r="A635" s="6" t="s">
        <v>275</v>
      </c>
      <c r="B635" s="6" t="s">
        <v>189</v>
      </c>
      <c r="C635" s="8" t="s">
        <v>113</v>
      </c>
      <c r="D635" s="6" t="s">
        <v>190</v>
      </c>
      <c r="E635" s="8" t="s">
        <v>65</v>
      </c>
      <c r="F635" s="8">
        <v>0</v>
      </c>
      <c r="G635" s="8">
        <v>3</v>
      </c>
      <c r="H635" s="6" t="s">
        <v>184</v>
      </c>
      <c r="I635" s="176" t="s">
        <v>11388</v>
      </c>
      <c r="J635" s="176" t="s">
        <v>11389</v>
      </c>
      <c r="K635" s="176" t="s">
        <v>11388</v>
      </c>
      <c r="L635" s="8">
        <v>14</v>
      </c>
      <c r="M635" s="116"/>
      <c r="P6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&lt;tr&gt;&lt;td&gt;30103-2000&lt;/td&gt;&lt;td&gt;Aggregate base grading D&lt;/td&gt;&lt;td&gt;m3&lt;/td&gt;&lt;td&gt;AGGREGATE BASE GRADING D&lt;/td&gt;&lt;td&gt;CUYD&lt;/td&gt;&lt;td&gt;0&lt;/td&gt;&lt;td&gt;3&lt;/td&gt;&lt;td&gt;NM&lt;/td&gt;&lt;td&gt; &lt;/td&gt;&lt;td&gt;&lt;/td&gt;&lt;/tr&gt;</v>
      </c>
      <c r="Q635" s="106" t="str">
        <f>IF(PayItems[[#This Row],[Date Added / Modified]]&gt;0,TEXT(PayItems[[#This Row],[Date Added / Modified]],"m/d/yyy"),"")</f>
        <v/>
      </c>
    </row>
    <row r="636" spans="1:17" x14ac:dyDescent="0.2">
      <c r="A636" s="6" t="s">
        <v>276</v>
      </c>
      <c r="B636" s="6" t="s">
        <v>192</v>
      </c>
      <c r="C636" s="8" t="s">
        <v>113</v>
      </c>
      <c r="D636" s="6" t="s">
        <v>193</v>
      </c>
      <c r="E636" s="8" t="s">
        <v>65</v>
      </c>
      <c r="F636" s="8">
        <v>0</v>
      </c>
      <c r="G636" s="8">
        <v>3</v>
      </c>
      <c r="H636" s="6" t="s">
        <v>184</v>
      </c>
      <c r="I636" s="176" t="s">
        <v>11388</v>
      </c>
      <c r="J636" s="176" t="s">
        <v>11389</v>
      </c>
      <c r="K636" s="176" t="s">
        <v>11388</v>
      </c>
      <c r="L636" s="8">
        <v>14</v>
      </c>
      <c r="M636" s="116"/>
      <c r="P6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&lt;tr&gt;&lt;td&gt;30103-3000&lt;/td&gt;&lt;td&gt;Aggregate base grading E&lt;/td&gt;&lt;td&gt;m3&lt;/td&gt;&lt;td&gt;AGGREGATE BASE GRADING E&lt;/td&gt;&lt;td&gt;CUYD&lt;/td&gt;&lt;td&gt;0&lt;/td&gt;&lt;td&gt;3&lt;/td&gt;&lt;td&gt;NM&lt;/td&gt;&lt;td&gt; &lt;/td&gt;&lt;td&gt;&lt;/td&gt;&lt;/tr&gt;</v>
      </c>
      <c r="Q636" s="106" t="str">
        <f>IF(PayItems[[#This Row],[Date Added / Modified]]&gt;0,TEXT(PayItems[[#This Row],[Date Added / Modified]],"m/d/yyy"),"")</f>
        <v/>
      </c>
    </row>
    <row r="637" spans="1:17" x14ac:dyDescent="0.2">
      <c r="A637" s="6" t="s">
        <v>277</v>
      </c>
      <c r="B637" s="6" t="s">
        <v>195</v>
      </c>
      <c r="C637" s="8" t="s">
        <v>113</v>
      </c>
      <c r="D637" s="6" t="s">
        <v>196</v>
      </c>
      <c r="E637" s="8" t="s">
        <v>65</v>
      </c>
      <c r="F637" s="8">
        <v>0</v>
      </c>
      <c r="G637" s="8">
        <v>3</v>
      </c>
      <c r="H637" s="6" t="s">
        <v>184</v>
      </c>
      <c r="I637" s="176" t="s">
        <v>11388</v>
      </c>
      <c r="J637" s="176" t="s">
        <v>11389</v>
      </c>
      <c r="K637" s="176" t="s">
        <v>11388</v>
      </c>
      <c r="L637" s="8">
        <v>14</v>
      </c>
      <c r="M637" s="116"/>
      <c r="P6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&lt;tr&gt;&lt;td&gt;30103-4000&lt;/td&gt;&lt;td&gt;Aggregate base grading C or D&lt;/td&gt;&lt;td&gt;m3&lt;/td&gt;&lt;td&gt;AGGREGATE BASE GRADING C OR D&lt;/td&gt;&lt;td&gt;CUYD&lt;/td&gt;&lt;td&gt;0&lt;/td&gt;&lt;td&gt;3&lt;/td&gt;&lt;td&gt;NM&lt;/td&gt;&lt;td&gt; &lt;/td&gt;&lt;td&gt;&lt;/td&gt;&lt;/tr&gt;</v>
      </c>
      <c r="Q637" s="106" t="str">
        <f>IF(PayItems[[#This Row],[Date Added / Modified]]&gt;0,TEXT(PayItems[[#This Row],[Date Added / Modified]],"m/d/yyy"),"")</f>
        <v/>
      </c>
    </row>
    <row r="638" spans="1:17" x14ac:dyDescent="0.2">
      <c r="A638" s="6" t="s">
        <v>278</v>
      </c>
      <c r="B638" s="6" t="s">
        <v>279</v>
      </c>
      <c r="C638" s="8" t="s">
        <v>124</v>
      </c>
      <c r="D638" s="6" t="s">
        <v>280</v>
      </c>
      <c r="E638" s="8" t="s">
        <v>66</v>
      </c>
      <c r="F638" s="8">
        <v>0</v>
      </c>
      <c r="G638" s="8">
        <v>3</v>
      </c>
      <c r="H638" s="6" t="s">
        <v>184</v>
      </c>
      <c r="I638" s="176" t="s">
        <v>11388</v>
      </c>
      <c r="J638" s="176" t="s">
        <v>11389</v>
      </c>
      <c r="K638" s="176" t="s">
        <v>11388</v>
      </c>
      <c r="L638" s="8">
        <v>14</v>
      </c>
      <c r="M638" s="116"/>
      <c r="P6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&lt;tr&gt;&lt;td&gt;30105-0000&lt;/td&gt;&lt;td&gt;Subbase&lt;/td&gt;&lt;td&gt;t&lt;/td&gt;&lt;td&gt;SUBBASE&lt;/td&gt;&lt;td&gt;TON&lt;/td&gt;&lt;td&gt;0&lt;/td&gt;&lt;td&gt;3&lt;/td&gt;&lt;td&gt;NM&lt;/td&gt;&lt;td&gt; &lt;/td&gt;&lt;td&gt;&lt;/td&gt;&lt;/tr&gt;</v>
      </c>
      <c r="Q638" s="106" t="str">
        <f>IF(PayItems[[#This Row],[Date Added / Modified]]&gt;0,TEXT(PayItems[[#This Row],[Date Added / Modified]],"m/d/yyy"),"")</f>
        <v/>
      </c>
    </row>
    <row r="639" spans="1:17" x14ac:dyDescent="0.2">
      <c r="A639" s="6" t="s">
        <v>281</v>
      </c>
      <c r="B639" s="6" t="s">
        <v>282</v>
      </c>
      <c r="C639" s="8" t="s">
        <v>124</v>
      </c>
      <c r="D639" s="6" t="s">
        <v>283</v>
      </c>
      <c r="E639" s="8" t="s">
        <v>66</v>
      </c>
      <c r="F639" s="8">
        <v>0</v>
      </c>
      <c r="G639" s="8">
        <v>3</v>
      </c>
      <c r="H639" s="6" t="s">
        <v>184</v>
      </c>
      <c r="I639" s="176" t="s">
        <v>11388</v>
      </c>
      <c r="J639" s="176" t="s">
        <v>11389</v>
      </c>
      <c r="K639" s="176" t="s">
        <v>11388</v>
      </c>
      <c r="L639" s="8">
        <v>14</v>
      </c>
      <c r="M639" s="116"/>
      <c r="P6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&lt;tr&gt;&lt;td&gt;30105-1000&lt;/td&gt;&lt;td&gt;Subbase grading A&lt;/td&gt;&lt;td&gt;t&lt;/td&gt;&lt;td&gt;SUBBASE GRADING A&lt;/td&gt;&lt;td&gt;TON&lt;/td&gt;&lt;td&gt;0&lt;/td&gt;&lt;td&gt;3&lt;/td&gt;&lt;td&gt;NM&lt;/td&gt;&lt;td&gt; &lt;/td&gt;&lt;td&gt;&lt;/td&gt;&lt;/tr&gt;</v>
      </c>
      <c r="Q639" s="106" t="str">
        <f>IF(PayItems[[#This Row],[Date Added / Modified]]&gt;0,TEXT(PayItems[[#This Row],[Date Added / Modified]],"m/d/yyy"),"")</f>
        <v/>
      </c>
    </row>
    <row r="640" spans="1:17" x14ac:dyDescent="0.2">
      <c r="A640" s="6" t="s">
        <v>284</v>
      </c>
      <c r="B640" s="6" t="s">
        <v>285</v>
      </c>
      <c r="C640" s="8" t="s">
        <v>124</v>
      </c>
      <c r="D640" s="6" t="s">
        <v>286</v>
      </c>
      <c r="E640" s="8" t="s">
        <v>66</v>
      </c>
      <c r="F640" s="8">
        <v>0</v>
      </c>
      <c r="G640" s="8">
        <v>3</v>
      </c>
      <c r="H640" s="6" t="s">
        <v>184</v>
      </c>
      <c r="I640" s="176" t="s">
        <v>11388</v>
      </c>
      <c r="J640" s="176" t="s">
        <v>11389</v>
      </c>
      <c r="K640" s="176" t="s">
        <v>11388</v>
      </c>
      <c r="L640" s="8">
        <v>14</v>
      </c>
      <c r="M640" s="116"/>
      <c r="P6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&lt;tr&gt;&lt;td&gt;30105-2000&lt;/td&gt;&lt;td&gt;Subbase grading B&lt;/td&gt;&lt;td&gt;t&lt;/td&gt;&lt;td&gt;SUBBASE GRADING B&lt;/td&gt;&lt;td&gt;TON&lt;/td&gt;&lt;td&gt;0&lt;/td&gt;&lt;td&gt;3&lt;/td&gt;&lt;td&gt;NM&lt;/td&gt;&lt;td&gt; &lt;/td&gt;&lt;td&gt;&lt;/td&gt;&lt;/tr&gt;</v>
      </c>
      <c r="Q640" s="106" t="str">
        <f>IF(PayItems[[#This Row],[Date Added / Modified]]&gt;0,TEXT(PayItems[[#This Row],[Date Added / Modified]],"m/d/yyy"),"")</f>
        <v/>
      </c>
    </row>
    <row r="641" spans="1:17" x14ac:dyDescent="0.2">
      <c r="A641" s="6" t="s">
        <v>287</v>
      </c>
      <c r="B641" s="6" t="s">
        <v>288</v>
      </c>
      <c r="C641" s="8" t="s">
        <v>109</v>
      </c>
      <c r="D641" s="6" t="s">
        <v>289</v>
      </c>
      <c r="E641" s="8" t="s">
        <v>62</v>
      </c>
      <c r="F641" s="8">
        <v>0</v>
      </c>
      <c r="G641" s="8">
        <v>3</v>
      </c>
      <c r="H641" s="6" t="s">
        <v>184</v>
      </c>
      <c r="I641" s="176" t="s">
        <v>11388</v>
      </c>
      <c r="J641" s="176" t="s">
        <v>11389</v>
      </c>
      <c r="K641" s="176" t="s">
        <v>11388</v>
      </c>
      <c r="L641" s="8">
        <v>14</v>
      </c>
      <c r="M641" s="116"/>
      <c r="P6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&lt;tr&gt;&lt;td&gt;30106-0100&lt;/td&gt;&lt;td&gt;Subbase grading A, 100mm depth&lt;/td&gt;&lt;td&gt;m2&lt;/td&gt;&lt;td&gt;SUBBASE GRADING A, 4-INCH DEPTH&lt;/td&gt;&lt;td&gt;SQYD&lt;/td&gt;&lt;td&gt;0&lt;/td&gt;&lt;td&gt;3&lt;/td&gt;&lt;td&gt;NM&lt;/td&gt;&lt;td&gt; &lt;/td&gt;&lt;td&gt;&lt;/td&gt;&lt;/tr&gt;</v>
      </c>
      <c r="Q641" s="106" t="str">
        <f>IF(PayItems[[#This Row],[Date Added / Modified]]&gt;0,TEXT(PayItems[[#This Row],[Date Added / Modified]],"m/d/yyy"),"")</f>
        <v/>
      </c>
    </row>
    <row r="642" spans="1:17" x14ac:dyDescent="0.2">
      <c r="A642" s="6" t="s">
        <v>290</v>
      </c>
      <c r="B642" s="6" t="s">
        <v>291</v>
      </c>
      <c r="C642" s="8" t="s">
        <v>109</v>
      </c>
      <c r="D642" s="6" t="s">
        <v>292</v>
      </c>
      <c r="E642" s="8" t="s">
        <v>62</v>
      </c>
      <c r="F642" s="8">
        <v>0</v>
      </c>
      <c r="G642" s="8">
        <v>3</v>
      </c>
      <c r="H642" s="6" t="s">
        <v>184</v>
      </c>
      <c r="I642" s="176" t="s">
        <v>11388</v>
      </c>
      <c r="J642" s="176" t="s">
        <v>11389</v>
      </c>
      <c r="K642" s="176" t="s">
        <v>11388</v>
      </c>
      <c r="L642" s="8">
        <v>14</v>
      </c>
      <c r="M642" s="116"/>
      <c r="P6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&lt;tr&gt;&lt;td&gt;30106-0200&lt;/td&gt;&lt;td&gt;Subbase grading A, 150mm depth&lt;/td&gt;&lt;td&gt;m2&lt;/td&gt;&lt;td&gt;SUBBASE GRADING A, 6-INCH DEPTH&lt;/td&gt;&lt;td&gt;SQYD&lt;/td&gt;&lt;td&gt;0&lt;/td&gt;&lt;td&gt;3&lt;/td&gt;&lt;td&gt;NM&lt;/td&gt;&lt;td&gt; &lt;/td&gt;&lt;td&gt;&lt;/td&gt;&lt;/tr&gt;</v>
      </c>
      <c r="Q642" s="106" t="str">
        <f>IF(PayItems[[#This Row],[Date Added / Modified]]&gt;0,TEXT(PayItems[[#This Row],[Date Added / Modified]],"m/d/yyy"),"")</f>
        <v/>
      </c>
    </row>
    <row r="643" spans="1:17" x14ac:dyDescent="0.2">
      <c r="A643" s="6" t="s">
        <v>293</v>
      </c>
      <c r="B643" s="6" t="s">
        <v>294</v>
      </c>
      <c r="C643" s="8" t="s">
        <v>109</v>
      </c>
      <c r="D643" s="6" t="s">
        <v>295</v>
      </c>
      <c r="E643" s="8" t="s">
        <v>62</v>
      </c>
      <c r="F643" s="8">
        <v>0</v>
      </c>
      <c r="G643" s="8">
        <v>3</v>
      </c>
      <c r="H643" s="6" t="s">
        <v>184</v>
      </c>
      <c r="I643" s="176" t="s">
        <v>11388</v>
      </c>
      <c r="J643" s="176" t="s">
        <v>11389</v>
      </c>
      <c r="K643" s="176" t="s">
        <v>11388</v>
      </c>
      <c r="L643" s="8">
        <v>14</v>
      </c>
      <c r="M643" s="116"/>
      <c r="P6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&lt;tr&gt;&lt;td&gt;30106-0300&lt;/td&gt;&lt;td&gt;Subbase grading A, 200mm depth&lt;/td&gt;&lt;td&gt;m2&lt;/td&gt;&lt;td&gt;SUBBASE GRADING A, 8-INCH DEPTH&lt;/td&gt;&lt;td&gt;SQYD&lt;/td&gt;&lt;td&gt;0&lt;/td&gt;&lt;td&gt;3&lt;/td&gt;&lt;td&gt;NM&lt;/td&gt;&lt;td&gt; &lt;/td&gt;&lt;td&gt;&lt;/td&gt;&lt;/tr&gt;</v>
      </c>
      <c r="Q643" s="106" t="str">
        <f>IF(PayItems[[#This Row],[Date Added / Modified]]&gt;0,TEXT(PayItems[[#This Row],[Date Added / Modified]],"m/d/yyy"),"")</f>
        <v/>
      </c>
    </row>
    <row r="644" spans="1:17" x14ac:dyDescent="0.2">
      <c r="A644" s="6" t="s">
        <v>296</v>
      </c>
      <c r="B644" s="6" t="s">
        <v>297</v>
      </c>
      <c r="C644" s="8" t="s">
        <v>109</v>
      </c>
      <c r="D644" s="6" t="s">
        <v>298</v>
      </c>
      <c r="E644" s="8" t="s">
        <v>62</v>
      </c>
      <c r="F644" s="8">
        <v>0</v>
      </c>
      <c r="G644" s="8">
        <v>3</v>
      </c>
      <c r="H644" s="6" t="s">
        <v>184</v>
      </c>
      <c r="I644" s="176" t="s">
        <v>11388</v>
      </c>
      <c r="J644" s="176" t="s">
        <v>11389</v>
      </c>
      <c r="K644" s="176" t="s">
        <v>11388</v>
      </c>
      <c r="L644" s="8">
        <v>14</v>
      </c>
      <c r="M644" s="116"/>
      <c r="P6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&lt;tr&gt;&lt;td&gt;30106-0400&lt;/td&gt;&lt;td&gt;Subbase grading A, 250mm depth&lt;/td&gt;&lt;td&gt;m2&lt;/td&gt;&lt;td&gt;SUBBASE GRADING A, 10-INCH DEPTH&lt;/td&gt;&lt;td&gt;SQYD&lt;/td&gt;&lt;td&gt;0&lt;/td&gt;&lt;td&gt;3&lt;/td&gt;&lt;td&gt;NM&lt;/td&gt;&lt;td&gt; &lt;/td&gt;&lt;td&gt;&lt;/td&gt;&lt;/tr&gt;</v>
      </c>
      <c r="Q644" s="106" t="str">
        <f>IF(PayItems[[#This Row],[Date Added / Modified]]&gt;0,TEXT(PayItems[[#This Row],[Date Added / Modified]],"m/d/yyy"),"")</f>
        <v/>
      </c>
    </row>
    <row r="645" spans="1:17" x14ac:dyDescent="0.2">
      <c r="A645" s="6" t="s">
        <v>299</v>
      </c>
      <c r="B645" s="6" t="s">
        <v>300</v>
      </c>
      <c r="C645" s="8" t="s">
        <v>109</v>
      </c>
      <c r="D645" s="6" t="s">
        <v>301</v>
      </c>
      <c r="E645" s="8" t="s">
        <v>62</v>
      </c>
      <c r="F645" s="8">
        <v>0</v>
      </c>
      <c r="G645" s="8">
        <v>3</v>
      </c>
      <c r="H645" s="6" t="s">
        <v>184</v>
      </c>
      <c r="I645" s="176" t="s">
        <v>11388</v>
      </c>
      <c r="J645" s="176" t="s">
        <v>11389</v>
      </c>
      <c r="K645" s="176" t="s">
        <v>11388</v>
      </c>
      <c r="L645" s="8">
        <v>14</v>
      </c>
      <c r="M645" s="116"/>
      <c r="P6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&lt;tr&gt;&lt;td&gt;30106-0500&lt;/td&gt;&lt;td&gt;Subbase grading A, 300mm depth&lt;/td&gt;&lt;td&gt;m2&lt;/td&gt;&lt;td&gt;SUBBASE GRADING A, 12-INCH DEPTH&lt;/td&gt;&lt;td&gt;SQYD&lt;/td&gt;&lt;td&gt;0&lt;/td&gt;&lt;td&gt;3&lt;/td&gt;&lt;td&gt;NM&lt;/td&gt;&lt;td&gt; &lt;/td&gt;&lt;td&gt;&lt;/td&gt;&lt;/tr&gt;</v>
      </c>
      <c r="Q645" s="106" t="str">
        <f>IF(PayItems[[#This Row],[Date Added / Modified]]&gt;0,TEXT(PayItems[[#This Row],[Date Added / Modified]],"m/d/yyy"),"")</f>
        <v/>
      </c>
    </row>
    <row r="646" spans="1:17" x14ac:dyDescent="0.2">
      <c r="A646" s="6" t="s">
        <v>302</v>
      </c>
      <c r="B646" s="6" t="s">
        <v>303</v>
      </c>
      <c r="C646" s="8" t="s">
        <v>109</v>
      </c>
      <c r="D646" s="6" t="s">
        <v>304</v>
      </c>
      <c r="E646" s="8" t="s">
        <v>62</v>
      </c>
      <c r="F646" s="8">
        <v>0</v>
      </c>
      <c r="G646" s="8">
        <v>3</v>
      </c>
      <c r="H646" s="6" t="s">
        <v>184</v>
      </c>
      <c r="I646" s="176" t="s">
        <v>11388</v>
      </c>
      <c r="J646" s="176" t="s">
        <v>11389</v>
      </c>
      <c r="K646" s="176" t="s">
        <v>11388</v>
      </c>
      <c r="L646" s="8">
        <v>14</v>
      </c>
      <c r="M646" s="116"/>
      <c r="P6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&lt;tr&gt;&lt;td&gt;30106-0600&lt;/td&gt;&lt;td&gt;Subbase grading B, 100mm depth&lt;/td&gt;&lt;td&gt;m2&lt;/td&gt;&lt;td&gt;SUBBASE GRADING B, 4-INCH DEPTH&lt;/td&gt;&lt;td&gt;SQYD&lt;/td&gt;&lt;td&gt;0&lt;/td&gt;&lt;td&gt;3&lt;/td&gt;&lt;td&gt;NM&lt;/td&gt;&lt;td&gt; &lt;/td&gt;&lt;td&gt;&lt;/td&gt;&lt;/tr&gt;</v>
      </c>
      <c r="Q646" s="106" t="str">
        <f>IF(PayItems[[#This Row],[Date Added / Modified]]&gt;0,TEXT(PayItems[[#This Row],[Date Added / Modified]],"m/d/yyy"),"")</f>
        <v/>
      </c>
    </row>
    <row r="647" spans="1:17" x14ac:dyDescent="0.2">
      <c r="A647" s="6" t="s">
        <v>305</v>
      </c>
      <c r="B647" s="6" t="s">
        <v>306</v>
      </c>
      <c r="C647" s="8" t="s">
        <v>109</v>
      </c>
      <c r="D647" s="6" t="s">
        <v>307</v>
      </c>
      <c r="E647" s="8" t="s">
        <v>62</v>
      </c>
      <c r="F647" s="8">
        <v>0</v>
      </c>
      <c r="G647" s="8">
        <v>3</v>
      </c>
      <c r="H647" s="6" t="s">
        <v>184</v>
      </c>
      <c r="I647" s="176" t="s">
        <v>11388</v>
      </c>
      <c r="J647" s="176" t="s">
        <v>11389</v>
      </c>
      <c r="K647" s="176" t="s">
        <v>11388</v>
      </c>
      <c r="L647" s="8">
        <v>14</v>
      </c>
      <c r="M647" s="116"/>
      <c r="P6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&lt;tr&gt;&lt;td&gt;30106-0700&lt;/td&gt;&lt;td&gt;Subbase grading B, 150mm depth&lt;/td&gt;&lt;td&gt;m2&lt;/td&gt;&lt;td&gt;SUBBASE GRADING B, 6-INCH DEPTH&lt;/td&gt;&lt;td&gt;SQYD&lt;/td&gt;&lt;td&gt;0&lt;/td&gt;&lt;td&gt;3&lt;/td&gt;&lt;td&gt;NM&lt;/td&gt;&lt;td&gt; &lt;/td&gt;&lt;td&gt;&lt;/td&gt;&lt;/tr&gt;</v>
      </c>
      <c r="Q647" s="106" t="str">
        <f>IF(PayItems[[#This Row],[Date Added / Modified]]&gt;0,TEXT(PayItems[[#This Row],[Date Added / Modified]],"m/d/yyy"),"")</f>
        <v/>
      </c>
    </row>
    <row r="648" spans="1:17" x14ac:dyDescent="0.2">
      <c r="A648" s="6" t="s">
        <v>308</v>
      </c>
      <c r="B648" s="6" t="s">
        <v>309</v>
      </c>
      <c r="C648" s="8" t="s">
        <v>109</v>
      </c>
      <c r="D648" s="6" t="s">
        <v>310</v>
      </c>
      <c r="E648" s="8" t="s">
        <v>62</v>
      </c>
      <c r="F648" s="8">
        <v>0</v>
      </c>
      <c r="G648" s="8">
        <v>3</v>
      </c>
      <c r="H648" s="6" t="s">
        <v>184</v>
      </c>
      <c r="I648" s="176" t="s">
        <v>11388</v>
      </c>
      <c r="J648" s="176" t="s">
        <v>11389</v>
      </c>
      <c r="K648" s="176" t="s">
        <v>11388</v>
      </c>
      <c r="L648" s="8">
        <v>14</v>
      </c>
      <c r="M648" s="116"/>
      <c r="P6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&lt;tr&gt;&lt;td&gt;30106-0800&lt;/td&gt;&lt;td&gt;Subbase grading B, 200mm depth&lt;/td&gt;&lt;td&gt;m2&lt;/td&gt;&lt;td&gt;SUBBASE GRADING B, 8-INCH DEPTH&lt;/td&gt;&lt;td&gt;SQYD&lt;/td&gt;&lt;td&gt;0&lt;/td&gt;&lt;td&gt;3&lt;/td&gt;&lt;td&gt;NM&lt;/td&gt;&lt;td&gt; &lt;/td&gt;&lt;td&gt;&lt;/td&gt;&lt;/tr&gt;</v>
      </c>
      <c r="Q648" s="106" t="str">
        <f>IF(PayItems[[#This Row],[Date Added / Modified]]&gt;0,TEXT(PayItems[[#This Row],[Date Added / Modified]],"m/d/yyy"),"")</f>
        <v/>
      </c>
    </row>
    <row r="649" spans="1:17" x14ac:dyDescent="0.2">
      <c r="A649" s="6" t="s">
        <v>311</v>
      </c>
      <c r="B649" s="6" t="s">
        <v>312</v>
      </c>
      <c r="C649" s="8" t="s">
        <v>109</v>
      </c>
      <c r="D649" s="6" t="s">
        <v>313</v>
      </c>
      <c r="E649" s="8" t="s">
        <v>62</v>
      </c>
      <c r="F649" s="8">
        <v>0</v>
      </c>
      <c r="G649" s="8">
        <v>3</v>
      </c>
      <c r="H649" s="6" t="s">
        <v>184</v>
      </c>
      <c r="I649" s="176" t="s">
        <v>11388</v>
      </c>
      <c r="J649" s="176" t="s">
        <v>11389</v>
      </c>
      <c r="K649" s="176" t="s">
        <v>11388</v>
      </c>
      <c r="L649" s="8">
        <v>14</v>
      </c>
      <c r="M649" s="116"/>
      <c r="P6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&lt;tr&gt;&lt;td&gt;30106-0900&lt;/td&gt;&lt;td&gt;Subbase grading B, 250mm depth&lt;/td&gt;&lt;td&gt;m2&lt;/td&gt;&lt;td&gt;SUBBASE GRADING B, 10-INCH DEPTH&lt;/td&gt;&lt;td&gt;SQYD&lt;/td&gt;&lt;td&gt;0&lt;/td&gt;&lt;td&gt;3&lt;/td&gt;&lt;td&gt;NM&lt;/td&gt;&lt;td&gt; &lt;/td&gt;&lt;td&gt;&lt;/td&gt;&lt;/tr&gt;</v>
      </c>
      <c r="Q649" s="106" t="str">
        <f>IF(PayItems[[#This Row],[Date Added / Modified]]&gt;0,TEXT(PayItems[[#This Row],[Date Added / Modified]],"m/d/yyy"),"")</f>
        <v/>
      </c>
    </row>
    <row r="650" spans="1:17" x14ac:dyDescent="0.2">
      <c r="A650" s="6" t="s">
        <v>314</v>
      </c>
      <c r="B650" s="6" t="s">
        <v>315</v>
      </c>
      <c r="C650" s="8" t="s">
        <v>109</v>
      </c>
      <c r="D650" s="6" t="s">
        <v>316</v>
      </c>
      <c r="E650" s="8" t="s">
        <v>62</v>
      </c>
      <c r="F650" s="8">
        <v>0</v>
      </c>
      <c r="G650" s="8">
        <v>3</v>
      </c>
      <c r="H650" s="6" t="s">
        <v>184</v>
      </c>
      <c r="I650" s="176" t="s">
        <v>11388</v>
      </c>
      <c r="J650" s="176" t="s">
        <v>11389</v>
      </c>
      <c r="K650" s="176" t="s">
        <v>11388</v>
      </c>
      <c r="L650" s="8">
        <v>14</v>
      </c>
      <c r="M650" s="116"/>
      <c r="P6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&lt;tr&gt;&lt;td&gt;30106-1000&lt;/td&gt;&lt;td&gt;Subbase grading B, 300mm depth&lt;/td&gt;&lt;td&gt;m2&lt;/td&gt;&lt;td&gt;SUBBASE GRADING B, 12-INCH DEPTH&lt;/td&gt;&lt;td&gt;SQYD&lt;/td&gt;&lt;td&gt;0&lt;/td&gt;&lt;td&gt;3&lt;/td&gt;&lt;td&gt;NM&lt;/td&gt;&lt;td&gt; &lt;/td&gt;&lt;td&gt;&lt;/td&gt;&lt;/tr&gt;</v>
      </c>
      <c r="Q650" s="106" t="str">
        <f>IF(PayItems[[#This Row],[Date Added / Modified]]&gt;0,TEXT(PayItems[[#This Row],[Date Added / Modified]],"m/d/yyy"),"")</f>
        <v/>
      </c>
    </row>
    <row r="651" spans="1:17" x14ac:dyDescent="0.2">
      <c r="A651" s="6" t="s">
        <v>317</v>
      </c>
      <c r="B651" s="6" t="s">
        <v>279</v>
      </c>
      <c r="C651" s="8" t="s">
        <v>113</v>
      </c>
      <c r="D651" s="6" t="s">
        <v>280</v>
      </c>
      <c r="E651" s="8" t="s">
        <v>65</v>
      </c>
      <c r="F651" s="8">
        <v>0</v>
      </c>
      <c r="G651" s="8">
        <v>3</v>
      </c>
      <c r="H651" s="6" t="s">
        <v>184</v>
      </c>
      <c r="I651" s="176" t="s">
        <v>11388</v>
      </c>
      <c r="J651" s="176" t="s">
        <v>11389</v>
      </c>
      <c r="K651" s="176" t="s">
        <v>11388</v>
      </c>
      <c r="L651" s="8">
        <v>14</v>
      </c>
      <c r="M651" s="116"/>
      <c r="P6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&lt;tr&gt;&lt;td&gt;30107-0000&lt;/td&gt;&lt;td&gt;Subbase&lt;/td&gt;&lt;td&gt;m3&lt;/td&gt;&lt;td&gt;SUBBASE&lt;/td&gt;&lt;td&gt;CUYD&lt;/td&gt;&lt;td&gt;0&lt;/td&gt;&lt;td&gt;3&lt;/td&gt;&lt;td&gt;NM&lt;/td&gt;&lt;td&gt; &lt;/td&gt;&lt;td&gt;&lt;/td&gt;&lt;/tr&gt;</v>
      </c>
      <c r="Q651" s="106" t="str">
        <f>IF(PayItems[[#This Row],[Date Added / Modified]]&gt;0,TEXT(PayItems[[#This Row],[Date Added / Modified]],"m/d/yyy"),"")</f>
        <v/>
      </c>
    </row>
    <row r="652" spans="1:17" x14ac:dyDescent="0.2">
      <c r="A652" s="6" t="s">
        <v>318</v>
      </c>
      <c r="B652" s="6" t="s">
        <v>282</v>
      </c>
      <c r="C652" s="8" t="s">
        <v>113</v>
      </c>
      <c r="D652" s="6" t="s">
        <v>283</v>
      </c>
      <c r="E652" s="8" t="s">
        <v>65</v>
      </c>
      <c r="F652" s="8">
        <v>0</v>
      </c>
      <c r="G652" s="8">
        <v>3</v>
      </c>
      <c r="H652" s="6" t="s">
        <v>184</v>
      </c>
      <c r="I652" s="176" t="s">
        <v>11388</v>
      </c>
      <c r="J652" s="176" t="s">
        <v>11389</v>
      </c>
      <c r="K652" s="176" t="s">
        <v>11388</v>
      </c>
      <c r="L652" s="8">
        <v>14</v>
      </c>
      <c r="M652" s="116"/>
      <c r="P6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&lt;tr&gt;&lt;td&gt;30107-1000&lt;/td&gt;&lt;td&gt;Subbase grading A&lt;/td&gt;&lt;td&gt;m3&lt;/td&gt;&lt;td&gt;SUBBASE GRADING A&lt;/td&gt;&lt;td&gt;CUYD&lt;/td&gt;&lt;td&gt;0&lt;/td&gt;&lt;td&gt;3&lt;/td&gt;&lt;td&gt;NM&lt;/td&gt;&lt;td&gt; &lt;/td&gt;&lt;td&gt;&lt;/td&gt;&lt;/tr&gt;</v>
      </c>
      <c r="Q652" s="106" t="str">
        <f>IF(PayItems[[#This Row],[Date Added / Modified]]&gt;0,TEXT(PayItems[[#This Row],[Date Added / Modified]],"m/d/yyy"),"")</f>
        <v/>
      </c>
    </row>
    <row r="653" spans="1:17" x14ac:dyDescent="0.2">
      <c r="A653" s="6" t="s">
        <v>319</v>
      </c>
      <c r="B653" s="6" t="s">
        <v>285</v>
      </c>
      <c r="C653" s="8" t="s">
        <v>113</v>
      </c>
      <c r="D653" s="6" t="s">
        <v>286</v>
      </c>
      <c r="E653" s="8" t="s">
        <v>65</v>
      </c>
      <c r="F653" s="8">
        <v>0</v>
      </c>
      <c r="G653" s="8">
        <v>3</v>
      </c>
      <c r="H653" s="6" t="s">
        <v>184</v>
      </c>
      <c r="I653" s="176" t="s">
        <v>11388</v>
      </c>
      <c r="J653" s="176" t="s">
        <v>11389</v>
      </c>
      <c r="K653" s="176" t="s">
        <v>11388</v>
      </c>
      <c r="L653" s="8">
        <v>14</v>
      </c>
      <c r="M653" s="116"/>
      <c r="P6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&lt;tr&gt;&lt;td&gt;30107-2000&lt;/td&gt;&lt;td&gt;Subbase grading B&lt;/td&gt;&lt;td&gt;m3&lt;/td&gt;&lt;td&gt;SUBBASE GRADING B&lt;/td&gt;&lt;td&gt;CUYD&lt;/td&gt;&lt;td&gt;0&lt;/td&gt;&lt;td&gt;3&lt;/td&gt;&lt;td&gt;NM&lt;/td&gt;&lt;td&gt; &lt;/td&gt;&lt;td&gt;&lt;/td&gt;&lt;/tr&gt;</v>
      </c>
      <c r="Q653" s="106" t="str">
        <f>IF(PayItems[[#This Row],[Date Added / Modified]]&gt;0,TEXT(PayItems[[#This Row],[Date Added / Modified]],"m/d/yyy"),"")</f>
        <v/>
      </c>
    </row>
    <row r="654" spans="1:17" x14ac:dyDescent="0.2">
      <c r="A654" s="6" t="s">
        <v>320</v>
      </c>
      <c r="B654" s="6" t="s">
        <v>159</v>
      </c>
      <c r="C654" s="8" t="s">
        <v>124</v>
      </c>
      <c r="D654" s="6" t="s">
        <v>321</v>
      </c>
      <c r="E654" s="8" t="s">
        <v>66</v>
      </c>
      <c r="F654" s="8">
        <v>0</v>
      </c>
      <c r="G654" s="8">
        <v>3</v>
      </c>
      <c r="H654" s="6" t="s">
        <v>184</v>
      </c>
      <c r="I654" s="176" t="s">
        <v>11388</v>
      </c>
      <c r="J654" s="176" t="s">
        <v>11389</v>
      </c>
      <c r="K654" s="176" t="s">
        <v>11388</v>
      </c>
      <c r="L654" s="8">
        <v>14</v>
      </c>
      <c r="M654" s="116"/>
      <c r="P6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&lt;tr&gt;&lt;td&gt;30110-0000&lt;/td&gt;&lt;td&gt;Aggregate surface course&lt;/td&gt;&lt;td&gt;t&lt;/td&gt;&lt;td&gt;AGGREGATE SURFACE COURSE&lt;/td&gt;&lt;td&gt;TON&lt;/td&gt;&lt;td&gt;0&lt;/td&gt;&lt;td&gt;3&lt;/td&gt;&lt;td&gt;NM&lt;/td&gt;&lt;td&gt; &lt;/td&gt;&lt;td&gt;&lt;/td&gt;&lt;/tr&gt;</v>
      </c>
      <c r="Q654" s="106" t="str">
        <f>IF(PayItems[[#This Row],[Date Added / Modified]]&gt;0,TEXT(PayItems[[#This Row],[Date Added / Modified]],"m/d/yyy"),"")</f>
        <v/>
      </c>
    </row>
    <row r="655" spans="1:17" x14ac:dyDescent="0.2">
      <c r="A655" s="6" t="s">
        <v>322</v>
      </c>
      <c r="B655" s="6" t="s">
        <v>323</v>
      </c>
      <c r="C655" s="8" t="s">
        <v>109</v>
      </c>
      <c r="D655" s="6" t="s">
        <v>324</v>
      </c>
      <c r="E655" s="8" t="s">
        <v>62</v>
      </c>
      <c r="F655" s="8">
        <v>0</v>
      </c>
      <c r="G655" s="8">
        <v>3</v>
      </c>
      <c r="H655" s="6" t="s">
        <v>184</v>
      </c>
      <c r="I655" s="176" t="s">
        <v>11388</v>
      </c>
      <c r="J655" s="176" t="s">
        <v>11389</v>
      </c>
      <c r="K655" s="176" t="s">
        <v>11388</v>
      </c>
      <c r="L655" s="8">
        <v>14</v>
      </c>
      <c r="M655" s="116"/>
      <c r="P6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&lt;tr&gt;&lt;td&gt;30111-1000&lt;/td&gt;&lt;td&gt;Aggregate surface course, 100mm depth&lt;/td&gt;&lt;td&gt;m2&lt;/td&gt;&lt;td&gt;AGGREGATE SURFACE COURSE, 4-INCH DEPTH&lt;/td&gt;&lt;td&gt;SQYD&lt;/td&gt;&lt;td&gt;0&lt;/td&gt;&lt;td&gt;3&lt;/td&gt;&lt;td&gt;NM&lt;/td&gt;&lt;td&gt; &lt;/td&gt;&lt;td&gt;&lt;/td&gt;&lt;/tr&gt;</v>
      </c>
      <c r="Q655" s="106" t="str">
        <f>IF(PayItems[[#This Row],[Date Added / Modified]]&gt;0,TEXT(PayItems[[#This Row],[Date Added / Modified]],"m/d/yyy"),"")</f>
        <v/>
      </c>
    </row>
    <row r="656" spans="1:17" s="88" customFormat="1" x14ac:dyDescent="0.2">
      <c r="A656" s="6" t="s">
        <v>325</v>
      </c>
      <c r="B656" s="6" t="s">
        <v>326</v>
      </c>
      <c r="C656" s="8" t="s">
        <v>109</v>
      </c>
      <c r="D656" s="6" t="s">
        <v>327</v>
      </c>
      <c r="E656" s="8" t="s">
        <v>62</v>
      </c>
      <c r="F656" s="8">
        <v>0</v>
      </c>
      <c r="G656" s="8">
        <v>3</v>
      </c>
      <c r="H656" s="6" t="s">
        <v>184</v>
      </c>
      <c r="I656" s="176" t="s">
        <v>11388</v>
      </c>
      <c r="J656" s="176" t="s">
        <v>11389</v>
      </c>
      <c r="K656" s="176" t="s">
        <v>11388</v>
      </c>
      <c r="L656" s="8">
        <v>14</v>
      </c>
      <c r="M656" s="116"/>
      <c r="N656" s="6"/>
      <c r="O656" s="6"/>
      <c r="P6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&lt;tr&gt;&lt;td&gt;30111-2000&lt;/td&gt;&lt;td&gt;Aggregate surface course, 150mm depth&lt;/td&gt;&lt;td&gt;m2&lt;/td&gt;&lt;td&gt;AGGREGATE SURFACE COURSE, 6-INCH DEPTH&lt;/td&gt;&lt;td&gt;SQYD&lt;/td&gt;&lt;td&gt;0&lt;/td&gt;&lt;td&gt;3&lt;/td&gt;&lt;td&gt;NM&lt;/td&gt;&lt;td&gt; &lt;/td&gt;&lt;td&gt;&lt;/td&gt;&lt;/tr&gt;</v>
      </c>
      <c r="Q656" s="106" t="str">
        <f>IF(PayItems[[#This Row],[Date Added / Modified]]&gt;0,TEXT(PayItems[[#This Row],[Date Added / Modified]],"m/d/yyy"),"")</f>
        <v/>
      </c>
    </row>
    <row r="657" spans="1:17" x14ac:dyDescent="0.2">
      <c r="A657" s="6" t="s">
        <v>328</v>
      </c>
      <c r="B657" s="6" t="s">
        <v>329</v>
      </c>
      <c r="C657" s="8" t="s">
        <v>109</v>
      </c>
      <c r="D657" s="6" t="s">
        <v>330</v>
      </c>
      <c r="E657" s="8" t="s">
        <v>62</v>
      </c>
      <c r="F657" s="8">
        <v>0</v>
      </c>
      <c r="G657" s="8">
        <v>3</v>
      </c>
      <c r="H657" s="6" t="s">
        <v>184</v>
      </c>
      <c r="I657" s="176" t="s">
        <v>11388</v>
      </c>
      <c r="J657" s="176" t="s">
        <v>11389</v>
      </c>
      <c r="K657" s="176" t="s">
        <v>11388</v>
      </c>
      <c r="L657" s="8">
        <v>14</v>
      </c>
      <c r="M657" s="116"/>
      <c r="P6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&lt;tr&gt;&lt;td&gt;30111-3000&lt;/td&gt;&lt;td&gt;Aggregate surface course, 200mm depth&lt;/td&gt;&lt;td&gt;m2&lt;/td&gt;&lt;td&gt;AGGREGATE SURFACE COURSE, 8-INCH DEPTH&lt;/td&gt;&lt;td&gt;SQYD&lt;/td&gt;&lt;td&gt;0&lt;/td&gt;&lt;td&gt;3&lt;/td&gt;&lt;td&gt;NM&lt;/td&gt;&lt;td&gt; &lt;/td&gt;&lt;td&gt;&lt;/td&gt;&lt;/tr&gt;</v>
      </c>
      <c r="Q657" s="106" t="str">
        <f>IF(PayItems[[#This Row],[Date Added / Modified]]&gt;0,TEXT(PayItems[[#This Row],[Date Added / Modified]],"m/d/yyy"),"")</f>
        <v/>
      </c>
    </row>
    <row r="658" spans="1:17" x14ac:dyDescent="0.2">
      <c r="A658" s="6" t="s">
        <v>331</v>
      </c>
      <c r="B658" s="6" t="s">
        <v>332</v>
      </c>
      <c r="C658" s="8" t="s">
        <v>109</v>
      </c>
      <c r="D658" s="6" t="s">
        <v>333</v>
      </c>
      <c r="E658" s="8" t="s">
        <v>62</v>
      </c>
      <c r="F658" s="8">
        <v>0</v>
      </c>
      <c r="G658" s="8">
        <v>3</v>
      </c>
      <c r="H658" s="6" t="s">
        <v>184</v>
      </c>
      <c r="I658" s="176" t="s">
        <v>11388</v>
      </c>
      <c r="J658" s="176" t="s">
        <v>11389</v>
      </c>
      <c r="K658" s="176" t="s">
        <v>11388</v>
      </c>
      <c r="L658" s="8">
        <v>14</v>
      </c>
      <c r="M658" s="116"/>
      <c r="P6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&lt;tr&gt;&lt;td&gt;30111-4000&lt;/td&gt;&lt;td&gt;Aggregate surface course, 250mm depth&lt;/td&gt;&lt;td&gt;m2&lt;/td&gt;&lt;td&gt;AGGREGATE SURFACE COURSE, 10-INCH DEPTH&lt;/td&gt;&lt;td&gt;SQYD&lt;/td&gt;&lt;td&gt;0&lt;/td&gt;&lt;td&gt;3&lt;/td&gt;&lt;td&gt;NM&lt;/td&gt;&lt;td&gt; &lt;/td&gt;&lt;td&gt;&lt;/td&gt;&lt;/tr&gt;</v>
      </c>
      <c r="Q658" s="106" t="str">
        <f>IF(PayItems[[#This Row],[Date Added / Modified]]&gt;0,TEXT(PayItems[[#This Row],[Date Added / Modified]],"m/d/yyy"),"")</f>
        <v/>
      </c>
    </row>
    <row r="659" spans="1:17" x14ac:dyDescent="0.2">
      <c r="A659" s="6" t="s">
        <v>334</v>
      </c>
      <c r="B659" s="6" t="s">
        <v>335</v>
      </c>
      <c r="C659" s="8" t="s">
        <v>109</v>
      </c>
      <c r="D659" s="6" t="s">
        <v>336</v>
      </c>
      <c r="E659" s="8" t="s">
        <v>62</v>
      </c>
      <c r="F659" s="8">
        <v>0</v>
      </c>
      <c r="G659" s="8">
        <v>3</v>
      </c>
      <c r="H659" s="6" t="s">
        <v>184</v>
      </c>
      <c r="I659" s="176" t="s">
        <v>11388</v>
      </c>
      <c r="J659" s="176" t="s">
        <v>11389</v>
      </c>
      <c r="K659" s="176" t="s">
        <v>11388</v>
      </c>
      <c r="L659" s="8">
        <v>14</v>
      </c>
      <c r="M659" s="116"/>
      <c r="P6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&lt;tr&gt;&lt;td&gt;30111-5000&lt;/td&gt;&lt;td&gt;Aggregate surface course, 300mm depth&lt;/td&gt;&lt;td&gt;m2&lt;/td&gt;&lt;td&gt;AGGREGATE SURFACE COURSE, 12-INCH DEPTH&lt;/td&gt;&lt;td&gt;SQYD&lt;/td&gt;&lt;td&gt;0&lt;/td&gt;&lt;td&gt;3&lt;/td&gt;&lt;td&gt;NM&lt;/td&gt;&lt;td&gt; &lt;/td&gt;&lt;td&gt;&lt;/td&gt;&lt;/tr&gt;</v>
      </c>
      <c r="Q659" s="106" t="str">
        <f>IF(PayItems[[#This Row],[Date Added / Modified]]&gt;0,TEXT(PayItems[[#This Row],[Date Added / Modified]],"m/d/yyy"),"")</f>
        <v/>
      </c>
    </row>
    <row r="660" spans="1:17" x14ac:dyDescent="0.2">
      <c r="A660" s="6" t="s">
        <v>337</v>
      </c>
      <c r="B660" s="6" t="s">
        <v>159</v>
      </c>
      <c r="C660" s="8" t="s">
        <v>113</v>
      </c>
      <c r="D660" s="6" t="s">
        <v>321</v>
      </c>
      <c r="E660" s="8" t="s">
        <v>65</v>
      </c>
      <c r="F660" s="8">
        <v>0</v>
      </c>
      <c r="G660" s="8">
        <v>3</v>
      </c>
      <c r="H660" s="6" t="s">
        <v>184</v>
      </c>
      <c r="I660" s="176" t="s">
        <v>11388</v>
      </c>
      <c r="J660" s="176" t="s">
        <v>11389</v>
      </c>
      <c r="K660" s="176" t="s">
        <v>11388</v>
      </c>
      <c r="L660" s="8">
        <v>14</v>
      </c>
      <c r="M660" s="116"/>
      <c r="P6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&lt;tr&gt;&lt;td&gt;30112-0000&lt;/td&gt;&lt;td&gt;Aggregate surface course&lt;/td&gt;&lt;td&gt;m3&lt;/td&gt;&lt;td&gt;AGGREGATE SURFACE COURSE&lt;/td&gt;&lt;td&gt;CUYD&lt;/td&gt;&lt;td&gt;0&lt;/td&gt;&lt;td&gt;3&lt;/td&gt;&lt;td&gt;NM&lt;/td&gt;&lt;td&gt; &lt;/td&gt;&lt;td&gt;&lt;/td&gt;&lt;/tr&gt;</v>
      </c>
      <c r="Q660" s="106" t="str">
        <f>IF(PayItems[[#This Row],[Date Added / Modified]]&gt;0,TEXT(PayItems[[#This Row],[Date Added / Modified]],"m/d/yyy"),"")</f>
        <v/>
      </c>
    </row>
    <row r="661" spans="1:17" x14ac:dyDescent="0.2">
      <c r="A661" s="6" t="s">
        <v>345</v>
      </c>
      <c r="B661" s="6" t="s">
        <v>338</v>
      </c>
      <c r="C661" s="6" t="s">
        <v>113</v>
      </c>
      <c r="D661" s="6" t="s">
        <v>339</v>
      </c>
      <c r="E661" s="8" t="s">
        <v>65</v>
      </c>
      <c r="F661" s="8">
        <v>0</v>
      </c>
      <c r="G661" s="8">
        <v>3</v>
      </c>
      <c r="H661" s="6" t="s">
        <v>344</v>
      </c>
      <c r="I661" s="176" t="s">
        <v>11389</v>
      </c>
      <c r="J661" s="176" t="s">
        <v>11389</v>
      </c>
      <c r="K661" s="176" t="s">
        <v>11388</v>
      </c>
      <c r="L661" s="8">
        <v>14</v>
      </c>
      <c r="M661" s="116"/>
      <c r="P6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&lt;tr&gt;&lt;td&gt;30201-1000&lt;/td&gt;&lt;td&gt;Roadway aggregate, method 1&lt;/td&gt;&lt;td&gt;m3&lt;/td&gt;&lt;td&gt;ROADWAY AGGREGATE, METHOD 1&lt;/td&gt;&lt;td&gt;CUYD&lt;/td&gt;&lt;td&gt;0&lt;/td&gt;&lt;td&gt;3&lt;/td&gt;&lt;td&gt;N&lt;/td&gt;&lt;td&gt; &lt;/td&gt;&lt;td&gt;&lt;/td&gt;&lt;/tr&gt;</v>
      </c>
      <c r="Q661" s="106" t="str">
        <f>IF(PayItems[[#This Row],[Date Added / Modified]]&gt;0,TEXT(PayItems[[#This Row],[Date Added / Modified]],"m/d/yyy"),"")</f>
        <v/>
      </c>
    </row>
    <row r="662" spans="1:17" x14ac:dyDescent="0.2">
      <c r="A662" s="6" t="s">
        <v>9015</v>
      </c>
      <c r="B662" s="6" t="s">
        <v>340</v>
      </c>
      <c r="C662" s="6" t="s">
        <v>113</v>
      </c>
      <c r="D662" s="6" t="s">
        <v>341</v>
      </c>
      <c r="E662" s="8" t="s">
        <v>65</v>
      </c>
      <c r="F662" s="8">
        <v>0</v>
      </c>
      <c r="G662" s="8">
        <v>3</v>
      </c>
      <c r="H662" s="6" t="s">
        <v>344</v>
      </c>
      <c r="I662" s="176" t="s">
        <v>11389</v>
      </c>
      <c r="J662" s="176" t="s">
        <v>11389</v>
      </c>
      <c r="K662" s="176" t="s">
        <v>11388</v>
      </c>
      <c r="L662" s="8">
        <v>14</v>
      </c>
      <c r="M662" s="116"/>
      <c r="P6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&lt;tr&gt;&lt;td&gt;30201-2000&lt;/td&gt;&lt;td&gt;Roadway aggregate, method 2&lt;/td&gt;&lt;td&gt;m3&lt;/td&gt;&lt;td&gt;ROADWAY AGGREGATE, METHOD 2&lt;/td&gt;&lt;td&gt;CUYD&lt;/td&gt;&lt;td&gt;0&lt;/td&gt;&lt;td&gt;3&lt;/td&gt;&lt;td&gt;N&lt;/td&gt;&lt;td&gt; &lt;/td&gt;&lt;td&gt;&lt;/td&gt;&lt;/tr&gt;</v>
      </c>
      <c r="Q662" s="106" t="str">
        <f>IF(PayItems[[#This Row],[Date Added / Modified]]&gt;0,TEXT(PayItems[[#This Row],[Date Added / Modified]],"m/d/yyy"),"")</f>
        <v/>
      </c>
    </row>
    <row r="663" spans="1:17" x14ac:dyDescent="0.2">
      <c r="A663" s="6" t="s">
        <v>346</v>
      </c>
      <c r="B663" s="6" t="s">
        <v>338</v>
      </c>
      <c r="C663" s="6" t="s">
        <v>124</v>
      </c>
      <c r="D663" s="6" t="s">
        <v>339</v>
      </c>
      <c r="E663" s="8" t="s">
        <v>66</v>
      </c>
      <c r="F663" s="8">
        <v>0</v>
      </c>
      <c r="G663" s="8">
        <v>3</v>
      </c>
      <c r="H663" s="6" t="s">
        <v>344</v>
      </c>
      <c r="I663" s="176" t="s">
        <v>11389</v>
      </c>
      <c r="J663" s="176" t="s">
        <v>11389</v>
      </c>
      <c r="K663" s="176" t="s">
        <v>11388</v>
      </c>
      <c r="L663" s="8">
        <v>14</v>
      </c>
      <c r="M663" s="116"/>
      <c r="P6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&lt;tr&gt;&lt;td&gt;30202-1000&lt;/td&gt;&lt;td&gt;Roadway aggregate, method 1&lt;/td&gt;&lt;td&gt;t&lt;/td&gt;&lt;td&gt;ROADWAY AGGREGATE, METHOD 1&lt;/td&gt;&lt;td&gt;TON&lt;/td&gt;&lt;td&gt;0&lt;/td&gt;&lt;td&gt;3&lt;/td&gt;&lt;td&gt;N&lt;/td&gt;&lt;td&gt; &lt;/td&gt;&lt;td&gt;&lt;/td&gt;&lt;/tr&gt;</v>
      </c>
      <c r="Q663" s="106" t="str">
        <f>IF(PayItems[[#This Row],[Date Added / Modified]]&gt;0,TEXT(PayItems[[#This Row],[Date Added / Modified]],"m/d/yyy"),"")</f>
        <v/>
      </c>
    </row>
    <row r="664" spans="1:17" x14ac:dyDescent="0.2">
      <c r="A664" s="6" t="s">
        <v>9016</v>
      </c>
      <c r="B664" s="6" t="s">
        <v>340</v>
      </c>
      <c r="C664" s="6" t="s">
        <v>124</v>
      </c>
      <c r="D664" s="6" t="s">
        <v>341</v>
      </c>
      <c r="E664" s="8" t="s">
        <v>66</v>
      </c>
      <c r="F664" s="8">
        <v>0</v>
      </c>
      <c r="G664" s="8">
        <v>3</v>
      </c>
      <c r="H664" s="6" t="s">
        <v>344</v>
      </c>
      <c r="I664" s="176" t="s">
        <v>11389</v>
      </c>
      <c r="J664" s="176" t="s">
        <v>11389</v>
      </c>
      <c r="K664" s="176" t="s">
        <v>11388</v>
      </c>
      <c r="L664" s="8">
        <v>14</v>
      </c>
      <c r="M664" s="116"/>
      <c r="P6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&lt;tr&gt;&lt;td&gt;30202-2000&lt;/td&gt;&lt;td&gt;Roadway aggregate, method 2&lt;/td&gt;&lt;td&gt;t&lt;/td&gt;&lt;td&gt;ROADWAY AGGREGATE, METHOD 2&lt;/td&gt;&lt;td&gt;TON&lt;/td&gt;&lt;td&gt;0&lt;/td&gt;&lt;td&gt;3&lt;/td&gt;&lt;td&gt;N&lt;/td&gt;&lt;td&gt; &lt;/td&gt;&lt;td&gt;&lt;/td&gt;&lt;/tr&gt;</v>
      </c>
      <c r="Q664" s="106" t="str">
        <f>IF(PayItems[[#This Row],[Date Added / Modified]]&gt;0,TEXT(PayItems[[#This Row],[Date Added / Modified]],"m/d/yyy"),"")</f>
        <v/>
      </c>
    </row>
    <row r="665" spans="1:17" x14ac:dyDescent="0.2">
      <c r="A665" s="106" t="s">
        <v>10925</v>
      </c>
      <c r="B665" s="106" t="s">
        <v>10923</v>
      </c>
      <c r="C665" s="106" t="s">
        <v>124</v>
      </c>
      <c r="D665" s="106" t="s">
        <v>10924</v>
      </c>
      <c r="E665" s="45" t="s">
        <v>66</v>
      </c>
      <c r="F665" s="45">
        <v>0</v>
      </c>
      <c r="G665" s="45">
        <v>3</v>
      </c>
      <c r="H665" s="106" t="s">
        <v>344</v>
      </c>
      <c r="I665" s="176" t="s">
        <v>11389</v>
      </c>
      <c r="J665" s="176" t="s">
        <v>11389</v>
      </c>
      <c r="K665" s="176" t="s">
        <v>11388</v>
      </c>
      <c r="L665" s="45">
        <v>14</v>
      </c>
      <c r="M665" s="116">
        <v>42962</v>
      </c>
      <c r="N665" s="106" t="s">
        <v>9977</v>
      </c>
      <c r="O665" s="106"/>
      <c r="P6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&lt;tr&gt;&lt;td&gt;30202-2100&lt;/td&gt;&lt;td&gt;Roadway aggregate, method 2, surface course&lt;/td&gt;&lt;td&gt;t&lt;/td&gt;&lt;td&gt;ROADWAY AGGREGATE, METHOD 2, SURFACE COURSE&lt;/td&gt;&lt;td&gt;TON&lt;/td&gt;&lt;td&gt;0&lt;/td&gt;&lt;td&gt;3&lt;/td&gt;&lt;td&gt;N&lt;/td&gt;&lt;td&gt;8/15/2017&lt;/td&gt;&lt;td&gt;&lt;/td&gt;&lt;/tr&gt;</v>
      </c>
      <c r="Q665" s="106" t="str">
        <f>IF(PayItems[[#This Row],[Date Added / Modified]]&gt;0,TEXT(PayItems[[#This Row],[Date Added / Modified]],"m/d/yyy"),"")</f>
        <v>8/15/2017</v>
      </c>
    </row>
    <row r="666" spans="1:17" x14ac:dyDescent="0.2">
      <c r="A666" s="6" t="s">
        <v>9017</v>
      </c>
      <c r="B666" s="6" t="s">
        <v>338</v>
      </c>
      <c r="C666" s="6" t="s">
        <v>109</v>
      </c>
      <c r="D666" s="6" t="s">
        <v>339</v>
      </c>
      <c r="E666" s="8" t="s">
        <v>62</v>
      </c>
      <c r="F666" s="8">
        <v>0</v>
      </c>
      <c r="G666" s="8">
        <v>3</v>
      </c>
      <c r="H666" s="6" t="s">
        <v>344</v>
      </c>
      <c r="I666" s="176" t="s">
        <v>11389</v>
      </c>
      <c r="J666" s="176" t="s">
        <v>11389</v>
      </c>
      <c r="K666" s="176" t="s">
        <v>11388</v>
      </c>
      <c r="L666" s="8">
        <v>14</v>
      </c>
      <c r="M666" s="116"/>
      <c r="P6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&lt;tr&gt;&lt;td&gt;30203-1000&lt;/td&gt;&lt;td&gt;Roadway aggregate, method 1&lt;/td&gt;&lt;td&gt;m2&lt;/td&gt;&lt;td&gt;ROADWAY AGGREGATE, METHOD 1&lt;/td&gt;&lt;td&gt;SQYD&lt;/td&gt;&lt;td&gt;0&lt;/td&gt;&lt;td&gt;3&lt;/td&gt;&lt;td&gt;N&lt;/td&gt;&lt;td&gt; &lt;/td&gt;&lt;td&gt;&lt;/td&gt;&lt;/tr&gt;</v>
      </c>
      <c r="Q666" s="106" t="str">
        <f>IF(PayItems[[#This Row],[Date Added / Modified]]&gt;0,TEXT(PayItems[[#This Row],[Date Added / Modified]],"m/d/yyy"),"")</f>
        <v/>
      </c>
    </row>
    <row r="667" spans="1:17" x14ac:dyDescent="0.2">
      <c r="A667" s="6" t="s">
        <v>9018</v>
      </c>
      <c r="B667" s="6" t="s">
        <v>340</v>
      </c>
      <c r="C667" s="6" t="s">
        <v>109</v>
      </c>
      <c r="D667" s="6" t="s">
        <v>341</v>
      </c>
      <c r="E667" s="8" t="s">
        <v>62</v>
      </c>
      <c r="F667" s="8">
        <v>0</v>
      </c>
      <c r="G667" s="8">
        <v>3</v>
      </c>
      <c r="H667" s="6" t="s">
        <v>344</v>
      </c>
      <c r="I667" s="176" t="s">
        <v>11389</v>
      </c>
      <c r="J667" s="176" t="s">
        <v>11389</v>
      </c>
      <c r="K667" s="176" t="s">
        <v>11388</v>
      </c>
      <c r="L667" s="8">
        <v>14</v>
      </c>
      <c r="M667" s="116"/>
      <c r="P6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&lt;tr&gt;&lt;td&gt;30203-2000&lt;/td&gt;&lt;td&gt;Roadway aggregate, method 2&lt;/td&gt;&lt;td&gt;m2&lt;/td&gt;&lt;td&gt;ROADWAY AGGREGATE, METHOD 2&lt;/td&gt;&lt;td&gt;SQYD&lt;/td&gt;&lt;td&gt;0&lt;/td&gt;&lt;td&gt;3&lt;/td&gt;&lt;td&gt;N&lt;/td&gt;&lt;td&gt; &lt;/td&gt;&lt;td&gt;&lt;/td&gt;&lt;/tr&gt;</v>
      </c>
      <c r="Q667" s="106" t="str">
        <f>IF(PayItems[[#This Row],[Date Added / Modified]]&gt;0,TEXT(PayItems[[#This Row],[Date Added / Modified]],"m/d/yyy"),"")</f>
        <v/>
      </c>
    </row>
    <row r="668" spans="1:17" x14ac:dyDescent="0.2">
      <c r="A668" s="106" t="s">
        <v>11031</v>
      </c>
      <c r="B668" s="106" t="s">
        <v>10923</v>
      </c>
      <c r="C668" s="88" t="s">
        <v>109</v>
      </c>
      <c r="D668" s="106" t="s">
        <v>10924</v>
      </c>
      <c r="E668" s="104" t="s">
        <v>62</v>
      </c>
      <c r="F668" s="104">
        <v>0</v>
      </c>
      <c r="G668" s="104">
        <v>3</v>
      </c>
      <c r="H668" s="88" t="s">
        <v>344</v>
      </c>
      <c r="I668" s="176" t="s">
        <v>11389</v>
      </c>
      <c r="J668" s="176" t="s">
        <v>11389</v>
      </c>
      <c r="K668" s="176" t="s">
        <v>11388</v>
      </c>
      <c r="L668" s="104">
        <v>14</v>
      </c>
      <c r="M668" s="116">
        <v>43297</v>
      </c>
      <c r="N668" s="106" t="s">
        <v>9977</v>
      </c>
      <c r="O668" s="88"/>
      <c r="P6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&lt;tr&gt;&lt;td&gt;30203-2100&lt;/td&gt;&lt;td&gt;Roadway aggregate, method 2, surface course&lt;/td&gt;&lt;td&gt;m2&lt;/td&gt;&lt;td&gt;ROADWAY AGGREGATE, METHOD 2, SURFACE COURSE&lt;/td&gt;&lt;td&gt;SQYD&lt;/td&gt;&lt;td&gt;0&lt;/td&gt;&lt;td&gt;3&lt;/td&gt;&lt;td&gt;N&lt;/td&gt;&lt;td&gt;7/16/2018&lt;/td&gt;&lt;td&gt;&lt;/td&gt;&lt;/tr&gt;</v>
      </c>
      <c r="Q668" s="106" t="str">
        <f>IF(PayItems[[#This Row],[Date Added / Modified]]&gt;0,TEXT(PayItems[[#This Row],[Date Added / Modified]],"m/d/yyy"),"")</f>
        <v>7/16/2018</v>
      </c>
    </row>
    <row r="669" spans="1:17" x14ac:dyDescent="0.2">
      <c r="A669" s="106" t="s">
        <v>11032</v>
      </c>
      <c r="B669" s="106" t="s">
        <v>11034</v>
      </c>
      <c r="C669" s="88" t="s">
        <v>109</v>
      </c>
      <c r="D669" s="106" t="s">
        <v>11035</v>
      </c>
      <c r="E669" s="104" t="s">
        <v>62</v>
      </c>
      <c r="F669" s="104">
        <v>0</v>
      </c>
      <c r="G669" s="104">
        <v>3</v>
      </c>
      <c r="H669" s="88" t="s">
        <v>344</v>
      </c>
      <c r="I669" s="176" t="s">
        <v>11389</v>
      </c>
      <c r="J669" s="176" t="s">
        <v>11389</v>
      </c>
      <c r="K669" s="176" t="s">
        <v>11388</v>
      </c>
      <c r="L669" s="104">
        <v>14</v>
      </c>
      <c r="M669" s="116">
        <v>43297</v>
      </c>
      <c r="N669" s="106" t="s">
        <v>9977</v>
      </c>
      <c r="O669" s="88"/>
      <c r="P6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&lt;tr&gt;&lt;td&gt;30203-2120&lt;/td&gt;&lt;td&gt;Roadway aggregate, method 2, surface course, 100mm depth&lt;/td&gt;&lt;td&gt;m2&lt;/td&gt;&lt;td&gt;ROADWAY AGGREGATE, METHOD 2, SURFACE COURSE, 4-INCH DEPTH&lt;/td&gt;&lt;td&gt;SQYD&lt;/td&gt;&lt;td&gt;0&lt;/td&gt;&lt;td&gt;3&lt;/td&gt;&lt;td&gt;N&lt;/td&gt;&lt;td&gt;7/16/2018&lt;/td&gt;&lt;td&gt;&lt;/td&gt;&lt;/tr&gt;</v>
      </c>
      <c r="Q669" s="106" t="str">
        <f>IF(PayItems[[#This Row],[Date Added / Modified]]&gt;0,TEXT(PayItems[[#This Row],[Date Added / Modified]],"m/d/yyy"),"")</f>
        <v>7/16/2018</v>
      </c>
    </row>
    <row r="670" spans="1:17" x14ac:dyDescent="0.2">
      <c r="A670" s="106" t="s">
        <v>11033</v>
      </c>
      <c r="B670" s="106" t="s">
        <v>11036</v>
      </c>
      <c r="C670" s="88" t="s">
        <v>109</v>
      </c>
      <c r="D670" s="106" t="s">
        <v>11037</v>
      </c>
      <c r="E670" s="104" t="s">
        <v>62</v>
      </c>
      <c r="F670" s="104">
        <v>0</v>
      </c>
      <c r="G670" s="104">
        <v>3</v>
      </c>
      <c r="H670" s="88" t="s">
        <v>344</v>
      </c>
      <c r="I670" s="176" t="s">
        <v>11389</v>
      </c>
      <c r="J670" s="176" t="s">
        <v>11389</v>
      </c>
      <c r="K670" s="176" t="s">
        <v>11388</v>
      </c>
      <c r="L670" s="104">
        <v>14</v>
      </c>
      <c r="M670" s="116">
        <v>43297</v>
      </c>
      <c r="N670" s="106" t="s">
        <v>9977</v>
      </c>
      <c r="O670" s="88"/>
      <c r="P6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&lt;tr&gt;&lt;td&gt;30203-2140&lt;/td&gt;&lt;td&gt;Roadway aggregate, method 2, surface course, 150mm depth&lt;/td&gt;&lt;td&gt;m2&lt;/td&gt;&lt;td&gt;ROADWAY AGGREGATE, METHOD 2, SURFACE COURSE, 6-INCH DEPTH&lt;/td&gt;&lt;td&gt;SQYD&lt;/td&gt;&lt;td&gt;0&lt;/td&gt;&lt;td&gt;3&lt;/td&gt;&lt;td&gt;N&lt;/td&gt;&lt;td&gt;7/16/2018&lt;/td&gt;&lt;td&gt;&lt;/td&gt;&lt;/tr&gt;</v>
      </c>
      <c r="Q670" s="106" t="str">
        <f>IF(PayItems[[#This Row],[Date Added / Modified]]&gt;0,TEXT(PayItems[[#This Row],[Date Added / Modified]],"m/d/yyy"),"")</f>
        <v>7/16/2018</v>
      </c>
    </row>
    <row r="671" spans="1:17" x14ac:dyDescent="0.2">
      <c r="A671" s="6" t="s">
        <v>9963</v>
      </c>
      <c r="B671" s="34" t="s">
        <v>9958</v>
      </c>
      <c r="C671" s="34" t="s">
        <v>113</v>
      </c>
      <c r="D671" s="34" t="s">
        <v>9964</v>
      </c>
      <c r="E671" s="33" t="s">
        <v>65</v>
      </c>
      <c r="F671" s="35">
        <v>0</v>
      </c>
      <c r="G671" s="35">
        <v>3</v>
      </c>
      <c r="H671" t="s">
        <v>344</v>
      </c>
      <c r="I671" s="176" t="s">
        <v>11389</v>
      </c>
      <c r="J671" s="176" t="s">
        <v>11389</v>
      </c>
      <c r="K671" s="176" t="s">
        <v>11388</v>
      </c>
      <c r="L671" s="8">
        <v>14</v>
      </c>
      <c r="M671" s="119">
        <v>41800</v>
      </c>
      <c r="N671" s="53" t="s">
        <v>9962</v>
      </c>
      <c r="O671" s="106"/>
      <c r="P6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&lt;tr&gt;&lt;td&gt;30204-0000&lt;/td&gt;&lt;td&gt;Roadway aggregate, crushed shells&lt;/td&gt;&lt;td&gt;m3&lt;/td&gt;&lt;td&gt;ROADWAY AGGREGATE, CRUSHED SHELLS&lt;/td&gt;&lt;td&gt;CUYD&lt;/td&gt;&lt;td&gt;0&lt;/td&gt;&lt;td&gt;3&lt;/td&gt;&lt;td&gt;N&lt;/td&gt;&lt;td&gt;6/10/2014&lt;/td&gt;&lt;td&gt;&lt;/td&gt;&lt;/tr&gt;</v>
      </c>
      <c r="Q671" s="106" t="str">
        <f>IF(PayItems[[#This Row],[Date Added / Modified]]&gt;0,TEXT(PayItems[[#This Row],[Date Added / Modified]],"m/d/yyy"),"")</f>
        <v>6/10/2014</v>
      </c>
    </row>
    <row r="672" spans="1:17" x14ac:dyDescent="0.2">
      <c r="A672" s="106" t="s">
        <v>10879</v>
      </c>
      <c r="B672" s="95" t="s">
        <v>10880</v>
      </c>
      <c r="C672" s="95" t="s">
        <v>5</v>
      </c>
      <c r="D672" s="95" t="s">
        <v>10882</v>
      </c>
      <c r="E672" s="102" t="s">
        <v>58</v>
      </c>
      <c r="F672" s="174">
        <v>3</v>
      </c>
      <c r="G672" s="103">
        <v>3</v>
      </c>
      <c r="H672" s="101" t="s">
        <v>344</v>
      </c>
      <c r="I672" s="176" t="s">
        <v>11389</v>
      </c>
      <c r="J672" s="176" t="s">
        <v>11389</v>
      </c>
      <c r="K672" s="176" t="s">
        <v>11388</v>
      </c>
      <c r="L672" s="104">
        <v>14</v>
      </c>
      <c r="M672" s="119">
        <v>42800</v>
      </c>
      <c r="N672" s="53" t="s">
        <v>9971</v>
      </c>
      <c r="O672" s="106" t="s">
        <v>10883</v>
      </c>
      <c r="P6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&lt;tr&gt;&lt;td&gt;30205-0500&lt;/td&gt;&lt;td&gt;Roadway aggregate, shoulder finishing&lt;/td&gt;&lt;td&gt;km&lt;/td&gt;&lt;td&gt;ROADWAY AGGREGATE, SHOULDER FINISHING&lt;/td&gt;&lt;td&gt;MILE&lt;/td&gt;&lt;td&gt;3&lt;/td&gt;&lt;td&gt;3&lt;/td&gt;&lt;td&gt;N&lt;/td&gt;&lt;td&gt;3/6/2017&lt;/td&gt;&lt;td&gt;This item includes BOTH aggregate material &amp; shoulder finishing work&lt;/td&gt;&lt;/tr&gt;</v>
      </c>
      <c r="Q672" s="106" t="str">
        <f>IF(PayItems[[#This Row],[Date Added / Modified]]&gt;0,TEXT(PayItems[[#This Row],[Date Added / Modified]],"m/d/yyy"),"")</f>
        <v>3/6/2017</v>
      </c>
    </row>
    <row r="673" spans="1:17" x14ac:dyDescent="0.2">
      <c r="A673" s="106" t="s">
        <v>10931</v>
      </c>
      <c r="B673" s="95" t="s">
        <v>10880</v>
      </c>
      <c r="C673" s="95" t="s">
        <v>110</v>
      </c>
      <c r="D673" s="95" t="s">
        <v>10882</v>
      </c>
      <c r="E673" s="102" t="s">
        <v>63</v>
      </c>
      <c r="F673" s="103">
        <v>0</v>
      </c>
      <c r="G673" s="103">
        <v>3</v>
      </c>
      <c r="H673" s="101" t="s">
        <v>344</v>
      </c>
      <c r="I673" s="176" t="s">
        <v>11389</v>
      </c>
      <c r="J673" s="176" t="s">
        <v>11389</v>
      </c>
      <c r="K673" s="176" t="s">
        <v>11388</v>
      </c>
      <c r="L673" s="104">
        <v>14</v>
      </c>
      <c r="M673" s="119">
        <v>42975</v>
      </c>
      <c r="N673" s="53" t="s">
        <v>9971</v>
      </c>
      <c r="O673" s="106" t="s">
        <v>10883</v>
      </c>
      <c r="P6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&lt;tr&gt;&lt;td&gt;30206-0500&lt;/td&gt;&lt;td&gt;Roadway aggregate, shoulder finishing&lt;/td&gt;&lt;td&gt;m&lt;/td&gt;&lt;td&gt;ROADWAY AGGREGATE, SHOULDER FINISHING&lt;/td&gt;&lt;td&gt;LNFT&lt;/td&gt;&lt;td&gt;0&lt;/td&gt;&lt;td&gt;3&lt;/td&gt;&lt;td&gt;N&lt;/td&gt;&lt;td&gt;8/28/2017&lt;/td&gt;&lt;td&gt;This item includes BOTH aggregate material &amp; shoulder finishing work&lt;/td&gt;&lt;/tr&gt;</v>
      </c>
      <c r="Q673" s="106" t="str">
        <f>IF(PayItems[[#This Row],[Date Added / Modified]]&gt;0,TEXT(PayItems[[#This Row],[Date Added / Modified]],"m/d/yyy"),"")</f>
        <v>8/28/2017</v>
      </c>
    </row>
    <row r="674" spans="1:17" x14ac:dyDescent="0.2">
      <c r="A674" s="6" t="s">
        <v>9019</v>
      </c>
      <c r="B674" s="6" t="s">
        <v>72</v>
      </c>
      <c r="C674" s="6" t="s">
        <v>113</v>
      </c>
      <c r="D674" s="6" t="s">
        <v>342</v>
      </c>
      <c r="E674" s="8" t="s">
        <v>65</v>
      </c>
      <c r="F674" s="8">
        <v>0</v>
      </c>
      <c r="G674" s="8">
        <v>3</v>
      </c>
      <c r="H674" s="6" t="s">
        <v>344</v>
      </c>
      <c r="I674" s="176" t="s">
        <v>11389</v>
      </c>
      <c r="J674" s="176" t="s">
        <v>11389</v>
      </c>
      <c r="K674" s="176" t="s">
        <v>11388</v>
      </c>
      <c r="L674" s="8">
        <v>14</v>
      </c>
      <c r="M674" s="116"/>
      <c r="P6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&lt;tr&gt;&lt;td&gt;30210-0000&lt;/td&gt;&lt;td&gt;Bedding and backfill aggregate&lt;/td&gt;&lt;td&gt;m3&lt;/td&gt;&lt;td&gt;BEDDING AND BACKFILL AGGREGATE&lt;/td&gt;&lt;td&gt;CUYD&lt;/td&gt;&lt;td&gt;0&lt;/td&gt;&lt;td&gt;3&lt;/td&gt;&lt;td&gt;N&lt;/td&gt;&lt;td&gt; &lt;/td&gt;&lt;td&gt;&lt;/td&gt;&lt;/tr&gt;</v>
      </c>
      <c r="Q674" s="106" t="str">
        <f>IF(PayItems[[#This Row],[Date Added / Modified]]&gt;0,TEXT(PayItems[[#This Row],[Date Added / Modified]],"m/d/yyy"),"")</f>
        <v/>
      </c>
    </row>
    <row r="675" spans="1:17" x14ac:dyDescent="0.2">
      <c r="A675" s="6" t="s">
        <v>9020</v>
      </c>
      <c r="B675" s="6" t="s">
        <v>180</v>
      </c>
      <c r="C675" s="6" t="s">
        <v>110</v>
      </c>
      <c r="D675" s="6" t="s">
        <v>343</v>
      </c>
      <c r="E675" s="8" t="s">
        <v>63</v>
      </c>
      <c r="F675" s="8">
        <v>0</v>
      </c>
      <c r="G675" s="8">
        <v>3</v>
      </c>
      <c r="H675" s="6" t="s">
        <v>344</v>
      </c>
      <c r="I675" s="176" t="s">
        <v>11389</v>
      </c>
      <c r="J675" s="176" t="s">
        <v>11389</v>
      </c>
      <c r="K675" s="176" t="s">
        <v>11388</v>
      </c>
      <c r="L675" s="8">
        <v>14</v>
      </c>
      <c r="M675" s="116"/>
      <c r="P6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&lt;tr&gt;&lt;td&gt;30211-0000&lt;/td&gt;&lt;td&gt;Mechanically compacted aggregate column&lt;/td&gt;&lt;td&gt;m&lt;/td&gt;&lt;td&gt;MECHANICALLY COMPACTED AGGREGATE COLUMN&lt;/td&gt;&lt;td&gt;LNFT&lt;/td&gt;&lt;td&gt;0&lt;/td&gt;&lt;td&gt;3&lt;/td&gt;&lt;td&gt;N&lt;/td&gt;&lt;td&gt; &lt;/td&gt;&lt;td&gt;&lt;/td&gt;&lt;/tr&gt;</v>
      </c>
      <c r="Q675" s="106" t="str">
        <f>IF(PayItems[[#This Row],[Date Added / Modified]]&gt;0,TEXT(PayItems[[#This Row],[Date Added / Modified]],"m/d/yyy"),"")</f>
        <v/>
      </c>
    </row>
    <row r="676" spans="1:17" x14ac:dyDescent="0.2">
      <c r="A676" s="6" t="s">
        <v>352</v>
      </c>
      <c r="B676" s="6" t="s">
        <v>353</v>
      </c>
      <c r="C676" s="8" t="s">
        <v>5</v>
      </c>
      <c r="D676" s="6" t="s">
        <v>354</v>
      </c>
      <c r="E676" s="8" t="s">
        <v>58</v>
      </c>
      <c r="F676" s="8">
        <v>3</v>
      </c>
      <c r="G676" s="8">
        <v>3</v>
      </c>
      <c r="H676" s="6" t="s">
        <v>344</v>
      </c>
      <c r="I676" s="176" t="s">
        <v>11389</v>
      </c>
      <c r="J676" s="176" t="s">
        <v>11389</v>
      </c>
      <c r="K676" s="176" t="s">
        <v>11388</v>
      </c>
      <c r="L676" s="8">
        <v>14</v>
      </c>
      <c r="M676" s="116"/>
      <c r="P6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&lt;tr&gt;&lt;td&gt;30301-1000&lt;/td&gt;&lt;td&gt;Ditch reconditioning&lt;/td&gt;&lt;td&gt;km&lt;/td&gt;&lt;td&gt;DITCH RECONDITIONING&lt;/td&gt;&lt;td&gt;MILE&lt;/td&gt;&lt;td&gt;3&lt;/td&gt;&lt;td&gt;3&lt;/td&gt;&lt;td&gt;N&lt;/td&gt;&lt;td&gt; &lt;/td&gt;&lt;td&gt;&lt;/td&gt;&lt;/tr&gt;</v>
      </c>
      <c r="Q676" s="106" t="str">
        <f>IF(PayItems[[#This Row],[Date Added / Modified]]&gt;0,TEXT(PayItems[[#This Row],[Date Added / Modified]],"m/d/yyy"),"")</f>
        <v/>
      </c>
    </row>
    <row r="677" spans="1:17" x14ac:dyDescent="0.2">
      <c r="A677" s="6" t="s">
        <v>355</v>
      </c>
      <c r="B677" s="6" t="s">
        <v>356</v>
      </c>
      <c r="C677" s="8" t="s">
        <v>5</v>
      </c>
      <c r="D677" s="6" t="s">
        <v>357</v>
      </c>
      <c r="E677" s="8" t="s">
        <v>58</v>
      </c>
      <c r="F677" s="8">
        <v>3</v>
      </c>
      <c r="G677" s="8">
        <v>3</v>
      </c>
      <c r="H677" s="6" t="s">
        <v>344</v>
      </c>
      <c r="I677" s="176" t="s">
        <v>11389</v>
      </c>
      <c r="J677" s="176" t="s">
        <v>11389</v>
      </c>
      <c r="K677" s="176" t="s">
        <v>11388</v>
      </c>
      <c r="L677" s="8">
        <v>14</v>
      </c>
      <c r="M677" s="116"/>
      <c r="P6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&lt;tr&gt;&lt;td&gt;30301-2000&lt;/td&gt;&lt;td&gt;Shoulder reconditioning&lt;/td&gt;&lt;td&gt;km&lt;/td&gt;&lt;td&gt;SHOULDER RECONDITIONING&lt;/td&gt;&lt;td&gt;MILE&lt;/td&gt;&lt;td&gt;3&lt;/td&gt;&lt;td&gt;3&lt;/td&gt;&lt;td&gt;N&lt;/td&gt;&lt;td&gt; &lt;/td&gt;&lt;td&gt;&lt;/td&gt;&lt;/tr&gt;</v>
      </c>
      <c r="Q677" s="106" t="str">
        <f>IF(PayItems[[#This Row],[Date Added / Modified]]&gt;0,TEXT(PayItems[[#This Row],[Date Added / Modified]],"m/d/yyy"),"")</f>
        <v/>
      </c>
    </row>
    <row r="678" spans="1:17" x14ac:dyDescent="0.2">
      <c r="A678" s="6" t="s">
        <v>358</v>
      </c>
      <c r="B678" s="6" t="s">
        <v>359</v>
      </c>
      <c r="C678" s="8" t="s">
        <v>5</v>
      </c>
      <c r="D678" s="6" t="s">
        <v>360</v>
      </c>
      <c r="E678" s="8" t="s">
        <v>58</v>
      </c>
      <c r="F678" s="8">
        <v>3</v>
      </c>
      <c r="G678" s="8">
        <v>3</v>
      </c>
      <c r="H678" s="6" t="s">
        <v>344</v>
      </c>
      <c r="I678" s="176" t="s">
        <v>11389</v>
      </c>
      <c r="J678" s="176" t="s">
        <v>11389</v>
      </c>
      <c r="K678" s="176" t="s">
        <v>11388</v>
      </c>
      <c r="L678" s="8">
        <v>14</v>
      </c>
      <c r="M678" s="116"/>
      <c r="P6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&lt;tr&gt;&lt;td&gt;30301-3000&lt;/td&gt;&lt;td&gt;Shoulder and ditch reconditioning&lt;/td&gt;&lt;td&gt;km&lt;/td&gt;&lt;td&gt;SHOULDER AND DITCH RECONDITIONING&lt;/td&gt;&lt;td&gt;MILE&lt;/td&gt;&lt;td&gt;3&lt;/td&gt;&lt;td&gt;3&lt;/td&gt;&lt;td&gt;N&lt;/td&gt;&lt;td&gt; &lt;/td&gt;&lt;td&gt;&lt;/td&gt;&lt;/tr&gt;</v>
      </c>
      <c r="Q678" s="106" t="str">
        <f>IF(PayItems[[#This Row],[Date Added / Modified]]&gt;0,TEXT(PayItems[[#This Row],[Date Added / Modified]],"m/d/yyy"),"")</f>
        <v/>
      </c>
    </row>
    <row r="679" spans="1:17" x14ac:dyDescent="0.2">
      <c r="A679" s="6" t="s">
        <v>361</v>
      </c>
      <c r="B679" s="6" t="s">
        <v>362</v>
      </c>
      <c r="C679" s="8" t="s">
        <v>5</v>
      </c>
      <c r="D679" s="6" t="s">
        <v>363</v>
      </c>
      <c r="E679" s="8" t="s">
        <v>58</v>
      </c>
      <c r="F679" s="8">
        <v>3</v>
      </c>
      <c r="G679" s="8">
        <v>3</v>
      </c>
      <c r="H679" s="6" t="s">
        <v>344</v>
      </c>
      <c r="I679" s="176" t="s">
        <v>11389</v>
      </c>
      <c r="J679" s="176" t="s">
        <v>11389</v>
      </c>
      <c r="K679" s="176" t="s">
        <v>11388</v>
      </c>
      <c r="L679" s="8">
        <v>14</v>
      </c>
      <c r="M679" s="116"/>
      <c r="P6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&lt;tr&gt;&lt;td&gt;30301-4000&lt;/td&gt;&lt;td&gt;Roadbed reconditioning&lt;/td&gt;&lt;td&gt;km&lt;/td&gt;&lt;td&gt;ROADBED RECONDITIONING&lt;/td&gt;&lt;td&gt;MILE&lt;/td&gt;&lt;td&gt;3&lt;/td&gt;&lt;td&gt;3&lt;/td&gt;&lt;td&gt;N&lt;/td&gt;&lt;td&gt; &lt;/td&gt;&lt;td&gt;&lt;/td&gt;&lt;/tr&gt;</v>
      </c>
      <c r="Q679" s="106" t="str">
        <f>IF(PayItems[[#This Row],[Date Added / Modified]]&gt;0,TEXT(PayItems[[#This Row],[Date Added / Modified]],"m/d/yyy"),"")</f>
        <v/>
      </c>
    </row>
    <row r="680" spans="1:17" x14ac:dyDescent="0.2">
      <c r="A680" s="6" t="s">
        <v>364</v>
      </c>
      <c r="B680" s="6" t="s">
        <v>365</v>
      </c>
      <c r="C680" s="8" t="s">
        <v>5</v>
      </c>
      <c r="D680" s="6" t="s">
        <v>366</v>
      </c>
      <c r="E680" s="8" t="s">
        <v>58</v>
      </c>
      <c r="F680" s="8">
        <v>3</v>
      </c>
      <c r="G680" s="8">
        <v>3</v>
      </c>
      <c r="H680" s="6" t="s">
        <v>344</v>
      </c>
      <c r="I680" s="176" t="s">
        <v>11389</v>
      </c>
      <c r="J680" s="176" t="s">
        <v>11389</v>
      </c>
      <c r="K680" s="176" t="s">
        <v>11388</v>
      </c>
      <c r="L680" s="8">
        <v>14</v>
      </c>
      <c r="M680" s="116"/>
      <c r="P6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&lt;tr&gt;&lt;td&gt;30301-5000&lt;/td&gt;&lt;td&gt;Aggregate surface reconditioning&lt;/td&gt;&lt;td&gt;km&lt;/td&gt;&lt;td&gt;AGGREGATE SURFACE RECONDITIONING&lt;/td&gt;&lt;td&gt;MILE&lt;/td&gt;&lt;td&gt;3&lt;/td&gt;&lt;td&gt;3&lt;/td&gt;&lt;td&gt;N&lt;/td&gt;&lt;td&gt; &lt;/td&gt;&lt;td&gt;&lt;/td&gt;&lt;/tr&gt;</v>
      </c>
      <c r="Q680" s="106" t="str">
        <f>IF(PayItems[[#This Row],[Date Added / Modified]]&gt;0,TEXT(PayItems[[#This Row],[Date Added / Modified]],"m/d/yyy"),"")</f>
        <v/>
      </c>
    </row>
    <row r="681" spans="1:17" x14ac:dyDescent="0.2">
      <c r="A681" s="6" t="s">
        <v>367</v>
      </c>
      <c r="B681" s="6" t="s">
        <v>368</v>
      </c>
      <c r="C681" s="8" t="s">
        <v>5</v>
      </c>
      <c r="D681" s="6" t="s">
        <v>369</v>
      </c>
      <c r="E681" s="8" t="s">
        <v>58</v>
      </c>
      <c r="F681" s="8">
        <v>3</v>
      </c>
      <c r="G681" s="8">
        <v>3</v>
      </c>
      <c r="H681" s="6" t="s">
        <v>344</v>
      </c>
      <c r="I681" s="176" t="s">
        <v>11389</v>
      </c>
      <c r="J681" s="176" t="s">
        <v>11389</v>
      </c>
      <c r="K681" s="176" t="s">
        <v>11388</v>
      </c>
      <c r="L681" s="8">
        <v>14</v>
      </c>
      <c r="M681" s="116"/>
      <c r="P6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&lt;tr&gt;&lt;td&gt;30301-6000&lt;/td&gt;&lt;td&gt;Roadway reconditioning&lt;/td&gt;&lt;td&gt;km&lt;/td&gt;&lt;td&gt;ROADWAY RECONDITIONING&lt;/td&gt;&lt;td&gt;MILE&lt;/td&gt;&lt;td&gt;3&lt;/td&gt;&lt;td&gt;3&lt;/td&gt;&lt;td&gt;N&lt;/td&gt;&lt;td&gt; &lt;/td&gt;&lt;td&gt;&lt;/td&gt;&lt;/tr&gt;</v>
      </c>
      <c r="Q681" s="106" t="str">
        <f>IF(PayItems[[#This Row],[Date Added / Modified]]&gt;0,TEXT(PayItems[[#This Row],[Date Added / Modified]],"m/d/yyy"),"")</f>
        <v/>
      </c>
    </row>
    <row r="682" spans="1:17" x14ac:dyDescent="0.2">
      <c r="A682" s="6" t="s">
        <v>370</v>
      </c>
      <c r="B682" s="6" t="s">
        <v>353</v>
      </c>
      <c r="C682" s="8" t="s">
        <v>110</v>
      </c>
      <c r="D682" s="6" t="s">
        <v>354</v>
      </c>
      <c r="E682" s="8" t="s">
        <v>63</v>
      </c>
      <c r="F682" s="8">
        <v>0</v>
      </c>
      <c r="G682" s="8">
        <v>3</v>
      </c>
      <c r="H682" s="6" t="s">
        <v>344</v>
      </c>
      <c r="I682" s="176" t="s">
        <v>11389</v>
      </c>
      <c r="J682" s="176" t="s">
        <v>11389</v>
      </c>
      <c r="K682" s="176" t="s">
        <v>11388</v>
      </c>
      <c r="L682" s="8">
        <v>14</v>
      </c>
      <c r="M682" s="116"/>
      <c r="P6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&lt;tr&gt;&lt;td&gt;30302-1000&lt;/td&gt;&lt;td&gt;Ditch reconditioning&lt;/td&gt;&lt;td&gt;m&lt;/td&gt;&lt;td&gt;DITCH RECONDITIONING&lt;/td&gt;&lt;td&gt;LNFT&lt;/td&gt;&lt;td&gt;0&lt;/td&gt;&lt;td&gt;3&lt;/td&gt;&lt;td&gt;N&lt;/td&gt;&lt;td&gt; &lt;/td&gt;&lt;td&gt;&lt;/td&gt;&lt;/tr&gt;</v>
      </c>
      <c r="Q682" s="106" t="str">
        <f>IF(PayItems[[#This Row],[Date Added / Modified]]&gt;0,TEXT(PayItems[[#This Row],[Date Added / Modified]],"m/d/yyy"),"")</f>
        <v/>
      </c>
    </row>
    <row r="683" spans="1:17" x14ac:dyDescent="0.2">
      <c r="A683" s="6" t="s">
        <v>371</v>
      </c>
      <c r="B683" s="6" t="s">
        <v>356</v>
      </c>
      <c r="C683" s="8" t="s">
        <v>110</v>
      </c>
      <c r="D683" s="6" t="s">
        <v>357</v>
      </c>
      <c r="E683" s="8" t="s">
        <v>63</v>
      </c>
      <c r="F683" s="8">
        <v>0</v>
      </c>
      <c r="G683" s="8">
        <v>3</v>
      </c>
      <c r="H683" s="6" t="s">
        <v>344</v>
      </c>
      <c r="I683" s="176" t="s">
        <v>11389</v>
      </c>
      <c r="J683" s="176" t="s">
        <v>11389</v>
      </c>
      <c r="K683" s="176" t="s">
        <v>11388</v>
      </c>
      <c r="L683" s="8">
        <v>14</v>
      </c>
      <c r="M683" s="116"/>
      <c r="P6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&lt;tr&gt;&lt;td&gt;30302-2000&lt;/td&gt;&lt;td&gt;Shoulder reconditioning&lt;/td&gt;&lt;td&gt;m&lt;/td&gt;&lt;td&gt;SHOULDER RECONDITIONING&lt;/td&gt;&lt;td&gt;LNFT&lt;/td&gt;&lt;td&gt;0&lt;/td&gt;&lt;td&gt;3&lt;/td&gt;&lt;td&gt;N&lt;/td&gt;&lt;td&gt; &lt;/td&gt;&lt;td&gt;&lt;/td&gt;&lt;/tr&gt;</v>
      </c>
      <c r="Q683" s="106" t="str">
        <f>IF(PayItems[[#This Row],[Date Added / Modified]]&gt;0,TEXT(PayItems[[#This Row],[Date Added / Modified]],"m/d/yyy"),"")</f>
        <v/>
      </c>
    </row>
    <row r="684" spans="1:17" x14ac:dyDescent="0.2">
      <c r="A684" s="6" t="s">
        <v>372</v>
      </c>
      <c r="B684" s="6" t="s">
        <v>359</v>
      </c>
      <c r="C684" s="8" t="s">
        <v>110</v>
      </c>
      <c r="D684" s="6" t="s">
        <v>360</v>
      </c>
      <c r="E684" s="8" t="s">
        <v>63</v>
      </c>
      <c r="F684" s="8">
        <v>0</v>
      </c>
      <c r="G684" s="8">
        <v>3</v>
      </c>
      <c r="H684" s="6" t="s">
        <v>344</v>
      </c>
      <c r="I684" s="176" t="s">
        <v>11389</v>
      </c>
      <c r="J684" s="176" t="s">
        <v>11389</v>
      </c>
      <c r="K684" s="176" t="s">
        <v>11388</v>
      </c>
      <c r="L684" s="8">
        <v>14</v>
      </c>
      <c r="M684" s="116"/>
      <c r="P6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&lt;tr&gt;&lt;td&gt;30302-3000&lt;/td&gt;&lt;td&gt;Shoulder and ditch reconditioning&lt;/td&gt;&lt;td&gt;m&lt;/td&gt;&lt;td&gt;SHOULDER AND DITCH RECONDITIONING&lt;/td&gt;&lt;td&gt;LNFT&lt;/td&gt;&lt;td&gt;0&lt;/td&gt;&lt;td&gt;3&lt;/td&gt;&lt;td&gt;N&lt;/td&gt;&lt;td&gt; &lt;/td&gt;&lt;td&gt;&lt;/td&gt;&lt;/tr&gt;</v>
      </c>
      <c r="Q684" s="106" t="str">
        <f>IF(PayItems[[#This Row],[Date Added / Modified]]&gt;0,TEXT(PayItems[[#This Row],[Date Added / Modified]],"m/d/yyy"),"")</f>
        <v/>
      </c>
    </row>
    <row r="685" spans="1:17" x14ac:dyDescent="0.2">
      <c r="A685" s="6" t="s">
        <v>373</v>
      </c>
      <c r="B685" s="6" t="s">
        <v>362</v>
      </c>
      <c r="C685" s="8" t="s">
        <v>110</v>
      </c>
      <c r="D685" s="6" t="s">
        <v>363</v>
      </c>
      <c r="E685" s="8" t="s">
        <v>63</v>
      </c>
      <c r="F685" s="8">
        <v>0</v>
      </c>
      <c r="G685" s="8">
        <v>3</v>
      </c>
      <c r="H685" s="6" t="s">
        <v>344</v>
      </c>
      <c r="I685" s="176" t="s">
        <v>11389</v>
      </c>
      <c r="J685" s="176" t="s">
        <v>11389</v>
      </c>
      <c r="K685" s="176" t="s">
        <v>11388</v>
      </c>
      <c r="L685" s="8">
        <v>14</v>
      </c>
      <c r="M685" s="116"/>
      <c r="P6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&lt;tr&gt;&lt;td&gt;30302-4000&lt;/td&gt;&lt;td&gt;Roadbed reconditioning&lt;/td&gt;&lt;td&gt;m&lt;/td&gt;&lt;td&gt;ROADBED RECONDITIONING&lt;/td&gt;&lt;td&gt;LNFT&lt;/td&gt;&lt;td&gt;0&lt;/td&gt;&lt;td&gt;3&lt;/td&gt;&lt;td&gt;N&lt;/td&gt;&lt;td&gt; &lt;/td&gt;&lt;td&gt;&lt;/td&gt;&lt;/tr&gt;</v>
      </c>
      <c r="Q685" s="106" t="str">
        <f>IF(PayItems[[#This Row],[Date Added / Modified]]&gt;0,TEXT(PayItems[[#This Row],[Date Added / Modified]],"m/d/yyy"),"")</f>
        <v/>
      </c>
    </row>
    <row r="686" spans="1:17" x14ac:dyDescent="0.2">
      <c r="A686" s="6" t="s">
        <v>374</v>
      </c>
      <c r="B686" s="6" t="s">
        <v>365</v>
      </c>
      <c r="C686" s="8" t="s">
        <v>110</v>
      </c>
      <c r="D686" s="6" t="s">
        <v>366</v>
      </c>
      <c r="E686" s="8" t="s">
        <v>63</v>
      </c>
      <c r="F686" s="8">
        <v>0</v>
      </c>
      <c r="G686" s="8">
        <v>3</v>
      </c>
      <c r="H686" s="6" t="s">
        <v>344</v>
      </c>
      <c r="I686" s="176" t="s">
        <v>11389</v>
      </c>
      <c r="J686" s="176" t="s">
        <v>11389</v>
      </c>
      <c r="K686" s="176" t="s">
        <v>11388</v>
      </c>
      <c r="L686" s="8">
        <v>14</v>
      </c>
      <c r="M686" s="116"/>
      <c r="P6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&lt;tr&gt;&lt;td&gt;30302-5000&lt;/td&gt;&lt;td&gt;Aggregate surface reconditioning&lt;/td&gt;&lt;td&gt;m&lt;/td&gt;&lt;td&gt;AGGREGATE SURFACE RECONDITIONING&lt;/td&gt;&lt;td&gt;LNFT&lt;/td&gt;&lt;td&gt;0&lt;/td&gt;&lt;td&gt;3&lt;/td&gt;&lt;td&gt;N&lt;/td&gt;&lt;td&gt; &lt;/td&gt;&lt;td&gt;&lt;/td&gt;&lt;/tr&gt;</v>
      </c>
      <c r="Q686" s="106" t="str">
        <f>IF(PayItems[[#This Row],[Date Added / Modified]]&gt;0,TEXT(PayItems[[#This Row],[Date Added / Modified]],"m/d/yyy"),"")</f>
        <v/>
      </c>
    </row>
    <row r="687" spans="1:17" x14ac:dyDescent="0.2">
      <c r="A687" s="6" t="s">
        <v>375</v>
      </c>
      <c r="B687" s="6" t="s">
        <v>368</v>
      </c>
      <c r="C687" s="8" t="s">
        <v>110</v>
      </c>
      <c r="D687" s="6" t="s">
        <v>369</v>
      </c>
      <c r="E687" s="8" t="s">
        <v>63</v>
      </c>
      <c r="F687" s="8">
        <v>0</v>
      </c>
      <c r="G687" s="8">
        <v>3</v>
      </c>
      <c r="H687" s="6" t="s">
        <v>344</v>
      </c>
      <c r="I687" s="176" t="s">
        <v>11389</v>
      </c>
      <c r="J687" s="176" t="s">
        <v>11389</v>
      </c>
      <c r="K687" s="176" t="s">
        <v>11388</v>
      </c>
      <c r="L687" s="8">
        <v>14</v>
      </c>
      <c r="M687" s="116"/>
      <c r="P6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&lt;tr&gt;&lt;td&gt;30302-6000&lt;/td&gt;&lt;td&gt;Roadway reconditioning&lt;/td&gt;&lt;td&gt;m&lt;/td&gt;&lt;td&gt;ROADWAY RECONDITIONING&lt;/td&gt;&lt;td&gt;LNFT&lt;/td&gt;&lt;td&gt;0&lt;/td&gt;&lt;td&gt;3&lt;/td&gt;&lt;td&gt;N&lt;/td&gt;&lt;td&gt; &lt;/td&gt;&lt;td&gt;&lt;/td&gt;&lt;/tr&gt;</v>
      </c>
      <c r="Q687" s="106" t="str">
        <f>IF(PayItems[[#This Row],[Date Added / Modified]]&gt;0,TEXT(PayItems[[#This Row],[Date Added / Modified]],"m/d/yyy"),"")</f>
        <v/>
      </c>
    </row>
    <row r="688" spans="1:17" x14ac:dyDescent="0.2">
      <c r="A688" s="6" t="s">
        <v>376</v>
      </c>
      <c r="B688" s="6" t="s">
        <v>362</v>
      </c>
      <c r="C688" s="8" t="s">
        <v>109</v>
      </c>
      <c r="D688" s="6" t="s">
        <v>363</v>
      </c>
      <c r="E688" s="8" t="s">
        <v>62</v>
      </c>
      <c r="F688" s="8">
        <v>0</v>
      </c>
      <c r="G688" s="8">
        <v>3</v>
      </c>
      <c r="H688" s="6" t="s">
        <v>344</v>
      </c>
      <c r="I688" s="176" t="s">
        <v>11389</v>
      </c>
      <c r="J688" s="176" t="s">
        <v>11389</v>
      </c>
      <c r="K688" s="176" t="s">
        <v>11388</v>
      </c>
      <c r="L688" s="8">
        <v>14</v>
      </c>
      <c r="M688" s="116"/>
      <c r="P6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&lt;tr&gt;&lt;td&gt;30303-1000&lt;/td&gt;&lt;td&gt;Roadbed reconditioning&lt;/td&gt;&lt;td&gt;m2&lt;/td&gt;&lt;td&gt;ROADBED RECONDITIONING&lt;/td&gt;&lt;td&gt;SQYD&lt;/td&gt;&lt;td&gt;0&lt;/td&gt;&lt;td&gt;3&lt;/td&gt;&lt;td&gt;N&lt;/td&gt;&lt;td&gt; &lt;/td&gt;&lt;td&gt;&lt;/td&gt;&lt;/tr&gt;</v>
      </c>
      <c r="Q688" s="106" t="str">
        <f>IF(PayItems[[#This Row],[Date Added / Modified]]&gt;0,TEXT(PayItems[[#This Row],[Date Added / Modified]],"m/d/yyy"),"")</f>
        <v/>
      </c>
    </row>
    <row r="689" spans="1:17" x14ac:dyDescent="0.2">
      <c r="A689" s="6" t="s">
        <v>377</v>
      </c>
      <c r="B689" s="6" t="s">
        <v>365</v>
      </c>
      <c r="C689" s="8" t="s">
        <v>109</v>
      </c>
      <c r="D689" s="6" t="s">
        <v>366</v>
      </c>
      <c r="E689" s="8" t="s">
        <v>62</v>
      </c>
      <c r="F689" s="8">
        <v>0</v>
      </c>
      <c r="G689" s="8">
        <v>3</v>
      </c>
      <c r="H689" s="6" t="s">
        <v>344</v>
      </c>
      <c r="I689" s="176" t="s">
        <v>11389</v>
      </c>
      <c r="J689" s="176" t="s">
        <v>11389</v>
      </c>
      <c r="K689" s="176" t="s">
        <v>11388</v>
      </c>
      <c r="L689" s="8">
        <v>14</v>
      </c>
      <c r="M689" s="116"/>
      <c r="P6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&lt;tr&gt;&lt;td&gt;30303-2000&lt;/td&gt;&lt;td&gt;Aggregate surface reconditioning&lt;/td&gt;&lt;td&gt;m2&lt;/td&gt;&lt;td&gt;AGGREGATE SURFACE RECONDITIONING&lt;/td&gt;&lt;td&gt;SQYD&lt;/td&gt;&lt;td&gt;0&lt;/td&gt;&lt;td&gt;3&lt;/td&gt;&lt;td&gt;N&lt;/td&gt;&lt;td&gt; &lt;/td&gt;&lt;td&gt;&lt;/td&gt;&lt;/tr&gt;</v>
      </c>
      <c r="Q689" s="106" t="str">
        <f>IF(PayItems[[#This Row],[Date Added / Modified]]&gt;0,TEXT(PayItems[[#This Row],[Date Added / Modified]],"m/d/yyy"),"")</f>
        <v/>
      </c>
    </row>
    <row r="690" spans="1:17" x14ac:dyDescent="0.2">
      <c r="A690" s="88" t="s">
        <v>378</v>
      </c>
      <c r="B690" s="88" t="s">
        <v>368</v>
      </c>
      <c r="C690" s="104" t="s">
        <v>109</v>
      </c>
      <c r="D690" s="88" t="s">
        <v>369</v>
      </c>
      <c r="E690" s="104" t="s">
        <v>62</v>
      </c>
      <c r="F690" s="104">
        <v>0</v>
      </c>
      <c r="G690" s="104">
        <v>3</v>
      </c>
      <c r="H690" s="88" t="s">
        <v>344</v>
      </c>
      <c r="I690" s="176" t="s">
        <v>11389</v>
      </c>
      <c r="J690" s="176" t="s">
        <v>11389</v>
      </c>
      <c r="K690" s="176" t="s">
        <v>11388</v>
      </c>
      <c r="L690" s="104">
        <v>14</v>
      </c>
      <c r="M690" s="116"/>
      <c r="N690" s="106"/>
      <c r="O690" s="106"/>
      <c r="P690"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&lt;tr&gt;&lt;td&gt;30303-3000&lt;/td&gt;&lt;td&gt;Roadway reconditioning&lt;/td&gt;&lt;td&gt;m2&lt;/td&gt;&lt;td&gt;ROADWAY RECONDITIONING&lt;/td&gt;&lt;td&gt;SQYD&lt;/td&gt;&lt;td&gt;0&lt;/td&gt;&lt;td&gt;3&lt;/td&gt;&lt;td&gt;N&lt;/td&gt;&lt;td&gt; &lt;/td&gt;&lt;td&gt;&lt;/td&gt;&lt;/tr&gt;</v>
      </c>
      <c r="Q690" s="106" t="str">
        <f>IF(PayItems[[#This Row],[Date Added / Modified]]&gt;0,TEXT(PayItems[[#This Row],[Date Added / Modified]],"m/d/yyy"),"")</f>
        <v/>
      </c>
    </row>
    <row r="691" spans="1:17" x14ac:dyDescent="0.2">
      <c r="A691" s="106" t="s">
        <v>11110</v>
      </c>
      <c r="B691" s="106" t="s">
        <v>356</v>
      </c>
      <c r="C691" s="8" t="s">
        <v>109</v>
      </c>
      <c r="D691" s="106" t="s">
        <v>357</v>
      </c>
      <c r="E691" s="8" t="s">
        <v>62</v>
      </c>
      <c r="F691" s="8">
        <v>0</v>
      </c>
      <c r="G691" s="8">
        <v>3</v>
      </c>
      <c r="H691" s="6" t="s">
        <v>344</v>
      </c>
      <c r="I691" s="176" t="s">
        <v>11389</v>
      </c>
      <c r="J691" s="176" t="s">
        <v>11389</v>
      </c>
      <c r="K691" s="176" t="s">
        <v>11388</v>
      </c>
      <c r="L691" s="8">
        <v>14</v>
      </c>
      <c r="M691" s="116">
        <v>43717</v>
      </c>
      <c r="N691" s="106" t="s">
        <v>9962</v>
      </c>
      <c r="P6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&lt;tr&gt;&lt;td&gt;30303-4000&lt;/td&gt;&lt;td&gt;Shoulder reconditioning&lt;/td&gt;&lt;td&gt;m2&lt;/td&gt;&lt;td&gt;SHOULDER RECONDITIONING&lt;/td&gt;&lt;td&gt;SQYD&lt;/td&gt;&lt;td&gt;0&lt;/td&gt;&lt;td&gt;3&lt;/td&gt;&lt;td&gt;N&lt;/td&gt;&lt;td&gt;9/9/2019&lt;/td&gt;&lt;td&gt;&lt;/td&gt;&lt;/tr&gt;</v>
      </c>
      <c r="Q691" s="106" t="str">
        <f>IF(PayItems[[#This Row],[Date Added / Modified]]&gt;0,TEXT(PayItems[[#This Row],[Date Added / Modified]],"m/d/yyy"),"")</f>
        <v>9/9/2019</v>
      </c>
    </row>
    <row r="692" spans="1:17" x14ac:dyDescent="0.2">
      <c r="A692" s="6" t="s">
        <v>9021</v>
      </c>
      <c r="B692" s="6" t="s">
        <v>9427</v>
      </c>
      <c r="C692" s="8" t="s">
        <v>5</v>
      </c>
      <c r="D692" s="6" t="s">
        <v>8457</v>
      </c>
      <c r="E692" s="8" t="s">
        <v>58</v>
      </c>
      <c r="F692" s="8">
        <v>3</v>
      </c>
      <c r="G692" s="8">
        <v>3</v>
      </c>
      <c r="H692" s="6" t="s">
        <v>344</v>
      </c>
      <c r="I692" s="176" t="s">
        <v>11389</v>
      </c>
      <c r="J692" s="176" t="s">
        <v>11389</v>
      </c>
      <c r="K692" s="176" t="s">
        <v>11388</v>
      </c>
      <c r="L692" s="8">
        <v>14</v>
      </c>
      <c r="M692" s="116"/>
      <c r="P6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&lt;tr&gt;&lt;td&gt;30401-1000&lt;/td&gt;&lt;td&gt;Full depth reclamation, method 1&lt;/td&gt;&lt;td&gt;km&lt;/td&gt;&lt;td&gt;FULL DEPTH RECLAMATION, METHOD 1&lt;/td&gt;&lt;td&gt;MILE&lt;/td&gt;&lt;td&gt;3&lt;/td&gt;&lt;td&gt;3&lt;/td&gt;&lt;td&gt;N&lt;/td&gt;&lt;td&gt; &lt;/td&gt;&lt;td&gt;&lt;/td&gt;&lt;/tr&gt;</v>
      </c>
      <c r="Q692" s="106" t="str">
        <f>IF(PayItems[[#This Row],[Date Added / Modified]]&gt;0,TEXT(PayItems[[#This Row],[Date Added / Modified]],"m/d/yyy"),"")</f>
        <v/>
      </c>
    </row>
    <row r="693" spans="1:17" x14ac:dyDescent="0.2">
      <c r="A693" s="6" t="s">
        <v>9022</v>
      </c>
      <c r="B693" s="6" t="s">
        <v>9428</v>
      </c>
      <c r="C693" s="8" t="s">
        <v>5</v>
      </c>
      <c r="D693" s="6" t="s">
        <v>9384</v>
      </c>
      <c r="E693" s="8" t="s">
        <v>58</v>
      </c>
      <c r="F693" s="8">
        <v>3</v>
      </c>
      <c r="G693" s="8">
        <v>3</v>
      </c>
      <c r="H693" s="6" t="s">
        <v>344</v>
      </c>
      <c r="I693" s="176" t="s">
        <v>11389</v>
      </c>
      <c r="J693" s="176" t="s">
        <v>11389</v>
      </c>
      <c r="K693" s="176" t="s">
        <v>11388</v>
      </c>
      <c r="L693" s="8">
        <v>14</v>
      </c>
      <c r="M693" s="116"/>
      <c r="P6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&lt;tr&gt;&lt;td&gt;30401-1300&lt;/td&gt;&lt;td&gt;Full depth reclamation, method 1, 150mm depth&lt;/td&gt;&lt;td&gt;km&lt;/td&gt;&lt;td&gt;FULL DEPTH RECLAMATION, METHOD 1, 6-INCH DEPTH&lt;/td&gt;&lt;td&gt;MILE&lt;/td&gt;&lt;td&gt;3&lt;/td&gt;&lt;td&gt;3&lt;/td&gt;&lt;td&gt;N&lt;/td&gt;&lt;td&gt; &lt;/td&gt;&lt;td&gt;&lt;/td&gt;&lt;/tr&gt;</v>
      </c>
      <c r="Q693" s="106" t="str">
        <f>IF(PayItems[[#This Row],[Date Added / Modified]]&gt;0,TEXT(PayItems[[#This Row],[Date Added / Modified]],"m/d/yyy"),"")</f>
        <v/>
      </c>
    </row>
    <row r="694" spans="1:17" x14ac:dyDescent="0.2">
      <c r="A694" s="6" t="s">
        <v>9388</v>
      </c>
      <c r="B694" s="6" t="s">
        <v>9429</v>
      </c>
      <c r="C694" s="8" t="s">
        <v>5</v>
      </c>
      <c r="D694" s="6" t="s">
        <v>9385</v>
      </c>
      <c r="E694" s="8" t="s">
        <v>58</v>
      </c>
      <c r="F694" s="8">
        <v>3</v>
      </c>
      <c r="G694" s="8">
        <v>3</v>
      </c>
      <c r="H694" s="6" t="s">
        <v>344</v>
      </c>
      <c r="I694" s="176" t="s">
        <v>11389</v>
      </c>
      <c r="J694" s="176" t="s">
        <v>11389</v>
      </c>
      <c r="K694" s="176" t="s">
        <v>11388</v>
      </c>
      <c r="L694" s="8">
        <v>14</v>
      </c>
      <c r="M694" s="116"/>
      <c r="P6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&lt;tr&gt;&lt;td&gt;30401-1500&lt;/td&gt;&lt;td&gt;Full depth reclamation, method 1, 200mm depth&lt;/td&gt;&lt;td&gt;km&lt;/td&gt;&lt;td&gt;FULL DEPTH RECLAMATION, METHOD 1, 8-INCH DEPTH&lt;/td&gt;&lt;td&gt;MILE&lt;/td&gt;&lt;td&gt;3&lt;/td&gt;&lt;td&gt;3&lt;/td&gt;&lt;td&gt;N&lt;/td&gt;&lt;td&gt; &lt;/td&gt;&lt;td&gt;&lt;/td&gt;&lt;/tr&gt;</v>
      </c>
      <c r="Q694" s="106" t="str">
        <f>IF(PayItems[[#This Row],[Date Added / Modified]]&gt;0,TEXT(PayItems[[#This Row],[Date Added / Modified]],"m/d/yyy"),"")</f>
        <v/>
      </c>
    </row>
    <row r="695" spans="1:17" x14ac:dyDescent="0.2">
      <c r="A695" s="6" t="s">
        <v>9389</v>
      </c>
      <c r="B695" s="6" t="s">
        <v>9430</v>
      </c>
      <c r="C695" s="8" t="s">
        <v>5</v>
      </c>
      <c r="D695" s="6" t="s">
        <v>9386</v>
      </c>
      <c r="E695" s="8" t="s">
        <v>58</v>
      </c>
      <c r="F695" s="8">
        <v>3</v>
      </c>
      <c r="G695" s="8">
        <v>3</v>
      </c>
      <c r="H695" s="6" t="s">
        <v>344</v>
      </c>
      <c r="I695" s="176" t="s">
        <v>11389</v>
      </c>
      <c r="J695" s="176" t="s">
        <v>11389</v>
      </c>
      <c r="K695" s="176" t="s">
        <v>11388</v>
      </c>
      <c r="L695" s="8">
        <v>14</v>
      </c>
      <c r="M695" s="116"/>
      <c r="P6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&lt;tr&gt;&lt;td&gt;30401-1700&lt;/td&gt;&lt;td&gt;Full depth reclamation, method 1, 250mm depth&lt;/td&gt;&lt;td&gt;km&lt;/td&gt;&lt;td&gt;FULL DEPTH RECLAMATION, METHOD 1, 10-INCH DEPTH&lt;/td&gt;&lt;td&gt;MILE&lt;/td&gt;&lt;td&gt;3&lt;/td&gt;&lt;td&gt;3&lt;/td&gt;&lt;td&gt;N&lt;/td&gt;&lt;td&gt; &lt;/td&gt;&lt;td&gt;&lt;/td&gt;&lt;/tr&gt;</v>
      </c>
      <c r="Q695" s="106" t="str">
        <f>IF(PayItems[[#This Row],[Date Added / Modified]]&gt;0,TEXT(PayItems[[#This Row],[Date Added / Modified]],"m/d/yyy"),"")</f>
        <v/>
      </c>
    </row>
    <row r="696" spans="1:17" x14ac:dyDescent="0.2">
      <c r="A696" s="6" t="s">
        <v>9023</v>
      </c>
      <c r="B696" s="6" t="s">
        <v>9431</v>
      </c>
      <c r="C696" s="8" t="s">
        <v>5</v>
      </c>
      <c r="D696" s="6" t="s">
        <v>9387</v>
      </c>
      <c r="E696" s="8" t="s">
        <v>58</v>
      </c>
      <c r="F696" s="8">
        <v>3</v>
      </c>
      <c r="G696" s="8">
        <v>3</v>
      </c>
      <c r="H696" s="6" t="s">
        <v>344</v>
      </c>
      <c r="I696" s="176" t="s">
        <v>11389</v>
      </c>
      <c r="J696" s="176" t="s">
        <v>11389</v>
      </c>
      <c r="K696" s="176" t="s">
        <v>11388</v>
      </c>
      <c r="L696" s="8">
        <v>14</v>
      </c>
      <c r="M696" s="116"/>
      <c r="P6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&lt;tr&gt;&lt;td&gt;30401-1900&lt;/td&gt;&lt;td&gt;Full depth reclamation, method 1, 3000mm depth&lt;/td&gt;&lt;td&gt;km&lt;/td&gt;&lt;td&gt;FULL DEPTH RECLAMATION, METHOD 1, 12-INCH DEPTH&lt;/td&gt;&lt;td&gt;MILE&lt;/td&gt;&lt;td&gt;3&lt;/td&gt;&lt;td&gt;3&lt;/td&gt;&lt;td&gt;N&lt;/td&gt;&lt;td&gt; &lt;/td&gt;&lt;td&gt;&lt;/td&gt;&lt;/tr&gt;</v>
      </c>
      <c r="Q696" s="106" t="str">
        <f>IF(PayItems[[#This Row],[Date Added / Modified]]&gt;0,TEXT(PayItems[[#This Row],[Date Added / Modified]],"m/d/yyy"),"")</f>
        <v/>
      </c>
    </row>
    <row r="697" spans="1:17" s="88" customFormat="1" x14ac:dyDescent="0.2">
      <c r="A697" s="6" t="s">
        <v>9024</v>
      </c>
      <c r="B697" s="6" t="s">
        <v>9432</v>
      </c>
      <c r="C697" s="8" t="s">
        <v>5</v>
      </c>
      <c r="D697" s="6" t="s">
        <v>8456</v>
      </c>
      <c r="E697" s="8" t="s">
        <v>58</v>
      </c>
      <c r="F697" s="8">
        <v>3</v>
      </c>
      <c r="G697" s="8">
        <v>3</v>
      </c>
      <c r="H697" s="6" t="s">
        <v>344</v>
      </c>
      <c r="I697" s="176" t="s">
        <v>11389</v>
      </c>
      <c r="J697" s="176" t="s">
        <v>11389</v>
      </c>
      <c r="K697" s="176" t="s">
        <v>11388</v>
      </c>
      <c r="L697" s="8">
        <v>14</v>
      </c>
      <c r="M697" s="116"/>
      <c r="N697" s="6"/>
      <c r="O697" s="6"/>
      <c r="P6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&lt;tr&gt;&lt;td&gt;30401-5000&lt;/td&gt;&lt;td&gt;Full depth reclamation, method 2&lt;/td&gt;&lt;td&gt;km&lt;/td&gt;&lt;td&gt;FULL DEPTH RECLAMATION, METHOD 2&lt;/td&gt;&lt;td&gt;MILE&lt;/td&gt;&lt;td&gt;3&lt;/td&gt;&lt;td&gt;3&lt;/td&gt;&lt;td&gt;N&lt;/td&gt;&lt;td&gt; &lt;/td&gt;&lt;td&gt;&lt;/td&gt;&lt;/tr&gt;</v>
      </c>
      <c r="Q697" s="106" t="str">
        <f>IF(PayItems[[#This Row],[Date Added / Modified]]&gt;0,TEXT(PayItems[[#This Row],[Date Added / Modified]],"m/d/yyy"),"")</f>
        <v/>
      </c>
    </row>
    <row r="698" spans="1:17" x14ac:dyDescent="0.2">
      <c r="A698" s="179" t="s">
        <v>11410</v>
      </c>
      <c r="B698" s="106" t="s">
        <v>10153</v>
      </c>
      <c r="C698" s="45" t="s">
        <v>5</v>
      </c>
      <c r="D698" s="179" t="s">
        <v>10154</v>
      </c>
      <c r="E698" s="45" t="s">
        <v>58</v>
      </c>
      <c r="F698" s="180">
        <v>3</v>
      </c>
      <c r="G698" s="180">
        <v>3</v>
      </c>
      <c r="H698" s="106" t="s">
        <v>344</v>
      </c>
      <c r="I698" s="177" t="s">
        <v>11389</v>
      </c>
      <c r="J698" s="177" t="s">
        <v>11389</v>
      </c>
      <c r="K698" s="177" t="s">
        <v>11388</v>
      </c>
      <c r="L698" s="180">
        <v>14</v>
      </c>
      <c r="M698" s="116">
        <v>45174</v>
      </c>
      <c r="N698" s="106" t="s">
        <v>9977</v>
      </c>
      <c r="O698" s="179"/>
      <c r="P698"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&lt;tr&gt;&lt;td&gt;30401-5200&lt;/td&gt;&lt;td&gt;Full depth reclamation, method 2, 100mm depth&lt;/td&gt;&lt;td&gt;km&lt;/td&gt;&lt;td&gt;FULL DEPTH RECLAMATION, METHOD 2, 4-INCH DEPTH&lt;/td&gt;&lt;td&gt;MILE&lt;/td&gt;&lt;td&gt;3&lt;/td&gt;&lt;td&gt;3&lt;/td&gt;&lt;td&gt;N&lt;/td&gt;&lt;td&gt;9/5/2023&lt;/td&gt;&lt;td&gt;&lt;/td&gt;&lt;/tr&gt;</v>
      </c>
      <c r="Q698" s="181" t="str">
        <f>IF(PayItems[[#This Row],[Date Added / Modified]]&gt;0,TEXT(PayItems[[#This Row],[Date Added / Modified]],"m/d/yyy"),"")</f>
        <v>9/5/2023</v>
      </c>
    </row>
    <row r="699" spans="1:17" x14ac:dyDescent="0.2">
      <c r="A699" s="6" t="s">
        <v>9394</v>
      </c>
      <c r="B699" s="6" t="s">
        <v>9433</v>
      </c>
      <c r="C699" s="8" t="s">
        <v>5</v>
      </c>
      <c r="D699" s="6" t="s">
        <v>9390</v>
      </c>
      <c r="E699" s="8" t="s">
        <v>58</v>
      </c>
      <c r="F699" s="8">
        <v>3</v>
      </c>
      <c r="G699" s="8">
        <v>3</v>
      </c>
      <c r="H699" s="6" t="s">
        <v>344</v>
      </c>
      <c r="I699" s="176" t="s">
        <v>11389</v>
      </c>
      <c r="J699" s="176" t="s">
        <v>11389</v>
      </c>
      <c r="K699" s="176" t="s">
        <v>11388</v>
      </c>
      <c r="L699" s="8">
        <v>14</v>
      </c>
      <c r="M699" s="116"/>
      <c r="P6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&lt;tr&gt;&lt;td&gt;30401-5300&lt;/td&gt;&lt;td&gt;Full depth reclamation, method 2, 150mm depth&lt;/td&gt;&lt;td&gt;km&lt;/td&gt;&lt;td&gt;FULL DEPTH RECLAMATION, METHOD 2, 6-INCH DEPTH&lt;/td&gt;&lt;td&gt;MILE&lt;/td&gt;&lt;td&gt;3&lt;/td&gt;&lt;td&gt;3&lt;/td&gt;&lt;td&gt;N&lt;/td&gt;&lt;td&gt; &lt;/td&gt;&lt;td&gt;&lt;/td&gt;&lt;/tr&gt;</v>
      </c>
      <c r="Q699" s="106" t="str">
        <f>IF(PayItems[[#This Row],[Date Added / Modified]]&gt;0,TEXT(PayItems[[#This Row],[Date Added / Modified]],"m/d/yyy"),"")</f>
        <v/>
      </c>
    </row>
    <row r="700" spans="1:17" x14ac:dyDescent="0.2">
      <c r="A700" s="6" t="s">
        <v>9396</v>
      </c>
      <c r="B700" s="6" t="s">
        <v>9434</v>
      </c>
      <c r="C700" s="8" t="s">
        <v>5</v>
      </c>
      <c r="D700" s="6" t="s">
        <v>9391</v>
      </c>
      <c r="E700" s="8" t="s">
        <v>58</v>
      </c>
      <c r="F700" s="8">
        <v>3</v>
      </c>
      <c r="G700" s="8">
        <v>3</v>
      </c>
      <c r="H700" s="6" t="s">
        <v>344</v>
      </c>
      <c r="I700" s="176" t="s">
        <v>11389</v>
      </c>
      <c r="J700" s="176" t="s">
        <v>11389</v>
      </c>
      <c r="K700" s="176" t="s">
        <v>11388</v>
      </c>
      <c r="L700" s="8">
        <v>14</v>
      </c>
      <c r="M700" s="116"/>
      <c r="P7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&lt;tr&gt;&lt;td&gt;30401-5500&lt;/td&gt;&lt;td&gt;Full depth reclamation, method 2, 200mm depth&lt;/td&gt;&lt;td&gt;km&lt;/td&gt;&lt;td&gt;FULL DEPTH RECLAMATION, METHOD 2, 8-INCH DEPTH&lt;/td&gt;&lt;td&gt;MILE&lt;/td&gt;&lt;td&gt;3&lt;/td&gt;&lt;td&gt;3&lt;/td&gt;&lt;td&gt;N&lt;/td&gt;&lt;td&gt; &lt;/td&gt;&lt;td&gt;&lt;/td&gt;&lt;/tr&gt;</v>
      </c>
      <c r="Q700" s="106" t="str">
        <f>IF(PayItems[[#This Row],[Date Added / Modified]]&gt;0,TEXT(PayItems[[#This Row],[Date Added / Modified]],"m/d/yyy"),"")</f>
        <v/>
      </c>
    </row>
    <row r="701" spans="1:17" x14ac:dyDescent="0.2">
      <c r="A701" s="41" t="s">
        <v>10702</v>
      </c>
      <c r="B701" s="41" t="s">
        <v>10077</v>
      </c>
      <c r="C701" s="8" t="s">
        <v>5</v>
      </c>
      <c r="D701" s="41" t="s">
        <v>10078</v>
      </c>
      <c r="E701" s="8" t="s">
        <v>58</v>
      </c>
      <c r="F701" s="8">
        <v>3</v>
      </c>
      <c r="G701" s="8">
        <v>3</v>
      </c>
      <c r="H701" s="6" t="s">
        <v>344</v>
      </c>
      <c r="I701" s="176" t="s">
        <v>11389</v>
      </c>
      <c r="J701" s="176" t="s">
        <v>11389</v>
      </c>
      <c r="K701" s="176" t="s">
        <v>11388</v>
      </c>
      <c r="L701" s="8">
        <v>14</v>
      </c>
      <c r="M701" s="116">
        <v>42303</v>
      </c>
      <c r="N701" s="106" t="s">
        <v>9977</v>
      </c>
      <c r="O701" s="106"/>
      <c r="P7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&lt;tr&gt;&lt;td&gt;30401-5600&lt;/td&gt;&lt;td&gt;Full depth reclamation, method 2, 225mm depth&lt;/td&gt;&lt;td&gt;km&lt;/td&gt;&lt;td&gt;FULL DEPTH RECLAMATION, METHOD 2, 9-INCH DEPTH&lt;/td&gt;&lt;td&gt;MILE&lt;/td&gt;&lt;td&gt;3&lt;/td&gt;&lt;td&gt;3&lt;/td&gt;&lt;td&gt;N&lt;/td&gt;&lt;td&gt;10/26/2015&lt;/td&gt;&lt;td&gt;&lt;/td&gt;&lt;/tr&gt;</v>
      </c>
      <c r="Q701" s="106" t="str">
        <f>IF(PayItems[[#This Row],[Date Added / Modified]]&gt;0,TEXT(PayItems[[#This Row],[Date Added / Modified]],"m/d/yyy"),"")</f>
        <v>10/26/2015</v>
      </c>
    </row>
    <row r="702" spans="1:17" x14ac:dyDescent="0.2">
      <c r="A702" s="6" t="s">
        <v>9395</v>
      </c>
      <c r="B702" s="6" t="s">
        <v>9435</v>
      </c>
      <c r="C702" s="8" t="s">
        <v>5</v>
      </c>
      <c r="D702" s="6" t="s">
        <v>9392</v>
      </c>
      <c r="E702" s="8" t="s">
        <v>58</v>
      </c>
      <c r="F702" s="8">
        <v>3</v>
      </c>
      <c r="G702" s="8">
        <v>3</v>
      </c>
      <c r="H702" s="6" t="s">
        <v>344</v>
      </c>
      <c r="I702" s="176" t="s">
        <v>11389</v>
      </c>
      <c r="J702" s="176" t="s">
        <v>11389</v>
      </c>
      <c r="K702" s="176" t="s">
        <v>11388</v>
      </c>
      <c r="L702" s="8">
        <v>14</v>
      </c>
      <c r="M702" s="116"/>
      <c r="P7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&lt;tr&gt;&lt;td&gt;30401-5700&lt;/td&gt;&lt;td&gt;Full depth reclamation, method 2, 250mm depth&lt;/td&gt;&lt;td&gt;km&lt;/td&gt;&lt;td&gt;FULL DEPTH RECLAMATION, METHOD 2, 10-INCH DEPTH&lt;/td&gt;&lt;td&gt;MILE&lt;/td&gt;&lt;td&gt;3&lt;/td&gt;&lt;td&gt;3&lt;/td&gt;&lt;td&gt;N&lt;/td&gt;&lt;td&gt; &lt;/td&gt;&lt;td&gt;&lt;/td&gt;&lt;/tr&gt;</v>
      </c>
      <c r="Q702" s="106" t="str">
        <f>IF(PayItems[[#This Row],[Date Added / Modified]]&gt;0,TEXT(PayItems[[#This Row],[Date Added / Modified]],"m/d/yyy"),"")</f>
        <v/>
      </c>
    </row>
    <row r="703" spans="1:17" x14ac:dyDescent="0.2">
      <c r="A703" s="6" t="s">
        <v>9397</v>
      </c>
      <c r="B703" s="6" t="s">
        <v>9436</v>
      </c>
      <c r="C703" s="8" t="s">
        <v>5</v>
      </c>
      <c r="D703" s="6" t="s">
        <v>9393</v>
      </c>
      <c r="E703" s="8" t="s">
        <v>58</v>
      </c>
      <c r="F703" s="8">
        <v>3</v>
      </c>
      <c r="G703" s="8">
        <v>3</v>
      </c>
      <c r="H703" s="6" t="s">
        <v>344</v>
      </c>
      <c r="I703" s="176" t="s">
        <v>11389</v>
      </c>
      <c r="J703" s="176" t="s">
        <v>11389</v>
      </c>
      <c r="K703" s="176" t="s">
        <v>11388</v>
      </c>
      <c r="L703" s="8">
        <v>14</v>
      </c>
      <c r="M703" s="116"/>
      <c r="P7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&lt;tr&gt;&lt;td&gt;30401-5900&lt;/td&gt;&lt;td&gt;Full depth reclamation, method 2, 3000mm depth&lt;/td&gt;&lt;td&gt;km&lt;/td&gt;&lt;td&gt;FULL DEPTH RECLAMATION, METHOD 2, 12-INCH DEPTH&lt;/td&gt;&lt;td&gt;MILE&lt;/td&gt;&lt;td&gt;3&lt;/td&gt;&lt;td&gt;3&lt;/td&gt;&lt;td&gt;N&lt;/td&gt;&lt;td&gt; &lt;/td&gt;&lt;td&gt;&lt;/td&gt;&lt;/tr&gt;</v>
      </c>
      <c r="Q703" s="106" t="str">
        <f>IF(PayItems[[#This Row],[Date Added / Modified]]&gt;0,TEXT(PayItems[[#This Row],[Date Added / Modified]],"m/d/yyy"),"")</f>
        <v/>
      </c>
    </row>
    <row r="704" spans="1:17" x14ac:dyDescent="0.2">
      <c r="A704" s="6" t="s">
        <v>9398</v>
      </c>
      <c r="B704" s="6" t="s">
        <v>9427</v>
      </c>
      <c r="C704" s="8" t="s">
        <v>109</v>
      </c>
      <c r="D704" s="6" t="s">
        <v>8457</v>
      </c>
      <c r="E704" s="8" t="s">
        <v>62</v>
      </c>
      <c r="F704" s="8">
        <v>0</v>
      </c>
      <c r="G704" s="8">
        <v>3</v>
      </c>
      <c r="H704" s="6" t="s">
        <v>344</v>
      </c>
      <c r="I704" s="176" t="s">
        <v>11389</v>
      </c>
      <c r="J704" s="176" t="s">
        <v>11389</v>
      </c>
      <c r="K704" s="176" t="s">
        <v>11388</v>
      </c>
      <c r="L704" s="8">
        <v>14</v>
      </c>
      <c r="M704" s="116"/>
      <c r="P7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&lt;tr&gt;&lt;td&gt;30402-1000&lt;/td&gt;&lt;td&gt;Full depth reclamation, method 1&lt;/td&gt;&lt;td&gt;m2&lt;/td&gt;&lt;td&gt;FULL DEPTH RECLAMATION, METHOD 1&lt;/td&gt;&lt;td&gt;SQYD&lt;/td&gt;&lt;td&gt;0&lt;/td&gt;&lt;td&gt;3&lt;/td&gt;&lt;td&gt;N&lt;/td&gt;&lt;td&gt; &lt;/td&gt;&lt;td&gt;&lt;/td&gt;&lt;/tr&gt;</v>
      </c>
      <c r="Q704" s="106" t="str">
        <f>IF(PayItems[[#This Row],[Date Added / Modified]]&gt;0,TEXT(PayItems[[#This Row],[Date Added / Modified]],"m/d/yyy"),"")</f>
        <v/>
      </c>
    </row>
    <row r="705" spans="1:17" x14ac:dyDescent="0.2">
      <c r="A705" s="6" t="s">
        <v>9399</v>
      </c>
      <c r="B705" s="6" t="s">
        <v>9428</v>
      </c>
      <c r="C705" s="8" t="s">
        <v>109</v>
      </c>
      <c r="D705" s="6" t="s">
        <v>9384</v>
      </c>
      <c r="E705" s="8" t="s">
        <v>62</v>
      </c>
      <c r="F705" s="8">
        <v>0</v>
      </c>
      <c r="G705" s="8">
        <v>3</v>
      </c>
      <c r="H705" s="6" t="s">
        <v>344</v>
      </c>
      <c r="I705" s="176" t="s">
        <v>11389</v>
      </c>
      <c r="J705" s="176" t="s">
        <v>11389</v>
      </c>
      <c r="K705" s="176" t="s">
        <v>11388</v>
      </c>
      <c r="L705" s="8">
        <v>14</v>
      </c>
      <c r="M705" s="116"/>
      <c r="P7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&lt;tr&gt;&lt;td&gt;30402-1300&lt;/td&gt;&lt;td&gt;Full depth reclamation, method 1, 150mm depth&lt;/td&gt;&lt;td&gt;m2&lt;/td&gt;&lt;td&gt;FULL DEPTH RECLAMATION, METHOD 1, 6-INCH DEPTH&lt;/td&gt;&lt;td&gt;SQYD&lt;/td&gt;&lt;td&gt;0&lt;/td&gt;&lt;td&gt;3&lt;/td&gt;&lt;td&gt;N&lt;/td&gt;&lt;td&gt; &lt;/td&gt;&lt;td&gt;&lt;/td&gt;&lt;/tr&gt;</v>
      </c>
      <c r="Q705" s="106" t="str">
        <f>IF(PayItems[[#This Row],[Date Added / Modified]]&gt;0,TEXT(PayItems[[#This Row],[Date Added / Modified]],"m/d/yyy"),"")</f>
        <v/>
      </c>
    </row>
    <row r="706" spans="1:17" x14ac:dyDescent="0.2">
      <c r="A706" s="6" t="s">
        <v>9400</v>
      </c>
      <c r="B706" s="6" t="s">
        <v>9429</v>
      </c>
      <c r="C706" s="8" t="s">
        <v>109</v>
      </c>
      <c r="D706" s="6" t="s">
        <v>9385</v>
      </c>
      <c r="E706" s="8" t="s">
        <v>62</v>
      </c>
      <c r="F706" s="8">
        <v>0</v>
      </c>
      <c r="G706" s="8">
        <v>3</v>
      </c>
      <c r="H706" s="6" t="s">
        <v>344</v>
      </c>
      <c r="I706" s="176" t="s">
        <v>11389</v>
      </c>
      <c r="J706" s="176" t="s">
        <v>11389</v>
      </c>
      <c r="K706" s="176" t="s">
        <v>11388</v>
      </c>
      <c r="L706" s="8">
        <v>14</v>
      </c>
      <c r="M706" s="116"/>
      <c r="P7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&lt;tr&gt;&lt;td&gt;30402-1500&lt;/td&gt;&lt;td&gt;Full depth reclamation, method 1, 200mm depth&lt;/td&gt;&lt;td&gt;m2&lt;/td&gt;&lt;td&gt;FULL DEPTH RECLAMATION, METHOD 1, 8-INCH DEPTH&lt;/td&gt;&lt;td&gt;SQYD&lt;/td&gt;&lt;td&gt;0&lt;/td&gt;&lt;td&gt;3&lt;/td&gt;&lt;td&gt;N&lt;/td&gt;&lt;td&gt; &lt;/td&gt;&lt;td&gt;&lt;/td&gt;&lt;/tr&gt;</v>
      </c>
      <c r="Q706" s="106" t="str">
        <f>IF(PayItems[[#This Row],[Date Added / Modified]]&gt;0,TEXT(PayItems[[#This Row],[Date Added / Modified]],"m/d/yyy"),"")</f>
        <v/>
      </c>
    </row>
    <row r="707" spans="1:17" x14ac:dyDescent="0.2">
      <c r="A707" s="6" t="s">
        <v>9401</v>
      </c>
      <c r="B707" s="6" t="s">
        <v>9430</v>
      </c>
      <c r="C707" s="8" t="s">
        <v>109</v>
      </c>
      <c r="D707" s="6" t="s">
        <v>9386</v>
      </c>
      <c r="E707" s="8" t="s">
        <v>62</v>
      </c>
      <c r="F707" s="8">
        <v>0</v>
      </c>
      <c r="G707" s="8">
        <v>3</v>
      </c>
      <c r="H707" s="6" t="s">
        <v>344</v>
      </c>
      <c r="I707" s="176" t="s">
        <v>11389</v>
      </c>
      <c r="J707" s="176" t="s">
        <v>11389</v>
      </c>
      <c r="K707" s="176" t="s">
        <v>11388</v>
      </c>
      <c r="L707" s="8">
        <v>14</v>
      </c>
      <c r="M707" s="116"/>
      <c r="P7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&lt;tr&gt;&lt;td&gt;30402-1700&lt;/td&gt;&lt;td&gt;Full depth reclamation, method 1, 250mm depth&lt;/td&gt;&lt;td&gt;m2&lt;/td&gt;&lt;td&gt;FULL DEPTH RECLAMATION, METHOD 1, 10-INCH DEPTH&lt;/td&gt;&lt;td&gt;SQYD&lt;/td&gt;&lt;td&gt;0&lt;/td&gt;&lt;td&gt;3&lt;/td&gt;&lt;td&gt;N&lt;/td&gt;&lt;td&gt; &lt;/td&gt;&lt;td&gt;&lt;/td&gt;&lt;/tr&gt;</v>
      </c>
      <c r="Q707" s="106" t="str">
        <f>IF(PayItems[[#This Row],[Date Added / Modified]]&gt;0,TEXT(PayItems[[#This Row],[Date Added / Modified]],"m/d/yyy"),"")</f>
        <v/>
      </c>
    </row>
    <row r="708" spans="1:17" x14ac:dyDescent="0.2">
      <c r="A708" s="6" t="s">
        <v>9402</v>
      </c>
      <c r="B708" s="6" t="s">
        <v>9431</v>
      </c>
      <c r="C708" s="8" t="s">
        <v>109</v>
      </c>
      <c r="D708" s="6" t="s">
        <v>9387</v>
      </c>
      <c r="E708" s="8" t="s">
        <v>62</v>
      </c>
      <c r="F708" s="8">
        <v>0</v>
      </c>
      <c r="G708" s="8">
        <v>3</v>
      </c>
      <c r="H708" s="6" t="s">
        <v>344</v>
      </c>
      <c r="I708" s="176" t="s">
        <v>11389</v>
      </c>
      <c r="J708" s="176" t="s">
        <v>11389</v>
      </c>
      <c r="K708" s="176" t="s">
        <v>11388</v>
      </c>
      <c r="L708" s="8">
        <v>14</v>
      </c>
      <c r="M708" s="116"/>
      <c r="P7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&lt;tr&gt;&lt;td&gt;30402-1900&lt;/td&gt;&lt;td&gt;Full depth reclamation, method 1, 3000mm depth&lt;/td&gt;&lt;td&gt;m2&lt;/td&gt;&lt;td&gt;FULL DEPTH RECLAMATION, METHOD 1, 12-INCH DEPTH&lt;/td&gt;&lt;td&gt;SQYD&lt;/td&gt;&lt;td&gt;0&lt;/td&gt;&lt;td&gt;3&lt;/td&gt;&lt;td&gt;N&lt;/td&gt;&lt;td&gt; &lt;/td&gt;&lt;td&gt;&lt;/td&gt;&lt;/tr&gt;</v>
      </c>
      <c r="Q708" s="106" t="str">
        <f>IF(PayItems[[#This Row],[Date Added / Modified]]&gt;0,TEXT(PayItems[[#This Row],[Date Added / Modified]],"m/d/yyy"),"")</f>
        <v/>
      </c>
    </row>
    <row r="709" spans="1:17" x14ac:dyDescent="0.2">
      <c r="A709" s="6" t="s">
        <v>9403</v>
      </c>
      <c r="B709" s="6" t="s">
        <v>9432</v>
      </c>
      <c r="C709" s="8" t="s">
        <v>109</v>
      </c>
      <c r="D709" s="6" t="s">
        <v>8456</v>
      </c>
      <c r="E709" s="8" t="s">
        <v>62</v>
      </c>
      <c r="F709" s="8">
        <v>0</v>
      </c>
      <c r="G709" s="8">
        <v>3</v>
      </c>
      <c r="H709" s="6" t="s">
        <v>344</v>
      </c>
      <c r="I709" s="176" t="s">
        <v>11389</v>
      </c>
      <c r="J709" s="176" t="s">
        <v>11389</v>
      </c>
      <c r="K709" s="176" t="s">
        <v>11388</v>
      </c>
      <c r="L709" s="8">
        <v>14</v>
      </c>
      <c r="M709" s="116"/>
      <c r="P7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&lt;tr&gt;&lt;td&gt;30402-5000&lt;/td&gt;&lt;td&gt;Full depth reclamation, method 2&lt;/td&gt;&lt;td&gt;m2&lt;/td&gt;&lt;td&gt;FULL DEPTH RECLAMATION, METHOD 2&lt;/td&gt;&lt;td&gt;SQYD&lt;/td&gt;&lt;td&gt;0&lt;/td&gt;&lt;td&gt;3&lt;/td&gt;&lt;td&gt;N&lt;/td&gt;&lt;td&gt; &lt;/td&gt;&lt;td&gt;&lt;/td&gt;&lt;/tr&gt;</v>
      </c>
      <c r="Q709" s="106" t="str">
        <f>IF(PayItems[[#This Row],[Date Added / Modified]]&gt;0,TEXT(PayItems[[#This Row],[Date Added / Modified]],"m/d/yyy"),"")</f>
        <v/>
      </c>
    </row>
    <row r="710" spans="1:17" x14ac:dyDescent="0.2">
      <c r="A710" s="6" t="s">
        <v>10149</v>
      </c>
      <c r="B710" s="6" t="s">
        <v>10151</v>
      </c>
      <c r="C710" s="8" t="s">
        <v>109</v>
      </c>
      <c r="D710" s="6" t="s">
        <v>10152</v>
      </c>
      <c r="E710" s="8" t="s">
        <v>62</v>
      </c>
      <c r="F710" s="8">
        <v>0</v>
      </c>
      <c r="G710" s="8">
        <v>3</v>
      </c>
      <c r="H710" s="6" t="s">
        <v>344</v>
      </c>
      <c r="I710" s="176" t="s">
        <v>11389</v>
      </c>
      <c r="J710" s="176" t="s">
        <v>11389</v>
      </c>
      <c r="K710" s="176" t="s">
        <v>11388</v>
      </c>
      <c r="L710" s="8">
        <v>14</v>
      </c>
      <c r="M710" s="116">
        <v>42214</v>
      </c>
      <c r="N710" s="106" t="s">
        <v>9977</v>
      </c>
      <c r="O710" s="106"/>
      <c r="P7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&lt;tr&gt;&lt;td&gt;30402-5100&lt;/td&gt;&lt;td&gt;Full depth reclamation, method 2, 75mm depth&lt;/td&gt;&lt;td&gt;m2&lt;/td&gt;&lt;td&gt;FULL DEPTH RECLAMATION, METHOD 2, 3-INCH DEPTH&lt;/td&gt;&lt;td&gt;SQYD&lt;/td&gt;&lt;td&gt;0&lt;/td&gt;&lt;td&gt;3&lt;/td&gt;&lt;td&gt;N&lt;/td&gt;&lt;td&gt;7/29/2015&lt;/td&gt;&lt;td&gt;&lt;/td&gt;&lt;/tr&gt;</v>
      </c>
      <c r="Q710" s="106" t="str">
        <f>IF(PayItems[[#This Row],[Date Added / Modified]]&gt;0,TEXT(PayItems[[#This Row],[Date Added / Modified]],"m/d/yyy"),"")</f>
        <v>7/29/2015</v>
      </c>
    </row>
    <row r="711" spans="1:17" x14ac:dyDescent="0.2">
      <c r="A711" s="6" t="s">
        <v>10150</v>
      </c>
      <c r="B711" s="6" t="s">
        <v>10153</v>
      </c>
      <c r="C711" s="8" t="s">
        <v>109</v>
      </c>
      <c r="D711" s="6" t="s">
        <v>10154</v>
      </c>
      <c r="E711" s="8" t="s">
        <v>62</v>
      </c>
      <c r="F711" s="8">
        <v>0</v>
      </c>
      <c r="G711" s="8">
        <v>3</v>
      </c>
      <c r="H711" s="6" t="s">
        <v>344</v>
      </c>
      <c r="I711" s="176" t="s">
        <v>11389</v>
      </c>
      <c r="J711" s="176" t="s">
        <v>11389</v>
      </c>
      <c r="K711" s="176" t="s">
        <v>11388</v>
      </c>
      <c r="L711" s="8">
        <v>14</v>
      </c>
      <c r="M711" s="116">
        <v>42214</v>
      </c>
      <c r="N711" s="106" t="s">
        <v>9977</v>
      </c>
      <c r="O711" s="106"/>
      <c r="P7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&lt;tr&gt;&lt;td&gt;30402-5200&lt;/td&gt;&lt;td&gt;Full depth reclamation, method 2, 100mm depth&lt;/td&gt;&lt;td&gt;m2&lt;/td&gt;&lt;td&gt;FULL DEPTH RECLAMATION, METHOD 2, 4-INCH DEPTH&lt;/td&gt;&lt;td&gt;SQYD&lt;/td&gt;&lt;td&gt;0&lt;/td&gt;&lt;td&gt;3&lt;/td&gt;&lt;td&gt;N&lt;/td&gt;&lt;td&gt;7/29/2015&lt;/td&gt;&lt;td&gt;&lt;/td&gt;&lt;/tr&gt;</v>
      </c>
      <c r="Q711" s="106" t="str">
        <f>IF(PayItems[[#This Row],[Date Added / Modified]]&gt;0,TEXT(PayItems[[#This Row],[Date Added / Modified]],"m/d/yyy"),"")</f>
        <v>7/29/2015</v>
      </c>
    </row>
    <row r="712" spans="1:17" s="88" customFormat="1" x14ac:dyDescent="0.2">
      <c r="A712" s="106" t="s">
        <v>11463</v>
      </c>
      <c r="B712" s="88" t="s">
        <v>11465</v>
      </c>
      <c r="C712" s="104" t="s">
        <v>109</v>
      </c>
      <c r="D712" s="88" t="s">
        <v>11464</v>
      </c>
      <c r="E712" s="104" t="s">
        <v>62</v>
      </c>
      <c r="F712" s="180">
        <v>0</v>
      </c>
      <c r="G712" s="180">
        <v>3</v>
      </c>
      <c r="H712" s="106" t="s">
        <v>344</v>
      </c>
      <c r="I712" s="177" t="s">
        <v>11389</v>
      </c>
      <c r="J712" s="177" t="s">
        <v>11389</v>
      </c>
      <c r="K712" s="177" t="s">
        <v>11388</v>
      </c>
      <c r="L712" s="180">
        <v>14</v>
      </c>
      <c r="M712" s="116">
        <v>45496</v>
      </c>
      <c r="N712" s="106" t="s">
        <v>9977</v>
      </c>
      <c r="O712" s="179"/>
      <c r="P712"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&lt;tr&gt;&lt;td&gt;30402-5250&lt;/td&gt;&lt;td&gt;Full depth reclamation, method 2, 125mm depth&lt;/td&gt;&lt;td&gt;m2&lt;/td&gt;&lt;td&gt;FULL DEPTH RECLAMATION, METHOD 2, 5-INCH DEPTH&lt;/td&gt;&lt;td&gt;SQYD&lt;/td&gt;&lt;td&gt;0&lt;/td&gt;&lt;td&gt;3&lt;/td&gt;&lt;td&gt;N&lt;/td&gt;&lt;td&gt;7/23/2024&lt;/td&gt;&lt;td&gt;&lt;/td&gt;&lt;/tr&gt;</v>
      </c>
      <c r="Q712" s="181" t="str">
        <f>IF(PayItems[[#This Row],[Date Added / Modified]]&gt;0,TEXT(PayItems[[#This Row],[Date Added / Modified]],"m/d/yyy"),"")</f>
        <v>7/23/2024</v>
      </c>
    </row>
    <row r="713" spans="1:17" x14ac:dyDescent="0.2">
      <c r="A713" s="6" t="s">
        <v>9404</v>
      </c>
      <c r="B713" s="6" t="s">
        <v>9433</v>
      </c>
      <c r="C713" s="8" t="s">
        <v>109</v>
      </c>
      <c r="D713" s="6" t="s">
        <v>9390</v>
      </c>
      <c r="E713" s="8" t="s">
        <v>62</v>
      </c>
      <c r="F713" s="8">
        <v>0</v>
      </c>
      <c r="G713" s="8">
        <v>3</v>
      </c>
      <c r="H713" s="6" t="s">
        <v>344</v>
      </c>
      <c r="I713" s="176" t="s">
        <v>11389</v>
      </c>
      <c r="J713" s="176" t="s">
        <v>11389</v>
      </c>
      <c r="K713" s="176" t="s">
        <v>11388</v>
      </c>
      <c r="L713" s="8">
        <v>14</v>
      </c>
      <c r="M713" s="116"/>
      <c r="P7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&lt;tr&gt;&lt;td&gt;30402-5300&lt;/td&gt;&lt;td&gt;Full depth reclamation, method 2, 150mm depth&lt;/td&gt;&lt;td&gt;m2&lt;/td&gt;&lt;td&gt;FULL DEPTH RECLAMATION, METHOD 2, 6-INCH DEPTH&lt;/td&gt;&lt;td&gt;SQYD&lt;/td&gt;&lt;td&gt;0&lt;/td&gt;&lt;td&gt;3&lt;/td&gt;&lt;td&gt;N&lt;/td&gt;&lt;td&gt; &lt;/td&gt;&lt;td&gt;&lt;/td&gt;&lt;/tr&gt;</v>
      </c>
      <c r="Q713" s="106" t="str">
        <f>IF(PayItems[[#This Row],[Date Added / Modified]]&gt;0,TEXT(PayItems[[#This Row],[Date Added / Modified]],"m/d/yyy"),"")</f>
        <v/>
      </c>
    </row>
    <row r="714" spans="1:17" x14ac:dyDescent="0.2">
      <c r="A714" s="6" t="s">
        <v>9405</v>
      </c>
      <c r="B714" s="6" t="s">
        <v>9434</v>
      </c>
      <c r="C714" s="8" t="s">
        <v>109</v>
      </c>
      <c r="D714" s="6" t="s">
        <v>9391</v>
      </c>
      <c r="E714" s="8" t="s">
        <v>62</v>
      </c>
      <c r="F714" s="8">
        <v>0</v>
      </c>
      <c r="G714" s="8">
        <v>3</v>
      </c>
      <c r="H714" s="6" t="s">
        <v>344</v>
      </c>
      <c r="I714" s="176" t="s">
        <v>11389</v>
      </c>
      <c r="J714" s="176" t="s">
        <v>11389</v>
      </c>
      <c r="K714" s="176" t="s">
        <v>11388</v>
      </c>
      <c r="L714" s="8">
        <v>14</v>
      </c>
      <c r="M714" s="116"/>
      <c r="P7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&lt;tr&gt;&lt;td&gt;30402-5500&lt;/td&gt;&lt;td&gt;Full depth reclamation, method 2, 200mm depth&lt;/td&gt;&lt;td&gt;m2&lt;/td&gt;&lt;td&gt;FULL DEPTH RECLAMATION, METHOD 2, 8-INCH DEPTH&lt;/td&gt;&lt;td&gt;SQYD&lt;/td&gt;&lt;td&gt;0&lt;/td&gt;&lt;td&gt;3&lt;/td&gt;&lt;td&gt;N&lt;/td&gt;&lt;td&gt; &lt;/td&gt;&lt;td&gt;&lt;/td&gt;&lt;/tr&gt;</v>
      </c>
      <c r="Q714" s="106" t="str">
        <f>IF(PayItems[[#This Row],[Date Added / Modified]]&gt;0,TEXT(PayItems[[#This Row],[Date Added / Modified]],"m/d/yyy"),"")</f>
        <v/>
      </c>
    </row>
    <row r="715" spans="1:17" x14ac:dyDescent="0.2">
      <c r="A715" s="6" t="s">
        <v>10079</v>
      </c>
      <c r="B715" s="6" t="s">
        <v>10077</v>
      </c>
      <c r="C715" s="8" t="s">
        <v>109</v>
      </c>
      <c r="D715" s="6" t="s">
        <v>10078</v>
      </c>
      <c r="E715" s="8" t="s">
        <v>62</v>
      </c>
      <c r="F715" s="8">
        <v>0</v>
      </c>
      <c r="G715" s="8">
        <v>3</v>
      </c>
      <c r="H715" s="6" t="s">
        <v>344</v>
      </c>
      <c r="I715" s="176" t="s">
        <v>11389</v>
      </c>
      <c r="J715" s="176" t="s">
        <v>11389</v>
      </c>
      <c r="K715" s="176" t="s">
        <v>11388</v>
      </c>
      <c r="L715" s="8">
        <v>14</v>
      </c>
      <c r="M715" s="116">
        <v>42037</v>
      </c>
      <c r="N715" s="106" t="s">
        <v>9977</v>
      </c>
      <c r="O715" s="106"/>
      <c r="P7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&lt;tr&gt;&lt;td&gt;30402-5600&lt;/td&gt;&lt;td&gt;Full depth reclamation, method 2, 225mm depth&lt;/td&gt;&lt;td&gt;m2&lt;/td&gt;&lt;td&gt;FULL DEPTH RECLAMATION, METHOD 2, 9-INCH DEPTH&lt;/td&gt;&lt;td&gt;SQYD&lt;/td&gt;&lt;td&gt;0&lt;/td&gt;&lt;td&gt;3&lt;/td&gt;&lt;td&gt;N&lt;/td&gt;&lt;td&gt;2/2/2015&lt;/td&gt;&lt;td&gt;&lt;/td&gt;&lt;/tr&gt;</v>
      </c>
      <c r="Q715" s="106" t="str">
        <f>IF(PayItems[[#This Row],[Date Added / Modified]]&gt;0,TEXT(PayItems[[#This Row],[Date Added / Modified]],"m/d/yyy"),"")</f>
        <v>2/2/2015</v>
      </c>
    </row>
    <row r="716" spans="1:17" x14ac:dyDescent="0.2">
      <c r="A716" s="6" t="s">
        <v>9406</v>
      </c>
      <c r="B716" s="6" t="s">
        <v>9435</v>
      </c>
      <c r="C716" s="8" t="s">
        <v>109</v>
      </c>
      <c r="D716" s="6" t="s">
        <v>9392</v>
      </c>
      <c r="E716" s="8" t="s">
        <v>62</v>
      </c>
      <c r="F716" s="8">
        <v>0</v>
      </c>
      <c r="G716" s="8">
        <v>3</v>
      </c>
      <c r="H716" s="6" t="s">
        <v>344</v>
      </c>
      <c r="I716" s="176" t="s">
        <v>11389</v>
      </c>
      <c r="J716" s="176" t="s">
        <v>11389</v>
      </c>
      <c r="K716" s="176" t="s">
        <v>11388</v>
      </c>
      <c r="L716" s="8">
        <v>14</v>
      </c>
      <c r="M716" s="116"/>
      <c r="P7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&lt;tr&gt;&lt;td&gt;30402-5700&lt;/td&gt;&lt;td&gt;Full depth reclamation, method 2, 250mm depth&lt;/td&gt;&lt;td&gt;m2&lt;/td&gt;&lt;td&gt;FULL DEPTH RECLAMATION, METHOD 2, 10-INCH DEPTH&lt;/td&gt;&lt;td&gt;SQYD&lt;/td&gt;&lt;td&gt;0&lt;/td&gt;&lt;td&gt;3&lt;/td&gt;&lt;td&gt;N&lt;/td&gt;&lt;td&gt; &lt;/td&gt;&lt;td&gt;&lt;/td&gt;&lt;/tr&gt;</v>
      </c>
      <c r="Q716" s="106" t="str">
        <f>IF(PayItems[[#This Row],[Date Added / Modified]]&gt;0,TEXT(PayItems[[#This Row],[Date Added / Modified]],"m/d/yyy"),"")</f>
        <v/>
      </c>
    </row>
    <row r="717" spans="1:17" x14ac:dyDescent="0.2">
      <c r="A717" s="6" t="s">
        <v>9407</v>
      </c>
      <c r="B717" s="6" t="s">
        <v>9436</v>
      </c>
      <c r="C717" s="8" t="s">
        <v>109</v>
      </c>
      <c r="D717" s="6" t="s">
        <v>9393</v>
      </c>
      <c r="E717" s="8" t="s">
        <v>62</v>
      </c>
      <c r="F717" s="8">
        <v>0</v>
      </c>
      <c r="G717" s="8">
        <v>3</v>
      </c>
      <c r="H717" s="6" t="s">
        <v>344</v>
      </c>
      <c r="I717" s="176" t="s">
        <v>11389</v>
      </c>
      <c r="J717" s="176" t="s">
        <v>11389</v>
      </c>
      <c r="K717" s="176" t="s">
        <v>11388</v>
      </c>
      <c r="L717" s="8">
        <v>14</v>
      </c>
      <c r="M717" s="116"/>
      <c r="P7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&lt;tr&gt;&lt;td&gt;30402-5900&lt;/td&gt;&lt;td&gt;Full depth reclamation, method 2, 3000mm depth&lt;/td&gt;&lt;td&gt;m2&lt;/td&gt;&lt;td&gt;FULL DEPTH RECLAMATION, METHOD 2, 12-INCH DEPTH&lt;/td&gt;&lt;td&gt;SQYD&lt;/td&gt;&lt;td&gt;0&lt;/td&gt;&lt;td&gt;3&lt;/td&gt;&lt;td&gt;N&lt;/td&gt;&lt;td&gt; &lt;/td&gt;&lt;td&gt;&lt;/td&gt;&lt;/tr&gt;</v>
      </c>
      <c r="Q717" s="106" t="str">
        <f>IF(PayItems[[#This Row],[Date Added / Modified]]&gt;0,TEXT(PayItems[[#This Row],[Date Added / Modified]],"m/d/yyy"),"")</f>
        <v/>
      </c>
    </row>
    <row r="718" spans="1:17" x14ac:dyDescent="0.2">
      <c r="A718" s="8" t="s">
        <v>380</v>
      </c>
      <c r="B718" s="6" t="s">
        <v>8654</v>
      </c>
      <c r="C718" s="8" t="s">
        <v>5</v>
      </c>
      <c r="D718" s="6" t="s">
        <v>8655</v>
      </c>
      <c r="E718" s="8" t="s">
        <v>58</v>
      </c>
      <c r="F718" s="8">
        <v>3</v>
      </c>
      <c r="G718" s="8">
        <v>3</v>
      </c>
      <c r="H718" s="8" t="s">
        <v>344</v>
      </c>
      <c r="I718" s="176" t="s">
        <v>11389</v>
      </c>
      <c r="J718" s="176" t="s">
        <v>11389</v>
      </c>
      <c r="K718" s="176" t="s">
        <v>11388</v>
      </c>
      <c r="L718" s="8">
        <v>14</v>
      </c>
      <c r="M718" s="116"/>
      <c r="P7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&lt;tr&gt;&lt;td&gt;30501-0000&lt;/td&gt;&lt;td&gt;Full depth reclamation with cement&lt;/td&gt;&lt;td&gt;km&lt;/td&gt;&lt;td&gt;FULL DEPTH RECLAMATION WITH CEMENT&lt;/td&gt;&lt;td&gt;MILE&lt;/td&gt;&lt;td&gt;3&lt;/td&gt;&lt;td&gt;3&lt;/td&gt;&lt;td&gt;N&lt;/td&gt;&lt;td&gt; &lt;/td&gt;&lt;td&gt;&lt;/td&gt;&lt;/tr&gt;</v>
      </c>
      <c r="Q718" s="106" t="str">
        <f>IF(PayItems[[#This Row],[Date Added / Modified]]&gt;0,TEXT(PayItems[[#This Row],[Date Added / Modified]],"m/d/yyy"),"")</f>
        <v/>
      </c>
    </row>
    <row r="719" spans="1:17" x14ac:dyDescent="0.2">
      <c r="A719" s="8" t="s">
        <v>8664</v>
      </c>
      <c r="B719" s="6" t="s">
        <v>8657</v>
      </c>
      <c r="C719" s="8" t="s">
        <v>5</v>
      </c>
      <c r="D719" s="6" t="s">
        <v>8656</v>
      </c>
      <c r="E719" s="8" t="s">
        <v>58</v>
      </c>
      <c r="F719" s="8">
        <v>3</v>
      </c>
      <c r="G719" s="8">
        <v>3</v>
      </c>
      <c r="H719" s="8" t="s">
        <v>344</v>
      </c>
      <c r="I719" s="176" t="s">
        <v>11389</v>
      </c>
      <c r="J719" s="176" t="s">
        <v>11389</v>
      </c>
      <c r="K719" s="176" t="s">
        <v>11388</v>
      </c>
      <c r="L719" s="8">
        <v>14</v>
      </c>
      <c r="M719" s="116"/>
      <c r="P7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&lt;tr&gt;&lt;td&gt;30501-0400&lt;/td&gt;&lt;td&gt;Full depth reclamation with cement, 100mm depth&lt;/td&gt;&lt;td&gt;km&lt;/td&gt;&lt;td&gt;FULL DEPTH RECLAMATION WITH CEMENT, 4-INCH DEPTH&lt;/td&gt;&lt;td&gt;MILE&lt;/td&gt;&lt;td&gt;3&lt;/td&gt;&lt;td&gt;3&lt;/td&gt;&lt;td&gt;N&lt;/td&gt;&lt;td&gt; &lt;/td&gt;&lt;td&gt;&lt;/td&gt;&lt;/tr&gt;</v>
      </c>
      <c r="Q719" s="106" t="str">
        <f>IF(PayItems[[#This Row],[Date Added / Modified]]&gt;0,TEXT(PayItems[[#This Row],[Date Added / Modified]],"m/d/yyy"),"")</f>
        <v/>
      </c>
    </row>
    <row r="720" spans="1:17" x14ac:dyDescent="0.2">
      <c r="A720" s="8" t="s">
        <v>8665</v>
      </c>
      <c r="B720" s="6" t="s">
        <v>8661</v>
      </c>
      <c r="C720" s="8" t="s">
        <v>5</v>
      </c>
      <c r="D720" s="6" t="s">
        <v>8658</v>
      </c>
      <c r="E720" s="8" t="s">
        <v>58</v>
      </c>
      <c r="F720" s="8">
        <v>3</v>
      </c>
      <c r="G720" s="8">
        <v>3</v>
      </c>
      <c r="H720" s="8" t="s">
        <v>344</v>
      </c>
      <c r="I720" s="176" t="s">
        <v>11389</v>
      </c>
      <c r="J720" s="176" t="s">
        <v>11389</v>
      </c>
      <c r="K720" s="176" t="s">
        <v>11388</v>
      </c>
      <c r="L720" s="8">
        <v>14</v>
      </c>
      <c r="M720" s="116"/>
      <c r="P7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&lt;tr&gt;&lt;td&gt;30501-0600&lt;/td&gt;&lt;td&gt;Full depth reclamation with cement, 150mm depth&lt;/td&gt;&lt;td&gt;km&lt;/td&gt;&lt;td&gt;FULL DEPTH RECLAMATION WITH CEMENT, 6-INCH DEPTH&lt;/td&gt;&lt;td&gt;MILE&lt;/td&gt;&lt;td&gt;3&lt;/td&gt;&lt;td&gt;3&lt;/td&gt;&lt;td&gt;N&lt;/td&gt;&lt;td&gt; &lt;/td&gt;&lt;td&gt;&lt;/td&gt;&lt;/tr&gt;</v>
      </c>
      <c r="Q720" s="106" t="str">
        <f>IF(PayItems[[#This Row],[Date Added / Modified]]&gt;0,TEXT(PayItems[[#This Row],[Date Added / Modified]],"m/d/yyy"),"")</f>
        <v/>
      </c>
    </row>
    <row r="721" spans="1:17" x14ac:dyDescent="0.2">
      <c r="A721" s="8" t="s">
        <v>8666</v>
      </c>
      <c r="B721" s="6" t="s">
        <v>8662</v>
      </c>
      <c r="C721" s="8" t="s">
        <v>5</v>
      </c>
      <c r="D721" s="6" t="s">
        <v>8659</v>
      </c>
      <c r="E721" s="8" t="s">
        <v>58</v>
      </c>
      <c r="F721" s="8">
        <v>3</v>
      </c>
      <c r="G721" s="8">
        <v>3</v>
      </c>
      <c r="H721" s="8" t="s">
        <v>344</v>
      </c>
      <c r="I721" s="176" t="s">
        <v>11389</v>
      </c>
      <c r="J721" s="176" t="s">
        <v>11389</v>
      </c>
      <c r="K721" s="176" t="s">
        <v>11388</v>
      </c>
      <c r="L721" s="8">
        <v>14</v>
      </c>
      <c r="M721" s="116"/>
      <c r="P7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&lt;tr&gt;&lt;td&gt;30501-0800&lt;/td&gt;&lt;td&gt;Full depth reclamation with cement, 200mm depth&lt;/td&gt;&lt;td&gt;km&lt;/td&gt;&lt;td&gt;FULL DEPTH RECLAMATION WITH CEMENT, 8-INCH DEPTH&lt;/td&gt;&lt;td&gt;MILE&lt;/td&gt;&lt;td&gt;3&lt;/td&gt;&lt;td&gt;3&lt;/td&gt;&lt;td&gt;N&lt;/td&gt;&lt;td&gt; &lt;/td&gt;&lt;td&gt;&lt;/td&gt;&lt;/tr&gt;</v>
      </c>
      <c r="Q721" s="106" t="str">
        <f>IF(PayItems[[#This Row],[Date Added / Modified]]&gt;0,TEXT(PayItems[[#This Row],[Date Added / Modified]],"m/d/yyy"),"")</f>
        <v/>
      </c>
    </row>
    <row r="722" spans="1:17" x14ac:dyDescent="0.2">
      <c r="A722" s="8" t="s">
        <v>8667</v>
      </c>
      <c r="B722" s="6" t="s">
        <v>8663</v>
      </c>
      <c r="C722" s="8" t="s">
        <v>5</v>
      </c>
      <c r="D722" s="6" t="s">
        <v>8660</v>
      </c>
      <c r="E722" s="8" t="s">
        <v>58</v>
      </c>
      <c r="F722" s="8">
        <v>3</v>
      </c>
      <c r="G722" s="8">
        <v>3</v>
      </c>
      <c r="H722" s="8" t="s">
        <v>344</v>
      </c>
      <c r="I722" s="176" t="s">
        <v>11389</v>
      </c>
      <c r="J722" s="176" t="s">
        <v>11389</v>
      </c>
      <c r="K722" s="176" t="s">
        <v>11388</v>
      </c>
      <c r="L722" s="8">
        <v>14</v>
      </c>
      <c r="M722" s="116"/>
      <c r="P7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&lt;tr&gt;&lt;td&gt;30501-1000&lt;/td&gt;&lt;td&gt;Full depth reclamation with cement, 250mm depth&lt;/td&gt;&lt;td&gt;km&lt;/td&gt;&lt;td&gt;FULL DEPTH RECLAMATION WITH CEMENT, 10-INCH DEPTH&lt;/td&gt;&lt;td&gt;MILE&lt;/td&gt;&lt;td&gt;3&lt;/td&gt;&lt;td&gt;3&lt;/td&gt;&lt;td&gt;N&lt;/td&gt;&lt;td&gt; &lt;/td&gt;&lt;td&gt;&lt;/td&gt;&lt;/tr&gt;</v>
      </c>
      <c r="Q722" s="106" t="str">
        <f>IF(PayItems[[#This Row],[Date Added / Modified]]&gt;0,TEXT(PayItems[[#This Row],[Date Added / Modified]],"m/d/yyy"),"")</f>
        <v/>
      </c>
    </row>
    <row r="723" spans="1:17" x14ac:dyDescent="0.2">
      <c r="A723" s="8" t="s">
        <v>382</v>
      </c>
      <c r="B723" s="6" t="s">
        <v>8654</v>
      </c>
      <c r="C723" s="8" t="s">
        <v>109</v>
      </c>
      <c r="D723" s="6" t="s">
        <v>8655</v>
      </c>
      <c r="E723" s="8" t="s">
        <v>62</v>
      </c>
      <c r="F723" s="8">
        <v>0</v>
      </c>
      <c r="G723" s="8">
        <v>3</v>
      </c>
      <c r="H723" s="8" t="s">
        <v>344</v>
      </c>
      <c r="I723" s="176" t="s">
        <v>11389</v>
      </c>
      <c r="J723" s="176" t="s">
        <v>11389</v>
      </c>
      <c r="K723" s="176" t="s">
        <v>11388</v>
      </c>
      <c r="L723" s="8">
        <v>14</v>
      </c>
      <c r="M723" s="116"/>
      <c r="P7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&lt;tr&gt;&lt;td&gt;30502-0000&lt;/td&gt;&lt;td&gt;Full depth reclamation with cement&lt;/td&gt;&lt;td&gt;m2&lt;/td&gt;&lt;td&gt;FULL DEPTH RECLAMATION WITH CEMENT&lt;/td&gt;&lt;td&gt;SQYD&lt;/td&gt;&lt;td&gt;0&lt;/td&gt;&lt;td&gt;3&lt;/td&gt;&lt;td&gt;N&lt;/td&gt;&lt;td&gt; &lt;/td&gt;&lt;td&gt;&lt;/td&gt;&lt;/tr&gt;</v>
      </c>
      <c r="Q723" s="106" t="str">
        <f>IF(PayItems[[#This Row],[Date Added / Modified]]&gt;0,TEXT(PayItems[[#This Row],[Date Added / Modified]],"m/d/yyy"),"")</f>
        <v/>
      </c>
    </row>
    <row r="724" spans="1:17" x14ac:dyDescent="0.2">
      <c r="A724" s="8" t="s">
        <v>389</v>
      </c>
      <c r="B724" s="6" t="s">
        <v>8657</v>
      </c>
      <c r="C724" s="8" t="s">
        <v>109</v>
      </c>
      <c r="D724" s="6" t="s">
        <v>8656</v>
      </c>
      <c r="E724" s="8" t="s">
        <v>62</v>
      </c>
      <c r="F724" s="8">
        <v>0</v>
      </c>
      <c r="G724" s="8">
        <v>3</v>
      </c>
      <c r="H724" s="8" t="s">
        <v>344</v>
      </c>
      <c r="I724" s="176" t="s">
        <v>11389</v>
      </c>
      <c r="J724" s="176" t="s">
        <v>11389</v>
      </c>
      <c r="K724" s="176" t="s">
        <v>11388</v>
      </c>
      <c r="L724" s="8">
        <v>14</v>
      </c>
      <c r="M724" s="116"/>
      <c r="P7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&lt;tr&gt;&lt;td&gt;30502-0400&lt;/td&gt;&lt;td&gt;Full depth reclamation with cement, 100mm depth&lt;/td&gt;&lt;td&gt;m2&lt;/td&gt;&lt;td&gt;FULL DEPTH RECLAMATION WITH CEMENT, 4-INCH DEPTH&lt;/td&gt;&lt;td&gt;SQYD&lt;/td&gt;&lt;td&gt;0&lt;/td&gt;&lt;td&gt;3&lt;/td&gt;&lt;td&gt;N&lt;/td&gt;&lt;td&gt; &lt;/td&gt;&lt;td&gt;&lt;/td&gt;&lt;/tr&gt;</v>
      </c>
      <c r="Q724" s="106" t="str">
        <f>IF(PayItems[[#This Row],[Date Added / Modified]]&gt;0,TEXT(PayItems[[#This Row],[Date Added / Modified]],"m/d/yyy"),"")</f>
        <v/>
      </c>
    </row>
    <row r="725" spans="1:17" x14ac:dyDescent="0.2">
      <c r="A725" s="8" t="s">
        <v>394</v>
      </c>
      <c r="B725" s="6" t="s">
        <v>8661</v>
      </c>
      <c r="C725" s="8" t="s">
        <v>109</v>
      </c>
      <c r="D725" s="6" t="s">
        <v>8658</v>
      </c>
      <c r="E725" s="8" t="s">
        <v>62</v>
      </c>
      <c r="F725" s="8">
        <v>0</v>
      </c>
      <c r="G725" s="8">
        <v>3</v>
      </c>
      <c r="H725" s="8" t="s">
        <v>344</v>
      </c>
      <c r="I725" s="176" t="s">
        <v>11389</v>
      </c>
      <c r="J725" s="176" t="s">
        <v>11389</v>
      </c>
      <c r="K725" s="176" t="s">
        <v>11388</v>
      </c>
      <c r="L725" s="8">
        <v>14</v>
      </c>
      <c r="M725" s="116"/>
      <c r="P7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&lt;tr&gt;&lt;td&gt;30502-0600&lt;/td&gt;&lt;td&gt;Full depth reclamation with cement, 150mm depth&lt;/td&gt;&lt;td&gt;m2&lt;/td&gt;&lt;td&gt;FULL DEPTH RECLAMATION WITH CEMENT, 6-INCH DEPTH&lt;/td&gt;&lt;td&gt;SQYD&lt;/td&gt;&lt;td&gt;0&lt;/td&gt;&lt;td&gt;3&lt;/td&gt;&lt;td&gt;N&lt;/td&gt;&lt;td&gt; &lt;/td&gt;&lt;td&gt;&lt;/td&gt;&lt;/tr&gt;</v>
      </c>
      <c r="Q725" s="106" t="str">
        <f>IF(PayItems[[#This Row],[Date Added / Modified]]&gt;0,TEXT(PayItems[[#This Row],[Date Added / Modified]],"m/d/yyy"),"")</f>
        <v/>
      </c>
    </row>
    <row r="726" spans="1:17" x14ac:dyDescent="0.2">
      <c r="A726" s="8" t="s">
        <v>399</v>
      </c>
      <c r="B726" s="6" t="s">
        <v>8662</v>
      </c>
      <c r="C726" s="8" t="s">
        <v>109</v>
      </c>
      <c r="D726" s="6" t="s">
        <v>8659</v>
      </c>
      <c r="E726" s="8" t="s">
        <v>62</v>
      </c>
      <c r="F726" s="8">
        <v>0</v>
      </c>
      <c r="G726" s="8">
        <v>3</v>
      </c>
      <c r="H726" s="8" t="s">
        <v>344</v>
      </c>
      <c r="I726" s="176" t="s">
        <v>11389</v>
      </c>
      <c r="J726" s="176" t="s">
        <v>11389</v>
      </c>
      <c r="K726" s="176" t="s">
        <v>11388</v>
      </c>
      <c r="L726" s="8">
        <v>14</v>
      </c>
      <c r="M726" s="116"/>
      <c r="P7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&lt;tr&gt;&lt;td&gt;30502-0800&lt;/td&gt;&lt;td&gt;Full depth reclamation with cement, 200mm depth&lt;/td&gt;&lt;td&gt;m2&lt;/td&gt;&lt;td&gt;FULL DEPTH RECLAMATION WITH CEMENT, 8-INCH DEPTH&lt;/td&gt;&lt;td&gt;SQYD&lt;/td&gt;&lt;td&gt;0&lt;/td&gt;&lt;td&gt;3&lt;/td&gt;&lt;td&gt;N&lt;/td&gt;&lt;td&gt; &lt;/td&gt;&lt;td&gt;&lt;/td&gt;&lt;/tr&gt;</v>
      </c>
      <c r="Q726" s="106" t="str">
        <f>IF(PayItems[[#This Row],[Date Added / Modified]]&gt;0,TEXT(PayItems[[#This Row],[Date Added / Modified]],"m/d/yyy"),"")</f>
        <v/>
      </c>
    </row>
    <row r="727" spans="1:17" x14ac:dyDescent="0.2">
      <c r="A727" s="104" t="s">
        <v>11351</v>
      </c>
      <c r="B727" s="88" t="s">
        <v>11353</v>
      </c>
      <c r="C727" s="104" t="s">
        <v>109</v>
      </c>
      <c r="D727" s="88" t="s">
        <v>11352</v>
      </c>
      <c r="E727" s="104" t="s">
        <v>62</v>
      </c>
      <c r="F727" s="104">
        <v>0</v>
      </c>
      <c r="G727" s="104">
        <v>3</v>
      </c>
      <c r="H727" s="104" t="s">
        <v>344</v>
      </c>
      <c r="I727" s="176" t="s">
        <v>11389</v>
      </c>
      <c r="J727" s="176" t="s">
        <v>11389</v>
      </c>
      <c r="K727" s="176" t="s">
        <v>11388</v>
      </c>
      <c r="L727" s="104">
        <v>14</v>
      </c>
      <c r="M727" s="116">
        <v>44508</v>
      </c>
      <c r="N727" s="88" t="s">
        <v>9977</v>
      </c>
      <c r="O727" s="88"/>
      <c r="P7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&lt;tr&gt;&lt;td&gt;30502-0900&lt;/td&gt;&lt;td&gt;Full depth reclamation with cement, 225mm depth&lt;/td&gt;&lt;td&gt;m2&lt;/td&gt;&lt;td&gt;FULL DEPTH RECLAMATION WITH CEMENT, 9-INCH DEPTH&lt;/td&gt;&lt;td&gt;SQYD&lt;/td&gt;&lt;td&gt;0&lt;/td&gt;&lt;td&gt;3&lt;/td&gt;&lt;td&gt;N&lt;/td&gt;&lt;td&gt;11/8/2021&lt;/td&gt;&lt;td&gt;&lt;/td&gt;&lt;/tr&gt;</v>
      </c>
      <c r="Q727" s="106" t="str">
        <f>IF(PayItems[[#This Row],[Date Added / Modified]]&gt;0,TEXT(PayItems[[#This Row],[Date Added / Modified]],"m/d/yyy"),"")</f>
        <v>11/8/2021</v>
      </c>
    </row>
    <row r="728" spans="1:17" x14ac:dyDescent="0.2">
      <c r="A728" s="8" t="s">
        <v>404</v>
      </c>
      <c r="B728" s="6" t="s">
        <v>8663</v>
      </c>
      <c r="C728" s="8" t="s">
        <v>109</v>
      </c>
      <c r="D728" s="6" t="s">
        <v>8660</v>
      </c>
      <c r="E728" s="8" t="s">
        <v>62</v>
      </c>
      <c r="F728" s="8">
        <v>0</v>
      </c>
      <c r="G728" s="8">
        <v>3</v>
      </c>
      <c r="H728" s="8" t="s">
        <v>344</v>
      </c>
      <c r="I728" s="176" t="s">
        <v>11389</v>
      </c>
      <c r="J728" s="176" t="s">
        <v>11389</v>
      </c>
      <c r="K728" s="176" t="s">
        <v>11388</v>
      </c>
      <c r="L728" s="8">
        <v>14</v>
      </c>
      <c r="M728" s="116"/>
      <c r="P7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&lt;tr&gt;&lt;td&gt;30502-1000&lt;/td&gt;&lt;td&gt;Full depth reclamation with cement, 250mm depth&lt;/td&gt;&lt;td&gt;m2&lt;/td&gt;&lt;td&gt;FULL DEPTH RECLAMATION WITH CEMENT, 10-INCH DEPTH&lt;/td&gt;&lt;td&gt;SQYD&lt;/td&gt;&lt;td&gt;0&lt;/td&gt;&lt;td&gt;3&lt;/td&gt;&lt;td&gt;N&lt;/td&gt;&lt;td&gt; &lt;/td&gt;&lt;td&gt;&lt;/td&gt;&lt;/tr&gt;</v>
      </c>
      <c r="Q728" s="106" t="str">
        <f>IF(PayItems[[#This Row],[Date Added / Modified]]&gt;0,TEXT(PayItems[[#This Row],[Date Added / Modified]],"m/d/yyy"),"")</f>
        <v/>
      </c>
    </row>
    <row r="729" spans="1:17" x14ac:dyDescent="0.2">
      <c r="A729" s="6" t="s">
        <v>9025</v>
      </c>
      <c r="B729" s="6" t="s">
        <v>8746</v>
      </c>
      <c r="C729" s="6" t="s">
        <v>124</v>
      </c>
      <c r="D729" s="6" t="s">
        <v>8747</v>
      </c>
      <c r="E729" s="6" t="s">
        <v>66</v>
      </c>
      <c r="F729" s="8">
        <v>0</v>
      </c>
      <c r="G729" s="8">
        <v>3</v>
      </c>
      <c r="H729" s="6" t="s">
        <v>344</v>
      </c>
      <c r="I729" s="176" t="s">
        <v>11389</v>
      </c>
      <c r="J729" s="176" t="s">
        <v>11389</v>
      </c>
      <c r="K729" s="176" t="s">
        <v>11388</v>
      </c>
      <c r="L729" s="8">
        <v>14</v>
      </c>
      <c r="M729" s="116"/>
      <c r="P7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&lt;tr&gt;&lt;td&gt;30510-0000&lt;/td&gt;&lt;td&gt;Cementitious material&lt;/td&gt;&lt;td&gt;t&lt;/td&gt;&lt;td&gt;CEMENTITIOUS MATERIAL&lt;/td&gt;&lt;td&gt;TON&lt;/td&gt;&lt;td&gt;0&lt;/td&gt;&lt;td&gt;3&lt;/td&gt;&lt;td&gt;N&lt;/td&gt;&lt;td&gt; &lt;/td&gt;&lt;td&gt;&lt;/td&gt;&lt;/tr&gt;</v>
      </c>
      <c r="Q729" s="106" t="str">
        <f>IF(PayItems[[#This Row],[Date Added / Modified]]&gt;0,TEXT(PayItems[[#This Row],[Date Added / Modified]],"m/d/yyy"),"")</f>
        <v/>
      </c>
    </row>
    <row r="730" spans="1:17" x14ac:dyDescent="0.2">
      <c r="A730" s="8" t="s">
        <v>407</v>
      </c>
      <c r="B730" s="6" t="s">
        <v>8673</v>
      </c>
      <c r="C730" s="8" t="s">
        <v>5</v>
      </c>
      <c r="D730" s="6" t="s">
        <v>8668</v>
      </c>
      <c r="E730" s="8" t="s">
        <v>58</v>
      </c>
      <c r="F730" s="8">
        <v>3</v>
      </c>
      <c r="G730" s="8">
        <v>3</v>
      </c>
      <c r="H730" s="8" t="s">
        <v>344</v>
      </c>
      <c r="I730" s="176" t="s">
        <v>11389</v>
      </c>
      <c r="J730" s="176" t="s">
        <v>11389</v>
      </c>
      <c r="K730" s="176" t="s">
        <v>11388</v>
      </c>
      <c r="L730" s="8">
        <v>14</v>
      </c>
      <c r="M730" s="116"/>
      <c r="P7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&lt;tr&gt;&lt;td&gt;30601-0000&lt;/td&gt;&lt;td&gt;Full depth reclamation with emulsified asphalt&lt;/td&gt;&lt;td&gt;km&lt;/td&gt;&lt;td&gt;FULL DEPTH RECLAMATION WITH EMULSIFIED ASPHALT&lt;/td&gt;&lt;td&gt;MILE&lt;/td&gt;&lt;td&gt;3&lt;/td&gt;&lt;td&gt;3&lt;/td&gt;&lt;td&gt;N&lt;/td&gt;&lt;td&gt; &lt;/td&gt;&lt;td&gt;&lt;/td&gt;&lt;/tr&gt;</v>
      </c>
      <c r="Q730" s="106" t="str">
        <f>IF(PayItems[[#This Row],[Date Added / Modified]]&gt;0,TEXT(PayItems[[#This Row],[Date Added / Modified]],"m/d/yyy"),"")</f>
        <v/>
      </c>
    </row>
    <row r="731" spans="1:17" x14ac:dyDescent="0.2">
      <c r="A731" s="8" t="s">
        <v>8688</v>
      </c>
      <c r="B731" s="6" t="s">
        <v>8674</v>
      </c>
      <c r="C731" s="8" t="s">
        <v>5</v>
      </c>
      <c r="D731" s="6" t="s">
        <v>8669</v>
      </c>
      <c r="E731" s="8" t="s">
        <v>58</v>
      </c>
      <c r="F731" s="8">
        <v>3</v>
      </c>
      <c r="G731" s="8">
        <v>3</v>
      </c>
      <c r="H731" s="8" t="s">
        <v>344</v>
      </c>
      <c r="I731" s="176" t="s">
        <v>11389</v>
      </c>
      <c r="J731" s="176" t="s">
        <v>11389</v>
      </c>
      <c r="K731" s="176" t="s">
        <v>11388</v>
      </c>
      <c r="L731" s="8">
        <v>14</v>
      </c>
      <c r="M731" s="116"/>
      <c r="P7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&lt;tr&gt;&lt;td&gt;30601-0400&lt;/td&gt;&lt;td&gt;Full depth reclamation with emulsified asphalt, 100mm depth&lt;/td&gt;&lt;td&gt;km&lt;/td&gt;&lt;td&gt;FULL DEPTH RECLAMATION WITH EMULSIFIED ASPHALT, 4-INCH DEPTH&lt;/td&gt;&lt;td&gt;MILE&lt;/td&gt;&lt;td&gt;3&lt;/td&gt;&lt;td&gt;3&lt;/td&gt;&lt;td&gt;N&lt;/td&gt;&lt;td&gt; &lt;/td&gt;&lt;td&gt;&lt;/td&gt;&lt;/tr&gt;</v>
      </c>
      <c r="Q731" s="106" t="str">
        <f>IF(PayItems[[#This Row],[Date Added / Modified]]&gt;0,TEXT(PayItems[[#This Row],[Date Added / Modified]],"m/d/yyy"),"")</f>
        <v/>
      </c>
    </row>
    <row r="732" spans="1:17" x14ac:dyDescent="0.2">
      <c r="A732" s="8" t="s">
        <v>8689</v>
      </c>
      <c r="B732" s="6" t="s">
        <v>8675</v>
      </c>
      <c r="C732" s="8" t="s">
        <v>5</v>
      </c>
      <c r="D732" s="6" t="s">
        <v>8670</v>
      </c>
      <c r="E732" s="8" t="s">
        <v>58</v>
      </c>
      <c r="F732" s="8">
        <v>3</v>
      </c>
      <c r="G732" s="8">
        <v>3</v>
      </c>
      <c r="H732" s="8" t="s">
        <v>344</v>
      </c>
      <c r="I732" s="176" t="s">
        <v>11389</v>
      </c>
      <c r="J732" s="176" t="s">
        <v>11389</v>
      </c>
      <c r="K732" s="176" t="s">
        <v>11388</v>
      </c>
      <c r="L732" s="8">
        <v>14</v>
      </c>
      <c r="M732" s="116"/>
      <c r="P7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&lt;tr&gt;&lt;td&gt;30601-0600&lt;/td&gt;&lt;td&gt;Full depth reclamation with emulsified asphalt, 150mm depth&lt;/td&gt;&lt;td&gt;km&lt;/td&gt;&lt;td&gt;FULL DEPTH RECLAMATION WITH EMULSIFIED ASPHALT, 6-INCH DEPTH&lt;/td&gt;&lt;td&gt;MILE&lt;/td&gt;&lt;td&gt;3&lt;/td&gt;&lt;td&gt;3&lt;/td&gt;&lt;td&gt;N&lt;/td&gt;&lt;td&gt; &lt;/td&gt;&lt;td&gt;&lt;/td&gt;&lt;/tr&gt;</v>
      </c>
      <c r="Q732" s="106" t="str">
        <f>IF(PayItems[[#This Row],[Date Added / Modified]]&gt;0,TEXT(PayItems[[#This Row],[Date Added / Modified]],"m/d/yyy"),"")</f>
        <v/>
      </c>
    </row>
    <row r="733" spans="1:17" x14ac:dyDescent="0.2">
      <c r="A733" s="8" t="s">
        <v>8690</v>
      </c>
      <c r="B733" s="6" t="s">
        <v>8676</v>
      </c>
      <c r="C733" s="8" t="s">
        <v>5</v>
      </c>
      <c r="D733" s="6" t="s">
        <v>8671</v>
      </c>
      <c r="E733" s="8" t="s">
        <v>58</v>
      </c>
      <c r="F733" s="8">
        <v>3</v>
      </c>
      <c r="G733" s="8">
        <v>3</v>
      </c>
      <c r="H733" s="8" t="s">
        <v>344</v>
      </c>
      <c r="I733" s="176" t="s">
        <v>11389</v>
      </c>
      <c r="J733" s="176" t="s">
        <v>11389</v>
      </c>
      <c r="K733" s="176" t="s">
        <v>11388</v>
      </c>
      <c r="L733" s="8">
        <v>14</v>
      </c>
      <c r="M733" s="116"/>
      <c r="P7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&lt;tr&gt;&lt;td&gt;30601-0800&lt;/td&gt;&lt;td&gt;Full depth reclamation with emulsified asphalt, 200mm depth&lt;/td&gt;&lt;td&gt;km&lt;/td&gt;&lt;td&gt;FULL DEPTH RECLAMATION WITH EMULSIFIED ASPHALT, 8-INCH DEPTH&lt;/td&gt;&lt;td&gt;MILE&lt;/td&gt;&lt;td&gt;3&lt;/td&gt;&lt;td&gt;3&lt;/td&gt;&lt;td&gt;N&lt;/td&gt;&lt;td&gt; &lt;/td&gt;&lt;td&gt;&lt;/td&gt;&lt;/tr&gt;</v>
      </c>
      <c r="Q733" s="106" t="str">
        <f>IF(PayItems[[#This Row],[Date Added / Modified]]&gt;0,TEXT(PayItems[[#This Row],[Date Added / Modified]],"m/d/yyy"),"")</f>
        <v/>
      </c>
    </row>
    <row r="734" spans="1:17" x14ac:dyDescent="0.2">
      <c r="A734" s="8" t="s">
        <v>8691</v>
      </c>
      <c r="B734" s="6" t="s">
        <v>8677</v>
      </c>
      <c r="C734" s="8" t="s">
        <v>5</v>
      </c>
      <c r="D734" s="6" t="s">
        <v>8672</v>
      </c>
      <c r="E734" s="8" t="s">
        <v>58</v>
      </c>
      <c r="F734" s="8">
        <v>3</v>
      </c>
      <c r="G734" s="8">
        <v>3</v>
      </c>
      <c r="H734" s="8" t="s">
        <v>344</v>
      </c>
      <c r="I734" s="176" t="s">
        <v>11389</v>
      </c>
      <c r="J734" s="176" t="s">
        <v>11389</v>
      </c>
      <c r="K734" s="176" t="s">
        <v>11388</v>
      </c>
      <c r="L734" s="8">
        <v>14</v>
      </c>
      <c r="M734" s="116"/>
      <c r="P7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&lt;tr&gt;&lt;td&gt;30601-1000&lt;/td&gt;&lt;td&gt;Full depth reclamation with emulsified asphalt, 250mm depth&lt;/td&gt;&lt;td&gt;km&lt;/td&gt;&lt;td&gt;FULL DEPTH RECLAMATION WITH EMULSIFIED ASPHALT, 10-INCH DEPTH&lt;/td&gt;&lt;td&gt;MILE&lt;/td&gt;&lt;td&gt;3&lt;/td&gt;&lt;td&gt;3&lt;/td&gt;&lt;td&gt;N&lt;/td&gt;&lt;td&gt; &lt;/td&gt;&lt;td&gt;&lt;/td&gt;&lt;/tr&gt;</v>
      </c>
      <c r="Q734" s="106" t="str">
        <f>IF(PayItems[[#This Row],[Date Added / Modified]]&gt;0,TEXT(PayItems[[#This Row],[Date Added / Modified]],"m/d/yyy"),"")</f>
        <v/>
      </c>
    </row>
    <row r="735" spans="1:17" x14ac:dyDescent="0.2">
      <c r="A735" s="8" t="s">
        <v>409</v>
      </c>
      <c r="B735" s="6" t="s">
        <v>8673</v>
      </c>
      <c r="C735" s="8" t="s">
        <v>109</v>
      </c>
      <c r="D735" s="6" t="s">
        <v>8668</v>
      </c>
      <c r="E735" s="8" t="s">
        <v>62</v>
      </c>
      <c r="F735" s="8">
        <v>0</v>
      </c>
      <c r="G735" s="8">
        <v>3</v>
      </c>
      <c r="H735" s="8" t="s">
        <v>344</v>
      </c>
      <c r="I735" s="176" t="s">
        <v>11389</v>
      </c>
      <c r="J735" s="176" t="s">
        <v>11389</v>
      </c>
      <c r="K735" s="176" t="s">
        <v>11388</v>
      </c>
      <c r="L735" s="8">
        <v>14</v>
      </c>
      <c r="M735" s="116"/>
      <c r="P7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&lt;tr&gt;&lt;td&gt;30602-0000&lt;/td&gt;&lt;td&gt;Full depth reclamation with emulsified asphalt&lt;/td&gt;&lt;td&gt;m2&lt;/td&gt;&lt;td&gt;FULL DEPTH RECLAMATION WITH EMULSIFIED ASPHALT&lt;/td&gt;&lt;td&gt;SQYD&lt;/td&gt;&lt;td&gt;0&lt;/td&gt;&lt;td&gt;3&lt;/td&gt;&lt;td&gt;N&lt;/td&gt;&lt;td&gt; &lt;/td&gt;&lt;td&gt;&lt;/td&gt;&lt;/tr&gt;</v>
      </c>
      <c r="Q735" s="106" t="str">
        <f>IF(PayItems[[#This Row],[Date Added / Modified]]&gt;0,TEXT(PayItems[[#This Row],[Date Added / Modified]],"m/d/yyy"),"")</f>
        <v/>
      </c>
    </row>
    <row r="736" spans="1:17" x14ac:dyDescent="0.2">
      <c r="A736" s="8" t="s">
        <v>8692</v>
      </c>
      <c r="B736" s="6" t="s">
        <v>8674</v>
      </c>
      <c r="C736" s="8" t="s">
        <v>109</v>
      </c>
      <c r="D736" s="6" t="s">
        <v>8669</v>
      </c>
      <c r="E736" s="8" t="s">
        <v>62</v>
      </c>
      <c r="F736" s="8">
        <v>0</v>
      </c>
      <c r="G736" s="8">
        <v>3</v>
      </c>
      <c r="H736" s="8" t="s">
        <v>344</v>
      </c>
      <c r="I736" s="176" t="s">
        <v>11389</v>
      </c>
      <c r="J736" s="176" t="s">
        <v>11389</v>
      </c>
      <c r="K736" s="176" t="s">
        <v>11388</v>
      </c>
      <c r="L736" s="8">
        <v>14</v>
      </c>
      <c r="M736" s="116"/>
      <c r="P7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&lt;tr&gt;&lt;td&gt;30602-0400&lt;/td&gt;&lt;td&gt;Full depth reclamation with emulsified asphalt, 100mm depth&lt;/td&gt;&lt;td&gt;m2&lt;/td&gt;&lt;td&gt;FULL DEPTH RECLAMATION WITH EMULSIFIED ASPHALT, 4-INCH DEPTH&lt;/td&gt;&lt;td&gt;SQYD&lt;/td&gt;&lt;td&gt;0&lt;/td&gt;&lt;td&gt;3&lt;/td&gt;&lt;td&gt;N&lt;/td&gt;&lt;td&gt; &lt;/td&gt;&lt;td&gt;&lt;/td&gt;&lt;/tr&gt;</v>
      </c>
      <c r="Q736" s="106" t="str">
        <f>IF(PayItems[[#This Row],[Date Added / Modified]]&gt;0,TEXT(PayItems[[#This Row],[Date Added / Modified]],"m/d/yyy"),"")</f>
        <v/>
      </c>
    </row>
    <row r="737" spans="1:17" x14ac:dyDescent="0.2">
      <c r="A737" s="8" t="s">
        <v>8693</v>
      </c>
      <c r="B737" s="6" t="s">
        <v>8675</v>
      </c>
      <c r="C737" s="8" t="s">
        <v>109</v>
      </c>
      <c r="D737" s="6" t="s">
        <v>8670</v>
      </c>
      <c r="E737" s="8" t="s">
        <v>62</v>
      </c>
      <c r="F737" s="8">
        <v>0</v>
      </c>
      <c r="G737" s="8">
        <v>3</v>
      </c>
      <c r="H737" s="8" t="s">
        <v>344</v>
      </c>
      <c r="I737" s="176" t="s">
        <v>11389</v>
      </c>
      <c r="J737" s="176" t="s">
        <v>11389</v>
      </c>
      <c r="K737" s="176" t="s">
        <v>11388</v>
      </c>
      <c r="L737" s="8">
        <v>14</v>
      </c>
      <c r="M737" s="116"/>
      <c r="P7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&lt;tr&gt;&lt;td&gt;30602-0600&lt;/td&gt;&lt;td&gt;Full depth reclamation with emulsified asphalt, 150mm depth&lt;/td&gt;&lt;td&gt;m2&lt;/td&gt;&lt;td&gt;FULL DEPTH RECLAMATION WITH EMULSIFIED ASPHALT, 6-INCH DEPTH&lt;/td&gt;&lt;td&gt;SQYD&lt;/td&gt;&lt;td&gt;0&lt;/td&gt;&lt;td&gt;3&lt;/td&gt;&lt;td&gt;N&lt;/td&gt;&lt;td&gt; &lt;/td&gt;&lt;td&gt;&lt;/td&gt;&lt;/tr&gt;</v>
      </c>
      <c r="Q737" s="106" t="str">
        <f>IF(PayItems[[#This Row],[Date Added / Modified]]&gt;0,TEXT(PayItems[[#This Row],[Date Added / Modified]],"m/d/yyy"),"")</f>
        <v/>
      </c>
    </row>
    <row r="738" spans="1:17" x14ac:dyDescent="0.2">
      <c r="A738" s="8" t="s">
        <v>8694</v>
      </c>
      <c r="B738" s="6" t="s">
        <v>8676</v>
      </c>
      <c r="C738" s="8" t="s">
        <v>109</v>
      </c>
      <c r="D738" s="6" t="s">
        <v>8671</v>
      </c>
      <c r="E738" s="8" t="s">
        <v>62</v>
      </c>
      <c r="F738" s="8">
        <v>0</v>
      </c>
      <c r="G738" s="8">
        <v>3</v>
      </c>
      <c r="H738" s="8" t="s">
        <v>344</v>
      </c>
      <c r="I738" s="176" t="s">
        <v>11389</v>
      </c>
      <c r="J738" s="176" t="s">
        <v>11389</v>
      </c>
      <c r="K738" s="176" t="s">
        <v>11388</v>
      </c>
      <c r="L738" s="8">
        <v>14</v>
      </c>
      <c r="M738" s="116"/>
      <c r="P7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&lt;tr&gt;&lt;td&gt;30602-0800&lt;/td&gt;&lt;td&gt;Full depth reclamation with emulsified asphalt, 200mm depth&lt;/td&gt;&lt;td&gt;m2&lt;/td&gt;&lt;td&gt;FULL DEPTH RECLAMATION WITH EMULSIFIED ASPHALT, 8-INCH DEPTH&lt;/td&gt;&lt;td&gt;SQYD&lt;/td&gt;&lt;td&gt;0&lt;/td&gt;&lt;td&gt;3&lt;/td&gt;&lt;td&gt;N&lt;/td&gt;&lt;td&gt; &lt;/td&gt;&lt;td&gt;&lt;/td&gt;&lt;/tr&gt;</v>
      </c>
      <c r="Q738" s="106" t="str">
        <f>IF(PayItems[[#This Row],[Date Added / Modified]]&gt;0,TEXT(PayItems[[#This Row],[Date Added / Modified]],"m/d/yyy"),"")</f>
        <v/>
      </c>
    </row>
    <row r="739" spans="1:17" x14ac:dyDescent="0.2">
      <c r="A739" s="8" t="s">
        <v>8695</v>
      </c>
      <c r="B739" s="6" t="s">
        <v>8677</v>
      </c>
      <c r="C739" s="8" t="s">
        <v>109</v>
      </c>
      <c r="D739" s="6" t="s">
        <v>8672</v>
      </c>
      <c r="E739" s="8" t="s">
        <v>62</v>
      </c>
      <c r="F739" s="8">
        <v>0</v>
      </c>
      <c r="G739" s="8">
        <v>3</v>
      </c>
      <c r="H739" s="8" t="s">
        <v>344</v>
      </c>
      <c r="I739" s="176" t="s">
        <v>11389</v>
      </c>
      <c r="J739" s="176" t="s">
        <v>11389</v>
      </c>
      <c r="K739" s="176" t="s">
        <v>11388</v>
      </c>
      <c r="L739" s="8">
        <v>14</v>
      </c>
      <c r="M739" s="116"/>
      <c r="P7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&lt;tr&gt;&lt;td&gt;30602-1000&lt;/td&gt;&lt;td&gt;Full depth reclamation with emulsified asphalt, 250mm depth&lt;/td&gt;&lt;td&gt;m2&lt;/td&gt;&lt;td&gt;FULL DEPTH RECLAMATION WITH EMULSIFIED ASPHALT, 10-INCH DEPTH&lt;/td&gt;&lt;td&gt;SQYD&lt;/td&gt;&lt;td&gt;0&lt;/td&gt;&lt;td&gt;3&lt;/td&gt;&lt;td&gt;N&lt;/td&gt;&lt;td&gt; &lt;/td&gt;&lt;td&gt;&lt;/td&gt;&lt;/tr&gt;</v>
      </c>
      <c r="Q739" s="106" t="str">
        <f>IF(PayItems[[#This Row],[Date Added / Modified]]&gt;0,TEXT(PayItems[[#This Row],[Date Added / Modified]],"m/d/yyy"),"")</f>
        <v/>
      </c>
    </row>
    <row r="740" spans="1:17" x14ac:dyDescent="0.2">
      <c r="A740" s="8" t="s">
        <v>410</v>
      </c>
      <c r="B740" s="6" t="s">
        <v>8678</v>
      </c>
      <c r="C740" s="8" t="s">
        <v>5</v>
      </c>
      <c r="D740" s="6" t="s">
        <v>8680</v>
      </c>
      <c r="E740" s="8" t="s">
        <v>58</v>
      </c>
      <c r="F740" s="8">
        <v>3</v>
      </c>
      <c r="G740" s="8">
        <v>3</v>
      </c>
      <c r="H740" s="8" t="s">
        <v>344</v>
      </c>
      <c r="I740" s="176" t="s">
        <v>11389</v>
      </c>
      <c r="J740" s="176" t="s">
        <v>11389</v>
      </c>
      <c r="K740" s="176" t="s">
        <v>11388</v>
      </c>
      <c r="L740" s="8">
        <v>14</v>
      </c>
      <c r="M740" s="116"/>
      <c r="P7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&lt;tr&gt;&lt;td&gt;30603-0000&lt;/td&gt;&lt;td&gt;Full depth reclamation with foamed asphalt&lt;/td&gt;&lt;td&gt;km&lt;/td&gt;&lt;td&gt;FULL DEPTH RECLAMATION WITH FOAMED ASPHALT&lt;/td&gt;&lt;td&gt;MILE&lt;/td&gt;&lt;td&gt;3&lt;/td&gt;&lt;td&gt;3&lt;/td&gt;&lt;td&gt;N&lt;/td&gt;&lt;td&gt; &lt;/td&gt;&lt;td&gt;&lt;/td&gt;&lt;/tr&gt;</v>
      </c>
      <c r="Q740" s="106" t="str">
        <f>IF(PayItems[[#This Row],[Date Added / Modified]]&gt;0,TEXT(PayItems[[#This Row],[Date Added / Modified]],"m/d/yyy"),"")</f>
        <v/>
      </c>
    </row>
    <row r="741" spans="1:17" x14ac:dyDescent="0.2">
      <c r="A741" s="8" t="s">
        <v>8696</v>
      </c>
      <c r="B741" s="6" t="s">
        <v>8679</v>
      </c>
      <c r="C741" s="8" t="s">
        <v>5</v>
      </c>
      <c r="D741" s="6" t="s">
        <v>8681</v>
      </c>
      <c r="E741" s="8" t="s">
        <v>58</v>
      </c>
      <c r="F741" s="8">
        <v>3</v>
      </c>
      <c r="G741" s="8">
        <v>3</v>
      </c>
      <c r="H741" s="8" t="s">
        <v>344</v>
      </c>
      <c r="I741" s="176" t="s">
        <v>11389</v>
      </c>
      <c r="J741" s="176" t="s">
        <v>11389</v>
      </c>
      <c r="K741" s="176" t="s">
        <v>11388</v>
      </c>
      <c r="L741" s="8">
        <v>14</v>
      </c>
      <c r="M741" s="116"/>
      <c r="P7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&lt;tr&gt;&lt;td&gt;30603-0400&lt;/td&gt;&lt;td&gt;Full depth reclamation with foamed asphalt, 100mm depth&lt;/td&gt;&lt;td&gt;km&lt;/td&gt;&lt;td&gt;FULL DEPTH RECLAMATION WITH FOAMED ASPHALT, 4-INCH DEPTH&lt;/td&gt;&lt;td&gt;MILE&lt;/td&gt;&lt;td&gt;3&lt;/td&gt;&lt;td&gt;3&lt;/td&gt;&lt;td&gt;N&lt;/td&gt;&lt;td&gt; &lt;/td&gt;&lt;td&gt;&lt;/td&gt;&lt;/tr&gt;</v>
      </c>
      <c r="Q741" s="106" t="str">
        <f>IF(PayItems[[#This Row],[Date Added / Modified]]&gt;0,TEXT(PayItems[[#This Row],[Date Added / Modified]],"m/d/yyy"),"")</f>
        <v/>
      </c>
    </row>
    <row r="742" spans="1:17" x14ac:dyDescent="0.2">
      <c r="A742" s="8" t="s">
        <v>8697</v>
      </c>
      <c r="B742" s="6" t="s">
        <v>8682</v>
      </c>
      <c r="C742" s="8" t="s">
        <v>5</v>
      </c>
      <c r="D742" s="6" t="s">
        <v>8685</v>
      </c>
      <c r="E742" s="8" t="s">
        <v>58</v>
      </c>
      <c r="F742" s="8">
        <v>3</v>
      </c>
      <c r="G742" s="8">
        <v>3</v>
      </c>
      <c r="H742" s="8" t="s">
        <v>344</v>
      </c>
      <c r="I742" s="176" t="s">
        <v>11389</v>
      </c>
      <c r="J742" s="176" t="s">
        <v>11389</v>
      </c>
      <c r="K742" s="176" t="s">
        <v>11388</v>
      </c>
      <c r="L742" s="8">
        <v>14</v>
      </c>
      <c r="M742" s="116"/>
      <c r="P7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&lt;tr&gt;&lt;td&gt;30603-0600&lt;/td&gt;&lt;td&gt;Full depth reclamation with foamed asphalt, 150mm depth&lt;/td&gt;&lt;td&gt;km&lt;/td&gt;&lt;td&gt;FULL DEPTH RECLAMATION WITH FOAMED ASPHALT, 6-INCH DEPTH&lt;/td&gt;&lt;td&gt;MILE&lt;/td&gt;&lt;td&gt;3&lt;/td&gt;&lt;td&gt;3&lt;/td&gt;&lt;td&gt;N&lt;/td&gt;&lt;td&gt; &lt;/td&gt;&lt;td&gt;&lt;/td&gt;&lt;/tr&gt;</v>
      </c>
      <c r="Q742" s="106" t="str">
        <f>IF(PayItems[[#This Row],[Date Added / Modified]]&gt;0,TEXT(PayItems[[#This Row],[Date Added / Modified]],"m/d/yyy"),"")</f>
        <v/>
      </c>
    </row>
    <row r="743" spans="1:17" x14ac:dyDescent="0.2">
      <c r="A743" s="8" t="s">
        <v>8698</v>
      </c>
      <c r="B743" s="6" t="s">
        <v>8683</v>
      </c>
      <c r="C743" s="8" t="s">
        <v>5</v>
      </c>
      <c r="D743" s="6" t="s">
        <v>8686</v>
      </c>
      <c r="E743" s="8" t="s">
        <v>58</v>
      </c>
      <c r="F743" s="8">
        <v>3</v>
      </c>
      <c r="G743" s="8">
        <v>3</v>
      </c>
      <c r="H743" s="8" t="s">
        <v>344</v>
      </c>
      <c r="I743" s="176" t="s">
        <v>11389</v>
      </c>
      <c r="J743" s="176" t="s">
        <v>11389</v>
      </c>
      <c r="K743" s="176" t="s">
        <v>11388</v>
      </c>
      <c r="L743" s="8">
        <v>14</v>
      </c>
      <c r="M743" s="116"/>
      <c r="P7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&lt;tr&gt;&lt;td&gt;30603-0800&lt;/td&gt;&lt;td&gt;Full depth reclamation with foamed asphalt, 200mm depth&lt;/td&gt;&lt;td&gt;km&lt;/td&gt;&lt;td&gt;FULL DEPTH RECLAMATION WITH FOAMED ASPHALT, 8-INCH DEPTH&lt;/td&gt;&lt;td&gt;MILE&lt;/td&gt;&lt;td&gt;3&lt;/td&gt;&lt;td&gt;3&lt;/td&gt;&lt;td&gt;N&lt;/td&gt;&lt;td&gt; &lt;/td&gt;&lt;td&gt;&lt;/td&gt;&lt;/tr&gt;</v>
      </c>
      <c r="Q743" s="106" t="str">
        <f>IF(PayItems[[#This Row],[Date Added / Modified]]&gt;0,TEXT(PayItems[[#This Row],[Date Added / Modified]],"m/d/yyy"),"")</f>
        <v/>
      </c>
    </row>
    <row r="744" spans="1:17" x14ac:dyDescent="0.2">
      <c r="A744" s="8" t="s">
        <v>8699</v>
      </c>
      <c r="B744" s="6" t="s">
        <v>8684</v>
      </c>
      <c r="C744" s="8" t="s">
        <v>5</v>
      </c>
      <c r="D744" s="6" t="s">
        <v>8687</v>
      </c>
      <c r="E744" s="8" t="s">
        <v>58</v>
      </c>
      <c r="F744" s="8">
        <v>3</v>
      </c>
      <c r="G744" s="8">
        <v>3</v>
      </c>
      <c r="H744" s="8" t="s">
        <v>344</v>
      </c>
      <c r="I744" s="176" t="s">
        <v>11389</v>
      </c>
      <c r="J744" s="176" t="s">
        <v>11389</v>
      </c>
      <c r="K744" s="176" t="s">
        <v>11388</v>
      </c>
      <c r="L744" s="8">
        <v>14</v>
      </c>
      <c r="M744" s="116"/>
      <c r="P7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&lt;tr&gt;&lt;td&gt;30603-1000&lt;/td&gt;&lt;td&gt;Full depth reclamation with foamed asphalt, 250mm depth&lt;/td&gt;&lt;td&gt;km&lt;/td&gt;&lt;td&gt;FULL DEPTH RECLAMATION WITH FOAMED ASPHALT, 10-INCH DEPTH&lt;/td&gt;&lt;td&gt;MILE&lt;/td&gt;&lt;td&gt;3&lt;/td&gt;&lt;td&gt;3&lt;/td&gt;&lt;td&gt;N&lt;/td&gt;&lt;td&gt; &lt;/td&gt;&lt;td&gt;&lt;/td&gt;&lt;/tr&gt;</v>
      </c>
      <c r="Q744" s="106" t="str">
        <f>IF(PayItems[[#This Row],[Date Added / Modified]]&gt;0,TEXT(PayItems[[#This Row],[Date Added / Modified]],"m/d/yyy"),"")</f>
        <v/>
      </c>
    </row>
    <row r="745" spans="1:17" x14ac:dyDescent="0.2">
      <c r="A745" s="8" t="s">
        <v>412</v>
      </c>
      <c r="B745" s="6" t="s">
        <v>8678</v>
      </c>
      <c r="C745" s="8" t="s">
        <v>109</v>
      </c>
      <c r="D745" s="6" t="s">
        <v>8680</v>
      </c>
      <c r="E745" s="8" t="s">
        <v>62</v>
      </c>
      <c r="F745" s="8">
        <v>0</v>
      </c>
      <c r="G745" s="8">
        <v>3</v>
      </c>
      <c r="H745" s="8" t="s">
        <v>344</v>
      </c>
      <c r="I745" s="176" t="s">
        <v>11389</v>
      </c>
      <c r="J745" s="176" t="s">
        <v>11389</v>
      </c>
      <c r="K745" s="176" t="s">
        <v>11388</v>
      </c>
      <c r="L745" s="8">
        <v>14</v>
      </c>
      <c r="M745" s="116"/>
      <c r="P7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&lt;tr&gt;&lt;td&gt;30604-0000&lt;/td&gt;&lt;td&gt;Full depth reclamation with foamed asphalt&lt;/td&gt;&lt;td&gt;m2&lt;/td&gt;&lt;td&gt;FULL DEPTH RECLAMATION WITH FOAMED ASPHALT&lt;/td&gt;&lt;td&gt;SQYD&lt;/td&gt;&lt;td&gt;0&lt;/td&gt;&lt;td&gt;3&lt;/td&gt;&lt;td&gt;N&lt;/td&gt;&lt;td&gt; &lt;/td&gt;&lt;td&gt;&lt;/td&gt;&lt;/tr&gt;</v>
      </c>
      <c r="Q745" s="106" t="str">
        <f>IF(PayItems[[#This Row],[Date Added / Modified]]&gt;0,TEXT(PayItems[[#This Row],[Date Added / Modified]],"m/d/yyy"),"")</f>
        <v/>
      </c>
    </row>
    <row r="746" spans="1:17" x14ac:dyDescent="0.2">
      <c r="A746" s="8" t="s">
        <v>8700</v>
      </c>
      <c r="B746" s="6" t="s">
        <v>8679</v>
      </c>
      <c r="C746" s="8" t="s">
        <v>109</v>
      </c>
      <c r="D746" s="6" t="s">
        <v>8681</v>
      </c>
      <c r="E746" s="8" t="s">
        <v>62</v>
      </c>
      <c r="F746" s="8">
        <v>0</v>
      </c>
      <c r="G746" s="8">
        <v>3</v>
      </c>
      <c r="H746" s="8" t="s">
        <v>344</v>
      </c>
      <c r="I746" s="176" t="s">
        <v>11389</v>
      </c>
      <c r="J746" s="176" t="s">
        <v>11389</v>
      </c>
      <c r="K746" s="176" t="s">
        <v>11388</v>
      </c>
      <c r="L746" s="8">
        <v>14</v>
      </c>
      <c r="M746" s="116"/>
      <c r="P7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&lt;tr&gt;&lt;td&gt;30604-0400&lt;/td&gt;&lt;td&gt;Full depth reclamation with foamed asphalt, 100mm depth&lt;/td&gt;&lt;td&gt;m2&lt;/td&gt;&lt;td&gt;FULL DEPTH RECLAMATION WITH FOAMED ASPHALT, 4-INCH DEPTH&lt;/td&gt;&lt;td&gt;SQYD&lt;/td&gt;&lt;td&gt;0&lt;/td&gt;&lt;td&gt;3&lt;/td&gt;&lt;td&gt;N&lt;/td&gt;&lt;td&gt; &lt;/td&gt;&lt;td&gt;&lt;/td&gt;&lt;/tr&gt;</v>
      </c>
      <c r="Q746" s="106" t="str">
        <f>IF(PayItems[[#This Row],[Date Added / Modified]]&gt;0,TEXT(PayItems[[#This Row],[Date Added / Modified]],"m/d/yyy"),"")</f>
        <v/>
      </c>
    </row>
    <row r="747" spans="1:17" x14ac:dyDescent="0.2">
      <c r="A747" s="8" t="s">
        <v>8701</v>
      </c>
      <c r="B747" s="6" t="s">
        <v>8682</v>
      </c>
      <c r="C747" s="8" t="s">
        <v>109</v>
      </c>
      <c r="D747" s="6" t="s">
        <v>8685</v>
      </c>
      <c r="E747" s="8" t="s">
        <v>62</v>
      </c>
      <c r="F747" s="8">
        <v>0</v>
      </c>
      <c r="G747" s="8">
        <v>3</v>
      </c>
      <c r="H747" s="8" t="s">
        <v>344</v>
      </c>
      <c r="I747" s="176" t="s">
        <v>11389</v>
      </c>
      <c r="J747" s="176" t="s">
        <v>11389</v>
      </c>
      <c r="K747" s="176" t="s">
        <v>11388</v>
      </c>
      <c r="L747" s="8">
        <v>14</v>
      </c>
      <c r="M747" s="116"/>
      <c r="P7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&lt;tr&gt;&lt;td&gt;30604-0600&lt;/td&gt;&lt;td&gt;Full depth reclamation with foamed asphalt, 150mm depth&lt;/td&gt;&lt;td&gt;m2&lt;/td&gt;&lt;td&gt;FULL DEPTH RECLAMATION WITH FOAMED ASPHALT, 6-INCH DEPTH&lt;/td&gt;&lt;td&gt;SQYD&lt;/td&gt;&lt;td&gt;0&lt;/td&gt;&lt;td&gt;3&lt;/td&gt;&lt;td&gt;N&lt;/td&gt;&lt;td&gt; &lt;/td&gt;&lt;td&gt;&lt;/td&gt;&lt;/tr&gt;</v>
      </c>
      <c r="Q747" s="106" t="str">
        <f>IF(PayItems[[#This Row],[Date Added / Modified]]&gt;0,TEXT(PayItems[[#This Row],[Date Added / Modified]],"m/d/yyy"),"")</f>
        <v/>
      </c>
    </row>
    <row r="748" spans="1:17" x14ac:dyDescent="0.2">
      <c r="A748" s="8" t="s">
        <v>8702</v>
      </c>
      <c r="B748" s="6" t="s">
        <v>8683</v>
      </c>
      <c r="C748" s="8" t="s">
        <v>109</v>
      </c>
      <c r="D748" s="6" t="s">
        <v>8686</v>
      </c>
      <c r="E748" s="8" t="s">
        <v>62</v>
      </c>
      <c r="F748" s="8">
        <v>0</v>
      </c>
      <c r="G748" s="8">
        <v>3</v>
      </c>
      <c r="H748" s="8" t="s">
        <v>344</v>
      </c>
      <c r="I748" s="176" t="s">
        <v>11389</v>
      </c>
      <c r="J748" s="176" t="s">
        <v>11389</v>
      </c>
      <c r="K748" s="176" t="s">
        <v>11388</v>
      </c>
      <c r="L748" s="8">
        <v>14</v>
      </c>
      <c r="M748" s="116"/>
      <c r="P7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&lt;tr&gt;&lt;td&gt;30604-0800&lt;/td&gt;&lt;td&gt;Full depth reclamation with foamed asphalt, 200mm depth&lt;/td&gt;&lt;td&gt;m2&lt;/td&gt;&lt;td&gt;FULL DEPTH RECLAMATION WITH FOAMED ASPHALT, 8-INCH DEPTH&lt;/td&gt;&lt;td&gt;SQYD&lt;/td&gt;&lt;td&gt;0&lt;/td&gt;&lt;td&gt;3&lt;/td&gt;&lt;td&gt;N&lt;/td&gt;&lt;td&gt; &lt;/td&gt;&lt;td&gt;&lt;/td&gt;&lt;/tr&gt;</v>
      </c>
      <c r="Q748" s="106" t="str">
        <f>IF(PayItems[[#This Row],[Date Added / Modified]]&gt;0,TEXT(PayItems[[#This Row],[Date Added / Modified]],"m/d/yyy"),"")</f>
        <v/>
      </c>
    </row>
    <row r="749" spans="1:17" x14ac:dyDescent="0.2">
      <c r="A749" s="8" t="s">
        <v>8703</v>
      </c>
      <c r="B749" s="6" t="s">
        <v>8684</v>
      </c>
      <c r="C749" s="8" t="s">
        <v>109</v>
      </c>
      <c r="D749" s="6" t="s">
        <v>8687</v>
      </c>
      <c r="E749" s="8" t="s">
        <v>62</v>
      </c>
      <c r="F749" s="8">
        <v>0</v>
      </c>
      <c r="G749" s="8">
        <v>3</v>
      </c>
      <c r="H749" s="8" t="s">
        <v>344</v>
      </c>
      <c r="I749" s="176" t="s">
        <v>11389</v>
      </c>
      <c r="J749" s="176" t="s">
        <v>11389</v>
      </c>
      <c r="K749" s="176" t="s">
        <v>11388</v>
      </c>
      <c r="L749" s="8">
        <v>14</v>
      </c>
      <c r="M749" s="116"/>
      <c r="P7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&lt;tr&gt;&lt;td&gt;30604-1000&lt;/td&gt;&lt;td&gt;Full depth reclamation with foamed asphalt, 250mm depth&lt;/td&gt;&lt;td&gt;m2&lt;/td&gt;&lt;td&gt;FULL DEPTH RECLAMATION WITH FOAMED ASPHALT, 10-INCH DEPTH&lt;/td&gt;&lt;td&gt;SQYD&lt;/td&gt;&lt;td&gt;0&lt;/td&gt;&lt;td&gt;3&lt;/td&gt;&lt;td&gt;N&lt;/td&gt;&lt;td&gt; &lt;/td&gt;&lt;td&gt;&lt;/td&gt;&lt;/tr&gt;</v>
      </c>
      <c r="Q749" s="106" t="str">
        <f>IF(PayItems[[#This Row],[Date Added / Modified]]&gt;0,TEXT(PayItems[[#This Row],[Date Added / Modified]],"m/d/yyy"),"")</f>
        <v/>
      </c>
    </row>
    <row r="750" spans="1:17" x14ac:dyDescent="0.2">
      <c r="A750" s="6" t="s">
        <v>9026</v>
      </c>
      <c r="B750" s="6" t="s">
        <v>136</v>
      </c>
      <c r="C750" s="8" t="s">
        <v>124</v>
      </c>
      <c r="D750" s="6" t="s">
        <v>351</v>
      </c>
      <c r="E750" s="8" t="s">
        <v>66</v>
      </c>
      <c r="F750" s="8">
        <v>0</v>
      </c>
      <c r="G750" s="8">
        <v>3</v>
      </c>
      <c r="H750" s="6" t="s">
        <v>344</v>
      </c>
      <c r="I750" s="176" t="s">
        <v>11389</v>
      </c>
      <c r="J750" s="176" t="s">
        <v>11389</v>
      </c>
      <c r="K750" s="176" t="s">
        <v>11388</v>
      </c>
      <c r="L750" s="8">
        <v>14</v>
      </c>
      <c r="M750" s="116"/>
      <c r="P7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&lt;tr&gt;&lt;td&gt;30610-0000&lt;/td&gt;&lt;td&gt;Lime&lt;/td&gt;&lt;td&gt;t&lt;/td&gt;&lt;td&gt;LIME&lt;/td&gt;&lt;td&gt;TON&lt;/td&gt;&lt;td&gt;0&lt;/td&gt;&lt;td&gt;3&lt;/td&gt;&lt;td&gt;N&lt;/td&gt;&lt;td&gt; &lt;/td&gt;&lt;td&gt;&lt;/td&gt;&lt;/tr&gt;</v>
      </c>
      <c r="Q750" s="106" t="str">
        <f>IF(PayItems[[#This Row],[Date Added / Modified]]&gt;0,TEXT(PayItems[[#This Row],[Date Added / Modified]],"m/d/yyy"),"")</f>
        <v/>
      </c>
    </row>
    <row r="751" spans="1:17" x14ac:dyDescent="0.2">
      <c r="A751" s="6" t="s">
        <v>9027</v>
      </c>
      <c r="B751" s="6" t="s">
        <v>151</v>
      </c>
      <c r="C751" s="8" t="s">
        <v>124</v>
      </c>
      <c r="D751" s="6" t="s">
        <v>349</v>
      </c>
      <c r="E751" s="8" t="s">
        <v>66</v>
      </c>
      <c r="F751" s="8">
        <v>0</v>
      </c>
      <c r="G751" s="8">
        <v>3</v>
      </c>
      <c r="H751" s="8" t="s">
        <v>344</v>
      </c>
      <c r="I751" s="176" t="s">
        <v>11389</v>
      </c>
      <c r="J751" s="176" t="s">
        <v>11389</v>
      </c>
      <c r="K751" s="176" t="s">
        <v>11388</v>
      </c>
      <c r="L751" s="8">
        <v>14</v>
      </c>
      <c r="M751" s="116"/>
      <c r="P7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&lt;tr&gt;&lt;td&gt;30611-0000&lt;/td&gt;&lt;td&gt;Cement&lt;/td&gt;&lt;td&gt;t&lt;/td&gt;&lt;td&gt;CEMENT&lt;/td&gt;&lt;td&gt;TON&lt;/td&gt;&lt;td&gt;0&lt;/td&gt;&lt;td&gt;3&lt;/td&gt;&lt;td&gt;N&lt;/td&gt;&lt;td&gt; &lt;/td&gt;&lt;td&gt;&lt;/td&gt;&lt;/tr&gt;</v>
      </c>
      <c r="Q751" s="106" t="str">
        <f>IF(PayItems[[#This Row],[Date Added / Modified]]&gt;0,TEXT(PayItems[[#This Row],[Date Added / Modified]],"m/d/yyy"),"")</f>
        <v/>
      </c>
    </row>
    <row r="752" spans="1:17" x14ac:dyDescent="0.2">
      <c r="A752" s="6" t="s">
        <v>9028</v>
      </c>
      <c r="B752" s="6" t="s">
        <v>138</v>
      </c>
      <c r="C752" s="8" t="s">
        <v>124</v>
      </c>
      <c r="D752" s="6" t="s">
        <v>350</v>
      </c>
      <c r="E752" s="8" t="s">
        <v>66</v>
      </c>
      <c r="F752" s="8">
        <v>0</v>
      </c>
      <c r="G752" s="8">
        <v>3</v>
      </c>
      <c r="H752" s="8" t="s">
        <v>344</v>
      </c>
      <c r="I752" s="176" t="s">
        <v>11389</v>
      </c>
      <c r="J752" s="176" t="s">
        <v>11389</v>
      </c>
      <c r="K752" s="176" t="s">
        <v>11388</v>
      </c>
      <c r="L752" s="8">
        <v>14</v>
      </c>
      <c r="M752" s="116"/>
      <c r="P7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&lt;tr&gt;&lt;td&gt;30612-0000&lt;/td&gt;&lt;td&gt;Fly ash&lt;/td&gt;&lt;td&gt;t&lt;/td&gt;&lt;td&gt;FLY ASH&lt;/td&gt;&lt;td&gt;TON&lt;/td&gt;&lt;td&gt;0&lt;/td&gt;&lt;td&gt;3&lt;/td&gt;&lt;td&gt;N&lt;/td&gt;&lt;td&gt; &lt;/td&gt;&lt;td&gt;&lt;/td&gt;&lt;/tr&gt;</v>
      </c>
      <c r="Q752" s="106" t="str">
        <f>IF(PayItems[[#This Row],[Date Added / Modified]]&gt;0,TEXT(PayItems[[#This Row],[Date Added / Modified]],"m/d/yyy"),"")</f>
        <v/>
      </c>
    </row>
    <row r="753" spans="1:17" x14ac:dyDescent="0.2">
      <c r="A753" s="6" t="s">
        <v>9029</v>
      </c>
      <c r="B753" s="6" t="s">
        <v>1480</v>
      </c>
      <c r="C753" s="8" t="s">
        <v>124</v>
      </c>
      <c r="D753" s="6" t="s">
        <v>8748</v>
      </c>
      <c r="E753" s="8" t="s">
        <v>66</v>
      </c>
      <c r="F753" s="8">
        <v>0</v>
      </c>
      <c r="G753" s="8">
        <v>3</v>
      </c>
      <c r="H753" s="8" t="s">
        <v>344</v>
      </c>
      <c r="I753" s="176" t="s">
        <v>11389</v>
      </c>
      <c r="J753" s="176" t="s">
        <v>11389</v>
      </c>
      <c r="K753" s="176" t="s">
        <v>11388</v>
      </c>
      <c r="L753" s="8">
        <v>14</v>
      </c>
      <c r="M753" s="116"/>
      <c r="P7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&lt;tr&gt;&lt;td&gt;30613-0000&lt;/td&gt;&lt;td&gt;Asphalt binder&lt;/td&gt;&lt;td&gt;t&lt;/td&gt;&lt;td&gt;ASPHALT BINDER&lt;/td&gt;&lt;td&gt;TON&lt;/td&gt;&lt;td&gt;0&lt;/td&gt;&lt;td&gt;3&lt;/td&gt;&lt;td&gt;N&lt;/td&gt;&lt;td&gt; &lt;/td&gt;&lt;td&gt;&lt;/td&gt;&lt;/tr&gt;</v>
      </c>
      <c r="Q753" s="106" t="str">
        <f>IF(PayItems[[#This Row],[Date Added / Modified]]&gt;0,TEXT(PayItems[[#This Row],[Date Added / Modified]],"m/d/yyy"),"")</f>
        <v/>
      </c>
    </row>
    <row r="754" spans="1:17" x14ac:dyDescent="0.2">
      <c r="A754" s="6" t="s">
        <v>9030</v>
      </c>
      <c r="B754" s="6" t="s">
        <v>14</v>
      </c>
      <c r="C754" s="8" t="s">
        <v>124</v>
      </c>
      <c r="D754" s="6" t="s">
        <v>411</v>
      </c>
      <c r="E754" s="8" t="s">
        <v>66</v>
      </c>
      <c r="F754" s="8">
        <v>0</v>
      </c>
      <c r="G754" s="8">
        <v>3</v>
      </c>
      <c r="H754" s="8" t="s">
        <v>344</v>
      </c>
      <c r="I754" s="176" t="s">
        <v>11389</v>
      </c>
      <c r="J754" s="176" t="s">
        <v>11389</v>
      </c>
      <c r="K754" s="176" t="s">
        <v>11388</v>
      </c>
      <c r="L754" s="8">
        <v>14</v>
      </c>
      <c r="M754" s="116"/>
      <c r="P7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&lt;tr&gt;&lt;td&gt;30614-0000&lt;/td&gt;&lt;td&gt;Emulsified asphalt&lt;/td&gt;&lt;td&gt;t&lt;/td&gt;&lt;td&gt;EMULSIFIED ASPHALT&lt;/td&gt;&lt;td&gt;TON&lt;/td&gt;&lt;td&gt;0&lt;/td&gt;&lt;td&gt;3&lt;/td&gt;&lt;td&gt;N&lt;/td&gt;&lt;td&gt; &lt;/td&gt;&lt;td&gt;&lt;/td&gt;&lt;/tr&gt;</v>
      </c>
      <c r="Q754" s="106" t="str">
        <f>IF(PayItems[[#This Row],[Date Added / Modified]]&gt;0,TEXT(PayItems[[#This Row],[Date Added / Modified]],"m/d/yyy"),"")</f>
        <v/>
      </c>
    </row>
    <row r="755" spans="1:17" x14ac:dyDescent="0.2">
      <c r="A755" s="6" t="s">
        <v>9031</v>
      </c>
      <c r="B755" s="6" t="s">
        <v>347</v>
      </c>
      <c r="C755" s="6" t="s">
        <v>109</v>
      </c>
      <c r="D755" s="6" t="s">
        <v>348</v>
      </c>
      <c r="E755" s="8" t="s">
        <v>62</v>
      </c>
      <c r="F755" s="8">
        <v>0</v>
      </c>
      <c r="G755" s="8">
        <v>3</v>
      </c>
      <c r="H755" s="6" t="s">
        <v>344</v>
      </c>
      <c r="I755" s="176" t="s">
        <v>11389</v>
      </c>
      <c r="J755" s="176" t="s">
        <v>11389</v>
      </c>
      <c r="K755" s="176" t="s">
        <v>11388</v>
      </c>
      <c r="L755" s="8">
        <v>14</v>
      </c>
      <c r="M755" s="116"/>
      <c r="P7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&lt;tr&gt;&lt;td&gt;30701-0000&lt;/td&gt;&lt;td&gt;Cement treated aggregate course&lt;/td&gt;&lt;td&gt;m2&lt;/td&gt;&lt;td&gt;CEMENT TREATED AGGREGATE COURSE&lt;/td&gt;&lt;td&gt;SQYD&lt;/td&gt;&lt;td&gt;0&lt;/td&gt;&lt;td&gt;3&lt;/td&gt;&lt;td&gt;N&lt;/td&gt;&lt;td&gt; &lt;/td&gt;&lt;td&gt;&lt;/td&gt;&lt;/tr&gt;</v>
      </c>
      <c r="Q755" s="106" t="str">
        <f>IF(PayItems[[#This Row],[Date Added / Modified]]&gt;0,TEXT(PayItems[[#This Row],[Date Added / Modified]],"m/d/yyy"),"")</f>
        <v/>
      </c>
    </row>
    <row r="756" spans="1:17" x14ac:dyDescent="0.2">
      <c r="A756" s="6" t="s">
        <v>9032</v>
      </c>
      <c r="B756" s="6" t="s">
        <v>347</v>
      </c>
      <c r="C756" s="6" t="s">
        <v>124</v>
      </c>
      <c r="D756" s="6" t="s">
        <v>348</v>
      </c>
      <c r="E756" s="8" t="s">
        <v>66</v>
      </c>
      <c r="F756" s="8">
        <v>0</v>
      </c>
      <c r="G756" s="8">
        <v>3</v>
      </c>
      <c r="H756" s="6" t="s">
        <v>344</v>
      </c>
      <c r="I756" s="176" t="s">
        <v>11389</v>
      </c>
      <c r="J756" s="176" t="s">
        <v>11389</v>
      </c>
      <c r="K756" s="176" t="s">
        <v>11388</v>
      </c>
      <c r="L756" s="8">
        <v>14</v>
      </c>
      <c r="M756" s="116"/>
      <c r="P7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&lt;tr&gt;&lt;td&gt;30702-0000&lt;/td&gt;&lt;td&gt;Cement treated aggregate course&lt;/td&gt;&lt;td&gt;t&lt;/td&gt;&lt;td&gt;CEMENT TREATED AGGREGATE COURSE&lt;/td&gt;&lt;td&gt;TON&lt;/td&gt;&lt;td&gt;0&lt;/td&gt;&lt;td&gt;3&lt;/td&gt;&lt;td&gt;N&lt;/td&gt;&lt;td&gt; &lt;/td&gt;&lt;td&gt;&lt;/td&gt;&lt;/tr&gt;</v>
      </c>
      <c r="Q756" s="106" t="str">
        <f>IF(PayItems[[#This Row],[Date Added / Modified]]&gt;0,TEXT(PayItems[[#This Row],[Date Added / Modified]],"m/d/yyy"),"")</f>
        <v/>
      </c>
    </row>
    <row r="757" spans="1:17" x14ac:dyDescent="0.2">
      <c r="A757" s="106" t="s">
        <v>10853</v>
      </c>
      <c r="B757" s="88" t="s">
        <v>347</v>
      </c>
      <c r="C757" s="88" t="s">
        <v>113</v>
      </c>
      <c r="D757" s="88" t="s">
        <v>348</v>
      </c>
      <c r="E757" s="45" t="s">
        <v>65</v>
      </c>
      <c r="F757" s="104">
        <v>0</v>
      </c>
      <c r="G757" s="104">
        <v>3</v>
      </c>
      <c r="H757" s="88" t="s">
        <v>344</v>
      </c>
      <c r="I757" s="176" t="s">
        <v>11389</v>
      </c>
      <c r="J757" s="176" t="s">
        <v>11389</v>
      </c>
      <c r="K757" s="176" t="s">
        <v>11388</v>
      </c>
      <c r="L757" s="104">
        <v>14</v>
      </c>
      <c r="M757" s="116">
        <v>42667</v>
      </c>
      <c r="N757" s="106" t="s">
        <v>9977</v>
      </c>
      <c r="O757" s="106"/>
      <c r="P757"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&lt;tr&gt;&lt;td&gt;30703-0000&lt;/td&gt;&lt;td&gt;Cement treated aggregate course&lt;/td&gt;&lt;td&gt;m3&lt;/td&gt;&lt;td&gt;CEMENT TREATED AGGREGATE COURSE&lt;/td&gt;&lt;td&gt;CUYD&lt;/td&gt;&lt;td&gt;0&lt;/td&gt;&lt;td&gt;3&lt;/td&gt;&lt;td&gt;N&lt;/td&gt;&lt;td&gt;10/24/2016&lt;/td&gt;&lt;td&gt;&lt;/td&gt;&lt;/tr&gt;</v>
      </c>
      <c r="Q757" s="106" t="str">
        <f>IF(PayItems[[#This Row],[Date Added / Modified]]&gt;0,TEXT(PayItems[[#This Row],[Date Added / Modified]],"m/d/yyy"),"")</f>
        <v>10/24/2016</v>
      </c>
    </row>
    <row r="758" spans="1:17" x14ac:dyDescent="0.2">
      <c r="A758" s="6" t="s">
        <v>9841</v>
      </c>
      <c r="B758" s="6" t="s">
        <v>8742</v>
      </c>
      <c r="C758" s="6" t="s">
        <v>109</v>
      </c>
      <c r="D758" s="6" t="s">
        <v>8743</v>
      </c>
      <c r="E758" s="8" t="s">
        <v>62</v>
      </c>
      <c r="F758" s="8">
        <v>0</v>
      </c>
      <c r="G758" s="8">
        <v>3</v>
      </c>
      <c r="H758" s="6" t="s">
        <v>344</v>
      </c>
      <c r="I758" s="176" t="s">
        <v>11389</v>
      </c>
      <c r="J758" s="176" t="s">
        <v>11389</v>
      </c>
      <c r="K758" s="176" t="s">
        <v>11388</v>
      </c>
      <c r="L758" s="8">
        <v>14</v>
      </c>
      <c r="M758" s="116"/>
      <c r="P7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&lt;tr&gt;&lt;td&gt;30705-0000&lt;/td&gt;&lt;td&gt;Cementitious treated aggregate course&lt;/td&gt;&lt;td&gt;m2&lt;/td&gt;&lt;td&gt;CEMENTITIOUS TREATED AGGREGATE COURSE&lt;/td&gt;&lt;td&gt;SQYD&lt;/td&gt;&lt;td&gt;0&lt;/td&gt;&lt;td&gt;3&lt;/td&gt;&lt;td&gt;N&lt;/td&gt;&lt;td&gt; &lt;/td&gt;&lt;td&gt;&lt;/td&gt;&lt;/tr&gt;</v>
      </c>
      <c r="Q758" s="106" t="str">
        <f>IF(PayItems[[#This Row],[Date Added / Modified]]&gt;0,TEXT(PayItems[[#This Row],[Date Added / Modified]],"m/d/yyy"),"")</f>
        <v/>
      </c>
    </row>
    <row r="759" spans="1:17" x14ac:dyDescent="0.2">
      <c r="A759" s="6" t="s">
        <v>9842</v>
      </c>
      <c r="B759" s="6" t="s">
        <v>8742</v>
      </c>
      <c r="C759" s="6" t="s">
        <v>124</v>
      </c>
      <c r="D759" s="6" t="s">
        <v>8743</v>
      </c>
      <c r="E759" s="8" t="s">
        <v>66</v>
      </c>
      <c r="F759" s="8">
        <v>0</v>
      </c>
      <c r="G759" s="8">
        <v>3</v>
      </c>
      <c r="H759" s="6" t="s">
        <v>344</v>
      </c>
      <c r="I759" s="176" t="s">
        <v>11389</v>
      </c>
      <c r="J759" s="176" t="s">
        <v>11389</v>
      </c>
      <c r="K759" s="176" t="s">
        <v>11388</v>
      </c>
      <c r="L759" s="8">
        <v>14</v>
      </c>
      <c r="M759" s="116"/>
      <c r="P7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&lt;tr&gt;&lt;td&gt;30706-0000&lt;/td&gt;&lt;td&gt;Cementitious treated aggregate course&lt;/td&gt;&lt;td&gt;t&lt;/td&gt;&lt;td&gt;CEMENTITIOUS TREATED AGGREGATE COURSE&lt;/td&gt;&lt;td&gt;TON&lt;/td&gt;&lt;td&gt;0&lt;/td&gt;&lt;td&gt;3&lt;/td&gt;&lt;td&gt;N&lt;/td&gt;&lt;td&gt; &lt;/td&gt;&lt;td&gt;&lt;/td&gt;&lt;/tr&gt;</v>
      </c>
      <c r="Q759" s="106" t="str">
        <f>IF(PayItems[[#This Row],[Date Added / Modified]]&gt;0,TEXT(PayItems[[#This Row],[Date Added / Modified]],"m/d/yyy"),"")</f>
        <v/>
      </c>
    </row>
    <row r="760" spans="1:17" x14ac:dyDescent="0.2">
      <c r="A760" s="6" t="s">
        <v>9843</v>
      </c>
      <c r="B760" s="6" t="s">
        <v>151</v>
      </c>
      <c r="C760" s="6" t="s">
        <v>124</v>
      </c>
      <c r="D760" s="6" t="s">
        <v>349</v>
      </c>
      <c r="E760" s="6" t="s">
        <v>66</v>
      </c>
      <c r="F760" s="8">
        <v>0</v>
      </c>
      <c r="G760" s="8">
        <v>3</v>
      </c>
      <c r="H760" s="6" t="s">
        <v>344</v>
      </c>
      <c r="I760" s="176" t="s">
        <v>11389</v>
      </c>
      <c r="J760" s="176" t="s">
        <v>11389</v>
      </c>
      <c r="K760" s="176" t="s">
        <v>11388</v>
      </c>
      <c r="L760" s="8">
        <v>14</v>
      </c>
      <c r="M760" s="116"/>
      <c r="P7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&lt;tr&gt;&lt;td&gt;30715-0000&lt;/td&gt;&lt;td&gt;Cement&lt;/td&gt;&lt;td&gt;t&lt;/td&gt;&lt;td&gt;CEMENT&lt;/td&gt;&lt;td&gt;TON&lt;/td&gt;&lt;td&gt;0&lt;/td&gt;&lt;td&gt;3&lt;/td&gt;&lt;td&gt;N&lt;/td&gt;&lt;td&gt; &lt;/td&gt;&lt;td&gt;&lt;/td&gt;&lt;/tr&gt;</v>
      </c>
      <c r="Q760" s="106" t="str">
        <f>IF(PayItems[[#This Row],[Date Added / Modified]]&gt;0,TEXT(PayItems[[#This Row],[Date Added / Modified]],"m/d/yyy"),"")</f>
        <v/>
      </c>
    </row>
    <row r="761" spans="1:17" x14ac:dyDescent="0.2">
      <c r="A761" s="6" t="s">
        <v>9844</v>
      </c>
      <c r="B761" s="6" t="s">
        <v>138</v>
      </c>
      <c r="C761" s="6" t="s">
        <v>124</v>
      </c>
      <c r="D761" s="6" t="s">
        <v>350</v>
      </c>
      <c r="E761" s="6" t="s">
        <v>66</v>
      </c>
      <c r="F761" s="8">
        <v>0</v>
      </c>
      <c r="G761" s="8">
        <v>3</v>
      </c>
      <c r="H761" s="6" t="s">
        <v>344</v>
      </c>
      <c r="I761" s="176" t="s">
        <v>11389</v>
      </c>
      <c r="J761" s="176" t="s">
        <v>11389</v>
      </c>
      <c r="K761" s="176" t="s">
        <v>11388</v>
      </c>
      <c r="L761" s="8">
        <v>14</v>
      </c>
      <c r="M761" s="116"/>
      <c r="N761" s="6" t="s">
        <v>9971</v>
      </c>
      <c r="O761" s="6" t="s">
        <v>10109</v>
      </c>
      <c r="P7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&lt;tr&gt;&lt;td&gt;30716-0000&lt;/td&gt;&lt;td&gt;Fly ash&lt;/td&gt;&lt;td&gt;t&lt;/td&gt;&lt;td&gt;FLY ASH&lt;/td&gt;&lt;td&gt;TON&lt;/td&gt;&lt;td&gt;0&lt;/td&gt;&lt;td&gt;3&lt;/td&gt;&lt;td&gt;N&lt;/td&gt;&lt;td&gt; &lt;/td&gt;&lt;td&gt;Prior to use check to see if 304 items should be used&lt;/td&gt;&lt;/tr&gt;</v>
      </c>
      <c r="Q761" s="106" t="str">
        <f>IF(PayItems[[#This Row],[Date Added / Modified]]&gt;0,TEXT(PayItems[[#This Row],[Date Added / Modified]],"m/d/yyy"),"")</f>
        <v/>
      </c>
    </row>
    <row r="762" spans="1:17" x14ac:dyDescent="0.2">
      <c r="A762" s="6" t="s">
        <v>10092</v>
      </c>
      <c r="B762" s="6" t="s">
        <v>10090</v>
      </c>
      <c r="C762" s="6" t="s">
        <v>109</v>
      </c>
      <c r="D762" s="6" t="s">
        <v>10104</v>
      </c>
      <c r="E762" s="6" t="s">
        <v>62</v>
      </c>
      <c r="F762" s="8">
        <v>0</v>
      </c>
      <c r="G762" s="8">
        <v>3</v>
      </c>
      <c r="H762" s="6" t="s">
        <v>344</v>
      </c>
      <c r="I762" s="176" t="s">
        <v>11389</v>
      </c>
      <c r="J762" s="176" t="s">
        <v>11389</v>
      </c>
      <c r="K762" s="176" t="s">
        <v>11388</v>
      </c>
      <c r="L762" s="8">
        <v>14</v>
      </c>
      <c r="M762" s="116">
        <v>42122</v>
      </c>
      <c r="N762" s="106" t="s">
        <v>9971</v>
      </c>
      <c r="O762" s="106" t="s">
        <v>10109</v>
      </c>
      <c r="P7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&lt;tr&gt;&lt;td&gt;30801-0000&lt;/td&gt;&lt;td&gt;Recycled aggregate base&lt;/td&gt;&lt;td&gt;m2&lt;/td&gt;&lt;td&gt;RECYCLED AGGREGATE BASE&lt;/td&gt;&lt;td&gt;SQYD&lt;/td&gt;&lt;td&gt;0&lt;/td&gt;&lt;td&gt;3&lt;/td&gt;&lt;td&gt;N&lt;/td&gt;&lt;td&gt;4/28/2015&lt;/td&gt;&lt;td&gt;Prior to use check to see if 304 items should be used&lt;/td&gt;&lt;/tr&gt;</v>
      </c>
      <c r="Q762" s="106" t="str">
        <f>IF(PayItems[[#This Row],[Date Added / Modified]]&gt;0,TEXT(PayItems[[#This Row],[Date Added / Modified]],"m/d/yyy"),"")</f>
        <v>4/28/2015</v>
      </c>
    </row>
    <row r="763" spans="1:17" x14ac:dyDescent="0.2">
      <c r="A763" s="6" t="s">
        <v>10093</v>
      </c>
      <c r="B763" s="6" t="s">
        <v>10100</v>
      </c>
      <c r="C763" s="6" t="s">
        <v>109</v>
      </c>
      <c r="D763" s="6" t="s">
        <v>10105</v>
      </c>
      <c r="E763" s="6" t="s">
        <v>62</v>
      </c>
      <c r="F763" s="8">
        <v>0</v>
      </c>
      <c r="G763" s="8">
        <v>3</v>
      </c>
      <c r="H763" s="6" t="s">
        <v>344</v>
      </c>
      <c r="I763" s="176" t="s">
        <v>11389</v>
      </c>
      <c r="J763" s="176" t="s">
        <v>11389</v>
      </c>
      <c r="K763" s="176" t="s">
        <v>11388</v>
      </c>
      <c r="L763" s="8">
        <v>14</v>
      </c>
      <c r="M763" s="116">
        <v>42122</v>
      </c>
      <c r="N763" s="106" t="s">
        <v>9971</v>
      </c>
      <c r="O763" s="106" t="s">
        <v>10109</v>
      </c>
      <c r="P7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&lt;tr&gt;&lt;td&gt;30801-1000&lt;/td&gt;&lt;td&gt;Recycled aggregate base, 150mm depth&lt;/td&gt;&lt;td&gt;m2&lt;/td&gt;&lt;td&gt;RECYCLED AGGREGATE BASE, 6-INCH DEPTH&lt;/td&gt;&lt;td&gt;SQYD&lt;/td&gt;&lt;td&gt;0&lt;/td&gt;&lt;td&gt;3&lt;/td&gt;&lt;td&gt;N&lt;/td&gt;&lt;td&gt;4/28/2015&lt;/td&gt;&lt;td&gt;Prior to use check to see if 304 items should be used&lt;/td&gt;&lt;/tr&gt;</v>
      </c>
      <c r="Q763" s="106" t="str">
        <f>IF(PayItems[[#This Row],[Date Added / Modified]]&gt;0,TEXT(PayItems[[#This Row],[Date Added / Modified]],"m/d/yyy"),"")</f>
        <v>4/28/2015</v>
      </c>
    </row>
    <row r="764" spans="1:17" x14ac:dyDescent="0.2">
      <c r="A764" s="6" t="s">
        <v>10094</v>
      </c>
      <c r="B764" s="6" t="s">
        <v>10101</v>
      </c>
      <c r="C764" s="6" t="s">
        <v>109</v>
      </c>
      <c r="D764" s="6" t="s">
        <v>10106</v>
      </c>
      <c r="E764" s="6" t="s">
        <v>62</v>
      </c>
      <c r="F764" s="8">
        <v>0</v>
      </c>
      <c r="G764" s="8">
        <v>3</v>
      </c>
      <c r="H764" s="6" t="s">
        <v>344</v>
      </c>
      <c r="I764" s="176" t="s">
        <v>11389</v>
      </c>
      <c r="J764" s="176" t="s">
        <v>11389</v>
      </c>
      <c r="K764" s="176" t="s">
        <v>11388</v>
      </c>
      <c r="L764" s="8">
        <v>14</v>
      </c>
      <c r="M764" s="116">
        <v>42122</v>
      </c>
      <c r="N764" s="106" t="s">
        <v>9971</v>
      </c>
      <c r="O764" s="106" t="s">
        <v>10109</v>
      </c>
      <c r="P7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&lt;tr&gt;&lt;td&gt;30801-2000&lt;/td&gt;&lt;td&gt;Recycled aggregate base, 200mm depth&lt;/td&gt;&lt;td&gt;m2&lt;/td&gt;&lt;td&gt;RECYCLED AGGREGATE BASE, 8-INCH DEPTH&lt;/td&gt;&lt;td&gt;SQYD&lt;/td&gt;&lt;td&gt;0&lt;/td&gt;&lt;td&gt;3&lt;/td&gt;&lt;td&gt;N&lt;/td&gt;&lt;td&gt;4/28/2015&lt;/td&gt;&lt;td&gt;Prior to use check to see if 304 items should be used&lt;/td&gt;&lt;/tr&gt;</v>
      </c>
      <c r="Q764" s="106" t="str">
        <f>IF(PayItems[[#This Row],[Date Added / Modified]]&gt;0,TEXT(PayItems[[#This Row],[Date Added / Modified]],"m/d/yyy"),"")</f>
        <v>4/28/2015</v>
      </c>
    </row>
    <row r="765" spans="1:17" x14ac:dyDescent="0.2">
      <c r="A765" s="6" t="s">
        <v>10095</v>
      </c>
      <c r="B765" s="6" t="s">
        <v>10102</v>
      </c>
      <c r="C765" s="6" t="s">
        <v>109</v>
      </c>
      <c r="D765" s="6" t="s">
        <v>10107</v>
      </c>
      <c r="E765" s="6" t="s">
        <v>62</v>
      </c>
      <c r="F765" s="8">
        <v>0</v>
      </c>
      <c r="G765" s="8">
        <v>3</v>
      </c>
      <c r="H765" s="6" t="s">
        <v>344</v>
      </c>
      <c r="I765" s="176" t="s">
        <v>11389</v>
      </c>
      <c r="J765" s="176" t="s">
        <v>11389</v>
      </c>
      <c r="K765" s="176" t="s">
        <v>11388</v>
      </c>
      <c r="L765" s="8">
        <v>14</v>
      </c>
      <c r="M765" s="116">
        <v>42122</v>
      </c>
      <c r="N765" s="106" t="s">
        <v>9971</v>
      </c>
      <c r="O765" s="106" t="s">
        <v>10109</v>
      </c>
      <c r="P7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&lt;tr&gt;&lt;td&gt;30801-3000&lt;/td&gt;&lt;td&gt;Recycled aggregate base, 250mm depth&lt;/td&gt;&lt;td&gt;m2&lt;/td&gt;&lt;td&gt;RECYCLED AGGREGATE BASE, 10-INCH DEPTH&lt;/td&gt;&lt;td&gt;SQYD&lt;/td&gt;&lt;td&gt;0&lt;/td&gt;&lt;td&gt;3&lt;/td&gt;&lt;td&gt;N&lt;/td&gt;&lt;td&gt;4/28/2015&lt;/td&gt;&lt;td&gt;Prior to use check to see if 304 items should be used&lt;/td&gt;&lt;/tr&gt;</v>
      </c>
      <c r="Q765" s="106" t="str">
        <f>IF(PayItems[[#This Row],[Date Added / Modified]]&gt;0,TEXT(PayItems[[#This Row],[Date Added / Modified]],"m/d/yyy"),"")</f>
        <v>4/28/2015</v>
      </c>
    </row>
    <row r="766" spans="1:17" x14ac:dyDescent="0.2">
      <c r="A766" s="6" t="s">
        <v>10096</v>
      </c>
      <c r="B766" s="6" t="s">
        <v>10103</v>
      </c>
      <c r="C766" s="6" t="s">
        <v>109</v>
      </c>
      <c r="D766" s="6" t="s">
        <v>10108</v>
      </c>
      <c r="E766" s="6" t="s">
        <v>62</v>
      </c>
      <c r="F766" s="8">
        <v>0</v>
      </c>
      <c r="G766" s="8">
        <v>3</v>
      </c>
      <c r="H766" s="6" t="s">
        <v>344</v>
      </c>
      <c r="I766" s="176" t="s">
        <v>11389</v>
      </c>
      <c r="J766" s="176" t="s">
        <v>11389</v>
      </c>
      <c r="K766" s="176" t="s">
        <v>11388</v>
      </c>
      <c r="L766" s="8">
        <v>14</v>
      </c>
      <c r="M766" s="116">
        <v>42122</v>
      </c>
      <c r="N766" s="106" t="s">
        <v>9971</v>
      </c>
      <c r="O766" s="106" t="s">
        <v>10109</v>
      </c>
      <c r="P7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&lt;tr&gt;&lt;td&gt;30801-4000&lt;/td&gt;&lt;td&gt;Recycled aggregate base, 300mm depth&lt;/td&gt;&lt;td&gt;m2&lt;/td&gt;&lt;td&gt;RECYCLED AGGREGATE BASE, 12-INCH DEPTH&lt;/td&gt;&lt;td&gt;SQYD&lt;/td&gt;&lt;td&gt;0&lt;/td&gt;&lt;td&gt;3&lt;/td&gt;&lt;td&gt;N&lt;/td&gt;&lt;td&gt;4/28/2015&lt;/td&gt;&lt;td&gt;Prior to use check to see if 304 items should be used&lt;/td&gt;&lt;/tr&gt;</v>
      </c>
      <c r="Q766" s="106" t="str">
        <f>IF(PayItems[[#This Row],[Date Added / Modified]]&gt;0,TEXT(PayItems[[#This Row],[Date Added / Modified]],"m/d/yyy"),"")</f>
        <v>4/28/2015</v>
      </c>
    </row>
    <row r="767" spans="1:17" x14ac:dyDescent="0.2">
      <c r="A767" s="6" t="s">
        <v>10097</v>
      </c>
      <c r="B767" s="6" t="s">
        <v>10090</v>
      </c>
      <c r="C767" s="6" t="s">
        <v>113</v>
      </c>
      <c r="D767" s="6" t="s">
        <v>10104</v>
      </c>
      <c r="E767" s="6" t="s">
        <v>65</v>
      </c>
      <c r="F767" s="8">
        <v>0</v>
      </c>
      <c r="G767" s="8">
        <v>3</v>
      </c>
      <c r="H767" s="6" t="s">
        <v>344</v>
      </c>
      <c r="I767" s="176" t="s">
        <v>11389</v>
      </c>
      <c r="J767" s="176" t="s">
        <v>11389</v>
      </c>
      <c r="K767" s="176" t="s">
        <v>11388</v>
      </c>
      <c r="L767" s="8">
        <v>14</v>
      </c>
      <c r="M767" s="116">
        <v>42122</v>
      </c>
      <c r="N767" s="106" t="s">
        <v>9971</v>
      </c>
      <c r="O767" s="106" t="s">
        <v>10109</v>
      </c>
      <c r="P7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&lt;tr&gt;&lt;td&gt;30802-0000&lt;/td&gt;&lt;td&gt;Recycled aggregate base&lt;/td&gt;&lt;td&gt;m3&lt;/td&gt;&lt;td&gt;RECYCLED AGGREGATE BASE&lt;/td&gt;&lt;td&gt;CUYD&lt;/td&gt;&lt;td&gt;0&lt;/td&gt;&lt;td&gt;3&lt;/td&gt;&lt;td&gt;N&lt;/td&gt;&lt;td&gt;4/28/2015&lt;/td&gt;&lt;td&gt;Prior to use check to see if 304 items should be used&lt;/td&gt;&lt;/tr&gt;</v>
      </c>
      <c r="Q767" s="106" t="str">
        <f>IF(PayItems[[#This Row],[Date Added / Modified]]&gt;0,TEXT(PayItems[[#This Row],[Date Added / Modified]],"m/d/yyy"),"")</f>
        <v>4/28/2015</v>
      </c>
    </row>
    <row r="768" spans="1:17" x14ac:dyDescent="0.2">
      <c r="A768" s="6" t="s">
        <v>10098</v>
      </c>
      <c r="B768" s="6" t="s">
        <v>10090</v>
      </c>
      <c r="C768" s="6" t="s">
        <v>124</v>
      </c>
      <c r="D768" s="6" t="s">
        <v>10104</v>
      </c>
      <c r="E768" s="6" t="s">
        <v>66</v>
      </c>
      <c r="F768" s="8">
        <v>0</v>
      </c>
      <c r="G768" s="8">
        <v>3</v>
      </c>
      <c r="H768" s="6" t="s">
        <v>344</v>
      </c>
      <c r="I768" s="176" t="s">
        <v>11389</v>
      </c>
      <c r="J768" s="176" t="s">
        <v>11389</v>
      </c>
      <c r="K768" s="176" t="s">
        <v>11388</v>
      </c>
      <c r="L768" s="8">
        <v>14</v>
      </c>
      <c r="M768" s="116">
        <v>42122</v>
      </c>
      <c r="N768" s="106" t="s">
        <v>9971</v>
      </c>
      <c r="O768" s="106" t="s">
        <v>10109</v>
      </c>
      <c r="P7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&lt;tr&gt;&lt;td&gt;30803-0000&lt;/td&gt;&lt;td&gt;Recycled aggregate base&lt;/td&gt;&lt;td&gt;t&lt;/td&gt;&lt;td&gt;RECYCLED AGGREGATE BASE&lt;/td&gt;&lt;td&gt;TON&lt;/td&gt;&lt;td&gt;0&lt;/td&gt;&lt;td&gt;3&lt;/td&gt;&lt;td&gt;N&lt;/td&gt;&lt;td&gt;4/28/2015&lt;/td&gt;&lt;td&gt;Prior to use check to see if 304 items should be used&lt;/td&gt;&lt;/tr&gt;</v>
      </c>
      <c r="Q768" s="106" t="str">
        <f>IF(PayItems[[#This Row],[Date Added / Modified]]&gt;0,TEXT(PayItems[[#This Row],[Date Added / Modified]],"m/d/yyy"),"")</f>
        <v>4/28/2015</v>
      </c>
    </row>
    <row r="769" spans="1:17" x14ac:dyDescent="0.2">
      <c r="A769" s="6" t="s">
        <v>10099</v>
      </c>
      <c r="B769" s="6" t="s">
        <v>151</v>
      </c>
      <c r="C769" s="6" t="s">
        <v>124</v>
      </c>
      <c r="D769" s="6" t="s">
        <v>349</v>
      </c>
      <c r="E769" s="6" t="s">
        <v>66</v>
      </c>
      <c r="F769" s="8">
        <v>0</v>
      </c>
      <c r="G769" s="8">
        <v>3</v>
      </c>
      <c r="H769" s="6" t="s">
        <v>344</v>
      </c>
      <c r="I769" s="176" t="s">
        <v>11389</v>
      </c>
      <c r="J769" s="176" t="s">
        <v>11389</v>
      </c>
      <c r="K769" s="176" t="s">
        <v>11388</v>
      </c>
      <c r="L769" s="8">
        <v>14</v>
      </c>
      <c r="M769" s="116">
        <v>42122</v>
      </c>
      <c r="N769" s="106" t="s">
        <v>9971</v>
      </c>
      <c r="O769" s="106" t="s">
        <v>10109</v>
      </c>
      <c r="P7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&lt;tr&gt;&lt;td&gt;30810-0000&lt;/td&gt;&lt;td&gt;Cement&lt;/td&gt;&lt;td&gt;t&lt;/td&gt;&lt;td&gt;CEMENT&lt;/td&gt;&lt;td&gt;TON&lt;/td&gt;&lt;td&gt;0&lt;/td&gt;&lt;td&gt;3&lt;/td&gt;&lt;td&gt;N&lt;/td&gt;&lt;td&gt;4/28/2015&lt;/td&gt;&lt;td&gt;Prior to use check to see if 304 items should be used&lt;/td&gt;&lt;/tr&gt;</v>
      </c>
      <c r="Q769" s="106" t="str">
        <f>IF(PayItems[[#This Row],[Date Added / Modified]]&gt;0,TEXT(PayItems[[#This Row],[Date Added / Modified]],"m/d/yyy"),"")</f>
        <v>4/28/2015</v>
      </c>
    </row>
    <row r="770" spans="1:17" x14ac:dyDescent="0.2">
      <c r="A770" s="6" t="s">
        <v>9033</v>
      </c>
      <c r="B770" s="8" t="s">
        <v>8749</v>
      </c>
      <c r="C770" s="8" t="s">
        <v>124</v>
      </c>
      <c r="D770" s="8" t="s">
        <v>8750</v>
      </c>
      <c r="E770" s="8" t="s">
        <v>66</v>
      </c>
      <c r="F770" s="8">
        <v>0</v>
      </c>
      <c r="G770" s="8">
        <v>3</v>
      </c>
      <c r="H770" s="6" t="s">
        <v>184</v>
      </c>
      <c r="I770" s="176" t="s">
        <v>11388</v>
      </c>
      <c r="J770" s="176" t="s">
        <v>11389</v>
      </c>
      <c r="K770" s="176" t="s">
        <v>11388</v>
      </c>
      <c r="L770" s="8">
        <v>14</v>
      </c>
      <c r="M770" s="116"/>
      <c r="P7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&lt;tr&gt;&lt;td&gt;30901-0000&lt;/td&gt;&lt;td&gt;Emulsified asphalt treated aggregate base&lt;/td&gt;&lt;td&gt;t&lt;/td&gt;&lt;td&gt;EMULSIFIED ASPHALT TREATED AGGREGATE BASE&lt;/td&gt;&lt;td&gt;TON&lt;/td&gt;&lt;td&gt;0&lt;/td&gt;&lt;td&gt;3&lt;/td&gt;&lt;td&gt;NM&lt;/td&gt;&lt;td&gt; &lt;/td&gt;&lt;td&gt;&lt;/td&gt;&lt;/tr&gt;</v>
      </c>
      <c r="Q770" s="106" t="str">
        <f>IF(PayItems[[#This Row],[Date Added / Modified]]&gt;0,TEXT(PayItems[[#This Row],[Date Added / Modified]],"m/d/yyy"),"")</f>
        <v/>
      </c>
    </row>
    <row r="771" spans="1:17" x14ac:dyDescent="0.2">
      <c r="A771" s="6" t="s">
        <v>416</v>
      </c>
      <c r="B771" s="8" t="s">
        <v>417</v>
      </c>
      <c r="C771" s="8" t="s">
        <v>124</v>
      </c>
      <c r="D771" s="8" t="s">
        <v>418</v>
      </c>
      <c r="E771" s="8" t="s">
        <v>66</v>
      </c>
      <c r="F771" s="8">
        <v>0</v>
      </c>
      <c r="G771" s="8">
        <v>3</v>
      </c>
      <c r="H771" s="6" t="s">
        <v>184</v>
      </c>
      <c r="I771" s="176" t="s">
        <v>11388</v>
      </c>
      <c r="J771" s="176" t="s">
        <v>11389</v>
      </c>
      <c r="K771" s="176" t="s">
        <v>11388</v>
      </c>
      <c r="L771" s="8">
        <v>14</v>
      </c>
      <c r="M771" s="116"/>
      <c r="P7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&lt;tr&gt;&lt;td&gt;30901-1000&lt;/td&gt;&lt;td&gt;Emulsified asphalt treated aggregate base, grading C&lt;/td&gt;&lt;td&gt;t&lt;/td&gt;&lt;td&gt;EMULSIFIED ASPHALT TREATED AGGREGATE BASE, GRADING C&lt;/td&gt;&lt;td&gt;TON&lt;/td&gt;&lt;td&gt;0&lt;/td&gt;&lt;td&gt;3&lt;/td&gt;&lt;td&gt;NM&lt;/td&gt;&lt;td&gt; &lt;/td&gt;&lt;td&gt;&lt;/td&gt;&lt;/tr&gt;</v>
      </c>
      <c r="Q771" s="106" t="str">
        <f>IF(PayItems[[#This Row],[Date Added / Modified]]&gt;0,TEXT(PayItems[[#This Row],[Date Added / Modified]],"m/d/yyy"),"")</f>
        <v/>
      </c>
    </row>
    <row r="772" spans="1:17" x14ac:dyDescent="0.2">
      <c r="A772" s="6" t="s">
        <v>419</v>
      </c>
      <c r="B772" s="8" t="s">
        <v>420</v>
      </c>
      <c r="C772" s="8" t="s">
        <v>124</v>
      </c>
      <c r="D772" s="8" t="s">
        <v>421</v>
      </c>
      <c r="E772" s="8" t="s">
        <v>66</v>
      </c>
      <c r="F772" s="8">
        <v>0</v>
      </c>
      <c r="G772" s="8">
        <v>3</v>
      </c>
      <c r="H772" s="6" t="s">
        <v>184</v>
      </c>
      <c r="I772" s="176" t="s">
        <v>11388</v>
      </c>
      <c r="J772" s="176" t="s">
        <v>11389</v>
      </c>
      <c r="K772" s="176" t="s">
        <v>11388</v>
      </c>
      <c r="L772" s="8">
        <v>14</v>
      </c>
      <c r="M772" s="116"/>
      <c r="P7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&lt;tr&gt;&lt;td&gt;30901-2000&lt;/td&gt;&lt;td&gt;Emulsified asphalt treated aggregate base, grading D&lt;/td&gt;&lt;td&gt;t&lt;/td&gt;&lt;td&gt;EMULSIFIED ASPHALT TREATED AGGREGATE BASE, GRADING D&lt;/td&gt;&lt;td&gt;TON&lt;/td&gt;&lt;td&gt;0&lt;/td&gt;&lt;td&gt;3&lt;/td&gt;&lt;td&gt;NM&lt;/td&gt;&lt;td&gt; &lt;/td&gt;&lt;td&gt;&lt;/td&gt;&lt;/tr&gt;</v>
      </c>
      <c r="Q772" s="106" t="str">
        <f>IF(PayItems[[#This Row],[Date Added / Modified]]&gt;0,TEXT(PayItems[[#This Row],[Date Added / Modified]],"m/d/yyy"),"")</f>
        <v/>
      </c>
    </row>
    <row r="773" spans="1:17" x14ac:dyDescent="0.2">
      <c r="A773" s="6" t="s">
        <v>422</v>
      </c>
      <c r="B773" s="8" t="s">
        <v>423</v>
      </c>
      <c r="C773" s="8" t="s">
        <v>124</v>
      </c>
      <c r="D773" s="8" t="s">
        <v>424</v>
      </c>
      <c r="E773" s="8" t="s">
        <v>66</v>
      </c>
      <c r="F773" s="8">
        <v>0</v>
      </c>
      <c r="G773" s="8">
        <v>3</v>
      </c>
      <c r="H773" s="6" t="s">
        <v>184</v>
      </c>
      <c r="I773" s="176" t="s">
        <v>11388</v>
      </c>
      <c r="J773" s="176" t="s">
        <v>11389</v>
      </c>
      <c r="K773" s="176" t="s">
        <v>11388</v>
      </c>
      <c r="L773" s="8">
        <v>14</v>
      </c>
      <c r="M773" s="116"/>
      <c r="P7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&lt;tr&gt;&lt;td&gt;30901-3000&lt;/td&gt;&lt;td&gt;Emulsified asphalt treated aggregate base, grading E&lt;/td&gt;&lt;td&gt;t&lt;/td&gt;&lt;td&gt;EMULSIFIED ASPHALT TREATED AGGREGATE BASE, GRADING E&lt;/td&gt;&lt;td&gt;TON&lt;/td&gt;&lt;td&gt;0&lt;/td&gt;&lt;td&gt;3&lt;/td&gt;&lt;td&gt;NM&lt;/td&gt;&lt;td&gt; &lt;/td&gt;&lt;td&gt;&lt;/td&gt;&lt;/tr&gt;</v>
      </c>
      <c r="Q773" s="106" t="str">
        <f>IF(PayItems[[#This Row],[Date Added / Modified]]&gt;0,TEXT(PayItems[[#This Row],[Date Added / Modified]],"m/d/yyy"),"")</f>
        <v/>
      </c>
    </row>
    <row r="774" spans="1:17" x14ac:dyDescent="0.2">
      <c r="A774" s="6" t="s">
        <v>425</v>
      </c>
      <c r="B774" s="8" t="s">
        <v>426</v>
      </c>
      <c r="C774" s="8" t="s">
        <v>124</v>
      </c>
      <c r="D774" s="8" t="s">
        <v>427</v>
      </c>
      <c r="E774" s="8" t="s">
        <v>66</v>
      </c>
      <c r="F774" s="8">
        <v>0</v>
      </c>
      <c r="G774" s="8">
        <v>3</v>
      </c>
      <c r="H774" s="6" t="s">
        <v>184</v>
      </c>
      <c r="I774" s="176" t="s">
        <v>11388</v>
      </c>
      <c r="J774" s="176" t="s">
        <v>11389</v>
      </c>
      <c r="K774" s="176" t="s">
        <v>11388</v>
      </c>
      <c r="L774" s="8">
        <v>14</v>
      </c>
      <c r="M774" s="116"/>
      <c r="P7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&lt;tr&gt;&lt;td&gt;30901-4000&lt;/td&gt;&lt;td&gt;Emulsified asphalt treated aggregate base, grading C or D&lt;/td&gt;&lt;td&gt;t&lt;/td&gt;&lt;td&gt;EMULSIFIED ASPHALT TREATED AGGREGATE BASE, GRADING C OR D&lt;/td&gt;&lt;td&gt;TON&lt;/td&gt;&lt;td&gt;0&lt;/td&gt;&lt;td&gt;3&lt;/td&gt;&lt;td&gt;NM&lt;/td&gt;&lt;td&gt; &lt;/td&gt;&lt;td&gt;&lt;/td&gt;&lt;/tr&gt;</v>
      </c>
      <c r="Q774" s="106" t="str">
        <f>IF(PayItems[[#This Row],[Date Added / Modified]]&gt;0,TEXT(PayItems[[#This Row],[Date Added / Modified]],"m/d/yyy"),"")</f>
        <v/>
      </c>
    </row>
    <row r="775" spans="1:17" x14ac:dyDescent="0.2">
      <c r="A775" s="6" t="s">
        <v>9034</v>
      </c>
      <c r="B775" s="8" t="s">
        <v>8749</v>
      </c>
      <c r="C775" s="8" t="s">
        <v>109</v>
      </c>
      <c r="D775" s="8" t="s">
        <v>8750</v>
      </c>
      <c r="E775" s="8" t="s">
        <v>62</v>
      </c>
      <c r="F775" s="8">
        <v>0</v>
      </c>
      <c r="G775" s="8">
        <v>3</v>
      </c>
      <c r="H775" s="6" t="s">
        <v>184</v>
      </c>
      <c r="I775" s="176" t="s">
        <v>11388</v>
      </c>
      <c r="J775" s="176" t="s">
        <v>11389</v>
      </c>
      <c r="K775" s="176" t="s">
        <v>11388</v>
      </c>
      <c r="L775" s="8">
        <v>14</v>
      </c>
      <c r="M775" s="116"/>
      <c r="P7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&lt;tr&gt;&lt;td&gt;30902-0000&lt;/td&gt;&lt;td&gt;Emulsified asphalt treated aggregate base&lt;/td&gt;&lt;td&gt;m2&lt;/td&gt;&lt;td&gt;EMULSIFIED ASPHALT TREATED AGGREGATE BASE&lt;/td&gt;&lt;td&gt;SQYD&lt;/td&gt;&lt;td&gt;0&lt;/td&gt;&lt;td&gt;3&lt;/td&gt;&lt;td&gt;NM&lt;/td&gt;&lt;td&gt; &lt;/td&gt;&lt;td&gt;&lt;/td&gt;&lt;/tr&gt;</v>
      </c>
      <c r="Q775" s="106" t="str">
        <f>IF(PayItems[[#This Row],[Date Added / Modified]]&gt;0,TEXT(PayItems[[#This Row],[Date Added / Modified]],"m/d/yyy"),"")</f>
        <v/>
      </c>
    </row>
    <row r="776" spans="1:17" x14ac:dyDescent="0.2">
      <c r="A776" s="6" t="s">
        <v>428</v>
      </c>
      <c r="B776" s="8" t="s">
        <v>417</v>
      </c>
      <c r="C776" s="8" t="s">
        <v>109</v>
      </c>
      <c r="D776" s="8" t="s">
        <v>418</v>
      </c>
      <c r="E776" s="8" t="s">
        <v>62</v>
      </c>
      <c r="F776" s="8">
        <v>0</v>
      </c>
      <c r="G776" s="8">
        <v>3</v>
      </c>
      <c r="H776" s="6" t="s">
        <v>184</v>
      </c>
      <c r="I776" s="176" t="s">
        <v>11388</v>
      </c>
      <c r="J776" s="176" t="s">
        <v>11389</v>
      </c>
      <c r="K776" s="176" t="s">
        <v>11388</v>
      </c>
      <c r="L776" s="8">
        <v>14</v>
      </c>
      <c r="M776" s="116"/>
      <c r="P7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&lt;tr&gt;&lt;td&gt;30902-1000&lt;/td&gt;&lt;td&gt;Emulsified asphalt treated aggregate base, grading C&lt;/td&gt;&lt;td&gt;m2&lt;/td&gt;&lt;td&gt;EMULSIFIED ASPHALT TREATED AGGREGATE BASE, GRADING C&lt;/td&gt;&lt;td&gt;SQYD&lt;/td&gt;&lt;td&gt;0&lt;/td&gt;&lt;td&gt;3&lt;/td&gt;&lt;td&gt;NM&lt;/td&gt;&lt;td&gt; &lt;/td&gt;&lt;td&gt;&lt;/td&gt;&lt;/tr&gt;</v>
      </c>
      <c r="Q776" s="106" t="str">
        <f>IF(PayItems[[#This Row],[Date Added / Modified]]&gt;0,TEXT(PayItems[[#This Row],[Date Added / Modified]],"m/d/yyy"),"")</f>
        <v/>
      </c>
    </row>
    <row r="777" spans="1:17" x14ac:dyDescent="0.2">
      <c r="A777" s="6" t="s">
        <v>429</v>
      </c>
      <c r="B777" s="8" t="s">
        <v>420</v>
      </c>
      <c r="C777" s="8" t="s">
        <v>109</v>
      </c>
      <c r="D777" s="8" t="s">
        <v>421</v>
      </c>
      <c r="E777" s="8" t="s">
        <v>62</v>
      </c>
      <c r="F777" s="8">
        <v>0</v>
      </c>
      <c r="G777" s="8">
        <v>3</v>
      </c>
      <c r="H777" s="6" t="s">
        <v>184</v>
      </c>
      <c r="I777" s="176" t="s">
        <v>11388</v>
      </c>
      <c r="J777" s="176" t="s">
        <v>11389</v>
      </c>
      <c r="K777" s="176" t="s">
        <v>11388</v>
      </c>
      <c r="L777" s="8">
        <v>14</v>
      </c>
      <c r="M777" s="116"/>
      <c r="P7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&lt;tr&gt;&lt;td&gt;30902-2000&lt;/td&gt;&lt;td&gt;Emulsified asphalt treated aggregate base, grading D&lt;/td&gt;&lt;td&gt;m2&lt;/td&gt;&lt;td&gt;EMULSIFIED ASPHALT TREATED AGGREGATE BASE, GRADING D&lt;/td&gt;&lt;td&gt;SQYD&lt;/td&gt;&lt;td&gt;0&lt;/td&gt;&lt;td&gt;3&lt;/td&gt;&lt;td&gt;NM&lt;/td&gt;&lt;td&gt; &lt;/td&gt;&lt;td&gt;&lt;/td&gt;&lt;/tr&gt;</v>
      </c>
      <c r="Q777" s="106" t="str">
        <f>IF(PayItems[[#This Row],[Date Added / Modified]]&gt;0,TEXT(PayItems[[#This Row],[Date Added / Modified]],"m/d/yyy"),"")</f>
        <v/>
      </c>
    </row>
    <row r="778" spans="1:17" x14ac:dyDescent="0.2">
      <c r="A778" s="6" t="s">
        <v>430</v>
      </c>
      <c r="B778" s="8" t="s">
        <v>423</v>
      </c>
      <c r="C778" s="8" t="s">
        <v>109</v>
      </c>
      <c r="D778" s="8" t="s">
        <v>424</v>
      </c>
      <c r="E778" s="8" t="s">
        <v>62</v>
      </c>
      <c r="F778" s="8">
        <v>0</v>
      </c>
      <c r="G778" s="8">
        <v>3</v>
      </c>
      <c r="H778" s="6" t="s">
        <v>184</v>
      </c>
      <c r="I778" s="176" t="s">
        <v>11388</v>
      </c>
      <c r="J778" s="176" t="s">
        <v>11389</v>
      </c>
      <c r="K778" s="176" t="s">
        <v>11388</v>
      </c>
      <c r="L778" s="8">
        <v>14</v>
      </c>
      <c r="M778" s="116"/>
      <c r="P7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&lt;tr&gt;&lt;td&gt;30902-3000&lt;/td&gt;&lt;td&gt;Emulsified asphalt treated aggregate base, grading E&lt;/td&gt;&lt;td&gt;m2&lt;/td&gt;&lt;td&gt;EMULSIFIED ASPHALT TREATED AGGREGATE BASE, GRADING E&lt;/td&gt;&lt;td&gt;SQYD&lt;/td&gt;&lt;td&gt;0&lt;/td&gt;&lt;td&gt;3&lt;/td&gt;&lt;td&gt;NM&lt;/td&gt;&lt;td&gt; &lt;/td&gt;&lt;td&gt;&lt;/td&gt;&lt;/tr&gt;</v>
      </c>
      <c r="Q778" s="106" t="str">
        <f>IF(PayItems[[#This Row],[Date Added / Modified]]&gt;0,TEXT(PayItems[[#This Row],[Date Added / Modified]],"m/d/yyy"),"")</f>
        <v/>
      </c>
    </row>
    <row r="779" spans="1:17" x14ac:dyDescent="0.2">
      <c r="A779" s="6" t="s">
        <v>431</v>
      </c>
      <c r="B779" s="8" t="s">
        <v>426</v>
      </c>
      <c r="C779" s="8" t="s">
        <v>109</v>
      </c>
      <c r="D779" s="8" t="s">
        <v>427</v>
      </c>
      <c r="E779" s="8" t="s">
        <v>62</v>
      </c>
      <c r="F779" s="8">
        <v>0</v>
      </c>
      <c r="G779" s="8">
        <v>3</v>
      </c>
      <c r="H779" s="6" t="s">
        <v>184</v>
      </c>
      <c r="I779" s="176" t="s">
        <v>11388</v>
      </c>
      <c r="J779" s="176" t="s">
        <v>11389</v>
      </c>
      <c r="K779" s="176" t="s">
        <v>11388</v>
      </c>
      <c r="L779" s="8">
        <v>14</v>
      </c>
      <c r="M779" s="116"/>
      <c r="P7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&lt;tr&gt;&lt;td&gt;30902-4000&lt;/td&gt;&lt;td&gt;Emulsified asphalt treated aggregate base, grading C or D&lt;/td&gt;&lt;td&gt;m2&lt;/td&gt;&lt;td&gt;EMULSIFIED ASPHALT TREATED AGGREGATE BASE, GRADING C OR D&lt;/td&gt;&lt;td&gt;SQYD&lt;/td&gt;&lt;td&gt;0&lt;/td&gt;&lt;td&gt;3&lt;/td&gt;&lt;td&gt;NM&lt;/td&gt;&lt;td&gt; &lt;/td&gt;&lt;td&gt;&lt;/td&gt;&lt;/tr&gt;</v>
      </c>
      <c r="Q779" s="106" t="str">
        <f>IF(PayItems[[#This Row],[Date Added / Modified]]&gt;0,TEXT(PayItems[[#This Row],[Date Added / Modified]],"m/d/yyy"),"")</f>
        <v/>
      </c>
    </row>
    <row r="780" spans="1:17" x14ac:dyDescent="0.2">
      <c r="A780" s="6" t="s">
        <v>9035</v>
      </c>
      <c r="B780" s="8" t="s">
        <v>8749</v>
      </c>
      <c r="C780" s="8" t="s">
        <v>113</v>
      </c>
      <c r="D780" s="8" t="s">
        <v>8750</v>
      </c>
      <c r="E780" s="8" t="s">
        <v>65</v>
      </c>
      <c r="F780" s="8">
        <v>0</v>
      </c>
      <c r="G780" s="8">
        <v>3</v>
      </c>
      <c r="H780" s="6" t="s">
        <v>184</v>
      </c>
      <c r="I780" s="176" t="s">
        <v>11388</v>
      </c>
      <c r="J780" s="176" t="s">
        <v>11389</v>
      </c>
      <c r="K780" s="176" t="s">
        <v>11388</v>
      </c>
      <c r="L780" s="8">
        <v>14</v>
      </c>
      <c r="M780" s="116"/>
      <c r="P7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&lt;tr&gt;&lt;td&gt;30903-0000&lt;/td&gt;&lt;td&gt;Emulsified asphalt treated aggregate base&lt;/td&gt;&lt;td&gt;m3&lt;/td&gt;&lt;td&gt;EMULSIFIED ASPHALT TREATED AGGREGATE BASE&lt;/td&gt;&lt;td&gt;CUYD&lt;/td&gt;&lt;td&gt;0&lt;/td&gt;&lt;td&gt;3&lt;/td&gt;&lt;td&gt;NM&lt;/td&gt;&lt;td&gt; &lt;/td&gt;&lt;td&gt;&lt;/td&gt;&lt;/tr&gt;</v>
      </c>
      <c r="Q780" s="106" t="str">
        <f>IF(PayItems[[#This Row],[Date Added / Modified]]&gt;0,TEXT(PayItems[[#This Row],[Date Added / Modified]],"m/d/yyy"),"")</f>
        <v/>
      </c>
    </row>
    <row r="781" spans="1:17" x14ac:dyDescent="0.2">
      <c r="A781" s="6" t="s">
        <v>432</v>
      </c>
      <c r="B781" s="8" t="s">
        <v>417</v>
      </c>
      <c r="C781" s="8" t="s">
        <v>113</v>
      </c>
      <c r="D781" s="8" t="s">
        <v>418</v>
      </c>
      <c r="E781" s="8" t="s">
        <v>65</v>
      </c>
      <c r="F781" s="8">
        <v>0</v>
      </c>
      <c r="G781" s="8">
        <v>3</v>
      </c>
      <c r="H781" s="6" t="s">
        <v>184</v>
      </c>
      <c r="I781" s="176" t="s">
        <v>11388</v>
      </c>
      <c r="J781" s="176" t="s">
        <v>11389</v>
      </c>
      <c r="K781" s="176" t="s">
        <v>11388</v>
      </c>
      <c r="L781" s="8">
        <v>14</v>
      </c>
      <c r="M781" s="116"/>
      <c r="P7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&lt;tr&gt;&lt;td&gt;30903-1000&lt;/td&gt;&lt;td&gt;Emulsified asphalt treated aggregate base, grading C&lt;/td&gt;&lt;td&gt;m3&lt;/td&gt;&lt;td&gt;EMULSIFIED ASPHALT TREATED AGGREGATE BASE, GRADING C&lt;/td&gt;&lt;td&gt;CUYD&lt;/td&gt;&lt;td&gt;0&lt;/td&gt;&lt;td&gt;3&lt;/td&gt;&lt;td&gt;NM&lt;/td&gt;&lt;td&gt; &lt;/td&gt;&lt;td&gt;&lt;/td&gt;&lt;/tr&gt;</v>
      </c>
      <c r="Q781" s="106" t="str">
        <f>IF(PayItems[[#This Row],[Date Added / Modified]]&gt;0,TEXT(PayItems[[#This Row],[Date Added / Modified]],"m/d/yyy"),"")</f>
        <v/>
      </c>
    </row>
    <row r="782" spans="1:17" x14ac:dyDescent="0.2">
      <c r="A782" s="6" t="s">
        <v>433</v>
      </c>
      <c r="B782" s="8" t="s">
        <v>420</v>
      </c>
      <c r="C782" s="8" t="s">
        <v>113</v>
      </c>
      <c r="D782" s="8" t="s">
        <v>421</v>
      </c>
      <c r="E782" s="8" t="s">
        <v>65</v>
      </c>
      <c r="F782" s="8">
        <v>0</v>
      </c>
      <c r="G782" s="8">
        <v>3</v>
      </c>
      <c r="H782" s="6" t="s">
        <v>184</v>
      </c>
      <c r="I782" s="176" t="s">
        <v>11388</v>
      </c>
      <c r="J782" s="176" t="s">
        <v>11389</v>
      </c>
      <c r="K782" s="176" t="s">
        <v>11388</v>
      </c>
      <c r="L782" s="8">
        <v>14</v>
      </c>
      <c r="M782" s="116"/>
      <c r="P7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&lt;tr&gt;&lt;td&gt;30903-2000&lt;/td&gt;&lt;td&gt;Emulsified asphalt treated aggregate base, grading D&lt;/td&gt;&lt;td&gt;m3&lt;/td&gt;&lt;td&gt;EMULSIFIED ASPHALT TREATED AGGREGATE BASE, GRADING D&lt;/td&gt;&lt;td&gt;CUYD&lt;/td&gt;&lt;td&gt;0&lt;/td&gt;&lt;td&gt;3&lt;/td&gt;&lt;td&gt;NM&lt;/td&gt;&lt;td&gt; &lt;/td&gt;&lt;td&gt;&lt;/td&gt;&lt;/tr&gt;</v>
      </c>
      <c r="Q782" s="106" t="str">
        <f>IF(PayItems[[#This Row],[Date Added / Modified]]&gt;0,TEXT(PayItems[[#This Row],[Date Added / Modified]],"m/d/yyy"),"")</f>
        <v/>
      </c>
    </row>
    <row r="783" spans="1:17" x14ac:dyDescent="0.2">
      <c r="A783" s="6" t="s">
        <v>434</v>
      </c>
      <c r="B783" s="8" t="s">
        <v>423</v>
      </c>
      <c r="C783" s="8" t="s">
        <v>113</v>
      </c>
      <c r="D783" s="8" t="s">
        <v>424</v>
      </c>
      <c r="E783" s="8" t="s">
        <v>65</v>
      </c>
      <c r="F783" s="8">
        <v>0</v>
      </c>
      <c r="G783" s="8">
        <v>3</v>
      </c>
      <c r="H783" s="6" t="s">
        <v>184</v>
      </c>
      <c r="I783" s="176" t="s">
        <v>11388</v>
      </c>
      <c r="J783" s="176" t="s">
        <v>11389</v>
      </c>
      <c r="K783" s="176" t="s">
        <v>11388</v>
      </c>
      <c r="L783" s="8">
        <v>14</v>
      </c>
      <c r="M783" s="116"/>
      <c r="P7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&lt;tr&gt;&lt;td&gt;30903-3000&lt;/td&gt;&lt;td&gt;Emulsified asphalt treated aggregate base, grading E&lt;/td&gt;&lt;td&gt;m3&lt;/td&gt;&lt;td&gt;EMULSIFIED ASPHALT TREATED AGGREGATE BASE, GRADING E&lt;/td&gt;&lt;td&gt;CUYD&lt;/td&gt;&lt;td&gt;0&lt;/td&gt;&lt;td&gt;3&lt;/td&gt;&lt;td&gt;NM&lt;/td&gt;&lt;td&gt; &lt;/td&gt;&lt;td&gt;&lt;/td&gt;&lt;/tr&gt;</v>
      </c>
      <c r="Q783" s="106" t="str">
        <f>IF(PayItems[[#This Row],[Date Added / Modified]]&gt;0,TEXT(PayItems[[#This Row],[Date Added / Modified]],"m/d/yyy"),"")</f>
        <v/>
      </c>
    </row>
    <row r="784" spans="1:17" x14ac:dyDescent="0.2">
      <c r="A784" s="6" t="s">
        <v>435</v>
      </c>
      <c r="B784" s="8" t="s">
        <v>426</v>
      </c>
      <c r="C784" s="8" t="s">
        <v>113</v>
      </c>
      <c r="D784" s="8" t="s">
        <v>427</v>
      </c>
      <c r="E784" s="8" t="s">
        <v>65</v>
      </c>
      <c r="F784" s="8">
        <v>0</v>
      </c>
      <c r="G784" s="8">
        <v>3</v>
      </c>
      <c r="H784" s="6" t="s">
        <v>184</v>
      </c>
      <c r="I784" s="176" t="s">
        <v>11388</v>
      </c>
      <c r="J784" s="176" t="s">
        <v>11389</v>
      </c>
      <c r="K784" s="176" t="s">
        <v>11388</v>
      </c>
      <c r="L784" s="8">
        <v>14</v>
      </c>
      <c r="M784" s="116"/>
      <c r="P7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&lt;tr&gt;&lt;td&gt;30903-4000&lt;/td&gt;&lt;td&gt;Emulsified asphalt treated aggregate base, grading C or D&lt;/td&gt;&lt;td&gt;m3&lt;/td&gt;&lt;td&gt;EMULSIFIED ASPHALT TREATED AGGREGATE BASE, GRADING C OR D&lt;/td&gt;&lt;td&gt;CUYD&lt;/td&gt;&lt;td&gt;0&lt;/td&gt;&lt;td&gt;3&lt;/td&gt;&lt;td&gt;NM&lt;/td&gt;&lt;td&gt; &lt;/td&gt;&lt;td&gt;&lt;/td&gt;&lt;/tr&gt;</v>
      </c>
      <c r="Q784" s="106" t="str">
        <f>IF(PayItems[[#This Row],[Date Added / Modified]]&gt;0,TEXT(PayItems[[#This Row],[Date Added / Modified]],"m/d/yyy"),"")</f>
        <v/>
      </c>
    </row>
    <row r="785" spans="1:17" x14ac:dyDescent="0.2">
      <c r="A785" s="6" t="s">
        <v>9036</v>
      </c>
      <c r="B785" s="8" t="s">
        <v>14</v>
      </c>
      <c r="C785" s="8" t="s">
        <v>124</v>
      </c>
      <c r="D785" s="8" t="s">
        <v>411</v>
      </c>
      <c r="E785" s="8" t="s">
        <v>66</v>
      </c>
      <c r="F785" s="8">
        <v>0</v>
      </c>
      <c r="G785" s="8">
        <v>3</v>
      </c>
      <c r="H785" s="6" t="s">
        <v>344</v>
      </c>
      <c r="I785" s="176" t="s">
        <v>11389</v>
      </c>
      <c r="J785" s="176" t="s">
        <v>11389</v>
      </c>
      <c r="K785" s="176" t="s">
        <v>11388</v>
      </c>
      <c r="L785" s="8">
        <v>14</v>
      </c>
      <c r="M785" s="116"/>
      <c r="P7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&lt;tr&gt;&lt;td&gt;30910-0000&lt;/td&gt;&lt;td&gt;Emulsified asphalt&lt;/td&gt;&lt;td&gt;t&lt;/td&gt;&lt;td&gt;EMULSIFIED ASPHALT&lt;/td&gt;&lt;td&gt;TON&lt;/td&gt;&lt;td&gt;0&lt;/td&gt;&lt;td&gt;3&lt;/td&gt;&lt;td&gt;N&lt;/td&gt;&lt;td&gt; &lt;/td&gt;&lt;td&gt;&lt;/td&gt;&lt;/tr&gt;</v>
      </c>
      <c r="Q785" s="106" t="str">
        <f>IF(PayItems[[#This Row],[Date Added / Modified]]&gt;0,TEXT(PayItems[[#This Row],[Date Added / Modified]],"m/d/yyy"),"")</f>
        <v/>
      </c>
    </row>
    <row r="786" spans="1:17" x14ac:dyDescent="0.2">
      <c r="A786" s="6" t="s">
        <v>9041</v>
      </c>
      <c r="B786" s="6" t="s">
        <v>9522</v>
      </c>
      <c r="C786" s="6" t="s">
        <v>5</v>
      </c>
      <c r="D786" s="6" t="s">
        <v>9524</v>
      </c>
      <c r="E786" s="8" t="s">
        <v>58</v>
      </c>
      <c r="F786" s="8">
        <v>3</v>
      </c>
      <c r="G786" s="8">
        <v>3</v>
      </c>
      <c r="H786" s="6" t="s">
        <v>344</v>
      </c>
      <c r="I786" s="176" t="s">
        <v>11389</v>
      </c>
      <c r="J786" s="176" t="s">
        <v>11389</v>
      </c>
      <c r="K786" s="176" t="s">
        <v>11388</v>
      </c>
      <c r="L786" s="8">
        <v>14</v>
      </c>
      <c r="M786" s="116"/>
      <c r="P7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&lt;tr&gt;&lt;td&gt;31001-1000&lt;/td&gt;&lt;td&gt;Cold in-place recycled asphalt base course, type A&lt;/td&gt;&lt;td&gt;km&lt;/td&gt;&lt;td&gt;COLD IN-PLACE RECYCLED ASPHALT BASE COURSE, TYPE A&lt;/td&gt;&lt;td&gt;MILE&lt;/td&gt;&lt;td&gt;3&lt;/td&gt;&lt;td&gt;3&lt;/td&gt;&lt;td&gt;N&lt;/td&gt;&lt;td&gt; &lt;/td&gt;&lt;td&gt;&lt;/td&gt;&lt;/tr&gt;</v>
      </c>
      <c r="Q786" s="106" t="str">
        <f>IF(PayItems[[#This Row],[Date Added / Modified]]&gt;0,TEXT(PayItems[[#This Row],[Date Added / Modified]],"m/d/yyy"),"")</f>
        <v/>
      </c>
    </row>
    <row r="787" spans="1:17" x14ac:dyDescent="0.2">
      <c r="A787" s="6" t="s">
        <v>9042</v>
      </c>
      <c r="B787" s="6" t="s">
        <v>9523</v>
      </c>
      <c r="C787" s="6" t="s">
        <v>5</v>
      </c>
      <c r="D787" s="6" t="s">
        <v>9525</v>
      </c>
      <c r="E787" s="8" t="s">
        <v>58</v>
      </c>
      <c r="F787" s="8">
        <v>3</v>
      </c>
      <c r="G787" s="8">
        <v>3</v>
      </c>
      <c r="H787" s="6" t="s">
        <v>344</v>
      </c>
      <c r="I787" s="176" t="s">
        <v>11389</v>
      </c>
      <c r="J787" s="176" t="s">
        <v>11389</v>
      </c>
      <c r="K787" s="176" t="s">
        <v>11388</v>
      </c>
      <c r="L787" s="8">
        <v>14</v>
      </c>
      <c r="M787" s="116"/>
      <c r="P7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&lt;tr&gt;&lt;td&gt;31001-2000&lt;/td&gt;&lt;td&gt;Cold in-place recycled asphalt base course, type B&lt;/td&gt;&lt;td&gt;km&lt;/td&gt;&lt;td&gt;COLD IN-PLACE RECYCLED ASPHALT BASE COURSE, TYPE B&lt;/td&gt;&lt;td&gt;MILE&lt;/td&gt;&lt;td&gt;3&lt;/td&gt;&lt;td&gt;3&lt;/td&gt;&lt;td&gt;N&lt;/td&gt;&lt;td&gt; &lt;/td&gt;&lt;td&gt;&lt;/td&gt;&lt;/tr&gt;</v>
      </c>
      <c r="Q787" s="106" t="str">
        <f>IF(PayItems[[#This Row],[Date Added / Modified]]&gt;0,TEXT(PayItems[[#This Row],[Date Added / Modified]],"m/d/yyy"),"")</f>
        <v/>
      </c>
    </row>
    <row r="788" spans="1:17" x14ac:dyDescent="0.2">
      <c r="A788" s="6" t="s">
        <v>9043</v>
      </c>
      <c r="B788" s="6" t="s">
        <v>9522</v>
      </c>
      <c r="C788" s="6" t="s">
        <v>109</v>
      </c>
      <c r="D788" s="6" t="s">
        <v>9524</v>
      </c>
      <c r="E788" s="8" t="s">
        <v>62</v>
      </c>
      <c r="F788" s="8">
        <v>0</v>
      </c>
      <c r="G788" s="8">
        <v>3</v>
      </c>
      <c r="H788" s="6" t="s">
        <v>344</v>
      </c>
      <c r="I788" s="176" t="s">
        <v>11389</v>
      </c>
      <c r="J788" s="176" t="s">
        <v>11389</v>
      </c>
      <c r="K788" s="176" t="s">
        <v>11388</v>
      </c>
      <c r="L788" s="8">
        <v>14</v>
      </c>
      <c r="M788" s="116"/>
      <c r="P7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&lt;tr&gt;&lt;td&gt;31002-1000&lt;/td&gt;&lt;td&gt;Cold in-place recycled asphalt base course, type A&lt;/td&gt;&lt;td&gt;m2&lt;/td&gt;&lt;td&gt;COLD IN-PLACE RECYCLED ASPHALT BASE COURSE, TYPE A&lt;/td&gt;&lt;td&gt;SQYD&lt;/td&gt;&lt;td&gt;0&lt;/td&gt;&lt;td&gt;3&lt;/td&gt;&lt;td&gt;N&lt;/td&gt;&lt;td&gt; &lt;/td&gt;&lt;td&gt;&lt;/td&gt;&lt;/tr&gt;</v>
      </c>
      <c r="Q788" s="106" t="str">
        <f>IF(PayItems[[#This Row],[Date Added / Modified]]&gt;0,TEXT(PayItems[[#This Row],[Date Added / Modified]],"m/d/yyy"),"")</f>
        <v/>
      </c>
    </row>
    <row r="789" spans="1:17" x14ac:dyDescent="0.2">
      <c r="A789" s="6" t="s">
        <v>9044</v>
      </c>
      <c r="B789" s="6" t="s">
        <v>9523</v>
      </c>
      <c r="C789" s="6" t="s">
        <v>109</v>
      </c>
      <c r="D789" s="6" t="s">
        <v>9525</v>
      </c>
      <c r="E789" s="8" t="s">
        <v>62</v>
      </c>
      <c r="F789" s="8">
        <v>0</v>
      </c>
      <c r="G789" s="8">
        <v>3</v>
      </c>
      <c r="H789" s="6" t="s">
        <v>344</v>
      </c>
      <c r="I789" s="176" t="s">
        <v>11389</v>
      </c>
      <c r="J789" s="176" t="s">
        <v>11389</v>
      </c>
      <c r="K789" s="176" t="s">
        <v>11388</v>
      </c>
      <c r="L789" s="8">
        <v>14</v>
      </c>
      <c r="M789" s="116"/>
      <c r="P7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&lt;tr&gt;&lt;td&gt;31002-2000&lt;/td&gt;&lt;td&gt;Cold in-place recycled asphalt base course, type B&lt;/td&gt;&lt;td&gt;m2&lt;/td&gt;&lt;td&gt;COLD IN-PLACE RECYCLED ASPHALT BASE COURSE, TYPE B&lt;/td&gt;&lt;td&gt;SQYD&lt;/td&gt;&lt;td&gt;0&lt;/td&gt;&lt;td&gt;3&lt;/td&gt;&lt;td&gt;N&lt;/td&gt;&lt;td&gt; &lt;/td&gt;&lt;td&gt;&lt;/td&gt;&lt;/tr&gt;</v>
      </c>
      <c r="Q789" s="106" t="str">
        <f>IF(PayItems[[#This Row],[Date Added / Modified]]&gt;0,TEXT(PayItems[[#This Row],[Date Added / Modified]],"m/d/yyy"),"")</f>
        <v/>
      </c>
    </row>
    <row r="790" spans="1:17" x14ac:dyDescent="0.2">
      <c r="A790" s="6" t="s">
        <v>9037</v>
      </c>
      <c r="B790" s="6" t="s">
        <v>14</v>
      </c>
      <c r="C790" s="6" t="s">
        <v>124</v>
      </c>
      <c r="D790" s="6" t="s">
        <v>411</v>
      </c>
      <c r="E790" s="8" t="s">
        <v>66</v>
      </c>
      <c r="F790" s="8">
        <v>0</v>
      </c>
      <c r="G790" s="8">
        <v>3</v>
      </c>
      <c r="H790" s="6" t="s">
        <v>344</v>
      </c>
      <c r="I790" s="176" t="s">
        <v>11389</v>
      </c>
      <c r="J790" s="176" t="s">
        <v>11389</v>
      </c>
      <c r="K790" s="176" t="s">
        <v>11388</v>
      </c>
      <c r="L790" s="8">
        <v>14</v>
      </c>
      <c r="M790" s="116"/>
      <c r="P7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&lt;tr&gt;&lt;td&gt;31010-0000&lt;/td&gt;&lt;td&gt;Emulsified asphalt&lt;/td&gt;&lt;td&gt;t&lt;/td&gt;&lt;td&gt;EMULSIFIED ASPHALT&lt;/td&gt;&lt;td&gt;TON&lt;/td&gt;&lt;td&gt;0&lt;/td&gt;&lt;td&gt;3&lt;/td&gt;&lt;td&gt;N&lt;/td&gt;&lt;td&gt; &lt;/td&gt;&lt;td&gt;&lt;/td&gt;&lt;/tr&gt;</v>
      </c>
      <c r="Q790" s="106" t="str">
        <f>IF(PayItems[[#This Row],[Date Added / Modified]]&gt;0,TEXT(PayItems[[#This Row],[Date Added / Modified]],"m/d/yyy"),"")</f>
        <v/>
      </c>
    </row>
    <row r="791" spans="1:17" x14ac:dyDescent="0.2">
      <c r="A791" s="6" t="s">
        <v>9038</v>
      </c>
      <c r="B791" s="6" t="s">
        <v>136</v>
      </c>
      <c r="C791" s="6" t="s">
        <v>124</v>
      </c>
      <c r="D791" s="6" t="s">
        <v>351</v>
      </c>
      <c r="E791" s="8" t="s">
        <v>66</v>
      </c>
      <c r="F791" s="8">
        <v>0</v>
      </c>
      <c r="G791" s="8">
        <v>3</v>
      </c>
      <c r="H791" s="6" t="s">
        <v>344</v>
      </c>
      <c r="I791" s="176" t="s">
        <v>11389</v>
      </c>
      <c r="J791" s="176" t="s">
        <v>11389</v>
      </c>
      <c r="K791" s="176" t="s">
        <v>11388</v>
      </c>
      <c r="L791" s="8">
        <v>14</v>
      </c>
      <c r="M791" s="116"/>
      <c r="P7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&lt;tr&gt;&lt;td&gt;31011-0000&lt;/td&gt;&lt;td&gt;Lime&lt;/td&gt;&lt;td&gt;t&lt;/td&gt;&lt;td&gt;LIME&lt;/td&gt;&lt;td&gt;TON&lt;/td&gt;&lt;td&gt;0&lt;/td&gt;&lt;td&gt;3&lt;/td&gt;&lt;td&gt;N&lt;/td&gt;&lt;td&gt; &lt;/td&gt;&lt;td&gt;&lt;/td&gt;&lt;/tr&gt;</v>
      </c>
      <c r="Q791" s="106" t="str">
        <f>IF(PayItems[[#This Row],[Date Added / Modified]]&gt;0,TEXT(PayItems[[#This Row],[Date Added / Modified]],"m/d/yyy"),"")</f>
        <v/>
      </c>
    </row>
    <row r="792" spans="1:17" x14ac:dyDescent="0.2">
      <c r="A792" s="6" t="s">
        <v>9039</v>
      </c>
      <c r="B792" s="6" t="s">
        <v>151</v>
      </c>
      <c r="C792" s="6" t="s">
        <v>124</v>
      </c>
      <c r="D792" s="6" t="s">
        <v>349</v>
      </c>
      <c r="E792" s="8" t="s">
        <v>66</v>
      </c>
      <c r="F792" s="8">
        <v>0</v>
      </c>
      <c r="G792" s="8">
        <v>3</v>
      </c>
      <c r="H792" s="6" t="s">
        <v>344</v>
      </c>
      <c r="I792" s="176" t="s">
        <v>11389</v>
      </c>
      <c r="J792" s="176" t="s">
        <v>11389</v>
      </c>
      <c r="K792" s="176" t="s">
        <v>11388</v>
      </c>
      <c r="L792" s="8">
        <v>14</v>
      </c>
      <c r="M792" s="116"/>
      <c r="P7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&lt;tr&gt;&lt;td&gt;31012-0000&lt;/td&gt;&lt;td&gt;Cement&lt;/td&gt;&lt;td&gt;t&lt;/td&gt;&lt;td&gt;CEMENT&lt;/td&gt;&lt;td&gt;TON&lt;/td&gt;&lt;td&gt;0&lt;/td&gt;&lt;td&gt;3&lt;/td&gt;&lt;td&gt;N&lt;/td&gt;&lt;td&gt; &lt;/td&gt;&lt;td&gt;&lt;/td&gt;&lt;/tr&gt;</v>
      </c>
      <c r="Q792" s="106" t="str">
        <f>IF(PayItems[[#This Row],[Date Added / Modified]]&gt;0,TEXT(PayItems[[#This Row],[Date Added / Modified]],"m/d/yyy"),"")</f>
        <v/>
      </c>
    </row>
    <row r="793" spans="1:17" x14ac:dyDescent="0.2">
      <c r="A793" s="6" t="s">
        <v>9040</v>
      </c>
      <c r="B793" s="6" t="s">
        <v>103</v>
      </c>
      <c r="C793" s="6" t="s">
        <v>124</v>
      </c>
      <c r="D793" s="6" t="s">
        <v>441</v>
      </c>
      <c r="E793" s="8" t="s">
        <v>66</v>
      </c>
      <c r="F793" s="8">
        <v>0</v>
      </c>
      <c r="G793" s="8">
        <v>3</v>
      </c>
      <c r="H793" s="6" t="s">
        <v>344</v>
      </c>
      <c r="I793" s="176" t="s">
        <v>11389</v>
      </c>
      <c r="J793" s="176" t="s">
        <v>11389</v>
      </c>
      <c r="K793" s="176" t="s">
        <v>11388</v>
      </c>
      <c r="L793" s="8">
        <v>14</v>
      </c>
      <c r="M793" s="116"/>
      <c r="P7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&lt;tr&gt;&lt;td&gt;31013-0000&lt;/td&gt;&lt;td&gt;Blotter&lt;/td&gt;&lt;td&gt;t&lt;/td&gt;&lt;td&gt;BLOTTER&lt;/td&gt;&lt;td&gt;TON&lt;/td&gt;&lt;td&gt;0&lt;/td&gt;&lt;td&gt;3&lt;/td&gt;&lt;td&gt;N&lt;/td&gt;&lt;td&gt; &lt;/td&gt;&lt;td&gt;&lt;/td&gt;&lt;/tr&gt;</v>
      </c>
      <c r="Q793" s="106" t="str">
        <f>IF(PayItems[[#This Row],[Date Added / Modified]]&gt;0,TEXT(PayItems[[#This Row],[Date Added / Modified]],"m/d/yyy"),"")</f>
        <v/>
      </c>
    </row>
    <row r="794" spans="1:17" x14ac:dyDescent="0.2">
      <c r="A794" s="6" t="s">
        <v>8704</v>
      </c>
      <c r="B794" s="6" t="s">
        <v>8751</v>
      </c>
      <c r="C794" s="6" t="s">
        <v>5</v>
      </c>
      <c r="D794" s="6" t="s">
        <v>8755</v>
      </c>
      <c r="E794" s="6" t="s">
        <v>58</v>
      </c>
      <c r="F794" s="8">
        <v>3</v>
      </c>
      <c r="G794" s="8">
        <v>3</v>
      </c>
      <c r="H794" s="6" t="s">
        <v>184</v>
      </c>
      <c r="I794" s="176" t="s">
        <v>11388</v>
      </c>
      <c r="J794" s="176" t="s">
        <v>11389</v>
      </c>
      <c r="K794" s="176" t="s">
        <v>11388</v>
      </c>
      <c r="L794" s="8">
        <v>14</v>
      </c>
      <c r="M794" s="116"/>
      <c r="P7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&lt;tr&gt;&lt;td&gt;31101-1000&lt;/td&gt;&lt;td&gt;Stabilized aggregate surface course, imported aggregate&lt;/td&gt;&lt;td&gt;km&lt;/td&gt;&lt;td&gt;STABILIZED AGGREGATE SURFACE COURSE, IMPORTED AGGREGATE&lt;/td&gt;&lt;td&gt;MILE&lt;/td&gt;&lt;td&gt;3&lt;/td&gt;&lt;td&gt;3&lt;/td&gt;&lt;td&gt;NM&lt;/td&gt;&lt;td&gt; &lt;/td&gt;&lt;td&gt;&lt;/td&gt;&lt;/tr&gt;</v>
      </c>
      <c r="Q794" s="106" t="str">
        <f>IF(PayItems[[#This Row],[Date Added / Modified]]&gt;0,TEXT(PayItems[[#This Row],[Date Added / Modified]],"m/d/yyy"),"")</f>
        <v/>
      </c>
    </row>
    <row r="795" spans="1:17" x14ac:dyDescent="0.2">
      <c r="A795" s="6" t="s">
        <v>8705</v>
      </c>
      <c r="B795" s="6" t="s">
        <v>8752</v>
      </c>
      <c r="C795" s="6" t="s">
        <v>5</v>
      </c>
      <c r="D795" s="6" t="s">
        <v>8756</v>
      </c>
      <c r="E795" s="6" t="s">
        <v>58</v>
      </c>
      <c r="F795" s="8">
        <v>3</v>
      </c>
      <c r="G795" s="8">
        <v>3</v>
      </c>
      <c r="H795" s="6" t="s">
        <v>344</v>
      </c>
      <c r="I795" s="176" t="s">
        <v>11389</v>
      </c>
      <c r="J795" s="176" t="s">
        <v>11389</v>
      </c>
      <c r="K795" s="176" t="s">
        <v>11388</v>
      </c>
      <c r="L795" s="8">
        <v>14</v>
      </c>
      <c r="M795" s="116"/>
      <c r="P7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&lt;tr&gt;&lt;td&gt;31101-2000&lt;/td&gt;&lt;td&gt;Stabilized aggregate surface course, in-place aggregate&lt;/td&gt;&lt;td&gt;km&lt;/td&gt;&lt;td&gt;STABILIZED AGGREGATE SURFACE COURSE, IN-PLACE AGGREGATE&lt;/td&gt;&lt;td&gt;MILE&lt;/td&gt;&lt;td&gt;3&lt;/td&gt;&lt;td&gt;3&lt;/td&gt;&lt;td&gt;N&lt;/td&gt;&lt;td&gt; &lt;/td&gt;&lt;td&gt;&lt;/td&gt;&lt;/tr&gt;</v>
      </c>
      <c r="Q795" s="106" t="str">
        <f>IF(PayItems[[#This Row],[Date Added / Modified]]&gt;0,TEXT(PayItems[[#This Row],[Date Added / Modified]],"m/d/yyy"),"")</f>
        <v/>
      </c>
    </row>
    <row r="796" spans="1:17" x14ac:dyDescent="0.2">
      <c r="A796" s="6" t="s">
        <v>8706</v>
      </c>
      <c r="B796" s="6" t="s">
        <v>8753</v>
      </c>
      <c r="C796" s="6" t="s">
        <v>5</v>
      </c>
      <c r="D796" s="6" t="s">
        <v>8757</v>
      </c>
      <c r="E796" s="6" t="s">
        <v>58</v>
      </c>
      <c r="F796" s="8">
        <v>3</v>
      </c>
      <c r="G796" s="8">
        <v>3</v>
      </c>
      <c r="H796" s="6" t="s">
        <v>184</v>
      </c>
      <c r="I796" s="176" t="s">
        <v>11388</v>
      </c>
      <c r="J796" s="176" t="s">
        <v>11389</v>
      </c>
      <c r="K796" s="176" t="s">
        <v>11388</v>
      </c>
      <c r="L796" s="8">
        <v>14</v>
      </c>
      <c r="M796" s="116"/>
      <c r="P7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&lt;tr&gt;&lt;td&gt;31101-3000&lt;/td&gt;&lt;td&gt;Stabilized aggregate surface course, calcium chloride, imported aggregate&lt;/td&gt;&lt;td&gt;km&lt;/td&gt;&lt;td&gt;STABILIZED AGGREGATE SURFACE COURSE, CALCIUM CHLORIDE, IMPORTED AGGREGATE&lt;/td&gt;&lt;td&gt;MILE&lt;/td&gt;&lt;td&gt;3&lt;/td&gt;&lt;td&gt;3&lt;/td&gt;&lt;td&gt;NM&lt;/td&gt;&lt;td&gt; &lt;/td&gt;&lt;td&gt;&lt;/td&gt;&lt;/tr&gt;</v>
      </c>
      <c r="Q796" s="106" t="str">
        <f>IF(PayItems[[#This Row],[Date Added / Modified]]&gt;0,TEXT(PayItems[[#This Row],[Date Added / Modified]],"m/d/yyy"),"")</f>
        <v/>
      </c>
    </row>
    <row r="797" spans="1:17" x14ac:dyDescent="0.2">
      <c r="A797" s="6" t="s">
        <v>8707</v>
      </c>
      <c r="B797" s="6" t="s">
        <v>8754</v>
      </c>
      <c r="C797" s="6" t="s">
        <v>5</v>
      </c>
      <c r="D797" s="6" t="s">
        <v>8758</v>
      </c>
      <c r="E797" s="6" t="s">
        <v>58</v>
      </c>
      <c r="F797" s="8">
        <v>3</v>
      </c>
      <c r="G797" s="8">
        <v>3</v>
      </c>
      <c r="H797" s="6" t="s">
        <v>344</v>
      </c>
      <c r="I797" s="176" t="s">
        <v>11389</v>
      </c>
      <c r="J797" s="176" t="s">
        <v>11389</v>
      </c>
      <c r="K797" s="176" t="s">
        <v>11388</v>
      </c>
      <c r="L797" s="8">
        <v>14</v>
      </c>
      <c r="M797" s="116"/>
      <c r="P7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&lt;tr&gt;&lt;td&gt;31101-4000&lt;/td&gt;&lt;td&gt;Stabilized aggregate surface course, calcium chloride, in-place aggregate&lt;/td&gt;&lt;td&gt;km&lt;/td&gt;&lt;td&gt;STABILIZED AGGREGATE SURFACE COURSE, CALCIUM CHLORIDE, IN-PLACE AGGREGATE&lt;/td&gt;&lt;td&gt;MILE&lt;/td&gt;&lt;td&gt;3&lt;/td&gt;&lt;td&gt;3&lt;/td&gt;&lt;td&gt;N&lt;/td&gt;&lt;td&gt; &lt;/td&gt;&lt;td&gt;&lt;/td&gt;&lt;/tr&gt;</v>
      </c>
      <c r="Q797" s="106" t="str">
        <f>IF(PayItems[[#This Row],[Date Added / Modified]]&gt;0,TEXT(PayItems[[#This Row],[Date Added / Modified]],"m/d/yyy"),"")</f>
        <v/>
      </c>
    </row>
    <row r="798" spans="1:17" x14ac:dyDescent="0.2">
      <c r="A798" s="6" t="s">
        <v>8708</v>
      </c>
      <c r="B798" s="6" t="s">
        <v>8751</v>
      </c>
      <c r="C798" s="6" t="s">
        <v>109</v>
      </c>
      <c r="D798" s="6" t="s">
        <v>8755</v>
      </c>
      <c r="E798" s="6" t="s">
        <v>62</v>
      </c>
      <c r="F798" s="8">
        <v>0</v>
      </c>
      <c r="G798" s="8">
        <v>3</v>
      </c>
      <c r="H798" s="6" t="s">
        <v>184</v>
      </c>
      <c r="I798" s="176" t="s">
        <v>11388</v>
      </c>
      <c r="J798" s="176" t="s">
        <v>11389</v>
      </c>
      <c r="K798" s="176" t="s">
        <v>11388</v>
      </c>
      <c r="L798" s="8">
        <v>14</v>
      </c>
      <c r="M798" s="116"/>
      <c r="P7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&lt;tr&gt;&lt;td&gt;31102-1000&lt;/td&gt;&lt;td&gt;Stabilized aggregate surface course, imported aggregate&lt;/td&gt;&lt;td&gt;m2&lt;/td&gt;&lt;td&gt;STABILIZED AGGREGATE SURFACE COURSE, IMPORTED AGGREGATE&lt;/td&gt;&lt;td&gt;SQYD&lt;/td&gt;&lt;td&gt;0&lt;/td&gt;&lt;td&gt;3&lt;/td&gt;&lt;td&gt;NM&lt;/td&gt;&lt;td&gt; &lt;/td&gt;&lt;td&gt;&lt;/td&gt;&lt;/tr&gt;</v>
      </c>
      <c r="Q798" s="106" t="str">
        <f>IF(PayItems[[#This Row],[Date Added / Modified]]&gt;0,TEXT(PayItems[[#This Row],[Date Added / Modified]],"m/d/yyy"),"")</f>
        <v/>
      </c>
    </row>
    <row r="799" spans="1:17" x14ac:dyDescent="0.2">
      <c r="A799" s="6" t="s">
        <v>8709</v>
      </c>
      <c r="B799" s="6" t="s">
        <v>8752</v>
      </c>
      <c r="C799" s="6" t="s">
        <v>109</v>
      </c>
      <c r="D799" s="6" t="s">
        <v>8756</v>
      </c>
      <c r="E799" s="6" t="s">
        <v>62</v>
      </c>
      <c r="F799" s="8">
        <v>0</v>
      </c>
      <c r="G799" s="8">
        <v>3</v>
      </c>
      <c r="H799" s="6" t="s">
        <v>344</v>
      </c>
      <c r="I799" s="176" t="s">
        <v>11389</v>
      </c>
      <c r="J799" s="176" t="s">
        <v>11389</v>
      </c>
      <c r="K799" s="176" t="s">
        <v>11388</v>
      </c>
      <c r="L799" s="8">
        <v>14</v>
      </c>
      <c r="M799" s="116"/>
      <c r="P7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&lt;tr&gt;&lt;td&gt;31102-2000&lt;/td&gt;&lt;td&gt;Stabilized aggregate surface course, in-place aggregate&lt;/td&gt;&lt;td&gt;m2&lt;/td&gt;&lt;td&gt;STABILIZED AGGREGATE SURFACE COURSE, IN-PLACE AGGREGATE&lt;/td&gt;&lt;td&gt;SQYD&lt;/td&gt;&lt;td&gt;0&lt;/td&gt;&lt;td&gt;3&lt;/td&gt;&lt;td&gt;N&lt;/td&gt;&lt;td&gt; &lt;/td&gt;&lt;td&gt;&lt;/td&gt;&lt;/tr&gt;</v>
      </c>
      <c r="Q799" s="106" t="str">
        <f>IF(PayItems[[#This Row],[Date Added / Modified]]&gt;0,TEXT(PayItems[[#This Row],[Date Added / Modified]],"m/d/yyy"),"")</f>
        <v/>
      </c>
    </row>
    <row r="800" spans="1:17" x14ac:dyDescent="0.2">
      <c r="A800" s="6" t="s">
        <v>8710</v>
      </c>
      <c r="B800" s="6" t="s">
        <v>8753</v>
      </c>
      <c r="C800" s="6" t="s">
        <v>109</v>
      </c>
      <c r="D800" s="6" t="s">
        <v>8757</v>
      </c>
      <c r="E800" s="6" t="s">
        <v>62</v>
      </c>
      <c r="F800" s="8">
        <v>0</v>
      </c>
      <c r="G800" s="8">
        <v>3</v>
      </c>
      <c r="H800" s="6" t="s">
        <v>184</v>
      </c>
      <c r="I800" s="176" t="s">
        <v>11388</v>
      </c>
      <c r="J800" s="176" t="s">
        <v>11389</v>
      </c>
      <c r="K800" s="176" t="s">
        <v>11388</v>
      </c>
      <c r="L800" s="8">
        <v>14</v>
      </c>
      <c r="M800" s="116"/>
      <c r="P8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&lt;tr&gt;&lt;td&gt;31102-3000&lt;/td&gt;&lt;td&gt;Stabilized aggregate surface course, calcium chloride, imported aggregate&lt;/td&gt;&lt;td&gt;m2&lt;/td&gt;&lt;td&gt;STABILIZED AGGREGATE SURFACE COURSE, CALCIUM CHLORIDE, IMPORTED AGGREGATE&lt;/td&gt;&lt;td&gt;SQYD&lt;/td&gt;&lt;td&gt;0&lt;/td&gt;&lt;td&gt;3&lt;/td&gt;&lt;td&gt;NM&lt;/td&gt;&lt;td&gt; &lt;/td&gt;&lt;td&gt;&lt;/td&gt;&lt;/tr&gt;</v>
      </c>
      <c r="Q800" s="106" t="str">
        <f>IF(PayItems[[#This Row],[Date Added / Modified]]&gt;0,TEXT(PayItems[[#This Row],[Date Added / Modified]],"m/d/yyy"),"")</f>
        <v/>
      </c>
    </row>
    <row r="801" spans="1:17" x14ac:dyDescent="0.2">
      <c r="A801" s="6" t="s">
        <v>8711</v>
      </c>
      <c r="B801" s="6" t="s">
        <v>8754</v>
      </c>
      <c r="C801" s="6" t="s">
        <v>109</v>
      </c>
      <c r="D801" s="6" t="s">
        <v>8758</v>
      </c>
      <c r="E801" s="6" t="s">
        <v>62</v>
      </c>
      <c r="F801" s="8">
        <v>0</v>
      </c>
      <c r="G801" s="8">
        <v>3</v>
      </c>
      <c r="H801" s="6" t="s">
        <v>344</v>
      </c>
      <c r="I801" s="176" t="s">
        <v>11389</v>
      </c>
      <c r="J801" s="176" t="s">
        <v>11389</v>
      </c>
      <c r="K801" s="176" t="s">
        <v>11388</v>
      </c>
      <c r="L801" s="8">
        <v>14</v>
      </c>
      <c r="M801" s="116"/>
      <c r="P8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&lt;tr&gt;&lt;td&gt;31102-4000&lt;/td&gt;&lt;td&gt;Stabilized aggregate surface course, calcium chloride, in-place aggregate&lt;/td&gt;&lt;td&gt;m2&lt;/td&gt;&lt;td&gt;STABILIZED AGGREGATE SURFACE COURSE, CALCIUM CHLORIDE, IN-PLACE AGGREGATE&lt;/td&gt;&lt;td&gt;SQYD&lt;/td&gt;&lt;td&gt;0&lt;/td&gt;&lt;td&gt;3&lt;/td&gt;&lt;td&gt;N&lt;/td&gt;&lt;td&gt; &lt;/td&gt;&lt;td&gt;&lt;/td&gt;&lt;/tr&gt;</v>
      </c>
      <c r="Q801" s="106" t="str">
        <f>IF(PayItems[[#This Row],[Date Added / Modified]]&gt;0,TEXT(PayItems[[#This Row],[Date Added / Modified]],"m/d/yyy"),"")</f>
        <v/>
      </c>
    </row>
    <row r="802" spans="1:17" x14ac:dyDescent="0.2">
      <c r="A802" s="6" t="s">
        <v>8712</v>
      </c>
      <c r="B802" s="6" t="s">
        <v>8751</v>
      </c>
      <c r="C802" s="6" t="s">
        <v>124</v>
      </c>
      <c r="D802" s="6" t="s">
        <v>8755</v>
      </c>
      <c r="E802" s="6" t="s">
        <v>66</v>
      </c>
      <c r="F802" s="8">
        <v>0</v>
      </c>
      <c r="G802" s="8">
        <v>3</v>
      </c>
      <c r="H802" s="6" t="s">
        <v>184</v>
      </c>
      <c r="I802" s="176" t="s">
        <v>11388</v>
      </c>
      <c r="J802" s="176" t="s">
        <v>11389</v>
      </c>
      <c r="K802" s="176" t="s">
        <v>11388</v>
      </c>
      <c r="L802" s="8">
        <v>14</v>
      </c>
      <c r="M802" s="116"/>
      <c r="P8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&lt;tr&gt;&lt;td&gt;31103-1000&lt;/td&gt;&lt;td&gt;Stabilized aggregate surface course, imported aggregate&lt;/td&gt;&lt;td&gt;t&lt;/td&gt;&lt;td&gt;STABILIZED AGGREGATE SURFACE COURSE, IMPORTED AGGREGATE&lt;/td&gt;&lt;td&gt;TON&lt;/td&gt;&lt;td&gt;0&lt;/td&gt;&lt;td&gt;3&lt;/td&gt;&lt;td&gt;NM&lt;/td&gt;&lt;td&gt; &lt;/td&gt;&lt;td&gt;&lt;/td&gt;&lt;/tr&gt;</v>
      </c>
      <c r="Q802" s="106" t="str">
        <f>IF(PayItems[[#This Row],[Date Added / Modified]]&gt;0,TEXT(PayItems[[#This Row],[Date Added / Modified]],"m/d/yyy"),"")</f>
        <v/>
      </c>
    </row>
    <row r="803" spans="1:17" x14ac:dyDescent="0.2">
      <c r="A803" s="6" t="s">
        <v>8713</v>
      </c>
      <c r="B803" s="6" t="s">
        <v>8752</v>
      </c>
      <c r="C803" s="6" t="s">
        <v>124</v>
      </c>
      <c r="D803" s="6" t="s">
        <v>8756</v>
      </c>
      <c r="E803" s="6" t="s">
        <v>66</v>
      </c>
      <c r="F803" s="8">
        <v>0</v>
      </c>
      <c r="G803" s="8">
        <v>3</v>
      </c>
      <c r="H803" s="6" t="s">
        <v>344</v>
      </c>
      <c r="I803" s="176" t="s">
        <v>11389</v>
      </c>
      <c r="J803" s="176" t="s">
        <v>11389</v>
      </c>
      <c r="K803" s="176" t="s">
        <v>11388</v>
      </c>
      <c r="L803" s="8">
        <v>14</v>
      </c>
      <c r="M803" s="116"/>
      <c r="P8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&lt;tr&gt;&lt;td&gt;31103-2000&lt;/td&gt;&lt;td&gt;Stabilized aggregate surface course, in-place aggregate&lt;/td&gt;&lt;td&gt;t&lt;/td&gt;&lt;td&gt;STABILIZED AGGREGATE SURFACE COURSE, IN-PLACE AGGREGATE&lt;/td&gt;&lt;td&gt;TON&lt;/td&gt;&lt;td&gt;0&lt;/td&gt;&lt;td&gt;3&lt;/td&gt;&lt;td&gt;N&lt;/td&gt;&lt;td&gt; &lt;/td&gt;&lt;td&gt;&lt;/td&gt;&lt;/tr&gt;</v>
      </c>
      <c r="Q803" s="106" t="str">
        <f>IF(PayItems[[#This Row],[Date Added / Modified]]&gt;0,TEXT(PayItems[[#This Row],[Date Added / Modified]],"m/d/yyy"),"")</f>
        <v/>
      </c>
    </row>
    <row r="804" spans="1:17" x14ac:dyDescent="0.2">
      <c r="A804" s="6" t="s">
        <v>8714</v>
      </c>
      <c r="B804" s="6" t="s">
        <v>8753</v>
      </c>
      <c r="C804" s="6" t="s">
        <v>124</v>
      </c>
      <c r="D804" s="6" t="s">
        <v>8757</v>
      </c>
      <c r="E804" s="6" t="s">
        <v>66</v>
      </c>
      <c r="F804" s="8">
        <v>0</v>
      </c>
      <c r="G804" s="8">
        <v>3</v>
      </c>
      <c r="H804" s="6" t="s">
        <v>184</v>
      </c>
      <c r="I804" s="176" t="s">
        <v>11388</v>
      </c>
      <c r="J804" s="176" t="s">
        <v>11389</v>
      </c>
      <c r="K804" s="176" t="s">
        <v>11388</v>
      </c>
      <c r="L804" s="8">
        <v>14</v>
      </c>
      <c r="M804" s="116"/>
      <c r="P8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&lt;tr&gt;&lt;td&gt;31103-3000&lt;/td&gt;&lt;td&gt;Stabilized aggregate surface course, calcium chloride, imported aggregate&lt;/td&gt;&lt;td&gt;t&lt;/td&gt;&lt;td&gt;STABILIZED AGGREGATE SURFACE COURSE, CALCIUM CHLORIDE, IMPORTED AGGREGATE&lt;/td&gt;&lt;td&gt;TON&lt;/td&gt;&lt;td&gt;0&lt;/td&gt;&lt;td&gt;3&lt;/td&gt;&lt;td&gt;NM&lt;/td&gt;&lt;td&gt; &lt;/td&gt;&lt;td&gt;&lt;/td&gt;&lt;/tr&gt;</v>
      </c>
      <c r="Q804" s="106" t="str">
        <f>IF(PayItems[[#This Row],[Date Added / Modified]]&gt;0,TEXT(PayItems[[#This Row],[Date Added / Modified]],"m/d/yyy"),"")</f>
        <v/>
      </c>
    </row>
    <row r="805" spans="1:17" x14ac:dyDescent="0.2">
      <c r="A805" s="6" t="s">
        <v>8715</v>
      </c>
      <c r="B805" s="6" t="s">
        <v>8754</v>
      </c>
      <c r="C805" s="6" t="s">
        <v>124</v>
      </c>
      <c r="D805" s="6" t="s">
        <v>8758</v>
      </c>
      <c r="E805" s="6" t="s">
        <v>66</v>
      </c>
      <c r="F805" s="8">
        <v>0</v>
      </c>
      <c r="G805" s="8">
        <v>3</v>
      </c>
      <c r="H805" s="6" t="s">
        <v>344</v>
      </c>
      <c r="I805" s="176" t="s">
        <v>11389</v>
      </c>
      <c r="J805" s="176" t="s">
        <v>11389</v>
      </c>
      <c r="K805" s="176" t="s">
        <v>11388</v>
      </c>
      <c r="L805" s="8">
        <v>14</v>
      </c>
      <c r="M805" s="116"/>
      <c r="P8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&lt;tr&gt;&lt;td&gt;31103-4000&lt;/td&gt;&lt;td&gt;Stabilized aggregate surface course, calcium chloride, in-place aggregate&lt;/td&gt;&lt;td&gt;t&lt;/td&gt;&lt;td&gt;STABILIZED AGGREGATE SURFACE COURSE, CALCIUM CHLORIDE, IN-PLACE AGGREGATE&lt;/td&gt;&lt;td&gt;TON&lt;/td&gt;&lt;td&gt;0&lt;/td&gt;&lt;td&gt;3&lt;/td&gt;&lt;td&gt;N&lt;/td&gt;&lt;td&gt; &lt;/td&gt;&lt;td&gt;&lt;/td&gt;&lt;/tr&gt;</v>
      </c>
      <c r="Q805" s="106" t="str">
        <f>IF(PayItems[[#This Row],[Date Added / Modified]]&gt;0,TEXT(PayItems[[#This Row],[Date Added / Modified]],"m/d/yyy"),"")</f>
        <v/>
      </c>
    </row>
    <row r="806" spans="1:17" x14ac:dyDescent="0.2">
      <c r="A806" s="6" t="s">
        <v>9045</v>
      </c>
      <c r="B806" s="6" t="s">
        <v>16</v>
      </c>
      <c r="C806" s="6" t="s">
        <v>124</v>
      </c>
      <c r="D806" s="6" t="s">
        <v>379</v>
      </c>
      <c r="E806" s="6" t="s">
        <v>66</v>
      </c>
      <c r="F806" s="8">
        <v>0</v>
      </c>
      <c r="G806" s="8">
        <v>3</v>
      </c>
      <c r="H806" s="6" t="s">
        <v>344</v>
      </c>
      <c r="I806" s="176" t="s">
        <v>11389</v>
      </c>
      <c r="J806" s="176" t="s">
        <v>11389</v>
      </c>
      <c r="K806" s="176" t="s">
        <v>11388</v>
      </c>
      <c r="L806" s="8">
        <v>14</v>
      </c>
      <c r="M806" s="116"/>
      <c r="P8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&lt;tr&gt;&lt;td&gt;31110-0000&lt;/td&gt;&lt;td&gt;Calcium chloride&lt;/td&gt;&lt;td&gt;t&lt;/td&gt;&lt;td&gt;CALCIUM CHLORIDE&lt;/td&gt;&lt;td&gt;TON&lt;/td&gt;&lt;td&gt;0&lt;/td&gt;&lt;td&gt;3&lt;/td&gt;&lt;td&gt;N&lt;/td&gt;&lt;td&gt; &lt;/td&gt;&lt;td&gt;&lt;/td&gt;&lt;/tr&gt;</v>
      </c>
      <c r="Q806" s="106" t="str">
        <f>IF(PayItems[[#This Row],[Date Added / Modified]]&gt;0,TEXT(PayItems[[#This Row],[Date Added / Modified]],"m/d/yyy"),"")</f>
        <v/>
      </c>
    </row>
    <row r="807" spans="1:17" x14ac:dyDescent="0.2">
      <c r="A807" s="6" t="s">
        <v>438</v>
      </c>
      <c r="B807" s="6" t="s">
        <v>13</v>
      </c>
      <c r="C807" s="6" t="s">
        <v>5</v>
      </c>
      <c r="D807" s="6" t="s">
        <v>408</v>
      </c>
      <c r="E807" s="8" t="s">
        <v>58</v>
      </c>
      <c r="F807" s="8">
        <v>3</v>
      </c>
      <c r="G807" s="8">
        <v>3</v>
      </c>
      <c r="H807" s="6" t="s">
        <v>344</v>
      </c>
      <c r="I807" s="176" t="s">
        <v>11389</v>
      </c>
      <c r="J807" s="176" t="s">
        <v>11389</v>
      </c>
      <c r="K807" s="176" t="s">
        <v>11388</v>
      </c>
      <c r="L807" s="8">
        <v>14</v>
      </c>
      <c r="M807" s="116"/>
      <c r="P8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&lt;tr&gt;&lt;td&gt;31201-0000&lt;/td&gt;&lt;td&gt;Dust palliative application&lt;/td&gt;&lt;td&gt;km&lt;/td&gt;&lt;td&gt;DUST PALLIATIVE APPLICATION&lt;/td&gt;&lt;td&gt;MILE&lt;/td&gt;&lt;td&gt;3&lt;/td&gt;&lt;td&gt;3&lt;/td&gt;&lt;td&gt;N&lt;/td&gt;&lt;td&gt; &lt;/td&gt;&lt;td&gt;&lt;/td&gt;&lt;/tr&gt;</v>
      </c>
      <c r="Q807" s="106" t="str">
        <f>IF(PayItems[[#This Row],[Date Added / Modified]]&gt;0,TEXT(PayItems[[#This Row],[Date Added / Modified]],"m/d/yyy"),"")</f>
        <v/>
      </c>
    </row>
    <row r="808" spans="1:17" x14ac:dyDescent="0.2">
      <c r="A808" s="6" t="s">
        <v>439</v>
      </c>
      <c r="B808" s="6" t="s">
        <v>13</v>
      </c>
      <c r="C808" s="6" t="s">
        <v>109</v>
      </c>
      <c r="D808" s="6" t="s">
        <v>408</v>
      </c>
      <c r="E808" s="8" t="s">
        <v>62</v>
      </c>
      <c r="F808" s="8">
        <v>0</v>
      </c>
      <c r="G808" s="8">
        <v>3</v>
      </c>
      <c r="H808" s="6" t="s">
        <v>344</v>
      </c>
      <c r="I808" s="176" t="s">
        <v>11389</v>
      </c>
      <c r="J808" s="176" t="s">
        <v>11389</v>
      </c>
      <c r="K808" s="176" t="s">
        <v>11388</v>
      </c>
      <c r="L808" s="8">
        <v>14</v>
      </c>
      <c r="M808" s="116"/>
      <c r="P8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&lt;tr&gt;&lt;td&gt;31202-0000&lt;/td&gt;&lt;td&gt;Dust palliative application&lt;/td&gt;&lt;td&gt;m2&lt;/td&gt;&lt;td&gt;DUST PALLIATIVE APPLICATION&lt;/td&gt;&lt;td&gt;SQYD&lt;/td&gt;&lt;td&gt;0&lt;/td&gt;&lt;td&gt;3&lt;/td&gt;&lt;td&gt;N&lt;/td&gt;&lt;td&gt; &lt;/td&gt;&lt;td&gt;&lt;/td&gt;&lt;/tr&gt;</v>
      </c>
      <c r="Q808" s="106" t="str">
        <f>IF(PayItems[[#This Row],[Date Added / Modified]]&gt;0,TEXT(PayItems[[#This Row],[Date Added / Modified]],"m/d/yyy"),"")</f>
        <v/>
      </c>
    </row>
    <row r="809" spans="1:17" x14ac:dyDescent="0.2">
      <c r="A809" s="6" t="s">
        <v>440</v>
      </c>
      <c r="B809" s="6" t="s">
        <v>13</v>
      </c>
      <c r="C809" s="6" t="s">
        <v>79</v>
      </c>
      <c r="D809" s="6" t="s">
        <v>408</v>
      </c>
      <c r="E809" s="8" t="s">
        <v>67</v>
      </c>
      <c r="F809" s="8">
        <v>0</v>
      </c>
      <c r="G809" s="8">
        <v>3</v>
      </c>
      <c r="H809" s="6" t="s">
        <v>344</v>
      </c>
      <c r="I809" s="176" t="s">
        <v>11389</v>
      </c>
      <c r="J809" s="176" t="s">
        <v>11389</v>
      </c>
      <c r="K809" s="176" t="s">
        <v>11388</v>
      </c>
      <c r="L809" s="8">
        <v>14</v>
      </c>
      <c r="M809" s="116"/>
      <c r="P8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&lt;tr&gt;&lt;td&gt;31203-0000&lt;/td&gt;&lt;td&gt;Dust palliative application&lt;/td&gt;&lt;td&gt;l&lt;/td&gt;&lt;td&gt;DUST PALLIATIVE APPLICATION&lt;/td&gt;&lt;td&gt;GAL&lt;/td&gt;&lt;td&gt;0&lt;/td&gt;&lt;td&gt;3&lt;/td&gt;&lt;td&gt;N&lt;/td&gt;&lt;td&gt; &lt;/td&gt;&lt;td&gt;&lt;/td&gt;&lt;/tr&gt;</v>
      </c>
      <c r="Q809" s="106" t="str">
        <f>IF(PayItems[[#This Row],[Date Added / Modified]]&gt;0,TEXT(PayItems[[#This Row],[Date Added / Modified]],"m/d/yyy"),"")</f>
        <v/>
      </c>
    </row>
    <row r="810" spans="1:17" x14ac:dyDescent="0.2">
      <c r="A810" s="6" t="s">
        <v>9046</v>
      </c>
      <c r="B810" s="6" t="s">
        <v>14</v>
      </c>
      <c r="C810" s="6" t="s">
        <v>124</v>
      </c>
      <c r="D810" s="6" t="s">
        <v>411</v>
      </c>
      <c r="E810" s="8" t="s">
        <v>66</v>
      </c>
      <c r="F810" s="8">
        <v>0</v>
      </c>
      <c r="G810" s="8">
        <v>3</v>
      </c>
      <c r="H810" s="6" t="s">
        <v>344</v>
      </c>
      <c r="I810" s="176" t="s">
        <v>11389</v>
      </c>
      <c r="J810" s="176" t="s">
        <v>11389</v>
      </c>
      <c r="K810" s="176" t="s">
        <v>11388</v>
      </c>
      <c r="L810" s="8">
        <v>14</v>
      </c>
      <c r="M810" s="116"/>
      <c r="P8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&lt;tr&gt;&lt;td&gt;31210-0000&lt;/td&gt;&lt;td&gt;Emulsified asphalt&lt;/td&gt;&lt;td&gt;t&lt;/td&gt;&lt;td&gt;EMULSIFIED ASPHALT&lt;/td&gt;&lt;td&gt;TON&lt;/td&gt;&lt;td&gt;0&lt;/td&gt;&lt;td&gt;3&lt;/td&gt;&lt;td&gt;N&lt;/td&gt;&lt;td&gt; &lt;/td&gt;&lt;td&gt;&lt;/td&gt;&lt;/tr&gt;</v>
      </c>
      <c r="Q810" s="106" t="str">
        <f>IF(PayItems[[#This Row],[Date Added / Modified]]&gt;0,TEXT(PayItems[[#This Row],[Date Added / Modified]],"m/d/yyy"),"")</f>
        <v/>
      </c>
    </row>
    <row r="811" spans="1:17" x14ac:dyDescent="0.2">
      <c r="A811" s="6" t="s">
        <v>9047</v>
      </c>
      <c r="B811" s="6" t="s">
        <v>15</v>
      </c>
      <c r="C811" s="6" t="s">
        <v>124</v>
      </c>
      <c r="D811" s="6" t="s">
        <v>413</v>
      </c>
      <c r="E811" s="8" t="s">
        <v>66</v>
      </c>
      <c r="F811" s="8">
        <v>0</v>
      </c>
      <c r="G811" s="8">
        <v>3</v>
      </c>
      <c r="H811" s="6" t="s">
        <v>344</v>
      </c>
      <c r="I811" s="176" t="s">
        <v>11389</v>
      </c>
      <c r="J811" s="176" t="s">
        <v>11389</v>
      </c>
      <c r="K811" s="176" t="s">
        <v>11388</v>
      </c>
      <c r="L811" s="8">
        <v>14</v>
      </c>
      <c r="M811" s="116"/>
      <c r="P8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&lt;tr&gt;&lt;td&gt;31211-0000&lt;/td&gt;&lt;td&gt;Lignin sulfonate&lt;/td&gt;&lt;td&gt;t&lt;/td&gt;&lt;td&gt;LIGNIN SULFONATE&lt;/td&gt;&lt;td&gt;TON&lt;/td&gt;&lt;td&gt;0&lt;/td&gt;&lt;td&gt;3&lt;/td&gt;&lt;td&gt;N&lt;/td&gt;&lt;td&gt; &lt;/td&gt;&lt;td&gt;&lt;/td&gt;&lt;/tr&gt;</v>
      </c>
      <c r="Q811" s="106" t="str">
        <f>IF(PayItems[[#This Row],[Date Added / Modified]]&gt;0,TEXT(PayItems[[#This Row],[Date Added / Modified]],"m/d/yyy"),"")</f>
        <v/>
      </c>
    </row>
    <row r="812" spans="1:17" x14ac:dyDescent="0.2">
      <c r="A812" s="6" t="s">
        <v>9048</v>
      </c>
      <c r="B812" s="6" t="s">
        <v>16</v>
      </c>
      <c r="C812" s="6" t="s">
        <v>124</v>
      </c>
      <c r="D812" s="6" t="s">
        <v>379</v>
      </c>
      <c r="E812" s="8" t="s">
        <v>66</v>
      </c>
      <c r="F812" s="8">
        <v>0</v>
      </c>
      <c r="G812" s="8">
        <v>3</v>
      </c>
      <c r="H812" s="6" t="s">
        <v>344</v>
      </c>
      <c r="I812" s="176" t="s">
        <v>11389</v>
      </c>
      <c r="J812" s="176" t="s">
        <v>11389</v>
      </c>
      <c r="K812" s="176" t="s">
        <v>11388</v>
      </c>
      <c r="L812" s="8">
        <v>14</v>
      </c>
      <c r="M812" s="116"/>
      <c r="P8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&lt;tr&gt;&lt;td&gt;31212-0000&lt;/td&gt;&lt;td&gt;Calcium chloride&lt;/td&gt;&lt;td&gt;t&lt;/td&gt;&lt;td&gt;CALCIUM CHLORIDE&lt;/td&gt;&lt;td&gt;TON&lt;/td&gt;&lt;td&gt;0&lt;/td&gt;&lt;td&gt;3&lt;/td&gt;&lt;td&gt;N&lt;/td&gt;&lt;td&gt; &lt;/td&gt;&lt;td&gt;&lt;/td&gt;&lt;/tr&gt;</v>
      </c>
      <c r="Q812" s="106" t="str">
        <f>IF(PayItems[[#This Row],[Date Added / Modified]]&gt;0,TEXT(PayItems[[#This Row],[Date Added / Modified]],"m/d/yyy"),"")</f>
        <v/>
      </c>
    </row>
    <row r="813" spans="1:17" x14ac:dyDescent="0.2">
      <c r="A813" s="6" t="s">
        <v>9049</v>
      </c>
      <c r="B813" s="6" t="s">
        <v>17</v>
      </c>
      <c r="C813" s="6" t="s">
        <v>124</v>
      </c>
      <c r="D813" s="6" t="s">
        <v>414</v>
      </c>
      <c r="E813" s="8" t="s">
        <v>66</v>
      </c>
      <c r="F813" s="8">
        <v>0</v>
      </c>
      <c r="G813" s="8">
        <v>3</v>
      </c>
      <c r="H813" s="6" t="s">
        <v>344</v>
      </c>
      <c r="I813" s="176" t="s">
        <v>11389</v>
      </c>
      <c r="J813" s="176" t="s">
        <v>11389</v>
      </c>
      <c r="K813" s="176" t="s">
        <v>11388</v>
      </c>
      <c r="L813" s="8">
        <v>14</v>
      </c>
      <c r="M813" s="116"/>
      <c r="P8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&lt;tr&gt;&lt;td&gt;31213-0000&lt;/td&gt;&lt;td&gt;Magnesium chloride&lt;/td&gt;&lt;td&gt;t&lt;/td&gt;&lt;td&gt;MAGNESIUM CHLORIDE&lt;/td&gt;&lt;td&gt;TON&lt;/td&gt;&lt;td&gt;0&lt;/td&gt;&lt;td&gt;3&lt;/td&gt;&lt;td&gt;N&lt;/td&gt;&lt;td&gt; &lt;/td&gt;&lt;td&gt;&lt;/td&gt;&lt;/tr&gt;</v>
      </c>
      <c r="Q813" s="106" t="str">
        <f>IF(PayItems[[#This Row],[Date Added / Modified]]&gt;0,TEXT(PayItems[[#This Row],[Date Added / Modified]],"m/d/yyy"),"")</f>
        <v/>
      </c>
    </row>
    <row r="814" spans="1:17" x14ac:dyDescent="0.2">
      <c r="A814" s="6" t="s">
        <v>9050</v>
      </c>
      <c r="B814" s="6" t="s">
        <v>18</v>
      </c>
      <c r="C814" s="6" t="s">
        <v>124</v>
      </c>
      <c r="D814" s="6" t="s">
        <v>415</v>
      </c>
      <c r="E814" s="8" t="s">
        <v>66</v>
      </c>
      <c r="F814" s="8">
        <v>0</v>
      </c>
      <c r="G814" s="8">
        <v>3</v>
      </c>
      <c r="H814" s="6" t="s">
        <v>344</v>
      </c>
      <c r="I814" s="176" t="s">
        <v>11389</v>
      </c>
      <c r="J814" s="176" t="s">
        <v>11389</v>
      </c>
      <c r="K814" s="176" t="s">
        <v>11388</v>
      </c>
      <c r="L814" s="8">
        <v>14</v>
      </c>
      <c r="M814" s="116"/>
      <c r="P8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&lt;tr&gt;&lt;td&gt;31214-0000&lt;/td&gt;&lt;td&gt;Calcium chloride flake&lt;/td&gt;&lt;td&gt;t&lt;/td&gt;&lt;td&gt;CALCIUM CHLORIDE FLAKE&lt;/td&gt;&lt;td&gt;TON&lt;/td&gt;&lt;td&gt;0&lt;/td&gt;&lt;td&gt;3&lt;/td&gt;&lt;td&gt;N&lt;/td&gt;&lt;td&gt; &lt;/td&gt;&lt;td&gt;&lt;/td&gt;&lt;/tr&gt;</v>
      </c>
      <c r="Q814" s="106" t="str">
        <f>IF(PayItems[[#This Row],[Date Added / Modified]]&gt;0,TEXT(PayItems[[#This Row],[Date Added / Modified]],"m/d/yyy"),"")</f>
        <v/>
      </c>
    </row>
    <row r="815" spans="1:17" x14ac:dyDescent="0.2">
      <c r="A815" s="6" t="s">
        <v>9051</v>
      </c>
      <c r="B815" s="6" t="s">
        <v>12</v>
      </c>
      <c r="C815" s="8" t="s">
        <v>124</v>
      </c>
      <c r="D815" s="6" t="s">
        <v>381</v>
      </c>
      <c r="E815" s="8" t="s">
        <v>66</v>
      </c>
      <c r="F815" s="8">
        <v>0</v>
      </c>
      <c r="G815" s="8">
        <v>3</v>
      </c>
      <c r="H815" s="6" t="s">
        <v>344</v>
      </c>
      <c r="I815" s="176" t="s">
        <v>11389</v>
      </c>
      <c r="J815" s="176" t="s">
        <v>11389</v>
      </c>
      <c r="K815" s="176" t="s">
        <v>11388</v>
      </c>
      <c r="L815" s="8">
        <v>14</v>
      </c>
      <c r="M815" s="116"/>
      <c r="P8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&lt;tr&gt;&lt;td&gt;31301-0000&lt;/td&gt;&lt;td&gt;Aggregate-topsoil course&lt;/td&gt;&lt;td&gt;t&lt;/td&gt;&lt;td&gt;AGGREGATE-TOPSOIL COURSE&lt;/td&gt;&lt;td&gt;TON&lt;/td&gt;&lt;td&gt;0&lt;/td&gt;&lt;td&gt;3&lt;/td&gt;&lt;td&gt;N&lt;/td&gt;&lt;td&gt; &lt;/td&gt;&lt;td&gt;&lt;/td&gt;&lt;/tr&gt;</v>
      </c>
      <c r="Q815" s="106" t="str">
        <f>IF(PayItems[[#This Row],[Date Added / Modified]]&gt;0,TEXT(PayItems[[#This Row],[Date Added / Modified]],"m/d/yyy"),"")</f>
        <v/>
      </c>
    </row>
    <row r="816" spans="1:17" x14ac:dyDescent="0.2">
      <c r="A816" s="6" t="s">
        <v>9052</v>
      </c>
      <c r="B816" s="6" t="s">
        <v>12</v>
      </c>
      <c r="C816" s="8" t="s">
        <v>109</v>
      </c>
      <c r="D816" s="6" t="s">
        <v>381</v>
      </c>
      <c r="E816" s="8" t="s">
        <v>62</v>
      </c>
      <c r="F816" s="8">
        <v>0</v>
      </c>
      <c r="G816" s="8">
        <v>3</v>
      </c>
      <c r="H816" s="6" t="s">
        <v>344</v>
      </c>
      <c r="I816" s="176" t="s">
        <v>11389</v>
      </c>
      <c r="J816" s="176" t="s">
        <v>11389</v>
      </c>
      <c r="K816" s="176" t="s">
        <v>11388</v>
      </c>
      <c r="L816" s="8">
        <v>14</v>
      </c>
      <c r="M816" s="116"/>
      <c r="P8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&lt;tr&gt;&lt;td&gt;31302-0000&lt;/td&gt;&lt;td&gt;Aggregate-topsoil course&lt;/td&gt;&lt;td&gt;m2&lt;/td&gt;&lt;td&gt;AGGREGATE-TOPSOIL COURSE&lt;/td&gt;&lt;td&gt;SQYD&lt;/td&gt;&lt;td&gt;0&lt;/td&gt;&lt;td&gt;3&lt;/td&gt;&lt;td&gt;N&lt;/td&gt;&lt;td&gt; &lt;/td&gt;&lt;td&gt;&lt;/td&gt;&lt;/tr&gt;</v>
      </c>
      <c r="Q816" s="106" t="str">
        <f>IF(PayItems[[#This Row],[Date Added / Modified]]&gt;0,TEXT(PayItems[[#This Row],[Date Added / Modified]],"m/d/yyy"),"")</f>
        <v/>
      </c>
    </row>
    <row r="817" spans="1:17" x14ac:dyDescent="0.2">
      <c r="A817" s="6" t="s">
        <v>9053</v>
      </c>
      <c r="B817" s="6" t="s">
        <v>383</v>
      </c>
      <c r="C817" s="8" t="s">
        <v>109</v>
      </c>
      <c r="D817" s="6" t="s">
        <v>384</v>
      </c>
      <c r="E817" s="8" t="s">
        <v>62</v>
      </c>
      <c r="F817" s="8">
        <v>0</v>
      </c>
      <c r="G817" s="8">
        <v>3</v>
      </c>
      <c r="H817" s="6" t="s">
        <v>344</v>
      </c>
      <c r="I817" s="176" t="s">
        <v>11389</v>
      </c>
      <c r="J817" s="176" t="s">
        <v>11389</v>
      </c>
      <c r="K817" s="176" t="s">
        <v>11388</v>
      </c>
      <c r="L817" s="8">
        <v>14</v>
      </c>
      <c r="M817" s="116"/>
      <c r="P8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&lt;tr&gt;&lt;td&gt;31302-0100&lt;/td&gt;&lt;td&gt;Aggregate-topsoil course, 25mm depth&lt;/td&gt;&lt;td&gt;m2&lt;/td&gt;&lt;td&gt;AGGREGATE-TOPSOIL COURSE, 1-INCH DEPTH&lt;/td&gt;&lt;td&gt;SQYD&lt;/td&gt;&lt;td&gt;0&lt;/td&gt;&lt;td&gt;3&lt;/td&gt;&lt;td&gt;N&lt;/td&gt;&lt;td&gt; &lt;/td&gt;&lt;td&gt;&lt;/td&gt;&lt;/tr&gt;</v>
      </c>
      <c r="Q817" s="106" t="str">
        <f>IF(PayItems[[#This Row],[Date Added / Modified]]&gt;0,TEXT(PayItems[[#This Row],[Date Added / Modified]],"m/d/yyy"),"")</f>
        <v/>
      </c>
    </row>
    <row r="818" spans="1:17" x14ac:dyDescent="0.2">
      <c r="A818" s="6" t="s">
        <v>9054</v>
      </c>
      <c r="B818" s="6" t="s">
        <v>385</v>
      </c>
      <c r="C818" s="8" t="s">
        <v>109</v>
      </c>
      <c r="D818" s="6" t="s">
        <v>386</v>
      </c>
      <c r="E818" s="8" t="s">
        <v>62</v>
      </c>
      <c r="F818" s="8">
        <v>0</v>
      </c>
      <c r="G818" s="8">
        <v>3</v>
      </c>
      <c r="H818" s="6" t="s">
        <v>344</v>
      </c>
      <c r="I818" s="176" t="s">
        <v>11389</v>
      </c>
      <c r="J818" s="176" t="s">
        <v>11389</v>
      </c>
      <c r="K818" s="176" t="s">
        <v>11388</v>
      </c>
      <c r="L818" s="8">
        <v>14</v>
      </c>
      <c r="M818" s="116"/>
      <c r="P8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&lt;tr&gt;&lt;td&gt;31302-0150&lt;/td&gt;&lt;td&gt;Aggregate-topsoil course, 40mm depth&lt;/td&gt;&lt;td&gt;m2&lt;/td&gt;&lt;td&gt;AGGREGATE-TOPSOIL COURSE, 1 1/2-INCH DEPTH&lt;/td&gt;&lt;td&gt;SQYD&lt;/td&gt;&lt;td&gt;0&lt;/td&gt;&lt;td&gt;3&lt;/td&gt;&lt;td&gt;N&lt;/td&gt;&lt;td&gt; &lt;/td&gt;&lt;td&gt;&lt;/td&gt;&lt;/tr&gt;</v>
      </c>
      <c r="Q818" s="106" t="str">
        <f>IF(PayItems[[#This Row],[Date Added / Modified]]&gt;0,TEXT(PayItems[[#This Row],[Date Added / Modified]],"m/d/yyy"),"")</f>
        <v/>
      </c>
    </row>
    <row r="819" spans="1:17" x14ac:dyDescent="0.2">
      <c r="A819" s="6" t="s">
        <v>9055</v>
      </c>
      <c r="B819" s="6" t="s">
        <v>387</v>
      </c>
      <c r="C819" s="8" t="s">
        <v>109</v>
      </c>
      <c r="D819" s="6" t="s">
        <v>388</v>
      </c>
      <c r="E819" s="8" t="s">
        <v>62</v>
      </c>
      <c r="F819" s="8">
        <v>0</v>
      </c>
      <c r="G819" s="8">
        <v>3</v>
      </c>
      <c r="H819" s="6" t="s">
        <v>344</v>
      </c>
      <c r="I819" s="176" t="s">
        <v>11389</v>
      </c>
      <c r="J819" s="176" t="s">
        <v>11389</v>
      </c>
      <c r="K819" s="176" t="s">
        <v>11388</v>
      </c>
      <c r="L819" s="8">
        <v>14</v>
      </c>
      <c r="M819" s="116"/>
      <c r="P8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&lt;tr&gt;&lt;td&gt;31302-0200&lt;/td&gt;&lt;td&gt;Aggregate-topsoil course, 50mm depth&lt;/td&gt;&lt;td&gt;m2&lt;/td&gt;&lt;td&gt;AGGREGATE-TOPSOIL COURSE, 2-INCH DEPTH&lt;/td&gt;&lt;td&gt;SQYD&lt;/td&gt;&lt;td&gt;0&lt;/td&gt;&lt;td&gt;3&lt;/td&gt;&lt;td&gt;N&lt;/td&gt;&lt;td&gt; &lt;/td&gt;&lt;td&gt;&lt;/td&gt;&lt;/tr&gt;</v>
      </c>
      <c r="Q819" s="106" t="str">
        <f>IF(PayItems[[#This Row],[Date Added / Modified]]&gt;0,TEXT(PayItems[[#This Row],[Date Added / Modified]],"m/d/yyy"),"")</f>
        <v/>
      </c>
    </row>
    <row r="820" spans="1:17" x14ac:dyDescent="0.2">
      <c r="A820" s="6" t="s">
        <v>9056</v>
      </c>
      <c r="B820" s="6" t="s">
        <v>390</v>
      </c>
      <c r="C820" s="8" t="s">
        <v>109</v>
      </c>
      <c r="D820" s="6" t="s">
        <v>391</v>
      </c>
      <c r="E820" s="8" t="s">
        <v>62</v>
      </c>
      <c r="F820" s="8">
        <v>0</v>
      </c>
      <c r="G820" s="8">
        <v>3</v>
      </c>
      <c r="H820" s="6" t="s">
        <v>344</v>
      </c>
      <c r="I820" s="176" t="s">
        <v>11389</v>
      </c>
      <c r="J820" s="176" t="s">
        <v>11389</v>
      </c>
      <c r="K820" s="176" t="s">
        <v>11388</v>
      </c>
      <c r="L820" s="8">
        <v>14</v>
      </c>
      <c r="M820" s="116"/>
      <c r="P8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&lt;tr&gt;&lt;td&gt;31302-0250&lt;/td&gt;&lt;td&gt;Aggregate-topsoil course, 65mm depth&lt;/td&gt;&lt;td&gt;m2&lt;/td&gt;&lt;td&gt;AGGREGATE-TOPSOIL COURSE, 2 1/2-INCH DEPTH&lt;/td&gt;&lt;td&gt;SQYD&lt;/td&gt;&lt;td&gt;0&lt;/td&gt;&lt;td&gt;3&lt;/td&gt;&lt;td&gt;N&lt;/td&gt;&lt;td&gt; &lt;/td&gt;&lt;td&gt;&lt;/td&gt;&lt;/tr&gt;</v>
      </c>
      <c r="Q820" s="106" t="str">
        <f>IF(PayItems[[#This Row],[Date Added / Modified]]&gt;0,TEXT(PayItems[[#This Row],[Date Added / Modified]],"m/d/yyy"),"")</f>
        <v/>
      </c>
    </row>
    <row r="821" spans="1:17" x14ac:dyDescent="0.2">
      <c r="A821" s="6" t="s">
        <v>9057</v>
      </c>
      <c r="B821" s="6" t="s">
        <v>392</v>
      </c>
      <c r="C821" s="8" t="s">
        <v>109</v>
      </c>
      <c r="D821" s="6" t="s">
        <v>393</v>
      </c>
      <c r="E821" s="8" t="s">
        <v>62</v>
      </c>
      <c r="F821" s="8">
        <v>0</v>
      </c>
      <c r="G821" s="8">
        <v>3</v>
      </c>
      <c r="H821" s="6" t="s">
        <v>344</v>
      </c>
      <c r="I821" s="176" t="s">
        <v>11389</v>
      </c>
      <c r="J821" s="176" t="s">
        <v>11389</v>
      </c>
      <c r="K821" s="176" t="s">
        <v>11388</v>
      </c>
      <c r="L821" s="8">
        <v>14</v>
      </c>
      <c r="M821" s="116"/>
      <c r="P8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&lt;tr&gt;&lt;td&gt;31302-0300&lt;/td&gt;&lt;td&gt;Aggregate-topsoil course, 75mm depth&lt;/td&gt;&lt;td&gt;m2&lt;/td&gt;&lt;td&gt;AGGREGATE-TOPSOIL COURSE, 3-INCH DEPTH&lt;/td&gt;&lt;td&gt;SQYD&lt;/td&gt;&lt;td&gt;0&lt;/td&gt;&lt;td&gt;3&lt;/td&gt;&lt;td&gt;N&lt;/td&gt;&lt;td&gt; &lt;/td&gt;&lt;td&gt;&lt;/td&gt;&lt;/tr&gt;</v>
      </c>
      <c r="Q821" s="106" t="str">
        <f>IF(PayItems[[#This Row],[Date Added / Modified]]&gt;0,TEXT(PayItems[[#This Row],[Date Added / Modified]],"m/d/yyy"),"")</f>
        <v/>
      </c>
    </row>
    <row r="822" spans="1:17" x14ac:dyDescent="0.2">
      <c r="A822" s="6" t="s">
        <v>9058</v>
      </c>
      <c r="B822" s="6" t="s">
        <v>395</v>
      </c>
      <c r="C822" s="8" t="s">
        <v>109</v>
      </c>
      <c r="D822" s="6" t="s">
        <v>396</v>
      </c>
      <c r="E822" s="8" t="s">
        <v>62</v>
      </c>
      <c r="F822" s="8">
        <v>0</v>
      </c>
      <c r="G822" s="8">
        <v>3</v>
      </c>
      <c r="H822" s="6" t="s">
        <v>344</v>
      </c>
      <c r="I822" s="176" t="s">
        <v>11389</v>
      </c>
      <c r="J822" s="176" t="s">
        <v>11389</v>
      </c>
      <c r="K822" s="176" t="s">
        <v>11388</v>
      </c>
      <c r="L822" s="8">
        <v>14</v>
      </c>
      <c r="M822" s="116"/>
      <c r="P8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&lt;tr&gt;&lt;td&gt;31302-0350&lt;/td&gt;&lt;td&gt;Aggregate-topsoil course, 90mm depth&lt;/td&gt;&lt;td&gt;m2&lt;/td&gt;&lt;td&gt;AGGREGATE-TOPSOIL COURSE, 3 1/2-INCH DEPTH&lt;/td&gt;&lt;td&gt;SQYD&lt;/td&gt;&lt;td&gt;0&lt;/td&gt;&lt;td&gt;3&lt;/td&gt;&lt;td&gt;N&lt;/td&gt;&lt;td&gt; &lt;/td&gt;&lt;td&gt;&lt;/td&gt;&lt;/tr&gt;</v>
      </c>
      <c r="Q822" s="106" t="str">
        <f>IF(PayItems[[#This Row],[Date Added / Modified]]&gt;0,TEXT(PayItems[[#This Row],[Date Added / Modified]],"m/d/yyy"),"")</f>
        <v/>
      </c>
    </row>
    <row r="823" spans="1:17" x14ac:dyDescent="0.2">
      <c r="A823" s="6" t="s">
        <v>9059</v>
      </c>
      <c r="B823" s="6" t="s">
        <v>397</v>
      </c>
      <c r="C823" s="8" t="s">
        <v>109</v>
      </c>
      <c r="D823" s="6" t="s">
        <v>398</v>
      </c>
      <c r="E823" s="8" t="s">
        <v>62</v>
      </c>
      <c r="F823" s="8">
        <v>0</v>
      </c>
      <c r="G823" s="8">
        <v>3</v>
      </c>
      <c r="H823" s="6" t="s">
        <v>344</v>
      </c>
      <c r="I823" s="176" t="s">
        <v>11389</v>
      </c>
      <c r="J823" s="176" t="s">
        <v>11389</v>
      </c>
      <c r="K823" s="176" t="s">
        <v>11388</v>
      </c>
      <c r="L823" s="8">
        <v>14</v>
      </c>
      <c r="M823" s="116"/>
      <c r="P8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&lt;tr&gt;&lt;td&gt;31302-0400&lt;/td&gt;&lt;td&gt;Aggregate-topsoil course, 100mm depth&lt;/td&gt;&lt;td&gt;m2&lt;/td&gt;&lt;td&gt;AGGREGATE-TOPSOIL COURSE, 4-INCH DEPTH&lt;/td&gt;&lt;td&gt;SQYD&lt;/td&gt;&lt;td&gt;0&lt;/td&gt;&lt;td&gt;3&lt;/td&gt;&lt;td&gt;N&lt;/td&gt;&lt;td&gt; &lt;/td&gt;&lt;td&gt;&lt;/td&gt;&lt;/tr&gt;</v>
      </c>
      <c r="Q823" s="106" t="str">
        <f>IF(PayItems[[#This Row],[Date Added / Modified]]&gt;0,TEXT(PayItems[[#This Row],[Date Added / Modified]],"m/d/yyy"),"")</f>
        <v/>
      </c>
    </row>
    <row r="824" spans="1:17" x14ac:dyDescent="0.2">
      <c r="A824" s="6" t="s">
        <v>9060</v>
      </c>
      <c r="B824" s="6" t="s">
        <v>400</v>
      </c>
      <c r="C824" s="8" t="s">
        <v>109</v>
      </c>
      <c r="D824" s="6" t="s">
        <v>401</v>
      </c>
      <c r="E824" s="8" t="s">
        <v>62</v>
      </c>
      <c r="F824" s="8">
        <v>0</v>
      </c>
      <c r="G824" s="8">
        <v>3</v>
      </c>
      <c r="H824" s="6" t="s">
        <v>344</v>
      </c>
      <c r="I824" s="176" t="s">
        <v>11389</v>
      </c>
      <c r="J824" s="176" t="s">
        <v>11389</v>
      </c>
      <c r="K824" s="176" t="s">
        <v>11388</v>
      </c>
      <c r="L824" s="8">
        <v>14</v>
      </c>
      <c r="M824" s="116"/>
      <c r="P8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&lt;tr&gt;&lt;td&gt;31302-0450&lt;/td&gt;&lt;td&gt;Aggregate-topsoil course, 115mm depth&lt;/td&gt;&lt;td&gt;m2&lt;/td&gt;&lt;td&gt;AGGREGATE-TOPSOIL COURSE, 4 1/2-INCH DEPTH&lt;/td&gt;&lt;td&gt;SQYD&lt;/td&gt;&lt;td&gt;0&lt;/td&gt;&lt;td&gt;3&lt;/td&gt;&lt;td&gt;N&lt;/td&gt;&lt;td&gt; &lt;/td&gt;&lt;td&gt;&lt;/td&gt;&lt;/tr&gt;</v>
      </c>
      <c r="Q824" s="106" t="str">
        <f>IF(PayItems[[#This Row],[Date Added / Modified]]&gt;0,TEXT(PayItems[[#This Row],[Date Added / Modified]],"m/d/yyy"),"")</f>
        <v/>
      </c>
    </row>
    <row r="825" spans="1:17" x14ac:dyDescent="0.2">
      <c r="A825" s="6" t="s">
        <v>9061</v>
      </c>
      <c r="B825" s="6" t="s">
        <v>402</v>
      </c>
      <c r="C825" s="8" t="s">
        <v>109</v>
      </c>
      <c r="D825" s="6" t="s">
        <v>403</v>
      </c>
      <c r="E825" s="8" t="s">
        <v>62</v>
      </c>
      <c r="F825" s="8">
        <v>0</v>
      </c>
      <c r="G825" s="8">
        <v>3</v>
      </c>
      <c r="H825" s="6" t="s">
        <v>344</v>
      </c>
      <c r="I825" s="176" t="s">
        <v>11389</v>
      </c>
      <c r="J825" s="176" t="s">
        <v>11389</v>
      </c>
      <c r="K825" s="176" t="s">
        <v>11388</v>
      </c>
      <c r="L825" s="8">
        <v>14</v>
      </c>
      <c r="M825" s="116"/>
      <c r="P8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&lt;tr&gt;&lt;td&gt;31302-0500&lt;/td&gt;&lt;td&gt;Aggregate-topsoil course, 125mm depth&lt;/td&gt;&lt;td&gt;m2&lt;/td&gt;&lt;td&gt;AGGREGATE-TOPSOIL COURSE, 5-INCH DEPTH&lt;/td&gt;&lt;td&gt;SQYD&lt;/td&gt;&lt;td&gt;0&lt;/td&gt;&lt;td&gt;3&lt;/td&gt;&lt;td&gt;N&lt;/td&gt;&lt;td&gt; &lt;/td&gt;&lt;td&gt;&lt;/td&gt;&lt;/tr&gt;</v>
      </c>
      <c r="Q825" s="106" t="str">
        <f>IF(PayItems[[#This Row],[Date Added / Modified]]&gt;0,TEXT(PayItems[[#This Row],[Date Added / Modified]],"m/d/yyy"),"")</f>
        <v/>
      </c>
    </row>
    <row r="826" spans="1:17" x14ac:dyDescent="0.2">
      <c r="A826" s="6" t="s">
        <v>9062</v>
      </c>
      <c r="B826" s="6" t="s">
        <v>405</v>
      </c>
      <c r="C826" s="8" t="s">
        <v>109</v>
      </c>
      <c r="D826" s="6" t="s">
        <v>406</v>
      </c>
      <c r="E826" s="8" t="s">
        <v>62</v>
      </c>
      <c r="F826" s="8">
        <v>0</v>
      </c>
      <c r="G826" s="8">
        <v>3</v>
      </c>
      <c r="H826" s="6" t="s">
        <v>344</v>
      </c>
      <c r="I826" s="176" t="s">
        <v>11389</v>
      </c>
      <c r="J826" s="176" t="s">
        <v>11389</v>
      </c>
      <c r="K826" s="176" t="s">
        <v>11388</v>
      </c>
      <c r="L826" s="8">
        <v>14</v>
      </c>
      <c r="M826" s="116"/>
      <c r="P8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&lt;tr&gt;&lt;td&gt;31302-0600&lt;/td&gt;&lt;td&gt;Aggregate-topsoil course, 150mm depth&lt;/td&gt;&lt;td&gt;m2&lt;/td&gt;&lt;td&gt;AGGREGATE-TOPSOIL COURSE, 6-INCH DEPTH&lt;/td&gt;&lt;td&gt;SQYD&lt;/td&gt;&lt;td&gt;0&lt;/td&gt;&lt;td&gt;3&lt;/td&gt;&lt;td&gt;N&lt;/td&gt;&lt;td&gt; &lt;/td&gt;&lt;td&gt;&lt;/td&gt;&lt;/tr&gt;</v>
      </c>
      <c r="Q826" s="106" t="str">
        <f>IF(PayItems[[#This Row],[Date Added / Modified]]&gt;0,TEXT(PayItems[[#This Row],[Date Added / Modified]],"m/d/yyy"),"")</f>
        <v/>
      </c>
    </row>
    <row r="827" spans="1:17" x14ac:dyDescent="0.2">
      <c r="A827" s="6" t="s">
        <v>9063</v>
      </c>
      <c r="B827" s="6" t="s">
        <v>12</v>
      </c>
      <c r="C827" s="8" t="s">
        <v>113</v>
      </c>
      <c r="D827" s="6" t="s">
        <v>381</v>
      </c>
      <c r="E827" s="8" t="s">
        <v>65</v>
      </c>
      <c r="F827" s="8">
        <v>0</v>
      </c>
      <c r="G827" s="8">
        <v>3</v>
      </c>
      <c r="H827" s="6" t="s">
        <v>344</v>
      </c>
      <c r="I827" s="176" t="s">
        <v>11389</v>
      </c>
      <c r="J827" s="176" t="s">
        <v>11389</v>
      </c>
      <c r="K827" s="176" t="s">
        <v>11388</v>
      </c>
      <c r="L827" s="8">
        <v>14</v>
      </c>
      <c r="M827" s="116"/>
      <c r="P8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&lt;tr&gt;&lt;td&gt;31303-0000&lt;/td&gt;&lt;td&gt;Aggregate-topsoil course&lt;/td&gt;&lt;td&gt;m3&lt;/td&gt;&lt;td&gt;AGGREGATE-TOPSOIL COURSE&lt;/td&gt;&lt;td&gt;CUYD&lt;/td&gt;&lt;td&gt;0&lt;/td&gt;&lt;td&gt;3&lt;/td&gt;&lt;td&gt;N&lt;/td&gt;&lt;td&gt; &lt;/td&gt;&lt;td&gt;&lt;/td&gt;&lt;/tr&gt;</v>
      </c>
      <c r="Q827" s="106" t="str">
        <f>IF(PayItems[[#This Row],[Date Added / Modified]]&gt;0,TEXT(PayItems[[#This Row],[Date Added / Modified]],"m/d/yyy"),"")</f>
        <v/>
      </c>
    </row>
    <row r="828" spans="1:17" x14ac:dyDescent="0.2">
      <c r="A828" s="6" t="s">
        <v>9064</v>
      </c>
      <c r="B828" s="6" t="s">
        <v>436</v>
      </c>
      <c r="C828" s="6" t="s">
        <v>124</v>
      </c>
      <c r="D828" s="6" t="s">
        <v>437</v>
      </c>
      <c r="E828" s="8" t="s">
        <v>66</v>
      </c>
      <c r="F828" s="8">
        <v>0</v>
      </c>
      <c r="G828" s="8">
        <v>3</v>
      </c>
      <c r="H828" s="6" t="s">
        <v>344</v>
      </c>
      <c r="I828" s="176" t="s">
        <v>11389</v>
      </c>
      <c r="J828" s="176" t="s">
        <v>11389</v>
      </c>
      <c r="K828" s="176" t="s">
        <v>11388</v>
      </c>
      <c r="L828" s="8">
        <v>14</v>
      </c>
      <c r="M828" s="116"/>
      <c r="P8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&lt;tr&gt;&lt;td&gt;31401-0000&lt;/td&gt;&lt;td&gt;Stockpiled aggregate&lt;/td&gt;&lt;td&gt;t&lt;/td&gt;&lt;td&gt;STOCKPILED AGGREGATE&lt;/td&gt;&lt;td&gt;TON&lt;/td&gt;&lt;td&gt;0&lt;/td&gt;&lt;td&gt;3&lt;/td&gt;&lt;td&gt;N&lt;/td&gt;&lt;td&gt; &lt;/td&gt;&lt;td&gt;&lt;/td&gt;&lt;/tr&gt;</v>
      </c>
      <c r="Q828" s="106" t="str">
        <f>IF(PayItems[[#This Row],[Date Added / Modified]]&gt;0,TEXT(PayItems[[#This Row],[Date Added / Modified]],"m/d/yyy"),"")</f>
        <v/>
      </c>
    </row>
    <row r="829" spans="1:17" x14ac:dyDescent="0.2">
      <c r="A829" s="6" t="s">
        <v>9065</v>
      </c>
      <c r="B829" s="6" t="s">
        <v>436</v>
      </c>
      <c r="C829" s="6" t="s">
        <v>113</v>
      </c>
      <c r="D829" s="6" t="s">
        <v>437</v>
      </c>
      <c r="E829" s="8" t="s">
        <v>65</v>
      </c>
      <c r="F829" s="8">
        <v>0</v>
      </c>
      <c r="G829" s="8">
        <v>3</v>
      </c>
      <c r="H829" s="6" t="s">
        <v>344</v>
      </c>
      <c r="I829" s="176" t="s">
        <v>11389</v>
      </c>
      <c r="J829" s="176" t="s">
        <v>11389</v>
      </c>
      <c r="K829" s="176" t="s">
        <v>11388</v>
      </c>
      <c r="L829" s="8">
        <v>14</v>
      </c>
      <c r="M829" s="116"/>
      <c r="P8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&lt;tr&gt;&lt;td&gt;31402-0000&lt;/td&gt;&lt;td&gt;Stockpiled aggregate&lt;/td&gt;&lt;td&gt;m3&lt;/td&gt;&lt;td&gt;STOCKPILED AGGREGATE&lt;/td&gt;&lt;td&gt;CUYD&lt;/td&gt;&lt;td&gt;0&lt;/td&gt;&lt;td&gt;3&lt;/td&gt;&lt;td&gt;N&lt;/td&gt;&lt;td&gt; &lt;/td&gt;&lt;td&gt;&lt;/td&gt;&lt;/tr&gt;</v>
      </c>
      <c r="Q829" s="106" t="str">
        <f>IF(PayItems[[#This Row],[Date Added / Modified]]&gt;0,TEXT(PayItems[[#This Row],[Date Added / Modified]],"m/d/yyy"),"")</f>
        <v/>
      </c>
    </row>
    <row r="830" spans="1:17" x14ac:dyDescent="0.2">
      <c r="A830" s="106" t="s">
        <v>11062</v>
      </c>
      <c r="B830" s="106" t="s">
        <v>11061</v>
      </c>
      <c r="C830" s="106" t="s">
        <v>124</v>
      </c>
      <c r="D830" s="106" t="s">
        <v>11063</v>
      </c>
      <c r="E830" s="45" t="s">
        <v>66</v>
      </c>
      <c r="F830" s="45">
        <v>0</v>
      </c>
      <c r="G830" s="45">
        <v>3</v>
      </c>
      <c r="H830" s="106" t="s">
        <v>344</v>
      </c>
      <c r="I830" s="176" t="s">
        <v>11389</v>
      </c>
      <c r="J830" s="176" t="s">
        <v>11389</v>
      </c>
      <c r="K830" s="176" t="s">
        <v>11388</v>
      </c>
      <c r="L830" s="45">
        <v>14</v>
      </c>
      <c r="M830" s="116">
        <v>43437</v>
      </c>
      <c r="N830" s="106" t="s">
        <v>9971</v>
      </c>
      <c r="O830" s="106"/>
      <c r="P830"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&lt;tr&gt;&lt;td&gt;31403-0000&lt;/td&gt;&lt;td&gt;Bentonite&lt;/td&gt;&lt;td&gt;t&lt;/td&gt;&lt;td&gt;BENTONITE&lt;/td&gt;&lt;td&gt;TON&lt;/td&gt;&lt;td&gt;0&lt;/td&gt;&lt;td&gt;3&lt;/td&gt;&lt;td&gt;N&lt;/td&gt;&lt;td&gt;12/3/2018&lt;/td&gt;&lt;td&gt;&lt;/td&gt;&lt;/tr&gt;</v>
      </c>
      <c r="Q830" s="106" t="str">
        <f>IF(PayItems[[#This Row],[Date Added / Modified]]&gt;0,TEXT(PayItems[[#This Row],[Date Added / Modified]],"m/d/yyy"),"")</f>
        <v>12/3/2018</v>
      </c>
    </row>
    <row r="831" spans="1:17" x14ac:dyDescent="0.2">
      <c r="A831" s="13" t="s">
        <v>10121</v>
      </c>
      <c r="B831" s="34" t="s">
        <v>10122</v>
      </c>
      <c r="C831" s="34" t="s">
        <v>124</v>
      </c>
      <c r="D831" s="34" t="s">
        <v>10123</v>
      </c>
      <c r="E831" s="33" t="s">
        <v>66</v>
      </c>
      <c r="F831" s="35">
        <v>0</v>
      </c>
      <c r="G831" s="35">
        <v>3</v>
      </c>
      <c r="H831" t="s">
        <v>1323</v>
      </c>
      <c r="I831" s="176" t="s">
        <v>11388</v>
      </c>
      <c r="J831" s="176" t="s">
        <v>11389</v>
      </c>
      <c r="K831" s="176" t="s">
        <v>11388</v>
      </c>
      <c r="L831" s="37">
        <v>14</v>
      </c>
      <c r="M831" s="119">
        <v>42177</v>
      </c>
      <c r="N831" s="53" t="s">
        <v>9962</v>
      </c>
      <c r="O831" s="106"/>
      <c r="P8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&lt;tr&gt;&lt;td&gt;40101-0080&lt;/td&gt;&lt;td&gt;Asphalt concrete pavement, gyratory mix, 4.75mm nominal maximum size aggregate, {0.3 million ESAL&lt;/td&gt;&lt;td&gt;t&lt;/td&gt;&lt;td&gt;ASPHALT CONCRETE PAVEMENT, GYRATORY MIX, NO. 4 SIEVE NOMINAL MAXIMUM SIZE AGGREGATE, {0.3 MILLION ESAL&lt;/td&gt;&lt;td&gt;TON&lt;/td&gt;&lt;td&gt;0&lt;/td&gt;&lt;td&gt;3&lt;/td&gt;&lt;td&gt;NR&lt;/td&gt;&lt;td&gt;6/22/2015&lt;/td&gt;&lt;td&gt;&lt;/td&gt;&lt;/tr&gt;</v>
      </c>
      <c r="Q831" s="106" t="str">
        <f>IF(PayItems[[#This Row],[Date Added / Modified]]&gt;0,TEXT(PayItems[[#This Row],[Date Added / Modified]],"m/d/yyy"),"")</f>
        <v>6/22/2015</v>
      </c>
    </row>
    <row r="832" spans="1:17" x14ac:dyDescent="0.2">
      <c r="A832" s="6" t="s">
        <v>1322</v>
      </c>
      <c r="B832" s="6" t="s">
        <v>8774</v>
      </c>
      <c r="C832" s="6" t="s">
        <v>124</v>
      </c>
      <c r="D832" s="6" t="s">
        <v>8759</v>
      </c>
      <c r="E832" s="8" t="s">
        <v>66</v>
      </c>
      <c r="F832" s="8">
        <v>0</v>
      </c>
      <c r="G832" s="8">
        <v>3</v>
      </c>
      <c r="H832" s="6" t="s">
        <v>1323</v>
      </c>
      <c r="I832" s="176" t="s">
        <v>11388</v>
      </c>
      <c r="J832" s="176" t="s">
        <v>11389</v>
      </c>
      <c r="K832" s="176" t="s">
        <v>11388</v>
      </c>
      <c r="L832" s="8">
        <v>14</v>
      </c>
      <c r="M832" s="116"/>
      <c r="P8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&lt;tr&gt;&lt;td&gt;40101-0100&lt;/td&gt;&lt;td&gt;Asphalt concrete pavement, gyratory mix, 9.5mm nominal maximum size aggregate, {0.3 million ESAL&lt;/td&gt;&lt;td&gt;t&lt;/td&gt;&lt;td&gt;ASPHALT CONCRETE PAVEMENT, GYRATORY MIX, 3/8-INCH NOMINAL MAXIMUM SIZE AGGREGATE, {0.3 MILLION ESAL&lt;/td&gt;&lt;td&gt;TON&lt;/td&gt;&lt;td&gt;0&lt;/td&gt;&lt;td&gt;3&lt;/td&gt;&lt;td&gt;NR&lt;/td&gt;&lt;td&gt; &lt;/td&gt;&lt;td&gt;&lt;/td&gt;&lt;/tr&gt;</v>
      </c>
      <c r="Q832" s="106" t="str">
        <f>IF(PayItems[[#This Row],[Date Added / Modified]]&gt;0,TEXT(PayItems[[#This Row],[Date Added / Modified]],"m/d/yyy"),"")</f>
        <v/>
      </c>
    </row>
    <row r="833" spans="1:17" x14ac:dyDescent="0.2">
      <c r="A833" s="6" t="s">
        <v>1324</v>
      </c>
      <c r="B833" s="6" t="s">
        <v>8775</v>
      </c>
      <c r="C833" s="6" t="s">
        <v>124</v>
      </c>
      <c r="D833" s="6" t="s">
        <v>8760</v>
      </c>
      <c r="E833" s="8" t="s">
        <v>66</v>
      </c>
      <c r="F833" s="8">
        <v>0</v>
      </c>
      <c r="G833" s="8">
        <v>3</v>
      </c>
      <c r="H833" s="6" t="s">
        <v>1323</v>
      </c>
      <c r="I833" s="176" t="s">
        <v>11388</v>
      </c>
      <c r="J833" s="176" t="s">
        <v>11389</v>
      </c>
      <c r="K833" s="176" t="s">
        <v>11388</v>
      </c>
      <c r="L833" s="8">
        <v>14</v>
      </c>
      <c r="M833" s="116"/>
      <c r="P8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&lt;tr&gt;&lt;td&gt;40101-0200&lt;/td&gt;&lt;td&gt;Asphalt concrete pavement, gyratory mix, 9.5mm nominal maximum size aggregate, 0.3 to {3 million ESAL&lt;/td&gt;&lt;td&gt;t&lt;/td&gt;&lt;td&gt;ASPHALT CONCRETE PAVEMENT, GYRATORY MIX, 3/8-INCH NOMINAL MAXIMUM SIZE AGGREGATE, 0.3 TO {3 MILLION ESAL&lt;/td&gt;&lt;td&gt;TON&lt;/td&gt;&lt;td&gt;0&lt;/td&gt;&lt;td&gt;3&lt;/td&gt;&lt;td&gt;NR&lt;/td&gt;&lt;td&gt; &lt;/td&gt;&lt;td&gt;&lt;/td&gt;&lt;/tr&gt;</v>
      </c>
      <c r="Q833" s="106" t="str">
        <f>IF(PayItems[[#This Row],[Date Added / Modified]]&gt;0,TEXT(PayItems[[#This Row],[Date Added / Modified]],"m/d/yyy"),"")</f>
        <v/>
      </c>
    </row>
    <row r="834" spans="1:17" x14ac:dyDescent="0.2">
      <c r="A834" s="6" t="s">
        <v>1325</v>
      </c>
      <c r="B834" s="6" t="s">
        <v>8776</v>
      </c>
      <c r="C834" s="6" t="s">
        <v>124</v>
      </c>
      <c r="D834" s="6" t="s">
        <v>8761</v>
      </c>
      <c r="E834" s="8" t="s">
        <v>66</v>
      </c>
      <c r="F834" s="8">
        <v>0</v>
      </c>
      <c r="G834" s="8">
        <v>3</v>
      </c>
      <c r="H834" s="6" t="s">
        <v>1323</v>
      </c>
      <c r="I834" s="176" t="s">
        <v>11388</v>
      </c>
      <c r="J834" s="176" t="s">
        <v>11389</v>
      </c>
      <c r="K834" s="176" t="s">
        <v>11388</v>
      </c>
      <c r="L834" s="8">
        <v>14</v>
      </c>
      <c r="M834" s="116"/>
      <c r="P8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&lt;tr&gt;&lt;td&gt;40101-0300&lt;/td&gt;&lt;td&gt;Asphalt concrete pavement, gyratory mix, 9.5mm nominal maximum size aggregate, 3 to {30 million ESAL&lt;/td&gt;&lt;td&gt;t&lt;/td&gt;&lt;td&gt;ASPHALT CONCRETE PAVEMENT, GYRATORY MIX, 3/8-INCH NOMINAL MAXIMUM SIZE AGGREGATE, 3 TO {30 MILLION ESAL&lt;/td&gt;&lt;td&gt;TON&lt;/td&gt;&lt;td&gt;0&lt;/td&gt;&lt;td&gt;3&lt;/td&gt;&lt;td&gt;NR&lt;/td&gt;&lt;td&gt; &lt;/td&gt;&lt;td&gt;&lt;/td&gt;&lt;/tr&gt;</v>
      </c>
      <c r="Q834" s="106" t="str">
        <f>IF(PayItems[[#This Row],[Date Added / Modified]]&gt;0,TEXT(PayItems[[#This Row],[Date Added / Modified]],"m/d/yyy"),"")</f>
        <v/>
      </c>
    </row>
    <row r="835" spans="1:17" x14ac:dyDescent="0.2">
      <c r="A835" s="6" t="s">
        <v>1326</v>
      </c>
      <c r="B835" s="6" t="s">
        <v>8777</v>
      </c>
      <c r="C835" s="6" t="s">
        <v>124</v>
      </c>
      <c r="D835" s="6" t="s">
        <v>8762</v>
      </c>
      <c r="E835" s="8" t="s">
        <v>66</v>
      </c>
      <c r="F835" s="8">
        <v>0</v>
      </c>
      <c r="G835" s="8">
        <v>3</v>
      </c>
      <c r="H835" s="6" t="s">
        <v>1323</v>
      </c>
      <c r="I835" s="176" t="s">
        <v>11388</v>
      </c>
      <c r="J835" s="176" t="s">
        <v>11389</v>
      </c>
      <c r="K835" s="176" t="s">
        <v>11388</v>
      </c>
      <c r="L835" s="8">
        <v>14</v>
      </c>
      <c r="M835" s="116"/>
      <c r="P8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&lt;tr&gt;&lt;td&gt;40101-0500&lt;/td&gt;&lt;td&gt;Asphalt concrete pavement, gyratory mix, 12.5mm nominal maximum size aggregate, {0.3 million ESAL&lt;/td&gt;&lt;td&gt;t&lt;/td&gt;&lt;td&gt;ASPHALT CONCRETE PAVEMENT, GYRATORY MIX, 1/2-INCH NOMINAL MAXIMUM SIZE AGGREGATE, {0.3 MILLION ESAL&lt;/td&gt;&lt;td&gt;TON&lt;/td&gt;&lt;td&gt;0&lt;/td&gt;&lt;td&gt;3&lt;/td&gt;&lt;td&gt;NR&lt;/td&gt;&lt;td&gt; &lt;/td&gt;&lt;td&gt;&lt;/td&gt;&lt;/tr&gt;</v>
      </c>
      <c r="Q835" s="106" t="str">
        <f>IF(PayItems[[#This Row],[Date Added / Modified]]&gt;0,TEXT(PayItems[[#This Row],[Date Added / Modified]],"m/d/yyy"),"")</f>
        <v/>
      </c>
    </row>
    <row r="836" spans="1:17" x14ac:dyDescent="0.2">
      <c r="A836" s="6" t="s">
        <v>1327</v>
      </c>
      <c r="B836" s="6" t="s">
        <v>8778</v>
      </c>
      <c r="C836" s="6" t="s">
        <v>124</v>
      </c>
      <c r="D836" s="6" t="s">
        <v>8763</v>
      </c>
      <c r="E836" s="8" t="s">
        <v>66</v>
      </c>
      <c r="F836" s="8">
        <v>0</v>
      </c>
      <c r="G836" s="8">
        <v>3</v>
      </c>
      <c r="H836" s="6" t="s">
        <v>1323</v>
      </c>
      <c r="I836" s="176" t="s">
        <v>11388</v>
      </c>
      <c r="J836" s="176" t="s">
        <v>11389</v>
      </c>
      <c r="K836" s="176" t="s">
        <v>11388</v>
      </c>
      <c r="L836" s="8">
        <v>14</v>
      </c>
      <c r="M836" s="116"/>
      <c r="P8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&lt;tr&gt;&lt;td&gt;40101-0600&lt;/td&gt;&lt;td&gt;Asphalt concrete pavement, gyratory mix, 12.5mm nominal maximum size aggregate, 0.3 to {3 million ESAL&lt;/td&gt;&lt;td&gt;t&lt;/td&gt;&lt;td&gt;ASPHALT CONCRETE PAVEMENT, GYRATORY MIX, 1/2-INCH NOMINAL MAXIMUM SIZE AGGREGATE, 0.3 TO {3 MILLION ESAL&lt;/td&gt;&lt;td&gt;TON&lt;/td&gt;&lt;td&gt;0&lt;/td&gt;&lt;td&gt;3&lt;/td&gt;&lt;td&gt;NR&lt;/td&gt;&lt;td&gt; &lt;/td&gt;&lt;td&gt;&lt;/td&gt;&lt;/tr&gt;</v>
      </c>
      <c r="Q836" s="106" t="str">
        <f>IF(PayItems[[#This Row],[Date Added / Modified]]&gt;0,TEXT(PayItems[[#This Row],[Date Added / Modified]],"m/d/yyy"),"")</f>
        <v/>
      </c>
    </row>
    <row r="837" spans="1:17" x14ac:dyDescent="0.2">
      <c r="A837" s="6" t="s">
        <v>1328</v>
      </c>
      <c r="B837" s="6" t="s">
        <v>8779</v>
      </c>
      <c r="C837" s="6" t="s">
        <v>124</v>
      </c>
      <c r="D837" s="6" t="s">
        <v>8764</v>
      </c>
      <c r="E837" s="8" t="s">
        <v>66</v>
      </c>
      <c r="F837" s="8">
        <v>0</v>
      </c>
      <c r="G837" s="8">
        <v>3</v>
      </c>
      <c r="H837" s="6" t="s">
        <v>1323</v>
      </c>
      <c r="I837" s="176" t="s">
        <v>11388</v>
      </c>
      <c r="J837" s="176" t="s">
        <v>11389</v>
      </c>
      <c r="K837" s="176" t="s">
        <v>11388</v>
      </c>
      <c r="L837" s="8">
        <v>14</v>
      </c>
      <c r="M837" s="116"/>
      <c r="P8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&lt;tr&gt;&lt;td&gt;40101-0700&lt;/td&gt;&lt;td&gt;Asphalt concrete pavement, gyratory mix, 12.5mm nominal maximum size aggregate, 3 to {30 million ESAL&lt;/td&gt;&lt;td&gt;t&lt;/td&gt;&lt;td&gt;ASPHALT CONCRETE PAVEMENT, GYRATORY MIX, 1/2-INCH NOMINAL MAXIMUM SIZE AGGREGATE, 3 TO {30 MILLION ESAL&lt;/td&gt;&lt;td&gt;TON&lt;/td&gt;&lt;td&gt;0&lt;/td&gt;&lt;td&gt;3&lt;/td&gt;&lt;td&gt;NR&lt;/td&gt;&lt;td&gt; &lt;/td&gt;&lt;td&gt;&lt;/td&gt;&lt;/tr&gt;</v>
      </c>
      <c r="Q837" s="106" t="str">
        <f>IF(PayItems[[#This Row],[Date Added / Modified]]&gt;0,TEXT(PayItems[[#This Row],[Date Added / Modified]],"m/d/yyy"),"")</f>
        <v/>
      </c>
    </row>
    <row r="838" spans="1:17" x14ac:dyDescent="0.2">
      <c r="A838" s="6" t="s">
        <v>1329</v>
      </c>
      <c r="B838" s="6" t="s">
        <v>8780</v>
      </c>
      <c r="C838" s="6" t="s">
        <v>124</v>
      </c>
      <c r="D838" s="6" t="s">
        <v>8765</v>
      </c>
      <c r="E838" s="8" t="s">
        <v>66</v>
      </c>
      <c r="F838" s="8">
        <v>0</v>
      </c>
      <c r="G838" s="8">
        <v>3</v>
      </c>
      <c r="H838" s="6" t="s">
        <v>1323</v>
      </c>
      <c r="I838" s="176" t="s">
        <v>11388</v>
      </c>
      <c r="J838" s="176" t="s">
        <v>11389</v>
      </c>
      <c r="K838" s="176" t="s">
        <v>11388</v>
      </c>
      <c r="L838" s="8">
        <v>14</v>
      </c>
      <c r="M838" s="116"/>
      <c r="P8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&lt;tr&gt;&lt;td&gt;40101-0900&lt;/td&gt;&lt;td&gt;Asphalt concrete pavement, gyratory mix, 19mm nominal maximum size aggregate, {0.3 million ESAL&lt;/td&gt;&lt;td&gt;t&lt;/td&gt;&lt;td&gt;ASPHALT CONCRETE PAVEMENT, GYRATORY MIX, 3/4-INCH NOMINAL MAXIMUM SIZE AGGREGATE, {0.3 MILLION ESAL&lt;/td&gt;&lt;td&gt;TON&lt;/td&gt;&lt;td&gt;0&lt;/td&gt;&lt;td&gt;3&lt;/td&gt;&lt;td&gt;NR&lt;/td&gt;&lt;td&gt; &lt;/td&gt;&lt;td&gt;&lt;/td&gt;&lt;/tr&gt;</v>
      </c>
      <c r="Q838" s="106" t="str">
        <f>IF(PayItems[[#This Row],[Date Added / Modified]]&gt;0,TEXT(PayItems[[#This Row],[Date Added / Modified]],"m/d/yyy"),"")</f>
        <v/>
      </c>
    </row>
    <row r="839" spans="1:17" x14ac:dyDescent="0.2">
      <c r="A839" s="6" t="s">
        <v>1330</v>
      </c>
      <c r="B839" s="6" t="s">
        <v>8781</v>
      </c>
      <c r="C839" s="6" t="s">
        <v>124</v>
      </c>
      <c r="D839" s="6" t="s">
        <v>8766</v>
      </c>
      <c r="E839" s="8" t="s">
        <v>66</v>
      </c>
      <c r="F839" s="8">
        <v>0</v>
      </c>
      <c r="G839" s="8">
        <v>3</v>
      </c>
      <c r="H839" s="6" t="s">
        <v>1323</v>
      </c>
      <c r="I839" s="176" t="s">
        <v>11388</v>
      </c>
      <c r="J839" s="176" t="s">
        <v>11389</v>
      </c>
      <c r="K839" s="176" t="s">
        <v>11388</v>
      </c>
      <c r="L839" s="8">
        <v>14</v>
      </c>
      <c r="M839" s="116"/>
      <c r="P8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&lt;tr&gt;&lt;td&gt;40101-1000&lt;/td&gt;&lt;td&gt;Asphalt concrete pavement, gyratory mix, 19mm nominal maximum size aggregate, 0.3 to {3 million ESAL&lt;/td&gt;&lt;td&gt;t&lt;/td&gt;&lt;td&gt;ASPHALT CONCRETE PAVEMENT, GYRATORY MIX, 3/4-INCH NOMINAL MAXIMUM SIZE AGGREGATE, 0.3 TO {3 MILLION ESAL&lt;/td&gt;&lt;td&gt;TON&lt;/td&gt;&lt;td&gt;0&lt;/td&gt;&lt;td&gt;3&lt;/td&gt;&lt;td&gt;NR&lt;/td&gt;&lt;td&gt; &lt;/td&gt;&lt;td&gt;&lt;/td&gt;&lt;/tr&gt;</v>
      </c>
      <c r="Q839" s="106" t="str">
        <f>IF(PayItems[[#This Row],[Date Added / Modified]]&gt;0,TEXT(PayItems[[#This Row],[Date Added / Modified]],"m/d/yyy"),"")</f>
        <v/>
      </c>
    </row>
    <row r="840" spans="1:17" x14ac:dyDescent="0.2">
      <c r="A840" s="6" t="s">
        <v>1331</v>
      </c>
      <c r="B840" s="6" t="s">
        <v>8782</v>
      </c>
      <c r="C840" s="6" t="s">
        <v>124</v>
      </c>
      <c r="D840" s="6" t="s">
        <v>8767</v>
      </c>
      <c r="E840" s="8" t="s">
        <v>66</v>
      </c>
      <c r="F840" s="8">
        <v>0</v>
      </c>
      <c r="G840" s="8">
        <v>3</v>
      </c>
      <c r="H840" s="6" t="s">
        <v>1323</v>
      </c>
      <c r="I840" s="176" t="s">
        <v>11388</v>
      </c>
      <c r="J840" s="176" t="s">
        <v>11389</v>
      </c>
      <c r="K840" s="176" t="s">
        <v>11388</v>
      </c>
      <c r="L840" s="8">
        <v>14</v>
      </c>
      <c r="M840" s="116"/>
      <c r="P8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&lt;tr&gt;&lt;td&gt;40101-1100&lt;/td&gt;&lt;td&gt;Asphalt concrete pavement, gyratory mix, 19mm nominal maximum size aggregate, 3 to {30 million ESAL&lt;/td&gt;&lt;td&gt;t&lt;/td&gt;&lt;td&gt;ASPHALT CONCRETE PAVEMENT, GYRATORY MIX, 3/4-INCH NOMINAL MAXIMUM SIZE AGGREGATE, 3 TO {30 MILLION ESAL&lt;/td&gt;&lt;td&gt;TON&lt;/td&gt;&lt;td&gt;0&lt;/td&gt;&lt;td&gt;3&lt;/td&gt;&lt;td&gt;NR&lt;/td&gt;&lt;td&gt; &lt;/td&gt;&lt;td&gt;&lt;/td&gt;&lt;/tr&gt;</v>
      </c>
      <c r="Q840" s="106" t="str">
        <f>IF(PayItems[[#This Row],[Date Added / Modified]]&gt;0,TEXT(PayItems[[#This Row],[Date Added / Modified]],"m/d/yyy"),"")</f>
        <v/>
      </c>
    </row>
    <row r="841" spans="1:17" x14ac:dyDescent="0.2">
      <c r="A841" s="6" t="s">
        <v>1332</v>
      </c>
      <c r="B841" s="6" t="s">
        <v>8783</v>
      </c>
      <c r="C841" s="6" t="s">
        <v>124</v>
      </c>
      <c r="D841" s="6" t="s">
        <v>8768</v>
      </c>
      <c r="E841" s="8" t="s">
        <v>66</v>
      </c>
      <c r="F841" s="8">
        <v>0</v>
      </c>
      <c r="G841" s="8">
        <v>3</v>
      </c>
      <c r="H841" s="6" t="s">
        <v>1323</v>
      </c>
      <c r="I841" s="176" t="s">
        <v>11388</v>
      </c>
      <c r="J841" s="176" t="s">
        <v>11389</v>
      </c>
      <c r="K841" s="176" t="s">
        <v>11388</v>
      </c>
      <c r="L841" s="8">
        <v>14</v>
      </c>
      <c r="M841" s="116"/>
      <c r="P8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&lt;tr&gt;&lt;td&gt;40101-1300&lt;/td&gt;&lt;td&gt;Asphalt concrete pavement, gyratory mix, 25mm nominal maximum size aggregate, {0.3 million ESAL&lt;/td&gt;&lt;td&gt;t&lt;/td&gt;&lt;td&gt;ASPHALT CONCRETE PAVEMENT, GYRATORY MIX, 1-INCH NOMINAL MAXIMUM SIZE AGGREGATE, {0.3 MILLION ESAL&lt;/td&gt;&lt;td&gt;TON&lt;/td&gt;&lt;td&gt;0&lt;/td&gt;&lt;td&gt;3&lt;/td&gt;&lt;td&gt;NR&lt;/td&gt;&lt;td&gt; &lt;/td&gt;&lt;td&gt;&lt;/td&gt;&lt;/tr&gt;</v>
      </c>
      <c r="Q841" s="106" t="str">
        <f>IF(PayItems[[#This Row],[Date Added / Modified]]&gt;0,TEXT(PayItems[[#This Row],[Date Added / Modified]],"m/d/yyy"),"")</f>
        <v/>
      </c>
    </row>
    <row r="842" spans="1:17" x14ac:dyDescent="0.2">
      <c r="A842" s="6" t="s">
        <v>1333</v>
      </c>
      <c r="B842" s="6" t="s">
        <v>8784</v>
      </c>
      <c r="C842" s="6" t="s">
        <v>124</v>
      </c>
      <c r="D842" s="6" t="s">
        <v>8769</v>
      </c>
      <c r="E842" s="8" t="s">
        <v>66</v>
      </c>
      <c r="F842" s="8">
        <v>0</v>
      </c>
      <c r="G842" s="8">
        <v>3</v>
      </c>
      <c r="H842" s="6" t="s">
        <v>1323</v>
      </c>
      <c r="I842" s="176" t="s">
        <v>11388</v>
      </c>
      <c r="J842" s="176" t="s">
        <v>11389</v>
      </c>
      <c r="K842" s="176" t="s">
        <v>11388</v>
      </c>
      <c r="L842" s="8">
        <v>14</v>
      </c>
      <c r="M842" s="116"/>
      <c r="P8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&lt;tr&gt;&lt;td&gt;40101-1400&lt;/td&gt;&lt;td&gt;Asphalt concrete pavement, gyratory mix, 25mm nominal maximum size aggregate, 0.3 to {3 million ESAL&lt;/td&gt;&lt;td&gt;t&lt;/td&gt;&lt;td&gt;ASPHALT CONCRETE PAVEMENT, GYRATORY MIX, 1-INCH NOMINAL MAXIMUM SIZE AGGREGATE, 0.3 TO {3 MILLION ESAL&lt;/td&gt;&lt;td&gt;TON&lt;/td&gt;&lt;td&gt;0&lt;/td&gt;&lt;td&gt;3&lt;/td&gt;&lt;td&gt;NR&lt;/td&gt;&lt;td&gt; &lt;/td&gt;&lt;td&gt;&lt;/td&gt;&lt;/tr&gt;</v>
      </c>
      <c r="Q842" s="106" t="str">
        <f>IF(PayItems[[#This Row],[Date Added / Modified]]&gt;0,TEXT(PayItems[[#This Row],[Date Added / Modified]],"m/d/yyy"),"")</f>
        <v/>
      </c>
    </row>
    <row r="843" spans="1:17" x14ac:dyDescent="0.2">
      <c r="A843" s="6" t="s">
        <v>1334</v>
      </c>
      <c r="B843" s="6" t="s">
        <v>8785</v>
      </c>
      <c r="C843" s="6" t="s">
        <v>124</v>
      </c>
      <c r="D843" s="6" t="s">
        <v>8770</v>
      </c>
      <c r="E843" s="8" t="s">
        <v>66</v>
      </c>
      <c r="F843" s="8">
        <v>0</v>
      </c>
      <c r="G843" s="8">
        <v>3</v>
      </c>
      <c r="H843" s="6" t="s">
        <v>1323</v>
      </c>
      <c r="I843" s="176" t="s">
        <v>11388</v>
      </c>
      <c r="J843" s="176" t="s">
        <v>11389</v>
      </c>
      <c r="K843" s="176" t="s">
        <v>11388</v>
      </c>
      <c r="L843" s="8">
        <v>14</v>
      </c>
      <c r="M843" s="116"/>
      <c r="P8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&lt;tr&gt;&lt;td&gt;40101-1500&lt;/td&gt;&lt;td&gt;Asphalt concrete pavement, gyratory mix, 25mm nominal maximum size aggregate, 3 to {30 million ESAL&lt;/td&gt;&lt;td&gt;t&lt;/td&gt;&lt;td&gt;ASPHALT CONCRETE PAVEMENT, GYRATORY MIX, 1-INCH NOMINAL MAXIMUM SIZE AGGREGATE, 3 TO {30 MILLION ESAL&lt;/td&gt;&lt;td&gt;TON&lt;/td&gt;&lt;td&gt;0&lt;/td&gt;&lt;td&gt;3&lt;/td&gt;&lt;td&gt;NR&lt;/td&gt;&lt;td&gt; &lt;/td&gt;&lt;td&gt;&lt;/td&gt;&lt;/tr&gt;</v>
      </c>
      <c r="Q843" s="106" t="str">
        <f>IF(PayItems[[#This Row],[Date Added / Modified]]&gt;0,TEXT(PayItems[[#This Row],[Date Added / Modified]],"m/d/yyy"),"")</f>
        <v/>
      </c>
    </row>
    <row r="844" spans="1:17" x14ac:dyDescent="0.2">
      <c r="A844" s="6" t="s">
        <v>1335</v>
      </c>
      <c r="B844" s="6" t="s">
        <v>8786</v>
      </c>
      <c r="C844" s="6" t="s">
        <v>124</v>
      </c>
      <c r="D844" s="6" t="s">
        <v>8771</v>
      </c>
      <c r="E844" s="8" t="s">
        <v>66</v>
      </c>
      <c r="F844" s="8">
        <v>0</v>
      </c>
      <c r="G844" s="8">
        <v>3</v>
      </c>
      <c r="H844" s="6" t="s">
        <v>1323</v>
      </c>
      <c r="I844" s="176" t="s">
        <v>11388</v>
      </c>
      <c r="J844" s="176" t="s">
        <v>11389</v>
      </c>
      <c r="K844" s="176" t="s">
        <v>11388</v>
      </c>
      <c r="L844" s="8">
        <v>14</v>
      </c>
      <c r="M844" s="116"/>
      <c r="P8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&lt;tr&gt;&lt;td&gt;40101-5500&lt;/td&gt;&lt;td&gt;Asphalt concrete pavement, gyratory mix, 12.5mm or 19mm nominal maximum size aggregate, {0.3 million ESAL&lt;/td&gt;&lt;td&gt;t&lt;/td&gt;&lt;td&gt;ASPHALT CONCRETE PAVEMENT, GYRATORY MIX, 1/2-INCH OR 3/4-INCH NOMINAL MAXIMUM SIZE AGGREGATE, {0.3 MILLION ESAL&lt;/td&gt;&lt;td&gt;TON&lt;/td&gt;&lt;td&gt;0&lt;/td&gt;&lt;td&gt;3&lt;/td&gt;&lt;td&gt;NR&lt;/td&gt;&lt;td&gt; &lt;/td&gt;&lt;td&gt;&lt;/td&gt;&lt;/tr&gt;</v>
      </c>
      <c r="Q844" s="106" t="str">
        <f>IF(PayItems[[#This Row],[Date Added / Modified]]&gt;0,TEXT(PayItems[[#This Row],[Date Added / Modified]],"m/d/yyy"),"")</f>
        <v/>
      </c>
    </row>
    <row r="845" spans="1:17" x14ac:dyDescent="0.2">
      <c r="A845" s="6" t="s">
        <v>1336</v>
      </c>
      <c r="B845" s="6" t="s">
        <v>8787</v>
      </c>
      <c r="C845" s="6" t="s">
        <v>124</v>
      </c>
      <c r="D845" s="6" t="s">
        <v>8772</v>
      </c>
      <c r="E845" s="8" t="s">
        <v>66</v>
      </c>
      <c r="F845" s="8">
        <v>0</v>
      </c>
      <c r="G845" s="8">
        <v>3</v>
      </c>
      <c r="H845" s="6" t="s">
        <v>1323</v>
      </c>
      <c r="I845" s="176" t="s">
        <v>11388</v>
      </c>
      <c r="J845" s="176" t="s">
        <v>11389</v>
      </c>
      <c r="K845" s="176" t="s">
        <v>11388</v>
      </c>
      <c r="L845" s="8">
        <v>14</v>
      </c>
      <c r="M845" s="116"/>
      <c r="P8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&lt;tr&gt;&lt;td&gt;40101-5600&lt;/td&gt;&lt;td&gt;Asphalt concrete pavement, gyratory mix, 12.5mm or 19mm nominal maximum size aggregate, 0.3 to {3 million ESAL&lt;/td&gt;&lt;td&gt;t&lt;/td&gt;&lt;td&gt;ASPHALT CONCRETE PAVEMENT, GYRATORY MIX, 1/2-INCH OR 3/4-INCH NOMINAL MAXIMUM SIZE AGGREGATE, 0.3 TO {3 MILLION ESAL&lt;/td&gt;&lt;td&gt;TON&lt;/td&gt;&lt;td&gt;0&lt;/td&gt;&lt;td&gt;3&lt;/td&gt;&lt;td&gt;NR&lt;/td&gt;&lt;td&gt; &lt;/td&gt;&lt;td&gt;&lt;/td&gt;&lt;/tr&gt;</v>
      </c>
      <c r="Q845" s="106" t="str">
        <f>IF(PayItems[[#This Row],[Date Added / Modified]]&gt;0,TEXT(PayItems[[#This Row],[Date Added / Modified]],"m/d/yyy"),"")</f>
        <v/>
      </c>
    </row>
    <row r="846" spans="1:17" x14ac:dyDescent="0.2">
      <c r="A846" s="6" t="s">
        <v>1337</v>
      </c>
      <c r="B846" s="6" t="s">
        <v>8788</v>
      </c>
      <c r="C846" s="6" t="s">
        <v>124</v>
      </c>
      <c r="D846" s="6" t="s">
        <v>8773</v>
      </c>
      <c r="E846" s="8" t="s">
        <v>66</v>
      </c>
      <c r="F846" s="8">
        <v>0</v>
      </c>
      <c r="G846" s="8">
        <v>3</v>
      </c>
      <c r="H846" s="6" t="s">
        <v>1323</v>
      </c>
      <c r="I846" s="176" t="s">
        <v>11388</v>
      </c>
      <c r="J846" s="176" t="s">
        <v>11389</v>
      </c>
      <c r="K846" s="176" t="s">
        <v>11388</v>
      </c>
      <c r="L846" s="8">
        <v>14</v>
      </c>
      <c r="M846" s="116"/>
      <c r="P8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&lt;tr&gt;&lt;td&gt;40101-5700&lt;/td&gt;&lt;td&gt;Asphalt concrete pavement, gyratory mix, 12.5mm or 19mm nominal maximum size aggregate, 3 to {30 million ESAL&lt;/td&gt;&lt;td&gt;t&lt;/td&gt;&lt;td&gt;ASPHALT CONCRETE PAVEMENT, GYRATORY MIX, 1/2-INCH OR 3/4-INCH NOMINAL MAXIMUM SIZE AGGREGATE, 3 TO {30 MILLION ESAL&lt;/td&gt;&lt;td&gt;TON&lt;/td&gt;&lt;td&gt;0&lt;/td&gt;&lt;td&gt;3&lt;/td&gt;&lt;td&gt;NR&lt;/td&gt;&lt;td&gt; &lt;/td&gt;&lt;td&gt;&lt;/td&gt;&lt;/tr&gt;</v>
      </c>
      <c r="Q846" s="106" t="str">
        <f>IF(PayItems[[#This Row],[Date Added / Modified]]&gt;0,TEXT(PayItems[[#This Row],[Date Added / Modified]],"m/d/yyy"),"")</f>
        <v/>
      </c>
    </row>
    <row r="847" spans="1:17" x14ac:dyDescent="0.2">
      <c r="A847" s="6" t="s">
        <v>1338</v>
      </c>
      <c r="B847" s="6" t="s">
        <v>9845</v>
      </c>
      <c r="C847" s="6" t="s">
        <v>124</v>
      </c>
      <c r="D847" s="6" t="s">
        <v>9846</v>
      </c>
      <c r="E847" s="8" t="s">
        <v>66</v>
      </c>
      <c r="F847" s="8">
        <v>0</v>
      </c>
      <c r="G847" s="8">
        <v>3</v>
      </c>
      <c r="H847" s="6" t="s">
        <v>344</v>
      </c>
      <c r="I847" s="176" t="s">
        <v>11389</v>
      </c>
      <c r="J847" s="176" t="s">
        <v>11389</v>
      </c>
      <c r="K847" s="176" t="s">
        <v>11388</v>
      </c>
      <c r="L847" s="8">
        <v>14</v>
      </c>
      <c r="M847" s="116"/>
      <c r="P8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&lt;tr&gt;&lt;td&gt;40102-0100&lt;/td&gt;&lt;td&gt;Asphalt concrete pavement, gyratory mix, 9.5mm nominal maximum size aggregate, wedge and leveling course&lt;/td&gt;&lt;td&gt;t&lt;/td&gt;&lt;td&gt;ASPHALT CONCRETE PAVEMENT, GYRATORY MIX, 3/8-INCH NOMINAL MAXIMUM SIZE AGGREGATE, WEDGE AND LEVELING COURSE&lt;/td&gt;&lt;td&gt;TON&lt;/td&gt;&lt;td&gt;0&lt;/td&gt;&lt;td&gt;3&lt;/td&gt;&lt;td&gt;N&lt;/td&gt;&lt;td&gt; &lt;/td&gt;&lt;td&gt;&lt;/td&gt;&lt;/tr&gt;</v>
      </c>
      <c r="Q847" s="106" t="str">
        <f>IF(PayItems[[#This Row],[Date Added / Modified]]&gt;0,TEXT(PayItems[[#This Row],[Date Added / Modified]],"m/d/yyy"),"")</f>
        <v/>
      </c>
    </row>
    <row r="848" spans="1:17" x14ac:dyDescent="0.2">
      <c r="A848" s="6" t="s">
        <v>1339</v>
      </c>
      <c r="B848" s="6" t="s">
        <v>9847</v>
      </c>
      <c r="C848" s="6" t="s">
        <v>124</v>
      </c>
      <c r="D848" s="6" t="s">
        <v>9848</v>
      </c>
      <c r="E848" s="8" t="s">
        <v>66</v>
      </c>
      <c r="F848" s="8">
        <v>0</v>
      </c>
      <c r="G848" s="8">
        <v>3</v>
      </c>
      <c r="H848" s="6" t="s">
        <v>344</v>
      </c>
      <c r="I848" s="176" t="s">
        <v>11389</v>
      </c>
      <c r="J848" s="176" t="s">
        <v>11389</v>
      </c>
      <c r="K848" s="176" t="s">
        <v>11388</v>
      </c>
      <c r="L848" s="8">
        <v>14</v>
      </c>
      <c r="M848" s="116"/>
      <c r="P8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&lt;tr&gt;&lt;td&gt;40102-0500&lt;/td&gt;&lt;td&gt;Asphalt concrete pavement, gyratory mix, 12.5mm nominal maximum size aggregate, wedge and leveling course&lt;/td&gt;&lt;td&gt;t&lt;/td&gt;&lt;td&gt;ASPHALT CONCRETE PAVEMENT, GYRATORY MIX, 1/2-INCH NOMINAL MAXIMUM SIZE AGGREGATE, WEDGE AND LEVELING COURSE&lt;/td&gt;&lt;td&gt;TON&lt;/td&gt;&lt;td&gt;0&lt;/td&gt;&lt;td&gt;3&lt;/td&gt;&lt;td&gt;N&lt;/td&gt;&lt;td&gt; &lt;/td&gt;&lt;td&gt;&lt;/td&gt;&lt;/tr&gt;</v>
      </c>
      <c r="Q848" s="106" t="str">
        <f>IF(PayItems[[#This Row],[Date Added / Modified]]&gt;0,TEXT(PayItems[[#This Row],[Date Added / Modified]],"m/d/yyy"),"")</f>
        <v/>
      </c>
    </row>
    <row r="849" spans="1:17" x14ac:dyDescent="0.2">
      <c r="A849" s="6" t="s">
        <v>1340</v>
      </c>
      <c r="B849" s="6" t="s">
        <v>9849</v>
      </c>
      <c r="C849" s="6" t="s">
        <v>124</v>
      </c>
      <c r="D849" s="6" t="s">
        <v>9850</v>
      </c>
      <c r="E849" s="8" t="s">
        <v>66</v>
      </c>
      <c r="F849" s="8">
        <v>0</v>
      </c>
      <c r="G849" s="8">
        <v>3</v>
      </c>
      <c r="H849" s="6" t="s">
        <v>344</v>
      </c>
      <c r="I849" s="176" t="s">
        <v>11389</v>
      </c>
      <c r="J849" s="176" t="s">
        <v>11389</v>
      </c>
      <c r="K849" s="176" t="s">
        <v>11388</v>
      </c>
      <c r="L849" s="8">
        <v>14</v>
      </c>
      <c r="M849" s="116"/>
      <c r="P8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&lt;tr&gt;&lt;td&gt;40102-0900&lt;/td&gt;&lt;td&gt;Asphalt concrete pavement, gyratory mix, 19mm nominal maximum size aggregate, wedge and leveling course&lt;/td&gt;&lt;td&gt;t&lt;/td&gt;&lt;td&gt;ASPHALT CONCRETE PAVEMENT, GYRATORY MIX, 3/4-INCH NOMINAL MAXIMUM SIZE AGGREGATE, WEDGE AND LEVELING COURSE&lt;/td&gt;&lt;td&gt;TON&lt;/td&gt;&lt;td&gt;0&lt;/td&gt;&lt;td&gt;3&lt;/td&gt;&lt;td&gt;N&lt;/td&gt;&lt;td&gt; &lt;/td&gt;&lt;td&gt;&lt;/td&gt;&lt;/tr&gt;</v>
      </c>
      <c r="Q849" s="106" t="str">
        <f>IF(PayItems[[#This Row],[Date Added / Modified]]&gt;0,TEXT(PayItems[[#This Row],[Date Added / Modified]],"m/d/yyy"),"")</f>
        <v/>
      </c>
    </row>
    <row r="850" spans="1:17" x14ac:dyDescent="0.2">
      <c r="A850" s="6" t="s">
        <v>1341</v>
      </c>
      <c r="B850" s="6" t="s">
        <v>9851</v>
      </c>
      <c r="C850" s="6" t="s">
        <v>124</v>
      </c>
      <c r="D850" s="6" t="s">
        <v>9852</v>
      </c>
      <c r="E850" s="8" t="s">
        <v>66</v>
      </c>
      <c r="F850" s="8">
        <v>0</v>
      </c>
      <c r="G850" s="8">
        <v>3</v>
      </c>
      <c r="H850" s="6" t="s">
        <v>344</v>
      </c>
      <c r="I850" s="176" t="s">
        <v>11389</v>
      </c>
      <c r="J850" s="176" t="s">
        <v>11389</v>
      </c>
      <c r="K850" s="176" t="s">
        <v>11388</v>
      </c>
      <c r="L850" s="8">
        <v>14</v>
      </c>
      <c r="M850" s="116"/>
      <c r="P8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&lt;tr&gt;&lt;td&gt;40102-1300&lt;/td&gt;&lt;td&gt;Asphalt concrete pavement, gyratory mix, 25mm nominal maximum size aggregate, wedge and leveling course&lt;/td&gt;&lt;td&gt;t&lt;/td&gt;&lt;td&gt;ASPHALT CONCRETE PAVEMENT, GYRATORY MIX, 1-INCH NOMINAL MAXIMUM SIZE AGGREGATE, WEDGE AND LEVELING COURSE&lt;/td&gt;&lt;td&gt;TON&lt;/td&gt;&lt;td&gt;0&lt;/td&gt;&lt;td&gt;3&lt;/td&gt;&lt;td&gt;N&lt;/td&gt;&lt;td&gt; &lt;/td&gt;&lt;td&gt;&lt;/td&gt;&lt;/tr&gt;</v>
      </c>
      <c r="Q850" s="106" t="str">
        <f>IF(PayItems[[#This Row],[Date Added / Modified]]&gt;0,TEXT(PayItems[[#This Row],[Date Added / Modified]],"m/d/yyy"),"")</f>
        <v/>
      </c>
    </row>
    <row r="851" spans="1:17" x14ac:dyDescent="0.2">
      <c r="A851" s="6" t="s">
        <v>1342</v>
      </c>
      <c r="B851" s="6" t="s">
        <v>9853</v>
      </c>
      <c r="C851" s="6" t="s">
        <v>124</v>
      </c>
      <c r="D851" s="6" t="s">
        <v>9854</v>
      </c>
      <c r="E851" s="8" t="s">
        <v>66</v>
      </c>
      <c r="F851" s="8">
        <v>0</v>
      </c>
      <c r="G851" s="8">
        <v>3</v>
      </c>
      <c r="H851" s="6" t="s">
        <v>344</v>
      </c>
      <c r="I851" s="176" t="s">
        <v>11389</v>
      </c>
      <c r="J851" s="176" t="s">
        <v>11389</v>
      </c>
      <c r="K851" s="176" t="s">
        <v>11388</v>
      </c>
      <c r="L851" s="8">
        <v>14</v>
      </c>
      <c r="M851" s="116"/>
      <c r="P8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&lt;tr&gt;&lt;td&gt;40102-5500&lt;/td&gt;&lt;td&gt;Asphalt concrete pavement, gyratory mix, 12.5mm or 19mm nominal maximum size aggregate, wedge and leveling course&lt;/td&gt;&lt;td&gt;t&lt;/td&gt;&lt;td&gt;ASPHALT CONCRETE PAVEMENT, GYRATORY MIX, 1/2-INCH OR 3/4-INCH NOMINAL MAXIMUM SIZE AGGREGATE, WEDGE AND LEVELING COURSE&lt;/td&gt;&lt;td&gt;TON&lt;/td&gt;&lt;td&gt;0&lt;/td&gt;&lt;td&gt;3&lt;/td&gt;&lt;td&gt;N&lt;/td&gt;&lt;td&gt; &lt;/td&gt;&lt;td&gt;&lt;/td&gt;&lt;/tr&gt;</v>
      </c>
      <c r="Q851" s="106" t="str">
        <f>IF(PayItems[[#This Row],[Date Added / Modified]]&gt;0,TEXT(PayItems[[#This Row],[Date Added / Modified]],"m/d/yyy"),"")</f>
        <v/>
      </c>
    </row>
    <row r="852" spans="1:17" x14ac:dyDescent="0.2">
      <c r="A852" s="6" t="s">
        <v>1343</v>
      </c>
      <c r="B852" s="8" t="s">
        <v>1344</v>
      </c>
      <c r="C852" s="6" t="s">
        <v>124</v>
      </c>
      <c r="D852" s="8" t="s">
        <v>1345</v>
      </c>
      <c r="E852" s="8" t="s">
        <v>66</v>
      </c>
      <c r="F852" s="8">
        <v>0</v>
      </c>
      <c r="G852" s="8">
        <v>3</v>
      </c>
      <c r="H852" s="6" t="s">
        <v>344</v>
      </c>
      <c r="I852" s="176" t="s">
        <v>11389</v>
      </c>
      <c r="J852" s="176" t="s">
        <v>11389</v>
      </c>
      <c r="K852" s="176" t="s">
        <v>11388</v>
      </c>
      <c r="L852" s="8">
        <v>14</v>
      </c>
      <c r="M852" s="116"/>
      <c r="P8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&lt;tr&gt;&lt;td&gt;40105-1000&lt;/td&gt;&lt;td&gt;Antistrip additive, type 1&lt;/td&gt;&lt;td&gt;t&lt;/td&gt;&lt;td&gt;ANTISTRIP ADDITIVE, TYPE 1&lt;/td&gt;&lt;td&gt;TON&lt;/td&gt;&lt;td&gt;0&lt;/td&gt;&lt;td&gt;3&lt;/td&gt;&lt;td&gt;N&lt;/td&gt;&lt;td&gt; &lt;/td&gt;&lt;td&gt;&lt;/td&gt;&lt;/tr&gt;</v>
      </c>
      <c r="Q852" s="106" t="str">
        <f>IF(PayItems[[#This Row],[Date Added / Modified]]&gt;0,TEXT(PayItems[[#This Row],[Date Added / Modified]],"m/d/yyy"),"")</f>
        <v/>
      </c>
    </row>
    <row r="853" spans="1:17" x14ac:dyDescent="0.2">
      <c r="A853" s="6" t="s">
        <v>1346</v>
      </c>
      <c r="B853" s="8" t="s">
        <v>1347</v>
      </c>
      <c r="C853" s="6" t="s">
        <v>124</v>
      </c>
      <c r="D853" s="8" t="s">
        <v>1348</v>
      </c>
      <c r="E853" s="8" t="s">
        <v>66</v>
      </c>
      <c r="F853" s="8">
        <v>0</v>
      </c>
      <c r="G853" s="8">
        <v>3</v>
      </c>
      <c r="H853" s="6" t="s">
        <v>344</v>
      </c>
      <c r="I853" s="176" t="s">
        <v>11389</v>
      </c>
      <c r="J853" s="176" t="s">
        <v>11389</v>
      </c>
      <c r="K853" s="176" t="s">
        <v>11388</v>
      </c>
      <c r="L853" s="8">
        <v>14</v>
      </c>
      <c r="M853" s="116"/>
      <c r="P8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&lt;tr&gt;&lt;td&gt;40105-2000&lt;/td&gt;&lt;td&gt;Antistrip additive, type 2&lt;/td&gt;&lt;td&gt;t&lt;/td&gt;&lt;td&gt;ANTISTRIP ADDITIVE, TYPE 2&lt;/td&gt;&lt;td&gt;TON&lt;/td&gt;&lt;td&gt;0&lt;/td&gt;&lt;td&gt;3&lt;/td&gt;&lt;td&gt;N&lt;/td&gt;&lt;td&gt; &lt;/td&gt;&lt;td&gt;&lt;/td&gt;&lt;/tr&gt;</v>
      </c>
      <c r="Q853" s="106" t="str">
        <f>IF(PayItems[[#This Row],[Date Added / Modified]]&gt;0,TEXT(PayItems[[#This Row],[Date Added / Modified]],"m/d/yyy"),"")</f>
        <v/>
      </c>
    </row>
    <row r="854" spans="1:17" x14ac:dyDescent="0.2">
      <c r="A854" s="6" t="s">
        <v>1349</v>
      </c>
      <c r="B854" s="8" t="s">
        <v>1350</v>
      </c>
      <c r="C854" s="6" t="s">
        <v>124</v>
      </c>
      <c r="D854" s="8" t="s">
        <v>1351</v>
      </c>
      <c r="E854" s="8" t="s">
        <v>66</v>
      </c>
      <c r="F854" s="8">
        <v>0</v>
      </c>
      <c r="G854" s="8">
        <v>3</v>
      </c>
      <c r="H854" s="6" t="s">
        <v>344</v>
      </c>
      <c r="I854" s="176" t="s">
        <v>11389</v>
      </c>
      <c r="J854" s="176" t="s">
        <v>11389</v>
      </c>
      <c r="K854" s="176" t="s">
        <v>11388</v>
      </c>
      <c r="L854" s="8">
        <v>14</v>
      </c>
      <c r="M854" s="116"/>
      <c r="P8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&lt;tr&gt;&lt;td&gt;40105-3000&lt;/td&gt;&lt;td&gt;Antistrip additive, type 3&lt;/td&gt;&lt;td&gt;t&lt;/td&gt;&lt;td&gt;ANTISTRIP ADDITIVE, TYPE 3&lt;/td&gt;&lt;td&gt;TON&lt;/td&gt;&lt;td&gt;0&lt;/td&gt;&lt;td&gt;3&lt;/td&gt;&lt;td&gt;N&lt;/td&gt;&lt;td&gt; &lt;/td&gt;&lt;td&gt;&lt;/td&gt;&lt;/tr&gt;</v>
      </c>
      <c r="Q854" s="106" t="str">
        <f>IF(PayItems[[#This Row],[Date Added / Modified]]&gt;0,TEXT(PayItems[[#This Row],[Date Added / Modified]],"m/d/yyy"),"")</f>
        <v/>
      </c>
    </row>
    <row r="855" spans="1:17" x14ac:dyDescent="0.2">
      <c r="A855" s="6" t="s">
        <v>1352</v>
      </c>
      <c r="B855" s="6" t="s">
        <v>26</v>
      </c>
      <c r="C855" s="6" t="s">
        <v>124</v>
      </c>
      <c r="D855" s="6" t="s">
        <v>1353</v>
      </c>
      <c r="E855" s="8" t="s">
        <v>66</v>
      </c>
      <c r="F855" s="8">
        <v>0</v>
      </c>
      <c r="G855" s="8">
        <v>3</v>
      </c>
      <c r="H855" s="6" t="s">
        <v>344</v>
      </c>
      <c r="I855" s="176" t="s">
        <v>11389</v>
      </c>
      <c r="J855" s="176" t="s">
        <v>11389</v>
      </c>
      <c r="K855" s="176" t="s">
        <v>11388</v>
      </c>
      <c r="L855" s="8">
        <v>14</v>
      </c>
      <c r="M855" s="116"/>
      <c r="P8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&lt;tr&gt;&lt;td&gt;40106-0000&lt;/td&gt;&lt;td&gt;Mineral filler&lt;/td&gt;&lt;td&gt;t&lt;/td&gt;&lt;td&gt;MINERAL FILLER&lt;/td&gt;&lt;td&gt;TON&lt;/td&gt;&lt;td&gt;0&lt;/td&gt;&lt;td&gt;3&lt;/td&gt;&lt;td&gt;N&lt;/td&gt;&lt;td&gt; &lt;/td&gt;&lt;td&gt;&lt;/td&gt;&lt;/tr&gt;</v>
      </c>
      <c r="Q855" s="106" t="str">
        <f>IF(PayItems[[#This Row],[Date Added / Modified]]&gt;0,TEXT(PayItems[[#This Row],[Date Added / Modified]],"m/d/yyy"),"")</f>
        <v/>
      </c>
    </row>
    <row r="856" spans="1:17" x14ac:dyDescent="0.2">
      <c r="A856" s="6" t="s">
        <v>1355</v>
      </c>
      <c r="B856" s="6" t="s">
        <v>1356</v>
      </c>
      <c r="C856" s="6" t="s">
        <v>85</v>
      </c>
      <c r="D856" s="6" t="s">
        <v>1357</v>
      </c>
      <c r="E856" s="8" t="s">
        <v>85</v>
      </c>
      <c r="F856" s="8">
        <v>0</v>
      </c>
      <c r="G856" s="8">
        <v>3</v>
      </c>
      <c r="H856" s="6" t="s">
        <v>1354</v>
      </c>
      <c r="I856" s="176" t="s">
        <v>11389</v>
      </c>
      <c r="J856" s="176" t="s">
        <v>11389</v>
      </c>
      <c r="K856" s="176" t="s">
        <v>11388</v>
      </c>
      <c r="L856" s="8">
        <v>14</v>
      </c>
      <c r="M856" s="116"/>
      <c r="N856" s="106"/>
      <c r="O856" s="106" t="s">
        <v>10787</v>
      </c>
      <c r="P8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&lt;tr&gt;&lt;td&gt;40199-0002&lt;/td&gt;&lt;td&gt;Incentive, roughness&lt;/td&gt;&lt;td&gt;LPSM&lt;/td&gt;&lt;td&gt;INCENTIVE, ROUGHNESS&lt;/td&gt;&lt;td&gt;LPSM&lt;/td&gt;&lt;td&gt;0&lt;/td&gt;&lt;td&gt;3&lt;/td&gt;&lt;td&gt;DI&lt;/td&gt;&lt;td&gt; &lt;/td&gt;&lt;td&gt;EEBACS only&lt;/td&gt;&lt;/tr&gt;</v>
      </c>
      <c r="Q856" s="106" t="str">
        <f>IF(PayItems[[#This Row],[Date Added / Modified]]&gt;0,TEXT(PayItems[[#This Row],[Date Added / Modified]],"m/d/yyy"),"")</f>
        <v/>
      </c>
    </row>
    <row r="857" spans="1:17" x14ac:dyDescent="0.2">
      <c r="A857" s="6" t="s">
        <v>1359</v>
      </c>
      <c r="B857" s="6" t="s">
        <v>8789</v>
      </c>
      <c r="C857" s="6" t="s">
        <v>124</v>
      </c>
      <c r="D857" s="6" t="s">
        <v>8716</v>
      </c>
      <c r="E857" s="6" t="s">
        <v>66</v>
      </c>
      <c r="F857" s="8">
        <v>0</v>
      </c>
      <c r="G857" s="8">
        <v>3</v>
      </c>
      <c r="H857" s="6" t="s">
        <v>1323</v>
      </c>
      <c r="I857" s="176" t="s">
        <v>11388</v>
      </c>
      <c r="J857" s="176" t="s">
        <v>11389</v>
      </c>
      <c r="K857" s="176" t="s">
        <v>11388</v>
      </c>
      <c r="L857" s="8">
        <v>14</v>
      </c>
      <c r="M857" s="116"/>
      <c r="P8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&lt;tr&gt;&lt;td&gt;40201-0100&lt;/td&gt;&lt;td&gt;Asphalt concrete pavement, marshall mix, class A&lt;/td&gt;&lt;td&gt;t&lt;/td&gt;&lt;td&gt;ASPHALT CONCRETE PAVEMENT, MARSHALL MIX, CLASS A&lt;/td&gt;&lt;td&gt;TON&lt;/td&gt;&lt;td&gt;0&lt;/td&gt;&lt;td&gt;3&lt;/td&gt;&lt;td&gt;NR&lt;/td&gt;&lt;td&gt; &lt;/td&gt;&lt;td&gt;&lt;/td&gt;&lt;/tr&gt;</v>
      </c>
      <c r="Q857" s="106" t="str">
        <f>IF(PayItems[[#This Row],[Date Added / Modified]]&gt;0,TEXT(PayItems[[#This Row],[Date Added / Modified]],"m/d/yyy"),"")</f>
        <v/>
      </c>
    </row>
    <row r="858" spans="1:17" x14ac:dyDescent="0.2">
      <c r="A858" s="6" t="s">
        <v>1360</v>
      </c>
      <c r="B858" s="6" t="s">
        <v>8790</v>
      </c>
      <c r="C858" s="6" t="s">
        <v>124</v>
      </c>
      <c r="D858" s="6" t="s">
        <v>8718</v>
      </c>
      <c r="E858" s="6" t="s">
        <v>66</v>
      </c>
      <c r="F858" s="8">
        <v>0</v>
      </c>
      <c r="G858" s="8">
        <v>3</v>
      </c>
      <c r="H858" s="6" t="s">
        <v>1323</v>
      </c>
      <c r="I858" s="176" t="s">
        <v>11388</v>
      </c>
      <c r="J858" s="176" t="s">
        <v>11389</v>
      </c>
      <c r="K858" s="176" t="s">
        <v>11388</v>
      </c>
      <c r="L858" s="8">
        <v>14</v>
      </c>
      <c r="M858" s="116"/>
      <c r="P8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&lt;tr&gt;&lt;td&gt;40201-0200&lt;/td&gt;&lt;td&gt;Asphalt concrete pavement, marshall mix, class B&lt;/td&gt;&lt;td&gt;t&lt;/td&gt;&lt;td&gt;ASPHALT CONCRETE PAVEMENT, MARSHALL MIX, CLASS B&lt;/td&gt;&lt;td&gt;TON&lt;/td&gt;&lt;td&gt;0&lt;/td&gt;&lt;td&gt;3&lt;/td&gt;&lt;td&gt;NR&lt;/td&gt;&lt;td&gt; &lt;/td&gt;&lt;td&gt;&lt;/td&gt;&lt;/tr&gt;</v>
      </c>
      <c r="Q858" s="106" t="str">
        <f>IF(PayItems[[#This Row],[Date Added / Modified]]&gt;0,TEXT(PayItems[[#This Row],[Date Added / Modified]],"m/d/yyy"),"")</f>
        <v/>
      </c>
    </row>
    <row r="859" spans="1:17" x14ac:dyDescent="0.2">
      <c r="A859" s="6" t="s">
        <v>1361</v>
      </c>
      <c r="B859" s="6" t="s">
        <v>8791</v>
      </c>
      <c r="C859" s="6" t="s">
        <v>124</v>
      </c>
      <c r="D859" s="6" t="s">
        <v>8717</v>
      </c>
      <c r="E859" s="6" t="s">
        <v>66</v>
      </c>
      <c r="F859" s="8">
        <v>0</v>
      </c>
      <c r="G859" s="8">
        <v>3</v>
      </c>
      <c r="H859" s="6" t="s">
        <v>1323</v>
      </c>
      <c r="I859" s="176" t="s">
        <v>11388</v>
      </c>
      <c r="J859" s="176" t="s">
        <v>11389</v>
      </c>
      <c r="K859" s="176" t="s">
        <v>11388</v>
      </c>
      <c r="L859" s="8">
        <v>14</v>
      </c>
      <c r="M859" s="116"/>
      <c r="P8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&lt;tr&gt;&lt;td&gt;40201-0300&lt;/td&gt;&lt;td&gt;Asphalt concrete pavement, marshall mix, class C&lt;/td&gt;&lt;td&gt;t&lt;/td&gt;&lt;td&gt;ASPHALT CONCRETE PAVEMENT, MARSHALL MIX, CLASS C&lt;/td&gt;&lt;td&gt;TON&lt;/td&gt;&lt;td&gt;0&lt;/td&gt;&lt;td&gt;3&lt;/td&gt;&lt;td&gt;NR&lt;/td&gt;&lt;td&gt; &lt;/td&gt;&lt;td&gt;&lt;/td&gt;&lt;/tr&gt;</v>
      </c>
      <c r="Q859" s="106" t="str">
        <f>IF(PayItems[[#This Row],[Date Added / Modified]]&gt;0,TEXT(PayItems[[#This Row],[Date Added / Modified]],"m/d/yyy"),"")</f>
        <v/>
      </c>
    </row>
    <row r="860" spans="1:17" x14ac:dyDescent="0.2">
      <c r="A860" s="6" t="s">
        <v>1362</v>
      </c>
      <c r="B860" s="6" t="s">
        <v>8792</v>
      </c>
      <c r="C860" s="6" t="s">
        <v>124</v>
      </c>
      <c r="D860" s="6" t="s">
        <v>8719</v>
      </c>
      <c r="E860" s="6" t="s">
        <v>66</v>
      </c>
      <c r="F860" s="8">
        <v>0</v>
      </c>
      <c r="G860" s="8">
        <v>3</v>
      </c>
      <c r="H860" s="6" t="s">
        <v>1323</v>
      </c>
      <c r="I860" s="176" t="s">
        <v>11388</v>
      </c>
      <c r="J860" s="176" t="s">
        <v>11389</v>
      </c>
      <c r="K860" s="176" t="s">
        <v>11388</v>
      </c>
      <c r="L860" s="8">
        <v>14</v>
      </c>
      <c r="M860" s="116"/>
      <c r="P8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&lt;tr&gt;&lt;td&gt;40201-2500&lt;/td&gt;&lt;td&gt;Asphalt concrete pavement, hveem mix, class A&lt;/td&gt;&lt;td&gt;t&lt;/td&gt;&lt;td&gt;ASPHALT CONCRETE PAVEMENT, HVEEM MIX, CLASS A&lt;/td&gt;&lt;td&gt;TON&lt;/td&gt;&lt;td&gt;0&lt;/td&gt;&lt;td&gt;3&lt;/td&gt;&lt;td&gt;NR&lt;/td&gt;&lt;td&gt; &lt;/td&gt;&lt;td&gt;&lt;/td&gt;&lt;/tr&gt;</v>
      </c>
      <c r="Q860" s="106" t="str">
        <f>IF(PayItems[[#This Row],[Date Added / Modified]]&gt;0,TEXT(PayItems[[#This Row],[Date Added / Modified]],"m/d/yyy"),"")</f>
        <v/>
      </c>
    </row>
    <row r="861" spans="1:17" x14ac:dyDescent="0.2">
      <c r="A861" s="6" t="s">
        <v>1363</v>
      </c>
      <c r="B861" s="6" t="s">
        <v>8793</v>
      </c>
      <c r="C861" s="6" t="s">
        <v>124</v>
      </c>
      <c r="D861" s="6" t="s">
        <v>8720</v>
      </c>
      <c r="E861" s="6" t="s">
        <v>66</v>
      </c>
      <c r="F861" s="8">
        <v>0</v>
      </c>
      <c r="G861" s="8">
        <v>3</v>
      </c>
      <c r="H861" s="6" t="s">
        <v>1323</v>
      </c>
      <c r="I861" s="176" t="s">
        <v>11388</v>
      </c>
      <c r="J861" s="176" t="s">
        <v>11389</v>
      </c>
      <c r="K861" s="176" t="s">
        <v>11388</v>
      </c>
      <c r="L861" s="8">
        <v>14</v>
      </c>
      <c r="M861" s="116"/>
      <c r="P8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&lt;tr&gt;&lt;td&gt;40201-2600&lt;/td&gt;&lt;td&gt;Asphalt concrete pavement, hveem mix, class B&lt;/td&gt;&lt;td&gt;t&lt;/td&gt;&lt;td&gt;ASPHALT CONCRETE PAVEMENT, HVEEM MIX, CLASS B&lt;/td&gt;&lt;td&gt;TON&lt;/td&gt;&lt;td&gt;0&lt;/td&gt;&lt;td&gt;3&lt;/td&gt;&lt;td&gt;NR&lt;/td&gt;&lt;td&gt; &lt;/td&gt;&lt;td&gt;&lt;/td&gt;&lt;/tr&gt;</v>
      </c>
      <c r="Q861" s="106" t="str">
        <f>IF(PayItems[[#This Row],[Date Added / Modified]]&gt;0,TEXT(PayItems[[#This Row],[Date Added / Modified]],"m/d/yyy"),"")</f>
        <v/>
      </c>
    </row>
    <row r="862" spans="1:17" x14ac:dyDescent="0.2">
      <c r="A862" s="6" t="s">
        <v>1364</v>
      </c>
      <c r="B862" s="6" t="s">
        <v>8794</v>
      </c>
      <c r="C862" s="6" t="s">
        <v>124</v>
      </c>
      <c r="D862" s="6" t="s">
        <v>8721</v>
      </c>
      <c r="E862" s="6" t="s">
        <v>66</v>
      </c>
      <c r="F862" s="8">
        <v>0</v>
      </c>
      <c r="G862" s="8">
        <v>3</v>
      </c>
      <c r="H862" s="6" t="s">
        <v>1323</v>
      </c>
      <c r="I862" s="176" t="s">
        <v>11388</v>
      </c>
      <c r="J862" s="176" t="s">
        <v>11389</v>
      </c>
      <c r="K862" s="176" t="s">
        <v>11388</v>
      </c>
      <c r="L862" s="8">
        <v>14</v>
      </c>
      <c r="M862" s="116"/>
      <c r="P8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&lt;tr&gt;&lt;td&gt;40201-2700&lt;/td&gt;&lt;td&gt;Asphalt concrete pavement, hveem mix, class C&lt;/td&gt;&lt;td&gt;t&lt;/td&gt;&lt;td&gt;ASPHALT CONCRETE PAVEMENT, HVEEM MIX, CLASS C&lt;/td&gt;&lt;td&gt;TON&lt;/td&gt;&lt;td&gt;0&lt;/td&gt;&lt;td&gt;3&lt;/td&gt;&lt;td&gt;NR&lt;/td&gt;&lt;td&gt; &lt;/td&gt;&lt;td&gt;&lt;/td&gt;&lt;/tr&gt;</v>
      </c>
      <c r="Q862" s="106" t="str">
        <f>IF(PayItems[[#This Row],[Date Added / Modified]]&gt;0,TEXT(PayItems[[#This Row],[Date Added / Modified]],"m/d/yyy"),"")</f>
        <v/>
      </c>
    </row>
    <row r="863" spans="1:17" x14ac:dyDescent="0.2">
      <c r="A863" s="6" t="s">
        <v>1365</v>
      </c>
      <c r="B863" s="6" t="s">
        <v>9855</v>
      </c>
      <c r="C863" s="6" t="s">
        <v>124</v>
      </c>
      <c r="D863" s="6" t="s">
        <v>9856</v>
      </c>
      <c r="E863" s="6" t="s">
        <v>66</v>
      </c>
      <c r="F863" s="8">
        <v>0</v>
      </c>
      <c r="G863" s="8">
        <v>3</v>
      </c>
      <c r="H863" s="6" t="s">
        <v>344</v>
      </c>
      <c r="I863" s="176" t="s">
        <v>11389</v>
      </c>
      <c r="J863" s="176" t="s">
        <v>11389</v>
      </c>
      <c r="K863" s="176" t="s">
        <v>11388</v>
      </c>
      <c r="L863" s="8">
        <v>14</v>
      </c>
      <c r="M863" s="116"/>
      <c r="P8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&lt;tr&gt;&lt;td&gt;40202-0100&lt;/td&gt;&lt;td&gt;Asphalt concrete pavement, marshall mix, wedge and leveling course&lt;/td&gt;&lt;td&gt;t&lt;/td&gt;&lt;td&gt;ASPHALT CONCRETE PAVEMENT, MARSHALL MIX, WEDGE AND LEVELING COURSE&lt;/td&gt;&lt;td&gt;TON&lt;/td&gt;&lt;td&gt;0&lt;/td&gt;&lt;td&gt;3&lt;/td&gt;&lt;td&gt;N&lt;/td&gt;&lt;td&gt; &lt;/td&gt;&lt;td&gt;&lt;/td&gt;&lt;/tr&gt;</v>
      </c>
      <c r="Q863" s="106" t="str">
        <f>IF(PayItems[[#This Row],[Date Added / Modified]]&gt;0,TEXT(PayItems[[#This Row],[Date Added / Modified]],"m/d/yyy"),"")</f>
        <v/>
      </c>
    </row>
    <row r="864" spans="1:17" x14ac:dyDescent="0.2">
      <c r="A864" s="6" t="s">
        <v>1366</v>
      </c>
      <c r="B864" s="6" t="s">
        <v>9857</v>
      </c>
      <c r="C864" s="6" t="s">
        <v>124</v>
      </c>
      <c r="D864" s="6" t="s">
        <v>9858</v>
      </c>
      <c r="E864" s="6" t="s">
        <v>66</v>
      </c>
      <c r="F864" s="8">
        <v>0</v>
      </c>
      <c r="G864" s="8">
        <v>3</v>
      </c>
      <c r="H864" s="6" t="s">
        <v>344</v>
      </c>
      <c r="I864" s="176" t="s">
        <v>11389</v>
      </c>
      <c r="J864" s="176" t="s">
        <v>11389</v>
      </c>
      <c r="K864" s="176" t="s">
        <v>11388</v>
      </c>
      <c r="L864" s="8">
        <v>14</v>
      </c>
      <c r="M864" s="116"/>
      <c r="P8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&lt;tr&gt;&lt;td&gt;40202-2500&lt;/td&gt;&lt;td&gt;Asphalt concrete pavement, hveem mix, wedge and leveling course&lt;/td&gt;&lt;td&gt;t&lt;/td&gt;&lt;td&gt;ASPHALT CONCRETE PAVEMENT, HVEEM MIX, WEDGE AND LEVELING COURSE&lt;/td&gt;&lt;td&gt;TON&lt;/td&gt;&lt;td&gt;0&lt;/td&gt;&lt;td&gt;3&lt;/td&gt;&lt;td&gt;N&lt;/td&gt;&lt;td&gt; &lt;/td&gt;&lt;td&gt;&lt;/td&gt;&lt;/tr&gt;</v>
      </c>
      <c r="Q864" s="106" t="str">
        <f>IF(PayItems[[#This Row],[Date Added / Modified]]&gt;0,TEXT(PayItems[[#This Row],[Date Added / Modified]],"m/d/yyy"),"")</f>
        <v/>
      </c>
    </row>
    <row r="865" spans="1:17" x14ac:dyDescent="0.2">
      <c r="A865" s="6" t="s">
        <v>1367</v>
      </c>
      <c r="B865" s="8" t="s">
        <v>1344</v>
      </c>
      <c r="C865" s="6" t="s">
        <v>124</v>
      </c>
      <c r="D865" s="8" t="s">
        <v>1345</v>
      </c>
      <c r="E865" s="8" t="s">
        <v>66</v>
      </c>
      <c r="F865" s="8">
        <v>0</v>
      </c>
      <c r="G865" s="8">
        <v>3</v>
      </c>
      <c r="H865" s="6" t="s">
        <v>344</v>
      </c>
      <c r="I865" s="176" t="s">
        <v>11389</v>
      </c>
      <c r="J865" s="176" t="s">
        <v>11389</v>
      </c>
      <c r="K865" s="176" t="s">
        <v>11388</v>
      </c>
      <c r="L865" s="8">
        <v>14</v>
      </c>
      <c r="M865" s="116"/>
      <c r="P8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&lt;tr&gt;&lt;td&gt;40205-1000&lt;/td&gt;&lt;td&gt;Antistrip additive, type 1&lt;/td&gt;&lt;td&gt;t&lt;/td&gt;&lt;td&gt;ANTISTRIP ADDITIVE, TYPE 1&lt;/td&gt;&lt;td&gt;TON&lt;/td&gt;&lt;td&gt;0&lt;/td&gt;&lt;td&gt;3&lt;/td&gt;&lt;td&gt;N&lt;/td&gt;&lt;td&gt; &lt;/td&gt;&lt;td&gt;&lt;/td&gt;&lt;/tr&gt;</v>
      </c>
      <c r="Q865" s="106" t="str">
        <f>IF(PayItems[[#This Row],[Date Added / Modified]]&gt;0,TEXT(PayItems[[#This Row],[Date Added / Modified]],"m/d/yyy"),"")</f>
        <v/>
      </c>
    </row>
    <row r="866" spans="1:17" x14ac:dyDescent="0.2">
      <c r="A866" s="6" t="s">
        <v>1368</v>
      </c>
      <c r="B866" s="8" t="s">
        <v>1347</v>
      </c>
      <c r="C866" s="6" t="s">
        <v>124</v>
      </c>
      <c r="D866" s="8" t="s">
        <v>1348</v>
      </c>
      <c r="E866" s="8" t="s">
        <v>66</v>
      </c>
      <c r="F866" s="8">
        <v>0</v>
      </c>
      <c r="G866" s="8">
        <v>3</v>
      </c>
      <c r="H866" s="6" t="s">
        <v>344</v>
      </c>
      <c r="I866" s="176" t="s">
        <v>11389</v>
      </c>
      <c r="J866" s="176" t="s">
        <v>11389</v>
      </c>
      <c r="K866" s="176" t="s">
        <v>11388</v>
      </c>
      <c r="L866" s="8">
        <v>14</v>
      </c>
      <c r="M866" s="116"/>
      <c r="P8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&lt;tr&gt;&lt;td&gt;40205-2000&lt;/td&gt;&lt;td&gt;Antistrip additive, type 2&lt;/td&gt;&lt;td&gt;t&lt;/td&gt;&lt;td&gt;ANTISTRIP ADDITIVE, TYPE 2&lt;/td&gt;&lt;td&gt;TON&lt;/td&gt;&lt;td&gt;0&lt;/td&gt;&lt;td&gt;3&lt;/td&gt;&lt;td&gt;N&lt;/td&gt;&lt;td&gt; &lt;/td&gt;&lt;td&gt;&lt;/td&gt;&lt;/tr&gt;</v>
      </c>
      <c r="Q866" s="106" t="str">
        <f>IF(PayItems[[#This Row],[Date Added / Modified]]&gt;0,TEXT(PayItems[[#This Row],[Date Added / Modified]],"m/d/yyy"),"")</f>
        <v/>
      </c>
    </row>
    <row r="867" spans="1:17" x14ac:dyDescent="0.2">
      <c r="A867" s="6" t="s">
        <v>1369</v>
      </c>
      <c r="B867" s="8" t="s">
        <v>1350</v>
      </c>
      <c r="C867" s="6" t="s">
        <v>124</v>
      </c>
      <c r="D867" s="8" t="s">
        <v>1351</v>
      </c>
      <c r="E867" s="8" t="s">
        <v>66</v>
      </c>
      <c r="F867" s="8">
        <v>0</v>
      </c>
      <c r="G867" s="8">
        <v>3</v>
      </c>
      <c r="H867" s="6" t="s">
        <v>344</v>
      </c>
      <c r="I867" s="176" t="s">
        <v>11389</v>
      </c>
      <c r="J867" s="176" t="s">
        <v>11389</v>
      </c>
      <c r="K867" s="176" t="s">
        <v>11388</v>
      </c>
      <c r="L867" s="8">
        <v>14</v>
      </c>
      <c r="M867" s="116"/>
      <c r="P8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&lt;tr&gt;&lt;td&gt;40205-3000&lt;/td&gt;&lt;td&gt;Antistrip additive, type 3&lt;/td&gt;&lt;td&gt;t&lt;/td&gt;&lt;td&gt;ANTISTRIP ADDITIVE, TYPE 3&lt;/td&gt;&lt;td&gt;TON&lt;/td&gt;&lt;td&gt;0&lt;/td&gt;&lt;td&gt;3&lt;/td&gt;&lt;td&gt;N&lt;/td&gt;&lt;td&gt; &lt;/td&gt;&lt;td&gt;&lt;/td&gt;&lt;/tr&gt;</v>
      </c>
      <c r="Q867" s="106" t="str">
        <f>IF(PayItems[[#This Row],[Date Added / Modified]]&gt;0,TEXT(PayItems[[#This Row],[Date Added / Modified]],"m/d/yyy"),"")</f>
        <v/>
      </c>
    </row>
    <row r="868" spans="1:17" x14ac:dyDescent="0.2">
      <c r="A868" s="6" t="s">
        <v>1370</v>
      </c>
      <c r="B868" s="6" t="s">
        <v>26</v>
      </c>
      <c r="C868" s="6" t="s">
        <v>124</v>
      </c>
      <c r="D868" s="6" t="s">
        <v>1353</v>
      </c>
      <c r="E868" s="8" t="s">
        <v>66</v>
      </c>
      <c r="F868" s="8">
        <v>0</v>
      </c>
      <c r="G868" s="8">
        <v>3</v>
      </c>
      <c r="H868" s="6" t="s">
        <v>344</v>
      </c>
      <c r="I868" s="176" t="s">
        <v>11389</v>
      </c>
      <c r="J868" s="176" t="s">
        <v>11389</v>
      </c>
      <c r="K868" s="176" t="s">
        <v>11388</v>
      </c>
      <c r="L868" s="8">
        <v>14</v>
      </c>
      <c r="M868" s="116"/>
      <c r="P8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&lt;tr&gt;&lt;td&gt;40206-0000&lt;/td&gt;&lt;td&gt;Mineral filler&lt;/td&gt;&lt;td&gt;t&lt;/td&gt;&lt;td&gt;MINERAL FILLER&lt;/td&gt;&lt;td&gt;TON&lt;/td&gt;&lt;td&gt;0&lt;/td&gt;&lt;td&gt;3&lt;/td&gt;&lt;td&gt;N&lt;/td&gt;&lt;td&gt; &lt;/td&gt;&lt;td&gt;&lt;/td&gt;&lt;/tr&gt;</v>
      </c>
      <c r="Q868" s="106" t="str">
        <f>IF(PayItems[[#This Row],[Date Added / Modified]]&gt;0,TEXT(PayItems[[#This Row],[Date Added / Modified]],"m/d/yyy"),"")</f>
        <v/>
      </c>
    </row>
    <row r="869" spans="1:17" x14ac:dyDescent="0.2">
      <c r="A869" s="6" t="s">
        <v>1371</v>
      </c>
      <c r="B869" s="6" t="s">
        <v>1356</v>
      </c>
      <c r="C869" s="6" t="s">
        <v>85</v>
      </c>
      <c r="D869" s="6" t="s">
        <v>1357</v>
      </c>
      <c r="E869" s="8" t="s">
        <v>85</v>
      </c>
      <c r="F869" s="8">
        <v>0</v>
      </c>
      <c r="G869" s="8">
        <v>3</v>
      </c>
      <c r="H869" s="6" t="s">
        <v>1354</v>
      </c>
      <c r="I869" s="176" t="s">
        <v>11389</v>
      </c>
      <c r="J869" s="176" t="s">
        <v>11389</v>
      </c>
      <c r="K869" s="176" t="s">
        <v>11388</v>
      </c>
      <c r="L869" s="8">
        <v>14</v>
      </c>
      <c r="M869" s="116"/>
      <c r="N869" s="106"/>
      <c r="O869" s="106" t="s">
        <v>10787</v>
      </c>
      <c r="P8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&lt;tr&gt;&lt;td&gt;40299-0002&lt;/td&gt;&lt;td&gt;Incentive, roughness&lt;/td&gt;&lt;td&gt;LPSM&lt;/td&gt;&lt;td&gt;INCENTIVE, ROUGHNESS&lt;/td&gt;&lt;td&gt;LPSM&lt;/td&gt;&lt;td&gt;0&lt;/td&gt;&lt;td&gt;3&lt;/td&gt;&lt;td&gt;DI&lt;/td&gt;&lt;td&gt; &lt;/td&gt;&lt;td&gt;EEBACS only&lt;/td&gt;&lt;/tr&gt;</v>
      </c>
      <c r="Q869" s="106" t="str">
        <f>IF(PayItems[[#This Row],[Date Added / Modified]]&gt;0,TEXT(PayItems[[#This Row],[Date Added / Modified]],"m/d/yyy"),"")</f>
        <v/>
      </c>
    </row>
    <row r="870" spans="1:17" x14ac:dyDescent="0.2">
      <c r="A870" s="6" t="s">
        <v>1372</v>
      </c>
      <c r="B870" s="6" t="s">
        <v>156</v>
      </c>
      <c r="C870" s="6" t="s">
        <v>124</v>
      </c>
      <c r="D870" s="6" t="s">
        <v>1358</v>
      </c>
      <c r="E870" s="6" t="s">
        <v>66</v>
      </c>
      <c r="F870" s="8">
        <v>0</v>
      </c>
      <c r="G870" s="8">
        <v>3</v>
      </c>
      <c r="H870" s="6" t="s">
        <v>344</v>
      </c>
      <c r="I870" s="176" t="s">
        <v>11389</v>
      </c>
      <c r="J870" s="176" t="s">
        <v>11389</v>
      </c>
      <c r="K870" s="176" t="s">
        <v>11388</v>
      </c>
      <c r="L870" s="8">
        <v>14</v>
      </c>
      <c r="M870" s="116"/>
      <c r="P8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&lt;tr&gt;&lt;td&gt;40301-0000&lt;/td&gt;&lt;td&gt;Asphalt concrete pavement&lt;/td&gt;&lt;td&gt;t&lt;/td&gt;&lt;td&gt;ASPHALT CONCRETE PAVEMENT&lt;/td&gt;&lt;td&gt;TON&lt;/td&gt;&lt;td&gt;0&lt;/td&gt;&lt;td&gt;3&lt;/td&gt;&lt;td&gt;N&lt;/td&gt;&lt;td&gt; &lt;/td&gt;&lt;td&gt;&lt;/td&gt;&lt;/tr&gt;</v>
      </c>
      <c r="Q870" s="106" t="str">
        <f>IF(PayItems[[#This Row],[Date Added / Modified]]&gt;0,TEXT(PayItems[[#This Row],[Date Added / Modified]],"m/d/yyy"),"")</f>
        <v/>
      </c>
    </row>
    <row r="871" spans="1:17" x14ac:dyDescent="0.2">
      <c r="A871" s="6" t="s">
        <v>1373</v>
      </c>
      <c r="B871" s="6" t="s">
        <v>9859</v>
      </c>
      <c r="C871" s="6" t="s">
        <v>124</v>
      </c>
      <c r="D871" s="6" t="s">
        <v>9490</v>
      </c>
      <c r="E871" s="6" t="s">
        <v>66</v>
      </c>
      <c r="F871" s="8">
        <v>0</v>
      </c>
      <c r="G871" s="8">
        <v>3</v>
      </c>
      <c r="H871" s="6" t="s">
        <v>344</v>
      </c>
      <c r="I871" s="176" t="s">
        <v>11389</v>
      </c>
      <c r="J871" s="176" t="s">
        <v>11389</v>
      </c>
      <c r="K871" s="176" t="s">
        <v>11388</v>
      </c>
      <c r="L871" s="8">
        <v>14</v>
      </c>
      <c r="M871" s="116"/>
      <c r="P8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&lt;tr&gt;&lt;td&gt;40301-0100&lt;/td&gt;&lt;td&gt;Asphalt concrete pavement, type 1&lt;/td&gt;&lt;td&gt;t&lt;/td&gt;&lt;td&gt;ASPHALT CONCRETE PAVEMENT, TYPE 1&lt;/td&gt;&lt;td&gt;TON&lt;/td&gt;&lt;td&gt;0&lt;/td&gt;&lt;td&gt;3&lt;/td&gt;&lt;td&gt;N&lt;/td&gt;&lt;td&gt; &lt;/td&gt;&lt;td&gt;&lt;/td&gt;&lt;/tr&gt;</v>
      </c>
      <c r="Q871" s="106" t="str">
        <f>IF(PayItems[[#This Row],[Date Added / Modified]]&gt;0,TEXT(PayItems[[#This Row],[Date Added / Modified]],"m/d/yyy"),"")</f>
        <v/>
      </c>
    </row>
    <row r="872" spans="1:17" x14ac:dyDescent="0.2">
      <c r="A872" s="6" t="s">
        <v>1374</v>
      </c>
      <c r="B872" s="6" t="s">
        <v>9860</v>
      </c>
      <c r="C872" s="6" t="s">
        <v>124</v>
      </c>
      <c r="D872" s="6" t="s">
        <v>9491</v>
      </c>
      <c r="E872" s="6" t="s">
        <v>66</v>
      </c>
      <c r="F872" s="8">
        <v>0</v>
      </c>
      <c r="G872" s="8">
        <v>3</v>
      </c>
      <c r="H872" s="6" t="s">
        <v>344</v>
      </c>
      <c r="I872" s="176" t="s">
        <v>11389</v>
      </c>
      <c r="J872" s="176" t="s">
        <v>11389</v>
      </c>
      <c r="K872" s="176" t="s">
        <v>11388</v>
      </c>
      <c r="L872" s="8">
        <v>14</v>
      </c>
      <c r="M872" s="116"/>
      <c r="P8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&lt;tr&gt;&lt;td&gt;40301-0200&lt;/td&gt;&lt;td&gt;Asphalt concrete pavement, type 2&lt;/td&gt;&lt;td&gt;t&lt;/td&gt;&lt;td&gt;ASPHALT CONCRETE PAVEMENT, TYPE 2&lt;/td&gt;&lt;td&gt;TON&lt;/td&gt;&lt;td&gt;0&lt;/td&gt;&lt;td&gt;3&lt;/td&gt;&lt;td&gt;N&lt;/td&gt;&lt;td&gt; &lt;/td&gt;&lt;td&gt;&lt;/td&gt;&lt;/tr&gt;</v>
      </c>
      <c r="Q872" s="106" t="str">
        <f>IF(PayItems[[#This Row],[Date Added / Modified]]&gt;0,TEXT(PayItems[[#This Row],[Date Added / Modified]],"m/d/yyy"),"")</f>
        <v/>
      </c>
    </row>
    <row r="873" spans="1:17" x14ac:dyDescent="0.2">
      <c r="A873" s="6" t="s">
        <v>9079</v>
      </c>
      <c r="B873" s="6" t="s">
        <v>156</v>
      </c>
      <c r="C873" s="6" t="s">
        <v>109</v>
      </c>
      <c r="D873" s="6" t="s">
        <v>1358</v>
      </c>
      <c r="E873" s="6" t="s">
        <v>62</v>
      </c>
      <c r="F873" s="8">
        <v>0</v>
      </c>
      <c r="G873" s="8">
        <v>3</v>
      </c>
      <c r="H873" s="6" t="s">
        <v>344</v>
      </c>
      <c r="I873" s="176" t="s">
        <v>11389</v>
      </c>
      <c r="J873" s="176" t="s">
        <v>11389</v>
      </c>
      <c r="K873" s="176" t="s">
        <v>11388</v>
      </c>
      <c r="L873" s="8">
        <v>14</v>
      </c>
      <c r="M873" s="116"/>
      <c r="P8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&lt;tr&gt;&lt;td&gt;40302-0000&lt;/td&gt;&lt;td&gt;Asphalt concrete pavement&lt;/td&gt;&lt;td&gt;m2&lt;/td&gt;&lt;td&gt;ASPHALT CONCRETE PAVEMENT&lt;/td&gt;&lt;td&gt;SQYD&lt;/td&gt;&lt;td&gt;0&lt;/td&gt;&lt;td&gt;3&lt;/td&gt;&lt;td&gt;N&lt;/td&gt;&lt;td&gt; &lt;/td&gt;&lt;td&gt;&lt;/td&gt;&lt;/tr&gt;</v>
      </c>
      <c r="Q873" s="106" t="str">
        <f>IF(PayItems[[#This Row],[Date Added / Modified]]&gt;0,TEXT(PayItems[[#This Row],[Date Added / Modified]],"m/d/yyy"),"")</f>
        <v/>
      </c>
    </row>
    <row r="874" spans="1:17" x14ac:dyDescent="0.2">
      <c r="A874" s="6" t="s">
        <v>1375</v>
      </c>
      <c r="B874" s="6" t="s">
        <v>9859</v>
      </c>
      <c r="C874" s="6" t="s">
        <v>109</v>
      </c>
      <c r="D874" s="6" t="s">
        <v>9490</v>
      </c>
      <c r="E874" s="6" t="s">
        <v>62</v>
      </c>
      <c r="F874" s="8">
        <v>0</v>
      </c>
      <c r="G874" s="8">
        <v>3</v>
      </c>
      <c r="H874" s="6" t="s">
        <v>344</v>
      </c>
      <c r="I874" s="176" t="s">
        <v>11389</v>
      </c>
      <c r="J874" s="176" t="s">
        <v>11389</v>
      </c>
      <c r="K874" s="176" t="s">
        <v>11388</v>
      </c>
      <c r="L874" s="8">
        <v>14</v>
      </c>
      <c r="M874" s="116"/>
      <c r="P8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&lt;tr&gt;&lt;td&gt;40302-0100&lt;/td&gt;&lt;td&gt;Asphalt concrete pavement, type 1&lt;/td&gt;&lt;td&gt;m2&lt;/td&gt;&lt;td&gt;ASPHALT CONCRETE PAVEMENT, TYPE 1&lt;/td&gt;&lt;td&gt;SQYD&lt;/td&gt;&lt;td&gt;0&lt;/td&gt;&lt;td&gt;3&lt;/td&gt;&lt;td&gt;N&lt;/td&gt;&lt;td&gt; &lt;/td&gt;&lt;td&gt;&lt;/td&gt;&lt;/tr&gt;</v>
      </c>
      <c r="Q874" s="106" t="str">
        <f>IF(PayItems[[#This Row],[Date Added / Modified]]&gt;0,TEXT(PayItems[[#This Row],[Date Added / Modified]],"m/d/yyy"),"")</f>
        <v/>
      </c>
    </row>
    <row r="875" spans="1:17" x14ac:dyDescent="0.2">
      <c r="A875" s="6" t="s">
        <v>1376</v>
      </c>
      <c r="B875" s="6" t="s">
        <v>9860</v>
      </c>
      <c r="C875" s="6" t="s">
        <v>109</v>
      </c>
      <c r="D875" s="6" t="s">
        <v>9491</v>
      </c>
      <c r="E875" s="6" t="s">
        <v>62</v>
      </c>
      <c r="F875" s="8">
        <v>0</v>
      </c>
      <c r="G875" s="8">
        <v>3</v>
      </c>
      <c r="H875" s="6" t="s">
        <v>344</v>
      </c>
      <c r="I875" s="176" t="s">
        <v>11389</v>
      </c>
      <c r="J875" s="176" t="s">
        <v>11389</v>
      </c>
      <c r="K875" s="176" t="s">
        <v>11388</v>
      </c>
      <c r="L875" s="8">
        <v>14</v>
      </c>
      <c r="M875" s="116"/>
      <c r="P8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&lt;tr&gt;&lt;td&gt;40302-0200&lt;/td&gt;&lt;td&gt;Asphalt concrete pavement, type 2&lt;/td&gt;&lt;td&gt;m2&lt;/td&gt;&lt;td&gt;ASPHALT CONCRETE PAVEMENT, TYPE 2&lt;/td&gt;&lt;td&gt;SQYD&lt;/td&gt;&lt;td&gt;0&lt;/td&gt;&lt;td&gt;3&lt;/td&gt;&lt;td&gt;N&lt;/td&gt;&lt;td&gt; &lt;/td&gt;&lt;td&gt;&lt;/td&gt;&lt;/tr&gt;</v>
      </c>
      <c r="Q875" s="106" t="str">
        <f>IF(PayItems[[#This Row],[Date Added / Modified]]&gt;0,TEXT(PayItems[[#This Row],[Date Added / Modified]],"m/d/yyy"),"")</f>
        <v/>
      </c>
    </row>
    <row r="876" spans="1:17" x14ac:dyDescent="0.2">
      <c r="A876" s="6" t="s">
        <v>9080</v>
      </c>
      <c r="B876" s="6" t="s">
        <v>8795</v>
      </c>
      <c r="C876" s="6" t="s">
        <v>124</v>
      </c>
      <c r="D876" s="6" t="s">
        <v>9492</v>
      </c>
      <c r="E876" s="6" t="s">
        <v>66</v>
      </c>
      <c r="F876" s="8">
        <v>0</v>
      </c>
      <c r="G876" s="8">
        <v>3</v>
      </c>
      <c r="H876" s="6" t="s">
        <v>344</v>
      </c>
      <c r="I876" s="176" t="s">
        <v>11389</v>
      </c>
      <c r="J876" s="176" t="s">
        <v>11389</v>
      </c>
      <c r="K876" s="176" t="s">
        <v>11388</v>
      </c>
      <c r="L876" s="8">
        <v>14</v>
      </c>
      <c r="M876" s="116"/>
      <c r="P8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&lt;tr&gt;&lt;td&gt;40303-0100&lt;/td&gt;&lt;td&gt;Asphalt concrete pavement, type 1, wedge and leveling course&lt;/td&gt;&lt;td&gt;t&lt;/td&gt;&lt;td&gt;ASPHALT CONCRETE PAVEMENT, TYPE 1, WEDGE AND LEVELING COURSE&lt;/td&gt;&lt;td&gt;TON&lt;/td&gt;&lt;td&gt;0&lt;/td&gt;&lt;td&gt;3&lt;/td&gt;&lt;td&gt;N&lt;/td&gt;&lt;td&gt; &lt;/td&gt;&lt;td&gt;&lt;/td&gt;&lt;/tr&gt;</v>
      </c>
      <c r="Q876" s="106" t="str">
        <f>IF(PayItems[[#This Row],[Date Added / Modified]]&gt;0,TEXT(PayItems[[#This Row],[Date Added / Modified]],"m/d/yyy"),"")</f>
        <v/>
      </c>
    </row>
    <row r="877" spans="1:17" x14ac:dyDescent="0.2">
      <c r="A877" s="6" t="s">
        <v>9081</v>
      </c>
      <c r="B877" s="6" t="s">
        <v>8796</v>
      </c>
      <c r="C877" s="6" t="s">
        <v>124</v>
      </c>
      <c r="D877" s="6" t="s">
        <v>9493</v>
      </c>
      <c r="E877" s="6" t="s">
        <v>66</v>
      </c>
      <c r="F877" s="8">
        <v>0</v>
      </c>
      <c r="G877" s="8">
        <v>3</v>
      </c>
      <c r="H877" s="6" t="s">
        <v>344</v>
      </c>
      <c r="I877" s="176" t="s">
        <v>11389</v>
      </c>
      <c r="J877" s="176" t="s">
        <v>11389</v>
      </c>
      <c r="K877" s="176" t="s">
        <v>11388</v>
      </c>
      <c r="L877" s="8">
        <v>14</v>
      </c>
      <c r="M877" s="116"/>
      <c r="P8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&lt;tr&gt;&lt;td&gt;40303-0200&lt;/td&gt;&lt;td&gt;Asphalt concrete pavement, type 2, wedge and leveling course&lt;/td&gt;&lt;td&gt;t&lt;/td&gt;&lt;td&gt;ASPHALT CONCRETE PAVEMENT, TYPE 2, WEDGE AND LEVELING COURSE&lt;/td&gt;&lt;td&gt;TON&lt;/td&gt;&lt;td&gt;0&lt;/td&gt;&lt;td&gt;3&lt;/td&gt;&lt;td&gt;N&lt;/td&gt;&lt;td&gt; &lt;/td&gt;&lt;td&gt;&lt;/td&gt;&lt;/tr&gt;</v>
      </c>
      <c r="Q877" s="106" t="str">
        <f>IF(PayItems[[#This Row],[Date Added / Modified]]&gt;0,TEXT(PayItems[[#This Row],[Date Added / Modified]],"m/d/yyy"),"")</f>
        <v/>
      </c>
    </row>
    <row r="878" spans="1:17" x14ac:dyDescent="0.2">
      <c r="A878" s="106" t="s">
        <v>11252</v>
      </c>
      <c r="B878" s="88" t="s">
        <v>1356</v>
      </c>
      <c r="C878" s="88" t="s">
        <v>85</v>
      </c>
      <c r="D878" s="88" t="s">
        <v>1357</v>
      </c>
      <c r="E878" s="104" t="s">
        <v>85</v>
      </c>
      <c r="F878" s="104">
        <v>0</v>
      </c>
      <c r="G878" s="104">
        <v>3</v>
      </c>
      <c r="H878" s="88" t="s">
        <v>1354</v>
      </c>
      <c r="I878" s="176" t="s">
        <v>11389</v>
      </c>
      <c r="J878" s="176" t="s">
        <v>11389</v>
      </c>
      <c r="K878" s="176" t="s">
        <v>11388</v>
      </c>
      <c r="L878" s="104">
        <v>14</v>
      </c>
      <c r="M878" s="116">
        <v>44078</v>
      </c>
      <c r="N878" s="106" t="s">
        <v>9977</v>
      </c>
      <c r="O878" s="106" t="s">
        <v>10787</v>
      </c>
      <c r="P878"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&lt;tr&gt;&lt;td&gt;40399-0002&lt;/td&gt;&lt;td&gt;Incentive, roughness&lt;/td&gt;&lt;td&gt;LPSM&lt;/td&gt;&lt;td&gt;INCENTIVE, ROUGHNESS&lt;/td&gt;&lt;td&gt;LPSM&lt;/td&gt;&lt;td&gt;0&lt;/td&gt;&lt;td&gt;3&lt;/td&gt;&lt;td&gt;DI&lt;/td&gt;&lt;td&gt;9/4/2020&lt;/td&gt;&lt;td&gt;EEBACS only&lt;/td&gt;&lt;/tr&gt;</v>
      </c>
      <c r="Q878" s="166" t="str">
        <f>IF(PayItems[[#This Row],[Date Added / Modified]]&gt;0,TEXT(PayItems[[#This Row],[Date Added / Modified]],"m/d/yyy"),"")</f>
        <v>9/4/2020</v>
      </c>
    </row>
    <row r="879" spans="1:17" x14ac:dyDescent="0.2">
      <c r="A879" s="6" t="s">
        <v>9861</v>
      </c>
      <c r="B879" s="6" t="s">
        <v>8798</v>
      </c>
      <c r="C879" s="6" t="s">
        <v>124</v>
      </c>
      <c r="D879" s="6" t="s">
        <v>8797</v>
      </c>
      <c r="E879" s="8" t="s">
        <v>66</v>
      </c>
      <c r="F879" s="8">
        <v>0</v>
      </c>
      <c r="G879" s="8">
        <v>3</v>
      </c>
      <c r="H879" s="6" t="s">
        <v>184</v>
      </c>
      <c r="I879" s="176" t="s">
        <v>11388</v>
      </c>
      <c r="J879" s="176" t="s">
        <v>11389</v>
      </c>
      <c r="K879" s="176" t="s">
        <v>11388</v>
      </c>
      <c r="L879" s="8">
        <v>14</v>
      </c>
      <c r="M879" s="116"/>
      <c r="P8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&lt;tr&gt;&lt;td&gt;40501-0100&lt;/td&gt;&lt;td&gt;Open-graded asphalt friction course, grading A or B&lt;/td&gt;&lt;td&gt;t&lt;/td&gt;&lt;td&gt;OPEN-GRADED ASPHALT FRICTION COURSE, GRADING A OR B&lt;/td&gt;&lt;td&gt;TON&lt;/td&gt;&lt;td&gt;0&lt;/td&gt;&lt;td&gt;3&lt;/td&gt;&lt;td&gt;NM&lt;/td&gt;&lt;td&gt; &lt;/td&gt;&lt;td&gt;&lt;/td&gt;&lt;/tr&gt;</v>
      </c>
      <c r="Q879" s="106" t="str">
        <f>IF(PayItems[[#This Row],[Date Added / Modified]]&gt;0,TEXT(PayItems[[#This Row],[Date Added / Modified]],"m/d/yyy"),"")</f>
        <v/>
      </c>
    </row>
    <row r="880" spans="1:17" x14ac:dyDescent="0.2">
      <c r="A880" s="6" t="s">
        <v>9082</v>
      </c>
      <c r="B880" s="6" t="s">
        <v>1480</v>
      </c>
      <c r="C880" s="6" t="s">
        <v>124</v>
      </c>
      <c r="D880" s="6" t="s">
        <v>8748</v>
      </c>
      <c r="E880" s="8" t="s">
        <v>66</v>
      </c>
      <c r="F880" s="8">
        <v>0</v>
      </c>
      <c r="G880" s="8">
        <v>3</v>
      </c>
      <c r="H880" s="6" t="s">
        <v>344</v>
      </c>
      <c r="I880" s="176" t="s">
        <v>11389</v>
      </c>
      <c r="J880" s="176" t="s">
        <v>11389</v>
      </c>
      <c r="K880" s="176" t="s">
        <v>11388</v>
      </c>
      <c r="L880" s="8">
        <v>14</v>
      </c>
      <c r="M880" s="116"/>
      <c r="P8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&lt;tr&gt;&lt;td&gt;40504-0000&lt;/td&gt;&lt;td&gt;Asphalt binder&lt;/td&gt;&lt;td&gt;t&lt;/td&gt;&lt;td&gt;ASPHALT BINDER&lt;/td&gt;&lt;td&gt;TON&lt;/td&gt;&lt;td&gt;0&lt;/td&gt;&lt;td&gt;3&lt;/td&gt;&lt;td&gt;N&lt;/td&gt;&lt;td&gt; &lt;/td&gt;&lt;td&gt;&lt;/td&gt;&lt;/tr&gt;</v>
      </c>
      <c r="Q880" s="106" t="str">
        <f>IF(PayItems[[#This Row],[Date Added / Modified]]&gt;0,TEXT(PayItems[[#This Row],[Date Added / Modified]],"m/d/yyy"),"")</f>
        <v/>
      </c>
    </row>
    <row r="881" spans="1:17" x14ac:dyDescent="0.2">
      <c r="A881" s="6" t="s">
        <v>1377</v>
      </c>
      <c r="B881" s="8" t="s">
        <v>1344</v>
      </c>
      <c r="C881" s="6" t="s">
        <v>124</v>
      </c>
      <c r="D881" s="8" t="s">
        <v>1345</v>
      </c>
      <c r="E881" s="8" t="s">
        <v>66</v>
      </c>
      <c r="F881" s="8">
        <v>0</v>
      </c>
      <c r="G881" s="8">
        <v>3</v>
      </c>
      <c r="H881" s="6" t="s">
        <v>344</v>
      </c>
      <c r="I881" s="176" t="s">
        <v>11389</v>
      </c>
      <c r="J881" s="176" t="s">
        <v>11389</v>
      </c>
      <c r="K881" s="176" t="s">
        <v>11388</v>
      </c>
      <c r="L881" s="8">
        <v>14</v>
      </c>
      <c r="M881" s="116"/>
      <c r="P8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&lt;tr&gt;&lt;td&gt;40505-1000&lt;/td&gt;&lt;td&gt;Antistrip additive, type 1&lt;/td&gt;&lt;td&gt;t&lt;/td&gt;&lt;td&gt;ANTISTRIP ADDITIVE, TYPE 1&lt;/td&gt;&lt;td&gt;TON&lt;/td&gt;&lt;td&gt;0&lt;/td&gt;&lt;td&gt;3&lt;/td&gt;&lt;td&gt;N&lt;/td&gt;&lt;td&gt; &lt;/td&gt;&lt;td&gt;&lt;/td&gt;&lt;/tr&gt;</v>
      </c>
      <c r="Q881" s="106" t="str">
        <f>IF(PayItems[[#This Row],[Date Added / Modified]]&gt;0,TEXT(PayItems[[#This Row],[Date Added / Modified]],"m/d/yyy"),"")</f>
        <v/>
      </c>
    </row>
    <row r="882" spans="1:17" x14ac:dyDescent="0.2">
      <c r="A882" s="6" t="s">
        <v>1378</v>
      </c>
      <c r="B882" s="8" t="s">
        <v>1347</v>
      </c>
      <c r="C882" s="6" t="s">
        <v>124</v>
      </c>
      <c r="D882" s="8" t="s">
        <v>1348</v>
      </c>
      <c r="E882" s="8" t="s">
        <v>66</v>
      </c>
      <c r="F882" s="8">
        <v>0</v>
      </c>
      <c r="G882" s="8">
        <v>3</v>
      </c>
      <c r="H882" s="6" t="s">
        <v>344</v>
      </c>
      <c r="I882" s="176" t="s">
        <v>11389</v>
      </c>
      <c r="J882" s="176" t="s">
        <v>11389</v>
      </c>
      <c r="K882" s="176" t="s">
        <v>11388</v>
      </c>
      <c r="L882" s="8">
        <v>14</v>
      </c>
      <c r="M882" s="116"/>
      <c r="P8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&lt;tr&gt;&lt;td&gt;40505-2000&lt;/td&gt;&lt;td&gt;Antistrip additive, type 2&lt;/td&gt;&lt;td&gt;t&lt;/td&gt;&lt;td&gt;ANTISTRIP ADDITIVE, TYPE 2&lt;/td&gt;&lt;td&gt;TON&lt;/td&gt;&lt;td&gt;0&lt;/td&gt;&lt;td&gt;3&lt;/td&gt;&lt;td&gt;N&lt;/td&gt;&lt;td&gt; &lt;/td&gt;&lt;td&gt;&lt;/td&gt;&lt;/tr&gt;</v>
      </c>
      <c r="Q882" s="106" t="str">
        <f>IF(PayItems[[#This Row],[Date Added / Modified]]&gt;0,TEXT(PayItems[[#This Row],[Date Added / Modified]],"m/d/yyy"),"")</f>
        <v/>
      </c>
    </row>
    <row r="883" spans="1:17" x14ac:dyDescent="0.2">
      <c r="A883" s="6" t="s">
        <v>1379</v>
      </c>
      <c r="B883" s="8" t="s">
        <v>1350</v>
      </c>
      <c r="C883" s="6" t="s">
        <v>124</v>
      </c>
      <c r="D883" s="8" t="s">
        <v>1351</v>
      </c>
      <c r="E883" s="8" t="s">
        <v>66</v>
      </c>
      <c r="F883" s="8">
        <v>0</v>
      </c>
      <c r="G883" s="8">
        <v>3</v>
      </c>
      <c r="H883" s="6" t="s">
        <v>344</v>
      </c>
      <c r="I883" s="176" t="s">
        <v>11389</v>
      </c>
      <c r="J883" s="176" t="s">
        <v>11389</v>
      </c>
      <c r="K883" s="176" t="s">
        <v>11388</v>
      </c>
      <c r="L883" s="8">
        <v>14</v>
      </c>
      <c r="M883" s="116"/>
      <c r="P8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&lt;tr&gt;&lt;td&gt;40505-3000&lt;/td&gt;&lt;td&gt;Antistrip additive, type 3&lt;/td&gt;&lt;td&gt;t&lt;/td&gt;&lt;td&gt;ANTISTRIP ADDITIVE, TYPE 3&lt;/td&gt;&lt;td&gt;TON&lt;/td&gt;&lt;td&gt;0&lt;/td&gt;&lt;td&gt;3&lt;/td&gt;&lt;td&gt;N&lt;/td&gt;&lt;td&gt; &lt;/td&gt;&lt;td&gt;&lt;/td&gt;&lt;/tr&gt;</v>
      </c>
      <c r="Q883" s="106" t="str">
        <f>IF(PayItems[[#This Row],[Date Added / Modified]]&gt;0,TEXT(PayItems[[#This Row],[Date Added / Modified]],"m/d/yyy"),"")</f>
        <v/>
      </c>
    </row>
    <row r="884" spans="1:17" x14ac:dyDescent="0.2">
      <c r="A884" s="6" t="s">
        <v>1380</v>
      </c>
      <c r="B884" s="6" t="s">
        <v>26</v>
      </c>
      <c r="C884" s="6" t="s">
        <v>124</v>
      </c>
      <c r="D884" s="6" t="s">
        <v>1353</v>
      </c>
      <c r="E884" s="8" t="s">
        <v>66</v>
      </c>
      <c r="F884" s="8">
        <v>0</v>
      </c>
      <c r="G884" s="8">
        <v>3</v>
      </c>
      <c r="H884" s="6" t="s">
        <v>344</v>
      </c>
      <c r="I884" s="176" t="s">
        <v>11389</v>
      </c>
      <c r="J884" s="176" t="s">
        <v>11389</v>
      </c>
      <c r="K884" s="176" t="s">
        <v>11388</v>
      </c>
      <c r="L884" s="8">
        <v>14</v>
      </c>
      <c r="M884" s="116"/>
      <c r="P8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&lt;tr&gt;&lt;td&gt;40506-0000&lt;/td&gt;&lt;td&gt;Mineral filler&lt;/td&gt;&lt;td&gt;t&lt;/td&gt;&lt;td&gt;MINERAL FILLER&lt;/td&gt;&lt;td&gt;TON&lt;/td&gt;&lt;td&gt;0&lt;/td&gt;&lt;td&gt;3&lt;/td&gt;&lt;td&gt;N&lt;/td&gt;&lt;td&gt; &lt;/td&gt;&lt;td&gt;&lt;/td&gt;&lt;/tr&gt;</v>
      </c>
      <c r="Q884" s="106" t="str">
        <f>IF(PayItems[[#This Row],[Date Added / Modified]]&gt;0,TEXT(PayItems[[#This Row],[Date Added / Modified]],"m/d/yyy"),"")</f>
        <v/>
      </c>
    </row>
    <row r="885" spans="1:17" x14ac:dyDescent="0.2">
      <c r="A885" s="6" t="s">
        <v>9083</v>
      </c>
      <c r="B885" s="6" t="s">
        <v>100</v>
      </c>
      <c r="C885" s="6" t="s">
        <v>124</v>
      </c>
      <c r="D885" s="6" t="s">
        <v>1413</v>
      </c>
      <c r="E885" s="6" t="s">
        <v>66</v>
      </c>
      <c r="F885" s="8">
        <v>0</v>
      </c>
      <c r="G885" s="8">
        <v>3</v>
      </c>
      <c r="H885" s="6" t="s">
        <v>344</v>
      </c>
      <c r="I885" s="176" t="s">
        <v>11389</v>
      </c>
      <c r="J885" s="176" t="s">
        <v>11389</v>
      </c>
      <c r="K885" s="176" t="s">
        <v>11388</v>
      </c>
      <c r="L885" s="8">
        <v>14</v>
      </c>
      <c r="M885" s="116"/>
      <c r="P8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&lt;tr&gt;&lt;td&gt;40601-0000&lt;/td&gt;&lt;td&gt;Fog seal&lt;/td&gt;&lt;td&gt;t&lt;/td&gt;&lt;td&gt;FOG SEAL&lt;/td&gt;&lt;td&gt;TON&lt;/td&gt;&lt;td&gt;0&lt;/td&gt;&lt;td&gt;3&lt;/td&gt;&lt;td&gt;N&lt;/td&gt;&lt;td&gt; &lt;/td&gt;&lt;td&gt;&lt;/td&gt;&lt;/tr&gt;</v>
      </c>
      <c r="Q885" s="106" t="str">
        <f>IF(PayItems[[#This Row],[Date Added / Modified]]&gt;0,TEXT(PayItems[[#This Row],[Date Added / Modified]],"m/d/yyy"),"")</f>
        <v/>
      </c>
    </row>
    <row r="886" spans="1:17" x14ac:dyDescent="0.2">
      <c r="A886" s="6" t="s">
        <v>9084</v>
      </c>
      <c r="B886" s="6" t="s">
        <v>100</v>
      </c>
      <c r="C886" s="6" t="s">
        <v>109</v>
      </c>
      <c r="D886" s="6" t="s">
        <v>1413</v>
      </c>
      <c r="E886" s="6" t="s">
        <v>62</v>
      </c>
      <c r="F886" s="8">
        <v>0</v>
      </c>
      <c r="G886" s="8">
        <v>3</v>
      </c>
      <c r="H886" s="6" t="s">
        <v>344</v>
      </c>
      <c r="I886" s="176" t="s">
        <v>11389</v>
      </c>
      <c r="J886" s="176" t="s">
        <v>11389</v>
      </c>
      <c r="K886" s="176" t="s">
        <v>11388</v>
      </c>
      <c r="L886" s="8">
        <v>14</v>
      </c>
      <c r="M886" s="116"/>
      <c r="P8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&lt;tr&gt;&lt;td&gt;40602-0000&lt;/td&gt;&lt;td&gt;Fog seal&lt;/td&gt;&lt;td&gt;m2&lt;/td&gt;&lt;td&gt;FOG SEAL&lt;/td&gt;&lt;td&gt;SQYD&lt;/td&gt;&lt;td&gt;0&lt;/td&gt;&lt;td&gt;3&lt;/td&gt;&lt;td&gt;N&lt;/td&gt;&lt;td&gt; &lt;/td&gt;&lt;td&gt;&lt;/td&gt;&lt;/tr&gt;</v>
      </c>
      <c r="Q886" s="106" t="str">
        <f>IF(PayItems[[#This Row],[Date Added / Modified]]&gt;0,TEXT(PayItems[[#This Row],[Date Added / Modified]],"m/d/yyy"),"")</f>
        <v/>
      </c>
    </row>
    <row r="887" spans="1:17" x14ac:dyDescent="0.2">
      <c r="A887" s="6" t="s">
        <v>9085</v>
      </c>
      <c r="B887" s="6" t="s">
        <v>103</v>
      </c>
      <c r="C887" s="6" t="s">
        <v>124</v>
      </c>
      <c r="D887" s="6" t="s">
        <v>441</v>
      </c>
      <c r="E887" s="6" t="s">
        <v>66</v>
      </c>
      <c r="F887" s="8">
        <v>0</v>
      </c>
      <c r="G887" s="8">
        <v>3</v>
      </c>
      <c r="H887" s="6" t="s">
        <v>344</v>
      </c>
      <c r="I887" s="176" t="s">
        <v>11389</v>
      </c>
      <c r="J887" s="176" t="s">
        <v>11389</v>
      </c>
      <c r="K887" s="176" t="s">
        <v>11388</v>
      </c>
      <c r="L887" s="8">
        <v>14</v>
      </c>
      <c r="M887" s="116"/>
      <c r="P8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&lt;tr&gt;&lt;td&gt;40605-0000&lt;/td&gt;&lt;td&gt;Blotter&lt;/td&gt;&lt;td&gt;t&lt;/td&gt;&lt;td&gt;BLOTTER&lt;/td&gt;&lt;td&gt;TON&lt;/td&gt;&lt;td&gt;0&lt;/td&gt;&lt;td&gt;3&lt;/td&gt;&lt;td&gt;N&lt;/td&gt;&lt;td&gt; &lt;/td&gt;&lt;td&gt;&lt;/td&gt;&lt;/tr&gt;</v>
      </c>
      <c r="Q887" s="106" t="str">
        <f>IF(PayItems[[#This Row],[Date Added / Modified]]&gt;0,TEXT(PayItems[[#This Row],[Date Added / Modified]],"m/d/yyy"),"")</f>
        <v/>
      </c>
    </row>
    <row r="888" spans="1:17" x14ac:dyDescent="0.2">
      <c r="A888" s="6" t="s">
        <v>9086</v>
      </c>
      <c r="B888" s="6" t="s">
        <v>103</v>
      </c>
      <c r="C888" s="6" t="s">
        <v>109</v>
      </c>
      <c r="D888" s="6" t="s">
        <v>441</v>
      </c>
      <c r="E888" s="6" t="s">
        <v>62</v>
      </c>
      <c r="F888" s="8">
        <v>0</v>
      </c>
      <c r="G888" s="8">
        <v>3</v>
      </c>
      <c r="H888" s="6" t="s">
        <v>344</v>
      </c>
      <c r="I888" s="176" t="s">
        <v>11389</v>
      </c>
      <c r="J888" s="176" t="s">
        <v>11389</v>
      </c>
      <c r="K888" s="176" t="s">
        <v>11388</v>
      </c>
      <c r="L888" s="8">
        <v>14</v>
      </c>
      <c r="M888" s="116"/>
      <c r="P8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&lt;tr&gt;&lt;td&gt;40606-0000&lt;/td&gt;&lt;td&gt;Blotter&lt;/td&gt;&lt;td&gt;m2&lt;/td&gt;&lt;td&gt;BLOTTER&lt;/td&gt;&lt;td&gt;SQYD&lt;/td&gt;&lt;td&gt;0&lt;/td&gt;&lt;td&gt;3&lt;/td&gt;&lt;td&gt;N&lt;/td&gt;&lt;td&gt; &lt;/td&gt;&lt;td&gt;&lt;/td&gt;&lt;/tr&gt;</v>
      </c>
      <c r="Q888" s="106" t="str">
        <f>IF(PayItems[[#This Row],[Date Added / Modified]]&gt;0,TEXT(PayItems[[#This Row],[Date Added / Modified]],"m/d/yyy"),"")</f>
        <v/>
      </c>
    </row>
    <row r="889" spans="1:17" x14ac:dyDescent="0.2">
      <c r="A889" s="6" t="s">
        <v>9087</v>
      </c>
      <c r="B889" s="6" t="s">
        <v>8809</v>
      </c>
      <c r="C889" s="6" t="s">
        <v>124</v>
      </c>
      <c r="D889" s="6" t="s">
        <v>8799</v>
      </c>
      <c r="E889" s="6" t="s">
        <v>66</v>
      </c>
      <c r="F889" s="8">
        <v>0</v>
      </c>
      <c r="G889" s="8">
        <v>3</v>
      </c>
      <c r="H889" s="6" t="s">
        <v>184</v>
      </c>
      <c r="I889" s="176" t="s">
        <v>11388</v>
      </c>
      <c r="J889" s="176" t="s">
        <v>11389</v>
      </c>
      <c r="K889" s="176" t="s">
        <v>11388</v>
      </c>
      <c r="L889" s="8">
        <v>14</v>
      </c>
      <c r="M889" s="116"/>
      <c r="P8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&lt;tr&gt;&lt;td&gt;40701-0100&lt;/td&gt;&lt;td&gt;Chip seal, type 1A&lt;/td&gt;&lt;td&gt;t&lt;/td&gt;&lt;td&gt;CHIP SEAL, TYPE 1A&lt;/td&gt;&lt;td&gt;TON&lt;/td&gt;&lt;td&gt;0&lt;/td&gt;&lt;td&gt;3&lt;/td&gt;&lt;td&gt;NM&lt;/td&gt;&lt;td&gt; &lt;/td&gt;&lt;td&gt;&lt;/td&gt;&lt;/tr&gt;</v>
      </c>
      <c r="Q889" s="106" t="str">
        <f>IF(PayItems[[#This Row],[Date Added / Modified]]&gt;0,TEXT(PayItems[[#This Row],[Date Added / Modified]],"m/d/yyy"),"")</f>
        <v/>
      </c>
    </row>
    <row r="890" spans="1:17" x14ac:dyDescent="0.2">
      <c r="A890" s="6" t="s">
        <v>9088</v>
      </c>
      <c r="B890" s="6" t="s">
        <v>8810</v>
      </c>
      <c r="C890" s="6" t="s">
        <v>124</v>
      </c>
      <c r="D890" s="6" t="s">
        <v>8802</v>
      </c>
      <c r="E890" s="6" t="s">
        <v>66</v>
      </c>
      <c r="F890" s="8">
        <v>0</v>
      </c>
      <c r="G890" s="8">
        <v>3</v>
      </c>
      <c r="H890" s="6" t="s">
        <v>184</v>
      </c>
      <c r="I890" s="176" t="s">
        <v>11388</v>
      </c>
      <c r="J890" s="176" t="s">
        <v>11389</v>
      </c>
      <c r="K890" s="176" t="s">
        <v>11388</v>
      </c>
      <c r="L890" s="8">
        <v>14</v>
      </c>
      <c r="M890" s="116"/>
      <c r="P8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&lt;tr&gt;&lt;td&gt;40701-0200&lt;/td&gt;&lt;td&gt;Chip seal, type 1B&lt;/td&gt;&lt;td&gt;t&lt;/td&gt;&lt;td&gt;CHIP SEAL, TYPE 1B&lt;/td&gt;&lt;td&gt;TON&lt;/td&gt;&lt;td&gt;0&lt;/td&gt;&lt;td&gt;3&lt;/td&gt;&lt;td&gt;NM&lt;/td&gt;&lt;td&gt; &lt;/td&gt;&lt;td&gt;&lt;/td&gt;&lt;/tr&gt;</v>
      </c>
      <c r="Q890" s="106" t="str">
        <f>IF(PayItems[[#This Row],[Date Added / Modified]]&gt;0,TEXT(PayItems[[#This Row],[Date Added / Modified]],"m/d/yyy"),"")</f>
        <v/>
      </c>
    </row>
    <row r="891" spans="1:17" x14ac:dyDescent="0.2">
      <c r="A891" s="6" t="s">
        <v>9089</v>
      </c>
      <c r="B891" s="6" t="s">
        <v>8811</v>
      </c>
      <c r="C891" s="6" t="s">
        <v>124</v>
      </c>
      <c r="D891" s="6" t="s">
        <v>8800</v>
      </c>
      <c r="E891" s="6" t="s">
        <v>66</v>
      </c>
      <c r="F891" s="8">
        <v>0</v>
      </c>
      <c r="G891" s="8">
        <v>3</v>
      </c>
      <c r="H891" s="6" t="s">
        <v>184</v>
      </c>
      <c r="I891" s="176" t="s">
        <v>11388</v>
      </c>
      <c r="J891" s="176" t="s">
        <v>11389</v>
      </c>
      <c r="K891" s="176" t="s">
        <v>11388</v>
      </c>
      <c r="L891" s="8">
        <v>14</v>
      </c>
      <c r="M891" s="116"/>
      <c r="P8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&lt;tr&gt;&lt;td&gt;40701-0300&lt;/td&gt;&lt;td&gt;Chip seal, type 1C&lt;/td&gt;&lt;td&gt;t&lt;/td&gt;&lt;td&gt;CHIP SEAL, TYPE 1C&lt;/td&gt;&lt;td&gt;TON&lt;/td&gt;&lt;td&gt;0&lt;/td&gt;&lt;td&gt;3&lt;/td&gt;&lt;td&gt;NM&lt;/td&gt;&lt;td&gt; &lt;/td&gt;&lt;td&gt;&lt;/td&gt;&lt;/tr&gt;</v>
      </c>
      <c r="Q891" s="106" t="str">
        <f>IF(PayItems[[#This Row],[Date Added / Modified]]&gt;0,TEXT(PayItems[[#This Row],[Date Added / Modified]],"m/d/yyy"),"")</f>
        <v/>
      </c>
    </row>
    <row r="892" spans="1:17" x14ac:dyDescent="0.2">
      <c r="A892" s="6" t="s">
        <v>9090</v>
      </c>
      <c r="B892" s="6" t="s">
        <v>8812</v>
      </c>
      <c r="C892" s="6" t="s">
        <v>124</v>
      </c>
      <c r="D892" s="6" t="s">
        <v>8801</v>
      </c>
      <c r="E892" s="6" t="s">
        <v>66</v>
      </c>
      <c r="F892" s="8">
        <v>0</v>
      </c>
      <c r="G892" s="8">
        <v>3</v>
      </c>
      <c r="H892" s="6" t="s">
        <v>184</v>
      </c>
      <c r="I892" s="176" t="s">
        <v>11388</v>
      </c>
      <c r="J892" s="176" t="s">
        <v>11389</v>
      </c>
      <c r="K892" s="176" t="s">
        <v>11388</v>
      </c>
      <c r="L892" s="8">
        <v>14</v>
      </c>
      <c r="M892" s="116"/>
      <c r="P8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&lt;tr&gt;&lt;td&gt;40701-0400&lt;/td&gt;&lt;td&gt;Chip seal, type 1D&lt;/td&gt;&lt;td&gt;t&lt;/td&gt;&lt;td&gt;CHIP SEAL, TYPE 1D&lt;/td&gt;&lt;td&gt;TON&lt;/td&gt;&lt;td&gt;0&lt;/td&gt;&lt;td&gt;3&lt;/td&gt;&lt;td&gt;NM&lt;/td&gt;&lt;td&gt; &lt;/td&gt;&lt;td&gt;&lt;/td&gt;&lt;/tr&gt;</v>
      </c>
      <c r="Q892" s="106" t="str">
        <f>IF(PayItems[[#This Row],[Date Added / Modified]]&gt;0,TEXT(PayItems[[#This Row],[Date Added / Modified]],"m/d/yyy"),"")</f>
        <v/>
      </c>
    </row>
    <row r="893" spans="1:17" x14ac:dyDescent="0.2">
      <c r="A893" s="6" t="s">
        <v>9091</v>
      </c>
      <c r="B893" s="6" t="s">
        <v>8813</v>
      </c>
      <c r="C893" s="6" t="s">
        <v>124</v>
      </c>
      <c r="D893" s="6" t="s">
        <v>8803</v>
      </c>
      <c r="E893" s="6" t="s">
        <v>66</v>
      </c>
      <c r="F893" s="8">
        <v>0</v>
      </c>
      <c r="G893" s="8">
        <v>3</v>
      </c>
      <c r="H893" s="6" t="s">
        <v>184</v>
      </c>
      <c r="I893" s="176" t="s">
        <v>11388</v>
      </c>
      <c r="J893" s="176" t="s">
        <v>11389</v>
      </c>
      <c r="K893" s="176" t="s">
        <v>11388</v>
      </c>
      <c r="L893" s="8">
        <v>14</v>
      </c>
      <c r="M893" s="116"/>
      <c r="P8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&lt;tr&gt;&lt;td&gt;40701-1100&lt;/td&gt;&lt;td&gt;Chip seal, type 2A, grading A&lt;/td&gt;&lt;td&gt;t&lt;/td&gt;&lt;td&gt;CHIP SEAL, TYPE 2A, GRADING A&lt;/td&gt;&lt;td&gt;TON&lt;/td&gt;&lt;td&gt;0&lt;/td&gt;&lt;td&gt;3&lt;/td&gt;&lt;td&gt;NM&lt;/td&gt;&lt;td&gt; &lt;/td&gt;&lt;td&gt;&lt;/td&gt;&lt;/tr&gt;</v>
      </c>
      <c r="Q893" s="106" t="str">
        <f>IF(PayItems[[#This Row],[Date Added / Modified]]&gt;0,TEXT(PayItems[[#This Row],[Date Added / Modified]],"m/d/yyy"),"")</f>
        <v/>
      </c>
    </row>
    <row r="894" spans="1:17" x14ac:dyDescent="0.2">
      <c r="A894" s="6" t="s">
        <v>9092</v>
      </c>
      <c r="B894" s="6" t="s">
        <v>8814</v>
      </c>
      <c r="C894" s="6" t="s">
        <v>124</v>
      </c>
      <c r="D894" s="6" t="s">
        <v>8804</v>
      </c>
      <c r="E894" s="6" t="s">
        <v>66</v>
      </c>
      <c r="F894" s="8">
        <v>0</v>
      </c>
      <c r="G894" s="8">
        <v>3</v>
      </c>
      <c r="H894" s="6" t="s">
        <v>184</v>
      </c>
      <c r="I894" s="176" t="s">
        <v>11388</v>
      </c>
      <c r="J894" s="176" t="s">
        <v>11389</v>
      </c>
      <c r="K894" s="176" t="s">
        <v>11388</v>
      </c>
      <c r="L894" s="8">
        <v>14</v>
      </c>
      <c r="M894" s="116"/>
      <c r="P8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&lt;tr&gt;&lt;td&gt;40701-1200&lt;/td&gt;&lt;td&gt;Chip seal, type 2A, grading C&lt;/td&gt;&lt;td&gt;t&lt;/td&gt;&lt;td&gt;CHIP SEAL, TYPE 2A, GRADING C&lt;/td&gt;&lt;td&gt;TON&lt;/td&gt;&lt;td&gt;0&lt;/td&gt;&lt;td&gt;3&lt;/td&gt;&lt;td&gt;NM&lt;/td&gt;&lt;td&gt; &lt;/td&gt;&lt;td&gt;&lt;/td&gt;&lt;/tr&gt;</v>
      </c>
      <c r="Q894" s="106" t="str">
        <f>IF(PayItems[[#This Row],[Date Added / Modified]]&gt;0,TEXT(PayItems[[#This Row],[Date Added / Modified]],"m/d/yyy"),"")</f>
        <v/>
      </c>
    </row>
    <row r="895" spans="1:17" x14ac:dyDescent="0.2">
      <c r="A895" s="6" t="s">
        <v>9093</v>
      </c>
      <c r="B895" s="6" t="s">
        <v>8815</v>
      </c>
      <c r="C895" s="6" t="s">
        <v>124</v>
      </c>
      <c r="D895" s="6" t="s">
        <v>8805</v>
      </c>
      <c r="E895" s="6" t="s">
        <v>66</v>
      </c>
      <c r="F895" s="8">
        <v>0</v>
      </c>
      <c r="G895" s="8">
        <v>3</v>
      </c>
      <c r="H895" s="6" t="s">
        <v>184</v>
      </c>
      <c r="I895" s="176" t="s">
        <v>11388</v>
      </c>
      <c r="J895" s="176" t="s">
        <v>11389</v>
      </c>
      <c r="K895" s="176" t="s">
        <v>11388</v>
      </c>
      <c r="L895" s="8">
        <v>14</v>
      </c>
      <c r="M895" s="116"/>
      <c r="P8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&lt;tr&gt;&lt;td&gt;40701-1300&lt;/td&gt;&lt;td&gt;Chip seal, type 2B, grading B&lt;/td&gt;&lt;td&gt;t&lt;/td&gt;&lt;td&gt;CHIP SEAL, TYPE 2B, GRADING B&lt;/td&gt;&lt;td&gt;TON&lt;/td&gt;&lt;td&gt;0&lt;/td&gt;&lt;td&gt;3&lt;/td&gt;&lt;td&gt;NM&lt;/td&gt;&lt;td&gt; &lt;/td&gt;&lt;td&gt;&lt;/td&gt;&lt;/tr&gt;</v>
      </c>
      <c r="Q895" s="106" t="str">
        <f>IF(PayItems[[#This Row],[Date Added / Modified]]&gt;0,TEXT(PayItems[[#This Row],[Date Added / Modified]],"m/d/yyy"),"")</f>
        <v/>
      </c>
    </row>
    <row r="896" spans="1:17" x14ac:dyDescent="0.2">
      <c r="A896" s="6" t="s">
        <v>9094</v>
      </c>
      <c r="B896" s="6" t="s">
        <v>8816</v>
      </c>
      <c r="C896" s="6" t="s">
        <v>124</v>
      </c>
      <c r="D896" s="6" t="s">
        <v>8806</v>
      </c>
      <c r="E896" s="6" t="s">
        <v>66</v>
      </c>
      <c r="F896" s="8">
        <v>0</v>
      </c>
      <c r="G896" s="8">
        <v>3</v>
      </c>
      <c r="H896" s="6" t="s">
        <v>184</v>
      </c>
      <c r="I896" s="176" t="s">
        <v>11388</v>
      </c>
      <c r="J896" s="176" t="s">
        <v>11389</v>
      </c>
      <c r="K896" s="176" t="s">
        <v>11388</v>
      </c>
      <c r="L896" s="8">
        <v>14</v>
      </c>
      <c r="M896" s="116"/>
      <c r="P8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&lt;tr&gt;&lt;td&gt;40701-1400&lt;/td&gt;&lt;td&gt;Chip seal, type 2B, grading C&lt;/td&gt;&lt;td&gt;t&lt;/td&gt;&lt;td&gt;CHIP SEAL, TYPE 2B, GRADING C&lt;/td&gt;&lt;td&gt;TON&lt;/td&gt;&lt;td&gt;0&lt;/td&gt;&lt;td&gt;3&lt;/td&gt;&lt;td&gt;NM&lt;/td&gt;&lt;td&gt; &lt;/td&gt;&lt;td&gt;&lt;/td&gt;&lt;/tr&gt;</v>
      </c>
      <c r="Q896" s="106" t="str">
        <f>IF(PayItems[[#This Row],[Date Added / Modified]]&gt;0,TEXT(PayItems[[#This Row],[Date Added / Modified]],"m/d/yyy"),"")</f>
        <v/>
      </c>
    </row>
    <row r="897" spans="1:17" x14ac:dyDescent="0.2">
      <c r="A897" s="6" t="s">
        <v>9095</v>
      </c>
      <c r="B897" s="6" t="s">
        <v>8817</v>
      </c>
      <c r="C897" s="6" t="s">
        <v>124</v>
      </c>
      <c r="D897" s="6" t="s">
        <v>8807</v>
      </c>
      <c r="E897" s="6" t="s">
        <v>66</v>
      </c>
      <c r="F897" s="8">
        <v>0</v>
      </c>
      <c r="G897" s="8">
        <v>3</v>
      </c>
      <c r="H897" s="6" t="s">
        <v>184</v>
      </c>
      <c r="I897" s="176" t="s">
        <v>11388</v>
      </c>
      <c r="J897" s="176" t="s">
        <v>11389</v>
      </c>
      <c r="K897" s="176" t="s">
        <v>11388</v>
      </c>
      <c r="L897" s="8">
        <v>14</v>
      </c>
      <c r="M897" s="116"/>
      <c r="P8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&lt;tr&gt;&lt;td&gt;40701-1500&lt;/td&gt;&lt;td&gt;Chip seal, type 2C, grading C&lt;/td&gt;&lt;td&gt;t&lt;/td&gt;&lt;td&gt;CHIP SEAL, TYPE 2C, GRADING C&lt;/td&gt;&lt;td&gt;TON&lt;/td&gt;&lt;td&gt;0&lt;/td&gt;&lt;td&gt;3&lt;/td&gt;&lt;td&gt;NM&lt;/td&gt;&lt;td&gt; &lt;/td&gt;&lt;td&gt;&lt;/td&gt;&lt;/tr&gt;</v>
      </c>
      <c r="Q897" s="106" t="str">
        <f>IF(PayItems[[#This Row],[Date Added / Modified]]&gt;0,TEXT(PayItems[[#This Row],[Date Added / Modified]],"m/d/yyy"),"")</f>
        <v/>
      </c>
    </row>
    <row r="898" spans="1:17" x14ac:dyDescent="0.2">
      <c r="A898" s="6" t="s">
        <v>9096</v>
      </c>
      <c r="B898" s="6" t="s">
        <v>8818</v>
      </c>
      <c r="C898" s="6" t="s">
        <v>124</v>
      </c>
      <c r="D898" s="6" t="s">
        <v>8808</v>
      </c>
      <c r="E898" s="6" t="s">
        <v>66</v>
      </c>
      <c r="F898" s="8">
        <v>0</v>
      </c>
      <c r="G898" s="8">
        <v>3</v>
      </c>
      <c r="H898" s="6" t="s">
        <v>184</v>
      </c>
      <c r="I898" s="176" t="s">
        <v>11388</v>
      </c>
      <c r="J898" s="176" t="s">
        <v>11389</v>
      </c>
      <c r="K898" s="176" t="s">
        <v>11388</v>
      </c>
      <c r="L898" s="8">
        <v>14</v>
      </c>
      <c r="M898" s="116"/>
      <c r="P8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&lt;tr&gt;&lt;td&gt;40701-1600&lt;/td&gt;&lt;td&gt;Chip seal, type 2C, grading D&lt;/td&gt;&lt;td&gt;t&lt;/td&gt;&lt;td&gt;CHIP SEAL, TYPE 2C, GRADING D&lt;/td&gt;&lt;td&gt;TON&lt;/td&gt;&lt;td&gt;0&lt;/td&gt;&lt;td&gt;3&lt;/td&gt;&lt;td&gt;NM&lt;/td&gt;&lt;td&gt; &lt;/td&gt;&lt;td&gt;&lt;/td&gt;&lt;/tr&gt;</v>
      </c>
      <c r="Q898" s="106" t="str">
        <f>IF(PayItems[[#This Row],[Date Added / Modified]]&gt;0,TEXT(PayItems[[#This Row],[Date Added / Modified]],"m/d/yyy"),"")</f>
        <v/>
      </c>
    </row>
    <row r="899" spans="1:17" x14ac:dyDescent="0.2">
      <c r="A899" s="6" t="s">
        <v>9097</v>
      </c>
      <c r="B899" s="6" t="s">
        <v>8809</v>
      </c>
      <c r="C899" s="6" t="s">
        <v>109</v>
      </c>
      <c r="D899" s="6" t="s">
        <v>8799</v>
      </c>
      <c r="E899" s="6" t="s">
        <v>62</v>
      </c>
      <c r="F899" s="8">
        <v>0</v>
      </c>
      <c r="G899" s="8">
        <v>3</v>
      </c>
      <c r="H899" s="6" t="s">
        <v>184</v>
      </c>
      <c r="I899" s="176" t="s">
        <v>11388</v>
      </c>
      <c r="J899" s="176" t="s">
        <v>11389</v>
      </c>
      <c r="K899" s="176" t="s">
        <v>11388</v>
      </c>
      <c r="L899" s="8">
        <v>14</v>
      </c>
      <c r="M899" s="116"/>
      <c r="P8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&lt;tr&gt;&lt;td&gt;40702-0100&lt;/td&gt;&lt;td&gt;Chip seal, type 1A&lt;/td&gt;&lt;td&gt;m2&lt;/td&gt;&lt;td&gt;CHIP SEAL, TYPE 1A&lt;/td&gt;&lt;td&gt;SQYD&lt;/td&gt;&lt;td&gt;0&lt;/td&gt;&lt;td&gt;3&lt;/td&gt;&lt;td&gt;NM&lt;/td&gt;&lt;td&gt; &lt;/td&gt;&lt;td&gt;&lt;/td&gt;&lt;/tr&gt;</v>
      </c>
      <c r="Q899" s="106" t="str">
        <f>IF(PayItems[[#This Row],[Date Added / Modified]]&gt;0,TEXT(PayItems[[#This Row],[Date Added / Modified]],"m/d/yyy"),"")</f>
        <v/>
      </c>
    </row>
    <row r="900" spans="1:17" x14ac:dyDescent="0.2">
      <c r="A900" s="6" t="s">
        <v>9098</v>
      </c>
      <c r="B900" s="6" t="s">
        <v>8810</v>
      </c>
      <c r="C900" s="6" t="s">
        <v>109</v>
      </c>
      <c r="D900" s="6" t="s">
        <v>8802</v>
      </c>
      <c r="E900" s="6" t="s">
        <v>62</v>
      </c>
      <c r="F900" s="8">
        <v>0</v>
      </c>
      <c r="G900" s="8">
        <v>3</v>
      </c>
      <c r="H900" s="6" t="s">
        <v>184</v>
      </c>
      <c r="I900" s="176" t="s">
        <v>11388</v>
      </c>
      <c r="J900" s="176" t="s">
        <v>11389</v>
      </c>
      <c r="K900" s="176" t="s">
        <v>11388</v>
      </c>
      <c r="L900" s="8">
        <v>14</v>
      </c>
      <c r="M900" s="116"/>
      <c r="P9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&lt;tr&gt;&lt;td&gt;40702-0200&lt;/td&gt;&lt;td&gt;Chip seal, type 1B&lt;/td&gt;&lt;td&gt;m2&lt;/td&gt;&lt;td&gt;CHIP SEAL, TYPE 1B&lt;/td&gt;&lt;td&gt;SQYD&lt;/td&gt;&lt;td&gt;0&lt;/td&gt;&lt;td&gt;3&lt;/td&gt;&lt;td&gt;NM&lt;/td&gt;&lt;td&gt; &lt;/td&gt;&lt;td&gt;&lt;/td&gt;&lt;/tr&gt;</v>
      </c>
      <c r="Q900" s="106" t="str">
        <f>IF(PayItems[[#This Row],[Date Added / Modified]]&gt;0,TEXT(PayItems[[#This Row],[Date Added / Modified]],"m/d/yyy"),"")</f>
        <v/>
      </c>
    </row>
    <row r="901" spans="1:17" x14ac:dyDescent="0.2">
      <c r="A901" s="6" t="s">
        <v>9099</v>
      </c>
      <c r="B901" s="6" t="s">
        <v>8811</v>
      </c>
      <c r="C901" s="6" t="s">
        <v>109</v>
      </c>
      <c r="D901" s="6" t="s">
        <v>8800</v>
      </c>
      <c r="E901" s="6" t="s">
        <v>62</v>
      </c>
      <c r="F901" s="8">
        <v>0</v>
      </c>
      <c r="G901" s="8">
        <v>3</v>
      </c>
      <c r="H901" s="6" t="s">
        <v>184</v>
      </c>
      <c r="I901" s="176" t="s">
        <v>11388</v>
      </c>
      <c r="J901" s="176" t="s">
        <v>11389</v>
      </c>
      <c r="K901" s="176" t="s">
        <v>11388</v>
      </c>
      <c r="L901" s="8">
        <v>14</v>
      </c>
      <c r="M901" s="116"/>
      <c r="P9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&lt;tr&gt;&lt;td&gt;40702-0300&lt;/td&gt;&lt;td&gt;Chip seal, type 1C&lt;/td&gt;&lt;td&gt;m2&lt;/td&gt;&lt;td&gt;CHIP SEAL, TYPE 1C&lt;/td&gt;&lt;td&gt;SQYD&lt;/td&gt;&lt;td&gt;0&lt;/td&gt;&lt;td&gt;3&lt;/td&gt;&lt;td&gt;NM&lt;/td&gt;&lt;td&gt; &lt;/td&gt;&lt;td&gt;&lt;/td&gt;&lt;/tr&gt;</v>
      </c>
      <c r="Q901" s="106" t="str">
        <f>IF(PayItems[[#This Row],[Date Added / Modified]]&gt;0,TEXT(PayItems[[#This Row],[Date Added / Modified]],"m/d/yyy"),"")</f>
        <v/>
      </c>
    </row>
    <row r="902" spans="1:17" x14ac:dyDescent="0.2">
      <c r="A902" s="6" t="s">
        <v>9100</v>
      </c>
      <c r="B902" s="6" t="s">
        <v>8812</v>
      </c>
      <c r="C902" s="6" t="s">
        <v>109</v>
      </c>
      <c r="D902" s="6" t="s">
        <v>8801</v>
      </c>
      <c r="E902" s="6" t="s">
        <v>62</v>
      </c>
      <c r="F902" s="8">
        <v>0</v>
      </c>
      <c r="G902" s="8">
        <v>3</v>
      </c>
      <c r="H902" s="6" t="s">
        <v>184</v>
      </c>
      <c r="I902" s="176" t="s">
        <v>11388</v>
      </c>
      <c r="J902" s="176" t="s">
        <v>11389</v>
      </c>
      <c r="K902" s="176" t="s">
        <v>11388</v>
      </c>
      <c r="L902" s="8">
        <v>14</v>
      </c>
      <c r="M902" s="116"/>
      <c r="P9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&lt;tr&gt;&lt;td&gt;40702-0400&lt;/td&gt;&lt;td&gt;Chip seal, type 1D&lt;/td&gt;&lt;td&gt;m2&lt;/td&gt;&lt;td&gt;CHIP SEAL, TYPE 1D&lt;/td&gt;&lt;td&gt;SQYD&lt;/td&gt;&lt;td&gt;0&lt;/td&gt;&lt;td&gt;3&lt;/td&gt;&lt;td&gt;NM&lt;/td&gt;&lt;td&gt; &lt;/td&gt;&lt;td&gt;&lt;/td&gt;&lt;/tr&gt;</v>
      </c>
      <c r="Q902" s="106" t="str">
        <f>IF(PayItems[[#This Row],[Date Added / Modified]]&gt;0,TEXT(PayItems[[#This Row],[Date Added / Modified]],"m/d/yyy"),"")</f>
        <v/>
      </c>
    </row>
    <row r="903" spans="1:17" x14ac:dyDescent="0.2">
      <c r="A903" s="6" t="s">
        <v>9101</v>
      </c>
      <c r="B903" s="6" t="s">
        <v>8820</v>
      </c>
      <c r="C903" s="6" t="s">
        <v>109</v>
      </c>
      <c r="D903" s="6" t="s">
        <v>8822</v>
      </c>
      <c r="E903" s="6" t="s">
        <v>62</v>
      </c>
      <c r="F903" s="8">
        <v>0</v>
      </c>
      <c r="G903" s="8">
        <v>3</v>
      </c>
      <c r="H903" s="6" t="s">
        <v>184</v>
      </c>
      <c r="I903" s="176" t="s">
        <v>11388</v>
      </c>
      <c r="J903" s="176" t="s">
        <v>11389</v>
      </c>
      <c r="K903" s="176" t="s">
        <v>11388</v>
      </c>
      <c r="L903" s="8">
        <v>14</v>
      </c>
      <c r="M903" s="116"/>
      <c r="P9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&lt;tr&gt;&lt;td&gt;40702-1100&lt;/td&gt;&lt;td&gt;Chip seal, type 2A&lt;/td&gt;&lt;td&gt;m2&lt;/td&gt;&lt;td&gt;CHIP SEAL, TYPE 2A&lt;/td&gt;&lt;td&gt;SQYD&lt;/td&gt;&lt;td&gt;0&lt;/td&gt;&lt;td&gt;3&lt;/td&gt;&lt;td&gt;NM&lt;/td&gt;&lt;td&gt; &lt;/td&gt;&lt;td&gt;&lt;/td&gt;&lt;/tr&gt;</v>
      </c>
      <c r="Q903" s="106" t="str">
        <f>IF(PayItems[[#This Row],[Date Added / Modified]]&gt;0,TEXT(PayItems[[#This Row],[Date Added / Modified]],"m/d/yyy"),"")</f>
        <v/>
      </c>
    </row>
    <row r="904" spans="1:17" x14ac:dyDescent="0.2">
      <c r="A904" s="6" t="s">
        <v>9102</v>
      </c>
      <c r="B904" s="6" t="s">
        <v>8821</v>
      </c>
      <c r="C904" s="6" t="s">
        <v>109</v>
      </c>
      <c r="D904" s="6" t="s">
        <v>8823</v>
      </c>
      <c r="E904" s="6" t="s">
        <v>62</v>
      </c>
      <c r="F904" s="8">
        <v>0</v>
      </c>
      <c r="G904" s="8">
        <v>3</v>
      </c>
      <c r="H904" s="6" t="s">
        <v>184</v>
      </c>
      <c r="I904" s="176" t="s">
        <v>11388</v>
      </c>
      <c r="J904" s="176" t="s">
        <v>11389</v>
      </c>
      <c r="K904" s="176" t="s">
        <v>11388</v>
      </c>
      <c r="L904" s="8">
        <v>14</v>
      </c>
      <c r="M904" s="116"/>
      <c r="P9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&lt;tr&gt;&lt;td&gt;40702-1200&lt;/td&gt;&lt;td&gt;Chip seal, type 2B&lt;/td&gt;&lt;td&gt;m2&lt;/td&gt;&lt;td&gt;CHIP SEAL, TYPE 2B&lt;/td&gt;&lt;td&gt;SQYD&lt;/td&gt;&lt;td&gt;0&lt;/td&gt;&lt;td&gt;3&lt;/td&gt;&lt;td&gt;NM&lt;/td&gt;&lt;td&gt; &lt;/td&gt;&lt;td&gt;&lt;/td&gt;&lt;/tr&gt;</v>
      </c>
      <c r="Q904" s="106" t="str">
        <f>IF(PayItems[[#This Row],[Date Added / Modified]]&gt;0,TEXT(PayItems[[#This Row],[Date Added / Modified]],"m/d/yyy"),"")</f>
        <v/>
      </c>
    </row>
    <row r="905" spans="1:17" x14ac:dyDescent="0.2">
      <c r="A905" s="6" t="s">
        <v>9103</v>
      </c>
      <c r="B905" s="6" t="s">
        <v>8819</v>
      </c>
      <c r="C905" s="6" t="s">
        <v>109</v>
      </c>
      <c r="D905" s="6" t="s">
        <v>8824</v>
      </c>
      <c r="E905" s="6" t="s">
        <v>62</v>
      </c>
      <c r="F905" s="8">
        <v>0</v>
      </c>
      <c r="G905" s="8">
        <v>3</v>
      </c>
      <c r="H905" s="6" t="s">
        <v>184</v>
      </c>
      <c r="I905" s="176" t="s">
        <v>11388</v>
      </c>
      <c r="J905" s="176" t="s">
        <v>11389</v>
      </c>
      <c r="K905" s="176" t="s">
        <v>11388</v>
      </c>
      <c r="L905" s="8">
        <v>14</v>
      </c>
      <c r="M905" s="116"/>
      <c r="P9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&lt;tr&gt;&lt;td&gt;40702-1300&lt;/td&gt;&lt;td&gt;Chip seal, type 2C&lt;/td&gt;&lt;td&gt;m2&lt;/td&gt;&lt;td&gt;CHIP SEAL, TYPE 2C&lt;/td&gt;&lt;td&gt;SQYD&lt;/td&gt;&lt;td&gt;0&lt;/td&gt;&lt;td&gt;3&lt;/td&gt;&lt;td&gt;NM&lt;/td&gt;&lt;td&gt; &lt;/td&gt;&lt;td&gt;&lt;/td&gt;&lt;/tr&gt;</v>
      </c>
      <c r="Q905" s="106" t="str">
        <f>IF(PayItems[[#This Row],[Date Added / Modified]]&gt;0,TEXT(PayItems[[#This Row],[Date Added / Modified]],"m/d/yyy"),"")</f>
        <v/>
      </c>
    </row>
    <row r="906" spans="1:17" x14ac:dyDescent="0.2">
      <c r="A906" s="6" t="s">
        <v>9104</v>
      </c>
      <c r="B906" s="6" t="s">
        <v>1480</v>
      </c>
      <c r="C906" s="6" t="s">
        <v>124</v>
      </c>
      <c r="D906" s="6" t="s">
        <v>8748</v>
      </c>
      <c r="E906" s="6" t="s">
        <v>66</v>
      </c>
      <c r="F906" s="8">
        <v>0</v>
      </c>
      <c r="G906" s="8">
        <v>3</v>
      </c>
      <c r="H906" s="6" t="s">
        <v>344</v>
      </c>
      <c r="I906" s="176" t="s">
        <v>11389</v>
      </c>
      <c r="J906" s="176" t="s">
        <v>11389</v>
      </c>
      <c r="K906" s="176" t="s">
        <v>11388</v>
      </c>
      <c r="L906" s="8">
        <v>14</v>
      </c>
      <c r="M906" s="116"/>
      <c r="P9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&lt;tr&gt;&lt;td&gt;40710-0000&lt;/td&gt;&lt;td&gt;Asphalt binder&lt;/td&gt;&lt;td&gt;t&lt;/td&gt;&lt;td&gt;ASPHALT BINDER&lt;/td&gt;&lt;td&gt;TON&lt;/td&gt;&lt;td&gt;0&lt;/td&gt;&lt;td&gt;3&lt;/td&gt;&lt;td&gt;N&lt;/td&gt;&lt;td&gt; &lt;/td&gt;&lt;td&gt;&lt;/td&gt;&lt;/tr&gt;</v>
      </c>
      <c r="Q906" s="106" t="str">
        <f>IF(PayItems[[#This Row],[Date Added / Modified]]&gt;0,TEXT(PayItems[[#This Row],[Date Added / Modified]],"m/d/yyy"),"")</f>
        <v/>
      </c>
    </row>
    <row r="907" spans="1:17" x14ac:dyDescent="0.2">
      <c r="A907" s="6" t="s">
        <v>9105</v>
      </c>
      <c r="B907" s="6" t="s">
        <v>14</v>
      </c>
      <c r="C907" s="6" t="s">
        <v>124</v>
      </c>
      <c r="D907" s="6" t="s">
        <v>411</v>
      </c>
      <c r="E907" s="6" t="s">
        <v>66</v>
      </c>
      <c r="F907" s="8">
        <v>0</v>
      </c>
      <c r="G907" s="8">
        <v>3</v>
      </c>
      <c r="H907" s="6" t="s">
        <v>344</v>
      </c>
      <c r="I907" s="176" t="s">
        <v>11389</v>
      </c>
      <c r="J907" s="176" t="s">
        <v>11389</v>
      </c>
      <c r="K907" s="176" t="s">
        <v>11388</v>
      </c>
      <c r="L907" s="8">
        <v>14</v>
      </c>
      <c r="M907" s="116"/>
      <c r="P9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&lt;tr&gt;&lt;td&gt;40711-0000&lt;/td&gt;&lt;td&gt;Emulsified asphalt&lt;/td&gt;&lt;td&gt;t&lt;/td&gt;&lt;td&gt;EMULSIFIED ASPHALT&lt;/td&gt;&lt;td&gt;TON&lt;/td&gt;&lt;td&gt;0&lt;/td&gt;&lt;td&gt;3&lt;/td&gt;&lt;td&gt;N&lt;/td&gt;&lt;td&gt; &lt;/td&gt;&lt;td&gt;&lt;/td&gt;&lt;/tr&gt;</v>
      </c>
      <c r="Q907" s="106" t="str">
        <f>IF(PayItems[[#This Row],[Date Added / Modified]]&gt;0,TEXT(PayItems[[#This Row],[Date Added / Modified]],"m/d/yyy"),"")</f>
        <v/>
      </c>
    </row>
    <row r="908" spans="1:17" x14ac:dyDescent="0.2">
      <c r="A908" s="6" t="s">
        <v>9106</v>
      </c>
      <c r="B908" s="6" t="s">
        <v>103</v>
      </c>
      <c r="C908" s="6" t="s">
        <v>124</v>
      </c>
      <c r="D908" s="6" t="s">
        <v>441</v>
      </c>
      <c r="E908" s="6" t="s">
        <v>66</v>
      </c>
      <c r="F908" s="8">
        <v>0</v>
      </c>
      <c r="G908" s="8">
        <v>3</v>
      </c>
      <c r="H908" s="6" t="s">
        <v>344</v>
      </c>
      <c r="I908" s="176" t="s">
        <v>11389</v>
      </c>
      <c r="J908" s="176" t="s">
        <v>11389</v>
      </c>
      <c r="K908" s="176" t="s">
        <v>11388</v>
      </c>
      <c r="L908" s="8">
        <v>14</v>
      </c>
      <c r="M908" s="116"/>
      <c r="P9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&lt;tr&gt;&lt;td&gt;40712-0000&lt;/td&gt;&lt;td&gt;Blotter&lt;/td&gt;&lt;td&gt;t&lt;/td&gt;&lt;td&gt;BLOTTER&lt;/td&gt;&lt;td&gt;TON&lt;/td&gt;&lt;td&gt;0&lt;/td&gt;&lt;td&gt;3&lt;/td&gt;&lt;td&gt;N&lt;/td&gt;&lt;td&gt; &lt;/td&gt;&lt;td&gt;&lt;/td&gt;&lt;/tr&gt;</v>
      </c>
      <c r="Q908" s="106" t="str">
        <f>IF(PayItems[[#This Row],[Date Added / Modified]]&gt;0,TEXT(PayItems[[#This Row],[Date Added / Modified]],"m/d/yyy"),"")</f>
        <v/>
      </c>
    </row>
    <row r="909" spans="1:17" x14ac:dyDescent="0.2">
      <c r="A909" s="6" t="s">
        <v>9107</v>
      </c>
      <c r="B909" s="6" t="s">
        <v>103</v>
      </c>
      <c r="C909" s="6" t="s">
        <v>109</v>
      </c>
      <c r="D909" s="6" t="s">
        <v>441</v>
      </c>
      <c r="E909" s="6" t="s">
        <v>62</v>
      </c>
      <c r="F909" s="8">
        <v>0</v>
      </c>
      <c r="G909" s="8">
        <v>3</v>
      </c>
      <c r="H909" s="6" t="s">
        <v>344</v>
      </c>
      <c r="I909" s="176" t="s">
        <v>11389</v>
      </c>
      <c r="J909" s="176" t="s">
        <v>11389</v>
      </c>
      <c r="K909" s="176" t="s">
        <v>11388</v>
      </c>
      <c r="L909" s="8">
        <v>14</v>
      </c>
      <c r="M909" s="116"/>
      <c r="P9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&lt;tr&gt;&lt;td&gt;40713-0000&lt;/td&gt;&lt;td&gt;Blotter&lt;/td&gt;&lt;td&gt;m2&lt;/td&gt;&lt;td&gt;BLOTTER&lt;/td&gt;&lt;td&gt;SQYD&lt;/td&gt;&lt;td&gt;0&lt;/td&gt;&lt;td&gt;3&lt;/td&gt;&lt;td&gt;N&lt;/td&gt;&lt;td&gt; &lt;/td&gt;&lt;td&gt;&lt;/td&gt;&lt;/tr&gt;</v>
      </c>
      <c r="Q909" s="106" t="str">
        <f>IF(PayItems[[#This Row],[Date Added / Modified]]&gt;0,TEXT(PayItems[[#This Row],[Date Added / Modified]],"m/d/yyy"),"")</f>
        <v/>
      </c>
    </row>
    <row r="910" spans="1:17" x14ac:dyDescent="0.2">
      <c r="A910" s="6" t="s">
        <v>1381</v>
      </c>
      <c r="B910" s="6" t="s">
        <v>78</v>
      </c>
      <c r="C910" s="6" t="s">
        <v>124</v>
      </c>
      <c r="D910" s="6" t="s">
        <v>1382</v>
      </c>
      <c r="E910" s="8" t="s">
        <v>66</v>
      </c>
      <c r="F910" s="8">
        <v>0</v>
      </c>
      <c r="G910" s="8">
        <v>3</v>
      </c>
      <c r="H910" s="6" t="s">
        <v>344</v>
      </c>
      <c r="I910" s="176" t="s">
        <v>11389</v>
      </c>
      <c r="J910" s="176" t="s">
        <v>11389</v>
      </c>
      <c r="K910" s="176" t="s">
        <v>11388</v>
      </c>
      <c r="L910" s="8">
        <v>14</v>
      </c>
      <c r="M910" s="116"/>
      <c r="P9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&lt;tr&gt;&lt;td&gt;40801-0000&lt;/td&gt;&lt;td&gt;Cold recycled asphalt base course&lt;/td&gt;&lt;td&gt;t&lt;/td&gt;&lt;td&gt;COLD RECYCLED ASPHALT BASE COURSE&lt;/td&gt;&lt;td&gt;TON&lt;/td&gt;&lt;td&gt;0&lt;/td&gt;&lt;td&gt;3&lt;/td&gt;&lt;td&gt;N&lt;/td&gt;&lt;td&gt; &lt;/td&gt;&lt;td&gt;&lt;/td&gt;&lt;/tr&gt;</v>
      </c>
      <c r="Q910" s="106" t="str">
        <f>IF(PayItems[[#This Row],[Date Added / Modified]]&gt;0,TEXT(PayItems[[#This Row],[Date Added / Modified]],"m/d/yyy"),"")</f>
        <v/>
      </c>
    </row>
    <row r="911" spans="1:17" x14ac:dyDescent="0.2">
      <c r="A911" s="6" t="s">
        <v>1383</v>
      </c>
      <c r="B911" s="6" t="s">
        <v>1384</v>
      </c>
      <c r="C911" s="6" t="s">
        <v>109</v>
      </c>
      <c r="D911" s="6" t="s">
        <v>1385</v>
      </c>
      <c r="E911" s="8" t="s">
        <v>62</v>
      </c>
      <c r="F911" s="8">
        <v>0</v>
      </c>
      <c r="G911" s="8">
        <v>3</v>
      </c>
      <c r="H911" s="6" t="s">
        <v>344</v>
      </c>
      <c r="I911" s="176" t="s">
        <v>11389</v>
      </c>
      <c r="J911" s="176" t="s">
        <v>11389</v>
      </c>
      <c r="K911" s="176" t="s">
        <v>11388</v>
      </c>
      <c r="L911" s="8">
        <v>14</v>
      </c>
      <c r="M911" s="116"/>
      <c r="P9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&lt;tr&gt;&lt;td&gt;40802-0100&lt;/td&gt;&lt;td&gt;Cold recycled asphalt base course, 50mm depth&lt;/td&gt;&lt;td&gt;m2&lt;/td&gt;&lt;td&gt;COLD RECYCLED ASPHALT BASE COURSE, 2-INCH DEPTH&lt;/td&gt;&lt;td&gt;SQYD&lt;/td&gt;&lt;td&gt;0&lt;/td&gt;&lt;td&gt;3&lt;/td&gt;&lt;td&gt;N&lt;/td&gt;&lt;td&gt; &lt;/td&gt;&lt;td&gt;&lt;/td&gt;&lt;/tr&gt;</v>
      </c>
      <c r="Q911" s="106" t="str">
        <f>IF(PayItems[[#This Row],[Date Added / Modified]]&gt;0,TEXT(PayItems[[#This Row],[Date Added / Modified]],"m/d/yyy"),"")</f>
        <v/>
      </c>
    </row>
    <row r="912" spans="1:17" x14ac:dyDescent="0.2">
      <c r="A912" s="6" t="s">
        <v>1386</v>
      </c>
      <c r="B912" s="6" t="s">
        <v>1387</v>
      </c>
      <c r="C912" s="6" t="s">
        <v>109</v>
      </c>
      <c r="D912" s="6" t="s">
        <v>1388</v>
      </c>
      <c r="E912" s="8" t="s">
        <v>62</v>
      </c>
      <c r="F912" s="8">
        <v>0</v>
      </c>
      <c r="G912" s="8">
        <v>3</v>
      </c>
      <c r="H912" s="6" t="s">
        <v>344</v>
      </c>
      <c r="I912" s="176" t="s">
        <v>11389</v>
      </c>
      <c r="J912" s="176" t="s">
        <v>11389</v>
      </c>
      <c r="K912" s="176" t="s">
        <v>11388</v>
      </c>
      <c r="L912" s="8">
        <v>14</v>
      </c>
      <c r="M912" s="116"/>
      <c r="P9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&lt;tr&gt;&lt;td&gt;40802-0200&lt;/td&gt;&lt;td&gt;Cold recycled asphalt base course, 75mm depth&lt;/td&gt;&lt;td&gt;m2&lt;/td&gt;&lt;td&gt;COLD RECYCLED ASPHALT BASE COURSE, 3-INCH DEPTH&lt;/td&gt;&lt;td&gt;SQYD&lt;/td&gt;&lt;td&gt;0&lt;/td&gt;&lt;td&gt;3&lt;/td&gt;&lt;td&gt;N&lt;/td&gt;&lt;td&gt; &lt;/td&gt;&lt;td&gt;&lt;/td&gt;&lt;/tr&gt;</v>
      </c>
      <c r="Q912" s="106" t="str">
        <f>IF(PayItems[[#This Row],[Date Added / Modified]]&gt;0,TEXT(PayItems[[#This Row],[Date Added / Modified]],"m/d/yyy"),"")</f>
        <v/>
      </c>
    </row>
    <row r="913" spans="1:17" x14ac:dyDescent="0.2">
      <c r="A913" s="6" t="s">
        <v>1389</v>
      </c>
      <c r="B913" s="6" t="s">
        <v>1390</v>
      </c>
      <c r="C913" s="6" t="s">
        <v>109</v>
      </c>
      <c r="D913" s="6" t="s">
        <v>1391</v>
      </c>
      <c r="E913" s="8" t="s">
        <v>62</v>
      </c>
      <c r="F913" s="8">
        <v>0</v>
      </c>
      <c r="G913" s="8">
        <v>3</v>
      </c>
      <c r="H913" s="6" t="s">
        <v>344</v>
      </c>
      <c r="I913" s="176" t="s">
        <v>11389</v>
      </c>
      <c r="J913" s="176" t="s">
        <v>11389</v>
      </c>
      <c r="K913" s="176" t="s">
        <v>11388</v>
      </c>
      <c r="L913" s="8">
        <v>14</v>
      </c>
      <c r="M913" s="116"/>
      <c r="P9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&lt;tr&gt;&lt;td&gt;40802-0300&lt;/td&gt;&lt;td&gt;Cold recycled asphalt base course, 100mm depth&lt;/td&gt;&lt;td&gt;m2&lt;/td&gt;&lt;td&gt;COLD RECYCLED ASPHALT BASE COURSE, 4-INCH DEPTH&lt;/td&gt;&lt;td&gt;SQYD&lt;/td&gt;&lt;td&gt;0&lt;/td&gt;&lt;td&gt;3&lt;/td&gt;&lt;td&gt;N&lt;/td&gt;&lt;td&gt; &lt;/td&gt;&lt;td&gt;&lt;/td&gt;&lt;/tr&gt;</v>
      </c>
      <c r="Q913" s="106" t="str">
        <f>IF(PayItems[[#This Row],[Date Added / Modified]]&gt;0,TEXT(PayItems[[#This Row],[Date Added / Modified]],"m/d/yyy"),"")</f>
        <v/>
      </c>
    </row>
    <row r="914" spans="1:17" x14ac:dyDescent="0.2">
      <c r="A914" s="6" t="s">
        <v>1392</v>
      </c>
      <c r="B914" s="6" t="s">
        <v>1393</v>
      </c>
      <c r="C914" s="6" t="s">
        <v>109</v>
      </c>
      <c r="D914" s="6" t="s">
        <v>1394</v>
      </c>
      <c r="E914" s="8" t="s">
        <v>62</v>
      </c>
      <c r="F914" s="8">
        <v>0</v>
      </c>
      <c r="G914" s="8">
        <v>3</v>
      </c>
      <c r="H914" s="6" t="s">
        <v>344</v>
      </c>
      <c r="I914" s="176" t="s">
        <v>11389</v>
      </c>
      <c r="J914" s="176" t="s">
        <v>11389</v>
      </c>
      <c r="K914" s="176" t="s">
        <v>11388</v>
      </c>
      <c r="L914" s="8">
        <v>14</v>
      </c>
      <c r="M914" s="116"/>
      <c r="P9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&lt;tr&gt;&lt;td&gt;40802-0400&lt;/td&gt;&lt;td&gt;Cold recycled asphalt base course, 125mm depth&lt;/td&gt;&lt;td&gt;m2&lt;/td&gt;&lt;td&gt;COLD RECYCLED ASPHALT BASE COURSE, 5-INCH DEPTH&lt;/td&gt;&lt;td&gt;SQYD&lt;/td&gt;&lt;td&gt;0&lt;/td&gt;&lt;td&gt;3&lt;/td&gt;&lt;td&gt;N&lt;/td&gt;&lt;td&gt; &lt;/td&gt;&lt;td&gt;&lt;/td&gt;&lt;/tr&gt;</v>
      </c>
      <c r="Q914" s="106" t="str">
        <f>IF(PayItems[[#This Row],[Date Added / Modified]]&gt;0,TEXT(PayItems[[#This Row],[Date Added / Modified]],"m/d/yyy"),"")</f>
        <v/>
      </c>
    </row>
    <row r="915" spans="1:17" x14ac:dyDescent="0.2">
      <c r="A915" s="6" t="s">
        <v>1395</v>
      </c>
      <c r="B915" s="6" t="s">
        <v>1396</v>
      </c>
      <c r="C915" s="6" t="s">
        <v>109</v>
      </c>
      <c r="D915" s="6" t="s">
        <v>1397</v>
      </c>
      <c r="E915" s="8" t="s">
        <v>62</v>
      </c>
      <c r="F915" s="8">
        <v>0</v>
      </c>
      <c r="G915" s="8">
        <v>3</v>
      </c>
      <c r="H915" s="6" t="s">
        <v>344</v>
      </c>
      <c r="I915" s="176" t="s">
        <v>11389</v>
      </c>
      <c r="J915" s="176" t="s">
        <v>11389</v>
      </c>
      <c r="K915" s="176" t="s">
        <v>11388</v>
      </c>
      <c r="L915" s="8">
        <v>14</v>
      </c>
      <c r="M915" s="116"/>
      <c r="P9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&lt;tr&gt;&lt;td&gt;40802-0500&lt;/td&gt;&lt;td&gt;Cold recycled asphalt base course, 150mm depth&lt;/td&gt;&lt;td&gt;m2&lt;/td&gt;&lt;td&gt;COLD RECYCLED ASPHALT BASE COURSE, 6-INCH DEPTH&lt;/td&gt;&lt;td&gt;SQYD&lt;/td&gt;&lt;td&gt;0&lt;/td&gt;&lt;td&gt;3&lt;/td&gt;&lt;td&gt;N&lt;/td&gt;&lt;td&gt; &lt;/td&gt;&lt;td&gt;&lt;/td&gt;&lt;/tr&gt;</v>
      </c>
      <c r="Q915" s="106" t="str">
        <f>IF(PayItems[[#This Row],[Date Added / Modified]]&gt;0,TEXT(PayItems[[#This Row],[Date Added / Modified]],"m/d/yyy"),"")</f>
        <v/>
      </c>
    </row>
    <row r="916" spans="1:17" x14ac:dyDescent="0.2">
      <c r="A916" s="6" t="s">
        <v>1398</v>
      </c>
      <c r="B916" s="6" t="s">
        <v>1399</v>
      </c>
      <c r="C916" s="6" t="s">
        <v>109</v>
      </c>
      <c r="D916" s="6" t="s">
        <v>1400</v>
      </c>
      <c r="E916" s="8" t="s">
        <v>62</v>
      </c>
      <c r="F916" s="8">
        <v>0</v>
      </c>
      <c r="G916" s="8">
        <v>3</v>
      </c>
      <c r="H916" s="6" t="s">
        <v>344</v>
      </c>
      <c r="I916" s="176" t="s">
        <v>11389</v>
      </c>
      <c r="J916" s="176" t="s">
        <v>11389</v>
      </c>
      <c r="K916" s="176" t="s">
        <v>11388</v>
      </c>
      <c r="L916" s="8">
        <v>14</v>
      </c>
      <c r="M916" s="116"/>
      <c r="P9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&lt;tr&gt;&lt;td&gt;40802-0600&lt;/td&gt;&lt;td&gt;Cold recycled asphalt base course, 175mm depth&lt;/td&gt;&lt;td&gt;m2&lt;/td&gt;&lt;td&gt;COLD RECYCLED ASPHALT BASE COURSE, 7-INCH DEPTH&lt;/td&gt;&lt;td&gt;SQYD&lt;/td&gt;&lt;td&gt;0&lt;/td&gt;&lt;td&gt;3&lt;/td&gt;&lt;td&gt;N&lt;/td&gt;&lt;td&gt; &lt;/td&gt;&lt;td&gt;&lt;/td&gt;&lt;/tr&gt;</v>
      </c>
      <c r="Q916" s="106" t="str">
        <f>IF(PayItems[[#This Row],[Date Added / Modified]]&gt;0,TEXT(PayItems[[#This Row],[Date Added / Modified]],"m/d/yyy"),"")</f>
        <v/>
      </c>
    </row>
    <row r="917" spans="1:17" x14ac:dyDescent="0.2">
      <c r="A917" s="6" t="s">
        <v>1401</v>
      </c>
      <c r="B917" s="6" t="s">
        <v>1402</v>
      </c>
      <c r="C917" s="6" t="s">
        <v>109</v>
      </c>
      <c r="D917" s="6" t="s">
        <v>1403</v>
      </c>
      <c r="E917" s="8" t="s">
        <v>62</v>
      </c>
      <c r="F917" s="8">
        <v>0</v>
      </c>
      <c r="G917" s="8">
        <v>3</v>
      </c>
      <c r="H917" s="6" t="s">
        <v>344</v>
      </c>
      <c r="I917" s="176" t="s">
        <v>11389</v>
      </c>
      <c r="J917" s="176" t="s">
        <v>11389</v>
      </c>
      <c r="K917" s="176" t="s">
        <v>11388</v>
      </c>
      <c r="L917" s="8">
        <v>14</v>
      </c>
      <c r="M917" s="116"/>
      <c r="P9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&lt;tr&gt;&lt;td&gt;40802-0700&lt;/td&gt;&lt;td&gt;Cold recycled asphalt base course, 200mm depth&lt;/td&gt;&lt;td&gt;m2&lt;/td&gt;&lt;td&gt;COLD RECYCLED ASPHALT BASE COURSE, 8-INCH DEPTH&lt;/td&gt;&lt;td&gt;SQYD&lt;/td&gt;&lt;td&gt;0&lt;/td&gt;&lt;td&gt;3&lt;/td&gt;&lt;td&gt;N&lt;/td&gt;&lt;td&gt; &lt;/td&gt;&lt;td&gt;&lt;/td&gt;&lt;/tr&gt;</v>
      </c>
      <c r="Q917" s="106" t="str">
        <f>IF(PayItems[[#This Row],[Date Added / Modified]]&gt;0,TEXT(PayItems[[#This Row],[Date Added / Modified]],"m/d/yyy"),"")</f>
        <v/>
      </c>
    </row>
    <row r="918" spans="1:17" x14ac:dyDescent="0.2">
      <c r="A918" s="6" t="s">
        <v>1404</v>
      </c>
      <c r="B918" s="6" t="s">
        <v>1405</v>
      </c>
      <c r="C918" s="6" t="s">
        <v>109</v>
      </c>
      <c r="D918" s="6" t="s">
        <v>1406</v>
      </c>
      <c r="E918" s="8" t="s">
        <v>62</v>
      </c>
      <c r="F918" s="8">
        <v>0</v>
      </c>
      <c r="G918" s="8">
        <v>3</v>
      </c>
      <c r="H918" s="6" t="s">
        <v>344</v>
      </c>
      <c r="I918" s="176" t="s">
        <v>11389</v>
      </c>
      <c r="J918" s="176" t="s">
        <v>11389</v>
      </c>
      <c r="K918" s="176" t="s">
        <v>11388</v>
      </c>
      <c r="L918" s="8">
        <v>14</v>
      </c>
      <c r="M918" s="116"/>
      <c r="P9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&lt;tr&gt;&lt;td&gt;40802-0800&lt;/td&gt;&lt;td&gt;Cold recycled asphalt base course, 250mm depth&lt;/td&gt;&lt;td&gt;m2&lt;/td&gt;&lt;td&gt;COLD RECYCLED ASPHALT BASE COURSE, 10-INCH DEPTH&lt;/td&gt;&lt;td&gt;SQYD&lt;/td&gt;&lt;td&gt;0&lt;/td&gt;&lt;td&gt;3&lt;/td&gt;&lt;td&gt;N&lt;/td&gt;&lt;td&gt; &lt;/td&gt;&lt;td&gt;&lt;/td&gt;&lt;/tr&gt;</v>
      </c>
      <c r="Q918" s="106" t="str">
        <f>IF(PayItems[[#This Row],[Date Added / Modified]]&gt;0,TEXT(PayItems[[#This Row],[Date Added / Modified]],"m/d/yyy"),"")</f>
        <v/>
      </c>
    </row>
    <row r="919" spans="1:17" x14ac:dyDescent="0.2">
      <c r="A919" s="6" t="s">
        <v>9108</v>
      </c>
      <c r="B919" s="6" t="s">
        <v>14</v>
      </c>
      <c r="C919" s="6" t="s">
        <v>124</v>
      </c>
      <c r="D919" s="6" t="s">
        <v>411</v>
      </c>
      <c r="E919" s="6" t="s">
        <v>66</v>
      </c>
      <c r="F919" s="8">
        <v>0</v>
      </c>
      <c r="G919" s="8">
        <v>3</v>
      </c>
      <c r="H919" s="6" t="s">
        <v>344</v>
      </c>
      <c r="I919" s="176" t="s">
        <v>11389</v>
      </c>
      <c r="J919" s="176" t="s">
        <v>11389</v>
      </c>
      <c r="K919" s="176" t="s">
        <v>11388</v>
      </c>
      <c r="L919" s="8">
        <v>14</v>
      </c>
      <c r="M919" s="116"/>
      <c r="P9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&lt;tr&gt;&lt;td&gt;40805-0000&lt;/td&gt;&lt;td&gt;Emulsified asphalt&lt;/td&gt;&lt;td&gt;t&lt;/td&gt;&lt;td&gt;EMULSIFIED ASPHALT&lt;/td&gt;&lt;td&gt;TON&lt;/td&gt;&lt;td&gt;0&lt;/td&gt;&lt;td&gt;3&lt;/td&gt;&lt;td&gt;N&lt;/td&gt;&lt;td&gt; &lt;/td&gt;&lt;td&gt;&lt;/td&gt;&lt;/tr&gt;</v>
      </c>
      <c r="Q919" s="106" t="str">
        <f>IF(PayItems[[#This Row],[Date Added / Modified]]&gt;0,TEXT(PayItems[[#This Row],[Date Added / Modified]],"m/d/yyy"),"")</f>
        <v/>
      </c>
    </row>
    <row r="920" spans="1:17" x14ac:dyDescent="0.2">
      <c r="A920" s="6" t="s">
        <v>1407</v>
      </c>
      <c r="B920" s="6" t="s">
        <v>151</v>
      </c>
      <c r="C920" s="6" t="s">
        <v>124</v>
      </c>
      <c r="D920" s="6" t="s">
        <v>349</v>
      </c>
      <c r="E920" s="8" t="s">
        <v>66</v>
      </c>
      <c r="F920" s="8">
        <v>0</v>
      </c>
      <c r="G920" s="8">
        <v>3</v>
      </c>
      <c r="H920" s="6" t="s">
        <v>344</v>
      </c>
      <c r="I920" s="176" t="s">
        <v>11389</v>
      </c>
      <c r="J920" s="176" t="s">
        <v>11389</v>
      </c>
      <c r="K920" s="176" t="s">
        <v>11388</v>
      </c>
      <c r="L920" s="8">
        <v>14</v>
      </c>
      <c r="M920" s="116"/>
      <c r="P9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&lt;tr&gt;&lt;td&gt;40806-0000&lt;/td&gt;&lt;td&gt;Cement&lt;/td&gt;&lt;td&gt;t&lt;/td&gt;&lt;td&gt;CEMENT&lt;/td&gt;&lt;td&gt;TON&lt;/td&gt;&lt;td&gt;0&lt;/td&gt;&lt;td&gt;3&lt;/td&gt;&lt;td&gt;N&lt;/td&gt;&lt;td&gt; &lt;/td&gt;&lt;td&gt;&lt;/td&gt;&lt;/tr&gt;</v>
      </c>
      <c r="Q920" s="106" t="str">
        <f>IF(PayItems[[#This Row],[Date Added / Modified]]&gt;0,TEXT(PayItems[[#This Row],[Date Added / Modified]],"m/d/yyy"),"")</f>
        <v/>
      </c>
    </row>
    <row r="921" spans="1:17" x14ac:dyDescent="0.2">
      <c r="A921" s="6" t="s">
        <v>1408</v>
      </c>
      <c r="B921" s="6" t="s">
        <v>136</v>
      </c>
      <c r="C921" s="6" t="s">
        <v>124</v>
      </c>
      <c r="D921" s="6" t="s">
        <v>351</v>
      </c>
      <c r="E921" s="8" t="s">
        <v>66</v>
      </c>
      <c r="F921" s="8">
        <v>0</v>
      </c>
      <c r="G921" s="8">
        <v>3</v>
      </c>
      <c r="H921" s="6" t="s">
        <v>344</v>
      </c>
      <c r="I921" s="176" t="s">
        <v>11389</v>
      </c>
      <c r="J921" s="176" t="s">
        <v>11389</v>
      </c>
      <c r="K921" s="176" t="s">
        <v>11388</v>
      </c>
      <c r="L921" s="8">
        <v>14</v>
      </c>
      <c r="M921" s="116"/>
      <c r="P9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&lt;tr&gt;&lt;td&gt;40807-0000&lt;/td&gt;&lt;td&gt;Lime&lt;/td&gt;&lt;td&gt;t&lt;/td&gt;&lt;td&gt;LIME&lt;/td&gt;&lt;td&gt;TON&lt;/td&gt;&lt;td&gt;0&lt;/td&gt;&lt;td&gt;3&lt;/td&gt;&lt;td&gt;N&lt;/td&gt;&lt;td&gt; &lt;/td&gt;&lt;td&gt;&lt;/td&gt;&lt;/tr&gt;</v>
      </c>
      <c r="Q921" s="106" t="str">
        <f>IF(PayItems[[#This Row],[Date Added / Modified]]&gt;0,TEXT(PayItems[[#This Row],[Date Added / Modified]],"m/d/yyy"),"")</f>
        <v/>
      </c>
    </row>
    <row r="922" spans="1:17" x14ac:dyDescent="0.2">
      <c r="A922" s="6" t="s">
        <v>1409</v>
      </c>
      <c r="B922" s="6" t="s">
        <v>9552</v>
      </c>
      <c r="C922" s="6" t="s">
        <v>109</v>
      </c>
      <c r="D922" s="6" t="s">
        <v>9555</v>
      </c>
      <c r="E922" s="8" t="s">
        <v>62</v>
      </c>
      <c r="F922" s="8">
        <v>0</v>
      </c>
      <c r="G922" s="8">
        <v>3</v>
      </c>
      <c r="H922" s="6" t="s">
        <v>344</v>
      </c>
      <c r="I922" s="176" t="s">
        <v>11389</v>
      </c>
      <c r="J922" s="176" t="s">
        <v>11389</v>
      </c>
      <c r="K922" s="176" t="s">
        <v>11388</v>
      </c>
      <c r="L922" s="8">
        <v>14</v>
      </c>
      <c r="M922" s="116"/>
      <c r="P9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&lt;tr&gt;&lt;td&gt;40901-1000&lt;/td&gt;&lt;td&gt;Micro surfacing, type 1&lt;/td&gt;&lt;td&gt;m2&lt;/td&gt;&lt;td&gt;MICRO SURFACING, TYPE 1&lt;/td&gt;&lt;td&gt;SQYD&lt;/td&gt;&lt;td&gt;0&lt;/td&gt;&lt;td&gt;3&lt;/td&gt;&lt;td&gt;N&lt;/td&gt;&lt;td&gt; &lt;/td&gt;&lt;td&gt;&lt;/td&gt;&lt;/tr&gt;</v>
      </c>
      <c r="Q922" s="106" t="str">
        <f>IF(PayItems[[#This Row],[Date Added / Modified]]&gt;0,TEXT(PayItems[[#This Row],[Date Added / Modified]],"m/d/yyy"),"")</f>
        <v/>
      </c>
    </row>
    <row r="923" spans="1:17" x14ac:dyDescent="0.2">
      <c r="A923" s="6" t="s">
        <v>1410</v>
      </c>
      <c r="B923" s="6" t="s">
        <v>9553</v>
      </c>
      <c r="C923" s="6" t="s">
        <v>109</v>
      </c>
      <c r="D923" s="6" t="s">
        <v>9556</v>
      </c>
      <c r="E923" s="8" t="s">
        <v>62</v>
      </c>
      <c r="F923" s="8">
        <v>0</v>
      </c>
      <c r="G923" s="8">
        <v>3</v>
      </c>
      <c r="H923" s="6" t="s">
        <v>344</v>
      </c>
      <c r="I923" s="176" t="s">
        <v>11389</v>
      </c>
      <c r="J923" s="176" t="s">
        <v>11389</v>
      </c>
      <c r="K923" s="176" t="s">
        <v>11388</v>
      </c>
      <c r="L923" s="8">
        <v>14</v>
      </c>
      <c r="M923" s="116"/>
      <c r="P9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&lt;tr&gt;&lt;td&gt;40901-2000&lt;/td&gt;&lt;td&gt;Micro surfacing, type 2&lt;/td&gt;&lt;td&gt;m2&lt;/td&gt;&lt;td&gt;MICRO SURFACING, TYPE 2&lt;/td&gt;&lt;td&gt;SQYD&lt;/td&gt;&lt;td&gt;0&lt;/td&gt;&lt;td&gt;3&lt;/td&gt;&lt;td&gt;N&lt;/td&gt;&lt;td&gt; &lt;/td&gt;&lt;td&gt;&lt;/td&gt;&lt;/tr&gt;</v>
      </c>
      <c r="Q923" s="106" t="str">
        <f>IF(PayItems[[#This Row],[Date Added / Modified]]&gt;0,TEXT(PayItems[[#This Row],[Date Added / Modified]],"m/d/yyy"),"")</f>
        <v/>
      </c>
    </row>
    <row r="924" spans="1:17" x14ac:dyDescent="0.2">
      <c r="A924" s="6" t="s">
        <v>9109</v>
      </c>
      <c r="B924" s="6" t="s">
        <v>9554</v>
      </c>
      <c r="C924" s="6" t="s">
        <v>109</v>
      </c>
      <c r="D924" s="6" t="s">
        <v>9557</v>
      </c>
      <c r="E924" s="8" t="s">
        <v>62</v>
      </c>
      <c r="F924" s="8">
        <v>0</v>
      </c>
      <c r="G924" s="8">
        <v>3</v>
      </c>
      <c r="H924" s="6" t="s">
        <v>344</v>
      </c>
      <c r="I924" s="176" t="s">
        <v>11389</v>
      </c>
      <c r="J924" s="176" t="s">
        <v>11389</v>
      </c>
      <c r="K924" s="176" t="s">
        <v>11388</v>
      </c>
      <c r="L924" s="8">
        <v>14</v>
      </c>
      <c r="M924" s="116"/>
      <c r="P9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&lt;tr&gt;&lt;td&gt;40901-3000&lt;/td&gt;&lt;td&gt;Micro surfacing, type 3&lt;/td&gt;&lt;td&gt;m2&lt;/td&gt;&lt;td&gt;MICRO SURFACING, TYPE 3&lt;/td&gt;&lt;td&gt;SQYD&lt;/td&gt;&lt;td&gt;0&lt;/td&gt;&lt;td&gt;3&lt;/td&gt;&lt;td&gt;N&lt;/td&gt;&lt;td&gt; &lt;/td&gt;&lt;td&gt;&lt;/td&gt;&lt;/tr&gt;</v>
      </c>
      <c r="Q924" s="106" t="str">
        <f>IF(PayItems[[#This Row],[Date Added / Modified]]&gt;0,TEXT(PayItems[[#This Row],[Date Added / Modified]],"m/d/yyy"),"")</f>
        <v/>
      </c>
    </row>
    <row r="925" spans="1:17" x14ac:dyDescent="0.2">
      <c r="A925" s="6" t="s">
        <v>1411</v>
      </c>
      <c r="B925" s="6" t="s">
        <v>9552</v>
      </c>
      <c r="C925" s="6" t="s">
        <v>124</v>
      </c>
      <c r="D925" s="6" t="s">
        <v>9555</v>
      </c>
      <c r="E925" s="8" t="s">
        <v>66</v>
      </c>
      <c r="F925" s="8">
        <v>0</v>
      </c>
      <c r="G925" s="8">
        <v>3</v>
      </c>
      <c r="H925" s="6" t="s">
        <v>344</v>
      </c>
      <c r="I925" s="176" t="s">
        <v>11389</v>
      </c>
      <c r="J925" s="176" t="s">
        <v>11389</v>
      </c>
      <c r="K925" s="176" t="s">
        <v>11388</v>
      </c>
      <c r="L925" s="8">
        <v>14</v>
      </c>
      <c r="M925" s="116"/>
      <c r="P9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&lt;tr&gt;&lt;td&gt;40902-1000&lt;/td&gt;&lt;td&gt;Micro surfacing, type 1&lt;/td&gt;&lt;td&gt;t&lt;/td&gt;&lt;td&gt;MICRO SURFACING, TYPE 1&lt;/td&gt;&lt;td&gt;TON&lt;/td&gt;&lt;td&gt;0&lt;/td&gt;&lt;td&gt;3&lt;/td&gt;&lt;td&gt;N&lt;/td&gt;&lt;td&gt; &lt;/td&gt;&lt;td&gt;&lt;/td&gt;&lt;/tr&gt;</v>
      </c>
      <c r="Q925" s="106" t="str">
        <f>IF(PayItems[[#This Row],[Date Added / Modified]]&gt;0,TEXT(PayItems[[#This Row],[Date Added / Modified]],"m/d/yyy"),"")</f>
        <v/>
      </c>
    </row>
    <row r="926" spans="1:17" x14ac:dyDescent="0.2">
      <c r="A926" s="6" t="s">
        <v>1412</v>
      </c>
      <c r="B926" s="6" t="s">
        <v>9553</v>
      </c>
      <c r="C926" s="6" t="s">
        <v>124</v>
      </c>
      <c r="D926" s="6" t="s">
        <v>9556</v>
      </c>
      <c r="E926" s="8" t="s">
        <v>66</v>
      </c>
      <c r="F926" s="8">
        <v>0</v>
      </c>
      <c r="G926" s="8">
        <v>3</v>
      </c>
      <c r="H926" s="6" t="s">
        <v>344</v>
      </c>
      <c r="I926" s="176" t="s">
        <v>11389</v>
      </c>
      <c r="J926" s="176" t="s">
        <v>11389</v>
      </c>
      <c r="K926" s="176" t="s">
        <v>11388</v>
      </c>
      <c r="L926" s="8">
        <v>14</v>
      </c>
      <c r="M926" s="116"/>
      <c r="P9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&lt;tr&gt;&lt;td&gt;40902-2000&lt;/td&gt;&lt;td&gt;Micro surfacing, type 2&lt;/td&gt;&lt;td&gt;t&lt;/td&gt;&lt;td&gt;MICRO SURFACING, TYPE 2&lt;/td&gt;&lt;td&gt;TON&lt;/td&gt;&lt;td&gt;0&lt;/td&gt;&lt;td&gt;3&lt;/td&gt;&lt;td&gt;N&lt;/td&gt;&lt;td&gt; &lt;/td&gt;&lt;td&gt;&lt;/td&gt;&lt;/tr&gt;</v>
      </c>
      <c r="Q926" s="106" t="str">
        <f>IF(PayItems[[#This Row],[Date Added / Modified]]&gt;0,TEXT(PayItems[[#This Row],[Date Added / Modified]],"m/d/yyy"),"")</f>
        <v/>
      </c>
    </row>
    <row r="927" spans="1:17" x14ac:dyDescent="0.2">
      <c r="A927" s="6" t="s">
        <v>9110</v>
      </c>
      <c r="B927" s="6" t="s">
        <v>9554</v>
      </c>
      <c r="C927" s="6" t="s">
        <v>124</v>
      </c>
      <c r="D927" s="6" t="s">
        <v>9557</v>
      </c>
      <c r="E927" s="8" t="s">
        <v>66</v>
      </c>
      <c r="F927" s="8">
        <v>0</v>
      </c>
      <c r="G927" s="8">
        <v>3</v>
      </c>
      <c r="H927" s="6" t="s">
        <v>344</v>
      </c>
      <c r="I927" s="176" t="s">
        <v>11389</v>
      </c>
      <c r="J927" s="176" t="s">
        <v>11389</v>
      </c>
      <c r="K927" s="176" t="s">
        <v>11388</v>
      </c>
      <c r="L927" s="8">
        <v>14</v>
      </c>
      <c r="M927" s="116"/>
      <c r="P9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&lt;tr&gt;&lt;td&gt;40902-3000&lt;/td&gt;&lt;td&gt;Micro surfacing, type 3&lt;/td&gt;&lt;td&gt;t&lt;/td&gt;&lt;td&gt;MICRO SURFACING, TYPE 3&lt;/td&gt;&lt;td&gt;TON&lt;/td&gt;&lt;td&gt;0&lt;/td&gt;&lt;td&gt;3&lt;/td&gt;&lt;td&gt;N&lt;/td&gt;&lt;td&gt; &lt;/td&gt;&lt;td&gt;&lt;/td&gt;&lt;/tr&gt;</v>
      </c>
      <c r="Q927" s="106" t="str">
        <f>IF(PayItems[[#This Row],[Date Added / Modified]]&gt;0,TEXT(PayItems[[#This Row],[Date Added / Modified]],"m/d/yyy"),"")</f>
        <v/>
      </c>
    </row>
    <row r="928" spans="1:17" x14ac:dyDescent="0.2">
      <c r="A928" s="6" t="s">
        <v>1414</v>
      </c>
      <c r="B928" s="6" t="s">
        <v>1415</v>
      </c>
      <c r="C928" s="6" t="s">
        <v>109</v>
      </c>
      <c r="D928" s="6" t="s">
        <v>1416</v>
      </c>
      <c r="E928" s="8" t="s">
        <v>62</v>
      </c>
      <c r="F928" s="8">
        <v>0</v>
      </c>
      <c r="G928" s="8">
        <v>3</v>
      </c>
      <c r="H928" s="6" t="s">
        <v>344</v>
      </c>
      <c r="I928" s="176" t="s">
        <v>11389</v>
      </c>
      <c r="J928" s="176" t="s">
        <v>11389</v>
      </c>
      <c r="K928" s="176" t="s">
        <v>11388</v>
      </c>
      <c r="L928" s="8">
        <v>14</v>
      </c>
      <c r="M928" s="116"/>
      <c r="P9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&lt;tr&gt;&lt;td&gt;41001-1000&lt;/td&gt;&lt;td&gt;Slurry seal, type 1&lt;/td&gt;&lt;td&gt;m2&lt;/td&gt;&lt;td&gt;SLURRY SEAL, TYPE 1&lt;/td&gt;&lt;td&gt;SQYD&lt;/td&gt;&lt;td&gt;0&lt;/td&gt;&lt;td&gt;3&lt;/td&gt;&lt;td&gt;N&lt;/td&gt;&lt;td&gt; &lt;/td&gt;&lt;td&gt;&lt;/td&gt;&lt;/tr&gt;</v>
      </c>
      <c r="Q928" s="106" t="str">
        <f>IF(PayItems[[#This Row],[Date Added / Modified]]&gt;0,TEXT(PayItems[[#This Row],[Date Added / Modified]],"m/d/yyy"),"")</f>
        <v/>
      </c>
    </row>
    <row r="929" spans="1:17" x14ac:dyDescent="0.2">
      <c r="A929" s="6" t="s">
        <v>1417</v>
      </c>
      <c r="B929" s="6" t="s">
        <v>1418</v>
      </c>
      <c r="C929" s="6" t="s">
        <v>109</v>
      </c>
      <c r="D929" s="6" t="s">
        <v>1419</v>
      </c>
      <c r="E929" s="8" t="s">
        <v>62</v>
      </c>
      <c r="F929" s="8">
        <v>0</v>
      </c>
      <c r="G929" s="8">
        <v>3</v>
      </c>
      <c r="H929" s="6" t="s">
        <v>344</v>
      </c>
      <c r="I929" s="176" t="s">
        <v>11389</v>
      </c>
      <c r="J929" s="176" t="s">
        <v>11389</v>
      </c>
      <c r="K929" s="176" t="s">
        <v>11388</v>
      </c>
      <c r="L929" s="8">
        <v>14</v>
      </c>
      <c r="M929" s="116"/>
      <c r="P9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&lt;tr&gt;&lt;td&gt;41001-2000&lt;/td&gt;&lt;td&gt;Slurry seal, type 2&lt;/td&gt;&lt;td&gt;m2&lt;/td&gt;&lt;td&gt;SLURRY SEAL, TYPE 2&lt;/td&gt;&lt;td&gt;SQYD&lt;/td&gt;&lt;td&gt;0&lt;/td&gt;&lt;td&gt;3&lt;/td&gt;&lt;td&gt;N&lt;/td&gt;&lt;td&gt; &lt;/td&gt;&lt;td&gt;&lt;/td&gt;&lt;/tr&gt;</v>
      </c>
      <c r="Q929" s="106" t="str">
        <f>IF(PayItems[[#This Row],[Date Added / Modified]]&gt;0,TEXT(PayItems[[#This Row],[Date Added / Modified]],"m/d/yyy"),"")</f>
        <v/>
      </c>
    </row>
    <row r="930" spans="1:17" x14ac:dyDescent="0.2">
      <c r="A930" s="6" t="s">
        <v>1420</v>
      </c>
      <c r="B930" s="6" t="s">
        <v>1421</v>
      </c>
      <c r="C930" s="6" t="s">
        <v>109</v>
      </c>
      <c r="D930" s="6" t="s">
        <v>1422</v>
      </c>
      <c r="E930" s="8" t="s">
        <v>62</v>
      </c>
      <c r="F930" s="8">
        <v>0</v>
      </c>
      <c r="G930" s="8">
        <v>3</v>
      </c>
      <c r="H930" s="6" t="s">
        <v>344</v>
      </c>
      <c r="I930" s="176" t="s">
        <v>11389</v>
      </c>
      <c r="J930" s="176" t="s">
        <v>11389</v>
      </c>
      <c r="K930" s="176" t="s">
        <v>11388</v>
      </c>
      <c r="L930" s="8">
        <v>14</v>
      </c>
      <c r="M930" s="116"/>
      <c r="P9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&lt;tr&gt;&lt;td&gt;41001-3000&lt;/td&gt;&lt;td&gt;Slurry seal, type 3&lt;/td&gt;&lt;td&gt;m2&lt;/td&gt;&lt;td&gt;SLURRY SEAL, TYPE 3&lt;/td&gt;&lt;td&gt;SQYD&lt;/td&gt;&lt;td&gt;0&lt;/td&gt;&lt;td&gt;3&lt;/td&gt;&lt;td&gt;N&lt;/td&gt;&lt;td&gt; &lt;/td&gt;&lt;td&gt;&lt;/td&gt;&lt;/tr&gt;</v>
      </c>
      <c r="Q930" s="106" t="str">
        <f>IF(PayItems[[#This Row],[Date Added / Modified]]&gt;0,TEXT(PayItems[[#This Row],[Date Added / Modified]],"m/d/yyy"),"")</f>
        <v/>
      </c>
    </row>
    <row r="931" spans="1:17" x14ac:dyDescent="0.2">
      <c r="A931" s="106" t="s">
        <v>10915</v>
      </c>
      <c r="B931" s="106" t="s">
        <v>10916</v>
      </c>
      <c r="C931" s="88" t="s">
        <v>124</v>
      </c>
      <c r="D931" s="106" t="s">
        <v>10917</v>
      </c>
      <c r="E931" s="88" t="s">
        <v>66</v>
      </c>
      <c r="F931" s="104">
        <v>0</v>
      </c>
      <c r="G931" s="104">
        <v>3</v>
      </c>
      <c r="H931" s="88" t="s">
        <v>344</v>
      </c>
      <c r="I931" s="176" t="s">
        <v>11389</v>
      </c>
      <c r="J931" s="176" t="s">
        <v>11389</v>
      </c>
      <c r="K931" s="176" t="s">
        <v>11388</v>
      </c>
      <c r="L931" s="104">
        <v>14</v>
      </c>
      <c r="M931" s="116">
        <v>42948</v>
      </c>
      <c r="N931" s="106" t="s">
        <v>9977</v>
      </c>
      <c r="O931" s="88"/>
      <c r="P9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&lt;tr&gt;&lt;td&gt;41101-0000&lt;/td&gt;&lt;td&gt;Prime coat&lt;/td&gt;&lt;td&gt;t&lt;/td&gt;&lt;td&gt;PRIME COAT&lt;/td&gt;&lt;td&gt;TON&lt;/td&gt;&lt;td&gt;0&lt;/td&gt;&lt;td&gt;3&lt;/td&gt;&lt;td&gt;N&lt;/td&gt;&lt;td&gt;8/1/2017&lt;/td&gt;&lt;td&gt;&lt;/td&gt;&lt;/tr&gt;</v>
      </c>
      <c r="Q931" s="106" t="str">
        <f>IF(PayItems[[#This Row],[Date Added / Modified]]&gt;0,TEXT(PayItems[[#This Row],[Date Added / Modified]],"m/d/yyy"),"")</f>
        <v>8/1/2017</v>
      </c>
    </row>
    <row r="932" spans="1:17" x14ac:dyDescent="0.2">
      <c r="A932" s="6" t="s">
        <v>1423</v>
      </c>
      <c r="B932" s="6" t="s">
        <v>8825</v>
      </c>
      <c r="C932" s="6" t="s">
        <v>124</v>
      </c>
      <c r="D932" s="6" t="s">
        <v>8722</v>
      </c>
      <c r="E932" s="6" t="s">
        <v>66</v>
      </c>
      <c r="F932" s="8">
        <v>0</v>
      </c>
      <c r="G932" s="8">
        <v>3</v>
      </c>
      <c r="H932" s="6" t="s">
        <v>344</v>
      </c>
      <c r="I932" s="176" t="s">
        <v>11389</v>
      </c>
      <c r="J932" s="176" t="s">
        <v>11389</v>
      </c>
      <c r="K932" s="176" t="s">
        <v>11388</v>
      </c>
      <c r="L932" s="8">
        <v>14</v>
      </c>
      <c r="M932" s="116"/>
      <c r="P9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&lt;tr&gt;&lt;td&gt;41101-1000&lt;/td&gt;&lt;td&gt;Prime coat, method 1&lt;/td&gt;&lt;td&gt;t&lt;/td&gt;&lt;td&gt;PRIME COAT, METHOD 1&lt;/td&gt;&lt;td&gt;TON&lt;/td&gt;&lt;td&gt;0&lt;/td&gt;&lt;td&gt;3&lt;/td&gt;&lt;td&gt;N&lt;/td&gt;&lt;td&gt; &lt;/td&gt;&lt;td&gt;&lt;/td&gt;&lt;/tr&gt;</v>
      </c>
      <c r="Q932" s="106" t="str">
        <f>IF(PayItems[[#This Row],[Date Added / Modified]]&gt;0,TEXT(PayItems[[#This Row],[Date Added / Modified]],"m/d/yyy"),"")</f>
        <v/>
      </c>
    </row>
    <row r="933" spans="1:17" x14ac:dyDescent="0.2">
      <c r="A933" s="6" t="s">
        <v>1424</v>
      </c>
      <c r="B933" s="6" t="s">
        <v>8826</v>
      </c>
      <c r="C933" s="6" t="s">
        <v>124</v>
      </c>
      <c r="D933" s="6" t="s">
        <v>8723</v>
      </c>
      <c r="E933" s="6" t="s">
        <v>66</v>
      </c>
      <c r="F933" s="8">
        <v>0</v>
      </c>
      <c r="G933" s="8">
        <v>3</v>
      </c>
      <c r="H933" s="6" t="s">
        <v>344</v>
      </c>
      <c r="I933" s="176" t="s">
        <v>11389</v>
      </c>
      <c r="J933" s="176" t="s">
        <v>11389</v>
      </c>
      <c r="K933" s="176" t="s">
        <v>11388</v>
      </c>
      <c r="L933" s="8">
        <v>14</v>
      </c>
      <c r="M933" s="116"/>
      <c r="P9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&lt;tr&gt;&lt;td&gt;41101-2000&lt;/td&gt;&lt;td&gt;Prime coat, method 2&lt;/td&gt;&lt;td&gt;t&lt;/td&gt;&lt;td&gt;PRIME COAT, METHOD 2&lt;/td&gt;&lt;td&gt;TON&lt;/td&gt;&lt;td&gt;0&lt;/td&gt;&lt;td&gt;3&lt;/td&gt;&lt;td&gt;N&lt;/td&gt;&lt;td&gt; &lt;/td&gt;&lt;td&gt;&lt;/td&gt;&lt;/tr&gt;</v>
      </c>
      <c r="Q933" s="106" t="str">
        <f>IF(PayItems[[#This Row],[Date Added / Modified]]&gt;0,TEXT(PayItems[[#This Row],[Date Added / Modified]],"m/d/yyy"),"")</f>
        <v/>
      </c>
    </row>
    <row r="934" spans="1:17" x14ac:dyDescent="0.2">
      <c r="A934" s="6" t="s">
        <v>1425</v>
      </c>
      <c r="B934" s="6" t="s">
        <v>8827</v>
      </c>
      <c r="C934" s="6" t="s">
        <v>124</v>
      </c>
      <c r="D934" s="6" t="s">
        <v>8724</v>
      </c>
      <c r="E934" s="6" t="s">
        <v>66</v>
      </c>
      <c r="F934" s="8">
        <v>0</v>
      </c>
      <c r="G934" s="8">
        <v>3</v>
      </c>
      <c r="H934" s="6" t="s">
        <v>344</v>
      </c>
      <c r="I934" s="176" t="s">
        <v>11389</v>
      </c>
      <c r="J934" s="176" t="s">
        <v>11389</v>
      </c>
      <c r="K934" s="176" t="s">
        <v>11388</v>
      </c>
      <c r="L934" s="8">
        <v>14</v>
      </c>
      <c r="M934" s="116"/>
      <c r="P9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&lt;tr&gt;&lt;td&gt;41101-3000&lt;/td&gt;&lt;td&gt;Prime coat, method 3&lt;/td&gt;&lt;td&gt;t&lt;/td&gt;&lt;td&gt;PRIME COAT, METHOD 3&lt;/td&gt;&lt;td&gt;TON&lt;/td&gt;&lt;td&gt;0&lt;/td&gt;&lt;td&gt;3&lt;/td&gt;&lt;td&gt;N&lt;/td&gt;&lt;td&gt; &lt;/td&gt;&lt;td&gt;&lt;/td&gt;&lt;/tr&gt;</v>
      </c>
      <c r="Q934" s="106" t="str">
        <f>IF(PayItems[[#This Row],[Date Added / Modified]]&gt;0,TEXT(PayItems[[#This Row],[Date Added / Modified]],"m/d/yyy"),"")</f>
        <v/>
      </c>
    </row>
    <row r="935" spans="1:17" x14ac:dyDescent="0.2">
      <c r="A935" s="106" t="s">
        <v>10918</v>
      </c>
      <c r="B935" s="106" t="s">
        <v>10916</v>
      </c>
      <c r="C935" s="88" t="s">
        <v>109</v>
      </c>
      <c r="D935" s="106" t="s">
        <v>10917</v>
      </c>
      <c r="E935" s="88" t="s">
        <v>62</v>
      </c>
      <c r="F935" s="104">
        <v>0</v>
      </c>
      <c r="G935" s="104">
        <v>3</v>
      </c>
      <c r="H935" s="88" t="s">
        <v>344</v>
      </c>
      <c r="I935" s="176" t="s">
        <v>11389</v>
      </c>
      <c r="J935" s="176" t="s">
        <v>11389</v>
      </c>
      <c r="K935" s="176" t="s">
        <v>11388</v>
      </c>
      <c r="L935" s="104">
        <v>14</v>
      </c>
      <c r="M935" s="116">
        <v>42948</v>
      </c>
      <c r="N935" s="106" t="s">
        <v>9977</v>
      </c>
      <c r="O935" s="88"/>
      <c r="P9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&lt;tr&gt;&lt;td&gt;41102-0000&lt;/td&gt;&lt;td&gt;Prime coat&lt;/td&gt;&lt;td&gt;m2&lt;/td&gt;&lt;td&gt;PRIME COAT&lt;/td&gt;&lt;td&gt;SQYD&lt;/td&gt;&lt;td&gt;0&lt;/td&gt;&lt;td&gt;3&lt;/td&gt;&lt;td&gt;N&lt;/td&gt;&lt;td&gt;8/1/2017&lt;/td&gt;&lt;td&gt;&lt;/td&gt;&lt;/tr&gt;</v>
      </c>
      <c r="Q935" s="106" t="str">
        <f>IF(PayItems[[#This Row],[Date Added / Modified]]&gt;0,TEXT(PayItems[[#This Row],[Date Added / Modified]],"m/d/yyy"),"")</f>
        <v>8/1/2017</v>
      </c>
    </row>
    <row r="936" spans="1:17" x14ac:dyDescent="0.2">
      <c r="A936" s="6" t="s">
        <v>1426</v>
      </c>
      <c r="B936" s="6" t="s">
        <v>8825</v>
      </c>
      <c r="C936" s="6" t="s">
        <v>109</v>
      </c>
      <c r="D936" s="6" t="s">
        <v>8722</v>
      </c>
      <c r="E936" s="6" t="s">
        <v>62</v>
      </c>
      <c r="F936" s="8">
        <v>0</v>
      </c>
      <c r="G936" s="8">
        <v>3</v>
      </c>
      <c r="H936" s="6" t="s">
        <v>344</v>
      </c>
      <c r="I936" s="176" t="s">
        <v>11389</v>
      </c>
      <c r="J936" s="176" t="s">
        <v>11389</v>
      </c>
      <c r="K936" s="176" t="s">
        <v>11388</v>
      </c>
      <c r="L936" s="8">
        <v>14</v>
      </c>
      <c r="M936" s="116"/>
      <c r="P9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&lt;tr&gt;&lt;td&gt;41102-1000&lt;/td&gt;&lt;td&gt;Prime coat, method 1&lt;/td&gt;&lt;td&gt;m2&lt;/td&gt;&lt;td&gt;PRIME COAT, METHOD 1&lt;/td&gt;&lt;td&gt;SQYD&lt;/td&gt;&lt;td&gt;0&lt;/td&gt;&lt;td&gt;3&lt;/td&gt;&lt;td&gt;N&lt;/td&gt;&lt;td&gt; &lt;/td&gt;&lt;td&gt;&lt;/td&gt;&lt;/tr&gt;</v>
      </c>
      <c r="Q936" s="106" t="str">
        <f>IF(PayItems[[#This Row],[Date Added / Modified]]&gt;0,TEXT(PayItems[[#This Row],[Date Added / Modified]],"m/d/yyy"),"")</f>
        <v/>
      </c>
    </row>
    <row r="937" spans="1:17" x14ac:dyDescent="0.2">
      <c r="A937" s="6" t="s">
        <v>1427</v>
      </c>
      <c r="B937" s="6" t="s">
        <v>8826</v>
      </c>
      <c r="C937" s="6" t="s">
        <v>109</v>
      </c>
      <c r="D937" s="6" t="s">
        <v>8723</v>
      </c>
      <c r="E937" s="6" t="s">
        <v>62</v>
      </c>
      <c r="F937" s="8">
        <v>0</v>
      </c>
      <c r="G937" s="8">
        <v>3</v>
      </c>
      <c r="H937" s="6" t="s">
        <v>344</v>
      </c>
      <c r="I937" s="176" t="s">
        <v>11389</v>
      </c>
      <c r="J937" s="176" t="s">
        <v>11389</v>
      </c>
      <c r="K937" s="176" t="s">
        <v>11388</v>
      </c>
      <c r="L937" s="8">
        <v>14</v>
      </c>
      <c r="M937" s="116"/>
      <c r="P9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&lt;tr&gt;&lt;td&gt;41102-2000&lt;/td&gt;&lt;td&gt;Prime coat, method 2&lt;/td&gt;&lt;td&gt;m2&lt;/td&gt;&lt;td&gt;PRIME COAT, METHOD 2&lt;/td&gt;&lt;td&gt;SQYD&lt;/td&gt;&lt;td&gt;0&lt;/td&gt;&lt;td&gt;3&lt;/td&gt;&lt;td&gt;N&lt;/td&gt;&lt;td&gt; &lt;/td&gt;&lt;td&gt;&lt;/td&gt;&lt;/tr&gt;</v>
      </c>
      <c r="Q937" s="106" t="str">
        <f>IF(PayItems[[#This Row],[Date Added / Modified]]&gt;0,TEXT(PayItems[[#This Row],[Date Added / Modified]],"m/d/yyy"),"")</f>
        <v/>
      </c>
    </row>
    <row r="938" spans="1:17" x14ac:dyDescent="0.2">
      <c r="A938" s="6" t="s">
        <v>1428</v>
      </c>
      <c r="B938" s="6" t="s">
        <v>8827</v>
      </c>
      <c r="C938" s="6" t="s">
        <v>109</v>
      </c>
      <c r="D938" s="6" t="s">
        <v>8724</v>
      </c>
      <c r="E938" s="6" t="s">
        <v>62</v>
      </c>
      <c r="F938" s="8">
        <v>0</v>
      </c>
      <c r="G938" s="8">
        <v>3</v>
      </c>
      <c r="H938" s="6" t="s">
        <v>344</v>
      </c>
      <c r="I938" s="176" t="s">
        <v>11389</v>
      </c>
      <c r="J938" s="176" t="s">
        <v>11389</v>
      </c>
      <c r="K938" s="176" t="s">
        <v>11388</v>
      </c>
      <c r="L938" s="8">
        <v>14</v>
      </c>
      <c r="M938" s="116"/>
      <c r="P9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&lt;tr&gt;&lt;td&gt;41102-3000&lt;/td&gt;&lt;td&gt;Prime coat, method 3&lt;/td&gt;&lt;td&gt;m2&lt;/td&gt;&lt;td&gt;PRIME COAT, METHOD 3&lt;/td&gt;&lt;td&gt;SQYD&lt;/td&gt;&lt;td&gt;0&lt;/td&gt;&lt;td&gt;3&lt;/td&gt;&lt;td&gt;N&lt;/td&gt;&lt;td&gt; &lt;/td&gt;&lt;td&gt;&lt;/td&gt;&lt;/tr&gt;</v>
      </c>
      <c r="Q938" s="106" t="str">
        <f>IF(PayItems[[#This Row],[Date Added / Modified]]&gt;0,TEXT(PayItems[[#This Row],[Date Added / Modified]],"m/d/yyy"),"")</f>
        <v/>
      </c>
    </row>
    <row r="939" spans="1:17" x14ac:dyDescent="0.2">
      <c r="A939" s="6" t="s">
        <v>1429</v>
      </c>
      <c r="B939" s="6" t="s">
        <v>103</v>
      </c>
      <c r="C939" s="6" t="s">
        <v>124</v>
      </c>
      <c r="D939" s="6" t="s">
        <v>441</v>
      </c>
      <c r="E939" s="8" t="s">
        <v>66</v>
      </c>
      <c r="F939" s="8">
        <v>0</v>
      </c>
      <c r="G939" s="8">
        <v>3</v>
      </c>
      <c r="H939" s="6" t="s">
        <v>344</v>
      </c>
      <c r="I939" s="176" t="s">
        <v>11389</v>
      </c>
      <c r="J939" s="176" t="s">
        <v>11389</v>
      </c>
      <c r="K939" s="176" t="s">
        <v>11388</v>
      </c>
      <c r="L939" s="8">
        <v>14</v>
      </c>
      <c r="M939" s="116"/>
      <c r="P9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&lt;tr&gt;&lt;td&gt;41105-0000&lt;/td&gt;&lt;td&gt;Blotter&lt;/td&gt;&lt;td&gt;t&lt;/td&gt;&lt;td&gt;BLOTTER&lt;/td&gt;&lt;td&gt;TON&lt;/td&gt;&lt;td&gt;0&lt;/td&gt;&lt;td&gt;3&lt;/td&gt;&lt;td&gt;N&lt;/td&gt;&lt;td&gt; &lt;/td&gt;&lt;td&gt;&lt;/td&gt;&lt;/tr&gt;</v>
      </c>
      <c r="Q939" s="106" t="str">
        <f>IF(PayItems[[#This Row],[Date Added / Modified]]&gt;0,TEXT(PayItems[[#This Row],[Date Added / Modified]],"m/d/yyy"),"")</f>
        <v/>
      </c>
    </row>
    <row r="940" spans="1:17" x14ac:dyDescent="0.2">
      <c r="A940" s="6" t="s">
        <v>1430</v>
      </c>
      <c r="B940" s="6" t="s">
        <v>8744</v>
      </c>
      <c r="C940" s="6" t="s">
        <v>124</v>
      </c>
      <c r="D940" s="6" t="s">
        <v>8745</v>
      </c>
      <c r="E940" s="6" t="s">
        <v>66</v>
      </c>
      <c r="F940" s="8">
        <v>0</v>
      </c>
      <c r="G940" s="8">
        <v>3</v>
      </c>
      <c r="H940" s="6" t="s">
        <v>344</v>
      </c>
      <c r="I940" s="176" t="s">
        <v>11389</v>
      </c>
      <c r="J940" s="176" t="s">
        <v>11389</v>
      </c>
      <c r="K940" s="176" t="s">
        <v>11388</v>
      </c>
      <c r="L940" s="8">
        <v>14</v>
      </c>
      <c r="M940" s="116"/>
      <c r="P9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&lt;tr&gt;&lt;td&gt;41106-0000&lt;/td&gt;&lt;td&gt;Crushed aggregate&lt;/td&gt;&lt;td&gt;t&lt;/td&gt;&lt;td&gt;CRUSHED AGGREGATE&lt;/td&gt;&lt;td&gt;TON&lt;/td&gt;&lt;td&gt;0&lt;/td&gt;&lt;td&gt;3&lt;/td&gt;&lt;td&gt;N&lt;/td&gt;&lt;td&gt; &lt;/td&gt;&lt;td&gt;&lt;/td&gt;&lt;/tr&gt;</v>
      </c>
      <c r="Q940" s="106" t="str">
        <f>IF(PayItems[[#This Row],[Date Added / Modified]]&gt;0,TEXT(PayItems[[#This Row],[Date Added / Modified]],"m/d/yyy"),"")</f>
        <v/>
      </c>
    </row>
    <row r="941" spans="1:17" x14ac:dyDescent="0.2">
      <c r="A941" s="6" t="s">
        <v>1431</v>
      </c>
      <c r="B941" s="6" t="s">
        <v>1432</v>
      </c>
      <c r="C941" s="6" t="s">
        <v>124</v>
      </c>
      <c r="D941" s="6" t="s">
        <v>1433</v>
      </c>
      <c r="E941" s="8" t="s">
        <v>66</v>
      </c>
      <c r="F941" s="8">
        <v>0</v>
      </c>
      <c r="G941" s="8">
        <v>3</v>
      </c>
      <c r="H941" s="6" t="s">
        <v>344</v>
      </c>
      <c r="I941" s="176" t="s">
        <v>11389</v>
      </c>
      <c r="J941" s="176" t="s">
        <v>11389</v>
      </c>
      <c r="K941" s="176" t="s">
        <v>11388</v>
      </c>
      <c r="L941" s="8">
        <v>14</v>
      </c>
      <c r="M941" s="116"/>
      <c r="P9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&lt;tr&gt;&lt;td&gt;41201-0000&lt;/td&gt;&lt;td&gt;Tack coat&lt;/td&gt;&lt;td&gt;t&lt;/td&gt;&lt;td&gt;TACK COAT&lt;/td&gt;&lt;td&gt;TON&lt;/td&gt;&lt;td&gt;0&lt;/td&gt;&lt;td&gt;3&lt;/td&gt;&lt;td&gt;N&lt;/td&gt;&lt;td&gt; &lt;/td&gt;&lt;td&gt;&lt;/td&gt;&lt;/tr&gt;</v>
      </c>
      <c r="Q941" s="106" t="str">
        <f>IF(PayItems[[#This Row],[Date Added / Modified]]&gt;0,TEXT(PayItems[[#This Row],[Date Added / Modified]],"m/d/yyy"),"")</f>
        <v/>
      </c>
    </row>
    <row r="942" spans="1:17" x14ac:dyDescent="0.2">
      <c r="A942" s="6" t="s">
        <v>1434</v>
      </c>
      <c r="B942" s="6" t="s">
        <v>1432</v>
      </c>
      <c r="C942" s="6" t="s">
        <v>79</v>
      </c>
      <c r="D942" s="6" t="s">
        <v>1433</v>
      </c>
      <c r="E942" s="8" t="s">
        <v>67</v>
      </c>
      <c r="F942" s="8">
        <v>0</v>
      </c>
      <c r="G942" s="8">
        <v>3</v>
      </c>
      <c r="H942" s="6" t="s">
        <v>344</v>
      </c>
      <c r="I942" s="176" t="s">
        <v>11389</v>
      </c>
      <c r="J942" s="176" t="s">
        <v>11389</v>
      </c>
      <c r="K942" s="176" t="s">
        <v>11388</v>
      </c>
      <c r="L942" s="8">
        <v>14</v>
      </c>
      <c r="M942" s="116"/>
      <c r="P9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&lt;tr&gt;&lt;td&gt;41202-0000&lt;/td&gt;&lt;td&gt;Tack coat&lt;/td&gt;&lt;td&gt;l&lt;/td&gt;&lt;td&gt;TACK COAT&lt;/td&gt;&lt;td&gt;GAL&lt;/td&gt;&lt;td&gt;0&lt;/td&gt;&lt;td&gt;3&lt;/td&gt;&lt;td&gt;N&lt;/td&gt;&lt;td&gt; &lt;/td&gt;&lt;td&gt;&lt;/td&gt;&lt;/tr&gt;</v>
      </c>
      <c r="Q942" s="106" t="str">
        <f>IF(PayItems[[#This Row],[Date Added / Modified]]&gt;0,TEXT(PayItems[[#This Row],[Date Added / Modified]],"m/d/yyy"),"")</f>
        <v/>
      </c>
    </row>
    <row r="943" spans="1:17" x14ac:dyDescent="0.2">
      <c r="A943" s="6" t="s">
        <v>1435</v>
      </c>
      <c r="B943" s="8" t="s">
        <v>101</v>
      </c>
      <c r="C943" s="6" t="s">
        <v>109</v>
      </c>
      <c r="D943" s="8" t="s">
        <v>1436</v>
      </c>
      <c r="E943" s="8" t="s">
        <v>62</v>
      </c>
      <c r="F943" s="8">
        <v>0</v>
      </c>
      <c r="G943" s="8">
        <v>3</v>
      </c>
      <c r="H943" s="6" t="s">
        <v>344</v>
      </c>
      <c r="I943" s="176" t="s">
        <v>11389</v>
      </c>
      <c r="J943" s="176" t="s">
        <v>11389</v>
      </c>
      <c r="K943" s="176" t="s">
        <v>11388</v>
      </c>
      <c r="L943" s="8">
        <v>14</v>
      </c>
      <c r="M943" s="116"/>
      <c r="P9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&lt;tr&gt;&lt;td&gt;41301-0000&lt;/td&gt;&lt;td&gt;Asphalt pavement milling&lt;/td&gt;&lt;td&gt;m2&lt;/td&gt;&lt;td&gt;ASPHALT PAVEMENT MILLING&lt;/td&gt;&lt;td&gt;SQYD&lt;/td&gt;&lt;td&gt;0&lt;/td&gt;&lt;td&gt;3&lt;/td&gt;&lt;td&gt;N&lt;/td&gt;&lt;td&gt; &lt;/td&gt;&lt;td&gt;&lt;/td&gt;&lt;/tr&gt;</v>
      </c>
      <c r="Q943" s="106" t="str">
        <f>IF(PayItems[[#This Row],[Date Added / Modified]]&gt;0,TEXT(PayItems[[#This Row],[Date Added / Modified]],"m/d/yyy"),"")</f>
        <v/>
      </c>
    </row>
    <row r="944" spans="1:17" x14ac:dyDescent="0.2">
      <c r="A944" s="6" t="s">
        <v>1437</v>
      </c>
      <c r="B944" s="8" t="s">
        <v>1438</v>
      </c>
      <c r="C944" s="6" t="s">
        <v>109</v>
      </c>
      <c r="D944" s="8" t="s">
        <v>1439</v>
      </c>
      <c r="E944" s="8" t="s">
        <v>62</v>
      </c>
      <c r="F944" s="8">
        <v>0</v>
      </c>
      <c r="G944" s="8">
        <v>3</v>
      </c>
      <c r="H944" s="6" t="s">
        <v>344</v>
      </c>
      <c r="I944" s="176" t="s">
        <v>11389</v>
      </c>
      <c r="J944" s="176" t="s">
        <v>11389</v>
      </c>
      <c r="K944" s="176" t="s">
        <v>11388</v>
      </c>
      <c r="L944" s="8">
        <v>14</v>
      </c>
      <c r="M944" s="116"/>
      <c r="P9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&lt;tr&gt;&lt;td&gt;41301-0100&lt;/td&gt;&lt;td&gt;Asphalt pavement milling, 20mm depth&lt;/td&gt;&lt;td&gt;m2&lt;/td&gt;&lt;td&gt;ASPHALT PAVEMENT MILLING, 3/4-INCH DEPTH&lt;/td&gt;&lt;td&gt;SQYD&lt;/td&gt;&lt;td&gt;0&lt;/td&gt;&lt;td&gt;3&lt;/td&gt;&lt;td&gt;N&lt;/td&gt;&lt;td&gt; &lt;/td&gt;&lt;td&gt;&lt;/td&gt;&lt;/tr&gt;</v>
      </c>
      <c r="Q944" s="106" t="str">
        <f>IF(PayItems[[#This Row],[Date Added / Modified]]&gt;0,TEXT(PayItems[[#This Row],[Date Added / Modified]],"m/d/yyy"),"")</f>
        <v/>
      </c>
    </row>
    <row r="945" spans="1:17" x14ac:dyDescent="0.2">
      <c r="A945" s="6" t="s">
        <v>1440</v>
      </c>
      <c r="B945" s="8" t="s">
        <v>1441</v>
      </c>
      <c r="C945" s="6" t="s">
        <v>109</v>
      </c>
      <c r="D945" s="8" t="s">
        <v>1442</v>
      </c>
      <c r="E945" s="8" t="s">
        <v>62</v>
      </c>
      <c r="F945" s="8">
        <v>0</v>
      </c>
      <c r="G945" s="8">
        <v>3</v>
      </c>
      <c r="H945" s="6" t="s">
        <v>344</v>
      </c>
      <c r="I945" s="176" t="s">
        <v>11389</v>
      </c>
      <c r="J945" s="176" t="s">
        <v>11389</v>
      </c>
      <c r="K945" s="176" t="s">
        <v>11388</v>
      </c>
      <c r="L945" s="8">
        <v>14</v>
      </c>
      <c r="M945" s="116"/>
      <c r="P9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&lt;tr&gt;&lt;td&gt;41301-0200&lt;/td&gt;&lt;td&gt;Asphalt pavement milling, 25mm depth&lt;/td&gt;&lt;td&gt;m2&lt;/td&gt;&lt;td&gt;ASPHALT PAVEMENT MILLING, 1-INCH DEPTH&lt;/td&gt;&lt;td&gt;SQYD&lt;/td&gt;&lt;td&gt;0&lt;/td&gt;&lt;td&gt;3&lt;/td&gt;&lt;td&gt;N&lt;/td&gt;&lt;td&gt; &lt;/td&gt;&lt;td&gt;&lt;/td&gt;&lt;/tr&gt;</v>
      </c>
      <c r="Q945" s="106" t="str">
        <f>IF(PayItems[[#This Row],[Date Added / Modified]]&gt;0,TEXT(PayItems[[#This Row],[Date Added / Modified]],"m/d/yyy"),"")</f>
        <v/>
      </c>
    </row>
    <row r="946" spans="1:17" x14ac:dyDescent="0.2">
      <c r="A946" s="6" t="s">
        <v>1443</v>
      </c>
      <c r="B946" s="8" t="s">
        <v>1444</v>
      </c>
      <c r="C946" s="6" t="s">
        <v>109</v>
      </c>
      <c r="D946" s="8" t="s">
        <v>1445</v>
      </c>
      <c r="E946" s="8" t="s">
        <v>62</v>
      </c>
      <c r="F946" s="8">
        <v>0</v>
      </c>
      <c r="G946" s="8">
        <v>3</v>
      </c>
      <c r="H946" s="6" t="s">
        <v>344</v>
      </c>
      <c r="I946" s="176" t="s">
        <v>11389</v>
      </c>
      <c r="J946" s="176" t="s">
        <v>11389</v>
      </c>
      <c r="K946" s="176" t="s">
        <v>11388</v>
      </c>
      <c r="L946" s="8">
        <v>14</v>
      </c>
      <c r="M946" s="116"/>
      <c r="P9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&lt;tr&gt;&lt;td&gt;41301-0400&lt;/td&gt;&lt;td&gt;Asphalt pavement milling, 40mm depth&lt;/td&gt;&lt;td&gt;m2&lt;/td&gt;&lt;td&gt;ASPHALT PAVEMENT MILLING, 1 1/2-INCH DEPTH&lt;/td&gt;&lt;td&gt;SQYD&lt;/td&gt;&lt;td&gt;0&lt;/td&gt;&lt;td&gt;3&lt;/td&gt;&lt;td&gt;N&lt;/td&gt;&lt;td&gt; &lt;/td&gt;&lt;td&gt;&lt;/td&gt;&lt;/tr&gt;</v>
      </c>
      <c r="Q946" s="106" t="str">
        <f>IF(PayItems[[#This Row],[Date Added / Modified]]&gt;0,TEXT(PayItems[[#This Row],[Date Added / Modified]],"m/d/yyy"),"")</f>
        <v/>
      </c>
    </row>
    <row r="947" spans="1:17" x14ac:dyDescent="0.2">
      <c r="A947" s="6" t="s">
        <v>1446</v>
      </c>
      <c r="B947" s="8" t="s">
        <v>1447</v>
      </c>
      <c r="C947" s="6" t="s">
        <v>109</v>
      </c>
      <c r="D947" s="8" t="s">
        <v>1448</v>
      </c>
      <c r="E947" s="8" t="s">
        <v>62</v>
      </c>
      <c r="F947" s="8">
        <v>0</v>
      </c>
      <c r="G947" s="8">
        <v>3</v>
      </c>
      <c r="H947" s="6" t="s">
        <v>344</v>
      </c>
      <c r="I947" s="176" t="s">
        <v>11389</v>
      </c>
      <c r="J947" s="176" t="s">
        <v>11389</v>
      </c>
      <c r="K947" s="176" t="s">
        <v>11388</v>
      </c>
      <c r="L947" s="8">
        <v>14</v>
      </c>
      <c r="M947" s="116"/>
      <c r="P9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&lt;tr&gt;&lt;td&gt;41301-0600&lt;/td&gt;&lt;td&gt;Asphalt pavement milling, 50mm depth&lt;/td&gt;&lt;td&gt;m2&lt;/td&gt;&lt;td&gt;ASPHALT PAVEMENT MILLING, 2-INCH DEPTH&lt;/td&gt;&lt;td&gt;SQYD&lt;/td&gt;&lt;td&gt;0&lt;/td&gt;&lt;td&gt;3&lt;/td&gt;&lt;td&gt;N&lt;/td&gt;&lt;td&gt; &lt;/td&gt;&lt;td&gt;&lt;/td&gt;&lt;/tr&gt;</v>
      </c>
      <c r="Q947" s="106" t="str">
        <f>IF(PayItems[[#This Row],[Date Added / Modified]]&gt;0,TEXT(PayItems[[#This Row],[Date Added / Modified]],"m/d/yyy"),"")</f>
        <v/>
      </c>
    </row>
    <row r="948" spans="1:17" x14ac:dyDescent="0.2">
      <c r="A948" s="6" t="s">
        <v>1449</v>
      </c>
      <c r="B948" s="8" t="s">
        <v>1450</v>
      </c>
      <c r="C948" s="6" t="s">
        <v>109</v>
      </c>
      <c r="D948" s="8" t="s">
        <v>1451</v>
      </c>
      <c r="E948" s="8" t="s">
        <v>62</v>
      </c>
      <c r="F948" s="8">
        <v>0</v>
      </c>
      <c r="G948" s="8">
        <v>3</v>
      </c>
      <c r="H948" s="6" t="s">
        <v>344</v>
      </c>
      <c r="I948" s="176" t="s">
        <v>11389</v>
      </c>
      <c r="J948" s="176" t="s">
        <v>11389</v>
      </c>
      <c r="K948" s="176" t="s">
        <v>11388</v>
      </c>
      <c r="L948" s="8">
        <v>14</v>
      </c>
      <c r="M948" s="116"/>
      <c r="P9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&lt;tr&gt;&lt;td&gt;41301-0700&lt;/td&gt;&lt;td&gt;Asphalt pavement milling, 65mm depth&lt;/td&gt;&lt;td&gt;m2&lt;/td&gt;&lt;td&gt;ASPHALT PAVEMENT MILLING, 2 1/2-INCH DEPTH&lt;/td&gt;&lt;td&gt;SQYD&lt;/td&gt;&lt;td&gt;0&lt;/td&gt;&lt;td&gt;3&lt;/td&gt;&lt;td&gt;N&lt;/td&gt;&lt;td&gt; &lt;/td&gt;&lt;td&gt;&lt;/td&gt;&lt;/tr&gt;</v>
      </c>
      <c r="Q948" s="106" t="str">
        <f>IF(PayItems[[#This Row],[Date Added / Modified]]&gt;0,TEXT(PayItems[[#This Row],[Date Added / Modified]],"m/d/yyy"),"")</f>
        <v/>
      </c>
    </row>
    <row r="949" spans="1:17" x14ac:dyDescent="0.2">
      <c r="A949" s="6" t="s">
        <v>1452</v>
      </c>
      <c r="B949" s="8" t="s">
        <v>1453</v>
      </c>
      <c r="C949" s="6" t="s">
        <v>109</v>
      </c>
      <c r="D949" s="8" t="s">
        <v>1454</v>
      </c>
      <c r="E949" s="8" t="s">
        <v>62</v>
      </c>
      <c r="F949" s="8">
        <v>0</v>
      </c>
      <c r="G949" s="8">
        <v>3</v>
      </c>
      <c r="H949" s="6" t="s">
        <v>344</v>
      </c>
      <c r="I949" s="176" t="s">
        <v>11389</v>
      </c>
      <c r="J949" s="176" t="s">
        <v>11389</v>
      </c>
      <c r="K949" s="176" t="s">
        <v>11388</v>
      </c>
      <c r="L949" s="8">
        <v>14</v>
      </c>
      <c r="M949" s="116"/>
      <c r="P9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&lt;tr&gt;&lt;td&gt;41301-0800&lt;/td&gt;&lt;td&gt;Asphalt pavement milling, 75mm depth&lt;/td&gt;&lt;td&gt;m2&lt;/td&gt;&lt;td&gt;ASPHALT PAVEMENT MILLING, 3-INCH DEPTH&lt;/td&gt;&lt;td&gt;SQYD&lt;/td&gt;&lt;td&gt;0&lt;/td&gt;&lt;td&gt;3&lt;/td&gt;&lt;td&gt;N&lt;/td&gt;&lt;td&gt; &lt;/td&gt;&lt;td&gt;&lt;/td&gt;&lt;/tr&gt;</v>
      </c>
      <c r="Q949" s="106" t="str">
        <f>IF(PayItems[[#This Row],[Date Added / Modified]]&gt;0,TEXT(PayItems[[#This Row],[Date Added / Modified]],"m/d/yyy"),"")</f>
        <v/>
      </c>
    </row>
    <row r="950" spans="1:17" x14ac:dyDescent="0.2">
      <c r="A950" s="6" t="s">
        <v>1455</v>
      </c>
      <c r="B950" s="8" t="s">
        <v>1456</v>
      </c>
      <c r="C950" s="6" t="s">
        <v>109</v>
      </c>
      <c r="D950" s="8" t="s">
        <v>1457</v>
      </c>
      <c r="E950" s="8" t="s">
        <v>62</v>
      </c>
      <c r="F950" s="8">
        <v>0</v>
      </c>
      <c r="G950" s="8">
        <v>3</v>
      </c>
      <c r="H950" s="6" t="s">
        <v>344</v>
      </c>
      <c r="I950" s="176" t="s">
        <v>11389</v>
      </c>
      <c r="J950" s="176" t="s">
        <v>11389</v>
      </c>
      <c r="K950" s="176" t="s">
        <v>11388</v>
      </c>
      <c r="L950" s="8">
        <v>14</v>
      </c>
      <c r="M950" s="116"/>
      <c r="P9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&lt;tr&gt;&lt;td&gt;41301-0900&lt;/td&gt;&lt;td&gt;Asphalt pavement milling, 90mm depth&lt;/td&gt;&lt;td&gt;m2&lt;/td&gt;&lt;td&gt;ASPHALT PAVEMENT MILLING, 3 1/2-INCH DEPTH&lt;/td&gt;&lt;td&gt;SQYD&lt;/td&gt;&lt;td&gt;0&lt;/td&gt;&lt;td&gt;3&lt;/td&gt;&lt;td&gt;N&lt;/td&gt;&lt;td&gt; &lt;/td&gt;&lt;td&gt;&lt;/td&gt;&lt;/tr&gt;</v>
      </c>
      <c r="Q950" s="106" t="str">
        <f>IF(PayItems[[#This Row],[Date Added / Modified]]&gt;0,TEXT(PayItems[[#This Row],[Date Added / Modified]],"m/d/yyy"),"")</f>
        <v/>
      </c>
    </row>
    <row r="951" spans="1:17" x14ac:dyDescent="0.2">
      <c r="A951" s="6" t="s">
        <v>1458</v>
      </c>
      <c r="B951" s="8" t="s">
        <v>1459</v>
      </c>
      <c r="C951" s="6" t="s">
        <v>109</v>
      </c>
      <c r="D951" s="8" t="s">
        <v>1460</v>
      </c>
      <c r="E951" s="8" t="s">
        <v>62</v>
      </c>
      <c r="F951" s="8">
        <v>0</v>
      </c>
      <c r="G951" s="8">
        <v>3</v>
      </c>
      <c r="H951" s="6" t="s">
        <v>344</v>
      </c>
      <c r="I951" s="176" t="s">
        <v>11389</v>
      </c>
      <c r="J951" s="176" t="s">
        <v>11389</v>
      </c>
      <c r="K951" s="176" t="s">
        <v>11388</v>
      </c>
      <c r="L951" s="8">
        <v>14</v>
      </c>
      <c r="M951" s="116"/>
      <c r="P9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&lt;tr&gt;&lt;td&gt;41301-1000&lt;/td&gt;&lt;td&gt;Asphalt pavement milling, 100mm depth&lt;/td&gt;&lt;td&gt;m2&lt;/td&gt;&lt;td&gt;ASPHALT PAVEMENT MILLING, 4-INCH DEPTH&lt;/td&gt;&lt;td&gt;SQYD&lt;/td&gt;&lt;td&gt;0&lt;/td&gt;&lt;td&gt;3&lt;/td&gt;&lt;td&gt;N&lt;/td&gt;&lt;td&gt; &lt;/td&gt;&lt;td&gt;&lt;/td&gt;&lt;/tr&gt;</v>
      </c>
      <c r="Q951" s="106" t="str">
        <f>IF(PayItems[[#This Row],[Date Added / Modified]]&gt;0,TEXT(PayItems[[#This Row],[Date Added / Modified]],"m/d/yyy"),"")</f>
        <v/>
      </c>
    </row>
    <row r="952" spans="1:17" x14ac:dyDescent="0.2">
      <c r="A952" s="6" t="s">
        <v>1461</v>
      </c>
      <c r="B952" s="8" t="s">
        <v>1462</v>
      </c>
      <c r="C952" s="6" t="s">
        <v>109</v>
      </c>
      <c r="D952" s="8" t="s">
        <v>1463</v>
      </c>
      <c r="E952" s="8" t="s">
        <v>62</v>
      </c>
      <c r="F952" s="8">
        <v>0</v>
      </c>
      <c r="G952" s="8">
        <v>3</v>
      </c>
      <c r="H952" s="6" t="s">
        <v>344</v>
      </c>
      <c r="I952" s="176" t="s">
        <v>11389</v>
      </c>
      <c r="J952" s="176" t="s">
        <v>11389</v>
      </c>
      <c r="K952" s="176" t="s">
        <v>11388</v>
      </c>
      <c r="L952" s="8">
        <v>14</v>
      </c>
      <c r="M952" s="116"/>
      <c r="P9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&lt;tr&gt;&lt;td&gt;41301-1100&lt;/td&gt;&lt;td&gt;Asphalt pavement milling, 115mm depth&lt;/td&gt;&lt;td&gt;m2&lt;/td&gt;&lt;td&gt;ASPHALT PAVEMENT MILLING, 4 1/2-INCH DEPTH&lt;/td&gt;&lt;td&gt;SQYD&lt;/td&gt;&lt;td&gt;0&lt;/td&gt;&lt;td&gt;3&lt;/td&gt;&lt;td&gt;N&lt;/td&gt;&lt;td&gt; &lt;/td&gt;&lt;td&gt;&lt;/td&gt;&lt;/tr&gt;</v>
      </c>
      <c r="Q952" s="106" t="str">
        <f>IF(PayItems[[#This Row],[Date Added / Modified]]&gt;0,TEXT(PayItems[[#This Row],[Date Added / Modified]],"m/d/yyy"),"")</f>
        <v/>
      </c>
    </row>
    <row r="953" spans="1:17" s="88" customFormat="1" x14ac:dyDescent="0.2">
      <c r="A953" s="6" t="s">
        <v>1464</v>
      </c>
      <c r="B953" s="8" t="s">
        <v>1465</v>
      </c>
      <c r="C953" s="6" t="s">
        <v>109</v>
      </c>
      <c r="D953" s="8" t="s">
        <v>1466</v>
      </c>
      <c r="E953" s="8" t="s">
        <v>62</v>
      </c>
      <c r="F953" s="8">
        <v>0</v>
      </c>
      <c r="G953" s="8">
        <v>3</v>
      </c>
      <c r="H953" s="6" t="s">
        <v>344</v>
      </c>
      <c r="I953" s="176" t="s">
        <v>11389</v>
      </c>
      <c r="J953" s="176" t="s">
        <v>11389</v>
      </c>
      <c r="K953" s="176" t="s">
        <v>11388</v>
      </c>
      <c r="L953" s="8">
        <v>14</v>
      </c>
      <c r="M953" s="116"/>
      <c r="N953" s="6"/>
      <c r="O953" s="6"/>
      <c r="P9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&lt;tr&gt;&lt;td&gt;41301-1200&lt;/td&gt;&lt;td&gt;Asphalt pavement milling, 125mm depth&lt;/td&gt;&lt;td&gt;m2&lt;/td&gt;&lt;td&gt;ASPHALT PAVEMENT MILLING, 5-INCH DEPTH&lt;/td&gt;&lt;td&gt;SQYD&lt;/td&gt;&lt;td&gt;0&lt;/td&gt;&lt;td&gt;3&lt;/td&gt;&lt;td&gt;N&lt;/td&gt;&lt;td&gt; &lt;/td&gt;&lt;td&gt;&lt;/td&gt;&lt;/tr&gt;</v>
      </c>
      <c r="Q953" s="106" t="str">
        <f>IF(PayItems[[#This Row],[Date Added / Modified]]&gt;0,TEXT(PayItems[[#This Row],[Date Added / Modified]],"m/d/yyy"),"")</f>
        <v/>
      </c>
    </row>
    <row r="954" spans="1:17" s="88" customFormat="1" x14ac:dyDescent="0.2">
      <c r="A954" s="6" t="s">
        <v>1467</v>
      </c>
      <c r="B954" s="8" t="s">
        <v>1468</v>
      </c>
      <c r="C954" s="6" t="s">
        <v>109</v>
      </c>
      <c r="D954" s="8" t="s">
        <v>1469</v>
      </c>
      <c r="E954" s="8" t="s">
        <v>62</v>
      </c>
      <c r="F954" s="8">
        <v>0</v>
      </c>
      <c r="G954" s="8">
        <v>3</v>
      </c>
      <c r="H954" s="6" t="s">
        <v>344</v>
      </c>
      <c r="I954" s="176" t="s">
        <v>11389</v>
      </c>
      <c r="J954" s="176" t="s">
        <v>11389</v>
      </c>
      <c r="K954" s="176" t="s">
        <v>11388</v>
      </c>
      <c r="L954" s="8">
        <v>14</v>
      </c>
      <c r="M954" s="116"/>
      <c r="N954" s="6"/>
      <c r="O954" s="6"/>
      <c r="P9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&lt;tr&gt;&lt;td&gt;41301-1300&lt;/td&gt;&lt;td&gt;Asphalt pavement milling, 150mm depth&lt;/td&gt;&lt;td&gt;m2&lt;/td&gt;&lt;td&gt;ASPHALT PAVEMENT MILLING, 6-INCH DEPTH&lt;/td&gt;&lt;td&gt;SQYD&lt;/td&gt;&lt;td&gt;0&lt;/td&gt;&lt;td&gt;3&lt;/td&gt;&lt;td&gt;N&lt;/td&gt;&lt;td&gt; &lt;/td&gt;&lt;td&gt;&lt;/td&gt;&lt;/tr&gt;</v>
      </c>
      <c r="Q954" s="106" t="str">
        <f>IF(PayItems[[#This Row],[Date Added / Modified]]&gt;0,TEXT(PayItems[[#This Row],[Date Added / Modified]],"m/d/yyy"),"")</f>
        <v/>
      </c>
    </row>
    <row r="955" spans="1:17" s="88" customFormat="1" x14ac:dyDescent="0.2">
      <c r="A955" s="6" t="s">
        <v>1470</v>
      </c>
      <c r="B955" s="8" t="s">
        <v>1471</v>
      </c>
      <c r="C955" s="6" t="s">
        <v>109</v>
      </c>
      <c r="D955" s="8" t="s">
        <v>1472</v>
      </c>
      <c r="E955" s="8" t="s">
        <v>62</v>
      </c>
      <c r="F955" s="8">
        <v>0</v>
      </c>
      <c r="G955" s="8">
        <v>3</v>
      </c>
      <c r="H955" s="6" t="s">
        <v>344</v>
      </c>
      <c r="I955" s="176" t="s">
        <v>11389</v>
      </c>
      <c r="J955" s="176" t="s">
        <v>11389</v>
      </c>
      <c r="K955" s="176" t="s">
        <v>11388</v>
      </c>
      <c r="L955" s="8">
        <v>14</v>
      </c>
      <c r="M955" s="116"/>
      <c r="N955" s="6"/>
      <c r="O955" s="6"/>
      <c r="P9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&lt;tr&gt;&lt;td&gt;41301-1400&lt;/td&gt;&lt;td&gt;Asphalt pavement milling, 200mm depth&lt;/td&gt;&lt;td&gt;m2&lt;/td&gt;&lt;td&gt;ASPHALT PAVEMENT MILLING, 8-INCH DEPTH&lt;/td&gt;&lt;td&gt;SQYD&lt;/td&gt;&lt;td&gt;0&lt;/td&gt;&lt;td&gt;3&lt;/td&gt;&lt;td&gt;N&lt;/td&gt;&lt;td&gt; &lt;/td&gt;&lt;td&gt;&lt;/td&gt;&lt;/tr&gt;</v>
      </c>
      <c r="Q955" s="106" t="str">
        <f>IF(PayItems[[#This Row],[Date Added / Modified]]&gt;0,TEXT(PayItems[[#This Row],[Date Added / Modified]],"m/d/yyy"),"")</f>
        <v/>
      </c>
    </row>
    <row r="956" spans="1:17" x14ac:dyDescent="0.2">
      <c r="A956" s="6" t="s">
        <v>1473</v>
      </c>
      <c r="B956" s="8" t="s">
        <v>101</v>
      </c>
      <c r="C956" s="6" t="s">
        <v>5</v>
      </c>
      <c r="D956" s="8" t="s">
        <v>1436</v>
      </c>
      <c r="E956" s="8" t="s">
        <v>58</v>
      </c>
      <c r="F956" s="8">
        <v>3</v>
      </c>
      <c r="G956" s="8">
        <v>3</v>
      </c>
      <c r="H956" s="6" t="s">
        <v>344</v>
      </c>
      <c r="I956" s="176" t="s">
        <v>11389</v>
      </c>
      <c r="J956" s="176" t="s">
        <v>11389</v>
      </c>
      <c r="K956" s="176" t="s">
        <v>11388</v>
      </c>
      <c r="L956" s="8">
        <v>14</v>
      </c>
      <c r="M956" s="116"/>
      <c r="P9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&lt;tr&gt;&lt;td&gt;41302-0000&lt;/td&gt;&lt;td&gt;Asphalt pavement milling&lt;/td&gt;&lt;td&gt;km&lt;/td&gt;&lt;td&gt;ASPHALT PAVEMENT MILLING&lt;/td&gt;&lt;td&gt;MILE&lt;/td&gt;&lt;td&gt;3&lt;/td&gt;&lt;td&gt;3&lt;/td&gt;&lt;td&gt;N&lt;/td&gt;&lt;td&gt; &lt;/td&gt;&lt;td&gt;&lt;/td&gt;&lt;/tr&gt;</v>
      </c>
      <c r="Q956" s="106" t="str">
        <f>IF(PayItems[[#This Row],[Date Added / Modified]]&gt;0,TEXT(PayItems[[#This Row],[Date Added / Modified]],"m/d/yyy"),"")</f>
        <v/>
      </c>
    </row>
    <row r="957" spans="1:17" x14ac:dyDescent="0.2">
      <c r="A957" s="6" t="s">
        <v>9111</v>
      </c>
      <c r="B957" s="6" t="s">
        <v>9422</v>
      </c>
      <c r="C957" s="6" t="s">
        <v>110</v>
      </c>
      <c r="D957" s="6" t="s">
        <v>9439</v>
      </c>
      <c r="E957" s="6" t="s">
        <v>63</v>
      </c>
      <c r="F957" s="8">
        <v>0</v>
      </c>
      <c r="G957" s="8">
        <v>3</v>
      </c>
      <c r="H957" s="6" t="s">
        <v>344</v>
      </c>
      <c r="I957" s="176" t="s">
        <v>11389</v>
      </c>
      <c r="J957" s="176" t="s">
        <v>11389</v>
      </c>
      <c r="K957" s="176" t="s">
        <v>11388</v>
      </c>
      <c r="L957" s="8">
        <v>14</v>
      </c>
      <c r="M957" s="116"/>
      <c r="P9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&lt;tr&gt;&lt;td&gt;41401-1000&lt;/td&gt;&lt;td&gt;Cracks, routing, cleaning and sealing&lt;/td&gt;&lt;td&gt;m&lt;/td&gt;&lt;td&gt;CRACKS, ROUTING, CLEANING AND SEALING&lt;/td&gt;&lt;td&gt;LNFT&lt;/td&gt;&lt;td&gt;0&lt;/td&gt;&lt;td&gt;3&lt;/td&gt;&lt;td&gt;N&lt;/td&gt;&lt;td&gt; &lt;/td&gt;&lt;td&gt;&lt;/td&gt;&lt;/tr&gt;</v>
      </c>
      <c r="Q957" s="106" t="str">
        <f>IF(PayItems[[#This Row],[Date Added / Modified]]&gt;0,TEXT(PayItems[[#This Row],[Date Added / Modified]],"m/d/yyy"),"")</f>
        <v/>
      </c>
    </row>
    <row r="958" spans="1:17" x14ac:dyDescent="0.2">
      <c r="A958" s="6" t="s">
        <v>9425</v>
      </c>
      <c r="B958" s="6" t="s">
        <v>9423</v>
      </c>
      <c r="C958" s="6" t="s">
        <v>110</v>
      </c>
      <c r="D958" s="6" t="s">
        <v>10080</v>
      </c>
      <c r="E958" s="6" t="s">
        <v>63</v>
      </c>
      <c r="F958" s="8">
        <v>0</v>
      </c>
      <c r="G958" s="8">
        <v>3</v>
      </c>
      <c r="H958" s="6" t="s">
        <v>344</v>
      </c>
      <c r="I958" s="176" t="s">
        <v>11389</v>
      </c>
      <c r="J958" s="176" t="s">
        <v>11389</v>
      </c>
      <c r="K958" s="176" t="s">
        <v>11388</v>
      </c>
      <c r="L958" s="8">
        <v>14</v>
      </c>
      <c r="M958" s="116"/>
      <c r="P9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&lt;tr&gt;&lt;td&gt;41401-2000&lt;/td&gt;&lt;td&gt;Cracks, cleaning and sealing&lt;/td&gt;&lt;td&gt;m&lt;/td&gt;&lt;td&gt;CRACKS, CLEANING AND SEALING&lt;/td&gt;&lt;td&gt;LNFT&lt;/td&gt;&lt;td&gt;0&lt;/td&gt;&lt;td&gt;3&lt;/td&gt;&lt;td&gt;N&lt;/td&gt;&lt;td&gt; &lt;/td&gt;&lt;td&gt;&lt;/td&gt;&lt;/tr&gt;</v>
      </c>
      <c r="Q958" s="106" t="str">
        <f>IF(PayItems[[#This Row],[Date Added / Modified]]&gt;0,TEXT(PayItems[[#This Row],[Date Added / Modified]],"m/d/yyy"),"")</f>
        <v/>
      </c>
    </row>
    <row r="959" spans="1:17" x14ac:dyDescent="0.2">
      <c r="A959" s="6" t="s">
        <v>9426</v>
      </c>
      <c r="B959" s="6" t="s">
        <v>9424</v>
      </c>
      <c r="C959" s="6" t="s">
        <v>110</v>
      </c>
      <c r="D959" s="6" t="s">
        <v>9440</v>
      </c>
      <c r="E959" s="6" t="s">
        <v>63</v>
      </c>
      <c r="F959" s="8">
        <v>0</v>
      </c>
      <c r="G959" s="8">
        <v>3</v>
      </c>
      <c r="H959" s="6" t="s">
        <v>344</v>
      </c>
      <c r="I959" s="176" t="s">
        <v>11389</v>
      </c>
      <c r="J959" s="176" t="s">
        <v>11389</v>
      </c>
      <c r="K959" s="176" t="s">
        <v>11388</v>
      </c>
      <c r="L959" s="8">
        <v>14</v>
      </c>
      <c r="M959" s="116"/>
      <c r="P9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&lt;tr&gt;&lt;td&gt;41401-3000&lt;/td&gt;&lt;td&gt;Cracks, cleaning and filling&lt;/td&gt;&lt;td&gt;m&lt;/td&gt;&lt;td&gt;CRACKS, CLEANING AND FILLING&lt;/td&gt;&lt;td&gt;LNFT&lt;/td&gt;&lt;td&gt;0&lt;/td&gt;&lt;td&gt;3&lt;/td&gt;&lt;td&gt;N&lt;/td&gt;&lt;td&gt; &lt;/td&gt;&lt;td&gt;&lt;/td&gt;&lt;/tr&gt;</v>
      </c>
      <c r="Q959" s="106" t="str">
        <f>IF(PayItems[[#This Row],[Date Added / Modified]]&gt;0,TEXT(PayItems[[#This Row],[Date Added / Modified]],"m/d/yyy"),"")</f>
        <v/>
      </c>
    </row>
    <row r="960" spans="1:17" x14ac:dyDescent="0.2">
      <c r="A960" s="6" t="s">
        <v>9112</v>
      </c>
      <c r="B960" s="6" t="s">
        <v>9422</v>
      </c>
      <c r="C960" s="6" t="s">
        <v>5</v>
      </c>
      <c r="D960" s="6" t="s">
        <v>9439</v>
      </c>
      <c r="E960" s="6" t="s">
        <v>58</v>
      </c>
      <c r="F960" s="8">
        <v>1</v>
      </c>
      <c r="G960" s="8">
        <v>3</v>
      </c>
      <c r="H960" s="6" t="s">
        <v>344</v>
      </c>
      <c r="I960" s="176" t="s">
        <v>11389</v>
      </c>
      <c r="J960" s="176" t="s">
        <v>11389</v>
      </c>
      <c r="K960" s="176" t="s">
        <v>11388</v>
      </c>
      <c r="L960" s="8">
        <v>14</v>
      </c>
      <c r="M960" s="116"/>
      <c r="P9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&lt;tr&gt;&lt;td&gt;41402-1000&lt;/td&gt;&lt;td&gt;Cracks, routing, cleaning and sealing&lt;/td&gt;&lt;td&gt;km&lt;/td&gt;&lt;td&gt;CRACKS, ROUTING, CLEANING AND SEALING&lt;/td&gt;&lt;td&gt;MILE&lt;/td&gt;&lt;td&gt;1&lt;/td&gt;&lt;td&gt;3&lt;/td&gt;&lt;td&gt;N&lt;/td&gt;&lt;td&gt; &lt;/td&gt;&lt;td&gt;&lt;/td&gt;&lt;/tr&gt;</v>
      </c>
      <c r="Q960" s="106" t="str">
        <f>IF(PayItems[[#This Row],[Date Added / Modified]]&gt;0,TEXT(PayItems[[#This Row],[Date Added / Modified]],"m/d/yyy"),"")</f>
        <v/>
      </c>
    </row>
    <row r="961" spans="1:17" x14ac:dyDescent="0.2">
      <c r="A961" s="6" t="s">
        <v>9441</v>
      </c>
      <c r="B961" s="6" t="s">
        <v>9423</v>
      </c>
      <c r="C961" s="6" t="s">
        <v>5</v>
      </c>
      <c r="D961" s="6" t="s">
        <v>10080</v>
      </c>
      <c r="E961" s="6" t="s">
        <v>58</v>
      </c>
      <c r="F961" s="8">
        <v>1</v>
      </c>
      <c r="G961" s="8">
        <v>3</v>
      </c>
      <c r="H961" s="6" t="s">
        <v>344</v>
      </c>
      <c r="I961" s="176" t="s">
        <v>11389</v>
      </c>
      <c r="J961" s="176" t="s">
        <v>11389</v>
      </c>
      <c r="K961" s="176" t="s">
        <v>11388</v>
      </c>
      <c r="L961" s="8">
        <v>14</v>
      </c>
      <c r="M961" s="116"/>
      <c r="P9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&lt;tr&gt;&lt;td&gt;41402-2000&lt;/td&gt;&lt;td&gt;Cracks, cleaning and sealing&lt;/td&gt;&lt;td&gt;km&lt;/td&gt;&lt;td&gt;CRACKS, CLEANING AND SEALING&lt;/td&gt;&lt;td&gt;MILE&lt;/td&gt;&lt;td&gt;1&lt;/td&gt;&lt;td&gt;3&lt;/td&gt;&lt;td&gt;N&lt;/td&gt;&lt;td&gt; &lt;/td&gt;&lt;td&gt;&lt;/td&gt;&lt;/tr&gt;</v>
      </c>
      <c r="Q961" s="106" t="str">
        <f>IF(PayItems[[#This Row],[Date Added / Modified]]&gt;0,TEXT(PayItems[[#This Row],[Date Added / Modified]],"m/d/yyy"),"")</f>
        <v/>
      </c>
    </row>
    <row r="962" spans="1:17" x14ac:dyDescent="0.2">
      <c r="A962" s="6" t="s">
        <v>9442</v>
      </c>
      <c r="B962" s="6" t="s">
        <v>9424</v>
      </c>
      <c r="C962" s="6" t="s">
        <v>5</v>
      </c>
      <c r="D962" s="6" t="s">
        <v>9440</v>
      </c>
      <c r="E962" s="6" t="s">
        <v>58</v>
      </c>
      <c r="F962" s="8">
        <v>1</v>
      </c>
      <c r="G962" s="8">
        <v>3</v>
      </c>
      <c r="H962" s="6" t="s">
        <v>344</v>
      </c>
      <c r="I962" s="176" t="s">
        <v>11389</v>
      </c>
      <c r="J962" s="176" t="s">
        <v>11389</v>
      </c>
      <c r="K962" s="176" t="s">
        <v>11388</v>
      </c>
      <c r="L962" s="8">
        <v>14</v>
      </c>
      <c r="M962" s="116"/>
      <c r="P9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&lt;tr&gt;&lt;td&gt;41402-3000&lt;/td&gt;&lt;td&gt;Cracks, cleaning and filling&lt;/td&gt;&lt;td&gt;km&lt;/td&gt;&lt;td&gt;CRACKS, CLEANING AND FILLING&lt;/td&gt;&lt;td&gt;MILE&lt;/td&gt;&lt;td&gt;1&lt;/td&gt;&lt;td&gt;3&lt;/td&gt;&lt;td&gt;N&lt;/td&gt;&lt;td&gt; &lt;/td&gt;&lt;td&gt;&lt;/td&gt;&lt;/tr&gt;</v>
      </c>
      <c r="Q962" s="106" t="str">
        <f>IF(PayItems[[#This Row],[Date Added / Modified]]&gt;0,TEXT(PayItems[[#This Row],[Date Added / Modified]],"m/d/yyy"),"")</f>
        <v/>
      </c>
    </row>
    <row r="963" spans="1:17" s="88" customFormat="1" x14ac:dyDescent="0.2">
      <c r="A963" s="6" t="s">
        <v>9113</v>
      </c>
      <c r="B963" s="6" t="s">
        <v>8828</v>
      </c>
      <c r="C963" s="6" t="s">
        <v>105</v>
      </c>
      <c r="D963" s="6" t="s">
        <v>8725</v>
      </c>
      <c r="E963" s="6" t="s">
        <v>30</v>
      </c>
      <c r="F963" s="8">
        <v>0</v>
      </c>
      <c r="G963" s="8">
        <v>3</v>
      </c>
      <c r="H963" s="6" t="s">
        <v>344</v>
      </c>
      <c r="I963" s="176" t="s">
        <v>11389</v>
      </c>
      <c r="J963" s="176" t="s">
        <v>11389</v>
      </c>
      <c r="K963" s="176" t="s">
        <v>11388</v>
      </c>
      <c r="L963" s="8">
        <v>14</v>
      </c>
      <c r="M963" s="116"/>
      <c r="N963" s="6"/>
      <c r="O963" s="6"/>
      <c r="P9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&lt;tr&gt;&lt;td&gt;41410-0000&lt;/td&gt;&lt;td&gt;Joint sealant and crack filler&lt;/td&gt;&lt;td&gt;kg&lt;/td&gt;&lt;td&gt;JOINT SEALANT AND CRACK FILLER&lt;/td&gt;&lt;td&gt;LB&lt;/td&gt;&lt;td&gt;0&lt;/td&gt;&lt;td&gt;3&lt;/td&gt;&lt;td&gt;N&lt;/td&gt;&lt;td&gt; &lt;/td&gt;&lt;td&gt;&lt;/td&gt;&lt;/tr&gt;</v>
      </c>
      <c r="Q963" s="106" t="str">
        <f>IF(PayItems[[#This Row],[Date Added / Modified]]&gt;0,TEXT(PayItems[[#This Row],[Date Added / Modified]],"m/d/yyy"),"")</f>
        <v/>
      </c>
    </row>
    <row r="964" spans="1:17" s="88" customFormat="1" x14ac:dyDescent="0.2">
      <c r="A964" s="6" t="s">
        <v>1475</v>
      </c>
      <c r="B964" s="6" t="s">
        <v>99</v>
      </c>
      <c r="C964" s="6" t="s">
        <v>109</v>
      </c>
      <c r="D964" s="6" t="s">
        <v>1476</v>
      </c>
      <c r="E964" s="8" t="s">
        <v>62</v>
      </c>
      <c r="F964" s="8">
        <v>0</v>
      </c>
      <c r="G964" s="8">
        <v>3</v>
      </c>
      <c r="H964" s="6" t="s">
        <v>344</v>
      </c>
      <c r="I964" s="176" t="s">
        <v>11389</v>
      </c>
      <c r="J964" s="176" t="s">
        <v>11389</v>
      </c>
      <c r="K964" s="176" t="s">
        <v>11388</v>
      </c>
      <c r="L964" s="8">
        <v>14</v>
      </c>
      <c r="M964" s="116"/>
      <c r="N964" s="6"/>
      <c r="O964" s="6"/>
      <c r="P9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&lt;tr&gt;&lt;td&gt;41501-0000&lt;/td&gt;&lt;td&gt;Paving geotextile&lt;/td&gt;&lt;td&gt;m2&lt;/td&gt;&lt;td&gt;PAVING GEOTEXTILE&lt;/td&gt;&lt;td&gt;SQYD&lt;/td&gt;&lt;td&gt;0&lt;/td&gt;&lt;td&gt;3&lt;/td&gt;&lt;td&gt;N&lt;/td&gt;&lt;td&gt; &lt;/td&gt;&lt;td&gt;&lt;/td&gt;&lt;/tr&gt;</v>
      </c>
      <c r="Q964" s="106" t="str">
        <f>IF(PayItems[[#This Row],[Date Added / Modified]]&gt;0,TEXT(PayItems[[#This Row],[Date Added / Modified]],"m/d/yyy"),"")</f>
        <v/>
      </c>
    </row>
    <row r="965" spans="1:17" x14ac:dyDescent="0.2">
      <c r="A965" s="6" t="s">
        <v>9114</v>
      </c>
      <c r="B965" s="6" t="s">
        <v>1480</v>
      </c>
      <c r="C965" s="6" t="s">
        <v>124</v>
      </c>
      <c r="D965" s="6" t="s">
        <v>8748</v>
      </c>
      <c r="E965" s="6" t="s">
        <v>66</v>
      </c>
      <c r="F965" s="8">
        <v>0</v>
      </c>
      <c r="G965" s="8">
        <v>3</v>
      </c>
      <c r="H965" s="6" t="s">
        <v>344</v>
      </c>
      <c r="I965" s="176" t="s">
        <v>11389</v>
      </c>
      <c r="J965" s="176" t="s">
        <v>11389</v>
      </c>
      <c r="K965" s="176" t="s">
        <v>11388</v>
      </c>
      <c r="L965" s="8">
        <v>14</v>
      </c>
      <c r="M965" s="116"/>
      <c r="P9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&lt;tr&gt;&lt;td&gt;41505-0000&lt;/td&gt;&lt;td&gt;Asphalt binder&lt;/td&gt;&lt;td&gt;t&lt;/td&gt;&lt;td&gt;ASPHALT BINDER&lt;/td&gt;&lt;td&gt;TON&lt;/td&gt;&lt;td&gt;0&lt;/td&gt;&lt;td&gt;3&lt;/td&gt;&lt;td&gt;N&lt;/td&gt;&lt;td&gt; &lt;/td&gt;&lt;td&gt;&lt;/td&gt;&lt;/tr&gt;</v>
      </c>
      <c r="Q965" s="106" t="str">
        <f>IF(PayItems[[#This Row],[Date Added / Modified]]&gt;0,TEXT(PayItems[[#This Row],[Date Added / Modified]],"m/d/yyy"),"")</f>
        <v/>
      </c>
    </row>
    <row r="966" spans="1:17" x14ac:dyDescent="0.2">
      <c r="A966" s="55" t="s">
        <v>11017</v>
      </c>
      <c r="B966" s="106" t="s">
        <v>11013</v>
      </c>
      <c r="C966" s="81" t="s">
        <v>124</v>
      </c>
      <c r="D966" s="88" t="s">
        <v>11022</v>
      </c>
      <c r="E966" s="88" t="s">
        <v>66</v>
      </c>
      <c r="F966" s="104">
        <v>0</v>
      </c>
      <c r="G966" s="104">
        <v>3</v>
      </c>
      <c r="H966" s="88" t="s">
        <v>344</v>
      </c>
      <c r="I966" s="176" t="s">
        <v>11389</v>
      </c>
      <c r="J966" s="176" t="s">
        <v>11389</v>
      </c>
      <c r="K966" s="176" t="s">
        <v>11388</v>
      </c>
      <c r="L966" s="104">
        <v>14</v>
      </c>
      <c r="M966" s="116">
        <v>43270</v>
      </c>
      <c r="N966" s="106" t="s">
        <v>11397</v>
      </c>
      <c r="O966" s="106" t="s">
        <v>11025</v>
      </c>
      <c r="P966"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&lt;tr&gt;&lt;td&gt;41701-0000&lt;/td&gt;&lt;td&gt;Emulsified asphalt pavement&lt;/td&gt;&lt;td&gt;t&lt;/td&gt;&lt;td&gt;EMULSIFIED ASPHALT PAVEMENT&lt;/td&gt;&lt;td&gt;TON&lt;/td&gt;&lt;td&gt;0&lt;/td&gt;&lt;td&gt;3&lt;/td&gt;&lt;td&gt;N&lt;/td&gt;&lt;td&gt;6/19/2018&lt;/td&gt;&lt;td&gt;WFL/FLH Materials&lt;/td&gt;&lt;/tr&gt;</v>
      </c>
      <c r="Q966" s="106" t="str">
        <f>IF(PayItems[[#This Row],[Date Added / Modified]]&gt;0,TEXT(PayItems[[#This Row],[Date Added / Modified]],"m/d/yyy"),"")</f>
        <v>6/19/2018</v>
      </c>
    </row>
    <row r="967" spans="1:17" x14ac:dyDescent="0.2">
      <c r="A967" s="55" t="s">
        <v>11018</v>
      </c>
      <c r="B967" s="106" t="s">
        <v>11014</v>
      </c>
      <c r="C967" s="81" t="s">
        <v>124</v>
      </c>
      <c r="D967" s="88" t="s">
        <v>11023</v>
      </c>
      <c r="E967" s="88" t="s">
        <v>66</v>
      </c>
      <c r="F967" s="104">
        <v>0</v>
      </c>
      <c r="G967" s="104">
        <v>3</v>
      </c>
      <c r="H967" s="88" t="s">
        <v>344</v>
      </c>
      <c r="I967" s="176" t="s">
        <v>11389</v>
      </c>
      <c r="J967" s="176" t="s">
        <v>11389</v>
      </c>
      <c r="K967" s="176" t="s">
        <v>11388</v>
      </c>
      <c r="L967" s="104">
        <v>14</v>
      </c>
      <c r="M967" s="116">
        <v>43270</v>
      </c>
      <c r="N967" s="106" t="s">
        <v>11397</v>
      </c>
      <c r="O967" s="106" t="s">
        <v>11025</v>
      </c>
      <c r="P967"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&lt;tr&gt;&lt;td&gt;41702-0000&lt;/td&gt;&lt;td&gt;Open-graded emulsified asphalt pavement&lt;/td&gt;&lt;td&gt;t&lt;/td&gt;&lt;td&gt;OPEN-GRADED EMULSIFIED ASPHALT PAVEMENT&lt;/td&gt;&lt;td&gt;TON&lt;/td&gt;&lt;td&gt;0&lt;/td&gt;&lt;td&gt;3&lt;/td&gt;&lt;td&gt;N&lt;/td&gt;&lt;td&gt;6/19/2018&lt;/td&gt;&lt;td&gt;WFL/FLH Materials&lt;/td&gt;&lt;/tr&gt;</v>
      </c>
      <c r="Q967" s="106" t="str">
        <f>IF(PayItems[[#This Row],[Date Added / Modified]]&gt;0,TEXT(PayItems[[#This Row],[Date Added / Modified]],"m/d/yyy"),"")</f>
        <v>6/19/2018</v>
      </c>
    </row>
    <row r="968" spans="1:17" x14ac:dyDescent="0.2">
      <c r="A968" s="55" t="s">
        <v>11019</v>
      </c>
      <c r="B968" s="106" t="s">
        <v>14</v>
      </c>
      <c r="C968" s="81" t="s">
        <v>124</v>
      </c>
      <c r="D968" s="88" t="s">
        <v>411</v>
      </c>
      <c r="E968" s="88" t="s">
        <v>66</v>
      </c>
      <c r="F968" s="104">
        <v>0</v>
      </c>
      <c r="G968" s="104">
        <v>3</v>
      </c>
      <c r="H968" s="88" t="s">
        <v>344</v>
      </c>
      <c r="I968" s="176" t="s">
        <v>11389</v>
      </c>
      <c r="J968" s="176" t="s">
        <v>11389</v>
      </c>
      <c r="K968" s="176" t="s">
        <v>11388</v>
      </c>
      <c r="L968" s="104">
        <v>14</v>
      </c>
      <c r="M968" s="116">
        <v>43270</v>
      </c>
      <c r="N968" s="106" t="s">
        <v>11397</v>
      </c>
      <c r="O968" s="106" t="s">
        <v>11025</v>
      </c>
      <c r="P968"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&lt;tr&gt;&lt;td&gt;41705-0000&lt;/td&gt;&lt;td&gt;Emulsified asphalt&lt;/td&gt;&lt;td&gt;t&lt;/td&gt;&lt;td&gt;EMULSIFIED ASPHALT&lt;/td&gt;&lt;td&gt;TON&lt;/td&gt;&lt;td&gt;0&lt;/td&gt;&lt;td&gt;3&lt;/td&gt;&lt;td&gt;N&lt;/td&gt;&lt;td&gt;6/19/2018&lt;/td&gt;&lt;td&gt;WFL/FLH Materials&lt;/td&gt;&lt;/tr&gt;</v>
      </c>
      <c r="Q968" s="106" t="str">
        <f>IF(PayItems[[#This Row],[Date Added / Modified]]&gt;0,TEXT(PayItems[[#This Row],[Date Added / Modified]],"m/d/yyy"),"")</f>
        <v>6/19/2018</v>
      </c>
    </row>
    <row r="969" spans="1:17" x14ac:dyDescent="0.2">
      <c r="A969" s="55" t="s">
        <v>11020</v>
      </c>
      <c r="B969" s="109" t="s">
        <v>26</v>
      </c>
      <c r="C969" s="81" t="s">
        <v>124</v>
      </c>
      <c r="D969" s="106" t="s">
        <v>1353</v>
      </c>
      <c r="E969" s="88" t="s">
        <v>66</v>
      </c>
      <c r="F969" s="104">
        <v>0</v>
      </c>
      <c r="G969" s="104">
        <v>3</v>
      </c>
      <c r="H969" s="88" t="s">
        <v>344</v>
      </c>
      <c r="I969" s="176" t="s">
        <v>11389</v>
      </c>
      <c r="J969" s="176" t="s">
        <v>11389</v>
      </c>
      <c r="K969" s="176" t="s">
        <v>11388</v>
      </c>
      <c r="L969" s="104">
        <v>14</v>
      </c>
      <c r="M969" s="116">
        <v>43270</v>
      </c>
      <c r="N969" s="106" t="s">
        <v>11397</v>
      </c>
      <c r="O969" s="106" t="s">
        <v>11025</v>
      </c>
      <c r="P969"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&lt;tr&gt;&lt;td&gt;41706-0000&lt;/td&gt;&lt;td&gt;Mineral filler&lt;/td&gt;&lt;td&gt;t&lt;/td&gt;&lt;td&gt;MINERAL FILLER&lt;/td&gt;&lt;td&gt;TON&lt;/td&gt;&lt;td&gt;0&lt;/td&gt;&lt;td&gt;3&lt;/td&gt;&lt;td&gt;N&lt;/td&gt;&lt;td&gt;6/19/2018&lt;/td&gt;&lt;td&gt;WFL/FLH Materials&lt;/td&gt;&lt;/tr&gt;</v>
      </c>
      <c r="Q969" s="106" t="str">
        <f>IF(PayItems[[#This Row],[Date Added / Modified]]&gt;0,TEXT(PayItems[[#This Row],[Date Added / Modified]],"m/d/yyy"),"")</f>
        <v>6/19/2018</v>
      </c>
    </row>
    <row r="970" spans="1:17" x14ac:dyDescent="0.2">
      <c r="A970" s="55" t="s">
        <v>11021</v>
      </c>
      <c r="B970" s="109" t="s">
        <v>11015</v>
      </c>
      <c r="C970" s="81" t="s">
        <v>124</v>
      </c>
      <c r="D970" s="101" t="s">
        <v>11024</v>
      </c>
      <c r="E970" s="88" t="s">
        <v>66</v>
      </c>
      <c r="F970" s="104">
        <v>0</v>
      </c>
      <c r="G970" s="104">
        <v>3</v>
      </c>
      <c r="H970" s="88" t="s">
        <v>344</v>
      </c>
      <c r="I970" s="176" t="s">
        <v>11389</v>
      </c>
      <c r="J970" s="176" t="s">
        <v>11389</v>
      </c>
      <c r="K970" s="176" t="s">
        <v>11388</v>
      </c>
      <c r="L970" s="104">
        <v>14</v>
      </c>
      <c r="M970" s="116">
        <v>43270</v>
      </c>
      <c r="N970" s="106" t="s">
        <v>11397</v>
      </c>
      <c r="O970" s="106" t="s">
        <v>11025</v>
      </c>
      <c r="P970"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&lt;tr&gt;&lt;td&gt;41707-0000&lt;/td&gt;&lt;td&gt;Choker aggregate&lt;/td&gt;&lt;td&gt;t&lt;/td&gt;&lt;td&gt;CHOKER AGGREGATE&lt;/td&gt;&lt;td&gt;TON&lt;/td&gt;&lt;td&gt;0&lt;/td&gt;&lt;td&gt;3&lt;/td&gt;&lt;td&gt;N&lt;/td&gt;&lt;td&gt;6/19/2018&lt;/td&gt;&lt;td&gt;WFL/FLH Materials&lt;/td&gt;&lt;/tr&gt;</v>
      </c>
      <c r="Q970" s="106" t="str">
        <f>IF(PayItems[[#This Row],[Date Added / Modified]]&gt;0,TEXT(PayItems[[#This Row],[Date Added / Modified]],"m/d/yyy"),"")</f>
        <v>6/19/2018</v>
      </c>
    </row>
    <row r="971" spans="1:17" x14ac:dyDescent="0.2">
      <c r="A971" s="6" t="s">
        <v>1477</v>
      </c>
      <c r="B971" s="6" t="s">
        <v>8829</v>
      </c>
      <c r="C971" s="6" t="s">
        <v>109</v>
      </c>
      <c r="D971" s="6" t="s">
        <v>8726</v>
      </c>
      <c r="E971" s="8" t="s">
        <v>62</v>
      </c>
      <c r="F971" s="8">
        <v>0</v>
      </c>
      <c r="G971" s="8">
        <v>3</v>
      </c>
      <c r="H971" s="6" t="s">
        <v>344</v>
      </c>
      <c r="I971" s="176" t="s">
        <v>11389</v>
      </c>
      <c r="J971" s="176" t="s">
        <v>11389</v>
      </c>
      <c r="K971" s="176" t="s">
        <v>11388</v>
      </c>
      <c r="L971" s="8">
        <v>14</v>
      </c>
      <c r="M971" s="116"/>
      <c r="P9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&lt;tr&gt;&lt;td&gt;41801-1000&lt;/td&gt;&lt;td&gt;Asphalt concrete pavement patch, type 1&lt;/td&gt;&lt;td&gt;m2&lt;/td&gt;&lt;td&gt;ASPHALT CONCRETE PAVEMENT PATCH, TYPE 1&lt;/td&gt;&lt;td&gt;SQYD&lt;/td&gt;&lt;td&gt;0&lt;/td&gt;&lt;td&gt;3&lt;/td&gt;&lt;td&gt;N&lt;/td&gt;&lt;td&gt; &lt;/td&gt;&lt;td&gt;&lt;/td&gt;&lt;/tr&gt;</v>
      </c>
      <c r="Q971" s="106" t="str">
        <f>IF(PayItems[[#This Row],[Date Added / Modified]]&gt;0,TEXT(PayItems[[#This Row],[Date Added / Modified]],"m/d/yyy"),"")</f>
        <v/>
      </c>
    </row>
    <row r="972" spans="1:17" x14ac:dyDescent="0.2">
      <c r="A972" s="6" t="s">
        <v>1478</v>
      </c>
      <c r="B972" s="6" t="s">
        <v>8830</v>
      </c>
      <c r="C972" s="6" t="s">
        <v>109</v>
      </c>
      <c r="D972" s="6" t="s">
        <v>8727</v>
      </c>
      <c r="E972" s="8" t="s">
        <v>62</v>
      </c>
      <c r="F972" s="8">
        <v>0</v>
      </c>
      <c r="G972" s="8">
        <v>3</v>
      </c>
      <c r="H972" s="6" t="s">
        <v>344</v>
      </c>
      <c r="I972" s="176" t="s">
        <v>11389</v>
      </c>
      <c r="J972" s="176" t="s">
        <v>11389</v>
      </c>
      <c r="K972" s="176" t="s">
        <v>11388</v>
      </c>
      <c r="L972" s="8">
        <v>14</v>
      </c>
      <c r="M972" s="116"/>
      <c r="P9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&lt;tr&gt;&lt;td&gt;41801-2000&lt;/td&gt;&lt;td&gt;Asphalt concrete pavement patch, type 2&lt;/td&gt;&lt;td&gt;m2&lt;/td&gt;&lt;td&gt;ASPHALT CONCRETE PAVEMENT PATCH, TYPE 2&lt;/td&gt;&lt;td&gt;SQYD&lt;/td&gt;&lt;td&gt;0&lt;/td&gt;&lt;td&gt;3&lt;/td&gt;&lt;td&gt;N&lt;/td&gt;&lt;td&gt; &lt;/td&gt;&lt;td&gt;&lt;/td&gt;&lt;/tr&gt;</v>
      </c>
      <c r="Q972" s="106" t="str">
        <f>IF(PayItems[[#This Row],[Date Added / Modified]]&gt;0,TEXT(PayItems[[#This Row],[Date Added / Modified]],"m/d/yyy"),"")</f>
        <v/>
      </c>
    </row>
    <row r="973" spans="1:17" x14ac:dyDescent="0.2">
      <c r="A973" s="6" t="s">
        <v>1479</v>
      </c>
      <c r="B973" s="6" t="s">
        <v>8831</v>
      </c>
      <c r="C973" s="6" t="s">
        <v>109</v>
      </c>
      <c r="D973" s="6" t="s">
        <v>8728</v>
      </c>
      <c r="E973" s="8" t="s">
        <v>62</v>
      </c>
      <c r="F973" s="8">
        <v>0</v>
      </c>
      <c r="G973" s="8">
        <v>3</v>
      </c>
      <c r="H973" s="6" t="s">
        <v>344</v>
      </c>
      <c r="I973" s="176" t="s">
        <v>11389</v>
      </c>
      <c r="J973" s="176" t="s">
        <v>11389</v>
      </c>
      <c r="K973" s="176" t="s">
        <v>11388</v>
      </c>
      <c r="L973" s="8">
        <v>14</v>
      </c>
      <c r="M973" s="116"/>
      <c r="P9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&lt;tr&gt;&lt;td&gt;41801-3000&lt;/td&gt;&lt;td&gt;Asphalt concrete pavement patch, type 3&lt;/td&gt;&lt;td&gt;m2&lt;/td&gt;&lt;td&gt;ASPHALT CONCRETE PAVEMENT PATCH, TYPE 3&lt;/td&gt;&lt;td&gt;SQYD&lt;/td&gt;&lt;td&gt;0&lt;/td&gt;&lt;td&gt;3&lt;/td&gt;&lt;td&gt;N&lt;/td&gt;&lt;td&gt; &lt;/td&gt;&lt;td&gt;&lt;/td&gt;&lt;/tr&gt;</v>
      </c>
      <c r="Q973" s="106" t="str">
        <f>IF(PayItems[[#This Row],[Date Added / Modified]]&gt;0,TEXT(PayItems[[#This Row],[Date Added / Modified]],"m/d/yyy"),"")</f>
        <v/>
      </c>
    </row>
    <row r="974" spans="1:17" x14ac:dyDescent="0.2">
      <c r="A974" s="6" t="s">
        <v>9115</v>
      </c>
      <c r="B974" s="6" t="s">
        <v>8831</v>
      </c>
      <c r="C974" s="6" t="s">
        <v>124</v>
      </c>
      <c r="D974" s="6" t="s">
        <v>8728</v>
      </c>
      <c r="E974" s="8" t="s">
        <v>66</v>
      </c>
      <c r="F974" s="8">
        <v>0</v>
      </c>
      <c r="G974" s="8">
        <v>3</v>
      </c>
      <c r="H974" s="6" t="s">
        <v>344</v>
      </c>
      <c r="I974" s="176" t="s">
        <v>11389</v>
      </c>
      <c r="J974" s="176" t="s">
        <v>11389</v>
      </c>
      <c r="K974" s="176" t="s">
        <v>11388</v>
      </c>
      <c r="L974" s="8">
        <v>14</v>
      </c>
      <c r="M974" s="116"/>
      <c r="P9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&lt;tr&gt;&lt;td&gt;41802-3000&lt;/td&gt;&lt;td&gt;Asphalt concrete pavement patch, type 3&lt;/td&gt;&lt;td&gt;t&lt;/td&gt;&lt;td&gt;ASPHALT CONCRETE PAVEMENT PATCH, TYPE 3&lt;/td&gt;&lt;td&gt;TON&lt;/td&gt;&lt;td&gt;0&lt;/td&gt;&lt;td&gt;3&lt;/td&gt;&lt;td&gt;N&lt;/td&gt;&lt;td&gt; &lt;/td&gt;&lt;td&gt;&lt;/td&gt;&lt;/tr&gt;</v>
      </c>
      <c r="Q974" s="106" t="str">
        <f>IF(PayItems[[#This Row],[Date Added / Modified]]&gt;0,TEXT(PayItems[[#This Row],[Date Added / Modified]],"m/d/yyy"),"")</f>
        <v/>
      </c>
    </row>
    <row r="975" spans="1:17" x14ac:dyDescent="0.2">
      <c r="A975" s="106" t="s">
        <v>10794</v>
      </c>
      <c r="B975" s="106" t="s">
        <v>10795</v>
      </c>
      <c r="C975" s="106" t="s">
        <v>109</v>
      </c>
      <c r="D975" s="106" t="s">
        <v>10798</v>
      </c>
      <c r="E975" s="45" t="s">
        <v>62</v>
      </c>
      <c r="F975" s="45">
        <v>0</v>
      </c>
      <c r="G975" s="45">
        <v>3</v>
      </c>
      <c r="H975" s="106" t="s">
        <v>344</v>
      </c>
      <c r="I975" s="176" t="s">
        <v>11389</v>
      </c>
      <c r="J975" s="176" t="s">
        <v>11389</v>
      </c>
      <c r="K975" s="176" t="s">
        <v>11388</v>
      </c>
      <c r="L975" s="45">
        <v>14</v>
      </c>
      <c r="M975" s="116">
        <v>42527</v>
      </c>
      <c r="N975" s="106" t="s">
        <v>9962</v>
      </c>
      <c r="O975" s="106" t="s">
        <v>10799</v>
      </c>
      <c r="P975"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&lt;tr&gt;&lt;td&gt;42001-0000&lt;/td&gt;&lt;td&gt;Pavement preservation treatment&lt;/td&gt;&lt;td&gt;m2&lt;/td&gt;&lt;td&gt;PAVEMENT PRESERVATION TREATMENT&lt;/td&gt;&lt;td&gt;SQYD&lt;/td&gt;&lt;td&gt;0&lt;/td&gt;&lt;td&gt;3&lt;/td&gt;&lt;td&gt;N&lt;/td&gt;&lt;td&gt;6/6/2016&lt;/td&gt;&lt;td&gt;Use ONLY if the contractors are selecting treatment type to bid on. (If Gov requiring specific treatment type, use existing specific pay items).&lt;/td&gt;&lt;/tr&gt;</v>
      </c>
      <c r="Q975" s="106" t="str">
        <f>IF(PayItems[[#This Row],[Date Added / Modified]]&gt;0,TEXT(PayItems[[#This Row],[Date Added / Modified]],"m/d/yyy"),"")</f>
        <v>6/6/2016</v>
      </c>
    </row>
    <row r="976" spans="1:17" x14ac:dyDescent="0.2">
      <c r="A976" s="106" t="s">
        <v>11055</v>
      </c>
      <c r="B976" s="106" t="s">
        <v>11054</v>
      </c>
      <c r="C976" s="106" t="s">
        <v>109</v>
      </c>
      <c r="D976" s="106" t="s">
        <v>11056</v>
      </c>
      <c r="E976" s="45" t="s">
        <v>62</v>
      </c>
      <c r="F976" s="45">
        <v>0</v>
      </c>
      <c r="G976" s="45">
        <v>3</v>
      </c>
      <c r="H976" s="106" t="s">
        <v>344</v>
      </c>
      <c r="I976" s="176" t="s">
        <v>11389</v>
      </c>
      <c r="J976" s="176" t="s">
        <v>11389</v>
      </c>
      <c r="K976" s="176" t="s">
        <v>11388</v>
      </c>
      <c r="L976" s="45">
        <v>14</v>
      </c>
      <c r="M976" s="116">
        <v>43424</v>
      </c>
      <c r="N976" s="106" t="s">
        <v>9971</v>
      </c>
      <c r="O976" s="143"/>
      <c r="P976"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&lt;tr&gt;&lt;td&gt;42101-0000&lt;/td&gt;&lt;td&gt;Scrub Seal&lt;/td&gt;&lt;td&gt;m2&lt;/td&gt;&lt;td&gt;SCRUB SEAL&lt;/td&gt;&lt;td&gt;SQYD&lt;/td&gt;&lt;td&gt;0&lt;/td&gt;&lt;td&gt;3&lt;/td&gt;&lt;td&gt;N&lt;/td&gt;&lt;td&gt;11/20/2018&lt;/td&gt;&lt;td&gt;&lt;/td&gt;&lt;/tr&gt;</v>
      </c>
      <c r="Q976" s="106" t="str">
        <f>IF(PayItems[[#This Row],[Date Added / Modified]]&gt;0,TEXT(PayItems[[#This Row],[Date Added / Modified]],"m/d/yyy"),"")</f>
        <v>11/20/2018</v>
      </c>
    </row>
    <row r="977" spans="1:17" x14ac:dyDescent="0.2">
      <c r="A977" s="106" t="s">
        <v>11083</v>
      </c>
      <c r="B977" s="106" t="s">
        <v>14</v>
      </c>
      <c r="C977" s="106" t="s">
        <v>124</v>
      </c>
      <c r="D977" s="106" t="s">
        <v>411</v>
      </c>
      <c r="E977" s="45" t="s">
        <v>66</v>
      </c>
      <c r="F977" s="45">
        <v>0</v>
      </c>
      <c r="G977" s="45">
        <v>3</v>
      </c>
      <c r="H977" s="106" t="s">
        <v>344</v>
      </c>
      <c r="I977" s="176" t="s">
        <v>11389</v>
      </c>
      <c r="J977" s="176" t="s">
        <v>11389</v>
      </c>
      <c r="K977" s="176" t="s">
        <v>11388</v>
      </c>
      <c r="L977" s="45">
        <v>14</v>
      </c>
      <c r="M977" s="116">
        <v>43572</v>
      </c>
      <c r="N977" s="106" t="s">
        <v>9971</v>
      </c>
      <c r="O977" s="106"/>
      <c r="P977"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&lt;tr&gt;&lt;td&gt;42109-0000&lt;/td&gt;&lt;td&gt;Emulsified asphalt&lt;/td&gt;&lt;td&gt;t&lt;/td&gt;&lt;td&gt;EMULSIFIED ASPHALT&lt;/td&gt;&lt;td&gt;TON&lt;/td&gt;&lt;td&gt;0&lt;/td&gt;&lt;td&gt;3&lt;/td&gt;&lt;td&gt;N&lt;/td&gt;&lt;td&gt;4/17/2019&lt;/td&gt;&lt;td&gt;&lt;/td&gt;&lt;/tr&gt;</v>
      </c>
      <c r="Q977" s="106" t="str">
        <f>IF(PayItems[[#This Row],[Date Added / Modified]]&gt;0,TEXT(PayItems[[#This Row],[Date Added / Modified]],"m/d/yyy"),"")</f>
        <v>4/17/2019</v>
      </c>
    </row>
    <row r="978" spans="1:17" s="88" customFormat="1" x14ac:dyDescent="0.2">
      <c r="A978" s="106" t="s">
        <v>11057</v>
      </c>
      <c r="B978" s="143" t="s">
        <v>11058</v>
      </c>
      <c r="C978" s="81" t="s">
        <v>124</v>
      </c>
      <c r="D978" s="106" t="s">
        <v>11059</v>
      </c>
      <c r="E978" s="88" t="s">
        <v>66</v>
      </c>
      <c r="F978" s="45">
        <v>0</v>
      </c>
      <c r="G978" s="45">
        <v>3</v>
      </c>
      <c r="H978" s="106" t="s">
        <v>344</v>
      </c>
      <c r="I978" s="176" t="s">
        <v>11389</v>
      </c>
      <c r="J978" s="176" t="s">
        <v>11389</v>
      </c>
      <c r="K978" s="176" t="s">
        <v>11388</v>
      </c>
      <c r="L978" s="45">
        <v>14</v>
      </c>
      <c r="M978" s="116">
        <v>43424</v>
      </c>
      <c r="N978" s="106" t="s">
        <v>9971</v>
      </c>
      <c r="O978" s="143"/>
      <c r="P978"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&lt;tr&gt;&lt;td&gt;42110-0000&lt;/td&gt;&lt;td&gt;Polymer modified rejuvenating asphaltic emulsion&lt;/td&gt;&lt;td&gt;t&lt;/td&gt;&lt;td&gt;POLYMER MODIFIED REJUVENATING ASPHALTIC EMULSION&lt;/td&gt;&lt;td&gt;TON&lt;/td&gt;&lt;td&gt;0&lt;/td&gt;&lt;td&gt;3&lt;/td&gt;&lt;td&gt;N&lt;/td&gt;&lt;td&gt;11/20/2018&lt;/td&gt;&lt;td&gt;&lt;/td&gt;&lt;/tr&gt;</v>
      </c>
      <c r="Q978" s="106" t="str">
        <f>IF(PayItems[[#This Row],[Date Added / Modified]]&gt;0,TEXT(PayItems[[#This Row],[Date Added / Modified]],"m/d/yyy"),"")</f>
        <v>11/20/2018</v>
      </c>
    </row>
    <row r="979" spans="1:17" x14ac:dyDescent="0.2">
      <c r="A979" s="106" t="s">
        <v>11060</v>
      </c>
      <c r="B979" s="106" t="s">
        <v>103</v>
      </c>
      <c r="C979" s="81" t="s">
        <v>124</v>
      </c>
      <c r="D979" s="106" t="s">
        <v>441</v>
      </c>
      <c r="E979" s="88" t="s">
        <v>66</v>
      </c>
      <c r="F979" s="45">
        <v>0</v>
      </c>
      <c r="G979" s="45">
        <v>3</v>
      </c>
      <c r="H979" s="106" t="s">
        <v>344</v>
      </c>
      <c r="I979" s="176" t="s">
        <v>11389</v>
      </c>
      <c r="J979" s="176" t="s">
        <v>11389</v>
      </c>
      <c r="K979" s="176" t="s">
        <v>11388</v>
      </c>
      <c r="L979" s="45">
        <v>14</v>
      </c>
      <c r="M979" s="116">
        <v>43424</v>
      </c>
      <c r="N979" s="106" t="s">
        <v>9971</v>
      </c>
      <c r="O979" s="143"/>
      <c r="P979"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&lt;tr&gt;&lt;td&gt;42111-0000&lt;/td&gt;&lt;td&gt;Blotter&lt;/td&gt;&lt;td&gt;t&lt;/td&gt;&lt;td&gt;BLOTTER&lt;/td&gt;&lt;td&gt;TON&lt;/td&gt;&lt;td&gt;0&lt;/td&gt;&lt;td&gt;3&lt;/td&gt;&lt;td&gt;N&lt;/td&gt;&lt;td&gt;11/20/2018&lt;/td&gt;&lt;td&gt;&lt;/td&gt;&lt;/tr&gt;</v>
      </c>
      <c r="Q979" s="106" t="str">
        <f>IF(PayItems[[#This Row],[Date Added / Modified]]&gt;0,TEXT(PayItems[[#This Row],[Date Added / Modified]],"m/d/yyy"),"")</f>
        <v>11/20/2018</v>
      </c>
    </row>
    <row r="980" spans="1:17" x14ac:dyDescent="0.2">
      <c r="A980" s="106" t="s">
        <v>11382</v>
      </c>
      <c r="B980" s="106" t="s">
        <v>11381</v>
      </c>
      <c r="C980" s="55" t="s">
        <v>109</v>
      </c>
      <c r="D980" s="106" t="s">
        <v>11383</v>
      </c>
      <c r="E980" s="45" t="s">
        <v>62</v>
      </c>
      <c r="F980" s="172">
        <v>0</v>
      </c>
      <c r="G980" s="172">
        <v>3</v>
      </c>
      <c r="H980" s="106" t="s">
        <v>344</v>
      </c>
      <c r="I980" s="176" t="s">
        <v>11389</v>
      </c>
      <c r="J980" s="176" t="s">
        <v>11389</v>
      </c>
      <c r="K980" s="176" t="s">
        <v>11388</v>
      </c>
      <c r="L980" s="172">
        <v>14</v>
      </c>
      <c r="M980" s="116">
        <v>44698</v>
      </c>
      <c r="N980" s="106" t="s">
        <v>9977</v>
      </c>
      <c r="O980" s="171"/>
      <c r="P980"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&lt;tr&gt;&lt;td&gt;42201-0000&lt;/td&gt;&lt;td&gt;Seal Coat&lt;/td&gt;&lt;td&gt;m2&lt;/td&gt;&lt;td&gt;SEAL COAT&lt;/td&gt;&lt;td&gt;SQYD&lt;/td&gt;&lt;td&gt;0&lt;/td&gt;&lt;td&gt;3&lt;/td&gt;&lt;td&gt;N&lt;/td&gt;&lt;td&gt;5/17/2022&lt;/td&gt;&lt;td&gt;&lt;/td&gt;&lt;/tr&gt;</v>
      </c>
      <c r="Q980" s="173" t="str">
        <f>IF(PayItems[[#This Row],[Date Added / Modified]]&gt;0,TEXT(PayItems[[#This Row],[Date Added / Modified]],"m/d/yyy"),"")</f>
        <v>5/17/2022</v>
      </c>
    </row>
    <row r="981" spans="1:17" x14ac:dyDescent="0.2">
      <c r="A981" s="106" t="s">
        <v>11384</v>
      </c>
      <c r="B981" s="106" t="s">
        <v>103</v>
      </c>
      <c r="C981" s="81" t="s">
        <v>124</v>
      </c>
      <c r="D981" s="106" t="s">
        <v>441</v>
      </c>
      <c r="E981" s="88" t="s">
        <v>66</v>
      </c>
      <c r="F981" s="45">
        <v>0</v>
      </c>
      <c r="G981" s="45">
        <v>3</v>
      </c>
      <c r="H981" s="106" t="s">
        <v>344</v>
      </c>
      <c r="I981" s="176" t="s">
        <v>11389</v>
      </c>
      <c r="J981" s="176" t="s">
        <v>11389</v>
      </c>
      <c r="K981" s="176" t="s">
        <v>11388</v>
      </c>
      <c r="L981" s="45">
        <v>14</v>
      </c>
      <c r="M981" s="116">
        <v>44698</v>
      </c>
      <c r="N981" s="106" t="s">
        <v>9977</v>
      </c>
      <c r="O981" s="143"/>
      <c r="P981"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&lt;tr&gt;&lt;td&gt;42210-0000&lt;/td&gt;&lt;td&gt;Blotter&lt;/td&gt;&lt;td&gt;t&lt;/td&gt;&lt;td&gt;BLOTTER&lt;/td&gt;&lt;td&gt;TON&lt;/td&gt;&lt;td&gt;0&lt;/td&gt;&lt;td&gt;3&lt;/td&gt;&lt;td&gt;N&lt;/td&gt;&lt;td&gt;5/17/2022&lt;/td&gt;&lt;td&gt;&lt;/td&gt;&lt;/tr&gt;</v>
      </c>
      <c r="Q981" s="106" t="str">
        <f>IF(PayItems[[#This Row],[Date Added / Modified]]&gt;0,TEXT(PayItems[[#This Row],[Date Added / Modified]],"m/d/yyy"),"")</f>
        <v>5/17/2022</v>
      </c>
    </row>
    <row r="982" spans="1:17" x14ac:dyDescent="0.2">
      <c r="A982" s="106" t="s">
        <v>11140</v>
      </c>
      <c r="B982" s="106" t="s">
        <v>11139</v>
      </c>
      <c r="C982" s="55" t="s">
        <v>109</v>
      </c>
      <c r="D982" s="106" t="s">
        <v>11141</v>
      </c>
      <c r="E982" s="45" t="s">
        <v>62</v>
      </c>
      <c r="F982" s="45">
        <v>0</v>
      </c>
      <c r="G982" s="45">
        <v>3</v>
      </c>
      <c r="H982" s="106" t="s">
        <v>344</v>
      </c>
      <c r="I982" s="176" t="s">
        <v>11389</v>
      </c>
      <c r="J982" s="176" t="s">
        <v>11389</v>
      </c>
      <c r="K982" s="176" t="s">
        <v>11388</v>
      </c>
      <c r="L982" s="45">
        <v>14</v>
      </c>
      <c r="M982" s="116">
        <v>43745</v>
      </c>
      <c r="N982" s="106" t="s">
        <v>9962</v>
      </c>
      <c r="O982" s="106"/>
      <c r="P982"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42801-0000&lt;/td&gt;&lt;td&gt;Hydroblasting&lt;/td&gt;&lt;td&gt;m2&lt;/td&gt;&lt;td&gt;HYDROBLASTING&lt;/td&gt;&lt;td&gt;SQYD&lt;/td&gt;&lt;td&gt;0&lt;/td&gt;&lt;td&gt;3&lt;/td&gt;&lt;td&gt;N&lt;/td&gt;&lt;td&gt;10/7/2019&lt;/td&gt;&lt;td&gt;&lt;/td&gt;&lt;/tr&gt;</v>
      </c>
      <c r="Q982" s="106" t="str">
        <f>IF(PayItems[[#This Row],[Date Added / Modified]]&gt;0,TEXT(PayItems[[#This Row],[Date Added / Modified]],"m/d/yyy"),"")</f>
        <v>10/7/2019</v>
      </c>
    </row>
    <row r="983" spans="1:17" x14ac:dyDescent="0.2">
      <c r="A983" s="6" t="s">
        <v>1481</v>
      </c>
      <c r="B983" s="6" t="s">
        <v>34</v>
      </c>
      <c r="C983" s="6" t="s">
        <v>124</v>
      </c>
      <c r="D983" s="6" t="s">
        <v>1482</v>
      </c>
      <c r="E983" s="8" t="s">
        <v>66</v>
      </c>
      <c r="F983" s="8">
        <v>0</v>
      </c>
      <c r="G983" s="8">
        <v>3</v>
      </c>
      <c r="H983" s="6" t="s">
        <v>344</v>
      </c>
      <c r="I983" s="176" t="s">
        <v>11389</v>
      </c>
      <c r="J983" s="176" t="s">
        <v>11389</v>
      </c>
      <c r="K983" s="176" t="s">
        <v>11388</v>
      </c>
      <c r="L983" s="8">
        <v>14</v>
      </c>
      <c r="M983" s="116"/>
      <c r="P9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&lt;tr&gt;&lt;td&gt;42901-0000&lt;/td&gt;&lt;td&gt;Ultra-thin bonded wearing course&lt;/td&gt;&lt;td&gt;t&lt;/td&gt;&lt;td&gt;ULTRA-THIN BONDED WEARING COURSE&lt;/td&gt;&lt;td&gt;TON&lt;/td&gt;&lt;td&gt;0&lt;/td&gt;&lt;td&gt;3&lt;/td&gt;&lt;td&gt;N&lt;/td&gt;&lt;td&gt; &lt;/td&gt;&lt;td&gt;&lt;/td&gt;&lt;/tr&gt;</v>
      </c>
      <c r="Q983" s="106" t="str">
        <f>IF(PayItems[[#This Row],[Date Added / Modified]]&gt;0,TEXT(PayItems[[#This Row],[Date Added / Modified]],"m/d/yyy"),"")</f>
        <v/>
      </c>
    </row>
    <row r="984" spans="1:17" x14ac:dyDescent="0.2">
      <c r="A984" s="6" t="s">
        <v>1483</v>
      </c>
      <c r="B984" s="6" t="s">
        <v>34</v>
      </c>
      <c r="C984" s="6" t="s">
        <v>109</v>
      </c>
      <c r="D984" s="6" t="s">
        <v>1482</v>
      </c>
      <c r="E984" s="8" t="s">
        <v>62</v>
      </c>
      <c r="F984" s="8">
        <v>0</v>
      </c>
      <c r="G984" s="8">
        <v>3</v>
      </c>
      <c r="H984" s="6" t="s">
        <v>344</v>
      </c>
      <c r="I984" s="176" t="s">
        <v>11389</v>
      </c>
      <c r="J984" s="176" t="s">
        <v>11389</v>
      </c>
      <c r="K984" s="176" t="s">
        <v>11388</v>
      </c>
      <c r="L984" s="8">
        <v>14</v>
      </c>
      <c r="M984" s="116"/>
      <c r="P9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&lt;tr&gt;&lt;td&gt;42903-0000&lt;/td&gt;&lt;td&gt;Ultra-thin bonded wearing course&lt;/td&gt;&lt;td&gt;m2&lt;/td&gt;&lt;td&gt;ULTRA-THIN BONDED WEARING COURSE&lt;/td&gt;&lt;td&gt;SQYD&lt;/td&gt;&lt;td&gt;0&lt;/td&gt;&lt;td&gt;3&lt;/td&gt;&lt;td&gt;N&lt;/td&gt;&lt;td&gt; &lt;/td&gt;&lt;td&gt;&lt;/td&gt;&lt;/tr&gt;</v>
      </c>
      <c r="Q984" s="106" t="str">
        <f>IF(PayItems[[#This Row],[Date Added / Modified]]&gt;0,TEXT(PayItems[[#This Row],[Date Added / Modified]],"m/d/yyy"),"")</f>
        <v/>
      </c>
    </row>
    <row r="985" spans="1:17" x14ac:dyDescent="0.2">
      <c r="A985" s="106" t="s">
        <v>10921</v>
      </c>
      <c r="B985" s="106" t="s">
        <v>10919</v>
      </c>
      <c r="C985" s="106" t="s">
        <v>124</v>
      </c>
      <c r="D985" s="106" t="s">
        <v>10922</v>
      </c>
      <c r="E985" s="45" t="s">
        <v>66</v>
      </c>
      <c r="F985" s="45">
        <v>0</v>
      </c>
      <c r="G985" s="45">
        <v>3</v>
      </c>
      <c r="H985" s="106" t="s">
        <v>344</v>
      </c>
      <c r="I985" s="176" t="s">
        <v>11389</v>
      </c>
      <c r="J985" s="176" t="s">
        <v>11389</v>
      </c>
      <c r="K985" s="176" t="s">
        <v>11388</v>
      </c>
      <c r="L985" s="45">
        <v>14</v>
      </c>
      <c r="M985" s="116">
        <v>42948</v>
      </c>
      <c r="N985" s="106" t="s">
        <v>9977</v>
      </c>
      <c r="O985" s="106"/>
      <c r="P985"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&lt;tr&gt;&lt;td&gt;42905-0000&lt;/td&gt;&lt;td&gt;Polymer modified emulsion membrane&lt;/td&gt;&lt;td&gt;t&lt;/td&gt;&lt;td&gt;POLYMER MODIFIED EMULSION MEMBRANE&lt;/td&gt;&lt;td&gt;TON&lt;/td&gt;&lt;td&gt;0&lt;/td&gt;&lt;td&gt;3&lt;/td&gt;&lt;td&gt;N&lt;/td&gt;&lt;td&gt;8/1/2017&lt;/td&gt;&lt;td&gt;&lt;/td&gt;&lt;/tr&gt;</v>
      </c>
      <c r="Q985" s="106" t="str">
        <f>IF(PayItems[[#This Row],[Date Added / Modified]]&gt;0,TEXT(PayItems[[#This Row],[Date Added / Modified]],"m/d/yyy"),"")</f>
        <v>8/1/2017</v>
      </c>
    </row>
    <row r="986" spans="1:17" x14ac:dyDescent="0.2">
      <c r="A986" s="106" t="s">
        <v>11153</v>
      </c>
      <c r="B986" s="106" t="s">
        <v>11152</v>
      </c>
      <c r="C986" s="106" t="s">
        <v>109</v>
      </c>
      <c r="D986" s="106" t="s">
        <v>11154</v>
      </c>
      <c r="E986" s="45" t="s">
        <v>62</v>
      </c>
      <c r="F986" s="45">
        <v>0</v>
      </c>
      <c r="G986" s="45">
        <v>3</v>
      </c>
      <c r="H986" s="106" t="s">
        <v>344</v>
      </c>
      <c r="I986" s="176" t="s">
        <v>11389</v>
      </c>
      <c r="J986" s="176" t="s">
        <v>11389</v>
      </c>
      <c r="K986" s="176" t="s">
        <v>11388</v>
      </c>
      <c r="L986" s="45">
        <v>14</v>
      </c>
      <c r="M986" s="116">
        <v>43787</v>
      </c>
      <c r="N986" s="106" t="s">
        <v>9962</v>
      </c>
      <c r="O986" s="106"/>
      <c r="P986"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&lt;tr&gt;&lt;td&gt;43001-0000&lt;/td&gt;&lt;td&gt;High friction surface treatment&lt;/td&gt;&lt;td&gt;m2&lt;/td&gt;&lt;td&gt;HIGH FRICTION SURFACE TREATMENT&lt;/td&gt;&lt;td&gt;SQYD&lt;/td&gt;&lt;td&gt;0&lt;/td&gt;&lt;td&gt;3&lt;/td&gt;&lt;td&gt;N&lt;/td&gt;&lt;td&gt;11/18/2019&lt;/td&gt;&lt;td&gt;&lt;/td&gt;&lt;/tr&gt;</v>
      </c>
      <c r="Q986" s="106" t="str">
        <f>IF(PayItems[[#This Row],[Date Added / Modified]]&gt;0,TEXT(PayItems[[#This Row],[Date Added / Modified]],"m/d/yyy"),"")</f>
        <v>11/18/2019</v>
      </c>
    </row>
    <row r="987" spans="1:17" s="88" customFormat="1" x14ac:dyDescent="0.2">
      <c r="A987" s="106" t="s">
        <v>11346</v>
      </c>
      <c r="B987" s="106" t="s">
        <v>11345</v>
      </c>
      <c r="C987" s="106" t="s">
        <v>124</v>
      </c>
      <c r="D987" s="106" t="s">
        <v>11347</v>
      </c>
      <c r="E987" s="45" t="s">
        <v>66</v>
      </c>
      <c r="F987" s="172">
        <v>0</v>
      </c>
      <c r="G987" s="172">
        <v>3</v>
      </c>
      <c r="H987" s="106" t="s">
        <v>344</v>
      </c>
      <c r="I987" s="176" t="s">
        <v>11389</v>
      </c>
      <c r="J987" s="176" t="s">
        <v>11389</v>
      </c>
      <c r="K987" s="176" t="s">
        <v>11388</v>
      </c>
      <c r="L987" s="172">
        <v>14</v>
      </c>
      <c r="M987" s="116">
        <v>44473</v>
      </c>
      <c r="N987" s="106" t="s">
        <v>9971</v>
      </c>
      <c r="O987" s="171"/>
      <c r="P987"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&lt;tr&gt;&lt;td&gt;43101-0000&lt;/td&gt;&lt;td&gt;Thin lift asphalt concrete pavement&lt;/td&gt;&lt;td&gt;t&lt;/td&gt;&lt;td&gt;THIN LIFT ASPHALT CONCRETE PAVEMENT&lt;/td&gt;&lt;td&gt;TON&lt;/td&gt;&lt;td&gt;0&lt;/td&gt;&lt;td&gt;3&lt;/td&gt;&lt;td&gt;N&lt;/td&gt;&lt;td&gt;10/4/2021&lt;/td&gt;&lt;td&gt;&lt;/td&gt;&lt;/tr&gt;</v>
      </c>
      <c r="Q987" s="173" t="str">
        <f>IF(PayItems[[#This Row],[Date Added / Modified]]&gt;0,TEXT(PayItems[[#This Row],[Date Added / Modified]],"m/d/yyy"),"")</f>
        <v>10/4/2021</v>
      </c>
    </row>
    <row r="988" spans="1:17" x14ac:dyDescent="0.2">
      <c r="A988" s="106" t="s">
        <v>11459</v>
      </c>
      <c r="B988" s="106" t="s">
        <v>11345</v>
      </c>
      <c r="C988" s="106" t="s">
        <v>109</v>
      </c>
      <c r="D988" s="106" t="s">
        <v>11347</v>
      </c>
      <c r="E988" s="45" t="s">
        <v>62</v>
      </c>
      <c r="F988" s="172">
        <v>0</v>
      </c>
      <c r="G988" s="172">
        <v>3</v>
      </c>
      <c r="H988" s="106" t="s">
        <v>184</v>
      </c>
      <c r="I988" s="177" t="s">
        <v>11389</v>
      </c>
      <c r="J988" s="177" t="s">
        <v>11389</v>
      </c>
      <c r="K988" s="177" t="s">
        <v>11388</v>
      </c>
      <c r="L988" s="180">
        <v>14</v>
      </c>
      <c r="M988" s="116">
        <v>45460</v>
      </c>
      <c r="N988" s="106" t="s">
        <v>9962</v>
      </c>
      <c r="O988" s="179"/>
      <c r="P988"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&lt;tr&gt;&lt;td&gt;43102-0000&lt;/td&gt;&lt;td&gt;Thin lift asphalt concrete pavement&lt;/td&gt;&lt;td&gt;m2&lt;/td&gt;&lt;td&gt;THIN LIFT ASPHALT CONCRETE PAVEMENT&lt;/td&gt;&lt;td&gt;SQYD&lt;/td&gt;&lt;td&gt;0&lt;/td&gt;&lt;td&gt;3&lt;/td&gt;&lt;td&gt;NM&lt;/td&gt;&lt;td&gt;6/17/2024&lt;/td&gt;&lt;td&gt;&lt;/td&gt;&lt;/tr&gt;</v>
      </c>
      <c r="Q988" s="181" t="str">
        <f>IF(PayItems[[#This Row],[Date Added / Modified]]&gt;0,TEXT(PayItems[[#This Row],[Date Added / Modified]],"m/d/yyy"),"")</f>
        <v>6/17/2024</v>
      </c>
    </row>
    <row r="989" spans="1:17" s="88" customFormat="1" x14ac:dyDescent="0.2">
      <c r="A989" s="106" t="s">
        <v>11479</v>
      </c>
      <c r="B989" s="106" t="s">
        <v>11477</v>
      </c>
      <c r="C989" s="106" t="s">
        <v>85</v>
      </c>
      <c r="D989" s="106" t="s">
        <v>1357</v>
      </c>
      <c r="E989" s="45" t="s">
        <v>85</v>
      </c>
      <c r="F989" s="45">
        <v>0</v>
      </c>
      <c r="G989" s="45">
        <v>3</v>
      </c>
      <c r="H989" s="106" t="s">
        <v>1354</v>
      </c>
      <c r="I989" s="177" t="s">
        <v>11389</v>
      </c>
      <c r="J989" s="177" t="s">
        <v>11389</v>
      </c>
      <c r="K989" s="177" t="s">
        <v>11388</v>
      </c>
      <c r="L989" s="45">
        <v>14</v>
      </c>
      <c r="M989" s="116">
        <v>45644</v>
      </c>
      <c r="N989" s="106" t="s">
        <v>9962</v>
      </c>
      <c r="O989" s="106" t="s">
        <v>10787</v>
      </c>
      <c r="P989"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&lt;tr&gt;&lt;td&gt;43199-0002&lt;/td&gt;&lt;td&gt;	Incentive, roughness&lt;/td&gt;&lt;td&gt;LPSM&lt;/td&gt;&lt;td&gt;INCENTIVE, ROUGHNESS&lt;/td&gt;&lt;td&gt;LPSM&lt;/td&gt;&lt;td&gt;0&lt;/td&gt;&lt;td&gt;3&lt;/td&gt;&lt;td&gt;DI&lt;/td&gt;&lt;td&gt;12/18/2024&lt;/td&gt;&lt;td&gt;EEBACS only&lt;/td&gt;&lt;/tr&gt;</v>
      </c>
      <c r="Q989" s="168" t="str">
        <f>IF(PayItems[[#This Row],[Date Added / Modified]]&gt;0,TEXT(PayItems[[#This Row],[Date Added / Modified]],"m/d/yyy"),"")</f>
        <v>12/18/2024</v>
      </c>
    </row>
    <row r="990" spans="1:17" x14ac:dyDescent="0.2">
      <c r="A990" s="6" t="s">
        <v>1484</v>
      </c>
      <c r="B990" s="6" t="s">
        <v>8838</v>
      </c>
      <c r="C990" s="6" t="s">
        <v>109</v>
      </c>
      <c r="D990" s="6" t="s">
        <v>8729</v>
      </c>
      <c r="E990" s="6" t="s">
        <v>62</v>
      </c>
      <c r="F990" s="8">
        <v>0</v>
      </c>
      <c r="G990" s="8">
        <v>3</v>
      </c>
      <c r="H990" s="6" t="s">
        <v>344</v>
      </c>
      <c r="I990" s="176" t="s">
        <v>11389</v>
      </c>
      <c r="J990" s="176" t="s">
        <v>11389</v>
      </c>
      <c r="K990" s="176" t="s">
        <v>11388</v>
      </c>
      <c r="L990" s="8">
        <v>14</v>
      </c>
      <c r="M990" s="116"/>
      <c r="P9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&lt;tr&gt;&lt;td&gt;50101-0600&lt;/td&gt;&lt;td&gt;Minor concrete pavement, reinforced, 150mm depth&lt;/td&gt;&lt;td&gt;m2&lt;/td&gt;&lt;td&gt;MINOR CONCRETE PAVEMENT, REINFORCED, 6-INCH DEPTH&lt;/td&gt;&lt;td&gt;SQYD&lt;/td&gt;&lt;td&gt;0&lt;/td&gt;&lt;td&gt;3&lt;/td&gt;&lt;td&gt;N&lt;/td&gt;&lt;td&gt; &lt;/td&gt;&lt;td&gt;&lt;/td&gt;&lt;/tr&gt;</v>
      </c>
      <c r="Q990" s="106" t="str">
        <f>IF(PayItems[[#This Row],[Date Added / Modified]]&gt;0,TEXT(PayItems[[#This Row],[Date Added / Modified]],"m/d/yyy"),"")</f>
        <v/>
      </c>
    </row>
    <row r="991" spans="1:17" x14ac:dyDescent="0.2">
      <c r="A991" s="6" t="s">
        <v>1485</v>
      </c>
      <c r="B991" s="6" t="s">
        <v>8839</v>
      </c>
      <c r="C991" s="6" t="s">
        <v>109</v>
      </c>
      <c r="D991" s="6" t="s">
        <v>8832</v>
      </c>
      <c r="E991" s="6" t="s">
        <v>62</v>
      </c>
      <c r="F991" s="8">
        <v>0</v>
      </c>
      <c r="G991" s="8">
        <v>3</v>
      </c>
      <c r="H991" s="6" t="s">
        <v>344</v>
      </c>
      <c r="I991" s="176" t="s">
        <v>11389</v>
      </c>
      <c r="J991" s="176" t="s">
        <v>11389</v>
      </c>
      <c r="K991" s="176" t="s">
        <v>11388</v>
      </c>
      <c r="L991" s="8">
        <v>14</v>
      </c>
      <c r="M991" s="116"/>
      <c r="P9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&lt;tr&gt;&lt;td&gt;50101-0700&lt;/td&gt;&lt;td&gt;Minor concrete pavement, reinforced, 175mm depth&lt;/td&gt;&lt;td&gt;m2&lt;/td&gt;&lt;td&gt;MINOR CONCRETE PAVEMENT, REINFORCED, 7-INCH DEPTH&lt;/td&gt;&lt;td&gt;SQYD&lt;/td&gt;&lt;td&gt;0&lt;/td&gt;&lt;td&gt;3&lt;/td&gt;&lt;td&gt;N&lt;/td&gt;&lt;td&gt; &lt;/td&gt;&lt;td&gt;&lt;/td&gt;&lt;/tr&gt;</v>
      </c>
      <c r="Q991" s="106" t="str">
        <f>IF(PayItems[[#This Row],[Date Added / Modified]]&gt;0,TEXT(PayItems[[#This Row],[Date Added / Modified]],"m/d/yyy"),"")</f>
        <v/>
      </c>
    </row>
    <row r="992" spans="1:17" x14ac:dyDescent="0.2">
      <c r="A992" s="6" t="s">
        <v>1486</v>
      </c>
      <c r="B992" s="6" t="s">
        <v>8840</v>
      </c>
      <c r="C992" s="6" t="s">
        <v>109</v>
      </c>
      <c r="D992" s="6" t="s">
        <v>8833</v>
      </c>
      <c r="E992" s="6" t="s">
        <v>62</v>
      </c>
      <c r="F992" s="8">
        <v>0</v>
      </c>
      <c r="G992" s="8">
        <v>3</v>
      </c>
      <c r="H992" s="6" t="s">
        <v>344</v>
      </c>
      <c r="I992" s="176" t="s">
        <v>11389</v>
      </c>
      <c r="J992" s="176" t="s">
        <v>11389</v>
      </c>
      <c r="K992" s="176" t="s">
        <v>11388</v>
      </c>
      <c r="L992" s="8">
        <v>14</v>
      </c>
      <c r="M992" s="116"/>
      <c r="P9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&lt;tr&gt;&lt;td&gt;50101-0800&lt;/td&gt;&lt;td&gt;Minor concrete pavement, reinforced, 200mm depth&lt;/td&gt;&lt;td&gt;m2&lt;/td&gt;&lt;td&gt;MINOR CONCRETE PAVEMENT, REINFORCED, 8-INCH DEPTH&lt;/td&gt;&lt;td&gt;SQYD&lt;/td&gt;&lt;td&gt;0&lt;/td&gt;&lt;td&gt;3&lt;/td&gt;&lt;td&gt;N&lt;/td&gt;&lt;td&gt; &lt;/td&gt;&lt;td&gt;&lt;/td&gt;&lt;/tr&gt;</v>
      </c>
      <c r="Q992" s="106" t="str">
        <f>IF(PayItems[[#This Row],[Date Added / Modified]]&gt;0,TEXT(PayItems[[#This Row],[Date Added / Modified]],"m/d/yyy"),"")</f>
        <v/>
      </c>
    </row>
    <row r="993" spans="1:17" x14ac:dyDescent="0.2">
      <c r="A993" s="6" t="s">
        <v>1487</v>
      </c>
      <c r="B993" s="6" t="s">
        <v>8841</v>
      </c>
      <c r="C993" s="6" t="s">
        <v>109</v>
      </c>
      <c r="D993" s="6" t="s">
        <v>8834</v>
      </c>
      <c r="E993" s="6" t="s">
        <v>62</v>
      </c>
      <c r="F993" s="8">
        <v>0</v>
      </c>
      <c r="G993" s="8">
        <v>3</v>
      </c>
      <c r="H993" s="6" t="s">
        <v>344</v>
      </c>
      <c r="I993" s="176" t="s">
        <v>11389</v>
      </c>
      <c r="J993" s="176" t="s">
        <v>11389</v>
      </c>
      <c r="K993" s="176" t="s">
        <v>11388</v>
      </c>
      <c r="L993" s="8">
        <v>14</v>
      </c>
      <c r="M993" s="116"/>
      <c r="P9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&lt;tr&gt;&lt;td&gt;50101-0900&lt;/td&gt;&lt;td&gt;Minor concrete pavement, reinforced, 225mm depth&lt;/td&gt;&lt;td&gt;m2&lt;/td&gt;&lt;td&gt;MINOR CONCRETE PAVEMENT, REINFORCED, 9-INCH DEPTH&lt;/td&gt;&lt;td&gt;SQYD&lt;/td&gt;&lt;td&gt;0&lt;/td&gt;&lt;td&gt;3&lt;/td&gt;&lt;td&gt;N&lt;/td&gt;&lt;td&gt; &lt;/td&gt;&lt;td&gt;&lt;/td&gt;&lt;/tr&gt;</v>
      </c>
      <c r="Q993" s="106" t="str">
        <f>IF(PayItems[[#This Row],[Date Added / Modified]]&gt;0,TEXT(PayItems[[#This Row],[Date Added / Modified]],"m/d/yyy"),"")</f>
        <v/>
      </c>
    </row>
    <row r="994" spans="1:17" x14ac:dyDescent="0.2">
      <c r="A994" s="6" t="s">
        <v>1488</v>
      </c>
      <c r="B994" s="6" t="s">
        <v>8842</v>
      </c>
      <c r="C994" s="6" t="s">
        <v>109</v>
      </c>
      <c r="D994" s="6" t="s">
        <v>8835</v>
      </c>
      <c r="E994" s="6" t="s">
        <v>62</v>
      </c>
      <c r="F994" s="8">
        <v>0</v>
      </c>
      <c r="G994" s="8">
        <v>3</v>
      </c>
      <c r="H994" s="6" t="s">
        <v>344</v>
      </c>
      <c r="I994" s="176" t="s">
        <v>11389</v>
      </c>
      <c r="J994" s="176" t="s">
        <v>11389</v>
      </c>
      <c r="K994" s="176" t="s">
        <v>11388</v>
      </c>
      <c r="L994" s="8">
        <v>14</v>
      </c>
      <c r="M994" s="116"/>
      <c r="P9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&lt;tr&gt;&lt;td&gt;50101-1000&lt;/td&gt;&lt;td&gt;Minor concrete pavement, reinforced, 250mm depth&lt;/td&gt;&lt;td&gt;m2&lt;/td&gt;&lt;td&gt;MINOR CONCRETE PAVEMENT, REINFORCED, 10-INCH DEPTH&lt;/td&gt;&lt;td&gt;SQYD&lt;/td&gt;&lt;td&gt;0&lt;/td&gt;&lt;td&gt;3&lt;/td&gt;&lt;td&gt;N&lt;/td&gt;&lt;td&gt; &lt;/td&gt;&lt;td&gt;&lt;/td&gt;&lt;/tr&gt;</v>
      </c>
      <c r="Q994" s="106" t="str">
        <f>IF(PayItems[[#This Row],[Date Added / Modified]]&gt;0,TEXT(PayItems[[#This Row],[Date Added / Modified]],"m/d/yyy"),"")</f>
        <v/>
      </c>
    </row>
    <row r="995" spans="1:17" x14ac:dyDescent="0.2">
      <c r="A995" s="6" t="s">
        <v>1489</v>
      </c>
      <c r="B995" s="6" t="s">
        <v>8843</v>
      </c>
      <c r="C995" s="6" t="s">
        <v>109</v>
      </c>
      <c r="D995" s="6" t="s">
        <v>8836</v>
      </c>
      <c r="E995" s="6" t="s">
        <v>62</v>
      </c>
      <c r="F995" s="8">
        <v>0</v>
      </c>
      <c r="G995" s="8">
        <v>3</v>
      </c>
      <c r="H995" s="6" t="s">
        <v>344</v>
      </c>
      <c r="I995" s="176" t="s">
        <v>11389</v>
      </c>
      <c r="J995" s="176" t="s">
        <v>11389</v>
      </c>
      <c r="K995" s="176" t="s">
        <v>11388</v>
      </c>
      <c r="L995" s="8">
        <v>14</v>
      </c>
      <c r="M995" s="116"/>
      <c r="P9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&lt;tr&gt;&lt;td&gt;50101-1100&lt;/td&gt;&lt;td&gt;Minor concrete pavement, reinforced, 275mm depth&lt;/td&gt;&lt;td&gt;m2&lt;/td&gt;&lt;td&gt;MINOR CONCRETE PAVEMENT, REINFORCED, 11-INCH DEPTH&lt;/td&gt;&lt;td&gt;SQYD&lt;/td&gt;&lt;td&gt;0&lt;/td&gt;&lt;td&gt;3&lt;/td&gt;&lt;td&gt;N&lt;/td&gt;&lt;td&gt; &lt;/td&gt;&lt;td&gt;&lt;/td&gt;&lt;/tr&gt;</v>
      </c>
      <c r="Q995" s="106" t="str">
        <f>IF(PayItems[[#This Row],[Date Added / Modified]]&gt;0,TEXT(PayItems[[#This Row],[Date Added / Modified]],"m/d/yyy"),"")</f>
        <v/>
      </c>
    </row>
    <row r="996" spans="1:17" x14ac:dyDescent="0.2">
      <c r="A996" s="6" t="s">
        <v>1490</v>
      </c>
      <c r="B996" s="6" t="s">
        <v>8844</v>
      </c>
      <c r="C996" s="6" t="s">
        <v>109</v>
      </c>
      <c r="D996" s="6" t="s">
        <v>8837</v>
      </c>
      <c r="E996" s="6" t="s">
        <v>62</v>
      </c>
      <c r="F996" s="8">
        <v>0</v>
      </c>
      <c r="G996" s="8">
        <v>3</v>
      </c>
      <c r="H996" s="6" t="s">
        <v>344</v>
      </c>
      <c r="I996" s="176" t="s">
        <v>11389</v>
      </c>
      <c r="J996" s="176" t="s">
        <v>11389</v>
      </c>
      <c r="K996" s="176" t="s">
        <v>11388</v>
      </c>
      <c r="L996" s="8">
        <v>14</v>
      </c>
      <c r="M996" s="116"/>
      <c r="P9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&lt;tr&gt;&lt;td&gt;50101-1200&lt;/td&gt;&lt;td&gt;Minor concrete pavement, reinforced, 300mm depth&lt;/td&gt;&lt;td&gt;m2&lt;/td&gt;&lt;td&gt;MINOR CONCRETE PAVEMENT, REINFORCED, 12-INCH DEPTH&lt;/td&gt;&lt;td&gt;SQYD&lt;/td&gt;&lt;td&gt;0&lt;/td&gt;&lt;td&gt;3&lt;/td&gt;&lt;td&gt;N&lt;/td&gt;&lt;td&gt; &lt;/td&gt;&lt;td&gt;&lt;/td&gt;&lt;/tr&gt;</v>
      </c>
      <c r="Q996" s="106" t="str">
        <f>IF(PayItems[[#This Row],[Date Added / Modified]]&gt;0,TEXT(PayItems[[#This Row],[Date Added / Modified]],"m/d/yyy"),"")</f>
        <v/>
      </c>
    </row>
    <row r="997" spans="1:17" x14ac:dyDescent="0.2">
      <c r="A997" s="6" t="s">
        <v>10155</v>
      </c>
      <c r="B997" s="6" t="s">
        <v>10156</v>
      </c>
      <c r="C997" s="6" t="s">
        <v>109</v>
      </c>
      <c r="D997" s="6" t="s">
        <v>10157</v>
      </c>
      <c r="E997" s="6" t="s">
        <v>62</v>
      </c>
      <c r="F997" s="8">
        <v>0</v>
      </c>
      <c r="G997" s="8">
        <v>3</v>
      </c>
      <c r="H997" s="6" t="s">
        <v>344</v>
      </c>
      <c r="I997" s="176" t="s">
        <v>11389</v>
      </c>
      <c r="J997" s="176" t="s">
        <v>11389</v>
      </c>
      <c r="K997" s="176" t="s">
        <v>11388</v>
      </c>
      <c r="L997" s="8">
        <v>14</v>
      </c>
      <c r="M997" s="116">
        <v>42214</v>
      </c>
      <c r="N997" s="106" t="s">
        <v>9977</v>
      </c>
      <c r="O997" s="106"/>
      <c r="P9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&lt;tr&gt;&lt;td&gt;50101-2500&lt;/td&gt;&lt;td&gt;Minor concrete pavement, plain, 125mm depth&lt;/td&gt;&lt;td&gt;m2&lt;/td&gt;&lt;td&gt;MINOR CONCRETE PAVEMENT, PLAIN, 5-INCH DEPTH&lt;/td&gt;&lt;td&gt;SQYD&lt;/td&gt;&lt;td&gt;0&lt;/td&gt;&lt;td&gt;3&lt;/td&gt;&lt;td&gt;N&lt;/td&gt;&lt;td&gt;7/29/2015&lt;/td&gt;&lt;td&gt;&lt;/td&gt;&lt;/tr&gt;</v>
      </c>
      <c r="Q997" s="106" t="str">
        <f>IF(PayItems[[#This Row],[Date Added / Modified]]&gt;0,TEXT(PayItems[[#This Row],[Date Added / Modified]],"m/d/yyy"),"")</f>
        <v>7/29/2015</v>
      </c>
    </row>
    <row r="998" spans="1:17" x14ac:dyDescent="0.2">
      <c r="A998" s="6" t="s">
        <v>9116</v>
      </c>
      <c r="B998" s="6" t="s">
        <v>8851</v>
      </c>
      <c r="C998" s="6" t="s">
        <v>109</v>
      </c>
      <c r="D998" s="6" t="s">
        <v>8730</v>
      </c>
      <c r="E998" s="6" t="s">
        <v>62</v>
      </c>
      <c r="F998" s="8">
        <v>0</v>
      </c>
      <c r="G998" s="8">
        <v>3</v>
      </c>
      <c r="H998" s="6" t="s">
        <v>344</v>
      </c>
      <c r="I998" s="176" t="s">
        <v>11389</v>
      </c>
      <c r="J998" s="176" t="s">
        <v>11389</v>
      </c>
      <c r="K998" s="176" t="s">
        <v>11388</v>
      </c>
      <c r="L998" s="8">
        <v>14</v>
      </c>
      <c r="M998" s="116"/>
      <c r="P9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&lt;tr&gt;&lt;td&gt;50101-2600&lt;/td&gt;&lt;td&gt;Minor concrete pavement, plain, 150mm depth&lt;/td&gt;&lt;td&gt;m2&lt;/td&gt;&lt;td&gt;MINOR CONCRETE PAVEMENT, PLAIN, 6-INCH DEPTH&lt;/td&gt;&lt;td&gt;SQYD&lt;/td&gt;&lt;td&gt;0&lt;/td&gt;&lt;td&gt;3&lt;/td&gt;&lt;td&gt;N&lt;/td&gt;&lt;td&gt; &lt;/td&gt;&lt;td&gt;&lt;/td&gt;&lt;/tr&gt;</v>
      </c>
      <c r="Q998" s="106" t="str">
        <f>IF(PayItems[[#This Row],[Date Added / Modified]]&gt;0,TEXT(PayItems[[#This Row],[Date Added / Modified]],"m/d/yyy"),"")</f>
        <v/>
      </c>
    </row>
    <row r="999" spans="1:17" x14ac:dyDescent="0.2">
      <c r="A999" s="6" t="s">
        <v>9117</v>
      </c>
      <c r="B999" s="6" t="s">
        <v>8852</v>
      </c>
      <c r="C999" s="6" t="s">
        <v>109</v>
      </c>
      <c r="D999" s="6" t="s">
        <v>8845</v>
      </c>
      <c r="E999" s="6" t="s">
        <v>62</v>
      </c>
      <c r="F999" s="8">
        <v>0</v>
      </c>
      <c r="G999" s="8">
        <v>3</v>
      </c>
      <c r="H999" s="6" t="s">
        <v>344</v>
      </c>
      <c r="I999" s="176" t="s">
        <v>11389</v>
      </c>
      <c r="J999" s="176" t="s">
        <v>11389</v>
      </c>
      <c r="K999" s="176" t="s">
        <v>11388</v>
      </c>
      <c r="L999" s="8">
        <v>14</v>
      </c>
      <c r="M999" s="116"/>
      <c r="P9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&lt;tr&gt;&lt;td&gt;50101-2700&lt;/td&gt;&lt;td&gt;Minor concrete pavement, plain, 175mm depth&lt;/td&gt;&lt;td&gt;m2&lt;/td&gt;&lt;td&gt;MINOR CONCRETE PAVEMENT, PLAIN, 7-INCH DEPTH&lt;/td&gt;&lt;td&gt;SQYD&lt;/td&gt;&lt;td&gt;0&lt;/td&gt;&lt;td&gt;3&lt;/td&gt;&lt;td&gt;N&lt;/td&gt;&lt;td&gt; &lt;/td&gt;&lt;td&gt;&lt;/td&gt;&lt;/tr&gt;</v>
      </c>
      <c r="Q999" s="106" t="str">
        <f>IF(PayItems[[#This Row],[Date Added / Modified]]&gt;0,TEXT(PayItems[[#This Row],[Date Added / Modified]],"m/d/yyy"),"")</f>
        <v/>
      </c>
    </row>
    <row r="1000" spans="1:17" x14ac:dyDescent="0.2">
      <c r="A1000" s="6" t="s">
        <v>9118</v>
      </c>
      <c r="B1000" s="6" t="s">
        <v>8853</v>
      </c>
      <c r="C1000" s="6" t="s">
        <v>109</v>
      </c>
      <c r="D1000" s="6" t="s">
        <v>8846</v>
      </c>
      <c r="E1000" s="6" t="s">
        <v>62</v>
      </c>
      <c r="F1000" s="8">
        <v>0</v>
      </c>
      <c r="G1000" s="8">
        <v>3</v>
      </c>
      <c r="H1000" s="6" t="s">
        <v>344</v>
      </c>
      <c r="I1000" s="176" t="s">
        <v>11389</v>
      </c>
      <c r="J1000" s="176" t="s">
        <v>11389</v>
      </c>
      <c r="K1000" s="176" t="s">
        <v>11388</v>
      </c>
      <c r="L1000" s="8">
        <v>14</v>
      </c>
      <c r="M1000" s="116"/>
      <c r="P10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&lt;tr&gt;&lt;td&gt;50101-2800&lt;/td&gt;&lt;td&gt;Minor concrete pavement, plain, 200mm depth&lt;/td&gt;&lt;td&gt;m2&lt;/td&gt;&lt;td&gt;MINOR CONCRETE PAVEMENT, PLAIN, 8-INCH DEPTH&lt;/td&gt;&lt;td&gt;SQYD&lt;/td&gt;&lt;td&gt;0&lt;/td&gt;&lt;td&gt;3&lt;/td&gt;&lt;td&gt;N&lt;/td&gt;&lt;td&gt; &lt;/td&gt;&lt;td&gt;&lt;/td&gt;&lt;/tr&gt;</v>
      </c>
      <c r="Q1000" s="106" t="str">
        <f>IF(PayItems[[#This Row],[Date Added / Modified]]&gt;0,TEXT(PayItems[[#This Row],[Date Added / Modified]],"m/d/yyy"),"")</f>
        <v/>
      </c>
    </row>
    <row r="1001" spans="1:17" x14ac:dyDescent="0.2">
      <c r="A1001" s="6" t="s">
        <v>9119</v>
      </c>
      <c r="B1001" s="6" t="s">
        <v>8854</v>
      </c>
      <c r="C1001" s="6" t="s">
        <v>109</v>
      </c>
      <c r="D1001" s="6" t="s">
        <v>8847</v>
      </c>
      <c r="E1001" s="6" t="s">
        <v>62</v>
      </c>
      <c r="F1001" s="8">
        <v>0</v>
      </c>
      <c r="G1001" s="8">
        <v>3</v>
      </c>
      <c r="H1001" s="6" t="s">
        <v>344</v>
      </c>
      <c r="I1001" s="176" t="s">
        <v>11389</v>
      </c>
      <c r="J1001" s="176" t="s">
        <v>11389</v>
      </c>
      <c r="K1001" s="176" t="s">
        <v>11388</v>
      </c>
      <c r="L1001" s="8">
        <v>14</v>
      </c>
      <c r="M1001" s="116"/>
      <c r="P10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&lt;tr&gt;&lt;td&gt;50101-2900&lt;/td&gt;&lt;td&gt;Minor concrete pavement, plain, 225mm depth&lt;/td&gt;&lt;td&gt;m2&lt;/td&gt;&lt;td&gt;MINOR CONCRETE PAVEMENT, PLAIN, 9-INCH DEPTH&lt;/td&gt;&lt;td&gt;SQYD&lt;/td&gt;&lt;td&gt;0&lt;/td&gt;&lt;td&gt;3&lt;/td&gt;&lt;td&gt;N&lt;/td&gt;&lt;td&gt; &lt;/td&gt;&lt;td&gt;&lt;/td&gt;&lt;/tr&gt;</v>
      </c>
      <c r="Q1001" s="106" t="str">
        <f>IF(PayItems[[#This Row],[Date Added / Modified]]&gt;0,TEXT(PayItems[[#This Row],[Date Added / Modified]],"m/d/yyy"),"")</f>
        <v/>
      </c>
    </row>
    <row r="1002" spans="1:17" x14ac:dyDescent="0.2">
      <c r="A1002" s="6" t="s">
        <v>9120</v>
      </c>
      <c r="B1002" s="6" t="s">
        <v>8855</v>
      </c>
      <c r="C1002" s="6" t="s">
        <v>109</v>
      </c>
      <c r="D1002" s="6" t="s">
        <v>8848</v>
      </c>
      <c r="E1002" s="6" t="s">
        <v>62</v>
      </c>
      <c r="F1002" s="8">
        <v>0</v>
      </c>
      <c r="G1002" s="8">
        <v>3</v>
      </c>
      <c r="H1002" s="6" t="s">
        <v>344</v>
      </c>
      <c r="I1002" s="176" t="s">
        <v>11389</v>
      </c>
      <c r="J1002" s="176" t="s">
        <v>11389</v>
      </c>
      <c r="K1002" s="176" t="s">
        <v>11388</v>
      </c>
      <c r="L1002" s="8">
        <v>14</v>
      </c>
      <c r="M1002" s="116"/>
      <c r="P10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&lt;tr&gt;&lt;td&gt;50101-3000&lt;/td&gt;&lt;td&gt;Minor concrete pavement, plain, 250mm depth&lt;/td&gt;&lt;td&gt;m2&lt;/td&gt;&lt;td&gt;MINOR CONCRETE PAVEMENT, PLAIN, 10-INCH DEPTH&lt;/td&gt;&lt;td&gt;SQYD&lt;/td&gt;&lt;td&gt;0&lt;/td&gt;&lt;td&gt;3&lt;/td&gt;&lt;td&gt;N&lt;/td&gt;&lt;td&gt; &lt;/td&gt;&lt;td&gt;&lt;/td&gt;&lt;/tr&gt;</v>
      </c>
      <c r="Q1002" s="106" t="str">
        <f>IF(PayItems[[#This Row],[Date Added / Modified]]&gt;0,TEXT(PayItems[[#This Row],[Date Added / Modified]],"m/d/yyy"),"")</f>
        <v/>
      </c>
    </row>
    <row r="1003" spans="1:17" x14ac:dyDescent="0.2">
      <c r="A1003" s="6" t="s">
        <v>9121</v>
      </c>
      <c r="B1003" s="6" t="s">
        <v>8856</v>
      </c>
      <c r="C1003" s="6" t="s">
        <v>109</v>
      </c>
      <c r="D1003" s="6" t="s">
        <v>8849</v>
      </c>
      <c r="E1003" s="6" t="s">
        <v>62</v>
      </c>
      <c r="F1003" s="8">
        <v>0</v>
      </c>
      <c r="G1003" s="8">
        <v>3</v>
      </c>
      <c r="H1003" s="6" t="s">
        <v>344</v>
      </c>
      <c r="I1003" s="176" t="s">
        <v>11389</v>
      </c>
      <c r="J1003" s="176" t="s">
        <v>11389</v>
      </c>
      <c r="K1003" s="176" t="s">
        <v>11388</v>
      </c>
      <c r="L1003" s="8">
        <v>14</v>
      </c>
      <c r="M1003" s="116"/>
      <c r="P10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&lt;tr&gt;&lt;td&gt;50101-3100&lt;/td&gt;&lt;td&gt;Minor concrete pavement, plain, 275mm depth&lt;/td&gt;&lt;td&gt;m2&lt;/td&gt;&lt;td&gt;MINOR CONCRETE PAVEMENT, PLAIN, 11-INCH DEPTH&lt;/td&gt;&lt;td&gt;SQYD&lt;/td&gt;&lt;td&gt;0&lt;/td&gt;&lt;td&gt;3&lt;/td&gt;&lt;td&gt;N&lt;/td&gt;&lt;td&gt; &lt;/td&gt;&lt;td&gt;&lt;/td&gt;&lt;/tr&gt;</v>
      </c>
      <c r="Q1003" s="106" t="str">
        <f>IF(PayItems[[#This Row],[Date Added / Modified]]&gt;0,TEXT(PayItems[[#This Row],[Date Added / Modified]],"m/d/yyy"),"")</f>
        <v/>
      </c>
    </row>
    <row r="1004" spans="1:17" x14ac:dyDescent="0.2">
      <c r="A1004" s="6" t="s">
        <v>9122</v>
      </c>
      <c r="B1004" s="6" t="s">
        <v>8857</v>
      </c>
      <c r="C1004" s="6" t="s">
        <v>109</v>
      </c>
      <c r="D1004" s="6" t="s">
        <v>8850</v>
      </c>
      <c r="E1004" s="6" t="s">
        <v>62</v>
      </c>
      <c r="F1004" s="8">
        <v>0</v>
      </c>
      <c r="G1004" s="8">
        <v>3</v>
      </c>
      <c r="H1004" s="6" t="s">
        <v>344</v>
      </c>
      <c r="I1004" s="176" t="s">
        <v>11389</v>
      </c>
      <c r="J1004" s="176" t="s">
        <v>11389</v>
      </c>
      <c r="K1004" s="176" t="s">
        <v>11388</v>
      </c>
      <c r="L1004" s="8">
        <v>14</v>
      </c>
      <c r="M1004" s="116"/>
      <c r="P10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&lt;tr&gt;&lt;td&gt;50101-3200&lt;/td&gt;&lt;td&gt;Minor concrete pavement, plain, 300mm depth&lt;/td&gt;&lt;td&gt;m2&lt;/td&gt;&lt;td&gt;MINOR CONCRETE PAVEMENT, PLAIN, 12-INCH DEPTH&lt;/td&gt;&lt;td&gt;SQYD&lt;/td&gt;&lt;td&gt;0&lt;/td&gt;&lt;td&gt;3&lt;/td&gt;&lt;td&gt;N&lt;/td&gt;&lt;td&gt; &lt;/td&gt;&lt;td&gt;&lt;/td&gt;&lt;/tr&gt;</v>
      </c>
      <c r="Q1004" s="106" t="str">
        <f>IF(PayItems[[#This Row],[Date Added / Modified]]&gt;0,TEXT(PayItems[[#This Row],[Date Added / Modified]],"m/d/yyy"),"")</f>
        <v/>
      </c>
    </row>
    <row r="1005" spans="1:17" x14ac:dyDescent="0.2">
      <c r="A1005" s="6" t="s">
        <v>1491</v>
      </c>
      <c r="B1005" s="6" t="s">
        <v>8861</v>
      </c>
      <c r="C1005" s="6" t="s">
        <v>109</v>
      </c>
      <c r="D1005" s="6" t="s">
        <v>8858</v>
      </c>
      <c r="E1005" s="6" t="s">
        <v>62</v>
      </c>
      <c r="F1005" s="8">
        <v>0</v>
      </c>
      <c r="G1005" s="8">
        <v>3</v>
      </c>
      <c r="H1005" s="6" t="s">
        <v>344</v>
      </c>
      <c r="I1005" s="176" t="s">
        <v>11389</v>
      </c>
      <c r="J1005" s="176" t="s">
        <v>11389</v>
      </c>
      <c r="K1005" s="176" t="s">
        <v>11388</v>
      </c>
      <c r="L1005" s="8">
        <v>14</v>
      </c>
      <c r="M1005" s="116"/>
      <c r="P10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&lt;tr&gt;&lt;td&gt;50201-0000&lt;/td&gt;&lt;td&gt;Concrete pavement restoration, pavement patch&lt;/td&gt;&lt;td&gt;m2&lt;/td&gt;&lt;td&gt;CONCRETE PAVEMENT RESTORATION, PAVEMENT PATCH&lt;/td&gt;&lt;td&gt;SQYD&lt;/td&gt;&lt;td&gt;0&lt;/td&gt;&lt;td&gt;3&lt;/td&gt;&lt;td&gt;N&lt;/td&gt;&lt;td&gt; &lt;/td&gt;&lt;td&gt;&lt;/td&gt;&lt;/tr&gt;</v>
      </c>
      <c r="Q1005" s="106" t="str">
        <f>IF(PayItems[[#This Row],[Date Added / Modified]]&gt;0,TEXT(PayItems[[#This Row],[Date Added / Modified]],"m/d/yyy"),"")</f>
        <v/>
      </c>
    </row>
    <row r="1006" spans="1:17" x14ac:dyDescent="0.2">
      <c r="A1006" s="6" t="s">
        <v>1492</v>
      </c>
      <c r="B1006" s="6" t="s">
        <v>52</v>
      </c>
      <c r="C1006" s="6" t="s">
        <v>110</v>
      </c>
      <c r="D1006" s="6" t="s">
        <v>1493</v>
      </c>
      <c r="E1006" s="8" t="s">
        <v>63</v>
      </c>
      <c r="F1006" s="8">
        <v>0</v>
      </c>
      <c r="G1006" s="8">
        <v>3</v>
      </c>
      <c r="H1006" s="6" t="s">
        <v>344</v>
      </c>
      <c r="I1006" s="176" t="s">
        <v>11389</v>
      </c>
      <c r="J1006" s="176" t="s">
        <v>11389</v>
      </c>
      <c r="K1006" s="176" t="s">
        <v>11388</v>
      </c>
      <c r="L1006" s="8">
        <v>14</v>
      </c>
      <c r="M1006" s="116"/>
      <c r="P10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&lt;tr&gt;&lt;td&gt;50202-0000&lt;/td&gt;&lt;td&gt;Sealing joints and cracks&lt;/td&gt;&lt;td&gt;m&lt;/td&gt;&lt;td&gt;SEALING JOINTS AND CRACKS&lt;/td&gt;&lt;td&gt;LNFT&lt;/td&gt;&lt;td&gt;0&lt;/td&gt;&lt;td&gt;3&lt;/td&gt;&lt;td&gt;N&lt;/td&gt;&lt;td&gt; &lt;/td&gt;&lt;td&gt;&lt;/td&gt;&lt;/tr&gt;</v>
      </c>
      <c r="Q1006" s="106" t="str">
        <f>IF(PayItems[[#This Row],[Date Added / Modified]]&gt;0,TEXT(PayItems[[#This Row],[Date Added / Modified]],"m/d/yyy"),"")</f>
        <v/>
      </c>
    </row>
    <row r="1007" spans="1:17" x14ac:dyDescent="0.2">
      <c r="A1007" s="6" t="s">
        <v>1494</v>
      </c>
      <c r="B1007" s="6" t="s">
        <v>53</v>
      </c>
      <c r="C1007" s="6" t="s">
        <v>113</v>
      </c>
      <c r="D1007" s="6" t="s">
        <v>1291</v>
      </c>
      <c r="E1007" s="8" t="s">
        <v>1495</v>
      </c>
      <c r="F1007" s="8">
        <v>0</v>
      </c>
      <c r="G1007" s="8">
        <v>3</v>
      </c>
      <c r="H1007" s="6" t="s">
        <v>344</v>
      </c>
      <c r="I1007" s="176" t="s">
        <v>11389</v>
      </c>
      <c r="J1007" s="176" t="s">
        <v>11389</v>
      </c>
      <c r="K1007" s="176" t="s">
        <v>11388</v>
      </c>
      <c r="L1007" s="8">
        <v>14</v>
      </c>
      <c r="M1007" s="116"/>
      <c r="P10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&lt;tr&gt;&lt;td&gt;50203-0000&lt;/td&gt;&lt;td&gt;Grout&lt;/td&gt;&lt;td&gt;m3&lt;/td&gt;&lt;td&gt;GROUT&lt;/td&gt;&lt;td&gt;CUFT&lt;/td&gt;&lt;td&gt;0&lt;/td&gt;&lt;td&gt;3&lt;/td&gt;&lt;td&gt;N&lt;/td&gt;&lt;td&gt; &lt;/td&gt;&lt;td&gt;&lt;/td&gt;&lt;/tr&gt;</v>
      </c>
      <c r="Q1007" s="106" t="str">
        <f>IF(PayItems[[#This Row],[Date Added / Modified]]&gt;0,TEXT(PayItems[[#This Row],[Date Added / Modified]],"m/d/yyy"),"")</f>
        <v/>
      </c>
    </row>
    <row r="1008" spans="1:17" x14ac:dyDescent="0.2">
      <c r="A1008" s="6" t="s">
        <v>1496</v>
      </c>
      <c r="B1008" s="6" t="s">
        <v>43</v>
      </c>
      <c r="C1008" s="6" t="s">
        <v>6</v>
      </c>
      <c r="D1008" s="6" t="s">
        <v>1497</v>
      </c>
      <c r="E1008" s="8" t="s">
        <v>59</v>
      </c>
      <c r="F1008" s="8">
        <v>0</v>
      </c>
      <c r="G1008" s="8">
        <v>3</v>
      </c>
      <c r="H1008" s="6" t="s">
        <v>344</v>
      </c>
      <c r="I1008" s="176" t="s">
        <v>11389</v>
      </c>
      <c r="J1008" s="176" t="s">
        <v>11389</v>
      </c>
      <c r="K1008" s="176" t="s">
        <v>11388</v>
      </c>
      <c r="L1008" s="8">
        <v>14</v>
      </c>
      <c r="M1008" s="116"/>
      <c r="P10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&lt;tr&gt;&lt;td&gt;50204-0000&lt;/td&gt;&lt;td&gt;Undersealing hole&lt;/td&gt;&lt;td&gt;Each&lt;/td&gt;&lt;td&gt;UNDERSEALING HOLE&lt;/td&gt;&lt;td&gt;EACH&lt;/td&gt;&lt;td&gt;0&lt;/td&gt;&lt;td&gt;3&lt;/td&gt;&lt;td&gt;N&lt;/td&gt;&lt;td&gt; &lt;/td&gt;&lt;td&gt;&lt;/td&gt;&lt;/tr&gt;</v>
      </c>
      <c r="Q1008" s="106" t="str">
        <f>IF(PayItems[[#This Row],[Date Added / Modified]]&gt;0,TEXT(PayItems[[#This Row],[Date Added / Modified]],"m/d/yyy"),"")</f>
        <v/>
      </c>
    </row>
    <row r="1009" spans="1:17" x14ac:dyDescent="0.2">
      <c r="A1009" s="6" t="s">
        <v>1498</v>
      </c>
      <c r="B1009" s="6" t="s">
        <v>24</v>
      </c>
      <c r="C1009" s="6" t="s">
        <v>109</v>
      </c>
      <c r="D1009" s="6" t="s">
        <v>1499</v>
      </c>
      <c r="E1009" s="8" t="s">
        <v>62</v>
      </c>
      <c r="F1009" s="8">
        <v>0</v>
      </c>
      <c r="G1009" s="8">
        <v>3</v>
      </c>
      <c r="H1009" s="6" t="s">
        <v>344</v>
      </c>
      <c r="I1009" s="176" t="s">
        <v>11389</v>
      </c>
      <c r="J1009" s="176" t="s">
        <v>11389</v>
      </c>
      <c r="K1009" s="176" t="s">
        <v>11388</v>
      </c>
      <c r="L1009" s="8">
        <v>14</v>
      </c>
      <c r="M1009" s="116"/>
      <c r="P10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&lt;tr&gt;&lt;td&gt;50205-0000&lt;/td&gt;&lt;td&gt;Surface diamond grinding&lt;/td&gt;&lt;td&gt;m2&lt;/td&gt;&lt;td&gt;SURFACE DIAMOND GRINDING&lt;/td&gt;&lt;td&gt;SQYD&lt;/td&gt;&lt;td&gt;0&lt;/td&gt;&lt;td&gt;3&lt;/td&gt;&lt;td&gt;N&lt;/td&gt;&lt;td&gt; &lt;/td&gt;&lt;td&gt;&lt;/td&gt;&lt;/tr&gt;</v>
      </c>
      <c r="Q1009" s="106" t="str">
        <f>IF(PayItems[[#This Row],[Date Added / Modified]]&gt;0,TEXT(PayItems[[#This Row],[Date Added / Modified]],"m/d/yyy"),"")</f>
        <v/>
      </c>
    </row>
    <row r="1010" spans="1:17" x14ac:dyDescent="0.2">
      <c r="A1010" s="6" t="s">
        <v>1500</v>
      </c>
      <c r="B1010" s="6" t="s">
        <v>8862</v>
      </c>
      <c r="C1010" s="6" t="s">
        <v>109</v>
      </c>
      <c r="D1010" s="6" t="s">
        <v>8859</v>
      </c>
      <c r="E1010" s="8" t="s">
        <v>62</v>
      </c>
      <c r="F1010" s="8">
        <v>0</v>
      </c>
      <c r="G1010" s="8">
        <v>3</v>
      </c>
      <c r="H1010" s="6" t="s">
        <v>344</v>
      </c>
      <c r="I1010" s="176" t="s">
        <v>11389</v>
      </c>
      <c r="J1010" s="176" t="s">
        <v>11389</v>
      </c>
      <c r="K1010" s="176" t="s">
        <v>11388</v>
      </c>
      <c r="L1010" s="8">
        <v>14</v>
      </c>
      <c r="M1010" s="116"/>
      <c r="P10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&lt;tr&gt;&lt;td&gt;50206-0000&lt;/td&gt;&lt;td&gt;Concrete pavement restoration, breaking and seating pavement&lt;/td&gt;&lt;td&gt;m2&lt;/td&gt;&lt;td&gt;CONCRETE PAVEMENT RESTORATION, BREAKING AND SEATING PAVEMENT&lt;/td&gt;&lt;td&gt;SQYD&lt;/td&gt;&lt;td&gt;0&lt;/td&gt;&lt;td&gt;3&lt;/td&gt;&lt;td&gt;N&lt;/td&gt;&lt;td&gt; &lt;/td&gt;&lt;td&gt;&lt;/td&gt;&lt;/tr&gt;</v>
      </c>
      <c r="Q1010" s="106" t="str">
        <f>IF(PayItems[[#This Row],[Date Added / Modified]]&gt;0,TEXT(PayItems[[#This Row],[Date Added / Modified]],"m/d/yyy"),"")</f>
        <v/>
      </c>
    </row>
    <row r="1011" spans="1:17" x14ac:dyDescent="0.2">
      <c r="A1011" s="6" t="s">
        <v>1501</v>
      </c>
      <c r="B1011" s="6" t="s">
        <v>8863</v>
      </c>
      <c r="C1011" s="6" t="s">
        <v>109</v>
      </c>
      <c r="D1011" s="6" t="s">
        <v>8860</v>
      </c>
      <c r="E1011" s="8" t="s">
        <v>62</v>
      </c>
      <c r="F1011" s="8">
        <v>0</v>
      </c>
      <c r="G1011" s="8">
        <v>3</v>
      </c>
      <c r="H1011" s="6" t="s">
        <v>344</v>
      </c>
      <c r="I1011" s="176" t="s">
        <v>11389</v>
      </c>
      <c r="J1011" s="176" t="s">
        <v>11389</v>
      </c>
      <c r="K1011" s="176" t="s">
        <v>11388</v>
      </c>
      <c r="L1011" s="8">
        <v>14</v>
      </c>
      <c r="M1011" s="116"/>
      <c r="P10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&lt;tr&gt;&lt;td&gt;50207-0000&lt;/td&gt;&lt;td&gt;Concrete pavement restoration, cracking and seating pavement&lt;/td&gt;&lt;td&gt;m2&lt;/td&gt;&lt;td&gt;CONCRETE PAVEMENT RESTORATION, CRACKING AND SEATING PAVEMENT&lt;/td&gt;&lt;td&gt;SQYD&lt;/td&gt;&lt;td&gt;0&lt;/td&gt;&lt;td&gt;3&lt;/td&gt;&lt;td&gt;N&lt;/td&gt;&lt;td&gt; &lt;/td&gt;&lt;td&gt;&lt;/td&gt;&lt;/tr&gt;</v>
      </c>
      <c r="Q1011" s="106" t="str">
        <f>IF(PayItems[[#This Row],[Date Added / Modified]]&gt;0,TEXT(PayItems[[#This Row],[Date Added / Modified]],"m/d/yyy"),"")</f>
        <v/>
      </c>
    </row>
    <row r="1012" spans="1:17" x14ac:dyDescent="0.2">
      <c r="A1012" s="6" t="s">
        <v>1502</v>
      </c>
      <c r="B1012" s="6" t="s">
        <v>9570</v>
      </c>
      <c r="C1012" s="6" t="s">
        <v>109</v>
      </c>
      <c r="D1012" s="6" t="s">
        <v>9571</v>
      </c>
      <c r="E1012" s="8" t="s">
        <v>62</v>
      </c>
      <c r="F1012" s="8">
        <v>0</v>
      </c>
      <c r="G1012" s="8">
        <v>3</v>
      </c>
      <c r="H1012" s="6" t="s">
        <v>344</v>
      </c>
      <c r="I1012" s="176" t="s">
        <v>11389</v>
      </c>
      <c r="J1012" s="176" t="s">
        <v>11389</v>
      </c>
      <c r="K1012" s="176" t="s">
        <v>11388</v>
      </c>
      <c r="L1012" s="8">
        <v>14</v>
      </c>
      <c r="M1012" s="116"/>
      <c r="P10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&lt;tr&gt;&lt;td&gt;50208-0000&lt;/td&gt;&lt;td&gt;Concrete pavement restoration, rubblizing and compacting pavement&lt;/td&gt;&lt;td&gt;m2&lt;/td&gt;&lt;td&gt;CONCRETE PAVEMENT RESTORATION, RUBBLIZING AND COMPACTING PAVEMENT&lt;/td&gt;&lt;td&gt;SQYD&lt;/td&gt;&lt;td&gt;0&lt;/td&gt;&lt;td&gt;3&lt;/td&gt;&lt;td&gt;N&lt;/td&gt;&lt;td&gt; &lt;/td&gt;&lt;td&gt;&lt;/td&gt;&lt;/tr&gt;</v>
      </c>
      <c r="Q1012" s="106" t="str">
        <f>IF(PayItems[[#This Row],[Date Added / Modified]]&gt;0,TEXT(PayItems[[#This Row],[Date Added / Modified]],"m/d/yyy"),"")</f>
        <v/>
      </c>
    </row>
    <row r="1013" spans="1:17" x14ac:dyDescent="0.2">
      <c r="A1013" s="6" t="s">
        <v>1503</v>
      </c>
      <c r="B1013" s="6" t="s">
        <v>174</v>
      </c>
      <c r="C1013" s="6" t="s">
        <v>109</v>
      </c>
      <c r="D1013" s="6" t="s">
        <v>1504</v>
      </c>
      <c r="E1013" s="8" t="s">
        <v>62</v>
      </c>
      <c r="F1013" s="8">
        <v>0</v>
      </c>
      <c r="G1013" s="8">
        <v>3</v>
      </c>
      <c r="H1013" s="6" t="s">
        <v>344</v>
      </c>
      <c r="I1013" s="176" t="s">
        <v>11389</v>
      </c>
      <c r="J1013" s="176" t="s">
        <v>11389</v>
      </c>
      <c r="K1013" s="176" t="s">
        <v>11388</v>
      </c>
      <c r="L1013" s="8">
        <v>14</v>
      </c>
      <c r="M1013" s="116"/>
      <c r="P10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&lt;tr&gt;&lt;td&gt;50209-0000&lt;/td&gt;&lt;td&gt;Cleaning and restoration of concrete surfaces&lt;/td&gt;&lt;td&gt;m2&lt;/td&gt;&lt;td&gt;CLEANING AND RESTORATION OF CONCRETE SURFACES&lt;/td&gt;&lt;td&gt;SQYD&lt;/td&gt;&lt;td&gt;0&lt;/td&gt;&lt;td&gt;3&lt;/td&gt;&lt;td&gt;N&lt;/td&gt;&lt;td&gt; &lt;/td&gt;&lt;td&gt;&lt;/td&gt;&lt;/tr&gt;</v>
      </c>
      <c r="Q1013" s="106" t="str">
        <f>IF(PayItems[[#This Row],[Date Added / Modified]]&gt;0,TEXT(PayItems[[#This Row],[Date Added / Modified]],"m/d/yyy"),"")</f>
        <v/>
      </c>
    </row>
    <row r="1014" spans="1:17" x14ac:dyDescent="0.2">
      <c r="A1014" s="6" t="s">
        <v>1505</v>
      </c>
      <c r="B1014" s="6" t="s">
        <v>1529</v>
      </c>
      <c r="C1014" s="6" t="s">
        <v>110</v>
      </c>
      <c r="D1014" s="6" t="s">
        <v>1530</v>
      </c>
      <c r="E1014" s="8" t="s">
        <v>63</v>
      </c>
      <c r="F1014" s="8">
        <v>0</v>
      </c>
      <c r="G1014" s="8">
        <v>3</v>
      </c>
      <c r="H1014" s="6" t="s">
        <v>344</v>
      </c>
      <c r="I1014" s="176" t="s">
        <v>11389</v>
      </c>
      <c r="J1014" s="176" t="s">
        <v>11389</v>
      </c>
      <c r="K1014" s="176" t="s">
        <v>11388</v>
      </c>
      <c r="L1014" s="8">
        <v>14</v>
      </c>
      <c r="M1014" s="116"/>
      <c r="P10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&lt;tr&gt;&lt;td&gt;55101-0200&lt;/td&gt;&lt;td&gt;Concrete filled steel pipe pile, in place&lt;/td&gt;&lt;td&gt;m&lt;/td&gt;&lt;td&gt;CONCRETE FILLED STEEL PIPE PILE, IN PLACE&lt;/td&gt;&lt;td&gt;LNFT&lt;/td&gt;&lt;td&gt;0&lt;/td&gt;&lt;td&gt;3&lt;/td&gt;&lt;td&gt;N&lt;/td&gt;&lt;td&gt; &lt;/td&gt;&lt;td&gt;&lt;/td&gt;&lt;/tr&gt;</v>
      </c>
      <c r="Q1014" s="106" t="str">
        <f>IF(PayItems[[#This Row],[Date Added / Modified]]&gt;0,TEXT(PayItems[[#This Row],[Date Added / Modified]],"m/d/yyy"),"")</f>
        <v/>
      </c>
    </row>
    <row r="1015" spans="1:17" x14ac:dyDescent="0.2">
      <c r="A1015" s="6" t="s">
        <v>1506</v>
      </c>
      <c r="B1015" s="6" t="s">
        <v>1531</v>
      </c>
      <c r="C1015" s="6" t="s">
        <v>110</v>
      </c>
      <c r="D1015" s="6" t="s">
        <v>1532</v>
      </c>
      <c r="E1015" s="8" t="s">
        <v>63</v>
      </c>
      <c r="F1015" s="8">
        <v>0</v>
      </c>
      <c r="G1015" s="8">
        <v>3</v>
      </c>
      <c r="H1015" s="6" t="s">
        <v>344</v>
      </c>
      <c r="I1015" s="176" t="s">
        <v>11389</v>
      </c>
      <c r="J1015" s="176" t="s">
        <v>11389</v>
      </c>
      <c r="K1015" s="176" t="s">
        <v>11388</v>
      </c>
      <c r="L1015" s="8">
        <v>14</v>
      </c>
      <c r="M1015" s="116"/>
      <c r="P10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&lt;tr&gt;&lt;td&gt;55101-0300&lt;/td&gt;&lt;td&gt;Precast prestressed concrete pile, in place&lt;/td&gt;&lt;td&gt;m&lt;/td&gt;&lt;td&gt;PRECAST PRESTRESSED CONCRETE PILE, IN PLACE&lt;/td&gt;&lt;td&gt;LNFT&lt;/td&gt;&lt;td&gt;0&lt;/td&gt;&lt;td&gt;3&lt;/td&gt;&lt;td&gt;N&lt;/td&gt;&lt;td&gt; &lt;/td&gt;&lt;td&gt;&lt;/td&gt;&lt;/tr&gt;</v>
      </c>
      <c r="Q1015" s="106" t="str">
        <f>IF(PayItems[[#This Row],[Date Added / Modified]]&gt;0,TEXT(PayItems[[#This Row],[Date Added / Modified]],"m/d/yyy"),"")</f>
        <v/>
      </c>
    </row>
    <row r="1016" spans="1:17" x14ac:dyDescent="0.2">
      <c r="A1016" s="6" t="s">
        <v>1507</v>
      </c>
      <c r="B1016" s="6" t="s">
        <v>1533</v>
      </c>
      <c r="C1016" s="6" t="s">
        <v>110</v>
      </c>
      <c r="D1016" s="6" t="s">
        <v>1534</v>
      </c>
      <c r="E1016" s="8" t="s">
        <v>63</v>
      </c>
      <c r="F1016" s="8">
        <v>0</v>
      </c>
      <c r="G1016" s="8">
        <v>3</v>
      </c>
      <c r="H1016" s="6" t="s">
        <v>344</v>
      </c>
      <c r="I1016" s="176" t="s">
        <v>11389</v>
      </c>
      <c r="J1016" s="176" t="s">
        <v>11389</v>
      </c>
      <c r="K1016" s="176" t="s">
        <v>11388</v>
      </c>
      <c r="L1016" s="8">
        <v>14</v>
      </c>
      <c r="M1016" s="116"/>
      <c r="P10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&lt;tr&gt;&lt;td&gt;55101-0400&lt;/td&gt;&lt;td&gt;Precast prestressed concrete pile, 255mm x 255mm, in place&lt;/td&gt;&lt;td&gt;m&lt;/td&gt;&lt;td&gt;PRECAST PRESTRESSED CONCRETE PILE, 10-INCH X 10-INCH, IN PLACE&lt;/td&gt;&lt;td&gt;LNFT&lt;/td&gt;&lt;td&gt;0&lt;/td&gt;&lt;td&gt;3&lt;/td&gt;&lt;td&gt;N&lt;/td&gt;&lt;td&gt; &lt;/td&gt;&lt;td&gt;&lt;/td&gt;&lt;/tr&gt;</v>
      </c>
      <c r="Q1016" s="106" t="str">
        <f>IF(PayItems[[#This Row],[Date Added / Modified]]&gt;0,TEXT(PayItems[[#This Row],[Date Added / Modified]],"m/d/yyy"),"")</f>
        <v/>
      </c>
    </row>
    <row r="1017" spans="1:17" x14ac:dyDescent="0.2">
      <c r="A1017" s="6" t="s">
        <v>1508</v>
      </c>
      <c r="B1017" s="6" t="s">
        <v>1535</v>
      </c>
      <c r="C1017" s="6" t="s">
        <v>110</v>
      </c>
      <c r="D1017" s="6" t="s">
        <v>1536</v>
      </c>
      <c r="E1017" s="8" t="s">
        <v>63</v>
      </c>
      <c r="F1017" s="8">
        <v>0</v>
      </c>
      <c r="G1017" s="8">
        <v>3</v>
      </c>
      <c r="H1017" s="6" t="s">
        <v>344</v>
      </c>
      <c r="I1017" s="176" t="s">
        <v>11389</v>
      </c>
      <c r="J1017" s="176" t="s">
        <v>11389</v>
      </c>
      <c r="K1017" s="176" t="s">
        <v>11388</v>
      </c>
      <c r="L1017" s="8">
        <v>14</v>
      </c>
      <c r="M1017" s="116"/>
      <c r="P10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&lt;tr&gt;&lt;td&gt;55101-0500&lt;/td&gt;&lt;td&gt;Precast prestressed concrete pile, 305mm x 305mm, in place&lt;/td&gt;&lt;td&gt;m&lt;/td&gt;&lt;td&gt;PRECAST PRESTRESSED CONCRETE PILE, 12-INCH X 12-INCH, IN PLACE&lt;/td&gt;&lt;td&gt;LNFT&lt;/td&gt;&lt;td&gt;0&lt;/td&gt;&lt;td&gt;3&lt;/td&gt;&lt;td&gt;N&lt;/td&gt;&lt;td&gt; &lt;/td&gt;&lt;td&gt;&lt;/td&gt;&lt;/tr&gt;</v>
      </c>
      <c r="Q1017" s="106" t="str">
        <f>IF(PayItems[[#This Row],[Date Added / Modified]]&gt;0,TEXT(PayItems[[#This Row],[Date Added / Modified]],"m/d/yyy"),"")</f>
        <v/>
      </c>
    </row>
    <row r="1018" spans="1:17" x14ac:dyDescent="0.2">
      <c r="A1018" s="6" t="s">
        <v>1509</v>
      </c>
      <c r="B1018" s="6" t="s">
        <v>1537</v>
      </c>
      <c r="C1018" s="6" t="s">
        <v>110</v>
      </c>
      <c r="D1018" s="6" t="s">
        <v>1538</v>
      </c>
      <c r="E1018" s="8" t="s">
        <v>63</v>
      </c>
      <c r="F1018" s="8">
        <v>0</v>
      </c>
      <c r="G1018" s="8">
        <v>3</v>
      </c>
      <c r="H1018" s="6" t="s">
        <v>344</v>
      </c>
      <c r="I1018" s="176" t="s">
        <v>11389</v>
      </c>
      <c r="J1018" s="176" t="s">
        <v>11389</v>
      </c>
      <c r="K1018" s="176" t="s">
        <v>11388</v>
      </c>
      <c r="L1018" s="8">
        <v>14</v>
      </c>
      <c r="M1018" s="116"/>
      <c r="P10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&lt;tr&gt;&lt;td&gt;55101-0600&lt;/td&gt;&lt;td&gt;Precast prestressed concrete pile, 355mm x 355mm, in place&lt;/td&gt;&lt;td&gt;m&lt;/td&gt;&lt;td&gt;PRECAST PRESTRESSED CONCRETE PILE, 14-INCH X 14-INCH, IN PLACE&lt;/td&gt;&lt;td&gt;LNFT&lt;/td&gt;&lt;td&gt;0&lt;/td&gt;&lt;td&gt;3&lt;/td&gt;&lt;td&gt;N&lt;/td&gt;&lt;td&gt; &lt;/td&gt;&lt;td&gt;&lt;/td&gt;&lt;/tr&gt;</v>
      </c>
      <c r="Q1018" s="106" t="str">
        <f>IF(PayItems[[#This Row],[Date Added / Modified]]&gt;0,TEXT(PayItems[[#This Row],[Date Added / Modified]],"m/d/yyy"),"")</f>
        <v/>
      </c>
    </row>
    <row r="1019" spans="1:17" x14ac:dyDescent="0.2">
      <c r="A1019" s="6" t="s">
        <v>1510</v>
      </c>
      <c r="B1019" s="6" t="s">
        <v>1539</v>
      </c>
      <c r="C1019" s="6" t="s">
        <v>110</v>
      </c>
      <c r="D1019" s="6" t="s">
        <v>1540</v>
      </c>
      <c r="E1019" s="8" t="s">
        <v>63</v>
      </c>
      <c r="F1019" s="8">
        <v>0</v>
      </c>
      <c r="G1019" s="8">
        <v>3</v>
      </c>
      <c r="H1019" s="6" t="s">
        <v>344</v>
      </c>
      <c r="I1019" s="176" t="s">
        <v>11389</v>
      </c>
      <c r="J1019" s="176" t="s">
        <v>11389</v>
      </c>
      <c r="K1019" s="176" t="s">
        <v>11388</v>
      </c>
      <c r="L1019" s="8">
        <v>14</v>
      </c>
      <c r="M1019" s="116"/>
      <c r="P10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&lt;tr&gt;&lt;td&gt;55101-0700&lt;/td&gt;&lt;td&gt;Precast prestressed concrete pile, 405mm x 405mm, in place&lt;/td&gt;&lt;td&gt;m&lt;/td&gt;&lt;td&gt;PRECAST PRESTRESSED CONCRETE PILE, 16-INCH X 16-INCH, IN PLACE&lt;/td&gt;&lt;td&gt;LNFT&lt;/td&gt;&lt;td&gt;0&lt;/td&gt;&lt;td&gt;3&lt;/td&gt;&lt;td&gt;N&lt;/td&gt;&lt;td&gt; &lt;/td&gt;&lt;td&gt;&lt;/td&gt;&lt;/tr&gt;</v>
      </c>
      <c r="Q1019" s="106" t="str">
        <f>IF(PayItems[[#This Row],[Date Added / Modified]]&gt;0,TEXT(PayItems[[#This Row],[Date Added / Modified]],"m/d/yyy"),"")</f>
        <v/>
      </c>
    </row>
    <row r="1020" spans="1:17" x14ac:dyDescent="0.2">
      <c r="A1020" s="6" t="s">
        <v>1511</v>
      </c>
      <c r="B1020" s="6" t="s">
        <v>1541</v>
      </c>
      <c r="C1020" s="6" t="s">
        <v>110</v>
      </c>
      <c r="D1020" s="6" t="s">
        <v>1542</v>
      </c>
      <c r="E1020" s="8" t="s">
        <v>63</v>
      </c>
      <c r="F1020" s="8">
        <v>0</v>
      </c>
      <c r="G1020" s="8">
        <v>3</v>
      </c>
      <c r="H1020" s="6" t="s">
        <v>344</v>
      </c>
      <c r="I1020" s="176" t="s">
        <v>11389</v>
      </c>
      <c r="J1020" s="176" t="s">
        <v>11389</v>
      </c>
      <c r="K1020" s="176" t="s">
        <v>11388</v>
      </c>
      <c r="L1020" s="8">
        <v>14</v>
      </c>
      <c r="M1020" s="116"/>
      <c r="P10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&lt;tr&gt;&lt;td&gt;55101-0800&lt;/td&gt;&lt;td&gt;Precast prestressed concrete pile, 460mm x 460mm, in place&lt;/td&gt;&lt;td&gt;m&lt;/td&gt;&lt;td&gt;PRECAST PRESTRESSED CONCRETE PILE, 18-INCH X 18-INCH, IN PLACE&lt;/td&gt;&lt;td&gt;LNFT&lt;/td&gt;&lt;td&gt;0&lt;/td&gt;&lt;td&gt;3&lt;/td&gt;&lt;td&gt;N&lt;/td&gt;&lt;td&gt; &lt;/td&gt;&lt;td&gt;&lt;/td&gt;&lt;/tr&gt;</v>
      </c>
      <c r="Q1020" s="106" t="str">
        <f>IF(PayItems[[#This Row],[Date Added / Modified]]&gt;0,TEXT(PayItems[[#This Row],[Date Added / Modified]],"m/d/yyy"),"")</f>
        <v/>
      </c>
    </row>
    <row r="1021" spans="1:17" x14ac:dyDescent="0.2">
      <c r="A1021" s="6" t="s">
        <v>1512</v>
      </c>
      <c r="B1021" s="6" t="s">
        <v>1543</v>
      </c>
      <c r="C1021" s="6" t="s">
        <v>110</v>
      </c>
      <c r="D1021" s="6" t="s">
        <v>1544</v>
      </c>
      <c r="E1021" s="8" t="s">
        <v>63</v>
      </c>
      <c r="F1021" s="8">
        <v>0</v>
      </c>
      <c r="G1021" s="8">
        <v>3</v>
      </c>
      <c r="H1021" s="6" t="s">
        <v>344</v>
      </c>
      <c r="I1021" s="176" t="s">
        <v>11389</v>
      </c>
      <c r="J1021" s="176" t="s">
        <v>11389</v>
      </c>
      <c r="K1021" s="176" t="s">
        <v>11388</v>
      </c>
      <c r="L1021" s="8">
        <v>14</v>
      </c>
      <c r="M1021" s="116"/>
      <c r="P10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&lt;tr&gt;&lt;td&gt;55101-0900&lt;/td&gt;&lt;td&gt;Precast prestressed concrete pile, 510mm x 510mm, in place&lt;/td&gt;&lt;td&gt;m&lt;/td&gt;&lt;td&gt;PRECAST PRESTRESSED CONCRETE PILE, 20-INCH X 20-INCH, IN PLACE&lt;/td&gt;&lt;td&gt;LNFT&lt;/td&gt;&lt;td&gt;0&lt;/td&gt;&lt;td&gt;3&lt;/td&gt;&lt;td&gt;N&lt;/td&gt;&lt;td&gt; &lt;/td&gt;&lt;td&gt;&lt;/td&gt;&lt;/tr&gt;</v>
      </c>
      <c r="Q1021" s="106" t="str">
        <f>IF(PayItems[[#This Row],[Date Added / Modified]]&gt;0,TEXT(PayItems[[#This Row],[Date Added / Modified]],"m/d/yyy"),"")</f>
        <v/>
      </c>
    </row>
    <row r="1022" spans="1:17" x14ac:dyDescent="0.2">
      <c r="A1022" s="6" t="s">
        <v>1513</v>
      </c>
      <c r="B1022" s="6" t="s">
        <v>1545</v>
      </c>
      <c r="C1022" s="6" t="s">
        <v>110</v>
      </c>
      <c r="D1022" s="6" t="s">
        <v>1546</v>
      </c>
      <c r="E1022" s="8" t="s">
        <v>63</v>
      </c>
      <c r="F1022" s="8">
        <v>0</v>
      </c>
      <c r="G1022" s="8">
        <v>3</v>
      </c>
      <c r="H1022" s="6" t="s">
        <v>344</v>
      </c>
      <c r="I1022" s="176" t="s">
        <v>11389</v>
      </c>
      <c r="J1022" s="176" t="s">
        <v>11389</v>
      </c>
      <c r="K1022" s="176" t="s">
        <v>11388</v>
      </c>
      <c r="L1022" s="8">
        <v>14</v>
      </c>
      <c r="M1022" s="116"/>
      <c r="P10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&lt;tr&gt;&lt;td&gt;55101-1000&lt;/td&gt;&lt;td&gt;Precast prestressed concrete pile, 610mm x 610mm, in place&lt;/td&gt;&lt;td&gt;m&lt;/td&gt;&lt;td&gt;PRECAST PRESTRESSED CONCRETE PILE, 24-INCH X 24-INCH, IN PLACE&lt;/td&gt;&lt;td&gt;LNFT&lt;/td&gt;&lt;td&gt;0&lt;/td&gt;&lt;td&gt;3&lt;/td&gt;&lt;td&gt;N&lt;/td&gt;&lt;td&gt; &lt;/td&gt;&lt;td&gt;&lt;/td&gt;&lt;/tr&gt;</v>
      </c>
      <c r="Q1022" s="106" t="str">
        <f>IF(PayItems[[#This Row],[Date Added / Modified]]&gt;0,TEXT(PayItems[[#This Row],[Date Added / Modified]],"m/d/yyy"),"")</f>
        <v/>
      </c>
    </row>
    <row r="1023" spans="1:17" x14ac:dyDescent="0.2">
      <c r="A1023" s="6" t="s">
        <v>1514</v>
      </c>
      <c r="B1023" s="6" t="s">
        <v>1548</v>
      </c>
      <c r="C1023" s="6" t="s">
        <v>110</v>
      </c>
      <c r="D1023" s="6" t="s">
        <v>1549</v>
      </c>
      <c r="E1023" s="8" t="s">
        <v>63</v>
      </c>
      <c r="F1023" s="8">
        <v>0</v>
      </c>
      <c r="G1023" s="8">
        <v>3</v>
      </c>
      <c r="H1023" s="6" t="s">
        <v>344</v>
      </c>
      <c r="I1023" s="176" t="s">
        <v>11389</v>
      </c>
      <c r="J1023" s="176" t="s">
        <v>11389</v>
      </c>
      <c r="K1023" s="176" t="s">
        <v>11388</v>
      </c>
      <c r="L1023" s="8">
        <v>14</v>
      </c>
      <c r="M1023" s="116"/>
      <c r="P10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&lt;tr&gt;&lt;td&gt;55101-1100&lt;/td&gt;&lt;td&gt;Steel H-pile, in place&lt;/td&gt;&lt;td&gt;m&lt;/td&gt;&lt;td&gt;STEEL H-PILE, IN PLACE&lt;/td&gt;&lt;td&gt;LNFT&lt;/td&gt;&lt;td&gt;0&lt;/td&gt;&lt;td&gt;3&lt;/td&gt;&lt;td&gt;N&lt;/td&gt;&lt;td&gt; &lt;/td&gt;&lt;td&gt;&lt;/td&gt;&lt;/tr&gt;</v>
      </c>
      <c r="Q1023" s="106" t="str">
        <f>IF(PayItems[[#This Row],[Date Added / Modified]]&gt;0,TEXT(PayItems[[#This Row],[Date Added / Modified]],"m/d/yyy"),"")</f>
        <v/>
      </c>
    </row>
    <row r="1024" spans="1:17" x14ac:dyDescent="0.2">
      <c r="A1024" s="6" t="s">
        <v>1515</v>
      </c>
      <c r="B1024" s="6" t="s">
        <v>1550</v>
      </c>
      <c r="C1024" s="6" t="s">
        <v>110</v>
      </c>
      <c r="D1024" s="6" t="s">
        <v>1551</v>
      </c>
      <c r="E1024" s="8" t="s">
        <v>63</v>
      </c>
      <c r="F1024" s="8">
        <v>0</v>
      </c>
      <c r="G1024" s="8">
        <v>3</v>
      </c>
      <c r="H1024" s="6" t="s">
        <v>344</v>
      </c>
      <c r="I1024" s="176" t="s">
        <v>11389</v>
      </c>
      <c r="J1024" s="176" t="s">
        <v>11389</v>
      </c>
      <c r="K1024" s="176" t="s">
        <v>11388</v>
      </c>
      <c r="L1024" s="8">
        <v>14</v>
      </c>
      <c r="M1024" s="116"/>
      <c r="P10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&lt;tr&gt;&lt;td&gt;55101-1200&lt;/td&gt;&lt;td&gt;Steel H-pile, 250 x 62, in place&lt;/td&gt;&lt;td&gt;m&lt;/td&gt;&lt;td&gt;STEEL H-PILE, 10 X 42, IN PLACE&lt;/td&gt;&lt;td&gt;LNFT&lt;/td&gt;&lt;td&gt;0&lt;/td&gt;&lt;td&gt;3&lt;/td&gt;&lt;td&gt;N&lt;/td&gt;&lt;td&gt; &lt;/td&gt;&lt;td&gt;&lt;/td&gt;&lt;/tr&gt;</v>
      </c>
      <c r="Q1024" s="106" t="str">
        <f>IF(PayItems[[#This Row],[Date Added / Modified]]&gt;0,TEXT(PayItems[[#This Row],[Date Added / Modified]],"m/d/yyy"),"")</f>
        <v/>
      </c>
    </row>
    <row r="1025" spans="1:17" x14ac:dyDescent="0.2">
      <c r="A1025" s="6" t="s">
        <v>1516</v>
      </c>
      <c r="B1025" s="6" t="s">
        <v>1552</v>
      </c>
      <c r="C1025" s="6" t="s">
        <v>110</v>
      </c>
      <c r="D1025" s="6" t="s">
        <v>1553</v>
      </c>
      <c r="E1025" s="8" t="s">
        <v>63</v>
      </c>
      <c r="F1025" s="8">
        <v>0</v>
      </c>
      <c r="G1025" s="8">
        <v>3</v>
      </c>
      <c r="H1025" s="6" t="s">
        <v>344</v>
      </c>
      <c r="I1025" s="176" t="s">
        <v>11389</v>
      </c>
      <c r="J1025" s="176" t="s">
        <v>11389</v>
      </c>
      <c r="K1025" s="176" t="s">
        <v>11388</v>
      </c>
      <c r="L1025" s="8">
        <v>14</v>
      </c>
      <c r="M1025" s="116"/>
      <c r="P10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&lt;tr&gt;&lt;td&gt;55101-1300&lt;/td&gt;&lt;td&gt;Steel H-pile, 250 x 85, in place&lt;/td&gt;&lt;td&gt;m&lt;/td&gt;&lt;td&gt;STEEL H-PILE, 10 X 57, IN PLACE&lt;/td&gt;&lt;td&gt;LNFT&lt;/td&gt;&lt;td&gt;0&lt;/td&gt;&lt;td&gt;3&lt;/td&gt;&lt;td&gt;N&lt;/td&gt;&lt;td&gt; &lt;/td&gt;&lt;td&gt;&lt;/td&gt;&lt;/tr&gt;</v>
      </c>
      <c r="Q1025" s="106" t="str">
        <f>IF(PayItems[[#This Row],[Date Added / Modified]]&gt;0,TEXT(PayItems[[#This Row],[Date Added / Modified]],"m/d/yyy"),"")</f>
        <v/>
      </c>
    </row>
    <row r="1026" spans="1:17" x14ac:dyDescent="0.2">
      <c r="A1026" s="6" t="s">
        <v>1517</v>
      </c>
      <c r="B1026" s="6" t="s">
        <v>1554</v>
      </c>
      <c r="C1026" s="6" t="s">
        <v>110</v>
      </c>
      <c r="D1026" s="6" t="s">
        <v>1555</v>
      </c>
      <c r="E1026" s="8" t="s">
        <v>63</v>
      </c>
      <c r="F1026" s="8">
        <v>0</v>
      </c>
      <c r="G1026" s="8">
        <v>3</v>
      </c>
      <c r="H1026" s="6" t="s">
        <v>344</v>
      </c>
      <c r="I1026" s="176" t="s">
        <v>11389</v>
      </c>
      <c r="J1026" s="176" t="s">
        <v>11389</v>
      </c>
      <c r="K1026" s="176" t="s">
        <v>11388</v>
      </c>
      <c r="L1026" s="8">
        <v>14</v>
      </c>
      <c r="M1026" s="116"/>
      <c r="P10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&lt;tr&gt;&lt;td&gt;55101-1400&lt;/td&gt;&lt;td&gt;Steel H-pile, 310 x 79, in place&lt;/td&gt;&lt;td&gt;m&lt;/td&gt;&lt;td&gt;STEEL H-PILE, 12 X 53, IN PLACE&lt;/td&gt;&lt;td&gt;LNFT&lt;/td&gt;&lt;td&gt;0&lt;/td&gt;&lt;td&gt;3&lt;/td&gt;&lt;td&gt;N&lt;/td&gt;&lt;td&gt; &lt;/td&gt;&lt;td&gt;&lt;/td&gt;&lt;/tr&gt;</v>
      </c>
      <c r="Q1026" s="106" t="str">
        <f>IF(PayItems[[#This Row],[Date Added / Modified]]&gt;0,TEXT(PayItems[[#This Row],[Date Added / Modified]],"m/d/yyy"),"")</f>
        <v/>
      </c>
    </row>
    <row r="1027" spans="1:17" x14ac:dyDescent="0.2">
      <c r="A1027" s="6" t="s">
        <v>1518</v>
      </c>
      <c r="B1027" s="6" t="s">
        <v>1556</v>
      </c>
      <c r="C1027" s="6" t="s">
        <v>110</v>
      </c>
      <c r="D1027" s="6" t="s">
        <v>1557</v>
      </c>
      <c r="E1027" s="8" t="s">
        <v>63</v>
      </c>
      <c r="F1027" s="8">
        <v>0</v>
      </c>
      <c r="G1027" s="8">
        <v>3</v>
      </c>
      <c r="H1027" s="6" t="s">
        <v>344</v>
      </c>
      <c r="I1027" s="176" t="s">
        <v>11389</v>
      </c>
      <c r="J1027" s="176" t="s">
        <v>11389</v>
      </c>
      <c r="K1027" s="176" t="s">
        <v>11388</v>
      </c>
      <c r="L1027" s="8">
        <v>14</v>
      </c>
      <c r="M1027" s="116"/>
      <c r="P10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&lt;tr&gt;&lt;td&gt;55101-1500&lt;/td&gt;&lt;td&gt;Steel H-pile, 310 x 94, in place&lt;/td&gt;&lt;td&gt;m&lt;/td&gt;&lt;td&gt;STEEL H-PILE, 12 X 63, IN PLACE&lt;/td&gt;&lt;td&gt;LNFT&lt;/td&gt;&lt;td&gt;0&lt;/td&gt;&lt;td&gt;3&lt;/td&gt;&lt;td&gt;N&lt;/td&gt;&lt;td&gt; &lt;/td&gt;&lt;td&gt;&lt;/td&gt;&lt;/tr&gt;</v>
      </c>
      <c r="Q1027" s="106" t="str">
        <f>IF(PayItems[[#This Row],[Date Added / Modified]]&gt;0,TEXT(PayItems[[#This Row],[Date Added / Modified]],"m/d/yyy"),"")</f>
        <v/>
      </c>
    </row>
    <row r="1028" spans="1:17" x14ac:dyDescent="0.2">
      <c r="A1028" s="6" t="s">
        <v>1519</v>
      </c>
      <c r="B1028" s="6" t="s">
        <v>1558</v>
      </c>
      <c r="C1028" s="6" t="s">
        <v>110</v>
      </c>
      <c r="D1028" s="6" t="s">
        <v>1559</v>
      </c>
      <c r="E1028" s="8" t="s">
        <v>63</v>
      </c>
      <c r="F1028" s="8">
        <v>0</v>
      </c>
      <c r="G1028" s="8">
        <v>3</v>
      </c>
      <c r="H1028" s="6" t="s">
        <v>344</v>
      </c>
      <c r="I1028" s="176" t="s">
        <v>11389</v>
      </c>
      <c r="J1028" s="176" t="s">
        <v>11389</v>
      </c>
      <c r="K1028" s="176" t="s">
        <v>11388</v>
      </c>
      <c r="L1028" s="8">
        <v>14</v>
      </c>
      <c r="M1028" s="116"/>
      <c r="P10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&lt;tr&gt;&lt;td&gt;55101-1600&lt;/td&gt;&lt;td&gt;Steel H-pile, 310 x 110, in place&lt;/td&gt;&lt;td&gt;m&lt;/td&gt;&lt;td&gt;STEEL H-PILE, 12 X 74, IN PLACE&lt;/td&gt;&lt;td&gt;LNFT&lt;/td&gt;&lt;td&gt;0&lt;/td&gt;&lt;td&gt;3&lt;/td&gt;&lt;td&gt;N&lt;/td&gt;&lt;td&gt; &lt;/td&gt;&lt;td&gt;&lt;/td&gt;&lt;/tr&gt;</v>
      </c>
      <c r="Q1028" s="106" t="str">
        <f>IF(PayItems[[#This Row],[Date Added / Modified]]&gt;0,TEXT(PayItems[[#This Row],[Date Added / Modified]],"m/d/yyy"),"")</f>
        <v/>
      </c>
    </row>
    <row r="1029" spans="1:17" x14ac:dyDescent="0.2">
      <c r="A1029" s="6" t="s">
        <v>1520</v>
      </c>
      <c r="B1029" s="6" t="s">
        <v>1560</v>
      </c>
      <c r="C1029" s="6" t="s">
        <v>110</v>
      </c>
      <c r="D1029" s="6" t="s">
        <v>1561</v>
      </c>
      <c r="E1029" s="8" t="s">
        <v>63</v>
      </c>
      <c r="F1029" s="8">
        <v>0</v>
      </c>
      <c r="G1029" s="8">
        <v>3</v>
      </c>
      <c r="H1029" s="6" t="s">
        <v>344</v>
      </c>
      <c r="I1029" s="176" t="s">
        <v>11389</v>
      </c>
      <c r="J1029" s="176" t="s">
        <v>11389</v>
      </c>
      <c r="K1029" s="176" t="s">
        <v>11388</v>
      </c>
      <c r="L1029" s="8">
        <v>14</v>
      </c>
      <c r="M1029" s="116"/>
      <c r="P10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&lt;tr&gt;&lt;td&gt;55101-1700&lt;/td&gt;&lt;td&gt;Steel H-pile, 310 x 125, in place&lt;/td&gt;&lt;td&gt;m&lt;/td&gt;&lt;td&gt;STEEL H-PILE, 12 X 84, IN PLACE&lt;/td&gt;&lt;td&gt;LNFT&lt;/td&gt;&lt;td&gt;0&lt;/td&gt;&lt;td&gt;3&lt;/td&gt;&lt;td&gt;N&lt;/td&gt;&lt;td&gt; &lt;/td&gt;&lt;td&gt;&lt;/td&gt;&lt;/tr&gt;</v>
      </c>
      <c r="Q1029" s="106" t="str">
        <f>IF(PayItems[[#This Row],[Date Added / Modified]]&gt;0,TEXT(PayItems[[#This Row],[Date Added / Modified]],"m/d/yyy"),"")</f>
        <v/>
      </c>
    </row>
    <row r="1030" spans="1:17" x14ac:dyDescent="0.2">
      <c r="A1030" s="6" t="s">
        <v>1521</v>
      </c>
      <c r="B1030" s="6" t="s">
        <v>1562</v>
      </c>
      <c r="C1030" s="6" t="s">
        <v>110</v>
      </c>
      <c r="D1030" s="6" t="s">
        <v>1563</v>
      </c>
      <c r="E1030" s="8" t="s">
        <v>63</v>
      </c>
      <c r="F1030" s="8">
        <v>0</v>
      </c>
      <c r="G1030" s="8">
        <v>3</v>
      </c>
      <c r="H1030" s="6" t="s">
        <v>344</v>
      </c>
      <c r="I1030" s="176" t="s">
        <v>11389</v>
      </c>
      <c r="J1030" s="176" t="s">
        <v>11389</v>
      </c>
      <c r="K1030" s="176" t="s">
        <v>11388</v>
      </c>
      <c r="L1030" s="8">
        <v>14</v>
      </c>
      <c r="M1030" s="116"/>
      <c r="P10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&lt;tr&gt;&lt;td&gt;55101-1800&lt;/td&gt;&lt;td&gt;Steel H-pile, 360 x 108, in place&lt;/td&gt;&lt;td&gt;m&lt;/td&gt;&lt;td&gt;STEEL H-PILE, 14 X 73, IN PLACE&lt;/td&gt;&lt;td&gt;LNFT&lt;/td&gt;&lt;td&gt;0&lt;/td&gt;&lt;td&gt;3&lt;/td&gt;&lt;td&gt;N&lt;/td&gt;&lt;td&gt; &lt;/td&gt;&lt;td&gt;&lt;/td&gt;&lt;/tr&gt;</v>
      </c>
      <c r="Q1030" s="106" t="str">
        <f>IF(PayItems[[#This Row],[Date Added / Modified]]&gt;0,TEXT(PayItems[[#This Row],[Date Added / Modified]],"m/d/yyy"),"")</f>
        <v/>
      </c>
    </row>
    <row r="1031" spans="1:17" x14ac:dyDescent="0.2">
      <c r="A1031" s="6" t="s">
        <v>1522</v>
      </c>
      <c r="B1031" s="6" t="s">
        <v>1564</v>
      </c>
      <c r="C1031" s="6" t="s">
        <v>110</v>
      </c>
      <c r="D1031" s="6" t="s">
        <v>1565</v>
      </c>
      <c r="E1031" s="8" t="s">
        <v>63</v>
      </c>
      <c r="F1031" s="8">
        <v>0</v>
      </c>
      <c r="G1031" s="8">
        <v>3</v>
      </c>
      <c r="H1031" s="6" t="s">
        <v>344</v>
      </c>
      <c r="I1031" s="176" t="s">
        <v>11389</v>
      </c>
      <c r="J1031" s="176" t="s">
        <v>11389</v>
      </c>
      <c r="K1031" s="176" t="s">
        <v>11388</v>
      </c>
      <c r="L1031" s="8">
        <v>14</v>
      </c>
      <c r="M1031" s="116"/>
      <c r="P10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&lt;tr&gt;&lt;td&gt;55101-1900&lt;/td&gt;&lt;td&gt;Steel H-pile, 360 x 132, in place&lt;/td&gt;&lt;td&gt;m&lt;/td&gt;&lt;td&gt;STEEL H-PILE, 14 X 89, IN PLACE&lt;/td&gt;&lt;td&gt;LNFT&lt;/td&gt;&lt;td&gt;0&lt;/td&gt;&lt;td&gt;3&lt;/td&gt;&lt;td&gt;N&lt;/td&gt;&lt;td&gt; &lt;/td&gt;&lt;td&gt;&lt;/td&gt;&lt;/tr&gt;</v>
      </c>
      <c r="Q1031" s="106" t="str">
        <f>IF(PayItems[[#This Row],[Date Added / Modified]]&gt;0,TEXT(PayItems[[#This Row],[Date Added / Modified]],"m/d/yyy"),"")</f>
        <v/>
      </c>
    </row>
    <row r="1032" spans="1:17" x14ac:dyDescent="0.2">
      <c r="A1032" s="6" t="s">
        <v>1523</v>
      </c>
      <c r="B1032" s="6" t="s">
        <v>1566</v>
      </c>
      <c r="C1032" s="6" t="s">
        <v>110</v>
      </c>
      <c r="D1032" s="6" t="s">
        <v>1567</v>
      </c>
      <c r="E1032" s="8" t="s">
        <v>63</v>
      </c>
      <c r="F1032" s="8">
        <v>0</v>
      </c>
      <c r="G1032" s="8">
        <v>3</v>
      </c>
      <c r="H1032" s="6" t="s">
        <v>344</v>
      </c>
      <c r="I1032" s="176" t="s">
        <v>11389</v>
      </c>
      <c r="J1032" s="176" t="s">
        <v>11389</v>
      </c>
      <c r="K1032" s="176" t="s">
        <v>11388</v>
      </c>
      <c r="L1032" s="8">
        <v>14</v>
      </c>
      <c r="M1032" s="116"/>
      <c r="P10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&lt;tr&gt;&lt;td&gt;55101-2000&lt;/td&gt;&lt;td&gt;Steel H-pile, 360 x 152, in place&lt;/td&gt;&lt;td&gt;m&lt;/td&gt;&lt;td&gt;STEEL H-PILE, 14 X 102, IN PLACE&lt;/td&gt;&lt;td&gt;LNFT&lt;/td&gt;&lt;td&gt;0&lt;/td&gt;&lt;td&gt;3&lt;/td&gt;&lt;td&gt;N&lt;/td&gt;&lt;td&gt; &lt;/td&gt;&lt;td&gt;&lt;/td&gt;&lt;/tr&gt;</v>
      </c>
      <c r="Q1032" s="106" t="str">
        <f>IF(PayItems[[#This Row],[Date Added / Modified]]&gt;0,TEXT(PayItems[[#This Row],[Date Added / Modified]],"m/d/yyy"),"")</f>
        <v/>
      </c>
    </row>
    <row r="1033" spans="1:17" x14ac:dyDescent="0.2">
      <c r="A1033" s="6" t="s">
        <v>1524</v>
      </c>
      <c r="B1033" s="6" t="s">
        <v>1568</v>
      </c>
      <c r="C1033" s="6" t="s">
        <v>110</v>
      </c>
      <c r="D1033" s="6" t="s">
        <v>1569</v>
      </c>
      <c r="E1033" s="8" t="s">
        <v>63</v>
      </c>
      <c r="F1033" s="8">
        <v>0</v>
      </c>
      <c r="G1033" s="8">
        <v>3</v>
      </c>
      <c r="H1033" s="6" t="s">
        <v>344</v>
      </c>
      <c r="I1033" s="176" t="s">
        <v>11389</v>
      </c>
      <c r="J1033" s="176" t="s">
        <v>11389</v>
      </c>
      <c r="K1033" s="176" t="s">
        <v>11388</v>
      </c>
      <c r="L1033" s="8">
        <v>14</v>
      </c>
      <c r="M1033" s="116"/>
      <c r="P10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&lt;tr&gt;&lt;td&gt;55101-2100&lt;/td&gt;&lt;td&gt;Steel H-pile, 360 x 174, in place&lt;/td&gt;&lt;td&gt;m&lt;/td&gt;&lt;td&gt;STEEL H-PILE, 14X 117, IN PLACE&lt;/td&gt;&lt;td&gt;LNFT&lt;/td&gt;&lt;td&gt;0&lt;/td&gt;&lt;td&gt;3&lt;/td&gt;&lt;td&gt;N&lt;/td&gt;&lt;td&gt; &lt;/td&gt;&lt;td&gt;&lt;/td&gt;&lt;/tr&gt;</v>
      </c>
      <c r="Q1033" s="106" t="str">
        <f>IF(PayItems[[#This Row],[Date Added / Modified]]&gt;0,TEXT(PayItems[[#This Row],[Date Added / Modified]],"m/d/yyy"),"")</f>
        <v/>
      </c>
    </row>
    <row r="1034" spans="1:17" x14ac:dyDescent="0.2">
      <c r="A1034" s="6" t="s">
        <v>1525</v>
      </c>
      <c r="B1034" s="6" t="s">
        <v>1571</v>
      </c>
      <c r="C1034" s="6" t="s">
        <v>110</v>
      </c>
      <c r="D1034" s="6" t="s">
        <v>1572</v>
      </c>
      <c r="E1034" s="8" t="s">
        <v>63</v>
      </c>
      <c r="F1034" s="8">
        <v>0</v>
      </c>
      <c r="G1034" s="8">
        <v>3</v>
      </c>
      <c r="H1034" s="6" t="s">
        <v>344</v>
      </c>
      <c r="I1034" s="176" t="s">
        <v>11389</v>
      </c>
      <c r="J1034" s="176" t="s">
        <v>11389</v>
      </c>
      <c r="K1034" s="176" t="s">
        <v>11388</v>
      </c>
      <c r="L1034" s="8">
        <v>14</v>
      </c>
      <c r="M1034" s="116"/>
      <c r="P10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&lt;tr&gt;&lt;td&gt;55101-2200&lt;/td&gt;&lt;td&gt;Steel pipe pile, in place&lt;/td&gt;&lt;td&gt;m&lt;/td&gt;&lt;td&gt;STEEL PIPE PILE, IN PLACE&lt;/td&gt;&lt;td&gt;LNFT&lt;/td&gt;&lt;td&gt;0&lt;/td&gt;&lt;td&gt;3&lt;/td&gt;&lt;td&gt;N&lt;/td&gt;&lt;td&gt; &lt;/td&gt;&lt;td&gt;&lt;/td&gt;&lt;/tr&gt;</v>
      </c>
      <c r="Q1034" s="106" t="str">
        <f>IF(PayItems[[#This Row],[Date Added / Modified]]&gt;0,TEXT(PayItems[[#This Row],[Date Added / Modified]],"m/d/yyy"),"")</f>
        <v/>
      </c>
    </row>
    <row r="1035" spans="1:17" x14ac:dyDescent="0.2">
      <c r="A1035" s="6" t="s">
        <v>1526</v>
      </c>
      <c r="B1035" s="6" t="s">
        <v>1573</v>
      </c>
      <c r="C1035" s="6" t="s">
        <v>110</v>
      </c>
      <c r="D1035" s="6" t="s">
        <v>1574</v>
      </c>
      <c r="E1035" s="8" t="s">
        <v>63</v>
      </c>
      <c r="F1035" s="8">
        <v>0</v>
      </c>
      <c r="G1035" s="8">
        <v>3</v>
      </c>
      <c r="H1035" s="6" t="s">
        <v>344</v>
      </c>
      <c r="I1035" s="176" t="s">
        <v>11389</v>
      </c>
      <c r="J1035" s="176" t="s">
        <v>11389</v>
      </c>
      <c r="K1035" s="176" t="s">
        <v>11388</v>
      </c>
      <c r="L1035" s="8">
        <v>14</v>
      </c>
      <c r="M1035" s="116"/>
      <c r="P10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&lt;tr&gt;&lt;td&gt;55101-2300&lt;/td&gt;&lt;td&gt;Treated timber pile, in place&lt;/td&gt;&lt;td&gt;m&lt;/td&gt;&lt;td&gt;TREATED TIMBER PILE, IN PLACE&lt;/td&gt;&lt;td&gt;LNFT&lt;/td&gt;&lt;td&gt;0&lt;/td&gt;&lt;td&gt;3&lt;/td&gt;&lt;td&gt;N&lt;/td&gt;&lt;td&gt; &lt;/td&gt;&lt;td&gt;&lt;/td&gt;&lt;/tr&gt;</v>
      </c>
      <c r="Q1035" s="106" t="str">
        <f>IF(PayItems[[#This Row],[Date Added / Modified]]&gt;0,TEXT(PayItems[[#This Row],[Date Added / Modified]],"m/d/yyy"),"")</f>
        <v/>
      </c>
    </row>
    <row r="1036" spans="1:17" x14ac:dyDescent="0.2">
      <c r="A1036" s="6" t="s">
        <v>1527</v>
      </c>
      <c r="B1036" s="6" t="s">
        <v>1575</v>
      </c>
      <c r="C1036" s="6" t="s">
        <v>110</v>
      </c>
      <c r="D1036" s="6" t="s">
        <v>1576</v>
      </c>
      <c r="E1036" s="8" t="s">
        <v>63</v>
      </c>
      <c r="F1036" s="8">
        <v>0</v>
      </c>
      <c r="G1036" s="8">
        <v>3</v>
      </c>
      <c r="H1036" s="6" t="s">
        <v>344</v>
      </c>
      <c r="I1036" s="176" t="s">
        <v>11389</v>
      </c>
      <c r="J1036" s="176" t="s">
        <v>11389</v>
      </c>
      <c r="K1036" s="176" t="s">
        <v>11388</v>
      </c>
      <c r="L1036" s="8">
        <v>14</v>
      </c>
      <c r="M1036" s="116"/>
      <c r="P10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&lt;tr&gt;&lt;td&gt;55101-2400&lt;/td&gt;&lt;td&gt;Untreated timber pile, in place&lt;/td&gt;&lt;td&gt;m&lt;/td&gt;&lt;td&gt;UNTREATED TIMBER PILE, IN PLACE&lt;/td&gt;&lt;td&gt;LNFT&lt;/td&gt;&lt;td&gt;0&lt;/td&gt;&lt;td&gt;3&lt;/td&gt;&lt;td&gt;N&lt;/td&gt;&lt;td&gt; &lt;/td&gt;&lt;td&gt;&lt;/td&gt;&lt;/tr&gt;</v>
      </c>
      <c r="Q1036" s="106" t="str">
        <f>IF(PayItems[[#This Row],[Date Added / Modified]]&gt;0,TEXT(PayItems[[#This Row],[Date Added / Modified]],"m/d/yyy"),"")</f>
        <v/>
      </c>
    </row>
    <row r="1037" spans="1:17" x14ac:dyDescent="0.2">
      <c r="A1037" s="6" t="s">
        <v>1528</v>
      </c>
      <c r="B1037" s="6" t="s">
        <v>8560</v>
      </c>
      <c r="C1037" s="6" t="s">
        <v>110</v>
      </c>
      <c r="D1037" s="6" t="s">
        <v>8558</v>
      </c>
      <c r="E1037" s="8" t="s">
        <v>63</v>
      </c>
      <c r="F1037" s="8">
        <v>0</v>
      </c>
      <c r="G1037" s="8">
        <v>3</v>
      </c>
      <c r="H1037" s="6" t="s">
        <v>344</v>
      </c>
      <c r="I1037" s="176" t="s">
        <v>11389</v>
      </c>
      <c r="J1037" s="176" t="s">
        <v>11389</v>
      </c>
      <c r="K1037" s="176" t="s">
        <v>11388</v>
      </c>
      <c r="L1037" s="8">
        <v>14</v>
      </c>
      <c r="M1037" s="116"/>
      <c r="P10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&lt;tr&gt;&lt;td&gt;55101-3000&lt;/td&gt;&lt;td&gt;Sheet pile, in place&lt;/td&gt;&lt;td&gt;m&lt;/td&gt;&lt;td&gt;SHEET PILE, IN PLACE&lt;/td&gt;&lt;td&gt;LNFT&lt;/td&gt;&lt;td&gt;0&lt;/td&gt;&lt;td&gt;3&lt;/td&gt;&lt;td&gt;N&lt;/td&gt;&lt;td&gt; &lt;/td&gt;&lt;td&gt;&lt;/td&gt;&lt;/tr&gt;</v>
      </c>
      <c r="Q1037" s="106" t="str">
        <f>IF(PayItems[[#This Row],[Date Added / Modified]]&gt;0,TEXT(PayItems[[#This Row],[Date Added / Modified]],"m/d/yyy"),"")</f>
        <v/>
      </c>
    </row>
    <row r="1038" spans="1:17" x14ac:dyDescent="0.2">
      <c r="A1038" s="6" t="s">
        <v>1547</v>
      </c>
      <c r="B1038" s="6" t="s">
        <v>1548</v>
      </c>
      <c r="C1038" s="6" t="s">
        <v>6</v>
      </c>
      <c r="D1038" s="6" t="s">
        <v>1549</v>
      </c>
      <c r="E1038" s="8" t="s">
        <v>59</v>
      </c>
      <c r="F1038" s="8">
        <v>0</v>
      </c>
      <c r="G1038" s="8">
        <v>3</v>
      </c>
      <c r="H1038" s="6" t="s">
        <v>344</v>
      </c>
      <c r="I1038" s="176" t="s">
        <v>11389</v>
      </c>
      <c r="J1038" s="176" t="s">
        <v>11389</v>
      </c>
      <c r="K1038" s="176" t="s">
        <v>11388</v>
      </c>
      <c r="L1038" s="8">
        <v>14</v>
      </c>
      <c r="M1038" s="116"/>
      <c r="P10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&lt;tr&gt;&lt;td&gt;55102-1100&lt;/td&gt;&lt;td&gt;Steel H-pile, in place&lt;/td&gt;&lt;td&gt;Each&lt;/td&gt;&lt;td&gt;STEEL H-PILE, IN PLACE&lt;/td&gt;&lt;td&gt;EACH&lt;/td&gt;&lt;td&gt;0&lt;/td&gt;&lt;td&gt;3&lt;/td&gt;&lt;td&gt;N&lt;/td&gt;&lt;td&gt; &lt;/td&gt;&lt;td&gt;&lt;/td&gt;&lt;/tr&gt;</v>
      </c>
      <c r="Q1038" s="106" t="str">
        <f>IF(PayItems[[#This Row],[Date Added / Modified]]&gt;0,TEXT(PayItems[[#This Row],[Date Added / Modified]],"m/d/yyy"),"")</f>
        <v/>
      </c>
    </row>
    <row r="1039" spans="1:17" x14ac:dyDescent="0.2">
      <c r="A1039" s="6" t="s">
        <v>1570</v>
      </c>
      <c r="B1039" s="6" t="s">
        <v>1571</v>
      </c>
      <c r="C1039" s="6" t="s">
        <v>6</v>
      </c>
      <c r="D1039" s="6" t="s">
        <v>1572</v>
      </c>
      <c r="E1039" s="8" t="s">
        <v>59</v>
      </c>
      <c r="F1039" s="8">
        <v>0</v>
      </c>
      <c r="G1039" s="8">
        <v>3</v>
      </c>
      <c r="H1039" s="6" t="s">
        <v>344</v>
      </c>
      <c r="I1039" s="176" t="s">
        <v>11389</v>
      </c>
      <c r="J1039" s="176" t="s">
        <v>11389</v>
      </c>
      <c r="K1039" s="176" t="s">
        <v>11388</v>
      </c>
      <c r="L1039" s="8">
        <v>14</v>
      </c>
      <c r="M1039" s="116"/>
      <c r="P10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&lt;tr&gt;&lt;td&gt;55102-2200&lt;/td&gt;&lt;td&gt;Steel pipe pile, in place&lt;/td&gt;&lt;td&gt;Each&lt;/td&gt;&lt;td&gt;STEEL PIPE PILE, IN PLACE&lt;/td&gt;&lt;td&gt;EACH&lt;/td&gt;&lt;td&gt;0&lt;/td&gt;&lt;td&gt;3&lt;/td&gt;&lt;td&gt;N&lt;/td&gt;&lt;td&gt; &lt;/td&gt;&lt;td&gt;&lt;/td&gt;&lt;/tr&gt;</v>
      </c>
      <c r="Q1039" s="106" t="str">
        <f>IF(PayItems[[#This Row],[Date Added / Modified]]&gt;0,TEXT(PayItems[[#This Row],[Date Added / Modified]],"m/d/yyy"),"")</f>
        <v/>
      </c>
    </row>
    <row r="1040" spans="1:17" x14ac:dyDescent="0.2">
      <c r="A1040" s="106" t="s">
        <v>11026</v>
      </c>
      <c r="B1040" s="88" t="s">
        <v>1573</v>
      </c>
      <c r="C1040" s="88" t="s">
        <v>6</v>
      </c>
      <c r="D1040" s="88" t="s">
        <v>1574</v>
      </c>
      <c r="E1040" s="104" t="s">
        <v>59</v>
      </c>
      <c r="F1040" s="104">
        <v>0</v>
      </c>
      <c r="G1040" s="104">
        <v>3</v>
      </c>
      <c r="H1040" s="88" t="s">
        <v>344</v>
      </c>
      <c r="I1040" s="176" t="s">
        <v>11389</v>
      </c>
      <c r="J1040" s="176" t="s">
        <v>11389</v>
      </c>
      <c r="K1040" s="176" t="s">
        <v>11388</v>
      </c>
      <c r="L1040" s="104">
        <v>14</v>
      </c>
      <c r="M1040" s="116">
        <v>43276</v>
      </c>
      <c r="N1040" s="106" t="s">
        <v>9971</v>
      </c>
      <c r="O1040" s="88"/>
      <c r="P10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&lt;tr&gt;&lt;td&gt;55102-2300&lt;/td&gt;&lt;td&gt;Treated timber pile, in place&lt;/td&gt;&lt;td&gt;Each&lt;/td&gt;&lt;td&gt;TREATED TIMBER PILE, IN PLACE&lt;/td&gt;&lt;td&gt;EACH&lt;/td&gt;&lt;td&gt;0&lt;/td&gt;&lt;td&gt;3&lt;/td&gt;&lt;td&gt;N&lt;/td&gt;&lt;td&gt;6/25/2018&lt;/td&gt;&lt;td&gt;&lt;/td&gt;&lt;/tr&gt;</v>
      </c>
      <c r="Q1040" s="106" t="str">
        <f>IF(PayItems[[#This Row],[Date Added / Modified]]&gt;0,TEXT(PayItems[[#This Row],[Date Added / Modified]],"m/d/yyy"),"")</f>
        <v>6/25/2018</v>
      </c>
    </row>
    <row r="1041" spans="1:17" x14ac:dyDescent="0.2">
      <c r="A1041" s="106" t="s">
        <v>11027</v>
      </c>
      <c r="B1041" s="88" t="s">
        <v>1575</v>
      </c>
      <c r="C1041" s="88" t="s">
        <v>6</v>
      </c>
      <c r="D1041" s="88" t="s">
        <v>1576</v>
      </c>
      <c r="E1041" s="104" t="s">
        <v>59</v>
      </c>
      <c r="F1041" s="104">
        <v>0</v>
      </c>
      <c r="G1041" s="104">
        <v>3</v>
      </c>
      <c r="H1041" s="88" t="s">
        <v>344</v>
      </c>
      <c r="I1041" s="176" t="s">
        <v>11389</v>
      </c>
      <c r="J1041" s="176" t="s">
        <v>11389</v>
      </c>
      <c r="K1041" s="176" t="s">
        <v>11388</v>
      </c>
      <c r="L1041" s="104">
        <v>14</v>
      </c>
      <c r="M1041" s="116">
        <v>43276</v>
      </c>
      <c r="N1041" s="106" t="s">
        <v>9971</v>
      </c>
      <c r="O1041" s="88"/>
      <c r="P10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&lt;tr&gt;&lt;td&gt;55102-2400&lt;/td&gt;&lt;td&gt;Untreated timber pile, in place&lt;/td&gt;&lt;td&gt;Each&lt;/td&gt;&lt;td&gt;UNTREATED TIMBER PILE, IN PLACE&lt;/td&gt;&lt;td&gt;EACH&lt;/td&gt;&lt;td&gt;0&lt;/td&gt;&lt;td&gt;3&lt;/td&gt;&lt;td&gt;N&lt;/td&gt;&lt;td&gt;6/25/2018&lt;/td&gt;&lt;td&gt;&lt;/td&gt;&lt;/tr&gt;</v>
      </c>
      <c r="Q1041" s="106" t="str">
        <f>IF(PayItems[[#This Row],[Date Added / Modified]]&gt;0,TEXT(PayItems[[#This Row],[Date Added / Modified]],"m/d/yyy"),"")</f>
        <v>6/25/2018</v>
      </c>
    </row>
    <row r="1042" spans="1:17" x14ac:dyDescent="0.2">
      <c r="A1042" s="6" t="s">
        <v>1577</v>
      </c>
      <c r="B1042" s="6" t="s">
        <v>8560</v>
      </c>
      <c r="C1042" s="6" t="s">
        <v>109</v>
      </c>
      <c r="D1042" s="6" t="s">
        <v>8558</v>
      </c>
      <c r="E1042" s="8" t="s">
        <v>62</v>
      </c>
      <c r="F1042" s="8">
        <v>0</v>
      </c>
      <c r="G1042" s="8">
        <v>3</v>
      </c>
      <c r="H1042" s="6" t="s">
        <v>344</v>
      </c>
      <c r="I1042" s="176" t="s">
        <v>11389</v>
      </c>
      <c r="J1042" s="176" t="s">
        <v>11389</v>
      </c>
      <c r="K1042" s="176" t="s">
        <v>11388</v>
      </c>
      <c r="L1042" s="8">
        <v>14</v>
      </c>
      <c r="M1042" s="116"/>
      <c r="P10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&lt;tr&gt;&lt;td&gt;55103-1000&lt;/td&gt;&lt;td&gt;Sheet pile, in place&lt;/td&gt;&lt;td&gt;m2&lt;/td&gt;&lt;td&gt;SHEET PILE, IN PLACE&lt;/td&gt;&lt;td&gt;SQYD&lt;/td&gt;&lt;td&gt;0&lt;/td&gt;&lt;td&gt;3&lt;/td&gt;&lt;td&gt;N&lt;/td&gt;&lt;td&gt; &lt;/td&gt;&lt;td&gt;&lt;/td&gt;&lt;/tr&gt;</v>
      </c>
      <c r="Q1042" s="106" t="str">
        <f>IF(PayItems[[#This Row],[Date Added / Modified]]&gt;0,TEXT(PayItems[[#This Row],[Date Added / Modified]],"m/d/yyy"),"")</f>
        <v/>
      </c>
    </row>
    <row r="1043" spans="1:17" x14ac:dyDescent="0.2">
      <c r="A1043" s="6" t="s">
        <v>1578</v>
      </c>
      <c r="B1043" s="6" t="s">
        <v>8561</v>
      </c>
      <c r="C1043" s="6" t="s">
        <v>109</v>
      </c>
      <c r="D1043" s="6" t="s">
        <v>8559</v>
      </c>
      <c r="E1043" s="8" t="s">
        <v>62</v>
      </c>
      <c r="F1043" s="8">
        <v>0</v>
      </c>
      <c r="G1043" s="8">
        <v>3</v>
      </c>
      <c r="H1043" s="6" t="s">
        <v>344</v>
      </c>
      <c r="I1043" s="176" t="s">
        <v>11389</v>
      </c>
      <c r="J1043" s="176" t="s">
        <v>11389</v>
      </c>
      <c r="K1043" s="176" t="s">
        <v>11388</v>
      </c>
      <c r="L1043" s="8">
        <v>14</v>
      </c>
      <c r="M1043" s="116"/>
      <c r="P10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&lt;tr&gt;&lt;td&gt;55103-2000&lt;/td&gt;&lt;td&gt;Vinyl sheet pile, in place&lt;/td&gt;&lt;td&gt;m2&lt;/td&gt;&lt;td&gt;VINYL SHEET PILE, IN PLACE&lt;/td&gt;&lt;td&gt;SQYD&lt;/td&gt;&lt;td&gt;0&lt;/td&gt;&lt;td&gt;3&lt;/td&gt;&lt;td&gt;N&lt;/td&gt;&lt;td&gt; &lt;/td&gt;&lt;td&gt;&lt;/td&gt;&lt;/tr&gt;</v>
      </c>
      <c r="Q1043" s="106" t="str">
        <f>IF(PayItems[[#This Row],[Date Added / Modified]]&gt;0,TEXT(PayItems[[#This Row],[Date Added / Modified]],"m/d/yyy"),"")</f>
        <v/>
      </c>
    </row>
    <row r="1044" spans="1:17" x14ac:dyDescent="0.2">
      <c r="A1044" s="6" t="s">
        <v>1579</v>
      </c>
      <c r="B1044" s="6" t="s">
        <v>1580</v>
      </c>
      <c r="C1044" s="6" t="s">
        <v>6</v>
      </c>
      <c r="D1044" s="6" t="s">
        <v>1581</v>
      </c>
      <c r="E1044" s="8" t="s">
        <v>59</v>
      </c>
      <c r="F1044" s="8">
        <v>0</v>
      </c>
      <c r="G1044" s="8">
        <v>3</v>
      </c>
      <c r="H1044" s="6" t="s">
        <v>344</v>
      </c>
      <c r="I1044" s="176" t="s">
        <v>11389</v>
      </c>
      <c r="J1044" s="176" t="s">
        <v>11389</v>
      </c>
      <c r="K1044" s="176" t="s">
        <v>11388</v>
      </c>
      <c r="L1044" s="8">
        <v>14</v>
      </c>
      <c r="M1044" s="116"/>
      <c r="P10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&lt;tr&gt;&lt;td&gt;55104-1000&lt;/td&gt;&lt;td&gt;Dynamic pile load test&lt;/td&gt;&lt;td&gt;Each&lt;/td&gt;&lt;td&gt;DYNAMIC PILE LOAD TEST&lt;/td&gt;&lt;td&gt;EACH&lt;/td&gt;&lt;td&gt;0&lt;/td&gt;&lt;td&gt;3&lt;/td&gt;&lt;td&gt;N&lt;/td&gt;&lt;td&gt; &lt;/td&gt;&lt;td&gt;&lt;/td&gt;&lt;/tr&gt;</v>
      </c>
      <c r="Q1044" s="106" t="str">
        <f>IF(PayItems[[#This Row],[Date Added / Modified]]&gt;0,TEXT(PayItems[[#This Row],[Date Added / Modified]],"m/d/yyy"),"")</f>
        <v/>
      </c>
    </row>
    <row r="1045" spans="1:17" x14ac:dyDescent="0.2">
      <c r="A1045" s="6" t="s">
        <v>1582</v>
      </c>
      <c r="B1045" s="6" t="s">
        <v>1583</v>
      </c>
      <c r="C1045" s="6" t="s">
        <v>6</v>
      </c>
      <c r="D1045" s="6" t="s">
        <v>1584</v>
      </c>
      <c r="E1045" s="8" t="s">
        <v>59</v>
      </c>
      <c r="F1045" s="8">
        <v>0</v>
      </c>
      <c r="G1045" s="8">
        <v>3</v>
      </c>
      <c r="H1045" s="6" t="s">
        <v>344</v>
      </c>
      <c r="I1045" s="176" t="s">
        <v>11389</v>
      </c>
      <c r="J1045" s="176" t="s">
        <v>11389</v>
      </c>
      <c r="K1045" s="176" t="s">
        <v>11388</v>
      </c>
      <c r="L1045" s="8">
        <v>14</v>
      </c>
      <c r="M1045" s="116"/>
      <c r="P10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&lt;tr&gt;&lt;td&gt;55104-2000&lt;/td&gt;&lt;td&gt;Static pile load test&lt;/td&gt;&lt;td&gt;Each&lt;/td&gt;&lt;td&gt;STATIC PILE LOAD TEST&lt;/td&gt;&lt;td&gt;EACH&lt;/td&gt;&lt;td&gt;0&lt;/td&gt;&lt;td&gt;3&lt;/td&gt;&lt;td&gt;N&lt;/td&gt;&lt;td&gt; &lt;/td&gt;&lt;td&gt;&lt;/td&gt;&lt;/tr&gt;</v>
      </c>
      <c r="Q1045" s="106" t="str">
        <f>IF(PayItems[[#This Row],[Date Added / Modified]]&gt;0,TEXT(PayItems[[#This Row],[Date Added / Modified]],"m/d/yyy"),"")</f>
        <v/>
      </c>
    </row>
    <row r="1046" spans="1:17" x14ac:dyDescent="0.2">
      <c r="A1046" s="6" t="s">
        <v>1585</v>
      </c>
      <c r="B1046" s="6" t="s">
        <v>1580</v>
      </c>
      <c r="C1046" s="6" t="s">
        <v>85</v>
      </c>
      <c r="D1046" s="6" t="s">
        <v>1581</v>
      </c>
      <c r="E1046" s="8" t="s">
        <v>85</v>
      </c>
      <c r="F1046" s="8">
        <v>0</v>
      </c>
      <c r="G1046" s="8">
        <v>3</v>
      </c>
      <c r="H1046" s="6" t="s">
        <v>344</v>
      </c>
      <c r="I1046" s="176" t="s">
        <v>11389</v>
      </c>
      <c r="J1046" s="176" t="s">
        <v>11389</v>
      </c>
      <c r="K1046" s="176" t="s">
        <v>11388</v>
      </c>
      <c r="L1046" s="8">
        <v>14</v>
      </c>
      <c r="M1046" s="116"/>
      <c r="P10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&lt;tr&gt;&lt;td&gt;55105-1000&lt;/td&gt;&lt;td&gt;Dynamic pile load test&lt;/td&gt;&lt;td&gt;LPSM&lt;/td&gt;&lt;td&gt;DYNAMIC PILE LOAD TEST&lt;/td&gt;&lt;td&gt;LPSM&lt;/td&gt;&lt;td&gt;0&lt;/td&gt;&lt;td&gt;3&lt;/td&gt;&lt;td&gt;N&lt;/td&gt;&lt;td&gt; &lt;/td&gt;&lt;td&gt;&lt;/td&gt;&lt;/tr&gt;</v>
      </c>
      <c r="Q1046" s="106" t="str">
        <f>IF(PayItems[[#This Row],[Date Added / Modified]]&gt;0,TEXT(PayItems[[#This Row],[Date Added / Modified]],"m/d/yyy"),"")</f>
        <v/>
      </c>
    </row>
    <row r="1047" spans="1:17" x14ac:dyDescent="0.2">
      <c r="A1047" s="6" t="s">
        <v>1586</v>
      </c>
      <c r="B1047" s="6" t="s">
        <v>1583</v>
      </c>
      <c r="C1047" s="6" t="s">
        <v>85</v>
      </c>
      <c r="D1047" s="6" t="s">
        <v>1584</v>
      </c>
      <c r="E1047" s="8" t="s">
        <v>85</v>
      </c>
      <c r="F1047" s="8">
        <v>0</v>
      </c>
      <c r="G1047" s="8">
        <v>3</v>
      </c>
      <c r="H1047" s="6" t="s">
        <v>344</v>
      </c>
      <c r="I1047" s="176" t="s">
        <v>11389</v>
      </c>
      <c r="J1047" s="176" t="s">
        <v>11389</v>
      </c>
      <c r="K1047" s="176" t="s">
        <v>11388</v>
      </c>
      <c r="L1047" s="8">
        <v>14</v>
      </c>
      <c r="M1047" s="116"/>
      <c r="P10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&lt;tr&gt;&lt;td&gt;55105-2000&lt;/td&gt;&lt;td&gt;Static pile load test&lt;/td&gt;&lt;td&gt;LPSM&lt;/td&gt;&lt;td&gt;STATIC PILE LOAD TEST&lt;/td&gt;&lt;td&gt;LPSM&lt;/td&gt;&lt;td&gt;0&lt;/td&gt;&lt;td&gt;3&lt;/td&gt;&lt;td&gt;N&lt;/td&gt;&lt;td&gt; &lt;/td&gt;&lt;td&gt;&lt;/td&gt;&lt;/tr&gt;</v>
      </c>
      <c r="Q1047" s="106" t="str">
        <f>IF(PayItems[[#This Row],[Date Added / Modified]]&gt;0,TEXT(PayItems[[#This Row],[Date Added / Modified]],"m/d/yyy"),"")</f>
        <v/>
      </c>
    </row>
    <row r="1048" spans="1:17" x14ac:dyDescent="0.2">
      <c r="A1048" s="6" t="s">
        <v>1587</v>
      </c>
      <c r="B1048" s="6" t="s">
        <v>8560</v>
      </c>
      <c r="C1048" s="6" t="s">
        <v>85</v>
      </c>
      <c r="D1048" s="6" t="s">
        <v>8558</v>
      </c>
      <c r="E1048" s="8" t="s">
        <v>85</v>
      </c>
      <c r="F1048" s="8">
        <v>0</v>
      </c>
      <c r="G1048" s="8">
        <v>3</v>
      </c>
      <c r="H1048" s="6" t="s">
        <v>344</v>
      </c>
      <c r="I1048" s="176" t="s">
        <v>11389</v>
      </c>
      <c r="J1048" s="176" t="s">
        <v>11389</v>
      </c>
      <c r="K1048" s="176" t="s">
        <v>11388</v>
      </c>
      <c r="L1048" s="8">
        <v>14</v>
      </c>
      <c r="M1048" s="116"/>
      <c r="P10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&lt;tr&gt;&lt;td&gt;55106-1000&lt;/td&gt;&lt;td&gt;Sheet pile, in place&lt;/td&gt;&lt;td&gt;LPSM&lt;/td&gt;&lt;td&gt;SHEET PILE, IN PLACE&lt;/td&gt;&lt;td&gt;LPSM&lt;/td&gt;&lt;td&gt;0&lt;/td&gt;&lt;td&gt;3&lt;/td&gt;&lt;td&gt;N&lt;/td&gt;&lt;td&gt; &lt;/td&gt;&lt;td&gt;&lt;/td&gt;&lt;/tr&gt;</v>
      </c>
      <c r="Q1048" s="106" t="str">
        <f>IF(PayItems[[#This Row],[Date Added / Modified]]&gt;0,TEXT(PayItems[[#This Row],[Date Added / Modified]],"m/d/yyy"),"")</f>
        <v/>
      </c>
    </row>
    <row r="1049" spans="1:17" x14ac:dyDescent="0.2">
      <c r="A1049" s="6" t="s">
        <v>1588</v>
      </c>
      <c r="B1049" s="6" t="s">
        <v>155</v>
      </c>
      <c r="C1049" s="6" t="s">
        <v>110</v>
      </c>
      <c r="D1049" s="6" t="s">
        <v>1589</v>
      </c>
      <c r="E1049" s="8" t="s">
        <v>63</v>
      </c>
      <c r="F1049" s="8">
        <v>0</v>
      </c>
      <c r="G1049" s="8">
        <v>3</v>
      </c>
      <c r="H1049" s="6" t="s">
        <v>344</v>
      </c>
      <c r="I1049" s="176" t="s">
        <v>11389</v>
      </c>
      <c r="J1049" s="176" t="s">
        <v>11389</v>
      </c>
      <c r="K1049" s="176" t="s">
        <v>11388</v>
      </c>
      <c r="L1049" s="8">
        <v>14</v>
      </c>
      <c r="M1049" s="116"/>
      <c r="P10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&lt;tr&gt;&lt;td&gt;55115-1000&lt;/td&gt;&lt;td&gt;Preboring&lt;/td&gt;&lt;td&gt;m&lt;/td&gt;&lt;td&gt;PREBORING&lt;/td&gt;&lt;td&gt;LNFT&lt;/td&gt;&lt;td&gt;0&lt;/td&gt;&lt;td&gt;3&lt;/td&gt;&lt;td&gt;N&lt;/td&gt;&lt;td&gt; &lt;/td&gt;&lt;td&gt;&lt;/td&gt;&lt;/tr&gt;</v>
      </c>
      <c r="Q1049" s="106" t="str">
        <f>IF(PayItems[[#This Row],[Date Added / Modified]]&gt;0,TEXT(PayItems[[#This Row],[Date Added / Modified]],"m/d/yyy"),"")</f>
        <v/>
      </c>
    </row>
    <row r="1050" spans="1:17" x14ac:dyDescent="0.2">
      <c r="A1050" s="6" t="s">
        <v>1590</v>
      </c>
      <c r="B1050" s="6" t="s">
        <v>1591</v>
      </c>
      <c r="C1050" s="6" t="s">
        <v>110</v>
      </c>
      <c r="D1050" s="6" t="s">
        <v>1592</v>
      </c>
      <c r="E1050" s="8" t="s">
        <v>63</v>
      </c>
      <c r="F1050" s="8">
        <v>0</v>
      </c>
      <c r="G1050" s="8">
        <v>3</v>
      </c>
      <c r="H1050" s="6" t="s">
        <v>344</v>
      </c>
      <c r="I1050" s="176" t="s">
        <v>11389</v>
      </c>
      <c r="J1050" s="176" t="s">
        <v>11389</v>
      </c>
      <c r="K1050" s="176" t="s">
        <v>11388</v>
      </c>
      <c r="L1050" s="8">
        <v>14</v>
      </c>
      <c r="M1050" s="116"/>
      <c r="P10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&lt;tr&gt;&lt;td&gt;55115-2000&lt;/td&gt;&lt;td&gt;Preboring, blast hole&lt;/td&gt;&lt;td&gt;m&lt;/td&gt;&lt;td&gt;PREBORING, BLAST HOLE&lt;/td&gt;&lt;td&gt;LNFT&lt;/td&gt;&lt;td&gt;0&lt;/td&gt;&lt;td&gt;3&lt;/td&gt;&lt;td&gt;N&lt;/td&gt;&lt;td&gt; &lt;/td&gt;&lt;td&gt;&lt;/td&gt;&lt;/tr&gt;</v>
      </c>
      <c r="Q1050" s="106" t="str">
        <f>IF(PayItems[[#This Row],[Date Added / Modified]]&gt;0,TEXT(PayItems[[#This Row],[Date Added / Modified]],"m/d/yyy"),"")</f>
        <v/>
      </c>
    </row>
    <row r="1051" spans="1:17" x14ac:dyDescent="0.2">
      <c r="A1051" s="6" t="s">
        <v>1593</v>
      </c>
      <c r="B1051" s="6" t="s">
        <v>8911</v>
      </c>
      <c r="C1051" s="6" t="s">
        <v>6</v>
      </c>
      <c r="D1051" s="6" t="s">
        <v>9574</v>
      </c>
      <c r="E1051" s="8" t="s">
        <v>59</v>
      </c>
      <c r="F1051" s="8">
        <v>0</v>
      </c>
      <c r="G1051" s="8">
        <v>3</v>
      </c>
      <c r="H1051" s="6" t="s">
        <v>344</v>
      </c>
      <c r="I1051" s="176" t="s">
        <v>11389</v>
      </c>
      <c r="J1051" s="176" t="s">
        <v>11389</v>
      </c>
      <c r="K1051" s="176" t="s">
        <v>11388</v>
      </c>
      <c r="L1051" s="8">
        <v>14</v>
      </c>
      <c r="M1051" s="116"/>
      <c r="P10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&lt;tr&gt;&lt;td&gt;55116-0000&lt;/td&gt;&lt;td&gt;Splice&lt;/td&gt;&lt;td&gt;Each&lt;/td&gt;&lt;td&gt;SPLICE&lt;/td&gt;&lt;td&gt;EACH&lt;/td&gt;&lt;td&gt;0&lt;/td&gt;&lt;td&gt;3&lt;/td&gt;&lt;td&gt;N&lt;/td&gt;&lt;td&gt; &lt;/td&gt;&lt;td&gt;&lt;/td&gt;&lt;/tr&gt;</v>
      </c>
      <c r="Q1051" s="106" t="str">
        <f>IF(PayItems[[#This Row],[Date Added / Modified]]&gt;0,TEXT(PayItems[[#This Row],[Date Added / Modified]],"m/d/yyy"),"")</f>
        <v/>
      </c>
    </row>
    <row r="1052" spans="1:17" x14ac:dyDescent="0.2">
      <c r="A1052" s="6" t="s">
        <v>1594</v>
      </c>
      <c r="B1052" s="6" t="s">
        <v>155</v>
      </c>
      <c r="C1052" s="6" t="s">
        <v>6</v>
      </c>
      <c r="D1052" s="6" t="s">
        <v>1589</v>
      </c>
      <c r="E1052" s="8" t="s">
        <v>59</v>
      </c>
      <c r="F1052" s="8">
        <v>0</v>
      </c>
      <c r="G1052" s="8">
        <v>3</v>
      </c>
      <c r="H1052" s="6" t="s">
        <v>344</v>
      </c>
      <c r="I1052" s="176" t="s">
        <v>11389</v>
      </c>
      <c r="J1052" s="176" t="s">
        <v>11389</v>
      </c>
      <c r="K1052" s="176" t="s">
        <v>11388</v>
      </c>
      <c r="L1052" s="8">
        <v>14</v>
      </c>
      <c r="M1052" s="116"/>
      <c r="P10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&lt;tr&gt;&lt;td&gt;55117-0000&lt;/td&gt;&lt;td&gt;Preboring&lt;/td&gt;&lt;td&gt;Each&lt;/td&gt;&lt;td&gt;PREBORING&lt;/td&gt;&lt;td&gt;EACH&lt;/td&gt;&lt;td&gt;0&lt;/td&gt;&lt;td&gt;3&lt;/td&gt;&lt;td&gt;N&lt;/td&gt;&lt;td&gt; &lt;/td&gt;&lt;td&gt;&lt;/td&gt;&lt;/tr&gt;</v>
      </c>
      <c r="Q1052" s="106" t="str">
        <f>IF(PayItems[[#This Row],[Date Added / Modified]]&gt;0,TEXT(PayItems[[#This Row],[Date Added / Modified]],"m/d/yyy"),"")</f>
        <v/>
      </c>
    </row>
    <row r="1053" spans="1:17" x14ac:dyDescent="0.2">
      <c r="A1053" s="6" t="s">
        <v>1595</v>
      </c>
      <c r="B1053" s="6" t="s">
        <v>51</v>
      </c>
      <c r="C1053" s="6" t="s">
        <v>110</v>
      </c>
      <c r="D1053" s="6" t="s">
        <v>1597</v>
      </c>
      <c r="E1053" s="8" t="s">
        <v>63</v>
      </c>
      <c r="F1053" s="8">
        <v>0</v>
      </c>
      <c r="G1053" s="8">
        <v>3</v>
      </c>
      <c r="H1053" s="6" t="s">
        <v>344</v>
      </c>
      <c r="I1053" s="176" t="s">
        <v>11389</v>
      </c>
      <c r="J1053" s="176" t="s">
        <v>11389</v>
      </c>
      <c r="K1053" s="176" t="s">
        <v>11388</v>
      </c>
      <c r="L1053" s="8">
        <v>14</v>
      </c>
      <c r="M1053" s="116"/>
      <c r="P10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&lt;tr&gt;&lt;td&gt;55120-0000&lt;/td&gt;&lt;td&gt;Test pile&lt;/td&gt;&lt;td&gt;m&lt;/td&gt;&lt;td&gt;TEST PILE&lt;/td&gt;&lt;td&gt;LNFT&lt;/td&gt;&lt;td&gt;0&lt;/td&gt;&lt;td&gt;3&lt;/td&gt;&lt;td&gt;N&lt;/td&gt;&lt;td&gt; &lt;/td&gt;&lt;td&gt;&lt;/td&gt;&lt;/tr&gt;</v>
      </c>
      <c r="Q1053" s="106" t="str">
        <f>IF(PayItems[[#This Row],[Date Added / Modified]]&gt;0,TEXT(PayItems[[#This Row],[Date Added / Modified]],"m/d/yyy"),"")</f>
        <v/>
      </c>
    </row>
    <row r="1054" spans="1:17" x14ac:dyDescent="0.2">
      <c r="A1054" s="6" t="s">
        <v>1596</v>
      </c>
      <c r="B1054" s="6" t="s">
        <v>51</v>
      </c>
      <c r="C1054" s="6" t="s">
        <v>6</v>
      </c>
      <c r="D1054" s="6" t="s">
        <v>1597</v>
      </c>
      <c r="E1054" s="8" t="s">
        <v>59</v>
      </c>
      <c r="F1054" s="8">
        <v>0</v>
      </c>
      <c r="G1054" s="8">
        <v>3</v>
      </c>
      <c r="H1054" s="6" t="s">
        <v>344</v>
      </c>
      <c r="I1054" s="176" t="s">
        <v>11389</v>
      </c>
      <c r="J1054" s="176" t="s">
        <v>11389</v>
      </c>
      <c r="K1054" s="176" t="s">
        <v>11388</v>
      </c>
      <c r="L1054" s="8">
        <v>14</v>
      </c>
      <c r="M1054" s="116"/>
      <c r="P10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&lt;tr&gt;&lt;td&gt;55121-0000&lt;/td&gt;&lt;td&gt;Test pile&lt;/td&gt;&lt;td&gt;Each&lt;/td&gt;&lt;td&gt;TEST PILE&lt;/td&gt;&lt;td&gt;EACH&lt;/td&gt;&lt;td&gt;0&lt;/td&gt;&lt;td&gt;3&lt;/td&gt;&lt;td&gt;N&lt;/td&gt;&lt;td&gt; &lt;/td&gt;&lt;td&gt;&lt;/td&gt;&lt;/tr&gt;</v>
      </c>
      <c r="Q1054" s="106" t="str">
        <f>IF(PayItems[[#This Row],[Date Added / Modified]]&gt;0,TEXT(PayItems[[#This Row],[Date Added / Modified]],"m/d/yyy"),"")</f>
        <v/>
      </c>
    </row>
    <row r="1055" spans="1:17" x14ac:dyDescent="0.2">
      <c r="A1055" s="6" t="s">
        <v>1598</v>
      </c>
      <c r="B1055" s="6" t="s">
        <v>161</v>
      </c>
      <c r="C1055" s="6" t="s">
        <v>6</v>
      </c>
      <c r="D1055" s="6" t="s">
        <v>1599</v>
      </c>
      <c r="E1055" s="8" t="s">
        <v>59</v>
      </c>
      <c r="F1055" s="8">
        <v>0</v>
      </c>
      <c r="G1055" s="8">
        <v>3</v>
      </c>
      <c r="H1055" s="6" t="s">
        <v>344</v>
      </c>
      <c r="I1055" s="176" t="s">
        <v>11389</v>
      </c>
      <c r="J1055" s="176" t="s">
        <v>11389</v>
      </c>
      <c r="K1055" s="176" t="s">
        <v>11388</v>
      </c>
      <c r="L1055" s="8">
        <v>14</v>
      </c>
      <c r="M1055" s="116"/>
      <c r="P10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&lt;tr&gt;&lt;td&gt;55125-0000&lt;/td&gt;&lt;td&gt;Pile stress monitoring&lt;/td&gt;&lt;td&gt;Each&lt;/td&gt;&lt;td&gt;PILE STRESS MONITORING&lt;/td&gt;&lt;td&gt;EACH&lt;/td&gt;&lt;td&gt;0&lt;/td&gt;&lt;td&gt;3&lt;/td&gt;&lt;td&gt;N&lt;/td&gt;&lt;td&gt; &lt;/td&gt;&lt;td&gt;&lt;/td&gt;&lt;/tr&gt;</v>
      </c>
      <c r="Q1055" s="106" t="str">
        <f>IF(PayItems[[#This Row],[Date Added / Modified]]&gt;0,TEXT(PayItems[[#This Row],[Date Added / Modified]],"m/d/yyy"),"")</f>
        <v/>
      </c>
    </row>
    <row r="1056" spans="1:17" x14ac:dyDescent="0.2">
      <c r="A1056" s="6" t="s">
        <v>1696</v>
      </c>
      <c r="B1056" s="6" t="s">
        <v>1697</v>
      </c>
      <c r="C1056" s="6" t="s">
        <v>113</v>
      </c>
      <c r="D1056" s="6" t="s">
        <v>1698</v>
      </c>
      <c r="E1056" s="8" t="s">
        <v>65</v>
      </c>
      <c r="F1056" s="8">
        <v>0</v>
      </c>
      <c r="G1056" s="8">
        <v>3</v>
      </c>
      <c r="H1056" s="6" t="s">
        <v>344</v>
      </c>
      <c r="I1056" s="176" t="s">
        <v>11389</v>
      </c>
      <c r="J1056" s="176" t="s">
        <v>11389</v>
      </c>
      <c r="K1056" s="176" t="s">
        <v>11388</v>
      </c>
      <c r="L1056" s="8">
        <v>14</v>
      </c>
      <c r="M1056" s="116"/>
      <c r="P10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&lt;tr&gt;&lt;td&gt;55201-0100&lt;/td&gt;&lt;td&gt;Structural concrete, class A&lt;/td&gt;&lt;td&gt;m3&lt;/td&gt;&lt;td&gt;STRUCTURAL CONCRETE, CLASS A&lt;/td&gt;&lt;td&gt;CUYD&lt;/td&gt;&lt;td&gt;0&lt;/td&gt;&lt;td&gt;3&lt;/td&gt;&lt;td&gt;N&lt;/td&gt;&lt;td&gt; &lt;/td&gt;&lt;td&gt;&lt;/td&gt;&lt;/tr&gt;</v>
      </c>
      <c r="Q1056" s="106" t="str">
        <f>IF(PayItems[[#This Row],[Date Added / Modified]]&gt;0,TEXT(PayItems[[#This Row],[Date Added / Modified]],"m/d/yyy"),"")</f>
        <v/>
      </c>
    </row>
    <row r="1057" spans="1:17" x14ac:dyDescent="0.2">
      <c r="A1057" s="6" t="s">
        <v>1699</v>
      </c>
      <c r="B1057" s="6" t="s">
        <v>1700</v>
      </c>
      <c r="C1057" s="6" t="s">
        <v>113</v>
      </c>
      <c r="D1057" s="6" t="s">
        <v>1701</v>
      </c>
      <c r="E1057" s="8" t="s">
        <v>65</v>
      </c>
      <c r="F1057" s="8">
        <v>0</v>
      </c>
      <c r="G1057" s="8">
        <v>3</v>
      </c>
      <c r="H1057" s="6" t="s">
        <v>344</v>
      </c>
      <c r="I1057" s="176" t="s">
        <v>11389</v>
      </c>
      <c r="J1057" s="176" t="s">
        <v>11389</v>
      </c>
      <c r="K1057" s="176" t="s">
        <v>11388</v>
      </c>
      <c r="L1057" s="8">
        <v>14</v>
      </c>
      <c r="M1057" s="116"/>
      <c r="P10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&lt;tr&gt;&lt;td&gt;55201-0200&lt;/td&gt;&lt;td&gt;Structural concrete, class A (AE)&lt;/td&gt;&lt;td&gt;m3&lt;/td&gt;&lt;td&gt;STRUCTURAL CONCRETE, CLASS A (AE)&lt;/td&gt;&lt;td&gt;CUYD&lt;/td&gt;&lt;td&gt;0&lt;/td&gt;&lt;td&gt;3&lt;/td&gt;&lt;td&gt;N&lt;/td&gt;&lt;td&gt; &lt;/td&gt;&lt;td&gt;&lt;/td&gt;&lt;/tr&gt;</v>
      </c>
      <c r="Q1057" s="106" t="str">
        <f>IF(PayItems[[#This Row],[Date Added / Modified]]&gt;0,TEXT(PayItems[[#This Row],[Date Added / Modified]],"m/d/yyy"),"")</f>
        <v/>
      </c>
    </row>
    <row r="1058" spans="1:17" x14ac:dyDescent="0.2">
      <c r="A1058" s="6" t="s">
        <v>1702</v>
      </c>
      <c r="B1058" s="6" t="s">
        <v>1703</v>
      </c>
      <c r="C1058" s="6" t="s">
        <v>113</v>
      </c>
      <c r="D1058" s="6" t="s">
        <v>1704</v>
      </c>
      <c r="E1058" s="8" t="s">
        <v>65</v>
      </c>
      <c r="F1058" s="8">
        <v>0</v>
      </c>
      <c r="G1058" s="8">
        <v>3</v>
      </c>
      <c r="H1058" s="6" t="s">
        <v>344</v>
      </c>
      <c r="I1058" s="176" t="s">
        <v>11389</v>
      </c>
      <c r="J1058" s="176" t="s">
        <v>11389</v>
      </c>
      <c r="K1058" s="176" t="s">
        <v>11388</v>
      </c>
      <c r="L1058" s="8">
        <v>14</v>
      </c>
      <c r="M1058" s="116"/>
      <c r="P10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&lt;tr&gt;&lt;td&gt;55201-0500&lt;/td&gt;&lt;td&gt;Structural concrete, class C&lt;/td&gt;&lt;td&gt;m3&lt;/td&gt;&lt;td&gt;STRUCTURAL CONCRETE, CLASS C&lt;/td&gt;&lt;td&gt;CUYD&lt;/td&gt;&lt;td&gt;0&lt;/td&gt;&lt;td&gt;3&lt;/td&gt;&lt;td&gt;N&lt;/td&gt;&lt;td&gt; &lt;/td&gt;&lt;td&gt;&lt;/td&gt;&lt;/tr&gt;</v>
      </c>
      <c r="Q1058" s="106" t="str">
        <f>IF(PayItems[[#This Row],[Date Added / Modified]]&gt;0,TEXT(PayItems[[#This Row],[Date Added / Modified]],"m/d/yyy"),"")</f>
        <v/>
      </c>
    </row>
    <row r="1059" spans="1:17" x14ac:dyDescent="0.2">
      <c r="A1059" s="6" t="s">
        <v>1705</v>
      </c>
      <c r="B1059" s="6" t="s">
        <v>1706</v>
      </c>
      <c r="C1059" s="6" t="s">
        <v>113</v>
      </c>
      <c r="D1059" s="6" t="s">
        <v>1707</v>
      </c>
      <c r="E1059" s="8" t="s">
        <v>65</v>
      </c>
      <c r="F1059" s="8">
        <v>0</v>
      </c>
      <c r="G1059" s="8">
        <v>3</v>
      </c>
      <c r="H1059" s="6" t="s">
        <v>344</v>
      </c>
      <c r="I1059" s="176" t="s">
        <v>11389</v>
      </c>
      <c r="J1059" s="176" t="s">
        <v>11389</v>
      </c>
      <c r="K1059" s="176" t="s">
        <v>11388</v>
      </c>
      <c r="L1059" s="8">
        <v>14</v>
      </c>
      <c r="M1059" s="116"/>
      <c r="P10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&lt;tr&gt;&lt;td&gt;55201-0600&lt;/td&gt;&lt;td&gt;Structural concrete, class C (AE)&lt;/td&gt;&lt;td&gt;m3&lt;/td&gt;&lt;td&gt;STRUCTURAL CONCRETE, CLASS C (AE)&lt;/td&gt;&lt;td&gt;CUYD&lt;/td&gt;&lt;td&gt;0&lt;/td&gt;&lt;td&gt;3&lt;/td&gt;&lt;td&gt;N&lt;/td&gt;&lt;td&gt; &lt;/td&gt;&lt;td&gt;&lt;/td&gt;&lt;/tr&gt;</v>
      </c>
      <c r="Q1059" s="106" t="str">
        <f>IF(PayItems[[#This Row],[Date Added / Modified]]&gt;0,TEXT(PayItems[[#This Row],[Date Added / Modified]],"m/d/yyy"),"")</f>
        <v/>
      </c>
    </row>
    <row r="1060" spans="1:17" x14ac:dyDescent="0.2">
      <c r="A1060" s="6" t="s">
        <v>1708</v>
      </c>
      <c r="B1060" s="6" t="s">
        <v>1709</v>
      </c>
      <c r="C1060" s="6" t="s">
        <v>113</v>
      </c>
      <c r="D1060" s="6" t="s">
        <v>1710</v>
      </c>
      <c r="E1060" s="8" t="s">
        <v>65</v>
      </c>
      <c r="F1060" s="8">
        <v>0</v>
      </c>
      <c r="G1060" s="8">
        <v>3</v>
      </c>
      <c r="H1060" s="6" t="s">
        <v>344</v>
      </c>
      <c r="I1060" s="176" t="s">
        <v>11389</v>
      </c>
      <c r="J1060" s="176" t="s">
        <v>11389</v>
      </c>
      <c r="K1060" s="176" t="s">
        <v>11388</v>
      </c>
      <c r="L1060" s="8">
        <v>14</v>
      </c>
      <c r="M1060" s="116"/>
      <c r="P10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&lt;tr&gt;&lt;td&gt;55201-0800&lt;/td&gt;&lt;td&gt;Structural concrete, class D (AE)&lt;/td&gt;&lt;td&gt;m3&lt;/td&gt;&lt;td&gt;STRUCTURAL CONCRETE, CLASS D (AE)&lt;/td&gt;&lt;td&gt;CUYD&lt;/td&gt;&lt;td&gt;0&lt;/td&gt;&lt;td&gt;3&lt;/td&gt;&lt;td&gt;N&lt;/td&gt;&lt;td&gt; &lt;/td&gt;&lt;td&gt;&lt;/td&gt;&lt;/tr&gt;</v>
      </c>
      <c r="Q1060" s="106" t="str">
        <f>IF(PayItems[[#This Row],[Date Added / Modified]]&gt;0,TEXT(PayItems[[#This Row],[Date Added / Modified]],"m/d/yyy"),"")</f>
        <v/>
      </c>
    </row>
    <row r="1061" spans="1:17" x14ac:dyDescent="0.2">
      <c r="A1061" s="6" t="s">
        <v>1711</v>
      </c>
      <c r="B1061" s="6" t="s">
        <v>4146</v>
      </c>
      <c r="C1061" s="6" t="s">
        <v>113</v>
      </c>
      <c r="D1061" s="6" t="s">
        <v>4147</v>
      </c>
      <c r="E1061" s="8" t="s">
        <v>65</v>
      </c>
      <c r="F1061" s="8">
        <v>0</v>
      </c>
      <c r="G1061" s="8">
        <v>3</v>
      </c>
      <c r="H1061" s="6" t="s">
        <v>344</v>
      </c>
      <c r="I1061" s="176" t="s">
        <v>11389</v>
      </c>
      <c r="J1061" s="176" t="s">
        <v>11389</v>
      </c>
      <c r="K1061" s="176" t="s">
        <v>11388</v>
      </c>
      <c r="L1061" s="8">
        <v>14</v>
      </c>
      <c r="M1061" s="116"/>
      <c r="P10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&lt;tr&gt;&lt;td&gt;55201-1200&lt;/td&gt;&lt;td&gt;Structural concrete, class S (seal)&lt;/td&gt;&lt;td&gt;m3&lt;/td&gt;&lt;td&gt;STRUCTURAL CONCRETE, CLASS S (SEAL)&lt;/td&gt;&lt;td&gt;CUYD&lt;/td&gt;&lt;td&gt;0&lt;/td&gt;&lt;td&gt;3&lt;/td&gt;&lt;td&gt;N&lt;/td&gt;&lt;td&gt; &lt;/td&gt;&lt;td&gt;&lt;/td&gt;&lt;/tr&gt;</v>
      </c>
      <c r="Q1061" s="106" t="str">
        <f>IF(PayItems[[#This Row],[Date Added / Modified]]&gt;0,TEXT(PayItems[[#This Row],[Date Added / Modified]],"m/d/yyy"),"")</f>
        <v/>
      </c>
    </row>
    <row r="1062" spans="1:17" x14ac:dyDescent="0.2">
      <c r="A1062" s="106" t="s">
        <v>10821</v>
      </c>
      <c r="B1062" s="106" t="s">
        <v>10819</v>
      </c>
      <c r="C1062" s="88" t="s">
        <v>113</v>
      </c>
      <c r="D1062" s="106" t="s">
        <v>10820</v>
      </c>
      <c r="E1062" s="104" t="s">
        <v>65</v>
      </c>
      <c r="F1062" s="104">
        <v>0</v>
      </c>
      <c r="G1062" s="104">
        <v>3</v>
      </c>
      <c r="H1062" s="88" t="s">
        <v>344</v>
      </c>
      <c r="I1062" s="176" t="s">
        <v>11389</v>
      </c>
      <c r="J1062" s="176" t="s">
        <v>11389</v>
      </c>
      <c r="K1062" s="176" t="s">
        <v>11388</v>
      </c>
      <c r="L1062" s="104">
        <v>14</v>
      </c>
      <c r="M1062" s="116">
        <v>42569</v>
      </c>
      <c r="N1062" s="106" t="s">
        <v>9977</v>
      </c>
      <c r="O1062" s="106"/>
      <c r="P10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&lt;tr&gt;&lt;td&gt;55201-1500&lt;/td&gt;&lt;td&gt;Structural concrete, class StateDOT&lt;/td&gt;&lt;td&gt;m3&lt;/td&gt;&lt;td&gt;STRUCTURAL CONCRETE, CLASS STATEDOT&lt;/td&gt;&lt;td&gt;CUYD&lt;/td&gt;&lt;td&gt;0&lt;/td&gt;&lt;td&gt;3&lt;/td&gt;&lt;td&gt;N&lt;/td&gt;&lt;td&gt;7/18/2016&lt;/td&gt;&lt;td&gt;&lt;/td&gt;&lt;/tr&gt;</v>
      </c>
      <c r="Q1062" s="106" t="str">
        <f>IF(PayItems[[#This Row],[Date Added / Modified]]&gt;0,TEXT(PayItems[[#This Row],[Date Added / Modified]],"m/d/yyy"),"")</f>
        <v>7/18/2016</v>
      </c>
    </row>
    <row r="1063" spans="1:17" x14ac:dyDescent="0.2">
      <c r="A1063" s="6" t="s">
        <v>1712</v>
      </c>
      <c r="B1063" s="6" t="s">
        <v>1713</v>
      </c>
      <c r="C1063" s="6" t="s">
        <v>109</v>
      </c>
      <c r="D1063" s="6" t="s">
        <v>1714</v>
      </c>
      <c r="E1063" s="8" t="s">
        <v>62</v>
      </c>
      <c r="F1063" s="8">
        <v>0</v>
      </c>
      <c r="G1063" s="8">
        <v>3</v>
      </c>
      <c r="H1063" s="6" t="s">
        <v>344</v>
      </c>
      <c r="I1063" s="176" t="s">
        <v>11389</v>
      </c>
      <c r="J1063" s="176" t="s">
        <v>11389</v>
      </c>
      <c r="K1063" s="176" t="s">
        <v>11388</v>
      </c>
      <c r="L1063" s="8">
        <v>14</v>
      </c>
      <c r="M1063" s="116"/>
      <c r="P10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&lt;tr&gt;&lt;td&gt;55202-1000&lt;/td&gt;&lt;td&gt;Structural concrete, class D (AE), for approach slabs, type 1&lt;/td&gt;&lt;td&gt;m2&lt;/td&gt;&lt;td&gt;STRUCTURAL CONCRETE, CLASS D (AE), FOR APPROACH SLABS, TYPE 1&lt;/td&gt;&lt;td&gt;SQYD&lt;/td&gt;&lt;td&gt;0&lt;/td&gt;&lt;td&gt;3&lt;/td&gt;&lt;td&gt;N&lt;/td&gt;&lt;td&gt; &lt;/td&gt;&lt;td&gt;&lt;/td&gt;&lt;/tr&gt;</v>
      </c>
      <c r="Q1063" s="106" t="str">
        <f>IF(PayItems[[#This Row],[Date Added / Modified]]&gt;0,TEXT(PayItems[[#This Row],[Date Added / Modified]],"m/d/yyy"),"")</f>
        <v/>
      </c>
    </row>
    <row r="1064" spans="1:17" x14ac:dyDescent="0.2">
      <c r="A1064" s="6" t="s">
        <v>1715</v>
      </c>
      <c r="B1064" s="6" t="s">
        <v>1716</v>
      </c>
      <c r="C1064" s="6" t="s">
        <v>109</v>
      </c>
      <c r="D1064" s="6" t="s">
        <v>1717</v>
      </c>
      <c r="E1064" s="8" t="s">
        <v>62</v>
      </c>
      <c r="F1064" s="8">
        <v>0</v>
      </c>
      <c r="G1064" s="8">
        <v>3</v>
      </c>
      <c r="H1064" s="6" t="s">
        <v>344</v>
      </c>
      <c r="I1064" s="176" t="s">
        <v>11389</v>
      </c>
      <c r="J1064" s="176" t="s">
        <v>11389</v>
      </c>
      <c r="K1064" s="176" t="s">
        <v>11388</v>
      </c>
      <c r="L1064" s="8">
        <v>14</v>
      </c>
      <c r="M1064" s="116"/>
      <c r="P10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&lt;tr&gt;&lt;td&gt;55202-2000&lt;/td&gt;&lt;td&gt;Structural concrete, class D (AE), for approach slabs, type 2&lt;/td&gt;&lt;td&gt;m2&lt;/td&gt;&lt;td&gt;STRUCTURAL CONCRETE, CLASS D (AE), FOR APPROACH SLABS, TYPE 2&lt;/td&gt;&lt;td&gt;SQYD&lt;/td&gt;&lt;td&gt;0&lt;/td&gt;&lt;td&gt;3&lt;/td&gt;&lt;td&gt;N&lt;/td&gt;&lt;td&gt; &lt;/td&gt;&lt;td&gt;&lt;/td&gt;&lt;/tr&gt;</v>
      </c>
      <c r="Q1064" s="106" t="str">
        <f>IF(PayItems[[#This Row],[Date Added / Modified]]&gt;0,TEXT(PayItems[[#This Row],[Date Added / Modified]],"m/d/yyy"),"")</f>
        <v/>
      </c>
    </row>
    <row r="1065" spans="1:17" x14ac:dyDescent="0.2">
      <c r="A1065" s="6" t="s">
        <v>1718</v>
      </c>
      <c r="B1065" s="6" t="s">
        <v>1719</v>
      </c>
      <c r="C1065" s="6" t="s">
        <v>109</v>
      </c>
      <c r="D1065" s="6" t="s">
        <v>8652</v>
      </c>
      <c r="E1065" s="8" t="s">
        <v>62</v>
      </c>
      <c r="F1065" s="8">
        <v>0</v>
      </c>
      <c r="G1065" s="8">
        <v>3</v>
      </c>
      <c r="H1065" s="6" t="s">
        <v>344</v>
      </c>
      <c r="I1065" s="176" t="s">
        <v>11389</v>
      </c>
      <c r="J1065" s="176" t="s">
        <v>11389</v>
      </c>
      <c r="K1065" s="176" t="s">
        <v>11388</v>
      </c>
      <c r="L1065" s="8">
        <v>14</v>
      </c>
      <c r="M1065" s="116"/>
      <c r="P10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&lt;tr&gt;&lt;td&gt;55202-3000&lt;/td&gt;&lt;td&gt;Structural concrete, class A(AE), for precast wall panels&lt;/td&gt;&lt;td&gt;m2&lt;/td&gt;&lt;td&gt;STRUCTURAL CONCRETE, CLASS A (AE), FOR PRECAST WALL PANELS&lt;/td&gt;&lt;td&gt;SQYD&lt;/td&gt;&lt;td&gt;0&lt;/td&gt;&lt;td&gt;3&lt;/td&gt;&lt;td&gt;N&lt;/td&gt;&lt;td&gt; &lt;/td&gt;&lt;td&gt;&lt;/td&gt;&lt;/tr&gt;</v>
      </c>
      <c r="Q1065" s="106" t="str">
        <f>IF(PayItems[[#This Row],[Date Added / Modified]]&gt;0,TEXT(PayItems[[#This Row],[Date Added / Modified]],"m/d/yyy"),"")</f>
        <v/>
      </c>
    </row>
    <row r="1066" spans="1:17" x14ac:dyDescent="0.2">
      <c r="A1066" s="6" t="s">
        <v>9123</v>
      </c>
      <c r="B1066" s="6" t="s">
        <v>1713</v>
      </c>
      <c r="C1066" s="6" t="s">
        <v>113</v>
      </c>
      <c r="D1066" s="6" t="s">
        <v>1714</v>
      </c>
      <c r="E1066" s="8" t="s">
        <v>65</v>
      </c>
      <c r="F1066" s="8">
        <v>0</v>
      </c>
      <c r="G1066" s="8">
        <v>3</v>
      </c>
      <c r="H1066" s="6" t="s">
        <v>344</v>
      </c>
      <c r="I1066" s="176" t="s">
        <v>11389</v>
      </c>
      <c r="J1066" s="176" t="s">
        <v>11389</v>
      </c>
      <c r="K1066" s="176" t="s">
        <v>11388</v>
      </c>
      <c r="L1066" s="8">
        <v>14</v>
      </c>
      <c r="M1066" s="116"/>
      <c r="P10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&lt;tr&gt;&lt;td&gt;55203-1000&lt;/td&gt;&lt;td&gt;Structural concrete, class D (AE), for approach slabs, type 1&lt;/td&gt;&lt;td&gt;m3&lt;/td&gt;&lt;td&gt;STRUCTURAL CONCRETE, CLASS D (AE), FOR APPROACH SLABS, TYPE 1&lt;/td&gt;&lt;td&gt;CUYD&lt;/td&gt;&lt;td&gt;0&lt;/td&gt;&lt;td&gt;3&lt;/td&gt;&lt;td&gt;N&lt;/td&gt;&lt;td&gt; &lt;/td&gt;&lt;td&gt;&lt;/td&gt;&lt;/tr&gt;</v>
      </c>
      <c r="Q1066" s="106" t="str">
        <f>IF(PayItems[[#This Row],[Date Added / Modified]]&gt;0,TEXT(PayItems[[#This Row],[Date Added / Modified]],"m/d/yyy"),"")</f>
        <v/>
      </c>
    </row>
    <row r="1067" spans="1:17" x14ac:dyDescent="0.2">
      <c r="A1067" s="6" t="s">
        <v>9124</v>
      </c>
      <c r="B1067" s="6" t="s">
        <v>1716</v>
      </c>
      <c r="C1067" s="6" t="s">
        <v>113</v>
      </c>
      <c r="D1067" s="6" t="s">
        <v>1717</v>
      </c>
      <c r="E1067" s="8" t="s">
        <v>65</v>
      </c>
      <c r="F1067" s="8">
        <v>0</v>
      </c>
      <c r="G1067" s="8">
        <v>3</v>
      </c>
      <c r="H1067" s="6" t="s">
        <v>344</v>
      </c>
      <c r="I1067" s="176" t="s">
        <v>11389</v>
      </c>
      <c r="J1067" s="176" t="s">
        <v>11389</v>
      </c>
      <c r="K1067" s="176" t="s">
        <v>11388</v>
      </c>
      <c r="L1067" s="8">
        <v>14</v>
      </c>
      <c r="M1067" s="116"/>
      <c r="P10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&lt;tr&gt;&lt;td&gt;55203-2000&lt;/td&gt;&lt;td&gt;Structural concrete, class D (AE), for approach slabs, type 2&lt;/td&gt;&lt;td&gt;m3&lt;/td&gt;&lt;td&gt;STRUCTURAL CONCRETE, CLASS D (AE), FOR APPROACH SLABS, TYPE 2&lt;/td&gt;&lt;td&gt;CUYD&lt;/td&gt;&lt;td&gt;0&lt;/td&gt;&lt;td&gt;3&lt;/td&gt;&lt;td&gt;N&lt;/td&gt;&lt;td&gt; &lt;/td&gt;&lt;td&gt;&lt;/td&gt;&lt;/tr&gt;</v>
      </c>
      <c r="Q1067" s="106" t="str">
        <f>IF(PayItems[[#This Row],[Date Added / Modified]]&gt;0,TEXT(PayItems[[#This Row],[Date Added / Modified]],"m/d/yyy"),"")</f>
        <v/>
      </c>
    </row>
    <row r="1068" spans="1:17" x14ac:dyDescent="0.2">
      <c r="A1068" s="6" t="s">
        <v>10146</v>
      </c>
      <c r="B1068" s="6" t="s">
        <v>10147</v>
      </c>
      <c r="C1068" s="6" t="s">
        <v>113</v>
      </c>
      <c r="D1068" s="6" t="s">
        <v>10148</v>
      </c>
      <c r="E1068" s="8" t="s">
        <v>65</v>
      </c>
      <c r="F1068" s="8">
        <v>0</v>
      </c>
      <c r="G1068" s="8">
        <v>3</v>
      </c>
      <c r="H1068" s="6" t="s">
        <v>344</v>
      </c>
      <c r="I1068" s="176" t="s">
        <v>11389</v>
      </c>
      <c r="J1068" s="176" t="s">
        <v>11389</v>
      </c>
      <c r="K1068" s="176" t="s">
        <v>11388</v>
      </c>
      <c r="L1068" s="8">
        <v>14</v>
      </c>
      <c r="M1068" s="116">
        <v>42207</v>
      </c>
      <c r="N1068" s="106" t="s">
        <v>9962</v>
      </c>
      <c r="O1068" s="106"/>
      <c r="P10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&lt;tr&gt;&lt;td&gt;55210-0000&lt;/td&gt;&lt;td&gt;Precast structural concrete&lt;/td&gt;&lt;td&gt;m3&lt;/td&gt;&lt;td&gt;PRECAST STRUCTURAL CONCRETE&lt;/td&gt;&lt;td&gt;CUYD&lt;/td&gt;&lt;td&gt;0&lt;/td&gt;&lt;td&gt;3&lt;/td&gt;&lt;td&gt;N&lt;/td&gt;&lt;td&gt;7/22/2015&lt;/td&gt;&lt;td&gt;&lt;/td&gt;&lt;/tr&gt;</v>
      </c>
      <c r="Q1068" s="106" t="str">
        <f>IF(PayItems[[#This Row],[Date Added / Modified]]&gt;0,TEXT(PayItems[[#This Row],[Date Added / Modified]],"m/d/yyy"),"")</f>
        <v>7/22/2015</v>
      </c>
    </row>
    <row r="1069" spans="1:17" x14ac:dyDescent="0.2">
      <c r="A1069" s="6" t="s">
        <v>9125</v>
      </c>
      <c r="B1069" s="6" t="s">
        <v>8563</v>
      </c>
      <c r="C1069" s="6" t="s">
        <v>113</v>
      </c>
      <c r="D1069" s="6" t="s">
        <v>8576</v>
      </c>
      <c r="E1069" s="8" t="s">
        <v>65</v>
      </c>
      <c r="F1069" s="8">
        <v>0</v>
      </c>
      <c r="G1069" s="8">
        <v>3</v>
      </c>
      <c r="H1069" s="6" t="s">
        <v>344</v>
      </c>
      <c r="I1069" s="176" t="s">
        <v>11389</v>
      </c>
      <c r="J1069" s="176" t="s">
        <v>11389</v>
      </c>
      <c r="K1069" s="176" t="s">
        <v>11388</v>
      </c>
      <c r="L1069" s="8">
        <v>14</v>
      </c>
      <c r="M1069" s="116"/>
      <c r="P10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&lt;tr&gt;&lt;td&gt;55210-0100&lt;/td&gt;&lt;td&gt;Precast structural concrete, class A, abutment&lt;/td&gt;&lt;td&gt;m3&lt;/td&gt;&lt;td&gt;PRECAST STRUCTURAL CONCRETE, CLASS A, ABUTMENT&lt;/td&gt;&lt;td&gt;CUYD&lt;/td&gt;&lt;td&gt;0&lt;/td&gt;&lt;td&gt;3&lt;/td&gt;&lt;td&gt;N&lt;/td&gt;&lt;td&gt; &lt;/td&gt;&lt;td&gt;&lt;/td&gt;&lt;/tr&gt;</v>
      </c>
      <c r="Q1069" s="106" t="str">
        <f>IF(PayItems[[#This Row],[Date Added / Modified]]&gt;0,TEXT(PayItems[[#This Row],[Date Added / Modified]],"m/d/yyy"),"")</f>
        <v/>
      </c>
    </row>
    <row r="1070" spans="1:17" x14ac:dyDescent="0.2">
      <c r="A1070" s="6" t="s">
        <v>9126</v>
      </c>
      <c r="B1070" s="6" t="s">
        <v>8562</v>
      </c>
      <c r="C1070" s="6" t="s">
        <v>113</v>
      </c>
      <c r="D1070" s="6" t="s">
        <v>8577</v>
      </c>
      <c r="E1070" s="8" t="s">
        <v>65</v>
      </c>
      <c r="F1070" s="8">
        <v>0</v>
      </c>
      <c r="G1070" s="8">
        <v>3</v>
      </c>
      <c r="H1070" s="6" t="s">
        <v>344</v>
      </c>
      <c r="I1070" s="176" t="s">
        <v>11389</v>
      </c>
      <c r="J1070" s="176" t="s">
        <v>11389</v>
      </c>
      <c r="K1070" s="176" t="s">
        <v>11388</v>
      </c>
      <c r="L1070" s="8">
        <v>14</v>
      </c>
      <c r="M1070" s="116"/>
      <c r="P10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&lt;tr&gt;&lt;td&gt;55210-0200&lt;/td&gt;&lt;td&gt;Precast structural concrete, class A, deck&lt;/td&gt;&lt;td&gt;m3&lt;/td&gt;&lt;td&gt;PRECAST STRUCTURAL CONCRETE, CLASS A, DECK&lt;/td&gt;&lt;td&gt;CUYD&lt;/td&gt;&lt;td&gt;0&lt;/td&gt;&lt;td&gt;3&lt;/td&gt;&lt;td&gt;N&lt;/td&gt;&lt;td&gt; &lt;/td&gt;&lt;td&gt;&lt;/td&gt;&lt;/tr&gt;</v>
      </c>
      <c r="Q1070" s="106" t="str">
        <f>IF(PayItems[[#This Row],[Date Added / Modified]]&gt;0,TEXT(PayItems[[#This Row],[Date Added / Modified]],"m/d/yyy"),"")</f>
        <v/>
      </c>
    </row>
    <row r="1071" spans="1:17" x14ac:dyDescent="0.2">
      <c r="A1071" s="6" t="s">
        <v>9127</v>
      </c>
      <c r="B1071" s="6" t="s">
        <v>8564</v>
      </c>
      <c r="C1071" s="6" t="s">
        <v>113</v>
      </c>
      <c r="D1071" s="6" t="s">
        <v>8578</v>
      </c>
      <c r="E1071" s="8" t="s">
        <v>65</v>
      </c>
      <c r="F1071" s="8">
        <v>0</v>
      </c>
      <c r="G1071" s="8">
        <v>3</v>
      </c>
      <c r="H1071" s="6" t="s">
        <v>344</v>
      </c>
      <c r="I1071" s="176" t="s">
        <v>11389</v>
      </c>
      <c r="J1071" s="176" t="s">
        <v>11389</v>
      </c>
      <c r="K1071" s="176" t="s">
        <v>11388</v>
      </c>
      <c r="L1071" s="8">
        <v>14</v>
      </c>
      <c r="M1071" s="116"/>
      <c r="P10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&lt;tr&gt;&lt;td&gt;55210-0300&lt;/td&gt;&lt;td&gt;Precast structural concrete, class A, pier&lt;/td&gt;&lt;td&gt;m3&lt;/td&gt;&lt;td&gt;PRECAST STRUCTURAL CONCRETE, CLASS A, PIER&lt;/td&gt;&lt;td&gt;CUYD&lt;/td&gt;&lt;td&gt;0&lt;/td&gt;&lt;td&gt;3&lt;/td&gt;&lt;td&gt;N&lt;/td&gt;&lt;td&gt; &lt;/td&gt;&lt;td&gt;&lt;/td&gt;&lt;/tr&gt;</v>
      </c>
      <c r="Q1071" s="106" t="str">
        <f>IF(PayItems[[#This Row],[Date Added / Modified]]&gt;0,TEXT(PayItems[[#This Row],[Date Added / Modified]],"m/d/yyy"),"")</f>
        <v/>
      </c>
    </row>
    <row r="1072" spans="1:17" x14ac:dyDescent="0.2">
      <c r="A1072" s="6" t="s">
        <v>9128</v>
      </c>
      <c r="B1072" s="6" t="s">
        <v>10114</v>
      </c>
      <c r="C1072" s="6" t="s">
        <v>113</v>
      </c>
      <c r="D1072" s="6" t="s">
        <v>10117</v>
      </c>
      <c r="E1072" s="8" t="s">
        <v>65</v>
      </c>
      <c r="F1072" s="8">
        <v>0</v>
      </c>
      <c r="G1072" s="8">
        <v>3</v>
      </c>
      <c r="H1072" s="6" t="s">
        <v>344</v>
      </c>
      <c r="I1072" s="176" t="s">
        <v>11389</v>
      </c>
      <c r="J1072" s="176" t="s">
        <v>11389</v>
      </c>
      <c r="K1072" s="176" t="s">
        <v>11388</v>
      </c>
      <c r="L1072" s="8">
        <v>14</v>
      </c>
      <c r="M1072" s="116">
        <v>42172</v>
      </c>
      <c r="N1072" s="106" t="s">
        <v>9971</v>
      </c>
      <c r="O1072" s="106" t="s">
        <v>10120</v>
      </c>
      <c r="P10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&lt;tr&gt;&lt;td&gt;55210-0400&lt;/td&gt;&lt;td&gt;Precast structural concrete, class A(AE), abutment&lt;/td&gt;&lt;td&gt;m3&lt;/td&gt;&lt;td&gt;PRECAST STRUCTURAL CONCRETE, CLASS A(AE), ABUTMENT&lt;/td&gt;&lt;td&gt;CUYD&lt;/td&gt;&lt;td&gt;0&lt;/td&gt;&lt;td&gt;3&lt;/td&gt;&lt;td&gt;N&lt;/td&gt;&lt;td&gt;6/17/2015&lt;/td&gt;&lt;td&gt;Correct concrete class (was AE)&lt;/td&gt;&lt;/tr&gt;</v>
      </c>
      <c r="Q1072" s="106" t="str">
        <f>IF(PayItems[[#This Row],[Date Added / Modified]]&gt;0,TEXT(PayItems[[#This Row],[Date Added / Modified]],"m/d/yyy"),"")</f>
        <v>6/17/2015</v>
      </c>
    </row>
    <row r="1073" spans="1:17" x14ac:dyDescent="0.2">
      <c r="A1073" s="6" t="s">
        <v>9129</v>
      </c>
      <c r="B1073" s="6" t="s">
        <v>10115</v>
      </c>
      <c r="C1073" s="6" t="s">
        <v>113</v>
      </c>
      <c r="D1073" s="6" t="s">
        <v>10118</v>
      </c>
      <c r="E1073" s="8" t="s">
        <v>65</v>
      </c>
      <c r="F1073" s="8">
        <v>0</v>
      </c>
      <c r="G1073" s="8">
        <v>3</v>
      </c>
      <c r="H1073" s="6" t="s">
        <v>344</v>
      </c>
      <c r="I1073" s="176" t="s">
        <v>11389</v>
      </c>
      <c r="J1073" s="176" t="s">
        <v>11389</v>
      </c>
      <c r="K1073" s="176" t="s">
        <v>11388</v>
      </c>
      <c r="L1073" s="8">
        <v>14</v>
      </c>
      <c r="M1073" s="116">
        <v>42172</v>
      </c>
      <c r="N1073" s="106" t="s">
        <v>9971</v>
      </c>
      <c r="O1073" s="106" t="s">
        <v>10120</v>
      </c>
      <c r="P10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&lt;tr&gt;&lt;td&gt;55210-0500&lt;/td&gt;&lt;td&gt;Precast structural concrete, class A(AE), deck&lt;/td&gt;&lt;td&gt;m3&lt;/td&gt;&lt;td&gt;PRECAST STRUCTURAL CONCRETE, CLASS A(AE), DECK&lt;/td&gt;&lt;td&gt;CUYD&lt;/td&gt;&lt;td&gt;0&lt;/td&gt;&lt;td&gt;3&lt;/td&gt;&lt;td&gt;N&lt;/td&gt;&lt;td&gt;6/17/2015&lt;/td&gt;&lt;td&gt;Correct concrete class (was AE)&lt;/td&gt;&lt;/tr&gt;</v>
      </c>
      <c r="Q1073" s="106" t="str">
        <f>IF(PayItems[[#This Row],[Date Added / Modified]]&gt;0,TEXT(PayItems[[#This Row],[Date Added / Modified]],"m/d/yyy"),"")</f>
        <v>6/17/2015</v>
      </c>
    </row>
    <row r="1074" spans="1:17" x14ac:dyDescent="0.2">
      <c r="A1074" s="6" t="s">
        <v>9130</v>
      </c>
      <c r="B1074" s="6" t="s">
        <v>10116</v>
      </c>
      <c r="C1074" s="6" t="s">
        <v>113</v>
      </c>
      <c r="D1074" s="6" t="s">
        <v>10119</v>
      </c>
      <c r="E1074" s="8" t="s">
        <v>65</v>
      </c>
      <c r="F1074" s="8">
        <v>0</v>
      </c>
      <c r="G1074" s="8">
        <v>3</v>
      </c>
      <c r="H1074" s="6" t="s">
        <v>344</v>
      </c>
      <c r="I1074" s="176" t="s">
        <v>11389</v>
      </c>
      <c r="J1074" s="176" t="s">
        <v>11389</v>
      </c>
      <c r="K1074" s="176" t="s">
        <v>11388</v>
      </c>
      <c r="L1074" s="8">
        <v>14</v>
      </c>
      <c r="M1074" s="116">
        <v>42172</v>
      </c>
      <c r="N1074" s="106" t="s">
        <v>9971</v>
      </c>
      <c r="O1074" s="106" t="s">
        <v>10120</v>
      </c>
      <c r="P10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&lt;tr&gt;&lt;td&gt;55210-0600&lt;/td&gt;&lt;td&gt;Precast structural concrete, class A(AE), pier&lt;/td&gt;&lt;td&gt;m3&lt;/td&gt;&lt;td&gt;PRECAST STRUCTURAL CONCRETE, CLASS A(AE), PIER&lt;/td&gt;&lt;td&gt;CUYD&lt;/td&gt;&lt;td&gt;0&lt;/td&gt;&lt;td&gt;3&lt;/td&gt;&lt;td&gt;N&lt;/td&gt;&lt;td&gt;6/17/2015&lt;/td&gt;&lt;td&gt;Correct concrete class (was AE)&lt;/td&gt;&lt;/tr&gt;</v>
      </c>
      <c r="Q1074" s="106" t="str">
        <f>IF(PayItems[[#This Row],[Date Added / Modified]]&gt;0,TEXT(PayItems[[#This Row],[Date Added / Modified]],"m/d/yyy"),"")</f>
        <v>6/17/2015</v>
      </c>
    </row>
    <row r="1075" spans="1:17" x14ac:dyDescent="0.2">
      <c r="A1075" s="6" t="s">
        <v>9131</v>
      </c>
      <c r="B1075" s="6" t="s">
        <v>8565</v>
      </c>
      <c r="C1075" s="6" t="s">
        <v>113</v>
      </c>
      <c r="D1075" s="6" t="s">
        <v>8579</v>
      </c>
      <c r="E1075" s="8" t="s">
        <v>65</v>
      </c>
      <c r="F1075" s="8">
        <v>0</v>
      </c>
      <c r="G1075" s="8">
        <v>3</v>
      </c>
      <c r="H1075" s="6" t="s">
        <v>344</v>
      </c>
      <c r="I1075" s="176" t="s">
        <v>11389</v>
      </c>
      <c r="J1075" s="176" t="s">
        <v>11389</v>
      </c>
      <c r="K1075" s="176" t="s">
        <v>11388</v>
      </c>
      <c r="L1075" s="8">
        <v>14</v>
      </c>
      <c r="M1075" s="116"/>
      <c r="P10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&lt;tr&gt;&lt;td&gt;55210-0700&lt;/td&gt;&lt;td&gt;Precast structural concrete, class C, abutment&lt;/td&gt;&lt;td&gt;m3&lt;/td&gt;&lt;td&gt;PRECAST STRUCTURAL CONCRETE, CLASS C, ABUTMENT&lt;/td&gt;&lt;td&gt;CUYD&lt;/td&gt;&lt;td&gt;0&lt;/td&gt;&lt;td&gt;3&lt;/td&gt;&lt;td&gt;N&lt;/td&gt;&lt;td&gt; &lt;/td&gt;&lt;td&gt;&lt;/td&gt;&lt;/tr&gt;</v>
      </c>
      <c r="Q1075" s="106" t="str">
        <f>IF(PayItems[[#This Row],[Date Added / Modified]]&gt;0,TEXT(PayItems[[#This Row],[Date Added / Modified]],"m/d/yyy"),"")</f>
        <v/>
      </c>
    </row>
    <row r="1076" spans="1:17" x14ac:dyDescent="0.2">
      <c r="A1076" s="6" t="s">
        <v>9132</v>
      </c>
      <c r="B1076" s="6" t="s">
        <v>8566</v>
      </c>
      <c r="C1076" s="6" t="s">
        <v>113</v>
      </c>
      <c r="D1076" s="6" t="s">
        <v>8580</v>
      </c>
      <c r="E1076" s="8" t="s">
        <v>65</v>
      </c>
      <c r="F1076" s="8">
        <v>0</v>
      </c>
      <c r="G1076" s="8">
        <v>3</v>
      </c>
      <c r="H1076" s="6" t="s">
        <v>344</v>
      </c>
      <c r="I1076" s="176" t="s">
        <v>11389</v>
      </c>
      <c r="J1076" s="176" t="s">
        <v>11389</v>
      </c>
      <c r="K1076" s="176" t="s">
        <v>11388</v>
      </c>
      <c r="L1076" s="8">
        <v>14</v>
      </c>
      <c r="M1076" s="116"/>
      <c r="P10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&lt;tr&gt;&lt;td&gt;55210-0800&lt;/td&gt;&lt;td&gt;Precast structural concrete, class C, deck&lt;/td&gt;&lt;td&gt;m3&lt;/td&gt;&lt;td&gt;PRECAST STRUCTURAL CONCRETE, CLASS C, DECK&lt;/td&gt;&lt;td&gt;CUYD&lt;/td&gt;&lt;td&gt;0&lt;/td&gt;&lt;td&gt;3&lt;/td&gt;&lt;td&gt;N&lt;/td&gt;&lt;td&gt; &lt;/td&gt;&lt;td&gt;&lt;/td&gt;&lt;/tr&gt;</v>
      </c>
      <c r="Q1076" s="106" t="str">
        <f>IF(PayItems[[#This Row],[Date Added / Modified]]&gt;0,TEXT(PayItems[[#This Row],[Date Added / Modified]],"m/d/yyy"),"")</f>
        <v/>
      </c>
    </row>
    <row r="1077" spans="1:17" x14ac:dyDescent="0.2">
      <c r="A1077" s="6" t="s">
        <v>9133</v>
      </c>
      <c r="B1077" s="6" t="s">
        <v>8567</v>
      </c>
      <c r="C1077" s="6" t="s">
        <v>113</v>
      </c>
      <c r="D1077" s="6" t="s">
        <v>8581</v>
      </c>
      <c r="E1077" s="8" t="s">
        <v>65</v>
      </c>
      <c r="F1077" s="8">
        <v>0</v>
      </c>
      <c r="G1077" s="8">
        <v>3</v>
      </c>
      <c r="H1077" s="6" t="s">
        <v>344</v>
      </c>
      <c r="I1077" s="176" t="s">
        <v>11389</v>
      </c>
      <c r="J1077" s="176" t="s">
        <v>11389</v>
      </c>
      <c r="K1077" s="176" t="s">
        <v>11388</v>
      </c>
      <c r="L1077" s="8">
        <v>14</v>
      </c>
      <c r="M1077" s="116"/>
      <c r="P10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&lt;tr&gt;&lt;td&gt;55210-0900&lt;/td&gt;&lt;td&gt;Precast structural concrete, class C, pier&lt;/td&gt;&lt;td&gt;m3&lt;/td&gt;&lt;td&gt;PRECAST STRUCTURAL CONCRETE, CLASS C, PIER&lt;/td&gt;&lt;td&gt;CUYD&lt;/td&gt;&lt;td&gt;0&lt;/td&gt;&lt;td&gt;3&lt;/td&gt;&lt;td&gt;N&lt;/td&gt;&lt;td&gt; &lt;/td&gt;&lt;td&gt;&lt;/td&gt;&lt;/tr&gt;</v>
      </c>
      <c r="Q1077" s="106" t="str">
        <f>IF(PayItems[[#This Row],[Date Added / Modified]]&gt;0,TEXT(PayItems[[#This Row],[Date Added / Modified]],"m/d/yyy"),"")</f>
        <v/>
      </c>
    </row>
    <row r="1078" spans="1:17" x14ac:dyDescent="0.2">
      <c r="A1078" s="6" t="s">
        <v>9134</v>
      </c>
      <c r="B1078" s="6" t="s">
        <v>8568</v>
      </c>
      <c r="C1078" s="6" t="s">
        <v>113</v>
      </c>
      <c r="D1078" s="6" t="s">
        <v>8582</v>
      </c>
      <c r="E1078" s="8" t="s">
        <v>65</v>
      </c>
      <c r="F1078" s="8">
        <v>0</v>
      </c>
      <c r="G1078" s="8">
        <v>3</v>
      </c>
      <c r="H1078" s="6" t="s">
        <v>344</v>
      </c>
      <c r="I1078" s="176" t="s">
        <v>11389</v>
      </c>
      <c r="J1078" s="176" t="s">
        <v>11389</v>
      </c>
      <c r="K1078" s="176" t="s">
        <v>11388</v>
      </c>
      <c r="L1078" s="8">
        <v>14</v>
      </c>
      <c r="M1078" s="116"/>
      <c r="P10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&lt;tr&gt;&lt;td&gt;55210-1000&lt;/td&gt;&lt;td&gt;Precast structural concrete, class C (AE), abutment&lt;/td&gt;&lt;td&gt;m3&lt;/td&gt;&lt;td&gt;PRECAST STRUCTURAL CONCRETE, CLASS C (AE), ABUTMENT&lt;/td&gt;&lt;td&gt;CUYD&lt;/td&gt;&lt;td&gt;0&lt;/td&gt;&lt;td&gt;3&lt;/td&gt;&lt;td&gt;N&lt;/td&gt;&lt;td&gt; &lt;/td&gt;&lt;td&gt;&lt;/td&gt;&lt;/tr&gt;</v>
      </c>
      <c r="Q1078" s="106" t="str">
        <f>IF(PayItems[[#This Row],[Date Added / Modified]]&gt;0,TEXT(PayItems[[#This Row],[Date Added / Modified]],"m/d/yyy"),"")</f>
        <v/>
      </c>
    </row>
    <row r="1079" spans="1:17" x14ac:dyDescent="0.2">
      <c r="A1079" s="6" t="s">
        <v>9135</v>
      </c>
      <c r="B1079" s="6" t="s">
        <v>8569</v>
      </c>
      <c r="C1079" s="6" t="s">
        <v>113</v>
      </c>
      <c r="D1079" s="6" t="s">
        <v>8583</v>
      </c>
      <c r="E1079" s="8" t="s">
        <v>65</v>
      </c>
      <c r="F1079" s="8">
        <v>0</v>
      </c>
      <c r="G1079" s="8">
        <v>3</v>
      </c>
      <c r="H1079" s="6" t="s">
        <v>344</v>
      </c>
      <c r="I1079" s="176" t="s">
        <v>11389</v>
      </c>
      <c r="J1079" s="176" t="s">
        <v>11389</v>
      </c>
      <c r="K1079" s="176" t="s">
        <v>11388</v>
      </c>
      <c r="L1079" s="8">
        <v>14</v>
      </c>
      <c r="M1079" s="116"/>
      <c r="P10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&lt;tr&gt;&lt;td&gt;55210-1100&lt;/td&gt;&lt;td&gt;Precast structural concrete, class C (AE), deck&lt;/td&gt;&lt;td&gt;m3&lt;/td&gt;&lt;td&gt;PRECAST STRUCTURAL CONCRETE, CLASS C (AE), DECK&lt;/td&gt;&lt;td&gt;CUYD&lt;/td&gt;&lt;td&gt;0&lt;/td&gt;&lt;td&gt;3&lt;/td&gt;&lt;td&gt;N&lt;/td&gt;&lt;td&gt; &lt;/td&gt;&lt;td&gt;&lt;/td&gt;&lt;/tr&gt;</v>
      </c>
      <c r="Q1079" s="106" t="str">
        <f>IF(PayItems[[#This Row],[Date Added / Modified]]&gt;0,TEXT(PayItems[[#This Row],[Date Added / Modified]],"m/d/yyy"),"")</f>
        <v/>
      </c>
    </row>
    <row r="1080" spans="1:17" x14ac:dyDescent="0.2">
      <c r="A1080" s="6" t="s">
        <v>9136</v>
      </c>
      <c r="B1080" s="6" t="s">
        <v>8570</v>
      </c>
      <c r="C1080" s="6" t="s">
        <v>113</v>
      </c>
      <c r="D1080" s="6" t="s">
        <v>8584</v>
      </c>
      <c r="E1080" s="8" t="s">
        <v>65</v>
      </c>
      <c r="F1080" s="8">
        <v>0</v>
      </c>
      <c r="G1080" s="8">
        <v>3</v>
      </c>
      <c r="H1080" s="6" t="s">
        <v>344</v>
      </c>
      <c r="I1080" s="176" t="s">
        <v>11389</v>
      </c>
      <c r="J1080" s="176" t="s">
        <v>11389</v>
      </c>
      <c r="K1080" s="176" t="s">
        <v>11388</v>
      </c>
      <c r="L1080" s="8">
        <v>14</v>
      </c>
      <c r="M1080" s="116"/>
      <c r="P10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&lt;tr&gt;&lt;td&gt;55210-1200&lt;/td&gt;&lt;td&gt;Precast structural concrete, class C (AE), pier&lt;/td&gt;&lt;td&gt;m3&lt;/td&gt;&lt;td&gt;PRECAST STRUCTURAL CONCRETE, CLASS C (AE), PIER&lt;/td&gt;&lt;td&gt;CUYD&lt;/td&gt;&lt;td&gt;0&lt;/td&gt;&lt;td&gt;3&lt;/td&gt;&lt;td&gt;N&lt;/td&gt;&lt;td&gt; &lt;/td&gt;&lt;td&gt;&lt;/td&gt;&lt;/tr&gt;</v>
      </c>
      <c r="Q1080" s="106" t="str">
        <f>IF(PayItems[[#This Row],[Date Added / Modified]]&gt;0,TEXT(PayItems[[#This Row],[Date Added / Modified]],"m/d/yyy"),"")</f>
        <v/>
      </c>
    </row>
    <row r="1081" spans="1:17" x14ac:dyDescent="0.2">
      <c r="A1081" s="6" t="s">
        <v>9137</v>
      </c>
      <c r="B1081" s="6" t="s">
        <v>8585</v>
      </c>
      <c r="C1081" s="6" t="s">
        <v>113</v>
      </c>
      <c r="D1081" s="6" t="s">
        <v>8586</v>
      </c>
      <c r="E1081" s="8" t="s">
        <v>65</v>
      </c>
      <c r="F1081" s="8">
        <v>0</v>
      </c>
      <c r="G1081" s="8">
        <v>3</v>
      </c>
      <c r="H1081" s="6" t="s">
        <v>344</v>
      </c>
      <c r="I1081" s="176" t="s">
        <v>11389</v>
      </c>
      <c r="J1081" s="176" t="s">
        <v>11389</v>
      </c>
      <c r="K1081" s="176" t="s">
        <v>11388</v>
      </c>
      <c r="L1081" s="8">
        <v>14</v>
      </c>
      <c r="M1081" s="116"/>
      <c r="P10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&lt;tr&gt;&lt;td&gt;55210-1300&lt;/td&gt;&lt;td&gt;Precast structural concrete, class D (AE), abutment&lt;/td&gt;&lt;td&gt;m3&lt;/td&gt;&lt;td&gt;PRECAST STRUCTURAL CONCRETE, CLASS D (AE), ABUTMENT&lt;/td&gt;&lt;td&gt;CUYD&lt;/td&gt;&lt;td&gt;0&lt;/td&gt;&lt;td&gt;3&lt;/td&gt;&lt;td&gt;N&lt;/td&gt;&lt;td&gt; &lt;/td&gt;&lt;td&gt;&lt;/td&gt;&lt;/tr&gt;</v>
      </c>
      <c r="Q1081" s="106" t="str">
        <f>IF(PayItems[[#This Row],[Date Added / Modified]]&gt;0,TEXT(PayItems[[#This Row],[Date Added / Modified]],"m/d/yyy"),"")</f>
        <v/>
      </c>
    </row>
    <row r="1082" spans="1:17" x14ac:dyDescent="0.2">
      <c r="A1082" s="6" t="s">
        <v>9138</v>
      </c>
      <c r="B1082" s="6" t="s">
        <v>8571</v>
      </c>
      <c r="C1082" s="6" t="s">
        <v>113</v>
      </c>
      <c r="D1082" s="6" t="s">
        <v>8587</v>
      </c>
      <c r="E1082" s="8" t="s">
        <v>65</v>
      </c>
      <c r="F1082" s="8">
        <v>0</v>
      </c>
      <c r="G1082" s="8">
        <v>3</v>
      </c>
      <c r="H1082" s="6" t="s">
        <v>344</v>
      </c>
      <c r="I1082" s="176" t="s">
        <v>11389</v>
      </c>
      <c r="J1082" s="176" t="s">
        <v>11389</v>
      </c>
      <c r="K1082" s="176" t="s">
        <v>11388</v>
      </c>
      <c r="L1082" s="8">
        <v>14</v>
      </c>
      <c r="M1082" s="116"/>
      <c r="P10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&lt;tr&gt;&lt;td&gt;55210-1400&lt;/td&gt;&lt;td&gt;Precast structural concrete, class D (AE), deck&lt;/td&gt;&lt;td&gt;m3&lt;/td&gt;&lt;td&gt;PRECAST STRUCTURAL CONCRETE, CLASS D (AE), DECK&lt;/td&gt;&lt;td&gt;CUYD&lt;/td&gt;&lt;td&gt;0&lt;/td&gt;&lt;td&gt;3&lt;/td&gt;&lt;td&gt;N&lt;/td&gt;&lt;td&gt; &lt;/td&gt;&lt;td&gt;&lt;/td&gt;&lt;/tr&gt;</v>
      </c>
      <c r="Q1082" s="106" t="str">
        <f>IF(PayItems[[#This Row],[Date Added / Modified]]&gt;0,TEXT(PayItems[[#This Row],[Date Added / Modified]],"m/d/yyy"),"")</f>
        <v/>
      </c>
    </row>
    <row r="1083" spans="1:17" x14ac:dyDescent="0.2">
      <c r="A1083" s="6" t="s">
        <v>9139</v>
      </c>
      <c r="B1083" s="6" t="s">
        <v>8572</v>
      </c>
      <c r="C1083" s="6" t="s">
        <v>113</v>
      </c>
      <c r="D1083" s="6" t="s">
        <v>8588</v>
      </c>
      <c r="E1083" s="8" t="s">
        <v>65</v>
      </c>
      <c r="F1083" s="8">
        <v>0</v>
      </c>
      <c r="G1083" s="8">
        <v>3</v>
      </c>
      <c r="H1083" s="6" t="s">
        <v>344</v>
      </c>
      <c r="I1083" s="176" t="s">
        <v>11389</v>
      </c>
      <c r="J1083" s="176" t="s">
        <v>11389</v>
      </c>
      <c r="K1083" s="176" t="s">
        <v>11388</v>
      </c>
      <c r="L1083" s="8">
        <v>14</v>
      </c>
      <c r="M1083" s="116"/>
      <c r="P10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&lt;tr&gt;&lt;td&gt;55210-1500&lt;/td&gt;&lt;td&gt;Precast structural concrete, class D (AE), pier&lt;/td&gt;&lt;td&gt;m3&lt;/td&gt;&lt;td&gt;PRECAST STRUCTURAL CONCRETE, CLASS D (AE), PIER&lt;/td&gt;&lt;td&gt;CUYD&lt;/td&gt;&lt;td&gt;0&lt;/td&gt;&lt;td&gt;3&lt;/td&gt;&lt;td&gt;N&lt;/td&gt;&lt;td&gt; &lt;/td&gt;&lt;td&gt;&lt;/td&gt;&lt;/tr&gt;</v>
      </c>
      <c r="Q1083" s="106" t="str">
        <f>IF(PayItems[[#This Row],[Date Added / Modified]]&gt;0,TEXT(PayItems[[#This Row],[Date Added / Modified]],"m/d/yyy"),"")</f>
        <v/>
      </c>
    </row>
    <row r="1084" spans="1:17" x14ac:dyDescent="0.2">
      <c r="A1084" s="6" t="s">
        <v>9140</v>
      </c>
      <c r="B1084" s="6" t="s">
        <v>8573</v>
      </c>
      <c r="C1084" s="6" t="s">
        <v>113</v>
      </c>
      <c r="D1084" s="6" t="s">
        <v>8589</v>
      </c>
      <c r="E1084" s="8" t="s">
        <v>65</v>
      </c>
      <c r="F1084" s="8">
        <v>0</v>
      </c>
      <c r="G1084" s="8">
        <v>3</v>
      </c>
      <c r="H1084" s="6" t="s">
        <v>344</v>
      </c>
      <c r="I1084" s="176" t="s">
        <v>11389</v>
      </c>
      <c r="J1084" s="176" t="s">
        <v>11389</v>
      </c>
      <c r="K1084" s="176" t="s">
        <v>11388</v>
      </c>
      <c r="L1084" s="8">
        <v>14</v>
      </c>
      <c r="M1084" s="116"/>
      <c r="P10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&lt;tr&gt;&lt;td&gt;55210-1600&lt;/td&gt;&lt;td&gt;Precast structural concrete, class S (seal), abutment&lt;/td&gt;&lt;td&gt;m3&lt;/td&gt;&lt;td&gt;PRECAST STRUCTURAL CONCRETE, CLASS S (SEAL), ABUTMENT&lt;/td&gt;&lt;td&gt;CUYD&lt;/td&gt;&lt;td&gt;0&lt;/td&gt;&lt;td&gt;3&lt;/td&gt;&lt;td&gt;N&lt;/td&gt;&lt;td&gt; &lt;/td&gt;&lt;td&gt;&lt;/td&gt;&lt;/tr&gt;</v>
      </c>
      <c r="Q1084" s="106" t="str">
        <f>IF(PayItems[[#This Row],[Date Added / Modified]]&gt;0,TEXT(PayItems[[#This Row],[Date Added / Modified]],"m/d/yyy"),"")</f>
        <v/>
      </c>
    </row>
    <row r="1085" spans="1:17" x14ac:dyDescent="0.2">
      <c r="A1085" s="6" t="s">
        <v>9141</v>
      </c>
      <c r="B1085" s="6" t="s">
        <v>8574</v>
      </c>
      <c r="C1085" s="6" t="s">
        <v>113</v>
      </c>
      <c r="D1085" s="6" t="s">
        <v>8590</v>
      </c>
      <c r="E1085" s="8" t="s">
        <v>65</v>
      </c>
      <c r="F1085" s="8">
        <v>0</v>
      </c>
      <c r="G1085" s="8">
        <v>3</v>
      </c>
      <c r="H1085" s="6" t="s">
        <v>344</v>
      </c>
      <c r="I1085" s="176" t="s">
        <v>11389</v>
      </c>
      <c r="J1085" s="176" t="s">
        <v>11389</v>
      </c>
      <c r="K1085" s="176" t="s">
        <v>11388</v>
      </c>
      <c r="L1085" s="8">
        <v>14</v>
      </c>
      <c r="M1085" s="116"/>
      <c r="P10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&lt;tr&gt;&lt;td&gt;55210-1700&lt;/td&gt;&lt;td&gt;Precast structural concrete, class S (seal), deck&lt;/td&gt;&lt;td&gt;m3&lt;/td&gt;&lt;td&gt;PRECAST STRUCTURAL CONCRETE, CLASS S (SEAL), DECK&lt;/td&gt;&lt;td&gt;CUYD&lt;/td&gt;&lt;td&gt;0&lt;/td&gt;&lt;td&gt;3&lt;/td&gt;&lt;td&gt;N&lt;/td&gt;&lt;td&gt; &lt;/td&gt;&lt;td&gt;&lt;/td&gt;&lt;/tr&gt;</v>
      </c>
      <c r="Q1085" s="106" t="str">
        <f>IF(PayItems[[#This Row],[Date Added / Modified]]&gt;0,TEXT(PayItems[[#This Row],[Date Added / Modified]],"m/d/yyy"),"")</f>
        <v/>
      </c>
    </row>
    <row r="1086" spans="1:17" x14ac:dyDescent="0.2">
      <c r="A1086" s="6" t="s">
        <v>9142</v>
      </c>
      <c r="B1086" s="6" t="s">
        <v>8575</v>
      </c>
      <c r="C1086" s="6" t="s">
        <v>113</v>
      </c>
      <c r="D1086" s="6" t="s">
        <v>8591</v>
      </c>
      <c r="E1086" s="8" t="s">
        <v>65</v>
      </c>
      <c r="F1086" s="8">
        <v>0</v>
      </c>
      <c r="G1086" s="8">
        <v>3</v>
      </c>
      <c r="H1086" s="6" t="s">
        <v>344</v>
      </c>
      <c r="I1086" s="176" t="s">
        <v>11389</v>
      </c>
      <c r="J1086" s="176" t="s">
        <v>11389</v>
      </c>
      <c r="K1086" s="176" t="s">
        <v>11388</v>
      </c>
      <c r="L1086" s="8">
        <v>14</v>
      </c>
      <c r="M1086" s="116"/>
      <c r="P10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&lt;tr&gt;&lt;td&gt;55210-1800&lt;/td&gt;&lt;td&gt;Precast structural concrete, class S (seal), pier&lt;/td&gt;&lt;td&gt;m3&lt;/td&gt;&lt;td&gt;PRECAST STRUCTURAL CONCRETE, CLASS S (SEAL), PIER&lt;/td&gt;&lt;td&gt;CUYD&lt;/td&gt;&lt;td&gt;0&lt;/td&gt;&lt;td&gt;3&lt;/td&gt;&lt;td&gt;N&lt;/td&gt;&lt;td&gt; &lt;/td&gt;&lt;td&gt;&lt;/td&gt;&lt;/tr&gt;</v>
      </c>
      <c r="Q1086" s="106" t="str">
        <f>IF(PayItems[[#This Row],[Date Added / Modified]]&gt;0,TEXT(PayItems[[#This Row],[Date Added / Modified]],"m/d/yyy"),"")</f>
        <v/>
      </c>
    </row>
    <row r="1087" spans="1:17" x14ac:dyDescent="0.2">
      <c r="A1087" s="106" t="s">
        <v>11197</v>
      </c>
      <c r="B1087" s="106" t="s">
        <v>10147</v>
      </c>
      <c r="C1087" s="106" t="s">
        <v>109</v>
      </c>
      <c r="D1087" s="106" t="s">
        <v>10148</v>
      </c>
      <c r="E1087" s="45" t="s">
        <v>62</v>
      </c>
      <c r="F1087" s="104">
        <v>0</v>
      </c>
      <c r="G1087" s="104">
        <v>3</v>
      </c>
      <c r="H1087" s="88" t="s">
        <v>344</v>
      </c>
      <c r="I1087" s="176" t="s">
        <v>11389</v>
      </c>
      <c r="J1087" s="176" t="s">
        <v>11389</v>
      </c>
      <c r="K1087" s="176" t="s">
        <v>11388</v>
      </c>
      <c r="L1087" s="104">
        <v>14</v>
      </c>
      <c r="M1087" s="116">
        <v>43885</v>
      </c>
      <c r="N1087" s="106" t="s">
        <v>9962</v>
      </c>
      <c r="O1087" s="106"/>
      <c r="P1087"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&lt;tr&gt;&lt;td&gt;55211-0000&lt;/td&gt;&lt;td&gt;Precast structural concrete&lt;/td&gt;&lt;td&gt;m2&lt;/td&gt;&lt;td&gt;PRECAST STRUCTURAL CONCRETE&lt;/td&gt;&lt;td&gt;SQYD&lt;/td&gt;&lt;td&gt;0&lt;/td&gt;&lt;td&gt;3&lt;/td&gt;&lt;td&gt;N&lt;/td&gt;&lt;td&gt;2/24/2020&lt;/td&gt;&lt;td&gt;&lt;/td&gt;&lt;/tr&gt;</v>
      </c>
      <c r="Q1087" s="163" t="str">
        <f>IF(PayItems[[#This Row],[Date Added / Modified]]&gt;0,TEXT(PayItems[[#This Row],[Date Added / Modified]],"m/d/yyy"),"")</f>
        <v>2/24/2020</v>
      </c>
    </row>
    <row r="1088" spans="1:17" x14ac:dyDescent="0.2">
      <c r="A1088" s="6" t="s">
        <v>1726</v>
      </c>
      <c r="B1088" s="6" t="s">
        <v>162</v>
      </c>
      <c r="C1088" s="6" t="s">
        <v>109</v>
      </c>
      <c r="D1088" s="6" t="s">
        <v>1720</v>
      </c>
      <c r="E1088" s="8" t="s">
        <v>62</v>
      </c>
      <c r="F1088" s="8">
        <v>0</v>
      </c>
      <c r="G1088" s="8">
        <v>3</v>
      </c>
      <c r="H1088" s="6" t="s">
        <v>344</v>
      </c>
      <c r="I1088" s="176" t="s">
        <v>11389</v>
      </c>
      <c r="J1088" s="176" t="s">
        <v>11389</v>
      </c>
      <c r="K1088" s="176" t="s">
        <v>11388</v>
      </c>
      <c r="L1088" s="8">
        <v>14</v>
      </c>
      <c r="M1088" s="116"/>
      <c r="P10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&lt;tr&gt;&lt;td&gt;55220-0000&lt;/td&gt;&lt;td&gt;Repair concrete&lt;/td&gt;&lt;td&gt;m2&lt;/td&gt;&lt;td&gt;REPAIR CONCRETE&lt;/td&gt;&lt;td&gt;SQYD&lt;/td&gt;&lt;td&gt;0&lt;/td&gt;&lt;td&gt;3&lt;/td&gt;&lt;td&gt;N&lt;/td&gt;&lt;td&gt; &lt;/td&gt;&lt;td&gt;&lt;/td&gt;&lt;/tr&gt;</v>
      </c>
      <c r="Q1088" s="106" t="str">
        <f>IF(PayItems[[#This Row],[Date Added / Modified]]&gt;0,TEXT(PayItems[[#This Row],[Date Added / Modified]],"m/d/yyy"),"")</f>
        <v/>
      </c>
    </row>
    <row r="1089" spans="1:17" x14ac:dyDescent="0.2">
      <c r="A1089" s="6" t="s">
        <v>1728</v>
      </c>
      <c r="B1089" s="6" t="s">
        <v>162</v>
      </c>
      <c r="C1089" s="6" t="s">
        <v>113</v>
      </c>
      <c r="D1089" s="6" t="s">
        <v>1720</v>
      </c>
      <c r="E1089" s="8" t="s">
        <v>65</v>
      </c>
      <c r="F1089" s="8">
        <v>0</v>
      </c>
      <c r="G1089" s="8">
        <v>3</v>
      </c>
      <c r="H1089" s="6" t="s">
        <v>344</v>
      </c>
      <c r="I1089" s="176" t="s">
        <v>11389</v>
      </c>
      <c r="J1089" s="176" t="s">
        <v>11389</v>
      </c>
      <c r="K1089" s="176" t="s">
        <v>11388</v>
      </c>
      <c r="L1089" s="8">
        <v>14</v>
      </c>
      <c r="M1089" s="116"/>
      <c r="P10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&lt;tr&gt;&lt;td&gt;55221-0000&lt;/td&gt;&lt;td&gt;Repair concrete&lt;/td&gt;&lt;td&gt;m3&lt;/td&gt;&lt;td&gt;REPAIR CONCRETE&lt;/td&gt;&lt;td&gt;CUYD&lt;/td&gt;&lt;td&gt;0&lt;/td&gt;&lt;td&gt;3&lt;/td&gt;&lt;td&gt;N&lt;/td&gt;&lt;td&gt; &lt;/td&gt;&lt;td&gt;&lt;/td&gt;&lt;/tr&gt;</v>
      </c>
      <c r="Q1089" s="106" t="str">
        <f>IF(PayItems[[#This Row],[Date Added / Modified]]&gt;0,TEXT(PayItems[[#This Row],[Date Added / Modified]],"m/d/yyy"),"")</f>
        <v/>
      </c>
    </row>
    <row r="1090" spans="1:17" x14ac:dyDescent="0.2">
      <c r="A1090" s="6" t="s">
        <v>1730</v>
      </c>
      <c r="B1090" s="6" t="s">
        <v>162</v>
      </c>
      <c r="C1090" s="6" t="s">
        <v>85</v>
      </c>
      <c r="D1090" s="6" t="s">
        <v>1720</v>
      </c>
      <c r="E1090" s="8" t="s">
        <v>85</v>
      </c>
      <c r="F1090" s="8">
        <v>0</v>
      </c>
      <c r="G1090" s="8">
        <v>3</v>
      </c>
      <c r="H1090" s="6" t="s">
        <v>344</v>
      </c>
      <c r="I1090" s="176" t="s">
        <v>11389</v>
      </c>
      <c r="J1090" s="176" t="s">
        <v>11389</v>
      </c>
      <c r="K1090" s="176" t="s">
        <v>11388</v>
      </c>
      <c r="L1090" s="8">
        <v>14</v>
      </c>
      <c r="M1090" s="116"/>
      <c r="P10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&lt;tr&gt;&lt;td&gt;55222-0000&lt;/td&gt;&lt;td&gt;Repair concrete&lt;/td&gt;&lt;td&gt;LPSM&lt;/td&gt;&lt;td&gt;REPAIR CONCRETE&lt;/td&gt;&lt;td&gt;LPSM&lt;/td&gt;&lt;td&gt;0&lt;/td&gt;&lt;td&gt;3&lt;/td&gt;&lt;td&gt;N&lt;/td&gt;&lt;td&gt; &lt;/td&gt;&lt;td&gt;&lt;/td&gt;&lt;/tr&gt;</v>
      </c>
      <c r="Q1090" s="106" t="str">
        <f>IF(PayItems[[#This Row],[Date Added / Modified]]&gt;0,TEXT(PayItems[[#This Row],[Date Added / Modified]],"m/d/yyy"),"")</f>
        <v/>
      </c>
    </row>
    <row r="1091" spans="1:17" x14ac:dyDescent="0.2">
      <c r="A1091" s="6" t="s">
        <v>9143</v>
      </c>
      <c r="B1091" s="6" t="s">
        <v>162</v>
      </c>
      <c r="C1091" s="6" t="s">
        <v>110</v>
      </c>
      <c r="D1091" s="6" t="s">
        <v>1720</v>
      </c>
      <c r="E1091" s="8" t="s">
        <v>63</v>
      </c>
      <c r="F1091" s="8">
        <v>0</v>
      </c>
      <c r="G1091" s="8">
        <v>3</v>
      </c>
      <c r="H1091" s="6" t="s">
        <v>344</v>
      </c>
      <c r="I1091" s="176" t="s">
        <v>11389</v>
      </c>
      <c r="J1091" s="176" t="s">
        <v>11389</v>
      </c>
      <c r="K1091" s="176" t="s">
        <v>11388</v>
      </c>
      <c r="L1091" s="8">
        <v>14</v>
      </c>
      <c r="M1091" s="116"/>
      <c r="P10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&lt;tr&gt;&lt;td&gt;55223-0000&lt;/td&gt;&lt;td&gt;Repair concrete&lt;/td&gt;&lt;td&gt;m&lt;/td&gt;&lt;td&gt;REPAIR CONCRETE&lt;/td&gt;&lt;td&gt;LNFT&lt;/td&gt;&lt;td&gt;0&lt;/td&gt;&lt;td&gt;3&lt;/td&gt;&lt;td&gt;N&lt;/td&gt;&lt;td&gt; &lt;/td&gt;&lt;td&gt;&lt;/td&gt;&lt;/tr&gt;</v>
      </c>
      <c r="Q1091" s="106" t="str">
        <f>IF(PayItems[[#This Row],[Date Added / Modified]]&gt;0,TEXT(PayItems[[#This Row],[Date Added / Modified]],"m/d/yyy"),"")</f>
        <v/>
      </c>
    </row>
    <row r="1092" spans="1:17" x14ac:dyDescent="0.2">
      <c r="A1092" s="6" t="s">
        <v>9144</v>
      </c>
      <c r="B1092" s="10" t="s">
        <v>163</v>
      </c>
      <c r="C1092" s="6" t="s">
        <v>109</v>
      </c>
      <c r="D1092" s="10" t="s">
        <v>1721</v>
      </c>
      <c r="E1092" s="8" t="s">
        <v>62</v>
      </c>
      <c r="F1092" s="8">
        <v>0</v>
      </c>
      <c r="G1092" s="8">
        <v>3</v>
      </c>
      <c r="H1092" s="6" t="s">
        <v>344</v>
      </c>
      <c r="I1092" s="176" t="s">
        <v>11389</v>
      </c>
      <c r="J1092" s="176" t="s">
        <v>11389</v>
      </c>
      <c r="K1092" s="176" t="s">
        <v>11388</v>
      </c>
      <c r="L1092" s="8">
        <v>14</v>
      </c>
      <c r="M1092" s="116"/>
      <c r="P10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&lt;tr&gt;&lt;td&gt;55224-0000&lt;/td&gt;&lt;td&gt;Seal concrete surface&lt;/td&gt;&lt;td&gt;m2&lt;/td&gt;&lt;td&gt;SEAL CONCRETE SURFACE&lt;/td&gt;&lt;td&gt;SQYD&lt;/td&gt;&lt;td&gt;0&lt;/td&gt;&lt;td&gt;3&lt;/td&gt;&lt;td&gt;N&lt;/td&gt;&lt;td&gt; &lt;/td&gt;&lt;td&gt;&lt;/td&gt;&lt;/tr&gt;</v>
      </c>
      <c r="Q1092" s="106" t="str">
        <f>IF(PayItems[[#This Row],[Date Added / Modified]]&gt;0,TEXT(PayItems[[#This Row],[Date Added / Modified]],"m/d/yyy"),"")</f>
        <v/>
      </c>
    </row>
    <row r="1093" spans="1:17" x14ac:dyDescent="0.2">
      <c r="A1093" s="6" t="s">
        <v>9145</v>
      </c>
      <c r="B1093" s="10" t="s">
        <v>164</v>
      </c>
      <c r="C1093" s="6" t="s">
        <v>110</v>
      </c>
      <c r="D1093" s="10" t="s">
        <v>1722</v>
      </c>
      <c r="E1093" s="8" t="s">
        <v>63</v>
      </c>
      <c r="F1093" s="8">
        <v>0</v>
      </c>
      <c r="G1093" s="8">
        <v>3</v>
      </c>
      <c r="H1093" s="6" t="s">
        <v>344</v>
      </c>
      <c r="I1093" s="176" t="s">
        <v>11389</v>
      </c>
      <c r="J1093" s="176" t="s">
        <v>11389</v>
      </c>
      <c r="K1093" s="176" t="s">
        <v>11388</v>
      </c>
      <c r="L1093" s="8">
        <v>14</v>
      </c>
      <c r="M1093" s="116"/>
      <c r="P10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&lt;tr&gt;&lt;td&gt;55225-0000&lt;/td&gt;&lt;td&gt;Clean and reseal joints&lt;/td&gt;&lt;td&gt;m&lt;/td&gt;&lt;td&gt;CLEAN AND RESEAL JOINTS&lt;/td&gt;&lt;td&gt;LNFT&lt;/td&gt;&lt;td&gt;0&lt;/td&gt;&lt;td&gt;3&lt;/td&gt;&lt;td&gt;N&lt;/td&gt;&lt;td&gt; &lt;/td&gt;&lt;td&gt;&lt;/td&gt;&lt;/tr&gt;</v>
      </c>
      <c r="Q1093" s="106" t="str">
        <f>IF(PayItems[[#This Row],[Date Added / Modified]]&gt;0,TEXT(PayItems[[#This Row],[Date Added / Modified]],"m/d/yyy"),"")</f>
        <v/>
      </c>
    </row>
    <row r="1094" spans="1:17" x14ac:dyDescent="0.2">
      <c r="A1094" s="6" t="s">
        <v>9146</v>
      </c>
      <c r="B1094" s="6" t="s">
        <v>167</v>
      </c>
      <c r="C1094" s="6" t="s">
        <v>109</v>
      </c>
      <c r="D1094" s="6" t="s">
        <v>1723</v>
      </c>
      <c r="E1094" s="8" t="s">
        <v>62</v>
      </c>
      <c r="F1094" s="8">
        <v>0</v>
      </c>
      <c r="G1094" s="8">
        <v>3</v>
      </c>
      <c r="H1094" s="6" t="s">
        <v>344</v>
      </c>
      <c r="I1094" s="176" t="s">
        <v>11389</v>
      </c>
      <c r="J1094" s="176" t="s">
        <v>11389</v>
      </c>
      <c r="K1094" s="176" t="s">
        <v>11388</v>
      </c>
      <c r="L1094" s="8">
        <v>14</v>
      </c>
      <c r="M1094" s="116"/>
      <c r="P10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&lt;tr&gt;&lt;td&gt;55226-0000&lt;/td&gt;&lt;td&gt;Clean concrete surface&lt;/td&gt;&lt;td&gt;m2&lt;/td&gt;&lt;td&gt;CLEAN CONCRETE SURFACE&lt;/td&gt;&lt;td&gt;SQYD&lt;/td&gt;&lt;td&gt;0&lt;/td&gt;&lt;td&gt;3&lt;/td&gt;&lt;td&gt;N&lt;/td&gt;&lt;td&gt; &lt;/td&gt;&lt;td&gt;&lt;/td&gt;&lt;/tr&gt;</v>
      </c>
      <c r="Q1094" s="106" t="str">
        <f>IF(PayItems[[#This Row],[Date Added / Modified]]&gt;0,TEXT(PayItems[[#This Row],[Date Added / Modified]],"m/d/yyy"),"")</f>
        <v/>
      </c>
    </row>
    <row r="1095" spans="1:17" x14ac:dyDescent="0.2">
      <c r="A1095" s="6" t="s">
        <v>9147</v>
      </c>
      <c r="B1095" s="6" t="s">
        <v>167</v>
      </c>
      <c r="C1095" s="6" t="s">
        <v>85</v>
      </c>
      <c r="D1095" s="6" t="s">
        <v>1723</v>
      </c>
      <c r="E1095" s="8" t="s">
        <v>85</v>
      </c>
      <c r="F1095" s="8">
        <v>0</v>
      </c>
      <c r="G1095" s="8">
        <v>3</v>
      </c>
      <c r="H1095" s="6" t="s">
        <v>344</v>
      </c>
      <c r="I1095" s="176" t="s">
        <v>11389</v>
      </c>
      <c r="J1095" s="176" t="s">
        <v>11389</v>
      </c>
      <c r="K1095" s="176" t="s">
        <v>11388</v>
      </c>
      <c r="L1095" s="8">
        <v>14</v>
      </c>
      <c r="M1095" s="116"/>
      <c r="P10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&lt;tr&gt;&lt;td&gt;55227-0000&lt;/td&gt;&lt;td&gt;Clean concrete surface&lt;/td&gt;&lt;td&gt;LPSM&lt;/td&gt;&lt;td&gt;CLEAN CONCRETE SURFACE&lt;/td&gt;&lt;td&gt;LPSM&lt;/td&gt;&lt;td&gt;0&lt;/td&gt;&lt;td&gt;3&lt;/td&gt;&lt;td&gt;N&lt;/td&gt;&lt;td&gt; &lt;/td&gt;&lt;td&gt;&lt;/td&gt;&lt;/tr&gt;</v>
      </c>
      <c r="Q1095" s="106" t="str">
        <f>IF(PayItems[[#This Row],[Date Added / Modified]]&gt;0,TEXT(PayItems[[#This Row],[Date Added / Modified]],"m/d/yyy"),"")</f>
        <v/>
      </c>
    </row>
    <row r="1096" spans="1:17" x14ac:dyDescent="0.2">
      <c r="A1096" s="6" t="s">
        <v>9148</v>
      </c>
      <c r="B1096" s="6" t="s">
        <v>168</v>
      </c>
      <c r="C1096" s="6" t="s">
        <v>109</v>
      </c>
      <c r="D1096" s="6" t="s">
        <v>1724</v>
      </c>
      <c r="E1096" s="8" t="s">
        <v>62</v>
      </c>
      <c r="F1096" s="8">
        <v>0</v>
      </c>
      <c r="G1096" s="8">
        <v>3</v>
      </c>
      <c r="H1096" s="6" t="s">
        <v>344</v>
      </c>
      <c r="I1096" s="176" t="s">
        <v>11389</v>
      </c>
      <c r="J1096" s="176" t="s">
        <v>11389</v>
      </c>
      <c r="K1096" s="176" t="s">
        <v>11388</v>
      </c>
      <c r="L1096" s="8">
        <v>14</v>
      </c>
      <c r="M1096" s="116"/>
      <c r="P10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&lt;tr&gt;&lt;td&gt;55230-0000&lt;/td&gt;&lt;td&gt;Concrete color finish&lt;/td&gt;&lt;td&gt;m2&lt;/td&gt;&lt;td&gt;CONCRETE COLOR FINISH&lt;/td&gt;&lt;td&gt;SQYD&lt;/td&gt;&lt;td&gt;0&lt;/td&gt;&lt;td&gt;3&lt;/td&gt;&lt;td&gt;N&lt;/td&gt;&lt;td&gt; &lt;/td&gt;&lt;td&gt;&lt;/td&gt;&lt;/tr&gt;</v>
      </c>
      <c r="Q1096" s="106" t="str">
        <f>IF(PayItems[[#This Row],[Date Added / Modified]]&gt;0,TEXT(PayItems[[#This Row],[Date Added / Modified]],"m/d/yyy"),"")</f>
        <v/>
      </c>
    </row>
    <row r="1097" spans="1:17" x14ac:dyDescent="0.2">
      <c r="A1097" s="6" t="s">
        <v>9149</v>
      </c>
      <c r="B1097" s="6" t="s">
        <v>169</v>
      </c>
      <c r="C1097" s="6" t="s">
        <v>105</v>
      </c>
      <c r="D1097" s="6" t="s">
        <v>1725</v>
      </c>
      <c r="E1097" s="8" t="s">
        <v>30</v>
      </c>
      <c r="F1097" s="8">
        <v>0</v>
      </c>
      <c r="G1097" s="8">
        <v>3</v>
      </c>
      <c r="H1097" s="6" t="s">
        <v>344</v>
      </c>
      <c r="I1097" s="176" t="s">
        <v>11389</v>
      </c>
      <c r="J1097" s="176" t="s">
        <v>11389</v>
      </c>
      <c r="K1097" s="176" t="s">
        <v>11388</v>
      </c>
      <c r="L1097" s="8">
        <v>14</v>
      </c>
      <c r="M1097" s="116"/>
      <c r="P10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&lt;tr&gt;&lt;td&gt;55231-0000&lt;/td&gt;&lt;td&gt;Concrete color agent&lt;/td&gt;&lt;td&gt;kg&lt;/td&gt;&lt;td&gt;CONCRETE COLOR AGENT&lt;/td&gt;&lt;td&gt;LB&lt;/td&gt;&lt;td&gt;0&lt;/td&gt;&lt;td&gt;3&lt;/td&gt;&lt;td&gt;N&lt;/td&gt;&lt;td&gt; &lt;/td&gt;&lt;td&gt;&lt;/td&gt;&lt;/tr&gt;</v>
      </c>
      <c r="Q1097" s="106" t="str">
        <f>IF(PayItems[[#This Row],[Date Added / Modified]]&gt;0,TEXT(PayItems[[#This Row],[Date Added / Modified]],"m/d/yyy"),"")</f>
        <v/>
      </c>
    </row>
    <row r="1098" spans="1:17" x14ac:dyDescent="0.2">
      <c r="A1098" s="6" t="s">
        <v>9862</v>
      </c>
      <c r="B1098" s="6" t="s">
        <v>170</v>
      </c>
      <c r="C1098" s="6" t="s">
        <v>110</v>
      </c>
      <c r="D1098" s="6" t="s">
        <v>1727</v>
      </c>
      <c r="E1098" s="8" t="s">
        <v>63</v>
      </c>
      <c r="F1098" s="8">
        <v>0</v>
      </c>
      <c r="G1098" s="8">
        <v>3</v>
      </c>
      <c r="H1098" s="6" t="s">
        <v>344</v>
      </c>
      <c r="I1098" s="176" t="s">
        <v>11389</v>
      </c>
      <c r="J1098" s="176" t="s">
        <v>11389</v>
      </c>
      <c r="K1098" s="176" t="s">
        <v>11388</v>
      </c>
      <c r="L1098" s="8">
        <v>14</v>
      </c>
      <c r="M1098" s="116"/>
      <c r="P10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&lt;tr&gt;&lt;td&gt;55235-0000&lt;/td&gt;&lt;td&gt;Expansion joints&lt;/td&gt;&lt;td&gt;m&lt;/td&gt;&lt;td&gt;EXPANSION JOINTS&lt;/td&gt;&lt;td&gt;LNFT&lt;/td&gt;&lt;td&gt;0&lt;/td&gt;&lt;td&gt;3&lt;/td&gt;&lt;td&gt;N&lt;/td&gt;&lt;td&gt; &lt;/td&gt;&lt;td&gt;&lt;/td&gt;&lt;/tr&gt;</v>
      </c>
      <c r="Q1098" s="106" t="str">
        <f>IF(PayItems[[#This Row],[Date Added / Modified]]&gt;0,TEXT(PayItems[[#This Row],[Date Added / Modified]],"m/d/yyy"),"")</f>
        <v/>
      </c>
    </row>
    <row r="1099" spans="1:17" x14ac:dyDescent="0.2">
      <c r="A1099" s="6" t="s">
        <v>9863</v>
      </c>
      <c r="B1099" s="6" t="s">
        <v>171</v>
      </c>
      <c r="C1099" s="6" t="s">
        <v>85</v>
      </c>
      <c r="D1099" s="6" t="s">
        <v>1729</v>
      </c>
      <c r="E1099" s="8" t="s">
        <v>85</v>
      </c>
      <c r="F1099" s="8">
        <v>0</v>
      </c>
      <c r="G1099" s="8">
        <v>3</v>
      </c>
      <c r="H1099" s="6" t="s">
        <v>344</v>
      </c>
      <c r="I1099" s="176" t="s">
        <v>11389</v>
      </c>
      <c r="J1099" s="176" t="s">
        <v>11389</v>
      </c>
      <c r="K1099" s="176" t="s">
        <v>11388</v>
      </c>
      <c r="L1099" s="8">
        <v>14</v>
      </c>
      <c r="M1099" s="116"/>
      <c r="P10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&lt;tr&gt;&lt;td&gt;55236-0000&lt;/td&gt;&lt;td&gt;Expansion joint repair&lt;/td&gt;&lt;td&gt;LPSM&lt;/td&gt;&lt;td&gt;EXPANSION JOINT REPAIR&lt;/td&gt;&lt;td&gt;LPSM&lt;/td&gt;&lt;td&gt;0&lt;/td&gt;&lt;td&gt;3&lt;/td&gt;&lt;td&gt;N&lt;/td&gt;&lt;td&gt; &lt;/td&gt;&lt;td&gt;&lt;/td&gt;&lt;/tr&gt;</v>
      </c>
      <c r="Q1099" s="106" t="str">
        <f>IF(PayItems[[#This Row],[Date Added / Modified]]&gt;0,TEXT(PayItems[[#This Row],[Date Added / Modified]],"m/d/yyy"),"")</f>
        <v/>
      </c>
    </row>
    <row r="1100" spans="1:17" x14ac:dyDescent="0.2">
      <c r="A1100" s="6" t="s">
        <v>9864</v>
      </c>
      <c r="B1100" s="6" t="s">
        <v>53</v>
      </c>
      <c r="C1100" s="6" t="s">
        <v>113</v>
      </c>
      <c r="D1100" s="6" t="s">
        <v>1291</v>
      </c>
      <c r="E1100" s="8" t="s">
        <v>1495</v>
      </c>
      <c r="F1100" s="8">
        <v>0</v>
      </c>
      <c r="G1100" s="8">
        <v>3</v>
      </c>
      <c r="H1100" s="6" t="s">
        <v>344</v>
      </c>
      <c r="I1100" s="176" t="s">
        <v>11389</v>
      </c>
      <c r="J1100" s="176" t="s">
        <v>11389</v>
      </c>
      <c r="K1100" s="176" t="s">
        <v>11388</v>
      </c>
      <c r="L1100" s="8">
        <v>14</v>
      </c>
      <c r="M1100" s="116"/>
      <c r="P11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&lt;tr&gt;&lt;td&gt;55240-0000&lt;/td&gt;&lt;td&gt;Grout&lt;/td&gt;&lt;td&gt;m3&lt;/td&gt;&lt;td&gt;GROUT&lt;/td&gt;&lt;td&gt;CUFT&lt;/td&gt;&lt;td&gt;0&lt;/td&gt;&lt;td&gt;3&lt;/td&gt;&lt;td&gt;N&lt;/td&gt;&lt;td&gt; &lt;/td&gt;&lt;td&gt;&lt;/td&gt;&lt;/tr&gt;</v>
      </c>
      <c r="Q1100" s="106" t="str">
        <f>IF(PayItems[[#This Row],[Date Added / Modified]]&gt;0,TEXT(PayItems[[#This Row],[Date Added / Modified]],"m/d/yyy"),"")</f>
        <v/>
      </c>
    </row>
    <row r="1101" spans="1:17" x14ac:dyDescent="0.2">
      <c r="A1101" s="6" t="s">
        <v>1731</v>
      </c>
      <c r="B1101" s="6" t="s">
        <v>1732</v>
      </c>
      <c r="C1101" s="6" t="s">
        <v>6</v>
      </c>
      <c r="D1101" s="6" t="s">
        <v>1733</v>
      </c>
      <c r="E1101" s="8" t="s">
        <v>59</v>
      </c>
      <c r="F1101" s="8">
        <v>0</v>
      </c>
      <c r="G1101" s="8">
        <v>3</v>
      </c>
      <c r="H1101" s="6" t="s">
        <v>344</v>
      </c>
      <c r="I1101" s="176" t="s">
        <v>11389</v>
      </c>
      <c r="J1101" s="176" t="s">
        <v>11389</v>
      </c>
      <c r="K1101" s="176" t="s">
        <v>11388</v>
      </c>
      <c r="L1101" s="8">
        <v>14</v>
      </c>
      <c r="M1101" s="116"/>
      <c r="P11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&lt;tr&gt;&lt;td&gt;55301-0100&lt;/td&gt;&lt;td&gt;Precast, prestressed concrete AASHTO girder, non-standard&lt;/td&gt;&lt;td&gt;Each&lt;/td&gt;&lt;td&gt;PRECAST, PRESTRESSED CONCRETE AASHTO GIRDER, NON-STANDARD&lt;/td&gt;&lt;td&gt;EACH&lt;/td&gt;&lt;td&gt;0&lt;/td&gt;&lt;td&gt;3&lt;/td&gt;&lt;td&gt;N&lt;/td&gt;&lt;td&gt; &lt;/td&gt;&lt;td&gt;&lt;/td&gt;&lt;/tr&gt;</v>
      </c>
      <c r="Q1101" s="106" t="str">
        <f>IF(PayItems[[#This Row],[Date Added / Modified]]&gt;0,TEXT(PayItems[[#This Row],[Date Added / Modified]],"m/d/yyy"),"")</f>
        <v/>
      </c>
    </row>
    <row r="1102" spans="1:17" x14ac:dyDescent="0.2">
      <c r="A1102" s="6" t="s">
        <v>1752</v>
      </c>
      <c r="B1102" s="6" t="s">
        <v>1753</v>
      </c>
      <c r="C1102" s="6" t="s">
        <v>6</v>
      </c>
      <c r="D1102" s="6" t="s">
        <v>1754</v>
      </c>
      <c r="E1102" s="8" t="s">
        <v>59</v>
      </c>
      <c r="F1102" s="8">
        <v>0</v>
      </c>
      <c r="G1102" s="8">
        <v>3</v>
      </c>
      <c r="H1102" s="6" t="s">
        <v>344</v>
      </c>
      <c r="I1102" s="176" t="s">
        <v>11389</v>
      </c>
      <c r="J1102" s="176" t="s">
        <v>11389</v>
      </c>
      <c r="K1102" s="176" t="s">
        <v>11388</v>
      </c>
      <c r="L1102" s="8">
        <v>14</v>
      </c>
      <c r="M1102" s="116"/>
      <c r="P11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&lt;tr&gt;&lt;td&gt;55301-3200&lt;/td&gt;&lt;td&gt;Precast, prestressed concrete girder&lt;/td&gt;&lt;td&gt;Each&lt;/td&gt;&lt;td&gt;PRECAST, PRESTRESSED CONCRETE GIRDER&lt;/td&gt;&lt;td&gt;EACH&lt;/td&gt;&lt;td&gt;0&lt;/td&gt;&lt;td&gt;3&lt;/td&gt;&lt;td&gt;N&lt;/td&gt;&lt;td&gt; &lt;/td&gt;&lt;td&gt;&lt;/td&gt;&lt;/tr&gt;</v>
      </c>
      <c r="Q1102" s="106" t="str">
        <f>IF(PayItems[[#This Row],[Date Added / Modified]]&gt;0,TEXT(PayItems[[#This Row],[Date Added / Modified]],"m/d/yyy"),"")</f>
        <v/>
      </c>
    </row>
    <row r="1103" spans="1:17" x14ac:dyDescent="0.2">
      <c r="A1103" s="6" t="s">
        <v>1755</v>
      </c>
      <c r="B1103" s="6" t="s">
        <v>1756</v>
      </c>
      <c r="C1103" s="6" t="s">
        <v>6</v>
      </c>
      <c r="D1103" s="6" t="s">
        <v>1757</v>
      </c>
      <c r="E1103" s="8" t="s">
        <v>59</v>
      </c>
      <c r="F1103" s="8">
        <v>0</v>
      </c>
      <c r="G1103" s="8">
        <v>3</v>
      </c>
      <c r="H1103" s="6" t="s">
        <v>344</v>
      </c>
      <c r="I1103" s="176" t="s">
        <v>11389</v>
      </c>
      <c r="J1103" s="176" t="s">
        <v>11389</v>
      </c>
      <c r="K1103" s="176" t="s">
        <v>11388</v>
      </c>
      <c r="L1103" s="8">
        <v>14</v>
      </c>
      <c r="M1103" s="116"/>
      <c r="P11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&lt;tr&gt;&lt;td&gt;55301-3300&lt;/td&gt;&lt;td&gt;Precast, prestressed concrete AASHTO girder&lt;/td&gt;&lt;td&gt;Each&lt;/td&gt;&lt;td&gt;PRECAST, PRESTRESSED CONCRETE AASHTO GIRDER&lt;/td&gt;&lt;td&gt;EACH&lt;/td&gt;&lt;td&gt;0&lt;/td&gt;&lt;td&gt;3&lt;/td&gt;&lt;td&gt;N&lt;/td&gt;&lt;td&gt; &lt;/td&gt;&lt;td&gt;&lt;/td&gt;&lt;/tr&gt;</v>
      </c>
      <c r="Q1103" s="106" t="str">
        <f>IF(PayItems[[#This Row],[Date Added / Modified]]&gt;0,TEXT(PayItems[[#This Row],[Date Added / Modified]],"m/d/yyy"),"")</f>
        <v/>
      </c>
    </row>
    <row r="1104" spans="1:17" x14ac:dyDescent="0.2">
      <c r="A1104" s="6" t="s">
        <v>1758</v>
      </c>
      <c r="B1104" s="6" t="s">
        <v>1759</v>
      </c>
      <c r="C1104" s="6" t="s">
        <v>6</v>
      </c>
      <c r="D1104" s="6" t="s">
        <v>1760</v>
      </c>
      <c r="E1104" s="8" t="s">
        <v>59</v>
      </c>
      <c r="F1104" s="8">
        <v>0</v>
      </c>
      <c r="G1104" s="8">
        <v>3</v>
      </c>
      <c r="H1104" s="6" t="s">
        <v>344</v>
      </c>
      <c r="I1104" s="176" t="s">
        <v>11389</v>
      </c>
      <c r="J1104" s="176" t="s">
        <v>11389</v>
      </c>
      <c r="K1104" s="176" t="s">
        <v>11388</v>
      </c>
      <c r="L1104" s="8">
        <v>14</v>
      </c>
      <c r="M1104" s="116"/>
      <c r="P11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&lt;tr&gt;&lt;td&gt;55301-3400&lt;/td&gt;&lt;td&gt;Precast, prestressed concrete box beam&lt;/td&gt;&lt;td&gt;Each&lt;/td&gt;&lt;td&gt;PRECAST, PRESTRESSED CONCRETE BOX BEAM&lt;/td&gt;&lt;td&gt;EACH&lt;/td&gt;&lt;td&gt;0&lt;/td&gt;&lt;td&gt;3&lt;/td&gt;&lt;td&gt;N&lt;/td&gt;&lt;td&gt; &lt;/td&gt;&lt;td&gt;&lt;/td&gt;&lt;/tr&gt;</v>
      </c>
      <c r="Q1104" s="106" t="str">
        <f>IF(PayItems[[#This Row],[Date Added / Modified]]&gt;0,TEXT(PayItems[[#This Row],[Date Added / Modified]],"m/d/yyy"),"")</f>
        <v/>
      </c>
    </row>
    <row r="1105" spans="1:17" x14ac:dyDescent="0.2">
      <c r="A1105" s="6" t="s">
        <v>1761</v>
      </c>
      <c r="B1105" s="6" t="s">
        <v>1762</v>
      </c>
      <c r="C1105" s="6" t="s">
        <v>6</v>
      </c>
      <c r="D1105" s="6" t="s">
        <v>1763</v>
      </c>
      <c r="E1105" s="8" t="s">
        <v>59</v>
      </c>
      <c r="F1105" s="8">
        <v>0</v>
      </c>
      <c r="G1105" s="8">
        <v>3</v>
      </c>
      <c r="H1105" s="6" t="s">
        <v>344</v>
      </c>
      <c r="I1105" s="176" t="s">
        <v>11389</v>
      </c>
      <c r="J1105" s="176" t="s">
        <v>11389</v>
      </c>
      <c r="K1105" s="176" t="s">
        <v>11388</v>
      </c>
      <c r="L1105" s="8">
        <v>14</v>
      </c>
      <c r="M1105" s="116"/>
      <c r="P11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&lt;tr&gt;&lt;td&gt;55301-3500&lt;/td&gt;&lt;td&gt;Precast, prestressed concrete slab&lt;/td&gt;&lt;td&gt;Each&lt;/td&gt;&lt;td&gt;PRECAST, PRESTRESSED CONCRETE SLAB&lt;/td&gt;&lt;td&gt;EACH&lt;/td&gt;&lt;td&gt;0&lt;/td&gt;&lt;td&gt;3&lt;/td&gt;&lt;td&gt;N&lt;/td&gt;&lt;td&gt; &lt;/td&gt;&lt;td&gt;&lt;/td&gt;&lt;/tr&gt;</v>
      </c>
      <c r="Q1105" s="106" t="str">
        <f>IF(PayItems[[#This Row],[Date Added / Modified]]&gt;0,TEXT(PayItems[[#This Row],[Date Added / Modified]],"m/d/yyy"),"")</f>
        <v/>
      </c>
    </row>
    <row r="1106" spans="1:17" x14ac:dyDescent="0.2">
      <c r="A1106" s="6" t="s">
        <v>1764</v>
      </c>
      <c r="B1106" s="6" t="s">
        <v>1765</v>
      </c>
      <c r="C1106" s="6" t="s">
        <v>6</v>
      </c>
      <c r="D1106" s="6" t="s">
        <v>1766</v>
      </c>
      <c r="E1106" s="8" t="s">
        <v>59</v>
      </c>
      <c r="F1106" s="8">
        <v>0</v>
      </c>
      <c r="G1106" s="8">
        <v>3</v>
      </c>
      <c r="H1106" s="6" t="s">
        <v>344</v>
      </c>
      <c r="I1106" s="176" t="s">
        <v>11389</v>
      </c>
      <c r="J1106" s="176" t="s">
        <v>11389</v>
      </c>
      <c r="K1106" s="176" t="s">
        <v>11388</v>
      </c>
      <c r="L1106" s="8">
        <v>14</v>
      </c>
      <c r="M1106" s="116"/>
      <c r="P11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&lt;tr&gt;&lt;td&gt;55301-3600&lt;/td&gt;&lt;td&gt;Precast, prestressed concrete bulb tee girder&lt;/td&gt;&lt;td&gt;Each&lt;/td&gt;&lt;td&gt;PRECAST, PRESTRESSED CONCRETE BULB TEE GIRDER&lt;/td&gt;&lt;td&gt;EACH&lt;/td&gt;&lt;td&gt;0&lt;/td&gt;&lt;td&gt;3&lt;/td&gt;&lt;td&gt;N&lt;/td&gt;&lt;td&gt; &lt;/td&gt;&lt;td&gt;&lt;/td&gt;&lt;/tr&gt;</v>
      </c>
      <c r="Q1106" s="106" t="str">
        <f>IF(PayItems[[#This Row],[Date Added / Modified]]&gt;0,TEXT(PayItems[[#This Row],[Date Added / Modified]],"m/d/yyy"),"")</f>
        <v/>
      </c>
    </row>
    <row r="1107" spans="1:17" x14ac:dyDescent="0.2">
      <c r="A1107" s="6" t="s">
        <v>1767</v>
      </c>
      <c r="B1107" s="6" t="s">
        <v>1768</v>
      </c>
      <c r="C1107" s="6" t="s">
        <v>6</v>
      </c>
      <c r="D1107" s="6" t="s">
        <v>1769</v>
      </c>
      <c r="E1107" s="8" t="s">
        <v>59</v>
      </c>
      <c r="F1107" s="8">
        <v>0</v>
      </c>
      <c r="G1107" s="8">
        <v>3</v>
      </c>
      <c r="H1107" s="6" t="s">
        <v>344</v>
      </c>
      <c r="I1107" s="176" t="s">
        <v>11389</v>
      </c>
      <c r="J1107" s="176" t="s">
        <v>11389</v>
      </c>
      <c r="K1107" s="176" t="s">
        <v>11388</v>
      </c>
      <c r="L1107" s="8">
        <v>14</v>
      </c>
      <c r="M1107" s="116"/>
      <c r="P11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&lt;tr&gt;&lt;td&gt;55301-3700&lt;/td&gt;&lt;td&gt;Precast, prestressed concrete decked bulb tee girder&lt;/td&gt;&lt;td&gt;Each&lt;/td&gt;&lt;td&gt;PRECAST, PRESTRESSED CONCRETE DECKED BULB TEE GIRDER&lt;/td&gt;&lt;td&gt;EACH&lt;/td&gt;&lt;td&gt;0&lt;/td&gt;&lt;td&gt;3&lt;/td&gt;&lt;td&gt;N&lt;/td&gt;&lt;td&gt; &lt;/td&gt;&lt;td&gt;&lt;/td&gt;&lt;/tr&gt;</v>
      </c>
      <c r="Q1107" s="106" t="str">
        <f>IF(PayItems[[#This Row],[Date Added / Modified]]&gt;0,TEXT(PayItems[[#This Row],[Date Added / Modified]],"m/d/yyy"),"")</f>
        <v/>
      </c>
    </row>
    <row r="1108" spans="1:17" x14ac:dyDescent="0.2">
      <c r="A1108" s="6" t="s">
        <v>1770</v>
      </c>
      <c r="B1108" s="6" t="s">
        <v>1732</v>
      </c>
      <c r="C1108" s="6" t="s">
        <v>110</v>
      </c>
      <c r="D1108" s="6" t="s">
        <v>1733</v>
      </c>
      <c r="E1108" s="8" t="s">
        <v>63</v>
      </c>
      <c r="F1108" s="8">
        <v>0</v>
      </c>
      <c r="G1108" s="8">
        <v>3</v>
      </c>
      <c r="H1108" s="6" t="s">
        <v>344</v>
      </c>
      <c r="I1108" s="176" t="s">
        <v>11389</v>
      </c>
      <c r="J1108" s="176" t="s">
        <v>11389</v>
      </c>
      <c r="K1108" s="176" t="s">
        <v>11388</v>
      </c>
      <c r="L1108" s="8">
        <v>14</v>
      </c>
      <c r="M1108" s="116"/>
      <c r="P11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&lt;tr&gt;&lt;td&gt;55302-0100&lt;/td&gt;&lt;td&gt;Precast, prestressed concrete AASHTO girder, non-standard&lt;/td&gt;&lt;td&gt;m&lt;/td&gt;&lt;td&gt;PRECAST, PRESTRESSED CONCRETE AASHTO GIRDER, NON-STANDARD&lt;/td&gt;&lt;td&gt;LNFT&lt;/td&gt;&lt;td&gt;0&lt;/td&gt;&lt;td&gt;3&lt;/td&gt;&lt;td&gt;N&lt;/td&gt;&lt;td&gt; &lt;/td&gt;&lt;td&gt;&lt;/td&gt;&lt;/tr&gt;</v>
      </c>
      <c r="Q1108" s="106" t="str">
        <f>IF(PayItems[[#This Row],[Date Added / Modified]]&gt;0,TEXT(PayItems[[#This Row],[Date Added / Modified]],"m/d/yyy"),"")</f>
        <v/>
      </c>
    </row>
    <row r="1109" spans="1:17" x14ac:dyDescent="0.2">
      <c r="A1109" s="6" t="s">
        <v>1771</v>
      </c>
      <c r="B1109" s="34" t="s">
        <v>10017</v>
      </c>
      <c r="C1109" s="34" t="s">
        <v>110</v>
      </c>
      <c r="D1109" s="34" t="s">
        <v>10018</v>
      </c>
      <c r="E1109" s="8" t="s">
        <v>63</v>
      </c>
      <c r="F1109" s="8">
        <v>0</v>
      </c>
      <c r="G1109" s="8">
        <v>3</v>
      </c>
      <c r="H1109" s="6" t="s">
        <v>344</v>
      </c>
      <c r="I1109" s="176" t="s">
        <v>11389</v>
      </c>
      <c r="J1109" s="176" t="s">
        <v>11389</v>
      </c>
      <c r="K1109" s="176" t="s">
        <v>11388</v>
      </c>
      <c r="L1109" s="8">
        <v>14</v>
      </c>
      <c r="M1109" s="116">
        <v>41927</v>
      </c>
      <c r="N1109" s="106"/>
      <c r="O1109" s="106"/>
      <c r="P11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&lt;tr&gt;&lt;td&gt;55302-0200&lt;/td&gt;&lt;td&gt;Precast, prestressed concrete slabs, 900mm non-voided&lt;/td&gt;&lt;td&gt;m&lt;/td&gt;&lt;td&gt;PRECAST, PRESTRESSED CONCRETE SLABS, 36-INCH NON-VOIDED&lt;/td&gt;&lt;td&gt;LNFT&lt;/td&gt;&lt;td&gt;0&lt;/td&gt;&lt;td&gt;3&lt;/td&gt;&lt;td&gt;N&lt;/td&gt;&lt;td&gt;10/15/2014&lt;/td&gt;&lt;td&gt;&lt;/td&gt;&lt;/tr&gt;</v>
      </c>
      <c r="Q1109" s="106" t="str">
        <f>IF(PayItems[[#This Row],[Date Added / Modified]]&gt;0,TEXT(PayItems[[#This Row],[Date Added / Modified]],"m/d/yyy"),"")</f>
        <v>10/15/2014</v>
      </c>
    </row>
    <row r="1110" spans="1:17" x14ac:dyDescent="0.2">
      <c r="A1110" s="6" t="s">
        <v>1772</v>
      </c>
      <c r="B1110" s="34" t="s">
        <v>10019</v>
      </c>
      <c r="C1110" s="34" t="s">
        <v>110</v>
      </c>
      <c r="D1110" s="34" t="s">
        <v>10020</v>
      </c>
      <c r="E1110" s="8" t="s">
        <v>63</v>
      </c>
      <c r="F1110" s="8">
        <v>0</v>
      </c>
      <c r="G1110" s="8">
        <v>3</v>
      </c>
      <c r="H1110" s="6" t="s">
        <v>344</v>
      </c>
      <c r="I1110" s="176" t="s">
        <v>11389</v>
      </c>
      <c r="J1110" s="176" t="s">
        <v>11389</v>
      </c>
      <c r="K1110" s="176" t="s">
        <v>11388</v>
      </c>
      <c r="L1110" s="8">
        <v>14</v>
      </c>
      <c r="M1110" s="116">
        <v>41927</v>
      </c>
      <c r="N1110" s="106"/>
      <c r="O1110" s="106"/>
      <c r="P11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&lt;tr&gt;&lt;td&gt;55302-0300&lt;/td&gt;&lt;td&gt;Precast, prestressed concrete slabs, 1200mm non-voided&lt;/td&gt;&lt;td&gt;m&lt;/td&gt;&lt;td&gt;PRECAST, PRESTRESSED CONCRETE SLABS, 48-INCH NON-VOIDED&lt;/td&gt;&lt;td&gt;LNFT&lt;/td&gt;&lt;td&gt;0&lt;/td&gt;&lt;td&gt;3&lt;/td&gt;&lt;td&gt;N&lt;/td&gt;&lt;td&gt;10/15/2014&lt;/td&gt;&lt;td&gt;&lt;/td&gt;&lt;/tr&gt;</v>
      </c>
      <c r="Q1110" s="106" t="str">
        <f>IF(PayItems[[#This Row],[Date Added / Modified]]&gt;0,TEXT(PayItems[[#This Row],[Date Added / Modified]],"m/d/yyy"),"")</f>
        <v>10/15/2014</v>
      </c>
    </row>
    <row r="1111" spans="1:17" x14ac:dyDescent="0.2">
      <c r="A1111" s="6" t="s">
        <v>1773</v>
      </c>
      <c r="B1111" s="34" t="s">
        <v>10021</v>
      </c>
      <c r="C1111" s="34" t="s">
        <v>110</v>
      </c>
      <c r="D1111" s="34" t="s">
        <v>10022</v>
      </c>
      <c r="E1111" s="8" t="s">
        <v>63</v>
      </c>
      <c r="F1111" s="8">
        <v>0</v>
      </c>
      <c r="G1111" s="8">
        <v>3</v>
      </c>
      <c r="H1111" s="6" t="s">
        <v>344</v>
      </c>
      <c r="I1111" s="176" t="s">
        <v>11389</v>
      </c>
      <c r="J1111" s="176" t="s">
        <v>11389</v>
      </c>
      <c r="K1111" s="176" t="s">
        <v>11388</v>
      </c>
      <c r="L1111" s="8">
        <v>14</v>
      </c>
      <c r="M1111" s="116">
        <v>41927</v>
      </c>
      <c r="N1111" s="106"/>
      <c r="O1111" s="106"/>
      <c r="P11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&lt;tr&gt;&lt;td&gt;55302-0400&lt;/td&gt;&lt;td&gt;Precast, prestressed concrete slabs, 900mm voided&lt;/td&gt;&lt;td&gt;m&lt;/td&gt;&lt;td&gt;PRECAST, PRESTRESSED CONCRETE SLABS, 36-INCH VOIDED&lt;/td&gt;&lt;td&gt;LNFT&lt;/td&gt;&lt;td&gt;0&lt;/td&gt;&lt;td&gt;3&lt;/td&gt;&lt;td&gt;N&lt;/td&gt;&lt;td&gt;10/15/2014&lt;/td&gt;&lt;td&gt;&lt;/td&gt;&lt;/tr&gt;</v>
      </c>
      <c r="Q1111" s="106" t="str">
        <f>IF(PayItems[[#This Row],[Date Added / Modified]]&gt;0,TEXT(PayItems[[#This Row],[Date Added / Modified]],"m/d/yyy"),"")</f>
        <v>10/15/2014</v>
      </c>
    </row>
    <row r="1112" spans="1:17" x14ac:dyDescent="0.2">
      <c r="A1112" s="6" t="s">
        <v>1774</v>
      </c>
      <c r="B1112" s="34" t="s">
        <v>10023</v>
      </c>
      <c r="C1112" s="34" t="s">
        <v>110</v>
      </c>
      <c r="D1112" s="34" t="s">
        <v>10024</v>
      </c>
      <c r="E1112" s="8" t="s">
        <v>63</v>
      </c>
      <c r="F1112" s="8">
        <v>0</v>
      </c>
      <c r="G1112" s="8">
        <v>3</v>
      </c>
      <c r="H1112" s="6" t="s">
        <v>344</v>
      </c>
      <c r="I1112" s="176" t="s">
        <v>11389</v>
      </c>
      <c r="J1112" s="176" t="s">
        <v>11389</v>
      </c>
      <c r="K1112" s="176" t="s">
        <v>11388</v>
      </c>
      <c r="L1112" s="8">
        <v>14</v>
      </c>
      <c r="M1112" s="116">
        <v>41927</v>
      </c>
      <c r="N1112" s="106"/>
      <c r="O1112" s="106"/>
      <c r="P11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&lt;tr&gt;&lt;td&gt;55302-0500&lt;/td&gt;&lt;td&gt;Precast, prestressed concrete slabs, 1200mm voided&lt;/td&gt;&lt;td&gt;m&lt;/td&gt;&lt;td&gt;PRECAST, PRESTRESSED CONCRETE SLABS, 48-INCH VOIDED&lt;/td&gt;&lt;td&gt;LNFT&lt;/td&gt;&lt;td&gt;0&lt;/td&gt;&lt;td&gt;3&lt;/td&gt;&lt;td&gt;N&lt;/td&gt;&lt;td&gt;10/15/2014&lt;/td&gt;&lt;td&gt;&lt;/td&gt;&lt;/tr&gt;</v>
      </c>
      <c r="Q1112" s="106" t="str">
        <f>IF(PayItems[[#This Row],[Date Added / Modified]]&gt;0,TEXT(PayItems[[#This Row],[Date Added / Modified]],"m/d/yyy"),"")</f>
        <v>10/15/2014</v>
      </c>
    </row>
    <row r="1113" spans="1:17" x14ac:dyDescent="0.2">
      <c r="A1113" s="6" t="s">
        <v>1775</v>
      </c>
      <c r="B1113" s="6" t="s">
        <v>1734</v>
      </c>
      <c r="C1113" s="6" t="s">
        <v>110</v>
      </c>
      <c r="D1113" s="6" t="s">
        <v>1735</v>
      </c>
      <c r="E1113" s="8" t="s">
        <v>63</v>
      </c>
      <c r="F1113" s="8">
        <v>0</v>
      </c>
      <c r="G1113" s="8">
        <v>3</v>
      </c>
      <c r="H1113" s="6" t="s">
        <v>344</v>
      </c>
      <c r="I1113" s="176" t="s">
        <v>11389</v>
      </c>
      <c r="J1113" s="176" t="s">
        <v>11389</v>
      </c>
      <c r="K1113" s="176" t="s">
        <v>11388</v>
      </c>
      <c r="L1113" s="8">
        <v>14</v>
      </c>
      <c r="M1113" s="116"/>
      <c r="P11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&lt;tr&gt;&lt;td&gt;55302-0600&lt;/td&gt;&lt;td&gt;Precast, prestressed concrete box beam, type B1-36&lt;/td&gt;&lt;td&gt;m&lt;/td&gt;&lt;td&gt;PRECAST, PRESTRESSED CONCRETE BOX BEAM, TYPE B1-36&lt;/td&gt;&lt;td&gt;LNFT&lt;/td&gt;&lt;td&gt;0&lt;/td&gt;&lt;td&gt;3&lt;/td&gt;&lt;td&gt;N&lt;/td&gt;&lt;td&gt; &lt;/td&gt;&lt;td&gt;&lt;/td&gt;&lt;/tr&gt;</v>
      </c>
      <c r="Q1113" s="106" t="str">
        <f>IF(PayItems[[#This Row],[Date Added / Modified]]&gt;0,TEXT(PayItems[[#This Row],[Date Added / Modified]],"m/d/yyy"),"")</f>
        <v/>
      </c>
    </row>
    <row r="1114" spans="1:17" x14ac:dyDescent="0.2">
      <c r="A1114" s="6" t="s">
        <v>1776</v>
      </c>
      <c r="B1114" s="6" t="s">
        <v>1736</v>
      </c>
      <c r="C1114" s="6" t="s">
        <v>110</v>
      </c>
      <c r="D1114" s="6" t="s">
        <v>1737</v>
      </c>
      <c r="E1114" s="8" t="s">
        <v>63</v>
      </c>
      <c r="F1114" s="8">
        <v>0</v>
      </c>
      <c r="G1114" s="8">
        <v>3</v>
      </c>
      <c r="H1114" s="6" t="s">
        <v>344</v>
      </c>
      <c r="I1114" s="176" t="s">
        <v>11389</v>
      </c>
      <c r="J1114" s="176" t="s">
        <v>11389</v>
      </c>
      <c r="K1114" s="176" t="s">
        <v>11388</v>
      </c>
      <c r="L1114" s="8">
        <v>14</v>
      </c>
      <c r="M1114" s="116"/>
      <c r="P11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&lt;tr&gt;&lt;td&gt;55302-0700&lt;/td&gt;&lt;td&gt;Precast, prestressed concrete box beam, type B2-36&lt;/td&gt;&lt;td&gt;m&lt;/td&gt;&lt;td&gt;PRECAST, PRESTRESSED CONCRETE BOX BEAM, TYPE B2-36&lt;/td&gt;&lt;td&gt;LNFT&lt;/td&gt;&lt;td&gt;0&lt;/td&gt;&lt;td&gt;3&lt;/td&gt;&lt;td&gt;N&lt;/td&gt;&lt;td&gt; &lt;/td&gt;&lt;td&gt;&lt;/td&gt;&lt;/tr&gt;</v>
      </c>
      <c r="Q1114" s="106" t="str">
        <f>IF(PayItems[[#This Row],[Date Added / Modified]]&gt;0,TEXT(PayItems[[#This Row],[Date Added / Modified]],"m/d/yyy"),"")</f>
        <v/>
      </c>
    </row>
    <row r="1115" spans="1:17" x14ac:dyDescent="0.2">
      <c r="A1115" s="6" t="s">
        <v>1777</v>
      </c>
      <c r="B1115" s="6" t="s">
        <v>1738</v>
      </c>
      <c r="C1115" s="6" t="s">
        <v>110</v>
      </c>
      <c r="D1115" s="6" t="s">
        <v>1739</v>
      </c>
      <c r="E1115" s="8" t="s">
        <v>63</v>
      </c>
      <c r="F1115" s="8">
        <v>0</v>
      </c>
      <c r="G1115" s="8">
        <v>3</v>
      </c>
      <c r="H1115" s="6" t="s">
        <v>344</v>
      </c>
      <c r="I1115" s="176" t="s">
        <v>11389</v>
      </c>
      <c r="J1115" s="176" t="s">
        <v>11389</v>
      </c>
      <c r="K1115" s="176" t="s">
        <v>11388</v>
      </c>
      <c r="L1115" s="8">
        <v>14</v>
      </c>
      <c r="M1115" s="116"/>
      <c r="P11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&lt;tr&gt;&lt;td&gt;55302-0800&lt;/td&gt;&lt;td&gt;Precast, prestressed concrete box beam, type B3-36&lt;/td&gt;&lt;td&gt;m&lt;/td&gt;&lt;td&gt;PRECAST, PRESTRESSED CONCRETE BOX BEAM, TYPE B3-36&lt;/td&gt;&lt;td&gt;LNFT&lt;/td&gt;&lt;td&gt;0&lt;/td&gt;&lt;td&gt;3&lt;/td&gt;&lt;td&gt;N&lt;/td&gt;&lt;td&gt; &lt;/td&gt;&lt;td&gt;&lt;/td&gt;&lt;/tr&gt;</v>
      </c>
      <c r="Q1115" s="106" t="str">
        <f>IF(PayItems[[#This Row],[Date Added / Modified]]&gt;0,TEXT(PayItems[[#This Row],[Date Added / Modified]],"m/d/yyy"),"")</f>
        <v/>
      </c>
    </row>
    <row r="1116" spans="1:17" x14ac:dyDescent="0.2">
      <c r="A1116" s="6" t="s">
        <v>1778</v>
      </c>
      <c r="B1116" s="6" t="s">
        <v>1740</v>
      </c>
      <c r="C1116" s="6" t="s">
        <v>110</v>
      </c>
      <c r="D1116" s="6" t="s">
        <v>1741</v>
      </c>
      <c r="E1116" s="8" t="s">
        <v>63</v>
      </c>
      <c r="F1116" s="8">
        <v>0</v>
      </c>
      <c r="G1116" s="8">
        <v>3</v>
      </c>
      <c r="H1116" s="6" t="s">
        <v>344</v>
      </c>
      <c r="I1116" s="176" t="s">
        <v>11389</v>
      </c>
      <c r="J1116" s="176" t="s">
        <v>11389</v>
      </c>
      <c r="K1116" s="176" t="s">
        <v>11388</v>
      </c>
      <c r="L1116" s="8">
        <v>14</v>
      </c>
      <c r="M1116" s="116"/>
      <c r="P11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&lt;tr&gt;&lt;td&gt;55302-0900&lt;/td&gt;&lt;td&gt;Precast, prestressed concrete box beam, type B4-36&lt;/td&gt;&lt;td&gt;m&lt;/td&gt;&lt;td&gt;PRECAST, PRESTRESSED CONCRETE BOX BEAM, TYPE B4-36&lt;/td&gt;&lt;td&gt;LNFT&lt;/td&gt;&lt;td&gt;0&lt;/td&gt;&lt;td&gt;3&lt;/td&gt;&lt;td&gt;N&lt;/td&gt;&lt;td&gt; &lt;/td&gt;&lt;td&gt;&lt;/td&gt;&lt;/tr&gt;</v>
      </c>
      <c r="Q1116" s="106" t="str">
        <f>IF(PayItems[[#This Row],[Date Added / Modified]]&gt;0,TEXT(PayItems[[#This Row],[Date Added / Modified]],"m/d/yyy"),"")</f>
        <v/>
      </c>
    </row>
    <row r="1117" spans="1:17" x14ac:dyDescent="0.2">
      <c r="A1117" s="6" t="s">
        <v>1779</v>
      </c>
      <c r="B1117" s="6" t="s">
        <v>1742</v>
      </c>
      <c r="C1117" s="6" t="s">
        <v>110</v>
      </c>
      <c r="D1117" s="6" t="s">
        <v>1743</v>
      </c>
      <c r="E1117" s="8" t="s">
        <v>63</v>
      </c>
      <c r="F1117" s="8">
        <v>0</v>
      </c>
      <c r="G1117" s="8">
        <v>3</v>
      </c>
      <c r="H1117" s="6" t="s">
        <v>344</v>
      </c>
      <c r="I1117" s="176" t="s">
        <v>11389</v>
      </c>
      <c r="J1117" s="176" t="s">
        <v>11389</v>
      </c>
      <c r="K1117" s="176" t="s">
        <v>11388</v>
      </c>
      <c r="L1117" s="8">
        <v>14</v>
      </c>
      <c r="M1117" s="116"/>
      <c r="P11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&lt;tr&gt;&lt;td&gt;55302-1000&lt;/td&gt;&lt;td&gt;Precast, prestressed concrete box beam, type B1-48&lt;/td&gt;&lt;td&gt;m&lt;/td&gt;&lt;td&gt;PRECAST, PRESTRESSED CONCRETE BOX BEAM, TYPE B1-48&lt;/td&gt;&lt;td&gt;LNFT&lt;/td&gt;&lt;td&gt;0&lt;/td&gt;&lt;td&gt;3&lt;/td&gt;&lt;td&gt;N&lt;/td&gt;&lt;td&gt; &lt;/td&gt;&lt;td&gt;&lt;/td&gt;&lt;/tr&gt;</v>
      </c>
      <c r="Q1117" s="106" t="str">
        <f>IF(PayItems[[#This Row],[Date Added / Modified]]&gt;0,TEXT(PayItems[[#This Row],[Date Added / Modified]],"m/d/yyy"),"")</f>
        <v/>
      </c>
    </row>
    <row r="1118" spans="1:17" x14ac:dyDescent="0.2">
      <c r="A1118" s="6" t="s">
        <v>1780</v>
      </c>
      <c r="B1118" s="6" t="s">
        <v>1744</v>
      </c>
      <c r="C1118" s="6" t="s">
        <v>110</v>
      </c>
      <c r="D1118" s="6" t="s">
        <v>1745</v>
      </c>
      <c r="E1118" s="8" t="s">
        <v>63</v>
      </c>
      <c r="F1118" s="8">
        <v>0</v>
      </c>
      <c r="G1118" s="8">
        <v>3</v>
      </c>
      <c r="H1118" s="6" t="s">
        <v>344</v>
      </c>
      <c r="I1118" s="176" t="s">
        <v>11389</v>
      </c>
      <c r="J1118" s="176" t="s">
        <v>11389</v>
      </c>
      <c r="K1118" s="176" t="s">
        <v>11388</v>
      </c>
      <c r="L1118" s="8">
        <v>14</v>
      </c>
      <c r="M1118" s="116"/>
      <c r="P11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&lt;tr&gt;&lt;td&gt;55302-1100&lt;/td&gt;&lt;td&gt;Precast, prestressed concrete box beam, type B2-48&lt;/td&gt;&lt;td&gt;m&lt;/td&gt;&lt;td&gt;PRECAST, PRESTRESSED CONCRETE BOX BEAM, TYPE B2-48&lt;/td&gt;&lt;td&gt;LNFT&lt;/td&gt;&lt;td&gt;0&lt;/td&gt;&lt;td&gt;3&lt;/td&gt;&lt;td&gt;N&lt;/td&gt;&lt;td&gt; &lt;/td&gt;&lt;td&gt;&lt;/td&gt;&lt;/tr&gt;</v>
      </c>
      <c r="Q1118" s="106" t="str">
        <f>IF(PayItems[[#This Row],[Date Added / Modified]]&gt;0,TEXT(PayItems[[#This Row],[Date Added / Modified]],"m/d/yyy"),"")</f>
        <v/>
      </c>
    </row>
    <row r="1119" spans="1:17" x14ac:dyDescent="0.2">
      <c r="A1119" s="6" t="s">
        <v>1781</v>
      </c>
      <c r="B1119" s="6" t="s">
        <v>1746</v>
      </c>
      <c r="C1119" s="6" t="s">
        <v>110</v>
      </c>
      <c r="D1119" s="6" t="s">
        <v>1747</v>
      </c>
      <c r="E1119" s="8" t="s">
        <v>63</v>
      </c>
      <c r="F1119" s="8">
        <v>0</v>
      </c>
      <c r="G1119" s="8">
        <v>3</v>
      </c>
      <c r="H1119" s="6" t="s">
        <v>344</v>
      </c>
      <c r="I1119" s="176" t="s">
        <v>11389</v>
      </c>
      <c r="J1119" s="176" t="s">
        <v>11389</v>
      </c>
      <c r="K1119" s="176" t="s">
        <v>11388</v>
      </c>
      <c r="L1119" s="8">
        <v>14</v>
      </c>
      <c r="M1119" s="116"/>
      <c r="P11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&lt;tr&gt;&lt;td&gt;55302-1200&lt;/td&gt;&lt;td&gt;Precast, prestressed concrete box beam, type B3-48&lt;/td&gt;&lt;td&gt;m&lt;/td&gt;&lt;td&gt;PRECAST, PRESTRESSED CONCRETE BOX BEAM, TYPE B3-48&lt;/td&gt;&lt;td&gt;LNFT&lt;/td&gt;&lt;td&gt;0&lt;/td&gt;&lt;td&gt;3&lt;/td&gt;&lt;td&gt;N&lt;/td&gt;&lt;td&gt; &lt;/td&gt;&lt;td&gt;&lt;/td&gt;&lt;/tr&gt;</v>
      </c>
      <c r="Q1119" s="106" t="str">
        <f>IF(PayItems[[#This Row],[Date Added / Modified]]&gt;0,TEXT(PayItems[[#This Row],[Date Added / Modified]],"m/d/yyy"),"")</f>
        <v/>
      </c>
    </row>
    <row r="1120" spans="1:17" x14ac:dyDescent="0.2">
      <c r="A1120" s="6" t="s">
        <v>1782</v>
      </c>
      <c r="B1120" s="6" t="s">
        <v>1748</v>
      </c>
      <c r="C1120" s="6" t="s">
        <v>110</v>
      </c>
      <c r="D1120" s="6" t="s">
        <v>1749</v>
      </c>
      <c r="E1120" s="8" t="s">
        <v>63</v>
      </c>
      <c r="F1120" s="8">
        <v>0</v>
      </c>
      <c r="G1120" s="8">
        <v>3</v>
      </c>
      <c r="H1120" s="6" t="s">
        <v>344</v>
      </c>
      <c r="I1120" s="176" t="s">
        <v>11389</v>
      </c>
      <c r="J1120" s="176" t="s">
        <v>11389</v>
      </c>
      <c r="K1120" s="176" t="s">
        <v>11388</v>
      </c>
      <c r="L1120" s="8">
        <v>14</v>
      </c>
      <c r="M1120" s="116"/>
      <c r="P11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&lt;tr&gt;&lt;td&gt;55302-1300&lt;/td&gt;&lt;td&gt;Precast, prestressed concrete box beam, type B4-48&lt;/td&gt;&lt;td&gt;m&lt;/td&gt;&lt;td&gt;PRECAST, PRESTRESSED CONCRETE BOX BEAM, TYPE B4-48&lt;/td&gt;&lt;td&gt;LNFT&lt;/td&gt;&lt;td&gt;0&lt;/td&gt;&lt;td&gt;3&lt;/td&gt;&lt;td&gt;N&lt;/td&gt;&lt;td&gt; &lt;/td&gt;&lt;td&gt;&lt;/td&gt;&lt;/tr&gt;</v>
      </c>
      <c r="Q1120" s="106" t="str">
        <f>IF(PayItems[[#This Row],[Date Added / Modified]]&gt;0,TEXT(PayItems[[#This Row],[Date Added / Modified]],"m/d/yyy"),"")</f>
        <v/>
      </c>
    </row>
    <row r="1121" spans="1:17" x14ac:dyDescent="0.2">
      <c r="A1121" s="6" t="s">
        <v>1783</v>
      </c>
      <c r="B1121" s="6" t="s">
        <v>1750</v>
      </c>
      <c r="C1121" s="6" t="s">
        <v>110</v>
      </c>
      <c r="D1121" s="6" t="s">
        <v>1751</v>
      </c>
      <c r="E1121" s="8" t="s">
        <v>63</v>
      </c>
      <c r="F1121" s="8">
        <v>0</v>
      </c>
      <c r="G1121" s="8">
        <v>3</v>
      </c>
      <c r="H1121" s="6" t="s">
        <v>344</v>
      </c>
      <c r="I1121" s="176" t="s">
        <v>11389</v>
      </c>
      <c r="J1121" s="176" t="s">
        <v>11389</v>
      </c>
      <c r="K1121" s="176" t="s">
        <v>11388</v>
      </c>
      <c r="L1121" s="8">
        <v>14</v>
      </c>
      <c r="M1121" s="116"/>
      <c r="P11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&lt;tr&gt;&lt;td&gt;55302-1400&lt;/td&gt;&lt;td&gt;Precast, prestressed concrete box beam, non-standard&lt;/td&gt;&lt;td&gt;m&lt;/td&gt;&lt;td&gt;PRECAST, PRESTRESSED CONCRETE BOX BEAM, NON-STANDARD&lt;/td&gt;&lt;td&gt;LNFT&lt;/td&gt;&lt;td&gt;0&lt;/td&gt;&lt;td&gt;3&lt;/td&gt;&lt;td&gt;N&lt;/td&gt;&lt;td&gt; &lt;/td&gt;&lt;td&gt;&lt;/td&gt;&lt;/tr&gt;</v>
      </c>
      <c r="Q1121" s="106" t="str">
        <f>IF(PayItems[[#This Row],[Date Added / Modified]]&gt;0,TEXT(PayItems[[#This Row],[Date Added / Modified]],"m/d/yyy"),"")</f>
        <v/>
      </c>
    </row>
    <row r="1122" spans="1:17" x14ac:dyDescent="0.2">
      <c r="A1122" s="6" t="s">
        <v>1784</v>
      </c>
      <c r="B1122" s="34" t="s">
        <v>10025</v>
      </c>
      <c r="C1122" s="34" t="s">
        <v>110</v>
      </c>
      <c r="D1122" s="34" t="s">
        <v>10026</v>
      </c>
      <c r="E1122" s="8" t="s">
        <v>63</v>
      </c>
      <c r="F1122" s="8">
        <v>0</v>
      </c>
      <c r="G1122" s="8">
        <v>3</v>
      </c>
      <c r="H1122" s="6" t="s">
        <v>344</v>
      </c>
      <c r="I1122" s="176" t="s">
        <v>11389</v>
      </c>
      <c r="J1122" s="176" t="s">
        <v>11389</v>
      </c>
      <c r="K1122" s="176" t="s">
        <v>11388</v>
      </c>
      <c r="L1122" s="8">
        <v>14</v>
      </c>
      <c r="M1122" s="116">
        <v>41927</v>
      </c>
      <c r="N1122" s="106"/>
      <c r="O1122" s="106"/>
      <c r="P11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&lt;tr&gt;&lt;td&gt;55302-1500&lt;/td&gt;&lt;td&gt;Precast, prestressed concrete bulb tee girders, 1050mm&lt;/td&gt;&lt;td&gt;m&lt;/td&gt;&lt;td&gt;PRECAST, PRESTRESSED CONCRETE BULB TEE GIRDERS, 42-INCH&lt;/td&gt;&lt;td&gt;LNFT&lt;/td&gt;&lt;td&gt;0&lt;/td&gt;&lt;td&gt;3&lt;/td&gt;&lt;td&gt;N&lt;/td&gt;&lt;td&gt;10/15/2014&lt;/td&gt;&lt;td&gt;&lt;/td&gt;&lt;/tr&gt;</v>
      </c>
      <c r="Q1122" s="106" t="str">
        <f>IF(PayItems[[#This Row],[Date Added / Modified]]&gt;0,TEXT(PayItems[[#This Row],[Date Added / Modified]],"m/d/yyy"),"")</f>
        <v>10/15/2014</v>
      </c>
    </row>
    <row r="1123" spans="1:17" x14ac:dyDescent="0.2">
      <c r="A1123" s="6" t="s">
        <v>1785</v>
      </c>
      <c r="B1123" s="34" t="s">
        <v>10027</v>
      </c>
      <c r="C1123" s="34" t="s">
        <v>110</v>
      </c>
      <c r="D1123" s="34" t="s">
        <v>10028</v>
      </c>
      <c r="E1123" s="8" t="s">
        <v>63</v>
      </c>
      <c r="F1123" s="8">
        <v>0</v>
      </c>
      <c r="G1123" s="8">
        <v>3</v>
      </c>
      <c r="H1123" s="6" t="s">
        <v>344</v>
      </c>
      <c r="I1123" s="176" t="s">
        <v>11389</v>
      </c>
      <c r="J1123" s="176" t="s">
        <v>11389</v>
      </c>
      <c r="K1123" s="176" t="s">
        <v>11388</v>
      </c>
      <c r="L1123" s="8">
        <v>14</v>
      </c>
      <c r="M1123" s="116">
        <v>41927</v>
      </c>
      <c r="N1123" s="106"/>
      <c r="O1123" s="106"/>
      <c r="P11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&lt;tr&gt;&lt;td&gt;55302-1600&lt;/td&gt;&lt;td&gt;Precast, prestressed concrete bulb tee girders, 1250mm&lt;/td&gt;&lt;td&gt;m&lt;/td&gt;&lt;td&gt;PRECAST, PRESTRESSED CONCRETE BULB TEE GIRDERS, 50-INCH&lt;/td&gt;&lt;td&gt;LNFT&lt;/td&gt;&lt;td&gt;0&lt;/td&gt;&lt;td&gt;3&lt;/td&gt;&lt;td&gt;N&lt;/td&gt;&lt;td&gt;10/15/2014&lt;/td&gt;&lt;td&gt;&lt;/td&gt;&lt;/tr&gt;</v>
      </c>
      <c r="Q1123" s="106" t="str">
        <f>IF(PayItems[[#This Row],[Date Added / Modified]]&gt;0,TEXT(PayItems[[#This Row],[Date Added / Modified]],"m/d/yyy"),"")</f>
        <v>10/15/2014</v>
      </c>
    </row>
    <row r="1124" spans="1:17" x14ac:dyDescent="0.2">
      <c r="A1124" s="6" t="s">
        <v>1786</v>
      </c>
      <c r="B1124" s="34" t="s">
        <v>10029</v>
      </c>
      <c r="C1124" s="34" t="s">
        <v>110</v>
      </c>
      <c r="D1124" s="34" t="s">
        <v>10030</v>
      </c>
      <c r="E1124" s="8" t="s">
        <v>63</v>
      </c>
      <c r="F1124" s="8">
        <v>0</v>
      </c>
      <c r="G1124" s="8">
        <v>3</v>
      </c>
      <c r="H1124" s="6" t="s">
        <v>344</v>
      </c>
      <c r="I1124" s="176" t="s">
        <v>11389</v>
      </c>
      <c r="J1124" s="176" t="s">
        <v>11389</v>
      </c>
      <c r="K1124" s="176" t="s">
        <v>11388</v>
      </c>
      <c r="L1124" s="8">
        <v>14</v>
      </c>
      <c r="M1124" s="116">
        <v>41927</v>
      </c>
      <c r="N1124" s="106"/>
      <c r="O1124" s="106"/>
      <c r="P11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&lt;tr&gt;&lt;td&gt;55302-1700&lt;/td&gt;&lt;td&gt;Precast, prestressed concrete bulb tee girders, 1350mm&lt;/td&gt;&lt;td&gt;m&lt;/td&gt;&lt;td&gt;PRECAST, PRESTRESSED CONCRETE BULB TEE GIRDERS, 54-INCH&lt;/td&gt;&lt;td&gt;LNFT&lt;/td&gt;&lt;td&gt;0&lt;/td&gt;&lt;td&gt;3&lt;/td&gt;&lt;td&gt;N&lt;/td&gt;&lt;td&gt;10/15/2014&lt;/td&gt;&lt;td&gt;&lt;/td&gt;&lt;/tr&gt;</v>
      </c>
      <c r="Q1124" s="106" t="str">
        <f>IF(PayItems[[#This Row],[Date Added / Modified]]&gt;0,TEXT(PayItems[[#This Row],[Date Added / Modified]],"m/d/yyy"),"")</f>
        <v>10/15/2014</v>
      </c>
    </row>
    <row r="1125" spans="1:17" x14ac:dyDescent="0.2">
      <c r="A1125" s="6" t="s">
        <v>1787</v>
      </c>
      <c r="B1125" s="34" t="s">
        <v>10031</v>
      </c>
      <c r="C1125" s="34" t="s">
        <v>110</v>
      </c>
      <c r="D1125" s="34" t="s">
        <v>10032</v>
      </c>
      <c r="E1125" s="8" t="s">
        <v>63</v>
      </c>
      <c r="F1125" s="8">
        <v>0</v>
      </c>
      <c r="G1125" s="8">
        <v>3</v>
      </c>
      <c r="H1125" s="6" t="s">
        <v>344</v>
      </c>
      <c r="I1125" s="176" t="s">
        <v>11389</v>
      </c>
      <c r="J1125" s="176" t="s">
        <v>11389</v>
      </c>
      <c r="K1125" s="176" t="s">
        <v>11388</v>
      </c>
      <c r="L1125" s="8">
        <v>14</v>
      </c>
      <c r="M1125" s="116">
        <v>41927</v>
      </c>
      <c r="N1125" s="106"/>
      <c r="O1125" s="106"/>
      <c r="P11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&lt;tr&gt;&lt;td&gt;55302-1800&lt;/td&gt;&lt;td&gt;Precast, prestressed concrete bulb tee girders, 1450mm&lt;/td&gt;&lt;td&gt;m&lt;/td&gt;&lt;td&gt;PRECAST, PRESTRESSED CONCRETE BULB TEE GIRDERS, 58-INCH&lt;/td&gt;&lt;td&gt;LNFT&lt;/td&gt;&lt;td&gt;0&lt;/td&gt;&lt;td&gt;3&lt;/td&gt;&lt;td&gt;N&lt;/td&gt;&lt;td&gt;10/15/2014&lt;/td&gt;&lt;td&gt;&lt;/td&gt;&lt;/tr&gt;</v>
      </c>
      <c r="Q1125" s="106" t="str">
        <f>IF(PayItems[[#This Row],[Date Added / Modified]]&gt;0,TEXT(PayItems[[#This Row],[Date Added / Modified]],"m/d/yyy"),"")</f>
        <v>10/15/2014</v>
      </c>
    </row>
    <row r="1126" spans="1:17" x14ac:dyDescent="0.2">
      <c r="A1126" s="6" t="s">
        <v>1788</v>
      </c>
      <c r="B1126" s="34" t="s">
        <v>10033</v>
      </c>
      <c r="C1126" s="34" t="s">
        <v>110</v>
      </c>
      <c r="D1126" s="34" t="s">
        <v>10034</v>
      </c>
      <c r="E1126" s="8" t="s">
        <v>63</v>
      </c>
      <c r="F1126" s="8">
        <v>0</v>
      </c>
      <c r="G1126" s="8">
        <v>3</v>
      </c>
      <c r="H1126" s="6" t="s">
        <v>344</v>
      </c>
      <c r="I1126" s="176" t="s">
        <v>11389</v>
      </c>
      <c r="J1126" s="176" t="s">
        <v>11389</v>
      </c>
      <c r="K1126" s="176" t="s">
        <v>11388</v>
      </c>
      <c r="L1126" s="8">
        <v>14</v>
      </c>
      <c r="M1126" s="116">
        <v>41927</v>
      </c>
      <c r="N1126" s="106"/>
      <c r="O1126" s="106"/>
      <c r="P11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&lt;tr&gt;&lt;td&gt;55302-1900&lt;/td&gt;&lt;td&gt;Precast, prestressed concrete bulb tee girders, 1575mm&lt;/td&gt;&lt;td&gt;m&lt;/td&gt;&lt;td&gt;PRECAST, PRESTRESSED CONCRETE BULB TEE GIRDERS, 63-INCH&lt;/td&gt;&lt;td&gt;LNFT&lt;/td&gt;&lt;td&gt;0&lt;/td&gt;&lt;td&gt;3&lt;/td&gt;&lt;td&gt;N&lt;/td&gt;&lt;td&gt;10/15/2014&lt;/td&gt;&lt;td&gt;&lt;/td&gt;&lt;/tr&gt;</v>
      </c>
      <c r="Q1126" s="106" t="str">
        <f>IF(PayItems[[#This Row],[Date Added / Modified]]&gt;0,TEXT(PayItems[[#This Row],[Date Added / Modified]],"m/d/yyy"),"")</f>
        <v>10/15/2014</v>
      </c>
    </row>
    <row r="1127" spans="1:17" x14ac:dyDescent="0.2">
      <c r="A1127" s="6" t="s">
        <v>1789</v>
      </c>
      <c r="B1127" s="34" t="s">
        <v>10035</v>
      </c>
      <c r="C1127" s="34" t="s">
        <v>110</v>
      </c>
      <c r="D1127" s="34" t="s">
        <v>10036</v>
      </c>
      <c r="E1127" s="8" t="s">
        <v>63</v>
      </c>
      <c r="F1127" s="8">
        <v>0</v>
      </c>
      <c r="G1127" s="8">
        <v>3</v>
      </c>
      <c r="H1127" s="6" t="s">
        <v>344</v>
      </c>
      <c r="I1127" s="176" t="s">
        <v>11389</v>
      </c>
      <c r="J1127" s="176" t="s">
        <v>11389</v>
      </c>
      <c r="K1127" s="176" t="s">
        <v>11388</v>
      </c>
      <c r="L1127" s="8">
        <v>14</v>
      </c>
      <c r="M1127" s="116">
        <v>41927</v>
      </c>
      <c r="N1127" s="106"/>
      <c r="O1127" s="106"/>
      <c r="P11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&lt;tr&gt;&lt;td&gt;55302-2000&lt;/td&gt;&lt;td&gt;Precast, prestressed concrete bulb tee girders, 1800mm&lt;/td&gt;&lt;td&gt;m&lt;/td&gt;&lt;td&gt;PRECAST, PRESTRESSED CONCRETE BULB TEE GIRDERS, 72-INCH&lt;/td&gt;&lt;td&gt;LNFT&lt;/td&gt;&lt;td&gt;0&lt;/td&gt;&lt;td&gt;3&lt;/td&gt;&lt;td&gt;N&lt;/td&gt;&lt;td&gt;10/15/2014&lt;/td&gt;&lt;td&gt;&lt;/td&gt;&lt;/tr&gt;</v>
      </c>
      <c r="Q1127" s="106" t="str">
        <f>IF(PayItems[[#This Row],[Date Added / Modified]]&gt;0,TEXT(PayItems[[#This Row],[Date Added / Modified]],"m/d/yyy"),"")</f>
        <v>10/15/2014</v>
      </c>
    </row>
    <row r="1128" spans="1:17" x14ac:dyDescent="0.2">
      <c r="A1128" s="6" t="s">
        <v>1790</v>
      </c>
      <c r="B1128" s="34" t="s">
        <v>10037</v>
      </c>
      <c r="C1128" s="34" t="s">
        <v>110</v>
      </c>
      <c r="D1128" s="34" t="s">
        <v>10038</v>
      </c>
      <c r="E1128" s="8" t="s">
        <v>63</v>
      </c>
      <c r="F1128" s="8">
        <v>0</v>
      </c>
      <c r="G1128" s="8">
        <v>3</v>
      </c>
      <c r="H1128" s="6" t="s">
        <v>344</v>
      </c>
      <c r="I1128" s="176" t="s">
        <v>11389</v>
      </c>
      <c r="J1128" s="176" t="s">
        <v>11389</v>
      </c>
      <c r="K1128" s="176" t="s">
        <v>11388</v>
      </c>
      <c r="L1128" s="8">
        <v>14</v>
      </c>
      <c r="M1128" s="116">
        <v>41927</v>
      </c>
      <c r="N1128" s="106"/>
      <c r="O1128" s="106"/>
      <c r="P11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&lt;tr&gt;&lt;td&gt;55302-2100&lt;/td&gt;&lt;td&gt;Precast, prestressed concrete bulb tee girders, 1850mm&lt;/td&gt;&lt;td&gt;m&lt;/td&gt;&lt;td&gt;PRECAST, PRESTRESSED CONCRETE BULB TEE GIRDERS, 74-INCH&lt;/td&gt;&lt;td&gt;LNFT&lt;/td&gt;&lt;td&gt;0&lt;/td&gt;&lt;td&gt;3&lt;/td&gt;&lt;td&gt;N&lt;/td&gt;&lt;td&gt;10/15/2014&lt;/td&gt;&lt;td&gt;&lt;/td&gt;&lt;/tr&gt;</v>
      </c>
      <c r="Q1128" s="106" t="str">
        <f>IF(PayItems[[#This Row],[Date Added / Modified]]&gt;0,TEXT(PayItems[[#This Row],[Date Added / Modified]],"m/d/yyy"),"")</f>
        <v>10/15/2014</v>
      </c>
    </row>
    <row r="1129" spans="1:17" x14ac:dyDescent="0.2">
      <c r="A1129" s="6" t="s">
        <v>1791</v>
      </c>
      <c r="B1129" s="34" t="s">
        <v>10039</v>
      </c>
      <c r="C1129" s="34" t="s">
        <v>110</v>
      </c>
      <c r="D1129" s="34" t="s">
        <v>10040</v>
      </c>
      <c r="E1129" s="8" t="s">
        <v>63</v>
      </c>
      <c r="F1129" s="8">
        <v>0</v>
      </c>
      <c r="G1129" s="8">
        <v>3</v>
      </c>
      <c r="H1129" s="6" t="s">
        <v>344</v>
      </c>
      <c r="I1129" s="176" t="s">
        <v>11389</v>
      </c>
      <c r="J1129" s="176" t="s">
        <v>11389</v>
      </c>
      <c r="K1129" s="176" t="s">
        <v>11388</v>
      </c>
      <c r="L1129" s="8">
        <v>14</v>
      </c>
      <c r="M1129" s="116">
        <v>41927</v>
      </c>
      <c r="N1129" s="106"/>
      <c r="O1129" s="106"/>
      <c r="P11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&lt;tr&gt;&lt;td&gt;55302-2200&lt;/td&gt;&lt;td&gt;Precast, prestressed concrete decked bulb tee girders, 875mm&lt;/td&gt;&lt;td&gt;m&lt;/td&gt;&lt;td&gt;PRECAST, PRESTRESSED CONCRETE DECKED BULB TEE GIRDERS, 35-INCH&lt;/td&gt;&lt;td&gt;LNFT&lt;/td&gt;&lt;td&gt;0&lt;/td&gt;&lt;td&gt;3&lt;/td&gt;&lt;td&gt;N&lt;/td&gt;&lt;td&gt;10/15/2014&lt;/td&gt;&lt;td&gt;&lt;/td&gt;&lt;/tr&gt;</v>
      </c>
      <c r="Q1129" s="106" t="str">
        <f>IF(PayItems[[#This Row],[Date Added / Modified]]&gt;0,TEXT(PayItems[[#This Row],[Date Added / Modified]],"m/d/yyy"),"")</f>
        <v>10/15/2014</v>
      </c>
    </row>
    <row r="1130" spans="1:17" x14ac:dyDescent="0.2">
      <c r="A1130" s="6" t="s">
        <v>1792</v>
      </c>
      <c r="B1130" s="34" t="s">
        <v>10041</v>
      </c>
      <c r="C1130" s="34" t="s">
        <v>110</v>
      </c>
      <c r="D1130" s="34" t="s">
        <v>10042</v>
      </c>
      <c r="E1130" s="8" t="s">
        <v>63</v>
      </c>
      <c r="F1130" s="8">
        <v>0</v>
      </c>
      <c r="G1130" s="8">
        <v>3</v>
      </c>
      <c r="H1130" s="6" t="s">
        <v>344</v>
      </c>
      <c r="I1130" s="176" t="s">
        <v>11389</v>
      </c>
      <c r="J1130" s="176" t="s">
        <v>11389</v>
      </c>
      <c r="K1130" s="176" t="s">
        <v>11388</v>
      </c>
      <c r="L1130" s="8">
        <v>14</v>
      </c>
      <c r="M1130" s="116">
        <v>41927</v>
      </c>
      <c r="N1130" s="106"/>
      <c r="O1130" s="106"/>
      <c r="P11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&lt;tr&gt;&lt;td&gt;55302-2300&lt;/td&gt;&lt;td&gt;Precast, prestressed concrete decked bulb tee girders, 900mm&lt;/td&gt;&lt;td&gt;m&lt;/td&gt;&lt;td&gt;PRECAST, PRESTRESSED CONCRETE DECKED BULB TEE GIRDERS, 36-INCH&lt;/td&gt;&lt;td&gt;LNFT&lt;/td&gt;&lt;td&gt;0&lt;/td&gt;&lt;td&gt;3&lt;/td&gt;&lt;td&gt;N&lt;/td&gt;&lt;td&gt;10/15/2014&lt;/td&gt;&lt;td&gt;&lt;/td&gt;&lt;/tr&gt;</v>
      </c>
      <c r="Q1130" s="106" t="str">
        <f>IF(PayItems[[#This Row],[Date Added / Modified]]&gt;0,TEXT(PayItems[[#This Row],[Date Added / Modified]],"m/d/yyy"),"")</f>
        <v>10/15/2014</v>
      </c>
    </row>
    <row r="1131" spans="1:17" x14ac:dyDescent="0.2">
      <c r="A1131" s="6" t="s">
        <v>1793</v>
      </c>
      <c r="B1131" s="34" t="s">
        <v>10043</v>
      </c>
      <c r="C1131" s="34" t="s">
        <v>110</v>
      </c>
      <c r="D1131" s="34" t="s">
        <v>10044</v>
      </c>
      <c r="E1131" s="8" t="s">
        <v>63</v>
      </c>
      <c r="F1131" s="8">
        <v>0</v>
      </c>
      <c r="G1131" s="8">
        <v>3</v>
      </c>
      <c r="H1131" s="6" t="s">
        <v>344</v>
      </c>
      <c r="I1131" s="176" t="s">
        <v>11389</v>
      </c>
      <c r="J1131" s="176" t="s">
        <v>11389</v>
      </c>
      <c r="K1131" s="176" t="s">
        <v>11388</v>
      </c>
      <c r="L1131" s="8">
        <v>14</v>
      </c>
      <c r="M1131" s="116">
        <v>41927</v>
      </c>
      <c r="N1131" s="106"/>
      <c r="O1131" s="106"/>
      <c r="P11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&lt;tr&gt;&lt;td&gt;55302-2400&lt;/td&gt;&lt;td&gt;Precast, prestressed concrete decked bulb tee girders, 1025mm&lt;/td&gt;&lt;td&gt;m&lt;/td&gt;&lt;td&gt;PRECAST, PRESTRESSED CONCRETE DECKED BULB TEE GIRDERS, 41-INCH&lt;/td&gt;&lt;td&gt;LNFT&lt;/td&gt;&lt;td&gt;0&lt;/td&gt;&lt;td&gt;3&lt;/td&gt;&lt;td&gt;N&lt;/td&gt;&lt;td&gt;10/15/2014&lt;/td&gt;&lt;td&gt;&lt;/td&gt;&lt;/tr&gt;</v>
      </c>
      <c r="Q1131" s="106" t="str">
        <f>IF(PayItems[[#This Row],[Date Added / Modified]]&gt;0,TEXT(PayItems[[#This Row],[Date Added / Modified]],"m/d/yyy"),"")</f>
        <v>10/15/2014</v>
      </c>
    </row>
    <row r="1132" spans="1:17" x14ac:dyDescent="0.2">
      <c r="A1132" s="6" t="s">
        <v>1794</v>
      </c>
      <c r="B1132" s="34" t="s">
        <v>10045</v>
      </c>
      <c r="C1132" s="34" t="s">
        <v>110</v>
      </c>
      <c r="D1132" s="34" t="s">
        <v>10046</v>
      </c>
      <c r="E1132" s="8" t="s">
        <v>63</v>
      </c>
      <c r="F1132" s="8">
        <v>0</v>
      </c>
      <c r="G1132" s="8">
        <v>3</v>
      </c>
      <c r="H1132" s="6" t="s">
        <v>344</v>
      </c>
      <c r="I1132" s="176" t="s">
        <v>11389</v>
      </c>
      <c r="J1132" s="176" t="s">
        <v>11389</v>
      </c>
      <c r="K1132" s="176" t="s">
        <v>11388</v>
      </c>
      <c r="L1132" s="8">
        <v>14</v>
      </c>
      <c r="M1132" s="116">
        <v>41927</v>
      </c>
      <c r="N1132" s="106"/>
      <c r="O1132" s="106"/>
      <c r="P11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&lt;tr&gt;&lt;td&gt;55302-2500&lt;/td&gt;&lt;td&gt;Precast, prestressed concrete decked bulb tee girders, 1125mm&lt;/td&gt;&lt;td&gt;m&lt;/td&gt;&lt;td&gt;PRECAST, PRESTRESSED CONCRETE DECKED BULB TEE GIRDERS, 45-INCH&lt;/td&gt;&lt;td&gt;LNFT&lt;/td&gt;&lt;td&gt;0&lt;/td&gt;&lt;td&gt;3&lt;/td&gt;&lt;td&gt;N&lt;/td&gt;&lt;td&gt;10/15/2014&lt;/td&gt;&lt;td&gt;&lt;/td&gt;&lt;/tr&gt;</v>
      </c>
      <c r="Q1132" s="106" t="str">
        <f>IF(PayItems[[#This Row],[Date Added / Modified]]&gt;0,TEXT(PayItems[[#This Row],[Date Added / Modified]],"m/d/yyy"),"")</f>
        <v>10/15/2014</v>
      </c>
    </row>
    <row r="1133" spans="1:17" x14ac:dyDescent="0.2">
      <c r="A1133" s="6" t="s">
        <v>1795</v>
      </c>
      <c r="B1133" s="34" t="s">
        <v>10047</v>
      </c>
      <c r="C1133" s="34" t="s">
        <v>110</v>
      </c>
      <c r="D1133" s="34" t="s">
        <v>10048</v>
      </c>
      <c r="E1133" s="8" t="s">
        <v>63</v>
      </c>
      <c r="F1133" s="8">
        <v>0</v>
      </c>
      <c r="G1133" s="8">
        <v>3</v>
      </c>
      <c r="H1133" s="6" t="s">
        <v>344</v>
      </c>
      <c r="I1133" s="176" t="s">
        <v>11389</v>
      </c>
      <c r="J1133" s="176" t="s">
        <v>11389</v>
      </c>
      <c r="K1133" s="176" t="s">
        <v>11388</v>
      </c>
      <c r="L1133" s="8">
        <v>14</v>
      </c>
      <c r="M1133" s="116">
        <v>41927</v>
      </c>
      <c r="N1133" s="106"/>
      <c r="O1133" s="106"/>
      <c r="P11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&lt;tr&gt;&lt;td&gt;55302-2600&lt;/td&gt;&lt;td&gt;Precast, prestressed concrete decked bulb tee girders, 1275mm&lt;/td&gt;&lt;td&gt;m&lt;/td&gt;&lt;td&gt;PRECAST, PRESTRESSED CONCRETE DECKED BULB TEE GIRDERS, 51-INCH&lt;/td&gt;&lt;td&gt;LNFT&lt;/td&gt;&lt;td&gt;0&lt;/td&gt;&lt;td&gt;3&lt;/td&gt;&lt;td&gt;N&lt;/td&gt;&lt;td&gt;10/15/2014&lt;/td&gt;&lt;td&gt;&lt;/td&gt;&lt;/tr&gt;</v>
      </c>
      <c r="Q1133" s="106" t="str">
        <f>IF(PayItems[[#This Row],[Date Added / Modified]]&gt;0,TEXT(PayItems[[#This Row],[Date Added / Modified]],"m/d/yyy"),"")</f>
        <v>10/15/2014</v>
      </c>
    </row>
    <row r="1134" spans="1:17" x14ac:dyDescent="0.2">
      <c r="A1134" s="6" t="s">
        <v>1796</v>
      </c>
      <c r="B1134" s="34" t="s">
        <v>10049</v>
      </c>
      <c r="C1134" s="34" t="s">
        <v>110</v>
      </c>
      <c r="D1134" s="34" t="s">
        <v>10050</v>
      </c>
      <c r="E1134" s="8" t="s">
        <v>63</v>
      </c>
      <c r="F1134" s="8">
        <v>0</v>
      </c>
      <c r="G1134" s="8">
        <v>3</v>
      </c>
      <c r="H1134" s="6" t="s">
        <v>344</v>
      </c>
      <c r="I1134" s="176" t="s">
        <v>11389</v>
      </c>
      <c r="J1134" s="176" t="s">
        <v>11389</v>
      </c>
      <c r="K1134" s="176" t="s">
        <v>11388</v>
      </c>
      <c r="L1134" s="8">
        <v>14</v>
      </c>
      <c r="M1134" s="116">
        <v>41927</v>
      </c>
      <c r="N1134" s="106"/>
      <c r="O1134" s="106"/>
      <c r="P11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&lt;tr&gt;&lt;td&gt;55302-2700&lt;/td&gt;&lt;td&gt;Precast, prestressed concrete decked bulb tee girders, 1325mm&lt;/td&gt;&lt;td&gt;m&lt;/td&gt;&lt;td&gt;PRECAST, PRESTRESSED CONCRETE DECKED BULB TEE GIRDERS, 53-INCH&lt;/td&gt;&lt;td&gt;LNFT&lt;/td&gt;&lt;td&gt;0&lt;/td&gt;&lt;td&gt;3&lt;/td&gt;&lt;td&gt;N&lt;/td&gt;&lt;td&gt;10/15/2014&lt;/td&gt;&lt;td&gt;&lt;/td&gt;&lt;/tr&gt;</v>
      </c>
      <c r="Q1134" s="106" t="str">
        <f>IF(PayItems[[#This Row],[Date Added / Modified]]&gt;0,TEXT(PayItems[[#This Row],[Date Added / Modified]],"m/d/yyy"),"")</f>
        <v>10/15/2014</v>
      </c>
    </row>
    <row r="1135" spans="1:17" x14ac:dyDescent="0.2">
      <c r="A1135" s="6" t="s">
        <v>1797</v>
      </c>
      <c r="B1135" s="34" t="s">
        <v>10051</v>
      </c>
      <c r="C1135" s="34" t="s">
        <v>110</v>
      </c>
      <c r="D1135" s="34" t="s">
        <v>10052</v>
      </c>
      <c r="E1135" s="8" t="s">
        <v>63</v>
      </c>
      <c r="F1135" s="8">
        <v>0</v>
      </c>
      <c r="G1135" s="8">
        <v>3</v>
      </c>
      <c r="H1135" s="6" t="s">
        <v>344</v>
      </c>
      <c r="I1135" s="176" t="s">
        <v>11389</v>
      </c>
      <c r="J1135" s="176" t="s">
        <v>11389</v>
      </c>
      <c r="K1135" s="176" t="s">
        <v>11388</v>
      </c>
      <c r="L1135" s="8">
        <v>14</v>
      </c>
      <c r="M1135" s="116">
        <v>41927</v>
      </c>
      <c r="N1135" s="106"/>
      <c r="O1135" s="106"/>
      <c r="P11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&lt;tr&gt;&lt;td&gt;55302-2800&lt;/td&gt;&lt;td&gt;Precast, prestressed concrete decked bulb tee girders, 1350mm&lt;/td&gt;&lt;td&gt;m&lt;/td&gt;&lt;td&gt;PRECAST, PRESTRESSED CONCRETE DECKED BULB TEE GIRDERS, 54-INCH&lt;/td&gt;&lt;td&gt;LNFT&lt;/td&gt;&lt;td&gt;0&lt;/td&gt;&lt;td&gt;3&lt;/td&gt;&lt;td&gt;N&lt;/td&gt;&lt;td&gt;10/15/2014&lt;/td&gt;&lt;td&gt;&lt;/td&gt;&lt;/tr&gt;</v>
      </c>
      <c r="Q1135" s="106" t="str">
        <f>IF(PayItems[[#This Row],[Date Added / Modified]]&gt;0,TEXT(PayItems[[#This Row],[Date Added / Modified]],"m/d/yyy"),"")</f>
        <v>10/15/2014</v>
      </c>
    </row>
    <row r="1136" spans="1:17" x14ac:dyDescent="0.2">
      <c r="A1136" s="6" t="s">
        <v>1798</v>
      </c>
      <c r="B1136" s="34" t="s">
        <v>10053</v>
      </c>
      <c r="C1136" s="34" t="s">
        <v>110</v>
      </c>
      <c r="D1136" s="34" t="s">
        <v>10054</v>
      </c>
      <c r="E1136" s="8" t="s">
        <v>63</v>
      </c>
      <c r="F1136" s="8">
        <v>0</v>
      </c>
      <c r="G1136" s="8">
        <v>3</v>
      </c>
      <c r="H1136" s="6" t="s">
        <v>344</v>
      </c>
      <c r="I1136" s="176" t="s">
        <v>11389</v>
      </c>
      <c r="J1136" s="176" t="s">
        <v>11389</v>
      </c>
      <c r="K1136" s="176" t="s">
        <v>11388</v>
      </c>
      <c r="L1136" s="8">
        <v>14</v>
      </c>
      <c r="M1136" s="116">
        <v>41927</v>
      </c>
      <c r="N1136" s="106"/>
      <c r="O1136" s="106"/>
      <c r="P11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&lt;tr&gt;&lt;td&gt;55302-2900&lt;/td&gt;&lt;td&gt;Precast, prestressed concrete decked bulb tee girders, 1375mm&lt;/td&gt;&lt;td&gt;m&lt;/td&gt;&lt;td&gt;PRECAST, PRESTRESSED CONCRETE DECKED BULB TEE GIRDERS, 55-INCH&lt;/td&gt;&lt;td&gt;LNFT&lt;/td&gt;&lt;td&gt;0&lt;/td&gt;&lt;td&gt;3&lt;/td&gt;&lt;td&gt;N&lt;/td&gt;&lt;td&gt;10/15/2014&lt;/td&gt;&lt;td&gt;&lt;/td&gt;&lt;/tr&gt;</v>
      </c>
      <c r="Q1136" s="106" t="str">
        <f>IF(PayItems[[#This Row],[Date Added / Modified]]&gt;0,TEXT(PayItems[[#This Row],[Date Added / Modified]],"m/d/yyy"),"")</f>
        <v>10/15/2014</v>
      </c>
    </row>
    <row r="1137" spans="1:17" x14ac:dyDescent="0.2">
      <c r="A1137" s="6" t="s">
        <v>1799</v>
      </c>
      <c r="B1137" s="34" t="s">
        <v>10055</v>
      </c>
      <c r="C1137" s="34" t="s">
        <v>110</v>
      </c>
      <c r="D1137" s="34" t="s">
        <v>10056</v>
      </c>
      <c r="E1137" s="8" t="s">
        <v>63</v>
      </c>
      <c r="F1137" s="8">
        <v>0</v>
      </c>
      <c r="G1137" s="8">
        <v>3</v>
      </c>
      <c r="H1137" s="6" t="s">
        <v>344</v>
      </c>
      <c r="I1137" s="176" t="s">
        <v>11389</v>
      </c>
      <c r="J1137" s="176" t="s">
        <v>11389</v>
      </c>
      <c r="K1137" s="176" t="s">
        <v>11388</v>
      </c>
      <c r="L1137" s="8">
        <v>14</v>
      </c>
      <c r="M1137" s="116">
        <v>41927</v>
      </c>
      <c r="N1137" s="106"/>
      <c r="O1137" s="106"/>
      <c r="P11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&lt;tr&gt;&lt;td&gt;55302-3000&lt;/td&gt;&lt;td&gt;Precast, prestressed concrete decked bulb tee girders, 1500mm&lt;/td&gt;&lt;td&gt;m&lt;/td&gt;&lt;td&gt;PRECAST, PRESTRESSED CONCRETE DECKED BULB TEE GIRDERS, 60-INCH&lt;/td&gt;&lt;td&gt;LNFT&lt;/td&gt;&lt;td&gt;0&lt;/td&gt;&lt;td&gt;3&lt;/td&gt;&lt;td&gt;N&lt;/td&gt;&lt;td&gt;10/15/2014&lt;/td&gt;&lt;td&gt;&lt;/td&gt;&lt;/tr&gt;</v>
      </c>
      <c r="Q1137" s="106" t="str">
        <f>IF(PayItems[[#This Row],[Date Added / Modified]]&gt;0,TEXT(PayItems[[#This Row],[Date Added / Modified]],"m/d/yyy"),"")</f>
        <v>10/15/2014</v>
      </c>
    </row>
    <row r="1138" spans="1:17" x14ac:dyDescent="0.2">
      <c r="A1138" s="6" t="s">
        <v>1800</v>
      </c>
      <c r="B1138" s="34" t="s">
        <v>10057</v>
      </c>
      <c r="C1138" s="34" t="s">
        <v>110</v>
      </c>
      <c r="D1138" s="34" t="s">
        <v>10058</v>
      </c>
      <c r="E1138" s="8" t="s">
        <v>63</v>
      </c>
      <c r="F1138" s="8">
        <v>0</v>
      </c>
      <c r="G1138" s="8">
        <v>3</v>
      </c>
      <c r="H1138" s="6" t="s">
        <v>344</v>
      </c>
      <c r="I1138" s="176" t="s">
        <v>11389</v>
      </c>
      <c r="J1138" s="176" t="s">
        <v>11389</v>
      </c>
      <c r="K1138" s="176" t="s">
        <v>11388</v>
      </c>
      <c r="L1138" s="8">
        <v>14</v>
      </c>
      <c r="M1138" s="116">
        <v>41927</v>
      </c>
      <c r="N1138" s="106"/>
      <c r="O1138" s="106"/>
      <c r="P11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&lt;tr&gt;&lt;td&gt;55302-3100&lt;/td&gt;&lt;td&gt;Precast, prestressed concrete decked bulb tee girders, 1625mm&lt;/td&gt;&lt;td&gt;m&lt;/td&gt;&lt;td&gt;PRECAST, PRESTRESSED CONCRETE DECKED BULB TEE GIRDERS, 65-INCH&lt;/td&gt;&lt;td&gt;LNFT&lt;/td&gt;&lt;td&gt;0&lt;/td&gt;&lt;td&gt;3&lt;/td&gt;&lt;td&gt;N&lt;/td&gt;&lt;td&gt;10/15/2014&lt;/td&gt;&lt;td&gt;&lt;/td&gt;&lt;/tr&gt;</v>
      </c>
      <c r="Q1138" s="106" t="str">
        <f>IF(PayItems[[#This Row],[Date Added / Modified]]&gt;0,TEXT(PayItems[[#This Row],[Date Added / Modified]],"m/d/yyy"),"")</f>
        <v>10/15/2014</v>
      </c>
    </row>
    <row r="1139" spans="1:17" x14ac:dyDescent="0.2">
      <c r="A1139" s="6" t="s">
        <v>1801</v>
      </c>
      <c r="B1139" s="6" t="s">
        <v>1753</v>
      </c>
      <c r="C1139" s="6" t="s">
        <v>110</v>
      </c>
      <c r="D1139" s="6" t="s">
        <v>1754</v>
      </c>
      <c r="E1139" s="8" t="s">
        <v>63</v>
      </c>
      <c r="F1139" s="8">
        <v>0</v>
      </c>
      <c r="G1139" s="8">
        <v>3</v>
      </c>
      <c r="H1139" s="6" t="s">
        <v>344</v>
      </c>
      <c r="I1139" s="176" t="s">
        <v>11389</v>
      </c>
      <c r="J1139" s="176" t="s">
        <v>11389</v>
      </c>
      <c r="K1139" s="176" t="s">
        <v>11388</v>
      </c>
      <c r="L1139" s="8">
        <v>14</v>
      </c>
      <c r="M1139" s="116"/>
      <c r="P11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&lt;tr&gt;&lt;td&gt;55302-3200&lt;/td&gt;&lt;td&gt;Precast, prestressed concrete girder&lt;/td&gt;&lt;td&gt;m&lt;/td&gt;&lt;td&gt;PRECAST, PRESTRESSED CONCRETE GIRDER&lt;/td&gt;&lt;td&gt;LNFT&lt;/td&gt;&lt;td&gt;0&lt;/td&gt;&lt;td&gt;3&lt;/td&gt;&lt;td&gt;N&lt;/td&gt;&lt;td&gt; &lt;/td&gt;&lt;td&gt;&lt;/td&gt;&lt;/tr&gt;</v>
      </c>
      <c r="Q1139" s="106" t="str">
        <f>IF(PayItems[[#This Row],[Date Added / Modified]]&gt;0,TEXT(PayItems[[#This Row],[Date Added / Modified]],"m/d/yyy"),"")</f>
        <v/>
      </c>
    </row>
    <row r="1140" spans="1:17" x14ac:dyDescent="0.2">
      <c r="A1140" s="6" t="s">
        <v>1802</v>
      </c>
      <c r="B1140" s="6" t="s">
        <v>1756</v>
      </c>
      <c r="C1140" s="6" t="s">
        <v>110</v>
      </c>
      <c r="D1140" s="6" t="s">
        <v>1757</v>
      </c>
      <c r="E1140" s="8" t="s">
        <v>63</v>
      </c>
      <c r="F1140" s="8">
        <v>0</v>
      </c>
      <c r="G1140" s="8">
        <v>3</v>
      </c>
      <c r="H1140" s="6" t="s">
        <v>344</v>
      </c>
      <c r="I1140" s="176" t="s">
        <v>11389</v>
      </c>
      <c r="J1140" s="176" t="s">
        <v>11389</v>
      </c>
      <c r="K1140" s="176" t="s">
        <v>11388</v>
      </c>
      <c r="L1140" s="8">
        <v>14</v>
      </c>
      <c r="M1140" s="116"/>
      <c r="P11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&lt;tr&gt;&lt;td&gt;55302-3300&lt;/td&gt;&lt;td&gt;Precast, prestressed concrete AASHTO girder&lt;/td&gt;&lt;td&gt;m&lt;/td&gt;&lt;td&gt;PRECAST, PRESTRESSED CONCRETE AASHTO GIRDER&lt;/td&gt;&lt;td&gt;LNFT&lt;/td&gt;&lt;td&gt;0&lt;/td&gt;&lt;td&gt;3&lt;/td&gt;&lt;td&gt;N&lt;/td&gt;&lt;td&gt; &lt;/td&gt;&lt;td&gt;&lt;/td&gt;&lt;/tr&gt;</v>
      </c>
      <c r="Q1140" s="106" t="str">
        <f>IF(PayItems[[#This Row],[Date Added / Modified]]&gt;0,TEXT(PayItems[[#This Row],[Date Added / Modified]],"m/d/yyy"),"")</f>
        <v/>
      </c>
    </row>
    <row r="1141" spans="1:17" x14ac:dyDescent="0.2">
      <c r="A1141" s="6" t="s">
        <v>1803</v>
      </c>
      <c r="B1141" s="6" t="s">
        <v>1759</v>
      </c>
      <c r="C1141" s="6" t="s">
        <v>110</v>
      </c>
      <c r="D1141" s="6" t="s">
        <v>1760</v>
      </c>
      <c r="E1141" s="8" t="s">
        <v>63</v>
      </c>
      <c r="F1141" s="8">
        <v>0</v>
      </c>
      <c r="G1141" s="8">
        <v>3</v>
      </c>
      <c r="H1141" s="6" t="s">
        <v>344</v>
      </c>
      <c r="I1141" s="176" t="s">
        <v>11389</v>
      </c>
      <c r="J1141" s="176" t="s">
        <v>11389</v>
      </c>
      <c r="K1141" s="176" t="s">
        <v>11388</v>
      </c>
      <c r="L1141" s="8">
        <v>14</v>
      </c>
      <c r="M1141" s="116"/>
      <c r="P11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&lt;tr&gt;&lt;td&gt;55302-3400&lt;/td&gt;&lt;td&gt;Precast, prestressed concrete box beam&lt;/td&gt;&lt;td&gt;m&lt;/td&gt;&lt;td&gt;PRECAST, PRESTRESSED CONCRETE BOX BEAM&lt;/td&gt;&lt;td&gt;LNFT&lt;/td&gt;&lt;td&gt;0&lt;/td&gt;&lt;td&gt;3&lt;/td&gt;&lt;td&gt;N&lt;/td&gt;&lt;td&gt; &lt;/td&gt;&lt;td&gt;&lt;/td&gt;&lt;/tr&gt;</v>
      </c>
      <c r="Q1141" s="106" t="str">
        <f>IF(PayItems[[#This Row],[Date Added / Modified]]&gt;0,TEXT(PayItems[[#This Row],[Date Added / Modified]],"m/d/yyy"),"")</f>
        <v/>
      </c>
    </row>
    <row r="1142" spans="1:17" x14ac:dyDescent="0.2">
      <c r="A1142" s="6" t="s">
        <v>1804</v>
      </c>
      <c r="B1142" s="6" t="s">
        <v>1762</v>
      </c>
      <c r="C1142" s="6" t="s">
        <v>110</v>
      </c>
      <c r="D1142" s="6" t="s">
        <v>1763</v>
      </c>
      <c r="E1142" s="8" t="s">
        <v>63</v>
      </c>
      <c r="F1142" s="8">
        <v>0</v>
      </c>
      <c r="G1142" s="8">
        <v>3</v>
      </c>
      <c r="H1142" s="6" t="s">
        <v>344</v>
      </c>
      <c r="I1142" s="176" t="s">
        <v>11389</v>
      </c>
      <c r="J1142" s="176" t="s">
        <v>11389</v>
      </c>
      <c r="K1142" s="176" t="s">
        <v>11388</v>
      </c>
      <c r="L1142" s="8">
        <v>14</v>
      </c>
      <c r="M1142" s="116"/>
      <c r="P11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&lt;tr&gt;&lt;td&gt;55302-3500&lt;/td&gt;&lt;td&gt;Precast, prestressed concrete slab&lt;/td&gt;&lt;td&gt;m&lt;/td&gt;&lt;td&gt;PRECAST, PRESTRESSED CONCRETE SLAB&lt;/td&gt;&lt;td&gt;LNFT&lt;/td&gt;&lt;td&gt;0&lt;/td&gt;&lt;td&gt;3&lt;/td&gt;&lt;td&gt;N&lt;/td&gt;&lt;td&gt; &lt;/td&gt;&lt;td&gt;&lt;/td&gt;&lt;/tr&gt;</v>
      </c>
      <c r="Q1142" s="106" t="str">
        <f>IF(PayItems[[#This Row],[Date Added / Modified]]&gt;0,TEXT(PayItems[[#This Row],[Date Added / Modified]],"m/d/yyy"),"")</f>
        <v/>
      </c>
    </row>
    <row r="1143" spans="1:17" x14ac:dyDescent="0.2">
      <c r="A1143" s="6" t="s">
        <v>1805</v>
      </c>
      <c r="B1143" s="6" t="s">
        <v>1765</v>
      </c>
      <c r="C1143" s="6" t="s">
        <v>110</v>
      </c>
      <c r="D1143" s="6" t="s">
        <v>1766</v>
      </c>
      <c r="E1143" s="8" t="s">
        <v>63</v>
      </c>
      <c r="F1143" s="8">
        <v>0</v>
      </c>
      <c r="G1143" s="8">
        <v>3</v>
      </c>
      <c r="H1143" s="6" t="s">
        <v>344</v>
      </c>
      <c r="I1143" s="176" t="s">
        <v>11389</v>
      </c>
      <c r="J1143" s="176" t="s">
        <v>11389</v>
      </c>
      <c r="K1143" s="176" t="s">
        <v>11388</v>
      </c>
      <c r="L1143" s="8">
        <v>14</v>
      </c>
      <c r="M1143" s="116"/>
      <c r="P11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&lt;tr&gt;&lt;td&gt;55302-3600&lt;/td&gt;&lt;td&gt;Precast, prestressed concrete bulb tee girder&lt;/td&gt;&lt;td&gt;m&lt;/td&gt;&lt;td&gt;PRECAST, PRESTRESSED CONCRETE BULB TEE GIRDER&lt;/td&gt;&lt;td&gt;LNFT&lt;/td&gt;&lt;td&gt;0&lt;/td&gt;&lt;td&gt;3&lt;/td&gt;&lt;td&gt;N&lt;/td&gt;&lt;td&gt; &lt;/td&gt;&lt;td&gt;&lt;/td&gt;&lt;/tr&gt;</v>
      </c>
      <c r="Q1143" s="106" t="str">
        <f>IF(PayItems[[#This Row],[Date Added / Modified]]&gt;0,TEXT(PayItems[[#This Row],[Date Added / Modified]],"m/d/yyy"),"")</f>
        <v/>
      </c>
    </row>
    <row r="1144" spans="1:17" x14ac:dyDescent="0.2">
      <c r="A1144" s="6" t="s">
        <v>1806</v>
      </c>
      <c r="B1144" s="6" t="s">
        <v>1768</v>
      </c>
      <c r="C1144" s="6" t="s">
        <v>110</v>
      </c>
      <c r="D1144" s="6" t="s">
        <v>1769</v>
      </c>
      <c r="E1144" s="8" t="s">
        <v>63</v>
      </c>
      <c r="F1144" s="8">
        <v>0</v>
      </c>
      <c r="G1144" s="8">
        <v>3</v>
      </c>
      <c r="H1144" s="6" t="s">
        <v>344</v>
      </c>
      <c r="I1144" s="176" t="s">
        <v>11389</v>
      </c>
      <c r="J1144" s="176" t="s">
        <v>11389</v>
      </c>
      <c r="K1144" s="176" t="s">
        <v>11388</v>
      </c>
      <c r="L1144" s="8">
        <v>14</v>
      </c>
      <c r="M1144" s="116"/>
      <c r="P11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&lt;tr&gt;&lt;td&gt;55302-3700&lt;/td&gt;&lt;td&gt;Precast, prestressed concrete decked bulb tee girder&lt;/td&gt;&lt;td&gt;m&lt;/td&gt;&lt;td&gt;PRECAST, PRESTRESSED CONCRETE DECKED BULB TEE GIRDER&lt;/td&gt;&lt;td&gt;LNFT&lt;/td&gt;&lt;td&gt;0&lt;/td&gt;&lt;td&gt;3&lt;/td&gt;&lt;td&gt;N&lt;/td&gt;&lt;td&gt; &lt;/td&gt;&lt;td&gt;&lt;/td&gt;&lt;/tr&gt;</v>
      </c>
      <c r="Q1144" s="106" t="str">
        <f>IF(PayItems[[#This Row],[Date Added / Modified]]&gt;0,TEXT(PayItems[[#This Row],[Date Added / Modified]],"m/d/yyy"),"")</f>
        <v/>
      </c>
    </row>
    <row r="1145" spans="1:17" x14ac:dyDescent="0.2">
      <c r="A1145" s="6" t="s">
        <v>1807</v>
      </c>
      <c r="B1145" s="6" t="s">
        <v>106</v>
      </c>
      <c r="C1145" s="6" t="s">
        <v>85</v>
      </c>
      <c r="D1145" s="6" t="s">
        <v>1808</v>
      </c>
      <c r="E1145" s="8" t="s">
        <v>85</v>
      </c>
      <c r="F1145" s="8">
        <v>0</v>
      </c>
      <c r="G1145" s="8">
        <v>3</v>
      </c>
      <c r="H1145" s="6" t="s">
        <v>344</v>
      </c>
      <c r="I1145" s="176" t="s">
        <v>11389</v>
      </c>
      <c r="J1145" s="176" t="s">
        <v>11389</v>
      </c>
      <c r="K1145" s="176" t="s">
        <v>11388</v>
      </c>
      <c r="L1145" s="8">
        <v>14</v>
      </c>
      <c r="M1145" s="116"/>
      <c r="P11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&lt;tr&gt;&lt;td&gt;55303-0000&lt;/td&gt;&lt;td&gt;Prestressing system&lt;/td&gt;&lt;td&gt;LPSM&lt;/td&gt;&lt;td&gt;PRESTRESSING SYSTEM&lt;/td&gt;&lt;td&gt;LPSM&lt;/td&gt;&lt;td&gt;0&lt;/td&gt;&lt;td&gt;3&lt;/td&gt;&lt;td&gt;N&lt;/td&gt;&lt;td&gt; &lt;/td&gt;&lt;td&gt;&lt;/td&gt;&lt;/tr&gt;</v>
      </c>
      <c r="Q1145" s="106" t="str">
        <f>IF(PayItems[[#This Row],[Date Added / Modified]]&gt;0,TEXT(PayItems[[#This Row],[Date Added / Modified]],"m/d/yyy"),"")</f>
        <v/>
      </c>
    </row>
    <row r="1146" spans="1:17" x14ac:dyDescent="0.2">
      <c r="A1146" s="6" t="s">
        <v>1809</v>
      </c>
      <c r="B1146" s="6" t="s">
        <v>10178</v>
      </c>
      <c r="C1146" s="6" t="s">
        <v>110</v>
      </c>
      <c r="D1146" s="6" t="s">
        <v>10431</v>
      </c>
      <c r="E1146" s="8" t="s">
        <v>63</v>
      </c>
      <c r="F1146" s="8">
        <v>0</v>
      </c>
      <c r="G1146" s="8">
        <v>3</v>
      </c>
      <c r="H1146" s="6" t="s">
        <v>344</v>
      </c>
      <c r="I1146" s="176" t="s">
        <v>11389</v>
      </c>
      <c r="J1146" s="176" t="s">
        <v>11389</v>
      </c>
      <c r="K1146" s="176" t="s">
        <v>11388</v>
      </c>
      <c r="L1146" s="8">
        <v>14</v>
      </c>
      <c r="M1146" s="116"/>
      <c r="P11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&lt;tr&gt;&lt;td&gt;55310-0100&lt;/td&gt;&lt;td&gt;Post-tensioning tendon repair&lt;/td&gt;&lt;td&gt;m&lt;/td&gt;&lt;td&gt;POST-TENSIONING TENDON REPAIR&lt;/td&gt;&lt;td&gt;LNFT&lt;/td&gt;&lt;td&gt;0&lt;/td&gt;&lt;td&gt;3&lt;/td&gt;&lt;td&gt;N&lt;/td&gt;&lt;td&gt; &lt;/td&gt;&lt;td&gt;&lt;/td&gt;&lt;/tr&gt;</v>
      </c>
      <c r="Q1146" s="106" t="str">
        <f>IF(PayItems[[#This Row],[Date Added / Modified]]&gt;0,TEXT(PayItems[[#This Row],[Date Added / Modified]],"m/d/yyy"),"")</f>
        <v/>
      </c>
    </row>
    <row r="1147" spans="1:17" x14ac:dyDescent="0.2">
      <c r="A1147" s="6" t="s">
        <v>1810</v>
      </c>
      <c r="B1147" s="6" t="s">
        <v>10179</v>
      </c>
      <c r="C1147" s="6" t="s">
        <v>6</v>
      </c>
      <c r="D1147" s="6" t="s">
        <v>10432</v>
      </c>
      <c r="E1147" s="8" t="s">
        <v>59</v>
      </c>
      <c r="F1147" s="8">
        <v>0</v>
      </c>
      <c r="G1147" s="8">
        <v>3</v>
      </c>
      <c r="H1147" s="6" t="s">
        <v>344</v>
      </c>
      <c r="I1147" s="176" t="s">
        <v>11389</v>
      </c>
      <c r="J1147" s="176" t="s">
        <v>11389</v>
      </c>
      <c r="K1147" s="176" t="s">
        <v>11388</v>
      </c>
      <c r="L1147" s="8">
        <v>14</v>
      </c>
      <c r="M1147" s="116"/>
      <c r="P11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&lt;tr&gt;&lt;td&gt;55311-0100&lt;/td&gt;&lt;td&gt;Post-tensioning anchorage repair&lt;/td&gt;&lt;td&gt;Each&lt;/td&gt;&lt;td&gt;POST-TENSIONING ANCHORAGE REPAIR&lt;/td&gt;&lt;td&gt;EACH&lt;/td&gt;&lt;td&gt;0&lt;/td&gt;&lt;td&gt;3&lt;/td&gt;&lt;td&gt;N&lt;/td&gt;&lt;td&gt; &lt;/td&gt;&lt;td&gt;&lt;/td&gt;&lt;/tr&gt;</v>
      </c>
      <c r="Q1147" s="106" t="str">
        <f>IF(PayItems[[#This Row],[Date Added / Modified]]&gt;0,TEXT(PayItems[[#This Row],[Date Added / Modified]],"m/d/yyy"),"")</f>
        <v/>
      </c>
    </row>
    <row r="1148" spans="1:17" x14ac:dyDescent="0.2">
      <c r="A1148" s="6" t="s">
        <v>1811</v>
      </c>
      <c r="B1148" s="6" t="s">
        <v>1812</v>
      </c>
      <c r="C1148" s="6" t="s">
        <v>105</v>
      </c>
      <c r="D1148" s="6" t="s">
        <v>1813</v>
      </c>
      <c r="E1148" s="8" t="s">
        <v>30</v>
      </c>
      <c r="F1148" s="8">
        <v>0</v>
      </c>
      <c r="G1148" s="8">
        <v>3</v>
      </c>
      <c r="H1148" s="6" t="s">
        <v>344</v>
      </c>
      <c r="I1148" s="176" t="s">
        <v>11389</v>
      </c>
      <c r="J1148" s="176" t="s">
        <v>11389</v>
      </c>
      <c r="K1148" s="176" t="s">
        <v>11388</v>
      </c>
      <c r="L1148" s="8">
        <v>14</v>
      </c>
      <c r="M1148" s="116"/>
      <c r="P11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&lt;tr&gt;&lt;td&gt;55401-1000&lt;/td&gt;&lt;td&gt;Reinforcing steel&lt;/td&gt;&lt;td&gt;kg&lt;/td&gt;&lt;td&gt;REINFORCING STEEL&lt;/td&gt;&lt;td&gt;LB&lt;/td&gt;&lt;td&gt;0&lt;/td&gt;&lt;td&gt;3&lt;/td&gt;&lt;td&gt;N&lt;/td&gt;&lt;td&gt; &lt;/td&gt;&lt;td&gt;&lt;/td&gt;&lt;/tr&gt;</v>
      </c>
      <c r="Q1148" s="106" t="str">
        <f>IF(PayItems[[#This Row],[Date Added / Modified]]&gt;0,TEXT(PayItems[[#This Row],[Date Added / Modified]],"m/d/yyy"),"")</f>
        <v/>
      </c>
    </row>
    <row r="1149" spans="1:17" x14ac:dyDescent="0.2">
      <c r="A1149" s="6" t="s">
        <v>1814</v>
      </c>
      <c r="B1149" s="6" t="s">
        <v>1815</v>
      </c>
      <c r="C1149" s="6" t="s">
        <v>105</v>
      </c>
      <c r="D1149" s="6" t="s">
        <v>1816</v>
      </c>
      <c r="E1149" s="8" t="s">
        <v>30</v>
      </c>
      <c r="F1149" s="8">
        <v>0</v>
      </c>
      <c r="G1149" s="8">
        <v>3</v>
      </c>
      <c r="H1149" s="6" t="s">
        <v>344</v>
      </c>
      <c r="I1149" s="176" t="s">
        <v>11389</v>
      </c>
      <c r="J1149" s="176" t="s">
        <v>11389</v>
      </c>
      <c r="K1149" s="176" t="s">
        <v>11388</v>
      </c>
      <c r="L1149" s="8">
        <v>14</v>
      </c>
      <c r="M1149" s="116"/>
      <c r="P11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&lt;tr&gt;&lt;td&gt;55401-2000&lt;/td&gt;&lt;td&gt;Reinforcing steel, epoxy coated&lt;/td&gt;&lt;td&gt;kg&lt;/td&gt;&lt;td&gt;REINFORCING STEEL, EPOXY COATED&lt;/td&gt;&lt;td&gt;LB&lt;/td&gt;&lt;td&gt;0&lt;/td&gt;&lt;td&gt;3&lt;/td&gt;&lt;td&gt;N&lt;/td&gt;&lt;td&gt; &lt;/td&gt;&lt;td&gt;&lt;/td&gt;&lt;/tr&gt;</v>
      </c>
      <c r="Q1149" s="106" t="str">
        <f>IF(PayItems[[#This Row],[Date Added / Modified]]&gt;0,TEXT(PayItems[[#This Row],[Date Added / Modified]],"m/d/yyy"),"")</f>
        <v/>
      </c>
    </row>
    <row r="1150" spans="1:17" x14ac:dyDescent="0.2">
      <c r="A1150" s="6" t="s">
        <v>1817</v>
      </c>
      <c r="B1150" s="6" t="s">
        <v>1818</v>
      </c>
      <c r="C1150" s="6" t="s">
        <v>105</v>
      </c>
      <c r="D1150" s="6" t="s">
        <v>1819</v>
      </c>
      <c r="E1150" s="8" t="s">
        <v>30</v>
      </c>
      <c r="F1150" s="8">
        <v>0</v>
      </c>
      <c r="G1150" s="8">
        <v>3</v>
      </c>
      <c r="H1150" s="6" t="s">
        <v>344</v>
      </c>
      <c r="I1150" s="176" t="s">
        <v>11389</v>
      </c>
      <c r="J1150" s="176" t="s">
        <v>11389</v>
      </c>
      <c r="K1150" s="176" t="s">
        <v>11388</v>
      </c>
      <c r="L1150" s="8">
        <v>14</v>
      </c>
      <c r="M1150" s="116"/>
      <c r="P11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&lt;tr&gt;&lt;td&gt;55401-2500&lt;/td&gt;&lt;td&gt;Reinforcing steel, galvanized&lt;/td&gt;&lt;td&gt;kg&lt;/td&gt;&lt;td&gt;REINFORCING STEEL, GALVANIZED&lt;/td&gt;&lt;td&gt;LB&lt;/td&gt;&lt;td&gt;0&lt;/td&gt;&lt;td&gt;3&lt;/td&gt;&lt;td&gt;N&lt;/td&gt;&lt;td&gt; &lt;/td&gt;&lt;td&gt;&lt;/td&gt;&lt;/tr&gt;</v>
      </c>
      <c r="Q1150" s="106" t="str">
        <f>IF(PayItems[[#This Row],[Date Added / Modified]]&gt;0,TEXT(PayItems[[#This Row],[Date Added / Modified]],"m/d/yyy"),"")</f>
        <v/>
      </c>
    </row>
    <row r="1151" spans="1:17" x14ac:dyDescent="0.2">
      <c r="A1151" s="6" t="s">
        <v>1820</v>
      </c>
      <c r="B1151" s="6" t="s">
        <v>1821</v>
      </c>
      <c r="C1151" s="6" t="s">
        <v>105</v>
      </c>
      <c r="D1151" s="6" t="s">
        <v>1822</v>
      </c>
      <c r="E1151" s="8" t="s">
        <v>30</v>
      </c>
      <c r="F1151" s="8">
        <v>0</v>
      </c>
      <c r="G1151" s="8">
        <v>3</v>
      </c>
      <c r="H1151" s="6" t="s">
        <v>344</v>
      </c>
      <c r="I1151" s="176" t="s">
        <v>11389</v>
      </c>
      <c r="J1151" s="176" t="s">
        <v>11389</v>
      </c>
      <c r="K1151" s="176" t="s">
        <v>11388</v>
      </c>
      <c r="L1151" s="8">
        <v>14</v>
      </c>
      <c r="M1151" s="116"/>
      <c r="P11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&lt;tr&gt;&lt;td&gt;55401-3000&lt;/td&gt;&lt;td&gt;Reinforcing steel, stainless steel&lt;/td&gt;&lt;td&gt;kg&lt;/td&gt;&lt;td&gt;REINFORCING STEEL, STAINLESS STEEL&lt;/td&gt;&lt;td&gt;LB&lt;/td&gt;&lt;td&gt;0&lt;/td&gt;&lt;td&gt;3&lt;/td&gt;&lt;td&gt;N&lt;/td&gt;&lt;td&gt; &lt;/td&gt;&lt;td&gt;&lt;/td&gt;&lt;/tr&gt;</v>
      </c>
      <c r="Q1151" s="106" t="str">
        <f>IF(PayItems[[#This Row],[Date Added / Modified]]&gt;0,TEXT(PayItems[[#This Row],[Date Added / Modified]],"m/d/yyy"),"")</f>
        <v/>
      </c>
    </row>
    <row r="1152" spans="1:17" x14ac:dyDescent="0.2">
      <c r="A1152" s="106" t="s">
        <v>10825</v>
      </c>
      <c r="B1152" s="106" t="s">
        <v>10826</v>
      </c>
      <c r="C1152" s="88" t="s">
        <v>105</v>
      </c>
      <c r="D1152" s="106" t="s">
        <v>10827</v>
      </c>
      <c r="E1152" s="104" t="s">
        <v>30</v>
      </c>
      <c r="F1152" s="104">
        <v>0</v>
      </c>
      <c r="G1152" s="104">
        <v>3</v>
      </c>
      <c r="H1152" s="88" t="s">
        <v>344</v>
      </c>
      <c r="I1152" s="176" t="s">
        <v>11389</v>
      </c>
      <c r="J1152" s="176" t="s">
        <v>11389</v>
      </c>
      <c r="K1152" s="176" t="s">
        <v>11388</v>
      </c>
      <c r="L1152" s="104">
        <v>14</v>
      </c>
      <c r="M1152" s="116">
        <v>42569</v>
      </c>
      <c r="N1152" s="106" t="s">
        <v>9977</v>
      </c>
      <c r="O1152" s="106"/>
      <c r="P11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&lt;tr&gt;&lt;td&gt;55401-4000&lt;/td&gt;&lt;td&gt;Reinforcing steel, uncoated, specialty high-strength, corrosion resistant&lt;/td&gt;&lt;td&gt;kg&lt;/td&gt;&lt;td&gt;REINFORCING STEEL, UNCOATED, SPECIALTY HIGH-STRENGTH, CORROSION RESISTANT&lt;/td&gt;&lt;td&gt;LB&lt;/td&gt;&lt;td&gt;0&lt;/td&gt;&lt;td&gt;3&lt;/td&gt;&lt;td&gt;N&lt;/td&gt;&lt;td&gt;7/18/2016&lt;/td&gt;&lt;td&gt;&lt;/td&gt;&lt;/tr&gt;</v>
      </c>
      <c r="Q1152" s="106" t="str">
        <f>IF(PayItems[[#This Row],[Date Added / Modified]]&gt;0,TEXT(PayItems[[#This Row],[Date Added / Modified]],"m/d/yyy"),"")</f>
        <v>7/18/2016</v>
      </c>
    </row>
    <row r="1153" spans="1:17" x14ac:dyDescent="0.2">
      <c r="A1153" s="6" t="s">
        <v>1823</v>
      </c>
      <c r="B1153" s="10" t="s">
        <v>68</v>
      </c>
      <c r="C1153" s="10" t="s">
        <v>85</v>
      </c>
      <c r="D1153" s="10" t="s">
        <v>1824</v>
      </c>
      <c r="E1153" s="8" t="s">
        <v>85</v>
      </c>
      <c r="F1153" s="8">
        <v>0</v>
      </c>
      <c r="G1153" s="8">
        <v>3</v>
      </c>
      <c r="H1153" s="6" t="s">
        <v>344</v>
      </c>
      <c r="I1153" s="176" t="s">
        <v>11389</v>
      </c>
      <c r="J1153" s="176" t="s">
        <v>11389</v>
      </c>
      <c r="K1153" s="176" t="s">
        <v>11388</v>
      </c>
      <c r="L1153" s="8">
        <v>14</v>
      </c>
      <c r="M1153" s="116"/>
      <c r="P11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&lt;tr&gt;&lt;td&gt;55501-0000&lt;/td&gt;&lt;td&gt;Structural steel&lt;/td&gt;&lt;td&gt;LPSM&lt;/td&gt;&lt;td&gt;STRUCTURAL STEEL&lt;/td&gt;&lt;td&gt;LPSM&lt;/td&gt;&lt;td&gt;0&lt;/td&gt;&lt;td&gt;3&lt;/td&gt;&lt;td&gt;N&lt;/td&gt;&lt;td&gt; &lt;/td&gt;&lt;td&gt;&lt;/td&gt;&lt;/tr&gt;</v>
      </c>
      <c r="Q1153" s="106" t="str">
        <f>IF(PayItems[[#This Row],[Date Added / Modified]]&gt;0,TEXT(PayItems[[#This Row],[Date Added / Modified]],"m/d/yyy"),"")</f>
        <v/>
      </c>
    </row>
    <row r="1154" spans="1:17" x14ac:dyDescent="0.2">
      <c r="A1154" s="6" t="s">
        <v>1825</v>
      </c>
      <c r="B1154" s="10" t="s">
        <v>1826</v>
      </c>
      <c r="C1154" s="10" t="s">
        <v>85</v>
      </c>
      <c r="D1154" s="10" t="s">
        <v>1827</v>
      </c>
      <c r="E1154" s="8" t="s">
        <v>85</v>
      </c>
      <c r="F1154" s="8">
        <v>0</v>
      </c>
      <c r="G1154" s="8">
        <v>3</v>
      </c>
      <c r="H1154" s="6" t="s">
        <v>344</v>
      </c>
      <c r="I1154" s="176" t="s">
        <v>11389</v>
      </c>
      <c r="J1154" s="176" t="s">
        <v>11389</v>
      </c>
      <c r="K1154" s="176" t="s">
        <v>11388</v>
      </c>
      <c r="L1154" s="8">
        <v>14</v>
      </c>
      <c r="M1154" s="116"/>
      <c r="P11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&lt;tr&gt;&lt;td&gt;55501-1000&lt;/td&gt;&lt;td&gt;Structural steel, salvaged, modified, and erected&lt;/td&gt;&lt;td&gt;LPSM&lt;/td&gt;&lt;td&gt;STRUCTURAL STEEL, SALVAGED, MODIFIED, AND ERECTED&lt;/td&gt;&lt;td&gt;LPSM&lt;/td&gt;&lt;td&gt;0&lt;/td&gt;&lt;td&gt;3&lt;/td&gt;&lt;td&gt;N&lt;/td&gt;&lt;td&gt; &lt;/td&gt;&lt;td&gt;&lt;/td&gt;&lt;/tr&gt;</v>
      </c>
      <c r="Q1154" s="106" t="str">
        <f>IF(PayItems[[#This Row],[Date Added / Modified]]&gt;0,TEXT(PayItems[[#This Row],[Date Added / Modified]],"m/d/yyy"),"")</f>
        <v/>
      </c>
    </row>
    <row r="1155" spans="1:17" x14ac:dyDescent="0.2">
      <c r="A1155" s="6" t="s">
        <v>1828</v>
      </c>
      <c r="B1155" s="10" t="s">
        <v>1829</v>
      </c>
      <c r="C1155" s="10" t="s">
        <v>85</v>
      </c>
      <c r="D1155" s="10" t="s">
        <v>1830</v>
      </c>
      <c r="E1155" s="8" t="s">
        <v>85</v>
      </c>
      <c r="F1155" s="8">
        <v>0</v>
      </c>
      <c r="G1155" s="8">
        <v>3</v>
      </c>
      <c r="H1155" s="6" t="s">
        <v>344</v>
      </c>
      <c r="I1155" s="176" t="s">
        <v>11389</v>
      </c>
      <c r="J1155" s="176" t="s">
        <v>11389</v>
      </c>
      <c r="K1155" s="176" t="s">
        <v>11388</v>
      </c>
      <c r="L1155" s="8">
        <v>14</v>
      </c>
      <c r="M1155" s="116"/>
      <c r="P11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&lt;tr&gt;&lt;td&gt;55501-2000&lt;/td&gt;&lt;td&gt;Structural steel, evaluate gusset plate&lt;/td&gt;&lt;td&gt;LPSM&lt;/td&gt;&lt;td&gt;STRUCTURAL STEEL, EVALUATE GUSSET PLATE&lt;/td&gt;&lt;td&gt;LPSM&lt;/td&gt;&lt;td&gt;0&lt;/td&gt;&lt;td&gt;3&lt;/td&gt;&lt;td&gt;N&lt;/td&gt;&lt;td&gt; &lt;/td&gt;&lt;td&gt;&lt;/td&gt;&lt;/tr&gt;</v>
      </c>
      <c r="Q1155" s="106" t="str">
        <f>IF(PayItems[[#This Row],[Date Added / Modified]]&gt;0,TEXT(PayItems[[#This Row],[Date Added / Modified]],"m/d/yyy"),"")</f>
        <v/>
      </c>
    </row>
    <row r="1156" spans="1:17" x14ac:dyDescent="0.2">
      <c r="A1156" s="6" t="s">
        <v>1831</v>
      </c>
      <c r="B1156" s="10" t="s">
        <v>1832</v>
      </c>
      <c r="C1156" s="10" t="s">
        <v>85</v>
      </c>
      <c r="D1156" s="10" t="s">
        <v>1833</v>
      </c>
      <c r="E1156" s="8" t="s">
        <v>85</v>
      </c>
      <c r="F1156" s="8">
        <v>0</v>
      </c>
      <c r="G1156" s="8">
        <v>3</v>
      </c>
      <c r="H1156" s="6" t="s">
        <v>344</v>
      </c>
      <c r="I1156" s="176" t="s">
        <v>11389</v>
      </c>
      <c r="J1156" s="176" t="s">
        <v>11389</v>
      </c>
      <c r="K1156" s="176" t="s">
        <v>11388</v>
      </c>
      <c r="L1156" s="8">
        <v>14</v>
      </c>
      <c r="M1156" s="116"/>
      <c r="P11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&lt;tr&gt;&lt;td&gt;55501-2100&lt;/td&gt;&lt;td&gt;Structural steel, repair gusset plate&lt;/td&gt;&lt;td&gt;LPSM&lt;/td&gt;&lt;td&gt;STRUCTURAL STEEL, REPAIR GUSSET PLATE&lt;/td&gt;&lt;td&gt;LPSM&lt;/td&gt;&lt;td&gt;0&lt;/td&gt;&lt;td&gt;3&lt;/td&gt;&lt;td&gt;N&lt;/td&gt;&lt;td&gt; &lt;/td&gt;&lt;td&gt;&lt;/td&gt;&lt;/tr&gt;</v>
      </c>
      <c r="Q1156" s="106" t="str">
        <f>IF(PayItems[[#This Row],[Date Added / Modified]]&gt;0,TEXT(PayItems[[#This Row],[Date Added / Modified]],"m/d/yyy"),"")</f>
        <v/>
      </c>
    </row>
    <row r="1157" spans="1:17" x14ac:dyDescent="0.2">
      <c r="A1157" s="6" t="s">
        <v>1834</v>
      </c>
      <c r="B1157" s="10" t="s">
        <v>69</v>
      </c>
      <c r="C1157" s="10" t="s">
        <v>105</v>
      </c>
      <c r="D1157" s="10" t="s">
        <v>1835</v>
      </c>
      <c r="E1157" s="8" t="s">
        <v>30</v>
      </c>
      <c r="F1157" s="8">
        <v>0</v>
      </c>
      <c r="G1157" s="8">
        <v>3</v>
      </c>
      <c r="H1157" s="6" t="s">
        <v>344</v>
      </c>
      <c r="I1157" s="176" t="s">
        <v>11389</v>
      </c>
      <c r="J1157" s="176" t="s">
        <v>11389</v>
      </c>
      <c r="K1157" s="176" t="s">
        <v>11388</v>
      </c>
      <c r="L1157" s="8">
        <v>14</v>
      </c>
      <c r="M1157" s="116"/>
      <c r="P11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&lt;tr&gt;&lt;td&gt;55502-0000&lt;/td&gt;&lt;td&gt;Structural steel, furnished, fabricated, and erected&lt;/td&gt;&lt;td&gt;kg&lt;/td&gt;&lt;td&gt;STRUCTURAL STEEL, FURNISHED, FABRICATED, AND ERECTED&lt;/td&gt;&lt;td&gt;LB&lt;/td&gt;&lt;td&gt;0&lt;/td&gt;&lt;td&gt;3&lt;/td&gt;&lt;td&gt;N&lt;/td&gt;&lt;td&gt; &lt;/td&gt;&lt;td&gt;&lt;/td&gt;&lt;/tr&gt;</v>
      </c>
      <c r="Q1157" s="106" t="str">
        <f>IF(PayItems[[#This Row],[Date Added / Modified]]&gt;0,TEXT(PayItems[[#This Row],[Date Added / Modified]],"m/d/yyy"),"")</f>
        <v/>
      </c>
    </row>
    <row r="1158" spans="1:17" x14ac:dyDescent="0.2">
      <c r="A1158" s="6" t="s">
        <v>1836</v>
      </c>
      <c r="B1158" s="10" t="s">
        <v>87</v>
      </c>
      <c r="C1158" s="10" t="s">
        <v>85</v>
      </c>
      <c r="D1158" s="10" t="s">
        <v>1837</v>
      </c>
      <c r="E1158" s="8" t="s">
        <v>85</v>
      </c>
      <c r="F1158" s="8">
        <v>0</v>
      </c>
      <c r="G1158" s="8">
        <v>3</v>
      </c>
      <c r="H1158" s="6" t="s">
        <v>344</v>
      </c>
      <c r="I1158" s="176" t="s">
        <v>11389</v>
      </c>
      <c r="J1158" s="176" t="s">
        <v>11389</v>
      </c>
      <c r="K1158" s="176" t="s">
        <v>11388</v>
      </c>
      <c r="L1158" s="8">
        <v>14</v>
      </c>
      <c r="M1158" s="116"/>
      <c r="P11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&lt;tr&gt;&lt;td&gt;55504-0000&lt;/td&gt;&lt;td&gt;Pre-fabricated steel bridge&lt;/td&gt;&lt;td&gt;LPSM&lt;/td&gt;&lt;td&gt;PRE-FABRICATED STEEL BRIDGE&lt;/td&gt;&lt;td&gt;LPSM&lt;/td&gt;&lt;td&gt;0&lt;/td&gt;&lt;td&gt;3&lt;/td&gt;&lt;td&gt;N&lt;/td&gt;&lt;td&gt; &lt;/td&gt;&lt;td&gt;&lt;/td&gt;&lt;/tr&gt;</v>
      </c>
      <c r="Q1158" s="106" t="str">
        <f>IF(PayItems[[#This Row],[Date Added / Modified]]&gt;0,TEXT(PayItems[[#This Row],[Date Added / Modified]],"m/d/yyy"),"")</f>
        <v/>
      </c>
    </row>
    <row r="1159" spans="1:17" x14ac:dyDescent="0.2">
      <c r="A1159" s="6" t="s">
        <v>1838</v>
      </c>
      <c r="B1159" s="10" t="s">
        <v>8556</v>
      </c>
      <c r="C1159" s="10" t="s">
        <v>110</v>
      </c>
      <c r="D1159" s="10" t="s">
        <v>8557</v>
      </c>
      <c r="E1159" s="8" t="s">
        <v>63</v>
      </c>
      <c r="F1159" s="8">
        <v>0</v>
      </c>
      <c r="G1159" s="8">
        <v>3</v>
      </c>
      <c r="H1159" s="6" t="s">
        <v>344</v>
      </c>
      <c r="I1159" s="176" t="s">
        <v>11389</v>
      </c>
      <c r="J1159" s="176" t="s">
        <v>11389</v>
      </c>
      <c r="K1159" s="176" t="s">
        <v>11388</v>
      </c>
      <c r="L1159" s="8">
        <v>14</v>
      </c>
      <c r="M1159" s="116"/>
      <c r="P11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&lt;tr&gt;&lt;td&gt;55505-0000&lt;/td&gt;&lt;td&gt;Structural steel soldier pile&lt;/td&gt;&lt;td&gt;m&lt;/td&gt;&lt;td&gt;STRUCTURAL STEEL SOLDIER PILE&lt;/td&gt;&lt;td&gt;LNFT&lt;/td&gt;&lt;td&gt;0&lt;/td&gt;&lt;td&gt;3&lt;/td&gt;&lt;td&gt;N&lt;/td&gt;&lt;td&gt; &lt;/td&gt;&lt;td&gt;&lt;/td&gt;&lt;/tr&gt;</v>
      </c>
      <c r="Q1159" s="106" t="str">
        <f>IF(PayItems[[#This Row],[Date Added / Modified]]&gt;0,TEXT(PayItems[[#This Row],[Date Added / Modified]],"m/d/yyy"),"")</f>
        <v/>
      </c>
    </row>
    <row r="1160" spans="1:17" x14ac:dyDescent="0.2">
      <c r="A1160" s="6" t="s">
        <v>1839</v>
      </c>
      <c r="B1160" s="10" t="s">
        <v>1840</v>
      </c>
      <c r="C1160" s="10" t="s">
        <v>6</v>
      </c>
      <c r="D1160" s="10" t="s">
        <v>1841</v>
      </c>
      <c r="E1160" s="8" t="s">
        <v>59</v>
      </c>
      <c r="F1160" s="8">
        <v>0</v>
      </c>
      <c r="G1160" s="8">
        <v>3</v>
      </c>
      <c r="H1160" s="6" t="s">
        <v>344</v>
      </c>
      <c r="I1160" s="176" t="s">
        <v>11389</v>
      </c>
      <c r="J1160" s="176" t="s">
        <v>11389</v>
      </c>
      <c r="K1160" s="176" t="s">
        <v>11388</v>
      </c>
      <c r="L1160" s="8">
        <v>14</v>
      </c>
      <c r="M1160" s="116"/>
      <c r="P11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&lt;tr&gt;&lt;td&gt;55506-0000&lt;/td&gt;&lt;td&gt;Miscellaneous steel&lt;/td&gt;&lt;td&gt;Each&lt;/td&gt;&lt;td&gt;MISCELLANEOUS STEEL&lt;/td&gt;&lt;td&gt;EACH&lt;/td&gt;&lt;td&gt;0&lt;/td&gt;&lt;td&gt;3&lt;/td&gt;&lt;td&gt;N&lt;/td&gt;&lt;td&gt; &lt;/td&gt;&lt;td&gt;&lt;/td&gt;&lt;/tr&gt;</v>
      </c>
      <c r="Q1160" s="106" t="str">
        <f>IF(PayItems[[#This Row],[Date Added / Modified]]&gt;0,TEXT(PayItems[[#This Row],[Date Added / Modified]],"m/d/yyy"),"")</f>
        <v/>
      </c>
    </row>
    <row r="1161" spans="1:17" x14ac:dyDescent="0.2">
      <c r="A1161" s="6" t="s">
        <v>1842</v>
      </c>
      <c r="B1161" s="10" t="s">
        <v>1843</v>
      </c>
      <c r="C1161" s="10" t="s">
        <v>6</v>
      </c>
      <c r="D1161" s="10" t="s">
        <v>1844</v>
      </c>
      <c r="E1161" s="8" t="s">
        <v>59</v>
      </c>
      <c r="F1161" s="8">
        <v>0</v>
      </c>
      <c r="G1161" s="8">
        <v>3</v>
      </c>
      <c r="H1161" s="6" t="s">
        <v>344</v>
      </c>
      <c r="I1161" s="176" t="s">
        <v>11389</v>
      </c>
      <c r="J1161" s="176" t="s">
        <v>11389</v>
      </c>
      <c r="K1161" s="176" t="s">
        <v>11388</v>
      </c>
      <c r="L1161" s="8">
        <v>14</v>
      </c>
      <c r="M1161" s="116"/>
      <c r="P11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&lt;tr&gt;&lt;td&gt;55506-0100&lt;/td&gt;&lt;td&gt;Miscellaneous steel, scupper extension&lt;/td&gt;&lt;td&gt;Each&lt;/td&gt;&lt;td&gt;MISCELLANEOUS STEEL, SCUPPER EXTENSION&lt;/td&gt;&lt;td&gt;EACH&lt;/td&gt;&lt;td&gt;0&lt;/td&gt;&lt;td&gt;3&lt;/td&gt;&lt;td&gt;N&lt;/td&gt;&lt;td&gt; &lt;/td&gt;&lt;td&gt;&lt;/td&gt;&lt;/tr&gt;</v>
      </c>
      <c r="Q1161" s="106" t="str">
        <f>IF(PayItems[[#This Row],[Date Added / Modified]]&gt;0,TEXT(PayItems[[#This Row],[Date Added / Modified]],"m/d/yyy"),"")</f>
        <v/>
      </c>
    </row>
    <row r="1162" spans="1:17" x14ac:dyDescent="0.2">
      <c r="A1162" s="6" t="s">
        <v>1845</v>
      </c>
      <c r="B1162" s="10" t="s">
        <v>1846</v>
      </c>
      <c r="C1162" s="10" t="s">
        <v>110</v>
      </c>
      <c r="D1162" s="10" t="s">
        <v>1847</v>
      </c>
      <c r="E1162" s="8" t="s">
        <v>63</v>
      </c>
      <c r="F1162" s="8">
        <v>0</v>
      </c>
      <c r="G1162" s="8">
        <v>3</v>
      </c>
      <c r="H1162" s="6" t="s">
        <v>344</v>
      </c>
      <c r="I1162" s="176" t="s">
        <v>11389</v>
      </c>
      <c r="J1162" s="176" t="s">
        <v>11389</v>
      </c>
      <c r="K1162" s="176" t="s">
        <v>11388</v>
      </c>
      <c r="L1162" s="8">
        <v>14</v>
      </c>
      <c r="M1162" s="116"/>
      <c r="P11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&lt;tr&gt;&lt;td&gt;55601-0100&lt;/td&gt;&lt;td&gt;Bridge railing, aluminum&lt;/td&gt;&lt;td&gt;m&lt;/td&gt;&lt;td&gt;BRIDGE RAILING, ALUMINUM&lt;/td&gt;&lt;td&gt;LNFT&lt;/td&gt;&lt;td&gt;0&lt;/td&gt;&lt;td&gt;3&lt;/td&gt;&lt;td&gt;N&lt;/td&gt;&lt;td&gt; &lt;/td&gt;&lt;td&gt;&lt;/td&gt;&lt;/tr&gt;</v>
      </c>
      <c r="Q1162" s="106" t="str">
        <f>IF(PayItems[[#This Row],[Date Added / Modified]]&gt;0,TEXT(PayItems[[#This Row],[Date Added / Modified]],"m/d/yyy"),"")</f>
        <v/>
      </c>
    </row>
    <row r="1163" spans="1:17" x14ac:dyDescent="0.2">
      <c r="A1163" s="6" t="s">
        <v>1848</v>
      </c>
      <c r="B1163" s="10" t="s">
        <v>1849</v>
      </c>
      <c r="C1163" s="10" t="s">
        <v>110</v>
      </c>
      <c r="D1163" s="10" t="s">
        <v>1850</v>
      </c>
      <c r="E1163" s="8" t="s">
        <v>63</v>
      </c>
      <c r="F1163" s="8">
        <v>0</v>
      </c>
      <c r="G1163" s="8">
        <v>3</v>
      </c>
      <c r="H1163" s="6" t="s">
        <v>344</v>
      </c>
      <c r="I1163" s="176" t="s">
        <v>11389</v>
      </c>
      <c r="J1163" s="176" t="s">
        <v>11389</v>
      </c>
      <c r="K1163" s="176" t="s">
        <v>11388</v>
      </c>
      <c r="L1163" s="8">
        <v>14</v>
      </c>
      <c r="M1163" s="116"/>
      <c r="P11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&lt;tr&gt;&lt;td&gt;55601-0200&lt;/td&gt;&lt;td&gt;Bridge railing, aluminum, one rail&lt;/td&gt;&lt;td&gt;m&lt;/td&gt;&lt;td&gt;BRIDGE RAILING, ALUMINUM, ONE RAIL&lt;/td&gt;&lt;td&gt;LNFT&lt;/td&gt;&lt;td&gt;0&lt;/td&gt;&lt;td&gt;3&lt;/td&gt;&lt;td&gt;N&lt;/td&gt;&lt;td&gt; &lt;/td&gt;&lt;td&gt;&lt;/td&gt;&lt;/tr&gt;</v>
      </c>
      <c r="Q1163" s="106" t="str">
        <f>IF(PayItems[[#This Row],[Date Added / Modified]]&gt;0,TEXT(PayItems[[#This Row],[Date Added / Modified]],"m/d/yyy"),"")</f>
        <v/>
      </c>
    </row>
    <row r="1164" spans="1:17" x14ac:dyDescent="0.2">
      <c r="A1164" s="6" t="s">
        <v>1851</v>
      </c>
      <c r="B1164" s="10" t="s">
        <v>1852</v>
      </c>
      <c r="C1164" s="10" t="s">
        <v>110</v>
      </c>
      <c r="D1164" s="10" t="s">
        <v>1853</v>
      </c>
      <c r="E1164" s="8" t="s">
        <v>63</v>
      </c>
      <c r="F1164" s="8">
        <v>0</v>
      </c>
      <c r="G1164" s="8">
        <v>3</v>
      </c>
      <c r="H1164" s="6" t="s">
        <v>344</v>
      </c>
      <c r="I1164" s="176" t="s">
        <v>11389</v>
      </c>
      <c r="J1164" s="176" t="s">
        <v>11389</v>
      </c>
      <c r="K1164" s="176" t="s">
        <v>11388</v>
      </c>
      <c r="L1164" s="8">
        <v>14</v>
      </c>
      <c r="M1164" s="116"/>
      <c r="P11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&lt;tr&gt;&lt;td&gt;55601-0300&lt;/td&gt;&lt;td&gt;Bridge railing, aluminum, two rail&lt;/td&gt;&lt;td&gt;m&lt;/td&gt;&lt;td&gt;BRIDGE RAILING, ALUMINUM, TWO RAIL&lt;/td&gt;&lt;td&gt;LNFT&lt;/td&gt;&lt;td&gt;0&lt;/td&gt;&lt;td&gt;3&lt;/td&gt;&lt;td&gt;N&lt;/td&gt;&lt;td&gt; &lt;/td&gt;&lt;td&gt;&lt;/td&gt;&lt;/tr&gt;</v>
      </c>
      <c r="Q1164" s="106" t="str">
        <f>IF(PayItems[[#This Row],[Date Added / Modified]]&gt;0,TEXT(PayItems[[#This Row],[Date Added / Modified]],"m/d/yyy"),"")</f>
        <v/>
      </c>
    </row>
    <row r="1165" spans="1:17" x14ac:dyDescent="0.2">
      <c r="A1165" s="6" t="s">
        <v>1854</v>
      </c>
      <c r="B1165" s="10" t="s">
        <v>1855</v>
      </c>
      <c r="C1165" s="10" t="s">
        <v>110</v>
      </c>
      <c r="D1165" s="10" t="s">
        <v>1856</v>
      </c>
      <c r="E1165" s="8" t="s">
        <v>63</v>
      </c>
      <c r="F1165" s="8">
        <v>0</v>
      </c>
      <c r="G1165" s="8">
        <v>3</v>
      </c>
      <c r="H1165" s="6" t="s">
        <v>344</v>
      </c>
      <c r="I1165" s="176" t="s">
        <v>11389</v>
      </c>
      <c r="J1165" s="176" t="s">
        <v>11389</v>
      </c>
      <c r="K1165" s="176" t="s">
        <v>11388</v>
      </c>
      <c r="L1165" s="8">
        <v>14</v>
      </c>
      <c r="M1165" s="116"/>
      <c r="P11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&lt;tr&gt;&lt;td&gt;55601-0400&lt;/td&gt;&lt;td&gt;Bridge railing, aluminum, three rail&lt;/td&gt;&lt;td&gt;m&lt;/td&gt;&lt;td&gt;BRIDGE RAILING, ALUMINUM, THREE RAIL&lt;/td&gt;&lt;td&gt;LNFT&lt;/td&gt;&lt;td&gt;0&lt;/td&gt;&lt;td&gt;3&lt;/td&gt;&lt;td&gt;N&lt;/td&gt;&lt;td&gt; &lt;/td&gt;&lt;td&gt;&lt;/td&gt;&lt;/tr&gt;</v>
      </c>
      <c r="Q1165" s="106" t="str">
        <f>IF(PayItems[[#This Row],[Date Added / Modified]]&gt;0,TEXT(PayItems[[#This Row],[Date Added / Modified]],"m/d/yyy"),"")</f>
        <v/>
      </c>
    </row>
    <row r="1166" spans="1:17" x14ac:dyDescent="0.2">
      <c r="A1166" s="6" t="s">
        <v>1857</v>
      </c>
      <c r="B1166" s="10" t="s">
        <v>1858</v>
      </c>
      <c r="C1166" s="10" t="s">
        <v>110</v>
      </c>
      <c r="D1166" s="10" t="s">
        <v>1859</v>
      </c>
      <c r="E1166" s="8" t="s">
        <v>63</v>
      </c>
      <c r="F1166" s="8">
        <v>0</v>
      </c>
      <c r="G1166" s="8">
        <v>3</v>
      </c>
      <c r="H1166" s="6" t="s">
        <v>344</v>
      </c>
      <c r="I1166" s="176" t="s">
        <v>11389</v>
      </c>
      <c r="J1166" s="176" t="s">
        <v>11389</v>
      </c>
      <c r="K1166" s="176" t="s">
        <v>11388</v>
      </c>
      <c r="L1166" s="8">
        <v>14</v>
      </c>
      <c r="M1166" s="116"/>
      <c r="P11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&lt;tr&gt;&lt;td&gt;55601-0500&lt;/td&gt;&lt;td&gt;Bridge railing, concrete&lt;/td&gt;&lt;td&gt;m&lt;/td&gt;&lt;td&gt;BRIDGE RAILING, CONCRETE&lt;/td&gt;&lt;td&gt;LNFT&lt;/td&gt;&lt;td&gt;0&lt;/td&gt;&lt;td&gt;3&lt;/td&gt;&lt;td&gt;N&lt;/td&gt;&lt;td&gt; &lt;/td&gt;&lt;td&gt;&lt;/td&gt;&lt;/tr&gt;</v>
      </c>
      <c r="Q1166" s="106" t="str">
        <f>IF(PayItems[[#This Row],[Date Added / Modified]]&gt;0,TEXT(PayItems[[#This Row],[Date Added / Modified]],"m/d/yyy"),"")</f>
        <v/>
      </c>
    </row>
    <row r="1167" spans="1:17" x14ac:dyDescent="0.2">
      <c r="A1167" s="6" t="s">
        <v>1860</v>
      </c>
      <c r="B1167" s="10" t="s">
        <v>1861</v>
      </c>
      <c r="C1167" s="10" t="s">
        <v>110</v>
      </c>
      <c r="D1167" s="10" t="s">
        <v>1862</v>
      </c>
      <c r="E1167" s="8" t="s">
        <v>63</v>
      </c>
      <c r="F1167" s="8">
        <v>0</v>
      </c>
      <c r="G1167" s="8">
        <v>3</v>
      </c>
      <c r="H1167" s="6" t="s">
        <v>344</v>
      </c>
      <c r="I1167" s="176" t="s">
        <v>11389</v>
      </c>
      <c r="J1167" s="176" t="s">
        <v>11389</v>
      </c>
      <c r="K1167" s="176" t="s">
        <v>11388</v>
      </c>
      <c r="L1167" s="8">
        <v>14</v>
      </c>
      <c r="M1167" s="116"/>
      <c r="P11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&lt;tr&gt;&lt;td&gt;55601-0600&lt;/td&gt;&lt;td&gt;Bridge railing, concrete, beam rail&lt;/td&gt;&lt;td&gt;m&lt;/td&gt;&lt;td&gt;BRIDGE RAILING, CONCRETE, BEAM RAIL&lt;/td&gt;&lt;td&gt;LNFT&lt;/td&gt;&lt;td&gt;0&lt;/td&gt;&lt;td&gt;3&lt;/td&gt;&lt;td&gt;N&lt;/td&gt;&lt;td&gt; &lt;/td&gt;&lt;td&gt;&lt;/td&gt;&lt;/tr&gt;</v>
      </c>
      <c r="Q1167" s="106" t="str">
        <f>IF(PayItems[[#This Row],[Date Added / Modified]]&gt;0,TEXT(PayItems[[#This Row],[Date Added / Modified]],"m/d/yyy"),"")</f>
        <v/>
      </c>
    </row>
    <row r="1168" spans="1:17" x14ac:dyDescent="0.2">
      <c r="A1168" s="6" t="s">
        <v>1863</v>
      </c>
      <c r="B1168" s="10" t="s">
        <v>1864</v>
      </c>
      <c r="C1168" s="10" t="s">
        <v>110</v>
      </c>
      <c r="D1168" s="10" t="s">
        <v>1865</v>
      </c>
      <c r="E1168" s="8" t="s">
        <v>63</v>
      </c>
      <c r="F1168" s="8">
        <v>0</v>
      </c>
      <c r="G1168" s="8">
        <v>3</v>
      </c>
      <c r="H1168" s="6" t="s">
        <v>344</v>
      </c>
      <c r="I1168" s="176" t="s">
        <v>11389</v>
      </c>
      <c r="J1168" s="176" t="s">
        <v>11389</v>
      </c>
      <c r="K1168" s="176" t="s">
        <v>11388</v>
      </c>
      <c r="L1168" s="8">
        <v>14</v>
      </c>
      <c r="M1168" s="116"/>
      <c r="P11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&lt;tr&gt;&lt;td&gt;55601-0700&lt;/td&gt;&lt;td&gt;Bridge railing, concrete, Natchez Trace Rail&lt;/td&gt;&lt;td&gt;m&lt;/td&gt;&lt;td&gt;BRIDGE RAILING, CONCRETE, NATCHEZ TRACE RAIL&lt;/td&gt;&lt;td&gt;LNFT&lt;/td&gt;&lt;td&gt;0&lt;/td&gt;&lt;td&gt;3&lt;/td&gt;&lt;td&gt;N&lt;/td&gt;&lt;td&gt; &lt;/td&gt;&lt;td&gt;&lt;/td&gt;&lt;/tr&gt;</v>
      </c>
      <c r="Q1168" s="106" t="str">
        <f>IF(PayItems[[#This Row],[Date Added / Modified]]&gt;0,TEXT(PayItems[[#This Row],[Date Added / Modified]],"m/d/yyy"),"")</f>
        <v/>
      </c>
    </row>
    <row r="1169" spans="1:17" x14ac:dyDescent="0.2">
      <c r="A1169" s="6" t="s">
        <v>1866</v>
      </c>
      <c r="B1169" s="10" t="s">
        <v>1867</v>
      </c>
      <c r="C1169" s="10" t="s">
        <v>110</v>
      </c>
      <c r="D1169" s="10" t="s">
        <v>1868</v>
      </c>
      <c r="E1169" s="8" t="s">
        <v>63</v>
      </c>
      <c r="F1169" s="8">
        <v>0</v>
      </c>
      <c r="G1169" s="8">
        <v>3</v>
      </c>
      <c r="H1169" s="6" t="s">
        <v>344</v>
      </c>
      <c r="I1169" s="176" t="s">
        <v>11389</v>
      </c>
      <c r="J1169" s="176" t="s">
        <v>11389</v>
      </c>
      <c r="K1169" s="176" t="s">
        <v>11388</v>
      </c>
      <c r="L1169" s="8">
        <v>14</v>
      </c>
      <c r="M1169" s="116"/>
      <c r="P11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&lt;tr&gt;&lt;td&gt;55601-0800&lt;/td&gt;&lt;td&gt;Bridge railing, concrete, New Jersey safety shape&lt;/td&gt;&lt;td&gt;m&lt;/td&gt;&lt;td&gt;BRIDGE RAILING, CONCRETE, NEW JERSEY SAFETY SHAPE&lt;/td&gt;&lt;td&gt;LNFT&lt;/td&gt;&lt;td&gt;0&lt;/td&gt;&lt;td&gt;3&lt;/td&gt;&lt;td&gt;N&lt;/td&gt;&lt;td&gt; &lt;/td&gt;&lt;td&gt;&lt;/td&gt;&lt;/tr&gt;</v>
      </c>
      <c r="Q1169" s="106" t="str">
        <f>IF(PayItems[[#This Row],[Date Added / Modified]]&gt;0,TEXT(PayItems[[#This Row],[Date Added / Modified]],"m/d/yyy"),"")</f>
        <v/>
      </c>
    </row>
    <row r="1170" spans="1:17" x14ac:dyDescent="0.2">
      <c r="A1170" s="6" t="s">
        <v>1869</v>
      </c>
      <c r="B1170" s="10" t="s">
        <v>1870</v>
      </c>
      <c r="C1170" s="10" t="s">
        <v>110</v>
      </c>
      <c r="D1170" s="10" t="s">
        <v>1871</v>
      </c>
      <c r="E1170" s="8" t="s">
        <v>63</v>
      </c>
      <c r="F1170" s="8">
        <v>0</v>
      </c>
      <c r="G1170" s="8">
        <v>3</v>
      </c>
      <c r="H1170" s="6" t="s">
        <v>344</v>
      </c>
      <c r="I1170" s="176" t="s">
        <v>11389</v>
      </c>
      <c r="J1170" s="176" t="s">
        <v>11389</v>
      </c>
      <c r="K1170" s="176" t="s">
        <v>11388</v>
      </c>
      <c r="L1170" s="8">
        <v>14</v>
      </c>
      <c r="M1170" s="116"/>
      <c r="P11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&lt;tr&gt;&lt;td&gt;55601-0900&lt;/td&gt;&lt;td&gt;Bridge railing, steel&lt;/td&gt;&lt;td&gt;m&lt;/td&gt;&lt;td&gt;BRIDGE RAILING, STEEL&lt;/td&gt;&lt;td&gt;LNFT&lt;/td&gt;&lt;td&gt;0&lt;/td&gt;&lt;td&gt;3&lt;/td&gt;&lt;td&gt;N&lt;/td&gt;&lt;td&gt; &lt;/td&gt;&lt;td&gt;&lt;/td&gt;&lt;/tr&gt;</v>
      </c>
      <c r="Q1170" s="106" t="str">
        <f>IF(PayItems[[#This Row],[Date Added / Modified]]&gt;0,TEXT(PayItems[[#This Row],[Date Added / Modified]],"m/d/yyy"),"")</f>
        <v/>
      </c>
    </row>
    <row r="1171" spans="1:17" x14ac:dyDescent="0.2">
      <c r="A1171" s="6" t="s">
        <v>1872</v>
      </c>
      <c r="B1171" s="10" t="s">
        <v>1873</v>
      </c>
      <c r="C1171" s="10" t="s">
        <v>110</v>
      </c>
      <c r="D1171" s="10" t="s">
        <v>1874</v>
      </c>
      <c r="E1171" s="8" t="s">
        <v>63</v>
      </c>
      <c r="F1171" s="8">
        <v>0</v>
      </c>
      <c r="G1171" s="8">
        <v>3</v>
      </c>
      <c r="H1171" s="6" t="s">
        <v>344</v>
      </c>
      <c r="I1171" s="176" t="s">
        <v>11389</v>
      </c>
      <c r="J1171" s="176" t="s">
        <v>11389</v>
      </c>
      <c r="K1171" s="176" t="s">
        <v>11388</v>
      </c>
      <c r="L1171" s="8">
        <v>14</v>
      </c>
      <c r="M1171" s="116"/>
      <c r="P11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&lt;tr&gt;&lt;td&gt;55601-1000&lt;/td&gt;&lt;td&gt;Bridge railing, steel, one rail&lt;/td&gt;&lt;td&gt;m&lt;/td&gt;&lt;td&gt;BRIDGE RAILING, STEEL, ONE RAIL&lt;/td&gt;&lt;td&gt;LNFT&lt;/td&gt;&lt;td&gt;0&lt;/td&gt;&lt;td&gt;3&lt;/td&gt;&lt;td&gt;N&lt;/td&gt;&lt;td&gt; &lt;/td&gt;&lt;td&gt;&lt;/td&gt;&lt;/tr&gt;</v>
      </c>
      <c r="Q1171" s="106" t="str">
        <f>IF(PayItems[[#This Row],[Date Added / Modified]]&gt;0,TEXT(PayItems[[#This Row],[Date Added / Modified]],"m/d/yyy"),"")</f>
        <v/>
      </c>
    </row>
    <row r="1172" spans="1:17" x14ac:dyDescent="0.2">
      <c r="A1172" s="6" t="s">
        <v>1875</v>
      </c>
      <c r="B1172" s="10" t="s">
        <v>1876</v>
      </c>
      <c r="C1172" s="10" t="s">
        <v>110</v>
      </c>
      <c r="D1172" s="10" t="s">
        <v>1877</v>
      </c>
      <c r="E1172" s="8" t="s">
        <v>63</v>
      </c>
      <c r="F1172" s="8">
        <v>0</v>
      </c>
      <c r="G1172" s="8">
        <v>3</v>
      </c>
      <c r="H1172" s="6" t="s">
        <v>344</v>
      </c>
      <c r="I1172" s="176" t="s">
        <v>11389</v>
      </c>
      <c r="J1172" s="176" t="s">
        <v>11389</v>
      </c>
      <c r="K1172" s="176" t="s">
        <v>11388</v>
      </c>
      <c r="L1172" s="8">
        <v>14</v>
      </c>
      <c r="M1172" s="116"/>
      <c r="P11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&lt;tr&gt;&lt;td&gt;55601-1100&lt;/td&gt;&lt;td&gt;Bridge railing, steel, two rail&lt;/td&gt;&lt;td&gt;m&lt;/td&gt;&lt;td&gt;BRIDGE RAILING, STEEL, TWO RAIL&lt;/td&gt;&lt;td&gt;LNFT&lt;/td&gt;&lt;td&gt;0&lt;/td&gt;&lt;td&gt;3&lt;/td&gt;&lt;td&gt;N&lt;/td&gt;&lt;td&gt; &lt;/td&gt;&lt;td&gt;&lt;/td&gt;&lt;/tr&gt;</v>
      </c>
      <c r="Q1172" s="106" t="str">
        <f>IF(PayItems[[#This Row],[Date Added / Modified]]&gt;0,TEXT(PayItems[[#This Row],[Date Added / Modified]],"m/d/yyy"),"")</f>
        <v/>
      </c>
    </row>
    <row r="1173" spans="1:17" x14ac:dyDescent="0.2">
      <c r="A1173" s="6" t="s">
        <v>1878</v>
      </c>
      <c r="B1173" s="10" t="s">
        <v>1879</v>
      </c>
      <c r="C1173" s="10" t="s">
        <v>110</v>
      </c>
      <c r="D1173" s="10" t="s">
        <v>1880</v>
      </c>
      <c r="E1173" s="8" t="s">
        <v>63</v>
      </c>
      <c r="F1173" s="8">
        <v>0</v>
      </c>
      <c r="G1173" s="8">
        <v>3</v>
      </c>
      <c r="H1173" s="6" t="s">
        <v>344</v>
      </c>
      <c r="I1173" s="176" t="s">
        <v>11389</v>
      </c>
      <c r="J1173" s="176" t="s">
        <v>11389</v>
      </c>
      <c r="K1173" s="176" t="s">
        <v>11388</v>
      </c>
      <c r="L1173" s="8">
        <v>14</v>
      </c>
      <c r="M1173" s="116"/>
      <c r="P11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&lt;tr&gt;&lt;td&gt;55601-1200&lt;/td&gt;&lt;td&gt;Bridge railing, steel, three rail&lt;/td&gt;&lt;td&gt;m&lt;/td&gt;&lt;td&gt;BRIDGE RAILING, STEEL, THREE RAIL&lt;/td&gt;&lt;td&gt;LNFT&lt;/td&gt;&lt;td&gt;0&lt;/td&gt;&lt;td&gt;3&lt;/td&gt;&lt;td&gt;N&lt;/td&gt;&lt;td&gt; &lt;/td&gt;&lt;td&gt;&lt;/td&gt;&lt;/tr&gt;</v>
      </c>
      <c r="Q1173" s="106" t="str">
        <f>IF(PayItems[[#This Row],[Date Added / Modified]]&gt;0,TEXT(PayItems[[#This Row],[Date Added / Modified]],"m/d/yyy"),"")</f>
        <v/>
      </c>
    </row>
    <row r="1174" spans="1:17" x14ac:dyDescent="0.2">
      <c r="A1174" s="6" t="s">
        <v>1881</v>
      </c>
      <c r="B1174" s="10" t="s">
        <v>1882</v>
      </c>
      <c r="C1174" s="10" t="s">
        <v>110</v>
      </c>
      <c r="D1174" s="10" t="s">
        <v>1883</v>
      </c>
      <c r="E1174" s="8" t="s">
        <v>63</v>
      </c>
      <c r="F1174" s="8">
        <v>0</v>
      </c>
      <c r="G1174" s="8">
        <v>3</v>
      </c>
      <c r="H1174" s="6" t="s">
        <v>344</v>
      </c>
      <c r="I1174" s="176" t="s">
        <v>11389</v>
      </c>
      <c r="J1174" s="176" t="s">
        <v>11389</v>
      </c>
      <c r="K1174" s="176" t="s">
        <v>11388</v>
      </c>
      <c r="L1174" s="8">
        <v>14</v>
      </c>
      <c r="M1174" s="116"/>
      <c r="P11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&lt;tr&gt;&lt;td&gt;55601-1300&lt;/td&gt;&lt;td&gt;Bridge railing, timber&lt;/td&gt;&lt;td&gt;m&lt;/td&gt;&lt;td&gt;BRIDGE RAILING, TIMBER&lt;/td&gt;&lt;td&gt;LNFT&lt;/td&gt;&lt;td&gt;0&lt;/td&gt;&lt;td&gt;3&lt;/td&gt;&lt;td&gt;N&lt;/td&gt;&lt;td&gt; &lt;/td&gt;&lt;td&gt;&lt;/td&gt;&lt;/tr&gt;</v>
      </c>
      <c r="Q1174" s="106" t="str">
        <f>IF(PayItems[[#This Row],[Date Added / Modified]]&gt;0,TEXT(PayItems[[#This Row],[Date Added / Modified]],"m/d/yyy"),"")</f>
        <v/>
      </c>
    </row>
    <row r="1175" spans="1:17" x14ac:dyDescent="0.2">
      <c r="A1175" s="6" t="s">
        <v>1884</v>
      </c>
      <c r="B1175" s="10" t="s">
        <v>1885</v>
      </c>
      <c r="C1175" s="10" t="s">
        <v>110</v>
      </c>
      <c r="D1175" s="10" t="s">
        <v>1886</v>
      </c>
      <c r="E1175" s="8" t="s">
        <v>63</v>
      </c>
      <c r="F1175" s="8">
        <v>0</v>
      </c>
      <c r="G1175" s="8">
        <v>3</v>
      </c>
      <c r="H1175" s="6" t="s">
        <v>344</v>
      </c>
      <c r="I1175" s="176" t="s">
        <v>11389</v>
      </c>
      <c r="J1175" s="176" t="s">
        <v>11389</v>
      </c>
      <c r="K1175" s="176" t="s">
        <v>11388</v>
      </c>
      <c r="L1175" s="8">
        <v>14</v>
      </c>
      <c r="M1175" s="116"/>
      <c r="P11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&lt;tr&gt;&lt;td&gt;55601-1400&lt;/td&gt;&lt;td&gt;Bridge railing, timber, steel-backed&lt;/td&gt;&lt;td&gt;m&lt;/td&gt;&lt;td&gt;BRIDGE RAILING, TIMBER, STEEL-BACKED&lt;/td&gt;&lt;td&gt;LNFT&lt;/td&gt;&lt;td&gt;0&lt;/td&gt;&lt;td&gt;3&lt;/td&gt;&lt;td&gt;N&lt;/td&gt;&lt;td&gt; &lt;/td&gt;&lt;td&gt;&lt;/td&gt;&lt;/tr&gt;</v>
      </c>
      <c r="Q1175" s="106" t="str">
        <f>IF(PayItems[[#This Row],[Date Added / Modified]]&gt;0,TEXT(PayItems[[#This Row],[Date Added / Modified]],"m/d/yyy"),"")</f>
        <v/>
      </c>
    </row>
    <row r="1176" spans="1:17" x14ac:dyDescent="0.2">
      <c r="A1176" s="6" t="s">
        <v>1887</v>
      </c>
      <c r="B1176" s="10" t="s">
        <v>1888</v>
      </c>
      <c r="C1176" s="10" t="s">
        <v>110</v>
      </c>
      <c r="D1176" s="10" t="s">
        <v>1889</v>
      </c>
      <c r="E1176" s="8" t="s">
        <v>63</v>
      </c>
      <c r="F1176" s="8">
        <v>0</v>
      </c>
      <c r="G1176" s="8">
        <v>3</v>
      </c>
      <c r="H1176" s="6" t="s">
        <v>344</v>
      </c>
      <c r="I1176" s="176" t="s">
        <v>11389</v>
      </c>
      <c r="J1176" s="176" t="s">
        <v>11389</v>
      </c>
      <c r="K1176" s="176" t="s">
        <v>11388</v>
      </c>
      <c r="L1176" s="8">
        <v>14</v>
      </c>
      <c r="M1176" s="116"/>
      <c r="P11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&lt;tr&gt;&lt;td&gt;55602-1000&lt;/td&gt;&lt;td&gt;Remove and reset bridge railing&lt;/td&gt;&lt;td&gt;m&lt;/td&gt;&lt;td&gt;REMOVE AND RESET BRIDGE RAILING&lt;/td&gt;&lt;td&gt;LNFT&lt;/td&gt;&lt;td&gt;0&lt;/td&gt;&lt;td&gt;3&lt;/td&gt;&lt;td&gt;N&lt;/td&gt;&lt;td&gt; &lt;/td&gt;&lt;td&gt;&lt;/td&gt;&lt;/tr&gt;</v>
      </c>
      <c r="Q1176" s="106" t="str">
        <f>IF(PayItems[[#This Row],[Date Added / Modified]]&gt;0,TEXT(PayItems[[#This Row],[Date Added / Modified]],"m/d/yyy"),"")</f>
        <v/>
      </c>
    </row>
    <row r="1177" spans="1:17" x14ac:dyDescent="0.2">
      <c r="A1177" s="6" t="s">
        <v>1890</v>
      </c>
      <c r="B1177" s="10" t="s">
        <v>1888</v>
      </c>
      <c r="C1177" s="10" t="s">
        <v>85</v>
      </c>
      <c r="D1177" s="10" t="s">
        <v>1889</v>
      </c>
      <c r="E1177" s="8" t="s">
        <v>85</v>
      </c>
      <c r="F1177" s="8">
        <v>0</v>
      </c>
      <c r="G1177" s="8">
        <v>3</v>
      </c>
      <c r="H1177" s="6" t="s">
        <v>344</v>
      </c>
      <c r="I1177" s="176" t="s">
        <v>11389</v>
      </c>
      <c r="J1177" s="176" t="s">
        <v>11389</v>
      </c>
      <c r="K1177" s="176" t="s">
        <v>11388</v>
      </c>
      <c r="L1177" s="8">
        <v>14</v>
      </c>
      <c r="M1177" s="116"/>
      <c r="P11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&lt;tr&gt;&lt;td&gt;55603-1000&lt;/td&gt;&lt;td&gt;Remove and reset bridge railing&lt;/td&gt;&lt;td&gt;LPSM&lt;/td&gt;&lt;td&gt;REMOVE AND RESET BRIDGE RAILING&lt;/td&gt;&lt;td&gt;LPSM&lt;/td&gt;&lt;td&gt;0&lt;/td&gt;&lt;td&gt;3&lt;/td&gt;&lt;td&gt;N&lt;/td&gt;&lt;td&gt; &lt;/td&gt;&lt;td&gt;&lt;/td&gt;&lt;/tr&gt;</v>
      </c>
      <c r="Q1177" s="106" t="str">
        <f>IF(PayItems[[#This Row],[Date Added / Modified]]&gt;0,TEXT(PayItems[[#This Row],[Date Added / Modified]],"m/d/yyy"),"")</f>
        <v/>
      </c>
    </row>
    <row r="1178" spans="1:17" x14ac:dyDescent="0.2">
      <c r="A1178" s="6" t="s">
        <v>1891</v>
      </c>
      <c r="B1178" s="6" t="s">
        <v>1892</v>
      </c>
      <c r="C1178" s="6" t="s">
        <v>113</v>
      </c>
      <c r="D1178" s="6" t="s">
        <v>1893</v>
      </c>
      <c r="E1178" s="8" t="s">
        <v>54</v>
      </c>
      <c r="F1178" s="8">
        <v>0</v>
      </c>
      <c r="G1178" s="8">
        <v>3</v>
      </c>
      <c r="H1178" s="6" t="s">
        <v>344</v>
      </c>
      <c r="I1178" s="176" t="s">
        <v>11389</v>
      </c>
      <c r="J1178" s="176" t="s">
        <v>11389</v>
      </c>
      <c r="K1178" s="176" t="s">
        <v>11388</v>
      </c>
      <c r="L1178" s="8">
        <v>14</v>
      </c>
      <c r="M1178" s="116"/>
      <c r="P11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&lt;tr&gt;&lt;td&gt;55701-1000&lt;/td&gt;&lt;td&gt;Structural timber and lumber, untreated&lt;/td&gt;&lt;td&gt;m3&lt;/td&gt;&lt;td&gt;STRUCTURAL TIMBER AND LUMBER, UNTREATED&lt;/td&gt;&lt;td&gt;MFBM&lt;/td&gt;&lt;td&gt;0&lt;/td&gt;&lt;td&gt;3&lt;/td&gt;&lt;td&gt;N&lt;/td&gt;&lt;td&gt; &lt;/td&gt;&lt;td&gt;&lt;/td&gt;&lt;/tr&gt;</v>
      </c>
      <c r="Q1178" s="106" t="str">
        <f>IF(PayItems[[#This Row],[Date Added / Modified]]&gt;0,TEXT(PayItems[[#This Row],[Date Added / Modified]],"m/d/yyy"),"")</f>
        <v/>
      </c>
    </row>
    <row r="1179" spans="1:17" x14ac:dyDescent="0.2">
      <c r="A1179" s="6" t="s">
        <v>1894</v>
      </c>
      <c r="B1179" s="6" t="s">
        <v>1895</v>
      </c>
      <c r="C1179" s="6" t="s">
        <v>113</v>
      </c>
      <c r="D1179" s="6" t="s">
        <v>1896</v>
      </c>
      <c r="E1179" s="8" t="s">
        <v>54</v>
      </c>
      <c r="F1179" s="8">
        <v>0</v>
      </c>
      <c r="G1179" s="8">
        <v>3</v>
      </c>
      <c r="H1179" s="6" t="s">
        <v>344</v>
      </c>
      <c r="I1179" s="176" t="s">
        <v>11389</v>
      </c>
      <c r="J1179" s="176" t="s">
        <v>11389</v>
      </c>
      <c r="K1179" s="176" t="s">
        <v>11388</v>
      </c>
      <c r="L1179" s="8">
        <v>14</v>
      </c>
      <c r="M1179" s="116"/>
      <c r="P11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&lt;tr&gt;&lt;td&gt;55701-2000&lt;/td&gt;&lt;td&gt;Structural timber and lumber, treated&lt;/td&gt;&lt;td&gt;m3&lt;/td&gt;&lt;td&gt;STRUCTURAL TIMBER AND LUMBER, TREATED&lt;/td&gt;&lt;td&gt;MFBM&lt;/td&gt;&lt;td&gt;0&lt;/td&gt;&lt;td&gt;3&lt;/td&gt;&lt;td&gt;N&lt;/td&gt;&lt;td&gt; &lt;/td&gt;&lt;td&gt;&lt;/td&gt;&lt;/tr&gt;</v>
      </c>
      <c r="Q1179" s="106" t="str">
        <f>IF(PayItems[[#This Row],[Date Added / Modified]]&gt;0,TEXT(PayItems[[#This Row],[Date Added / Modified]],"m/d/yyy"),"")</f>
        <v/>
      </c>
    </row>
    <row r="1180" spans="1:17" x14ac:dyDescent="0.2">
      <c r="A1180" s="6" t="s">
        <v>1897</v>
      </c>
      <c r="B1180" s="6" t="s">
        <v>8554</v>
      </c>
      <c r="C1180" s="6" t="s">
        <v>113</v>
      </c>
      <c r="D1180" s="6" t="s">
        <v>8555</v>
      </c>
      <c r="E1180" s="8" t="s">
        <v>54</v>
      </c>
      <c r="F1180" s="8">
        <v>0</v>
      </c>
      <c r="G1180" s="8">
        <v>3</v>
      </c>
      <c r="H1180" s="6" t="s">
        <v>344</v>
      </c>
      <c r="I1180" s="176" t="s">
        <v>11389</v>
      </c>
      <c r="J1180" s="176" t="s">
        <v>11389</v>
      </c>
      <c r="K1180" s="176" t="s">
        <v>11388</v>
      </c>
      <c r="L1180" s="8">
        <v>14</v>
      </c>
      <c r="M1180" s="116"/>
      <c r="P11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&lt;tr&gt;&lt;td&gt;55701-3000&lt;/td&gt;&lt;td&gt;Structural timber and lumber, composite&lt;/td&gt;&lt;td&gt;m3&lt;/td&gt;&lt;td&gt;STRUCTURAL TIMBER AND LUMBER, COMPOSITE&lt;/td&gt;&lt;td&gt;MFBM&lt;/td&gt;&lt;td&gt;0&lt;/td&gt;&lt;td&gt;3&lt;/td&gt;&lt;td&gt;N&lt;/td&gt;&lt;td&gt; &lt;/td&gt;&lt;td&gt;&lt;/td&gt;&lt;/tr&gt;</v>
      </c>
      <c r="Q1180" s="106" t="str">
        <f>IF(PayItems[[#This Row],[Date Added / Modified]]&gt;0,TEXT(PayItems[[#This Row],[Date Added / Modified]],"m/d/yyy"),"")</f>
        <v/>
      </c>
    </row>
    <row r="1181" spans="1:17" x14ac:dyDescent="0.2">
      <c r="A1181" s="6" t="s">
        <v>1898</v>
      </c>
      <c r="B1181" s="6" t="s">
        <v>1899</v>
      </c>
      <c r="C1181" s="10" t="s">
        <v>110</v>
      </c>
      <c r="D1181" s="6" t="s">
        <v>1900</v>
      </c>
      <c r="E1181" s="8" t="s">
        <v>63</v>
      </c>
      <c r="F1181" s="8">
        <v>0</v>
      </c>
      <c r="G1181" s="8">
        <v>3</v>
      </c>
      <c r="H1181" s="6" t="s">
        <v>344</v>
      </c>
      <c r="I1181" s="176" t="s">
        <v>11389</v>
      </c>
      <c r="J1181" s="176" t="s">
        <v>11389</v>
      </c>
      <c r="K1181" s="176" t="s">
        <v>11388</v>
      </c>
      <c r="L1181" s="8">
        <v>14</v>
      </c>
      <c r="M1181" s="116"/>
      <c r="P11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&lt;tr&gt;&lt;td&gt;55702-1000&lt;/td&gt;&lt;td&gt;Structural timber and lumber, treated, pedestrian bridge&lt;/td&gt;&lt;td&gt;m&lt;/td&gt;&lt;td&gt;STRUCTURAL TIMBER AND LUMBER, TREATED, PEDESTRIAN BRIDGE&lt;/td&gt;&lt;td&gt;LNFT&lt;/td&gt;&lt;td&gt;0&lt;/td&gt;&lt;td&gt;3&lt;/td&gt;&lt;td&gt;N&lt;/td&gt;&lt;td&gt; &lt;/td&gt;&lt;td&gt;&lt;/td&gt;&lt;/tr&gt;</v>
      </c>
      <c r="Q1181" s="106" t="str">
        <f>IF(PayItems[[#This Row],[Date Added / Modified]]&gt;0,TEXT(PayItems[[#This Row],[Date Added / Modified]],"m/d/yyy"),"")</f>
        <v/>
      </c>
    </row>
    <row r="1182" spans="1:17" x14ac:dyDescent="0.2">
      <c r="A1182" s="6" t="s">
        <v>1901</v>
      </c>
      <c r="B1182" s="6" t="s">
        <v>1902</v>
      </c>
      <c r="C1182" s="10" t="s">
        <v>109</v>
      </c>
      <c r="D1182" s="6" t="s">
        <v>1903</v>
      </c>
      <c r="E1182" s="8" t="s">
        <v>62</v>
      </c>
      <c r="F1182" s="8">
        <v>0</v>
      </c>
      <c r="G1182" s="8">
        <v>3</v>
      </c>
      <c r="H1182" s="6" t="s">
        <v>344</v>
      </c>
      <c r="I1182" s="176" t="s">
        <v>11389</v>
      </c>
      <c r="J1182" s="176" t="s">
        <v>11389</v>
      </c>
      <c r="K1182" s="176" t="s">
        <v>11388</v>
      </c>
      <c r="L1182" s="8">
        <v>14</v>
      </c>
      <c r="M1182" s="116"/>
      <c r="P11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&lt;tr&gt;&lt;td&gt;55703-1000&lt;/td&gt;&lt;td&gt;Structural timber and lumber, treated, boardwalk&lt;/td&gt;&lt;td&gt;m2&lt;/td&gt;&lt;td&gt;STRUCTURAL TIMBER AND LUMBER, TREATED, BOARDWALK&lt;/td&gt;&lt;td&gt;SQYD&lt;/td&gt;&lt;td&gt;0&lt;/td&gt;&lt;td&gt;3&lt;/td&gt;&lt;td&gt;N&lt;/td&gt;&lt;td&gt; &lt;/td&gt;&lt;td&gt;&lt;/td&gt;&lt;/tr&gt;</v>
      </c>
      <c r="Q1182" s="106" t="str">
        <f>IF(PayItems[[#This Row],[Date Added / Modified]]&gt;0,TEXT(PayItems[[#This Row],[Date Added / Modified]],"m/d/yyy"),"")</f>
        <v/>
      </c>
    </row>
    <row r="1183" spans="1:17" x14ac:dyDescent="0.2">
      <c r="A1183" s="6" t="s">
        <v>1904</v>
      </c>
      <c r="B1183" s="6" t="s">
        <v>1905</v>
      </c>
      <c r="C1183" s="10" t="s">
        <v>109</v>
      </c>
      <c r="D1183" s="6" t="s">
        <v>1906</v>
      </c>
      <c r="E1183" s="8" t="s">
        <v>62</v>
      </c>
      <c r="F1183" s="8">
        <v>0</v>
      </c>
      <c r="G1183" s="8">
        <v>3</v>
      </c>
      <c r="H1183" s="6" t="s">
        <v>344</v>
      </c>
      <c r="I1183" s="176" t="s">
        <v>11389</v>
      </c>
      <c r="J1183" s="176" t="s">
        <v>11389</v>
      </c>
      <c r="K1183" s="176" t="s">
        <v>11388</v>
      </c>
      <c r="L1183" s="8">
        <v>14</v>
      </c>
      <c r="M1183" s="116"/>
      <c r="P11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&lt;tr&gt;&lt;td&gt;55703-2000&lt;/td&gt;&lt;td&gt;Structural timber and lumber, treated, decking&lt;/td&gt;&lt;td&gt;m2&lt;/td&gt;&lt;td&gt;STRUCTURAL TIMBER AND LUMBER, TREATED, DECKING&lt;/td&gt;&lt;td&gt;SQYD&lt;/td&gt;&lt;td&gt;0&lt;/td&gt;&lt;td&gt;3&lt;/td&gt;&lt;td&gt;N&lt;/td&gt;&lt;td&gt; &lt;/td&gt;&lt;td&gt;&lt;/td&gt;&lt;/tr&gt;</v>
      </c>
      <c r="Q1183" s="106" t="str">
        <f>IF(PayItems[[#This Row],[Date Added / Modified]]&gt;0,TEXT(PayItems[[#This Row],[Date Added / Modified]],"m/d/yyy"),"")</f>
        <v/>
      </c>
    </row>
    <row r="1184" spans="1:17" x14ac:dyDescent="0.2">
      <c r="A1184" s="6" t="s">
        <v>1907</v>
      </c>
      <c r="B1184" s="6" t="s">
        <v>1892</v>
      </c>
      <c r="C1184" s="10" t="s">
        <v>85</v>
      </c>
      <c r="D1184" s="6" t="s">
        <v>1893</v>
      </c>
      <c r="E1184" s="8" t="s">
        <v>85</v>
      </c>
      <c r="F1184" s="8">
        <v>0</v>
      </c>
      <c r="G1184" s="8">
        <v>3</v>
      </c>
      <c r="H1184" s="6" t="s">
        <v>344</v>
      </c>
      <c r="I1184" s="176" t="s">
        <v>11389</v>
      </c>
      <c r="J1184" s="176" t="s">
        <v>11389</v>
      </c>
      <c r="K1184" s="176" t="s">
        <v>11388</v>
      </c>
      <c r="L1184" s="8">
        <v>14</v>
      </c>
      <c r="M1184" s="116"/>
      <c r="P11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&lt;tr&gt;&lt;td&gt;55706-1000&lt;/td&gt;&lt;td&gt;Structural timber and lumber, untreated&lt;/td&gt;&lt;td&gt;LPSM&lt;/td&gt;&lt;td&gt;STRUCTURAL TIMBER AND LUMBER, UNTREATED&lt;/td&gt;&lt;td&gt;LPSM&lt;/td&gt;&lt;td&gt;0&lt;/td&gt;&lt;td&gt;3&lt;/td&gt;&lt;td&gt;N&lt;/td&gt;&lt;td&gt; &lt;/td&gt;&lt;td&gt;&lt;/td&gt;&lt;/tr&gt;</v>
      </c>
      <c r="Q1184" s="106" t="str">
        <f>IF(PayItems[[#This Row],[Date Added / Modified]]&gt;0,TEXT(PayItems[[#This Row],[Date Added / Modified]],"m/d/yyy"),"")</f>
        <v/>
      </c>
    </row>
    <row r="1185" spans="1:17" x14ac:dyDescent="0.2">
      <c r="A1185" s="6" t="s">
        <v>1908</v>
      </c>
      <c r="B1185" s="106" t="s">
        <v>1895</v>
      </c>
      <c r="C1185" s="10" t="s">
        <v>85</v>
      </c>
      <c r="D1185" s="6" t="s">
        <v>1896</v>
      </c>
      <c r="E1185" s="8" t="s">
        <v>85</v>
      </c>
      <c r="F1185" s="8">
        <v>0</v>
      </c>
      <c r="G1185" s="8">
        <v>3</v>
      </c>
      <c r="H1185" s="6" t="s">
        <v>344</v>
      </c>
      <c r="I1185" s="176" t="s">
        <v>11389</v>
      </c>
      <c r="J1185" s="176" t="s">
        <v>11389</v>
      </c>
      <c r="K1185" s="176" t="s">
        <v>11388</v>
      </c>
      <c r="L1185" s="8">
        <v>14</v>
      </c>
      <c r="M1185" s="116"/>
      <c r="P11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&lt;tr&gt;&lt;td&gt;55706-2000&lt;/td&gt;&lt;td&gt;Structural timber and lumber, treated&lt;/td&gt;&lt;td&gt;LPSM&lt;/td&gt;&lt;td&gt;STRUCTURAL TIMBER AND LUMBER, TREATED&lt;/td&gt;&lt;td&gt;LPSM&lt;/td&gt;&lt;td&gt;0&lt;/td&gt;&lt;td&gt;3&lt;/td&gt;&lt;td&gt;N&lt;/td&gt;&lt;td&gt; &lt;/td&gt;&lt;td&gt;&lt;/td&gt;&lt;/tr&gt;</v>
      </c>
      <c r="Q1185" s="106" t="str">
        <f>IF(PayItems[[#This Row],[Date Added / Modified]]&gt;0,TEXT(PayItems[[#This Row],[Date Added / Modified]],"m/d/yyy"),"")</f>
        <v/>
      </c>
    </row>
    <row r="1186" spans="1:17" x14ac:dyDescent="0.2">
      <c r="A1186" s="6" t="s">
        <v>1909</v>
      </c>
      <c r="B1186" s="6" t="s">
        <v>1910</v>
      </c>
      <c r="C1186" s="10" t="s">
        <v>6</v>
      </c>
      <c r="D1186" s="6" t="s">
        <v>1911</v>
      </c>
      <c r="E1186" s="8" t="s">
        <v>59</v>
      </c>
      <c r="F1186" s="8">
        <v>0</v>
      </c>
      <c r="G1186" s="8">
        <v>3</v>
      </c>
      <c r="H1186" s="6" t="s">
        <v>344</v>
      </c>
      <c r="I1186" s="176" t="s">
        <v>11389</v>
      </c>
      <c r="J1186" s="176" t="s">
        <v>11389</v>
      </c>
      <c r="K1186" s="176" t="s">
        <v>11388</v>
      </c>
      <c r="L1186" s="8">
        <v>14</v>
      </c>
      <c r="M1186" s="116"/>
      <c r="P11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&lt;tr&gt;&lt;td&gt;55707-1000&lt;/td&gt;&lt;td&gt;Hardware, prefabricated aluminum ramp&lt;/td&gt;&lt;td&gt;Each&lt;/td&gt;&lt;td&gt;HARDWARE, PREFABRICATED ALUMINUM RAMP&lt;/td&gt;&lt;td&gt;EACH&lt;/td&gt;&lt;td&gt;0&lt;/td&gt;&lt;td&gt;3&lt;/td&gt;&lt;td&gt;N&lt;/td&gt;&lt;td&gt; &lt;/td&gt;&lt;td&gt;&lt;/td&gt;&lt;/tr&gt;</v>
      </c>
      <c r="Q1186" s="106" t="str">
        <f>IF(PayItems[[#This Row],[Date Added / Modified]]&gt;0,TEXT(PayItems[[#This Row],[Date Added / Modified]],"m/d/yyy"),"")</f>
        <v/>
      </c>
    </row>
    <row r="1187" spans="1:17" x14ac:dyDescent="0.2">
      <c r="A1187" s="110" t="s">
        <v>10857</v>
      </c>
      <c r="B1187" s="110" t="s">
        <v>10858</v>
      </c>
      <c r="C1187" s="118" t="s">
        <v>85</v>
      </c>
      <c r="D1187" s="110" t="s">
        <v>10859</v>
      </c>
      <c r="E1187" s="111" t="s">
        <v>85</v>
      </c>
      <c r="F1187" s="111">
        <v>0</v>
      </c>
      <c r="G1187" s="111">
        <v>3</v>
      </c>
      <c r="H1187" s="110" t="s">
        <v>344</v>
      </c>
      <c r="I1187" s="176" t="s">
        <v>11389</v>
      </c>
      <c r="J1187" s="176" t="s">
        <v>11389</v>
      </c>
      <c r="K1187" s="176" t="s">
        <v>11388</v>
      </c>
      <c r="L1187" s="111">
        <v>14</v>
      </c>
      <c r="M1187" s="116">
        <v>42696</v>
      </c>
      <c r="N1187" s="106" t="s">
        <v>9962</v>
      </c>
      <c r="O1187" s="106"/>
      <c r="P1187"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&lt;tr&gt;&lt;td&gt;55720-0000&lt;/td&gt;&lt;td&gt;Repair structural timber and lumber&lt;/td&gt;&lt;td&gt;LPSM&lt;/td&gt;&lt;td&gt;REPAIR STRUCTURAL TIMBER AND LUMBER&lt;/td&gt;&lt;td&gt;LPSM&lt;/td&gt;&lt;td&gt;0&lt;/td&gt;&lt;td&gt;3&lt;/td&gt;&lt;td&gt;N&lt;/td&gt;&lt;td&gt;11/22/2016&lt;/td&gt;&lt;td&gt;&lt;/td&gt;&lt;/tr&gt;</v>
      </c>
      <c r="Q1187" s="106" t="str">
        <f>IF(PayItems[[#This Row],[Date Added / Modified]]&gt;0,TEXT(PayItems[[#This Row],[Date Added / Modified]],"m/d/yyy"),"")</f>
        <v>11/22/2016</v>
      </c>
    </row>
    <row r="1188" spans="1:17" x14ac:dyDescent="0.2">
      <c r="A1188" s="6" t="s">
        <v>1912</v>
      </c>
      <c r="B1188" s="6" t="s">
        <v>70</v>
      </c>
      <c r="C1188" s="6" t="s">
        <v>109</v>
      </c>
      <c r="D1188" s="6" t="s">
        <v>1913</v>
      </c>
      <c r="E1188" s="8" t="s">
        <v>62</v>
      </c>
      <c r="F1188" s="8">
        <v>0</v>
      </c>
      <c r="G1188" s="8">
        <v>3</v>
      </c>
      <c r="H1188" s="6" t="s">
        <v>344</v>
      </c>
      <c r="I1188" s="176" t="s">
        <v>11389</v>
      </c>
      <c r="J1188" s="176" t="s">
        <v>11389</v>
      </c>
      <c r="K1188" s="176" t="s">
        <v>11388</v>
      </c>
      <c r="L1188" s="8">
        <v>14</v>
      </c>
      <c r="M1188" s="116"/>
      <c r="P11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&lt;tr&gt;&lt;td&gt;55801-0000&lt;/td&gt;&lt;td&gt;Dampproofing&lt;/td&gt;&lt;td&gt;m2&lt;/td&gt;&lt;td&gt;DAMPPROOFING&lt;/td&gt;&lt;td&gt;SQYD&lt;/td&gt;&lt;td&gt;0&lt;/td&gt;&lt;td&gt;3&lt;/td&gt;&lt;td&gt;N&lt;/td&gt;&lt;td&gt; &lt;/td&gt;&lt;td&gt;&lt;/td&gt;&lt;/tr&gt;</v>
      </c>
      <c r="Q1188" s="106" t="str">
        <f>IF(PayItems[[#This Row],[Date Added / Modified]]&gt;0,TEXT(PayItems[[#This Row],[Date Added / Modified]],"m/d/yyy"),"")</f>
        <v/>
      </c>
    </row>
    <row r="1189" spans="1:17" x14ac:dyDescent="0.2">
      <c r="A1189" s="6" t="s">
        <v>1914</v>
      </c>
      <c r="B1189" s="6" t="s">
        <v>1915</v>
      </c>
      <c r="C1189" s="6" t="s">
        <v>109</v>
      </c>
      <c r="D1189" s="6" t="s">
        <v>1916</v>
      </c>
      <c r="E1189" s="8" t="s">
        <v>62</v>
      </c>
      <c r="F1189" s="8">
        <v>0</v>
      </c>
      <c r="G1189" s="8">
        <v>3</v>
      </c>
      <c r="H1189" s="6" t="s">
        <v>344</v>
      </c>
      <c r="I1189" s="176" t="s">
        <v>11389</v>
      </c>
      <c r="J1189" s="176" t="s">
        <v>11389</v>
      </c>
      <c r="K1189" s="176" t="s">
        <v>11388</v>
      </c>
      <c r="L1189" s="8">
        <v>14</v>
      </c>
      <c r="M1189" s="116"/>
      <c r="P11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&lt;tr&gt;&lt;td&gt;55901-0000&lt;/td&gt;&lt;td&gt;Membrane waterproofing&lt;/td&gt;&lt;td&gt;m2&lt;/td&gt;&lt;td&gt;MEMBRANE WATERPROOFING&lt;/td&gt;&lt;td&gt;SQYD&lt;/td&gt;&lt;td&gt;0&lt;/td&gt;&lt;td&gt;3&lt;/td&gt;&lt;td&gt;N&lt;/td&gt;&lt;td&gt; &lt;/td&gt;&lt;td&gt;&lt;/td&gt;&lt;/tr&gt;</v>
      </c>
      <c r="Q1189" s="106" t="str">
        <f>IF(PayItems[[#This Row],[Date Added / Modified]]&gt;0,TEXT(PayItems[[#This Row],[Date Added / Modified]],"m/d/yyy"),"")</f>
        <v/>
      </c>
    </row>
    <row r="1190" spans="1:17" x14ac:dyDescent="0.2">
      <c r="A1190" s="6" t="s">
        <v>1917</v>
      </c>
      <c r="B1190" s="6" t="s">
        <v>1918</v>
      </c>
      <c r="C1190" s="6" t="s">
        <v>109</v>
      </c>
      <c r="D1190" s="6" t="s">
        <v>1919</v>
      </c>
      <c r="E1190" s="8" t="s">
        <v>62</v>
      </c>
      <c r="F1190" s="8">
        <v>0</v>
      </c>
      <c r="G1190" s="8">
        <v>3</v>
      </c>
      <c r="H1190" s="6" t="s">
        <v>344</v>
      </c>
      <c r="I1190" s="176" t="s">
        <v>11389</v>
      </c>
      <c r="J1190" s="176" t="s">
        <v>11389</v>
      </c>
      <c r="K1190" s="176" t="s">
        <v>11388</v>
      </c>
      <c r="L1190" s="8">
        <v>14</v>
      </c>
      <c r="M1190" s="116"/>
      <c r="P11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&lt;tr&gt;&lt;td&gt;55901-1000&lt;/td&gt;&lt;td&gt;Membrane waterproofing, type 1&lt;/td&gt;&lt;td&gt;m2&lt;/td&gt;&lt;td&gt;MEMBRANE WATERPROOFING, TYPE 1&lt;/td&gt;&lt;td&gt;SQYD&lt;/td&gt;&lt;td&gt;0&lt;/td&gt;&lt;td&gt;3&lt;/td&gt;&lt;td&gt;N&lt;/td&gt;&lt;td&gt; &lt;/td&gt;&lt;td&gt;&lt;/td&gt;&lt;/tr&gt;</v>
      </c>
      <c r="Q1190" s="106" t="str">
        <f>IF(PayItems[[#This Row],[Date Added / Modified]]&gt;0,TEXT(PayItems[[#This Row],[Date Added / Modified]],"m/d/yyy"),"")</f>
        <v/>
      </c>
    </row>
    <row r="1191" spans="1:17" x14ac:dyDescent="0.2">
      <c r="A1191" s="106" t="s">
        <v>1920</v>
      </c>
      <c r="B1191" s="106" t="s">
        <v>1921</v>
      </c>
      <c r="C1191" s="106" t="s">
        <v>109</v>
      </c>
      <c r="D1191" s="6" t="s">
        <v>1922</v>
      </c>
      <c r="E1191" s="8" t="s">
        <v>62</v>
      </c>
      <c r="F1191" s="8">
        <v>0</v>
      </c>
      <c r="G1191" s="8">
        <v>3</v>
      </c>
      <c r="H1191" s="6" t="s">
        <v>344</v>
      </c>
      <c r="I1191" s="176" t="s">
        <v>11389</v>
      </c>
      <c r="J1191" s="176" t="s">
        <v>11389</v>
      </c>
      <c r="K1191" s="176" t="s">
        <v>11388</v>
      </c>
      <c r="L1191" s="8">
        <v>14</v>
      </c>
      <c r="M1191" s="116"/>
      <c r="P11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&lt;tr&gt;&lt;td&gt;55901-2000&lt;/td&gt;&lt;td&gt;Membrane waterproofing, type 2&lt;/td&gt;&lt;td&gt;m2&lt;/td&gt;&lt;td&gt;MEMBRANE WATERPROOFING, TYPE 2&lt;/td&gt;&lt;td&gt;SQYD&lt;/td&gt;&lt;td&gt;0&lt;/td&gt;&lt;td&gt;3&lt;/td&gt;&lt;td&gt;N&lt;/td&gt;&lt;td&gt; &lt;/td&gt;&lt;td&gt;&lt;/td&gt;&lt;/tr&gt;</v>
      </c>
      <c r="Q1191" s="106" t="str">
        <f>IF(PayItems[[#This Row],[Date Added / Modified]]&gt;0,TEXT(PayItems[[#This Row],[Date Added / Modified]],"m/d/yyy"),"")</f>
        <v/>
      </c>
    </row>
    <row r="1192" spans="1:17" x14ac:dyDescent="0.2">
      <c r="A1192" s="106" t="s">
        <v>1600</v>
      </c>
      <c r="B1192" s="106" t="s">
        <v>74</v>
      </c>
      <c r="C1192" s="106" t="s">
        <v>109</v>
      </c>
      <c r="D1192" s="6" t="s">
        <v>1601</v>
      </c>
      <c r="E1192" s="8" t="s">
        <v>62</v>
      </c>
      <c r="F1192" s="8">
        <v>0</v>
      </c>
      <c r="G1192" s="8">
        <v>3</v>
      </c>
      <c r="H1192" s="6" t="s">
        <v>344</v>
      </c>
      <c r="I1192" s="176" t="s">
        <v>11389</v>
      </c>
      <c r="J1192" s="176" t="s">
        <v>11389</v>
      </c>
      <c r="K1192" s="176" t="s">
        <v>11388</v>
      </c>
      <c r="L1192" s="8">
        <v>14</v>
      </c>
      <c r="M1192" s="116"/>
      <c r="P11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&lt;tr&gt;&lt;td&gt;56001-0000&lt;/td&gt;&lt;td&gt;Removal of concrete by hydrodemolition&lt;/td&gt;&lt;td&gt;m2&lt;/td&gt;&lt;td&gt;REMOVAL OF CONCRETE BY HYDRODEMOLITION&lt;/td&gt;&lt;td&gt;SQYD&lt;/td&gt;&lt;td&gt;0&lt;/td&gt;&lt;td&gt;3&lt;/td&gt;&lt;td&gt;N&lt;/td&gt;&lt;td&gt; &lt;/td&gt;&lt;td&gt;&lt;/td&gt;&lt;/tr&gt;</v>
      </c>
      <c r="Q1192" s="106" t="str">
        <f>IF(PayItems[[#This Row],[Date Added / Modified]]&gt;0,TEXT(PayItems[[#This Row],[Date Added / Modified]],"m/d/yyy"),"")</f>
        <v/>
      </c>
    </row>
    <row r="1193" spans="1:17" x14ac:dyDescent="0.2">
      <c r="A1193" s="106" t="s">
        <v>1602</v>
      </c>
      <c r="B1193" s="106" t="s">
        <v>74</v>
      </c>
      <c r="C1193" s="106" t="s">
        <v>85</v>
      </c>
      <c r="D1193" s="6" t="s">
        <v>1601</v>
      </c>
      <c r="E1193" s="8" t="s">
        <v>85</v>
      </c>
      <c r="F1193" s="8">
        <v>0</v>
      </c>
      <c r="G1193" s="8">
        <v>3</v>
      </c>
      <c r="H1193" s="6" t="s">
        <v>344</v>
      </c>
      <c r="I1193" s="176" t="s">
        <v>11389</v>
      </c>
      <c r="J1193" s="176" t="s">
        <v>11389</v>
      </c>
      <c r="K1193" s="176" t="s">
        <v>11388</v>
      </c>
      <c r="L1193" s="8">
        <v>14</v>
      </c>
      <c r="M1193" s="116"/>
      <c r="P11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&lt;tr&gt;&lt;td&gt;56003-0000&lt;/td&gt;&lt;td&gt;Removal of concrete by hydrodemolition&lt;/td&gt;&lt;td&gt;LPSM&lt;/td&gt;&lt;td&gt;REMOVAL OF CONCRETE BY HYDRODEMOLITION&lt;/td&gt;&lt;td&gt;LPSM&lt;/td&gt;&lt;td&gt;0&lt;/td&gt;&lt;td&gt;3&lt;/td&gt;&lt;td&gt;N&lt;/td&gt;&lt;td&gt; &lt;/td&gt;&lt;td&gt;&lt;/td&gt;&lt;/tr&gt;</v>
      </c>
      <c r="Q1193" s="106" t="str">
        <f>IF(PayItems[[#This Row],[Date Added / Modified]]&gt;0,TEXT(PayItems[[#This Row],[Date Added / Modified]],"m/d/yyy"),"")</f>
        <v/>
      </c>
    </row>
    <row r="1194" spans="1:17" x14ac:dyDescent="0.2">
      <c r="A1194" s="106" t="s">
        <v>1603</v>
      </c>
      <c r="B1194" s="106" t="s">
        <v>8552</v>
      </c>
      <c r="C1194" s="106" t="s">
        <v>110</v>
      </c>
      <c r="D1194" s="6" t="s">
        <v>8553</v>
      </c>
      <c r="E1194" s="8" t="s">
        <v>63</v>
      </c>
      <c r="F1194" s="8">
        <v>0</v>
      </c>
      <c r="G1194" s="8">
        <v>3</v>
      </c>
      <c r="H1194" s="6" t="s">
        <v>344</v>
      </c>
      <c r="I1194" s="176" t="s">
        <v>11389</v>
      </c>
      <c r="J1194" s="176" t="s">
        <v>11389</v>
      </c>
      <c r="K1194" s="176" t="s">
        <v>11388</v>
      </c>
      <c r="L1194" s="8">
        <v>14</v>
      </c>
      <c r="M1194" s="116"/>
      <c r="P11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&lt;tr&gt;&lt;td&gt;56101-0000&lt;/td&gt;&lt;td&gt;Structural concrete injection and crack repair&lt;/td&gt;&lt;td&gt;m&lt;/td&gt;&lt;td&gt;STRUCTURAL CONCRETE INJECTION AND CRACK REPAIR&lt;/td&gt;&lt;td&gt;LNFT&lt;/td&gt;&lt;td&gt;0&lt;/td&gt;&lt;td&gt;3&lt;/td&gt;&lt;td&gt;N&lt;/td&gt;&lt;td&gt; &lt;/td&gt;&lt;td&gt;&lt;/td&gt;&lt;/tr&gt;</v>
      </c>
      <c r="Q1194" s="106" t="str">
        <f>IF(PayItems[[#This Row],[Date Added / Modified]]&gt;0,TEXT(PayItems[[#This Row],[Date Added / Modified]],"m/d/yyy"),"")</f>
        <v/>
      </c>
    </row>
    <row r="1195" spans="1:17" x14ac:dyDescent="0.2">
      <c r="A1195" s="6" t="s">
        <v>1923</v>
      </c>
      <c r="B1195" s="6" t="s">
        <v>75</v>
      </c>
      <c r="C1195" s="6" t="s">
        <v>85</v>
      </c>
      <c r="D1195" s="6" t="s">
        <v>1924</v>
      </c>
      <c r="E1195" s="8" t="s">
        <v>85</v>
      </c>
      <c r="F1195" s="8">
        <v>0</v>
      </c>
      <c r="G1195" s="8">
        <v>3</v>
      </c>
      <c r="H1195" s="6" t="s">
        <v>344</v>
      </c>
      <c r="I1195" s="176" t="s">
        <v>11389</v>
      </c>
      <c r="J1195" s="176" t="s">
        <v>11389</v>
      </c>
      <c r="K1195" s="176" t="s">
        <v>11388</v>
      </c>
      <c r="L1195" s="8">
        <v>14</v>
      </c>
      <c r="M1195" s="116"/>
      <c r="P11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&lt;tr&gt;&lt;td&gt;56201-0000&lt;/td&gt;&lt;td&gt;Bridge erection system&lt;/td&gt;&lt;td&gt;LPSM&lt;/td&gt;&lt;td&gt;BRIDGE ERECTION SYSTEM&lt;/td&gt;&lt;td&gt;LPSM&lt;/td&gt;&lt;td&gt;0&lt;/td&gt;&lt;td&gt;3&lt;/td&gt;&lt;td&gt;N&lt;/td&gt;&lt;td&gt; &lt;/td&gt;&lt;td&gt;&lt;/td&gt;&lt;/tr&gt;</v>
      </c>
      <c r="Q1195" s="106" t="str">
        <f>IF(PayItems[[#This Row],[Date Added / Modified]]&gt;0,TEXT(PayItems[[#This Row],[Date Added / Modified]],"m/d/yyy"),"")</f>
        <v/>
      </c>
    </row>
    <row r="1196" spans="1:17" x14ac:dyDescent="0.2">
      <c r="A1196" s="6" t="s">
        <v>1925</v>
      </c>
      <c r="B1196" s="6" t="s">
        <v>76</v>
      </c>
      <c r="C1196" s="6" t="s">
        <v>85</v>
      </c>
      <c r="D1196" s="6" t="s">
        <v>1926</v>
      </c>
      <c r="E1196" s="8" t="s">
        <v>85</v>
      </c>
      <c r="F1196" s="8">
        <v>0</v>
      </c>
      <c r="G1196" s="8">
        <v>3</v>
      </c>
      <c r="H1196" s="6" t="s">
        <v>344</v>
      </c>
      <c r="I1196" s="176" t="s">
        <v>11389</v>
      </c>
      <c r="J1196" s="176" t="s">
        <v>11389</v>
      </c>
      <c r="K1196" s="176" t="s">
        <v>11388</v>
      </c>
      <c r="L1196" s="8">
        <v>14</v>
      </c>
      <c r="M1196" s="116"/>
      <c r="P11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&lt;tr&gt;&lt;td&gt;56202-0000&lt;/td&gt;&lt;td&gt;Temporary support structure&lt;/td&gt;&lt;td&gt;LPSM&lt;/td&gt;&lt;td&gt;TEMPORARY SUPPORT STRUCTURE&lt;/td&gt;&lt;td&gt;LPSM&lt;/td&gt;&lt;td&gt;0&lt;/td&gt;&lt;td&gt;3&lt;/td&gt;&lt;td&gt;N&lt;/td&gt;&lt;td&gt; &lt;/td&gt;&lt;td&gt;&lt;/td&gt;&lt;/tr&gt;</v>
      </c>
      <c r="Q1196" s="106" t="str">
        <f>IF(PayItems[[#This Row],[Date Added / Modified]]&gt;0,TEXT(PayItems[[#This Row],[Date Added / Modified]],"m/d/yyy"),"")</f>
        <v/>
      </c>
    </row>
    <row r="1197" spans="1:17" x14ac:dyDescent="0.2">
      <c r="A1197" s="106" t="s">
        <v>11111</v>
      </c>
      <c r="B1197" s="106" t="s">
        <v>76</v>
      </c>
      <c r="C1197" s="106" t="s">
        <v>6</v>
      </c>
      <c r="D1197" s="106" t="s">
        <v>1926</v>
      </c>
      <c r="E1197" s="45" t="s">
        <v>59</v>
      </c>
      <c r="F1197" s="45">
        <v>0</v>
      </c>
      <c r="G1197" s="45">
        <v>3</v>
      </c>
      <c r="H1197" s="106" t="s">
        <v>344</v>
      </c>
      <c r="I1197" s="176" t="s">
        <v>11389</v>
      </c>
      <c r="J1197" s="176" t="s">
        <v>11389</v>
      </c>
      <c r="K1197" s="176" t="s">
        <v>11388</v>
      </c>
      <c r="L1197" s="45">
        <v>14</v>
      </c>
      <c r="M1197" s="116">
        <v>43717</v>
      </c>
      <c r="N1197" s="106" t="s">
        <v>9962</v>
      </c>
      <c r="O1197" s="106"/>
      <c r="P1197"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&lt;tr&gt;&lt;td&gt;56203-0000&lt;/td&gt;&lt;td&gt;Temporary support structure&lt;/td&gt;&lt;td&gt;Each&lt;/td&gt;&lt;td&gt;TEMPORARY SUPPORT STRUCTURE&lt;/td&gt;&lt;td&gt;EACH&lt;/td&gt;&lt;td&gt;0&lt;/td&gt;&lt;td&gt;3&lt;/td&gt;&lt;td&gt;N&lt;/td&gt;&lt;td&gt;9/9/2019&lt;/td&gt;&lt;td&gt;&lt;/td&gt;&lt;/tr&gt;</v>
      </c>
      <c r="Q1197" s="106" t="str">
        <f>IF(PayItems[[#This Row],[Date Added / Modified]]&gt;0,TEXT(PayItems[[#This Row],[Date Added / Modified]],"m/d/yyy"),"")</f>
        <v>9/9/2019</v>
      </c>
    </row>
    <row r="1198" spans="1:17" x14ac:dyDescent="0.2">
      <c r="A1198" s="6" t="s">
        <v>1927</v>
      </c>
      <c r="B1198" s="6" t="s">
        <v>1928</v>
      </c>
      <c r="C1198" s="6" t="s">
        <v>109</v>
      </c>
      <c r="D1198" s="6" t="s">
        <v>1929</v>
      </c>
      <c r="E1198" s="8" t="s">
        <v>62</v>
      </c>
      <c r="F1198" s="8">
        <v>0</v>
      </c>
      <c r="G1198" s="8">
        <v>3</v>
      </c>
      <c r="H1198" s="6" t="s">
        <v>344</v>
      </c>
      <c r="I1198" s="176" t="s">
        <v>11389</v>
      </c>
      <c r="J1198" s="176" t="s">
        <v>11389</v>
      </c>
      <c r="K1198" s="176" t="s">
        <v>11388</v>
      </c>
      <c r="L1198" s="8">
        <v>14</v>
      </c>
      <c r="M1198" s="116"/>
      <c r="P11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&lt;tr&gt;&lt;td&gt;56204-0000&lt;/td&gt;&lt;td&gt;Debris shield&lt;/td&gt;&lt;td&gt;m2&lt;/td&gt;&lt;td&gt;DEBRIS SHIELD&lt;/td&gt;&lt;td&gt;SQYD&lt;/td&gt;&lt;td&gt;0&lt;/td&gt;&lt;td&gt;3&lt;/td&gt;&lt;td&gt;N&lt;/td&gt;&lt;td&gt; &lt;/td&gt;&lt;td&gt;&lt;/td&gt;&lt;/tr&gt;</v>
      </c>
      <c r="Q1198" s="106" t="str">
        <f>IF(PayItems[[#This Row],[Date Added / Modified]]&gt;0,TEXT(PayItems[[#This Row],[Date Added / Modified]],"m/d/yyy"),"")</f>
        <v/>
      </c>
    </row>
    <row r="1199" spans="1:17" x14ac:dyDescent="0.2">
      <c r="A1199" s="6" t="s">
        <v>9150</v>
      </c>
      <c r="B1199" s="6" t="s">
        <v>1928</v>
      </c>
      <c r="C1199" s="6" t="s">
        <v>85</v>
      </c>
      <c r="D1199" s="6" t="s">
        <v>1929</v>
      </c>
      <c r="E1199" s="8" t="s">
        <v>85</v>
      </c>
      <c r="F1199" s="8">
        <v>0</v>
      </c>
      <c r="G1199" s="8">
        <v>3</v>
      </c>
      <c r="H1199" s="6" t="s">
        <v>344</v>
      </c>
      <c r="I1199" s="176" t="s">
        <v>11389</v>
      </c>
      <c r="J1199" s="176" t="s">
        <v>11389</v>
      </c>
      <c r="K1199" s="176" t="s">
        <v>11388</v>
      </c>
      <c r="L1199" s="8">
        <v>14</v>
      </c>
      <c r="M1199" s="116"/>
      <c r="P11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&lt;tr&gt;&lt;td&gt;56205-0000&lt;/td&gt;&lt;td&gt;Debris shield&lt;/td&gt;&lt;td&gt;LPSM&lt;/td&gt;&lt;td&gt;DEBRIS SHIELD&lt;/td&gt;&lt;td&gt;LPSM&lt;/td&gt;&lt;td&gt;0&lt;/td&gt;&lt;td&gt;3&lt;/td&gt;&lt;td&gt;N&lt;/td&gt;&lt;td&gt; &lt;/td&gt;&lt;td&gt;&lt;/td&gt;&lt;/tr&gt;</v>
      </c>
      <c r="Q1199" s="106" t="str">
        <f>IF(PayItems[[#This Row],[Date Added / Modified]]&gt;0,TEXT(PayItems[[#This Row],[Date Added / Modified]],"m/d/yyy"),"")</f>
        <v/>
      </c>
    </row>
    <row r="1200" spans="1:17" x14ac:dyDescent="0.2">
      <c r="A1200" s="6" t="s">
        <v>1930</v>
      </c>
      <c r="B1200" s="6" t="s">
        <v>1931</v>
      </c>
      <c r="C1200" s="6" t="s">
        <v>85</v>
      </c>
      <c r="D1200" s="6" t="s">
        <v>1932</v>
      </c>
      <c r="E1200" s="8" t="s">
        <v>85</v>
      </c>
      <c r="F1200" s="8">
        <v>0</v>
      </c>
      <c r="G1200" s="8">
        <v>3</v>
      </c>
      <c r="H1200" s="6" t="s">
        <v>344</v>
      </c>
      <c r="I1200" s="176" t="s">
        <v>11389</v>
      </c>
      <c r="J1200" s="176" t="s">
        <v>11389</v>
      </c>
      <c r="K1200" s="176" t="s">
        <v>11388</v>
      </c>
      <c r="L1200" s="8">
        <v>14</v>
      </c>
      <c r="M1200" s="116"/>
      <c r="P12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&lt;tr&gt;&lt;td&gt;56301-1000&lt;/td&gt;&lt;td&gt;Painting, concrete structure&lt;/td&gt;&lt;td&gt;LPSM&lt;/td&gt;&lt;td&gt;PAINTING, CONCRETE STRUCTURE&lt;/td&gt;&lt;td&gt;LPSM&lt;/td&gt;&lt;td&gt;0&lt;/td&gt;&lt;td&gt;3&lt;/td&gt;&lt;td&gt;N&lt;/td&gt;&lt;td&gt; &lt;/td&gt;&lt;td&gt;&lt;/td&gt;&lt;/tr&gt;</v>
      </c>
      <c r="Q1200" s="106" t="str">
        <f>IF(PayItems[[#This Row],[Date Added / Modified]]&gt;0,TEXT(PayItems[[#This Row],[Date Added / Modified]],"m/d/yyy"),"")</f>
        <v/>
      </c>
    </row>
    <row r="1201" spans="1:17" x14ac:dyDescent="0.2">
      <c r="A1201" s="6" t="s">
        <v>1933</v>
      </c>
      <c r="B1201" s="6" t="s">
        <v>1934</v>
      </c>
      <c r="C1201" s="6" t="s">
        <v>85</v>
      </c>
      <c r="D1201" s="6" t="s">
        <v>1935</v>
      </c>
      <c r="E1201" s="8" t="s">
        <v>85</v>
      </c>
      <c r="F1201" s="8">
        <v>0</v>
      </c>
      <c r="G1201" s="8">
        <v>3</v>
      </c>
      <c r="H1201" s="6" t="s">
        <v>344</v>
      </c>
      <c r="I1201" s="176" t="s">
        <v>11389</v>
      </c>
      <c r="J1201" s="176" t="s">
        <v>11389</v>
      </c>
      <c r="K1201" s="176" t="s">
        <v>11388</v>
      </c>
      <c r="L1201" s="8">
        <v>14</v>
      </c>
      <c r="M1201" s="116"/>
      <c r="P12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&lt;tr&gt;&lt;td&gt;56301-2000&lt;/td&gt;&lt;td&gt;Painting, steel structure&lt;/td&gt;&lt;td&gt;LPSM&lt;/td&gt;&lt;td&gt;PAINTING, STEEL STRUCTURE&lt;/td&gt;&lt;td&gt;LPSM&lt;/td&gt;&lt;td&gt;0&lt;/td&gt;&lt;td&gt;3&lt;/td&gt;&lt;td&gt;N&lt;/td&gt;&lt;td&gt; &lt;/td&gt;&lt;td&gt;&lt;/td&gt;&lt;/tr&gt;</v>
      </c>
      <c r="Q1201" s="106" t="str">
        <f>IF(PayItems[[#This Row],[Date Added / Modified]]&gt;0,TEXT(PayItems[[#This Row],[Date Added / Modified]],"m/d/yyy"),"")</f>
        <v/>
      </c>
    </row>
    <row r="1202" spans="1:17" x14ac:dyDescent="0.2">
      <c r="A1202" s="6" t="s">
        <v>1936</v>
      </c>
      <c r="B1202" s="6" t="s">
        <v>1937</v>
      </c>
      <c r="C1202" s="6" t="s">
        <v>85</v>
      </c>
      <c r="D1202" s="6" t="s">
        <v>1938</v>
      </c>
      <c r="E1202" s="8" t="s">
        <v>85</v>
      </c>
      <c r="F1202" s="8">
        <v>0</v>
      </c>
      <c r="G1202" s="8">
        <v>3</v>
      </c>
      <c r="H1202" s="6" t="s">
        <v>344</v>
      </c>
      <c r="I1202" s="176" t="s">
        <v>11389</v>
      </c>
      <c r="J1202" s="176" t="s">
        <v>11389</v>
      </c>
      <c r="K1202" s="176" t="s">
        <v>11388</v>
      </c>
      <c r="L1202" s="8">
        <v>14</v>
      </c>
      <c r="M1202" s="116"/>
      <c r="P12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&lt;tr&gt;&lt;td&gt;56301-3000&lt;/td&gt;&lt;td&gt;Painting, timber structure&lt;/td&gt;&lt;td&gt;LPSM&lt;/td&gt;&lt;td&gt;PAINTING, TIMBER STRUCTURE&lt;/td&gt;&lt;td&gt;LPSM&lt;/td&gt;&lt;td&gt;0&lt;/td&gt;&lt;td&gt;3&lt;/td&gt;&lt;td&gt;N&lt;/td&gt;&lt;td&gt; &lt;/td&gt;&lt;td&gt;&lt;/td&gt;&lt;/tr&gt;</v>
      </c>
      <c r="Q1202" s="106" t="str">
        <f>IF(PayItems[[#This Row],[Date Added / Modified]]&gt;0,TEXT(PayItems[[#This Row],[Date Added / Modified]],"m/d/yyy"),"")</f>
        <v/>
      </c>
    </row>
    <row r="1203" spans="1:17" x14ac:dyDescent="0.2">
      <c r="A1203" s="6" t="s">
        <v>1939</v>
      </c>
      <c r="B1203" s="6" t="s">
        <v>1931</v>
      </c>
      <c r="C1203" s="6" t="s">
        <v>109</v>
      </c>
      <c r="D1203" s="6" t="s">
        <v>1932</v>
      </c>
      <c r="E1203" s="8" t="s">
        <v>56</v>
      </c>
      <c r="F1203" s="8">
        <v>0</v>
      </c>
      <c r="G1203" s="8">
        <v>3</v>
      </c>
      <c r="H1203" s="6" t="s">
        <v>344</v>
      </c>
      <c r="I1203" s="176" t="s">
        <v>11389</v>
      </c>
      <c r="J1203" s="176" t="s">
        <v>11389</v>
      </c>
      <c r="K1203" s="176" t="s">
        <v>11388</v>
      </c>
      <c r="L1203" s="8">
        <v>14</v>
      </c>
      <c r="M1203" s="116"/>
      <c r="P12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&lt;tr&gt;&lt;td&gt;56302-1000&lt;/td&gt;&lt;td&gt;Painting, concrete structure&lt;/td&gt;&lt;td&gt;m2&lt;/td&gt;&lt;td&gt;PAINTING, CONCRETE STRUCTURE&lt;/td&gt;&lt;td&gt;SQFT&lt;/td&gt;&lt;td&gt;0&lt;/td&gt;&lt;td&gt;3&lt;/td&gt;&lt;td&gt;N&lt;/td&gt;&lt;td&gt; &lt;/td&gt;&lt;td&gt;&lt;/td&gt;&lt;/tr&gt;</v>
      </c>
      <c r="Q1203" s="106" t="str">
        <f>IF(PayItems[[#This Row],[Date Added / Modified]]&gt;0,TEXT(PayItems[[#This Row],[Date Added / Modified]],"m/d/yyy"),"")</f>
        <v/>
      </c>
    </row>
    <row r="1204" spans="1:17" x14ac:dyDescent="0.2">
      <c r="A1204" s="6" t="s">
        <v>1940</v>
      </c>
      <c r="B1204" s="6" t="s">
        <v>1934</v>
      </c>
      <c r="C1204" s="6" t="s">
        <v>109</v>
      </c>
      <c r="D1204" s="6" t="s">
        <v>1935</v>
      </c>
      <c r="E1204" s="8" t="s">
        <v>56</v>
      </c>
      <c r="F1204" s="8">
        <v>0</v>
      </c>
      <c r="G1204" s="8">
        <v>3</v>
      </c>
      <c r="H1204" s="6" t="s">
        <v>344</v>
      </c>
      <c r="I1204" s="176" t="s">
        <v>11389</v>
      </c>
      <c r="J1204" s="176" t="s">
        <v>11389</v>
      </c>
      <c r="K1204" s="176" t="s">
        <v>11388</v>
      </c>
      <c r="L1204" s="8">
        <v>14</v>
      </c>
      <c r="M1204" s="116"/>
      <c r="P12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&lt;tr&gt;&lt;td&gt;56302-2000&lt;/td&gt;&lt;td&gt;Painting, steel structure&lt;/td&gt;&lt;td&gt;m2&lt;/td&gt;&lt;td&gt;PAINTING, STEEL STRUCTURE&lt;/td&gt;&lt;td&gt;SQFT&lt;/td&gt;&lt;td&gt;0&lt;/td&gt;&lt;td&gt;3&lt;/td&gt;&lt;td&gt;N&lt;/td&gt;&lt;td&gt; &lt;/td&gt;&lt;td&gt;&lt;/td&gt;&lt;/tr&gt;</v>
      </c>
      <c r="Q1204" s="106" t="str">
        <f>IF(PayItems[[#This Row],[Date Added / Modified]]&gt;0,TEXT(PayItems[[#This Row],[Date Added / Modified]],"m/d/yyy"),"")</f>
        <v/>
      </c>
    </row>
    <row r="1205" spans="1:17" x14ac:dyDescent="0.2">
      <c r="A1205" s="6" t="s">
        <v>1941</v>
      </c>
      <c r="B1205" s="6" t="s">
        <v>1937</v>
      </c>
      <c r="C1205" s="6" t="s">
        <v>110</v>
      </c>
      <c r="D1205" s="6" t="s">
        <v>1938</v>
      </c>
      <c r="E1205" s="8" t="s">
        <v>63</v>
      </c>
      <c r="F1205" s="8">
        <v>0</v>
      </c>
      <c r="G1205" s="8">
        <v>3</v>
      </c>
      <c r="H1205" s="6" t="s">
        <v>344</v>
      </c>
      <c r="I1205" s="176" t="s">
        <v>11389</v>
      </c>
      <c r="J1205" s="176" t="s">
        <v>11389</v>
      </c>
      <c r="K1205" s="176" t="s">
        <v>11388</v>
      </c>
      <c r="L1205" s="8">
        <v>14</v>
      </c>
      <c r="M1205" s="116"/>
      <c r="P12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&lt;tr&gt;&lt;td&gt;56303-1000&lt;/td&gt;&lt;td&gt;Painting, timber structure&lt;/td&gt;&lt;td&gt;m&lt;/td&gt;&lt;td&gt;PAINTING, TIMBER STRUCTURE&lt;/td&gt;&lt;td&gt;LNFT&lt;/td&gt;&lt;td&gt;0&lt;/td&gt;&lt;td&gt;3&lt;/td&gt;&lt;td&gt;N&lt;/td&gt;&lt;td&gt; &lt;/td&gt;&lt;td&gt;&lt;/td&gt;&lt;/tr&gt;</v>
      </c>
      <c r="Q1205" s="106" t="str">
        <f>IF(PayItems[[#This Row],[Date Added / Modified]]&gt;0,TEXT(PayItems[[#This Row],[Date Added / Modified]],"m/d/yyy"),"")</f>
        <v/>
      </c>
    </row>
    <row r="1206" spans="1:17" x14ac:dyDescent="0.2">
      <c r="A1206" s="90" t="s">
        <v>10761</v>
      </c>
      <c r="B1206" s="90" t="s">
        <v>10762</v>
      </c>
      <c r="C1206" s="90" t="s">
        <v>110</v>
      </c>
      <c r="D1206" s="90" t="s">
        <v>10763</v>
      </c>
      <c r="E1206" s="91" t="s">
        <v>63</v>
      </c>
      <c r="F1206" s="92">
        <v>0</v>
      </c>
      <c r="G1206" s="92">
        <v>3</v>
      </c>
      <c r="H1206" s="90" t="s">
        <v>344</v>
      </c>
      <c r="I1206" s="176" t="s">
        <v>11389</v>
      </c>
      <c r="J1206" s="176" t="s">
        <v>11389</v>
      </c>
      <c r="K1206" s="176" t="s">
        <v>11388</v>
      </c>
      <c r="L1206" s="92">
        <v>14</v>
      </c>
      <c r="M1206" s="119">
        <v>42401</v>
      </c>
      <c r="N1206" s="53" t="s">
        <v>9977</v>
      </c>
      <c r="O1206" s="106"/>
      <c r="P1206" s="43"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&lt;tr&gt;&lt;td&gt;56304-0100&lt;/td&gt;&lt;td&gt;Painting, pipe&lt;/td&gt;&lt;td&gt;m&lt;/td&gt;&lt;td&gt;PAINTING, PIPE&lt;/td&gt;&lt;td&gt;LNFT&lt;/td&gt;&lt;td&gt;0&lt;/td&gt;&lt;td&gt;3&lt;/td&gt;&lt;td&gt;N&lt;/td&gt;&lt;td&gt;2/1/2016&lt;/td&gt;&lt;td&gt;&lt;/td&gt;&lt;/tr&gt;</v>
      </c>
      <c r="Q1206" s="106" t="str">
        <f>IF(PayItems[[#This Row],[Date Added / Modified]]&gt;0,TEXT(PayItems[[#This Row],[Date Added / Modified]],"m/d/yyy"),"")</f>
        <v>2/1/2016</v>
      </c>
    </row>
    <row r="1207" spans="1:17" x14ac:dyDescent="0.2">
      <c r="A1207" s="6" t="s">
        <v>1942</v>
      </c>
      <c r="B1207" s="6" t="s">
        <v>44</v>
      </c>
      <c r="C1207" s="6" t="s">
        <v>109</v>
      </c>
      <c r="D1207" s="6" t="s">
        <v>1943</v>
      </c>
      <c r="E1207" s="8" t="s">
        <v>56</v>
      </c>
      <c r="F1207" s="8">
        <v>0</v>
      </c>
      <c r="G1207" s="8">
        <v>3</v>
      </c>
      <c r="H1207" s="6" t="s">
        <v>344</v>
      </c>
      <c r="I1207" s="176" t="s">
        <v>11389</v>
      </c>
      <c r="J1207" s="176" t="s">
        <v>11389</v>
      </c>
      <c r="K1207" s="176" t="s">
        <v>11388</v>
      </c>
      <c r="L1207" s="8">
        <v>14</v>
      </c>
      <c r="M1207" s="116"/>
      <c r="P12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&lt;tr&gt;&lt;td&gt;56305-0000&lt;/td&gt;&lt;td&gt;Rock stain&lt;/td&gt;&lt;td&gt;m2&lt;/td&gt;&lt;td&gt;ROCK STAIN&lt;/td&gt;&lt;td&gt;SQFT&lt;/td&gt;&lt;td&gt;0&lt;/td&gt;&lt;td&gt;3&lt;/td&gt;&lt;td&gt;N&lt;/td&gt;&lt;td&gt; &lt;/td&gt;&lt;td&gt;&lt;/td&gt;&lt;/tr&gt;</v>
      </c>
      <c r="Q1207" s="106" t="str">
        <f>IF(PayItems[[#This Row],[Date Added / Modified]]&gt;0,TEXT(PayItems[[#This Row],[Date Added / Modified]],"m/d/yyy"),"")</f>
        <v/>
      </c>
    </row>
    <row r="1208" spans="1:17" x14ac:dyDescent="0.2">
      <c r="A1208" s="6" t="s">
        <v>1944</v>
      </c>
      <c r="B1208" s="6" t="s">
        <v>45</v>
      </c>
      <c r="C1208" s="6" t="s">
        <v>79</v>
      </c>
      <c r="D1208" s="6" t="s">
        <v>1945</v>
      </c>
      <c r="E1208" s="8" t="s">
        <v>67</v>
      </c>
      <c r="F1208" s="8">
        <v>0</v>
      </c>
      <c r="G1208" s="8">
        <v>3</v>
      </c>
      <c r="H1208" s="6" t="s">
        <v>344</v>
      </c>
      <c r="I1208" s="176" t="s">
        <v>11389</v>
      </c>
      <c r="J1208" s="176" t="s">
        <v>11389</v>
      </c>
      <c r="K1208" s="176" t="s">
        <v>11388</v>
      </c>
      <c r="L1208" s="8">
        <v>14</v>
      </c>
      <c r="M1208" s="116"/>
      <c r="P12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&lt;tr&gt;&lt;td&gt;56310-0000&lt;/td&gt;&lt;td&gt;Weathering agent&lt;/td&gt;&lt;td&gt;l&lt;/td&gt;&lt;td&gt;WEATHERING AGENT&lt;/td&gt;&lt;td&gt;GAL&lt;/td&gt;&lt;td&gt;0&lt;/td&gt;&lt;td&gt;3&lt;/td&gt;&lt;td&gt;N&lt;/td&gt;&lt;td&gt; &lt;/td&gt;&lt;td&gt;&lt;/td&gt;&lt;/tr&gt;</v>
      </c>
      <c r="Q1208" s="106" t="str">
        <f>IF(PayItems[[#This Row],[Date Added / Modified]]&gt;0,TEXT(PayItems[[#This Row],[Date Added / Modified]],"m/d/yyy"),"")</f>
        <v/>
      </c>
    </row>
    <row r="1209" spans="1:17" x14ac:dyDescent="0.2">
      <c r="A1209" s="6" t="s">
        <v>1946</v>
      </c>
      <c r="B1209" s="6" t="s">
        <v>1947</v>
      </c>
      <c r="C1209" s="6" t="s">
        <v>109</v>
      </c>
      <c r="D1209" s="6" t="s">
        <v>1948</v>
      </c>
      <c r="E1209" s="8" t="s">
        <v>56</v>
      </c>
      <c r="F1209" s="8">
        <v>0</v>
      </c>
      <c r="G1209" s="8">
        <v>3</v>
      </c>
      <c r="H1209" s="6" t="s">
        <v>344</v>
      </c>
      <c r="I1209" s="176" t="s">
        <v>11389</v>
      </c>
      <c r="J1209" s="176" t="s">
        <v>11389</v>
      </c>
      <c r="K1209" s="176" t="s">
        <v>11388</v>
      </c>
      <c r="L1209" s="8">
        <v>14</v>
      </c>
      <c r="M1209" s="116"/>
      <c r="P12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&lt;tr&gt;&lt;td&gt;56311-1000&lt;/td&gt;&lt;td&gt;Weathering agent, desert application&lt;/td&gt;&lt;td&gt;m2&lt;/td&gt;&lt;td&gt;WEATHERING AGENT, DESERT APPLICATION&lt;/td&gt;&lt;td&gt;SQFT&lt;/td&gt;&lt;td&gt;0&lt;/td&gt;&lt;td&gt;3&lt;/td&gt;&lt;td&gt;N&lt;/td&gt;&lt;td&gt; &lt;/td&gt;&lt;td&gt;&lt;/td&gt;&lt;/tr&gt;</v>
      </c>
      <c r="Q1209" s="106" t="str">
        <f>IF(PayItems[[#This Row],[Date Added / Modified]]&gt;0,TEXT(PayItems[[#This Row],[Date Added / Modified]],"m/d/yyy"),"")</f>
        <v/>
      </c>
    </row>
    <row r="1210" spans="1:17" x14ac:dyDescent="0.2">
      <c r="A1210" s="13" t="s">
        <v>10134</v>
      </c>
      <c r="B1210" s="34" t="s">
        <v>10135</v>
      </c>
      <c r="C1210" s="34" t="s">
        <v>109</v>
      </c>
      <c r="D1210" s="34" t="s">
        <v>10136</v>
      </c>
      <c r="E1210" s="33" t="s">
        <v>56</v>
      </c>
      <c r="F1210" s="35">
        <v>0</v>
      </c>
      <c r="G1210" s="35">
        <v>3</v>
      </c>
      <c r="H1210" s="3" t="s">
        <v>344</v>
      </c>
      <c r="I1210" s="176" t="s">
        <v>11389</v>
      </c>
      <c r="J1210" s="176" t="s">
        <v>11389</v>
      </c>
      <c r="K1210" s="176" t="s">
        <v>11388</v>
      </c>
      <c r="L1210" s="8">
        <v>14</v>
      </c>
      <c r="M1210" s="119">
        <v>42199</v>
      </c>
      <c r="N1210" s="53" t="s">
        <v>9971</v>
      </c>
      <c r="O1210" s="106"/>
      <c r="P12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&lt;tr&gt;&lt;td&gt;56311-2000&lt;/td&gt;&lt;td&gt;Weathering agent, wall application&lt;/td&gt;&lt;td&gt;m2&lt;/td&gt;&lt;td&gt;WEATHERING AGENT, WALL APPLICATION&lt;/td&gt;&lt;td&gt;SQFT&lt;/td&gt;&lt;td&gt;0&lt;/td&gt;&lt;td&gt;3&lt;/td&gt;&lt;td&gt;N&lt;/td&gt;&lt;td&gt;7/14/2015&lt;/td&gt;&lt;td&gt;&lt;/td&gt;&lt;/tr&gt;</v>
      </c>
      <c r="Q1210" s="106" t="str">
        <f>IF(PayItems[[#This Row],[Date Added / Modified]]&gt;0,TEXT(PayItems[[#This Row],[Date Added / Modified]],"m/d/yyy"),"")</f>
        <v>7/14/2015</v>
      </c>
    </row>
    <row r="1211" spans="1:17" x14ac:dyDescent="0.2">
      <c r="A1211" s="6" t="s">
        <v>1949</v>
      </c>
      <c r="B1211" s="6" t="s">
        <v>1950</v>
      </c>
      <c r="C1211" s="6" t="s">
        <v>6</v>
      </c>
      <c r="D1211" s="6" t="s">
        <v>1951</v>
      </c>
      <c r="E1211" s="8" t="s">
        <v>59</v>
      </c>
      <c r="F1211" s="8">
        <v>0</v>
      </c>
      <c r="G1211" s="8">
        <v>3</v>
      </c>
      <c r="H1211" s="6" t="s">
        <v>344</v>
      </c>
      <c r="I1211" s="176" t="s">
        <v>11389</v>
      </c>
      <c r="J1211" s="176" t="s">
        <v>11389</v>
      </c>
      <c r="K1211" s="176" t="s">
        <v>11388</v>
      </c>
      <c r="L1211" s="8">
        <v>14</v>
      </c>
      <c r="M1211" s="116"/>
      <c r="P12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&lt;tr&gt;&lt;td&gt;56312-1000&lt;/td&gt;&lt;td&gt;Weathering agent, boulder application&lt;/td&gt;&lt;td&gt;Each&lt;/td&gt;&lt;td&gt;WEATHERING AGENT, BOULDER APPLICATION&lt;/td&gt;&lt;td&gt;EACH&lt;/td&gt;&lt;td&gt;0&lt;/td&gt;&lt;td&gt;3&lt;/td&gt;&lt;td&gt;N&lt;/td&gt;&lt;td&gt; &lt;/td&gt;&lt;td&gt;&lt;/td&gt;&lt;/tr&gt;</v>
      </c>
      <c r="Q1211" s="106" t="str">
        <f>IF(PayItems[[#This Row],[Date Added / Modified]]&gt;0,TEXT(PayItems[[#This Row],[Date Added / Modified]],"m/d/yyy"),"")</f>
        <v/>
      </c>
    </row>
    <row r="1212" spans="1:17" x14ac:dyDescent="0.2">
      <c r="A1212" s="6" t="s">
        <v>1952</v>
      </c>
      <c r="B1212" s="6" t="s">
        <v>7</v>
      </c>
      <c r="C1212" s="6" t="s">
        <v>85</v>
      </c>
      <c r="D1212" s="6" t="s">
        <v>1953</v>
      </c>
      <c r="E1212" s="8" t="s">
        <v>85</v>
      </c>
      <c r="F1212" s="8">
        <v>0</v>
      </c>
      <c r="G1212" s="8">
        <v>3</v>
      </c>
      <c r="H1212" s="6" t="s">
        <v>344</v>
      </c>
      <c r="I1212" s="176" t="s">
        <v>11389</v>
      </c>
      <c r="J1212" s="176" t="s">
        <v>11389</v>
      </c>
      <c r="K1212" s="176" t="s">
        <v>11388</v>
      </c>
      <c r="L1212" s="8">
        <v>14</v>
      </c>
      <c r="M1212" s="116"/>
      <c r="P12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&lt;tr&gt;&lt;td&gt;56320-0000&lt;/td&gt;&lt;td&gt;Containment system and worker protection plan&lt;/td&gt;&lt;td&gt;LPSM&lt;/td&gt;&lt;td&gt;CONTAINMENT SYSTEM AND WORKER PROTECTION PLAN&lt;/td&gt;&lt;td&gt;LPSM&lt;/td&gt;&lt;td&gt;0&lt;/td&gt;&lt;td&gt;3&lt;/td&gt;&lt;td&gt;N&lt;/td&gt;&lt;td&gt; &lt;/td&gt;&lt;td&gt;&lt;/td&gt;&lt;/tr&gt;</v>
      </c>
      <c r="Q1212" s="106" t="str">
        <f>IF(PayItems[[#This Row],[Date Added / Modified]]&gt;0,TEXT(PayItems[[#This Row],[Date Added / Modified]],"m/d/yyy"),"")</f>
        <v/>
      </c>
    </row>
    <row r="1213" spans="1:17" x14ac:dyDescent="0.2">
      <c r="A1213" s="6" t="s">
        <v>1954</v>
      </c>
      <c r="B1213" s="6" t="s">
        <v>1955</v>
      </c>
      <c r="C1213" s="6" t="s">
        <v>6</v>
      </c>
      <c r="D1213" s="6" t="s">
        <v>1956</v>
      </c>
      <c r="E1213" s="8" t="s">
        <v>59</v>
      </c>
      <c r="F1213" s="8">
        <v>0</v>
      </c>
      <c r="G1213" s="8">
        <v>3</v>
      </c>
      <c r="H1213" s="6" t="s">
        <v>344</v>
      </c>
      <c r="I1213" s="176" t="s">
        <v>11389</v>
      </c>
      <c r="J1213" s="176" t="s">
        <v>11389</v>
      </c>
      <c r="K1213" s="176" t="s">
        <v>11388</v>
      </c>
      <c r="L1213" s="8">
        <v>14</v>
      </c>
      <c r="M1213" s="116"/>
      <c r="P12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&lt;tr&gt;&lt;td&gt;56401-0000&lt;/td&gt;&lt;td&gt;Bearing device&lt;/td&gt;&lt;td&gt;Each&lt;/td&gt;&lt;td&gt;BEARING DEVICE&lt;/td&gt;&lt;td&gt;EACH&lt;/td&gt;&lt;td&gt;0&lt;/td&gt;&lt;td&gt;3&lt;/td&gt;&lt;td&gt;N&lt;/td&gt;&lt;td&gt; &lt;/td&gt;&lt;td&gt;&lt;/td&gt;&lt;/tr&gt;</v>
      </c>
      <c r="Q1213" s="106" t="str">
        <f>IF(PayItems[[#This Row],[Date Added / Modified]]&gt;0,TEXT(PayItems[[#This Row],[Date Added / Modified]],"m/d/yyy"),"")</f>
        <v/>
      </c>
    </row>
    <row r="1214" spans="1:17" x14ac:dyDescent="0.2">
      <c r="A1214" s="6" t="s">
        <v>1957</v>
      </c>
      <c r="B1214" s="6" t="s">
        <v>1958</v>
      </c>
      <c r="C1214" s="6" t="s">
        <v>6</v>
      </c>
      <c r="D1214" s="6" t="s">
        <v>1959</v>
      </c>
      <c r="E1214" s="8" t="s">
        <v>59</v>
      </c>
      <c r="F1214" s="8">
        <v>0</v>
      </c>
      <c r="G1214" s="8">
        <v>3</v>
      </c>
      <c r="H1214" s="6" t="s">
        <v>344</v>
      </c>
      <c r="I1214" s="176" t="s">
        <v>11389</v>
      </c>
      <c r="J1214" s="176" t="s">
        <v>11389</v>
      </c>
      <c r="K1214" s="176" t="s">
        <v>11388</v>
      </c>
      <c r="L1214" s="8">
        <v>14</v>
      </c>
      <c r="M1214" s="116"/>
      <c r="P12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&lt;tr&gt;&lt;td&gt;56401-1000&lt;/td&gt;&lt;td&gt;Bearing device, elastomeric&lt;/td&gt;&lt;td&gt;Each&lt;/td&gt;&lt;td&gt;BEARING DEVICE, ELASTOMERIC&lt;/td&gt;&lt;td&gt;EACH&lt;/td&gt;&lt;td&gt;0&lt;/td&gt;&lt;td&gt;3&lt;/td&gt;&lt;td&gt;N&lt;/td&gt;&lt;td&gt; &lt;/td&gt;&lt;td&gt;&lt;/td&gt;&lt;/tr&gt;</v>
      </c>
      <c r="Q1214" s="106" t="str">
        <f>IF(PayItems[[#This Row],[Date Added / Modified]]&gt;0,TEXT(PayItems[[#This Row],[Date Added / Modified]],"m/d/yyy"),"")</f>
        <v/>
      </c>
    </row>
    <row r="1215" spans="1:17" x14ac:dyDescent="0.2">
      <c r="A1215" s="6" t="s">
        <v>1960</v>
      </c>
      <c r="B1215" s="6" t="s">
        <v>1961</v>
      </c>
      <c r="C1215" s="6" t="s">
        <v>6</v>
      </c>
      <c r="D1215" s="6" t="s">
        <v>1962</v>
      </c>
      <c r="E1215" s="8" t="s">
        <v>59</v>
      </c>
      <c r="F1215" s="8">
        <v>0</v>
      </c>
      <c r="G1215" s="8">
        <v>3</v>
      </c>
      <c r="H1215" s="6" t="s">
        <v>344</v>
      </c>
      <c r="I1215" s="176" t="s">
        <v>11389</v>
      </c>
      <c r="J1215" s="176" t="s">
        <v>11389</v>
      </c>
      <c r="K1215" s="176" t="s">
        <v>11388</v>
      </c>
      <c r="L1215" s="8">
        <v>14</v>
      </c>
      <c r="M1215" s="116"/>
      <c r="P12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&lt;tr&gt;&lt;td&gt;56401-2000&lt;/td&gt;&lt;td&gt;Bearing device, pot&lt;/td&gt;&lt;td&gt;Each&lt;/td&gt;&lt;td&gt;BEARING DEVICE, POT&lt;/td&gt;&lt;td&gt;EACH&lt;/td&gt;&lt;td&gt;0&lt;/td&gt;&lt;td&gt;3&lt;/td&gt;&lt;td&gt;N&lt;/td&gt;&lt;td&gt; &lt;/td&gt;&lt;td&gt;&lt;/td&gt;&lt;/tr&gt;</v>
      </c>
      <c r="Q1215" s="106" t="str">
        <f>IF(PayItems[[#This Row],[Date Added / Modified]]&gt;0,TEXT(PayItems[[#This Row],[Date Added / Modified]],"m/d/yyy"),"")</f>
        <v/>
      </c>
    </row>
    <row r="1216" spans="1:17" x14ac:dyDescent="0.2">
      <c r="A1216" s="6" t="s">
        <v>1963</v>
      </c>
      <c r="B1216" s="6" t="s">
        <v>1964</v>
      </c>
      <c r="C1216" s="6" t="s">
        <v>6</v>
      </c>
      <c r="D1216" s="6" t="s">
        <v>1965</v>
      </c>
      <c r="E1216" s="8" t="s">
        <v>59</v>
      </c>
      <c r="F1216" s="8">
        <v>0</v>
      </c>
      <c r="G1216" s="8">
        <v>3</v>
      </c>
      <c r="H1216" s="6" t="s">
        <v>344</v>
      </c>
      <c r="I1216" s="176" t="s">
        <v>11389</v>
      </c>
      <c r="J1216" s="176" t="s">
        <v>11389</v>
      </c>
      <c r="K1216" s="176" t="s">
        <v>11388</v>
      </c>
      <c r="L1216" s="8">
        <v>14</v>
      </c>
      <c r="M1216" s="116"/>
      <c r="P12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&lt;tr&gt;&lt;td&gt;56401-3000&lt;/td&gt;&lt;td&gt;Bearing device, sliding&lt;/td&gt;&lt;td&gt;Each&lt;/td&gt;&lt;td&gt;BEARING DEVICE, SLIDING&lt;/td&gt;&lt;td&gt;EACH&lt;/td&gt;&lt;td&gt;0&lt;/td&gt;&lt;td&gt;3&lt;/td&gt;&lt;td&gt;N&lt;/td&gt;&lt;td&gt; &lt;/td&gt;&lt;td&gt;&lt;/td&gt;&lt;/tr&gt;</v>
      </c>
      <c r="Q1216" s="106" t="str">
        <f>IF(PayItems[[#This Row],[Date Added / Modified]]&gt;0,TEXT(PayItems[[#This Row],[Date Added / Modified]],"m/d/yyy"),"")</f>
        <v/>
      </c>
    </row>
    <row r="1217" spans="1:17" x14ac:dyDescent="0.2">
      <c r="A1217" s="6" t="s">
        <v>1966</v>
      </c>
      <c r="B1217" s="6" t="s">
        <v>1967</v>
      </c>
      <c r="C1217" s="6" t="s">
        <v>6</v>
      </c>
      <c r="D1217" s="6" t="s">
        <v>1968</v>
      </c>
      <c r="E1217" s="8" t="s">
        <v>59</v>
      </c>
      <c r="F1217" s="8">
        <v>0</v>
      </c>
      <c r="G1217" s="8">
        <v>3</v>
      </c>
      <c r="H1217" s="6" t="s">
        <v>344</v>
      </c>
      <c r="I1217" s="176" t="s">
        <v>11389</v>
      </c>
      <c r="J1217" s="176" t="s">
        <v>11389</v>
      </c>
      <c r="K1217" s="176" t="s">
        <v>11388</v>
      </c>
      <c r="L1217" s="8">
        <v>14</v>
      </c>
      <c r="M1217" s="116"/>
      <c r="P12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&lt;tr&gt;&lt;td&gt;56401-4000&lt;/td&gt;&lt;td&gt;Bearing device, disk&lt;/td&gt;&lt;td&gt;Each&lt;/td&gt;&lt;td&gt;BEARING DEVICE, DISK&lt;/td&gt;&lt;td&gt;EACH&lt;/td&gt;&lt;td&gt;0&lt;/td&gt;&lt;td&gt;3&lt;/td&gt;&lt;td&gt;N&lt;/td&gt;&lt;td&gt; &lt;/td&gt;&lt;td&gt;&lt;/td&gt;&lt;/tr&gt;</v>
      </c>
      <c r="Q1217" s="106" t="str">
        <f>IF(PayItems[[#This Row],[Date Added / Modified]]&gt;0,TEXT(PayItems[[#This Row],[Date Added / Modified]],"m/d/yyy"),"")</f>
        <v/>
      </c>
    </row>
    <row r="1218" spans="1:17" x14ac:dyDescent="0.2">
      <c r="A1218" s="6" t="s">
        <v>1969</v>
      </c>
      <c r="B1218" s="6" t="s">
        <v>8492</v>
      </c>
      <c r="C1218" s="6" t="s">
        <v>110</v>
      </c>
      <c r="D1218" s="6" t="s">
        <v>8522</v>
      </c>
      <c r="E1218" s="8" t="s">
        <v>63</v>
      </c>
      <c r="F1218" s="8">
        <v>0</v>
      </c>
      <c r="G1218" s="8">
        <v>3</v>
      </c>
      <c r="H1218" s="6" t="s">
        <v>344</v>
      </c>
      <c r="I1218" s="176" t="s">
        <v>11389</v>
      </c>
      <c r="J1218" s="176" t="s">
        <v>11389</v>
      </c>
      <c r="K1218" s="176" t="s">
        <v>11388</v>
      </c>
      <c r="L1218" s="8">
        <v>14</v>
      </c>
      <c r="M1218" s="116"/>
      <c r="P12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&lt;tr&gt;&lt;td&gt;56501-0000&lt;/td&gt;&lt;td&gt;Drilled shaft&lt;/td&gt;&lt;td&gt;m&lt;/td&gt;&lt;td&gt;DRILLED SHAFT&lt;/td&gt;&lt;td&gt;LNFT&lt;/td&gt;&lt;td&gt;0&lt;/td&gt;&lt;td&gt;3&lt;/td&gt;&lt;td&gt;N&lt;/td&gt;&lt;td&gt; &lt;/td&gt;&lt;td&gt;&lt;/td&gt;&lt;/tr&gt;</v>
      </c>
      <c r="Q1218" s="106" t="str">
        <f>IF(PayItems[[#This Row],[Date Added / Modified]]&gt;0,TEXT(PayItems[[#This Row],[Date Added / Modified]],"m/d/yyy"),"")</f>
        <v/>
      </c>
    </row>
    <row r="1219" spans="1:17" x14ac:dyDescent="0.2">
      <c r="A1219" s="6" t="s">
        <v>1970</v>
      </c>
      <c r="B1219" s="6" t="s">
        <v>8493</v>
      </c>
      <c r="C1219" s="6" t="s">
        <v>110</v>
      </c>
      <c r="D1219" s="6" t="s">
        <v>8523</v>
      </c>
      <c r="E1219" s="8" t="s">
        <v>63</v>
      </c>
      <c r="F1219" s="8">
        <v>0</v>
      </c>
      <c r="G1219" s="8">
        <v>3</v>
      </c>
      <c r="H1219" s="6" t="s">
        <v>344</v>
      </c>
      <c r="I1219" s="176" t="s">
        <v>11389</v>
      </c>
      <c r="J1219" s="176" t="s">
        <v>11389</v>
      </c>
      <c r="K1219" s="176" t="s">
        <v>11388</v>
      </c>
      <c r="L1219" s="8">
        <v>14</v>
      </c>
      <c r="M1219" s="116"/>
      <c r="P12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&lt;tr&gt;&lt;td&gt;56501-0100&lt;/td&gt;&lt;td&gt;Drilled shaft, 450mm diameter&lt;/td&gt;&lt;td&gt;m&lt;/td&gt;&lt;td&gt;DRILLED SHAFT, 18-INCH DIAMETER&lt;/td&gt;&lt;td&gt;LNFT&lt;/td&gt;&lt;td&gt;0&lt;/td&gt;&lt;td&gt;3&lt;/td&gt;&lt;td&gt;N&lt;/td&gt;&lt;td&gt; &lt;/td&gt;&lt;td&gt;&lt;/td&gt;&lt;/tr&gt;</v>
      </c>
      <c r="Q1219" s="106" t="str">
        <f>IF(PayItems[[#This Row],[Date Added / Modified]]&gt;0,TEXT(PayItems[[#This Row],[Date Added / Modified]],"m/d/yyy"),"")</f>
        <v/>
      </c>
    </row>
    <row r="1220" spans="1:17" x14ac:dyDescent="0.2">
      <c r="A1220" s="6" t="s">
        <v>1971</v>
      </c>
      <c r="B1220" s="6" t="s">
        <v>8494</v>
      </c>
      <c r="C1220" s="6" t="s">
        <v>110</v>
      </c>
      <c r="D1220" s="6" t="s">
        <v>8524</v>
      </c>
      <c r="E1220" s="8" t="s">
        <v>63</v>
      </c>
      <c r="F1220" s="8">
        <v>0</v>
      </c>
      <c r="G1220" s="8">
        <v>3</v>
      </c>
      <c r="H1220" s="6" t="s">
        <v>344</v>
      </c>
      <c r="I1220" s="176" t="s">
        <v>11389</v>
      </c>
      <c r="J1220" s="176" t="s">
        <v>11389</v>
      </c>
      <c r="K1220" s="176" t="s">
        <v>11388</v>
      </c>
      <c r="L1220" s="8">
        <v>14</v>
      </c>
      <c r="M1220" s="116"/>
      <c r="P12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&lt;tr&gt;&lt;td&gt;56501-0200&lt;/td&gt;&lt;td&gt;Drilled shaft, 600mm diameter&lt;/td&gt;&lt;td&gt;m&lt;/td&gt;&lt;td&gt;DRILLED SHAFT, 24-INCH DIAMETER&lt;/td&gt;&lt;td&gt;LNFT&lt;/td&gt;&lt;td&gt;0&lt;/td&gt;&lt;td&gt;3&lt;/td&gt;&lt;td&gt;N&lt;/td&gt;&lt;td&gt; &lt;/td&gt;&lt;td&gt;&lt;/td&gt;&lt;/tr&gt;</v>
      </c>
      <c r="Q1220" s="106" t="str">
        <f>IF(PayItems[[#This Row],[Date Added / Modified]]&gt;0,TEXT(PayItems[[#This Row],[Date Added / Modified]],"m/d/yyy"),"")</f>
        <v/>
      </c>
    </row>
    <row r="1221" spans="1:17" x14ac:dyDescent="0.2">
      <c r="A1221" s="6" t="s">
        <v>1972</v>
      </c>
      <c r="B1221" s="6" t="s">
        <v>8495</v>
      </c>
      <c r="C1221" s="6" t="s">
        <v>110</v>
      </c>
      <c r="D1221" s="6" t="s">
        <v>8525</v>
      </c>
      <c r="E1221" s="8" t="s">
        <v>63</v>
      </c>
      <c r="F1221" s="8">
        <v>0</v>
      </c>
      <c r="G1221" s="8">
        <v>3</v>
      </c>
      <c r="H1221" s="6" t="s">
        <v>344</v>
      </c>
      <c r="I1221" s="176" t="s">
        <v>11389</v>
      </c>
      <c r="J1221" s="176" t="s">
        <v>11389</v>
      </c>
      <c r="K1221" s="176" t="s">
        <v>11388</v>
      </c>
      <c r="L1221" s="8">
        <v>14</v>
      </c>
      <c r="M1221" s="116"/>
      <c r="P12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&lt;tr&gt;&lt;td&gt;56501-0300&lt;/td&gt;&lt;td&gt;Drilled shaft, 750mm diameter&lt;/td&gt;&lt;td&gt;m&lt;/td&gt;&lt;td&gt;DRILLED SHAFT, 30-INCH DIAMETER&lt;/td&gt;&lt;td&gt;LNFT&lt;/td&gt;&lt;td&gt;0&lt;/td&gt;&lt;td&gt;3&lt;/td&gt;&lt;td&gt;N&lt;/td&gt;&lt;td&gt; &lt;/td&gt;&lt;td&gt;&lt;/td&gt;&lt;/tr&gt;</v>
      </c>
      <c r="Q1221" s="106" t="str">
        <f>IF(PayItems[[#This Row],[Date Added / Modified]]&gt;0,TEXT(PayItems[[#This Row],[Date Added / Modified]],"m/d/yyy"),"")</f>
        <v/>
      </c>
    </row>
    <row r="1222" spans="1:17" x14ac:dyDescent="0.2">
      <c r="A1222" s="6" t="s">
        <v>10161</v>
      </c>
      <c r="B1222" s="6" t="s">
        <v>10162</v>
      </c>
      <c r="C1222" s="6" t="s">
        <v>110</v>
      </c>
      <c r="D1222" s="6" t="s">
        <v>10163</v>
      </c>
      <c r="E1222" s="8" t="s">
        <v>63</v>
      </c>
      <c r="F1222" s="8">
        <v>0</v>
      </c>
      <c r="G1222" s="8">
        <v>3</v>
      </c>
      <c r="H1222" s="6" t="s">
        <v>344</v>
      </c>
      <c r="I1222" s="176" t="s">
        <v>11389</v>
      </c>
      <c r="J1222" s="176" t="s">
        <v>11389</v>
      </c>
      <c r="K1222" s="176" t="s">
        <v>11388</v>
      </c>
      <c r="L1222" s="8">
        <v>14</v>
      </c>
      <c r="M1222" s="116">
        <v>42219</v>
      </c>
      <c r="N1222" s="106" t="s">
        <v>9977</v>
      </c>
      <c r="O1222" s="106"/>
      <c r="P12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&lt;tr&gt;&lt;td&gt;56501-0310&lt;/td&gt;&lt;td&gt;Drilled shaft, 750mm diameter, H-pile core&lt;/td&gt;&lt;td&gt;m&lt;/td&gt;&lt;td&gt;DRILLED SHAFT, 30-INCH DIAMETER, H-PILE CORE&lt;/td&gt;&lt;td&gt;LNFT&lt;/td&gt;&lt;td&gt;0&lt;/td&gt;&lt;td&gt;3&lt;/td&gt;&lt;td&gt;N&lt;/td&gt;&lt;td&gt;8/3/2015&lt;/td&gt;&lt;td&gt;&lt;/td&gt;&lt;/tr&gt;</v>
      </c>
      <c r="Q1222" s="106" t="str">
        <f>IF(PayItems[[#This Row],[Date Added / Modified]]&gt;0,TEXT(PayItems[[#This Row],[Date Added / Modified]],"m/d/yyy"),"")</f>
        <v>8/3/2015</v>
      </c>
    </row>
    <row r="1223" spans="1:17" x14ac:dyDescent="0.2">
      <c r="A1223" s="6" t="s">
        <v>1973</v>
      </c>
      <c r="B1223" s="6" t="s">
        <v>8496</v>
      </c>
      <c r="C1223" s="6" t="s">
        <v>110</v>
      </c>
      <c r="D1223" s="6" t="s">
        <v>8526</v>
      </c>
      <c r="E1223" s="8" t="s">
        <v>63</v>
      </c>
      <c r="F1223" s="8">
        <v>0</v>
      </c>
      <c r="G1223" s="8">
        <v>3</v>
      </c>
      <c r="H1223" s="6" t="s">
        <v>344</v>
      </c>
      <c r="I1223" s="176" t="s">
        <v>11389</v>
      </c>
      <c r="J1223" s="176" t="s">
        <v>11389</v>
      </c>
      <c r="K1223" s="176" t="s">
        <v>11388</v>
      </c>
      <c r="L1223" s="8">
        <v>14</v>
      </c>
      <c r="M1223" s="116"/>
      <c r="P12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&lt;tr&gt;&lt;td&gt;56501-0400&lt;/td&gt;&lt;td&gt;Drilled shaft, 900mm diameter&lt;/td&gt;&lt;td&gt;m&lt;/td&gt;&lt;td&gt;DRILLED SHAFT, 36-INCH DIAMETER&lt;/td&gt;&lt;td&gt;LNFT&lt;/td&gt;&lt;td&gt;0&lt;/td&gt;&lt;td&gt;3&lt;/td&gt;&lt;td&gt;N&lt;/td&gt;&lt;td&gt; &lt;/td&gt;&lt;td&gt;&lt;/td&gt;&lt;/tr&gt;</v>
      </c>
      <c r="Q1223" s="106" t="str">
        <f>IF(PayItems[[#This Row],[Date Added / Modified]]&gt;0,TEXT(PayItems[[#This Row],[Date Added / Modified]],"m/d/yyy"),"")</f>
        <v/>
      </c>
    </row>
    <row r="1224" spans="1:17" x14ac:dyDescent="0.2">
      <c r="A1224" s="6" t="s">
        <v>1974</v>
      </c>
      <c r="B1224" s="6" t="s">
        <v>8497</v>
      </c>
      <c r="C1224" s="6" t="s">
        <v>110</v>
      </c>
      <c r="D1224" s="6" t="s">
        <v>8527</v>
      </c>
      <c r="E1224" s="8" t="s">
        <v>63</v>
      </c>
      <c r="F1224" s="8">
        <v>0</v>
      </c>
      <c r="G1224" s="8">
        <v>3</v>
      </c>
      <c r="H1224" s="6" t="s">
        <v>344</v>
      </c>
      <c r="I1224" s="176" t="s">
        <v>11389</v>
      </c>
      <c r="J1224" s="176" t="s">
        <v>11389</v>
      </c>
      <c r="K1224" s="176" t="s">
        <v>11388</v>
      </c>
      <c r="L1224" s="8">
        <v>14</v>
      </c>
      <c r="M1224" s="116"/>
      <c r="P12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&lt;tr&gt;&lt;td&gt;56501-0500&lt;/td&gt;&lt;td&gt;Drilled shaft, 1050mm diameter&lt;/td&gt;&lt;td&gt;m&lt;/td&gt;&lt;td&gt;DRILLED SHAFT, 42-INCH DIAMETER&lt;/td&gt;&lt;td&gt;LNFT&lt;/td&gt;&lt;td&gt;0&lt;/td&gt;&lt;td&gt;3&lt;/td&gt;&lt;td&gt;N&lt;/td&gt;&lt;td&gt; &lt;/td&gt;&lt;td&gt;&lt;/td&gt;&lt;/tr&gt;</v>
      </c>
      <c r="Q1224" s="106" t="str">
        <f>IF(PayItems[[#This Row],[Date Added / Modified]]&gt;0,TEXT(PayItems[[#This Row],[Date Added / Modified]],"m/d/yyy"),"")</f>
        <v/>
      </c>
    </row>
    <row r="1225" spans="1:17" x14ac:dyDescent="0.2">
      <c r="A1225" s="6" t="s">
        <v>1975</v>
      </c>
      <c r="B1225" s="6" t="s">
        <v>8498</v>
      </c>
      <c r="C1225" s="6" t="s">
        <v>110</v>
      </c>
      <c r="D1225" s="6" t="s">
        <v>8528</v>
      </c>
      <c r="E1225" s="8" t="s">
        <v>63</v>
      </c>
      <c r="F1225" s="8">
        <v>0</v>
      </c>
      <c r="G1225" s="8">
        <v>3</v>
      </c>
      <c r="H1225" s="6" t="s">
        <v>344</v>
      </c>
      <c r="I1225" s="176" t="s">
        <v>11389</v>
      </c>
      <c r="J1225" s="176" t="s">
        <v>11389</v>
      </c>
      <c r="K1225" s="176" t="s">
        <v>11388</v>
      </c>
      <c r="L1225" s="8">
        <v>14</v>
      </c>
      <c r="M1225" s="116"/>
      <c r="P12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&lt;tr&gt;&lt;td&gt;56501-0600&lt;/td&gt;&lt;td&gt;Drilled shaft, 1200mm diameter&lt;/td&gt;&lt;td&gt;m&lt;/td&gt;&lt;td&gt;DRILLED SHAFT, 48-INCH DIAMETER&lt;/td&gt;&lt;td&gt;LNFT&lt;/td&gt;&lt;td&gt;0&lt;/td&gt;&lt;td&gt;3&lt;/td&gt;&lt;td&gt;N&lt;/td&gt;&lt;td&gt; &lt;/td&gt;&lt;td&gt;&lt;/td&gt;&lt;/tr&gt;</v>
      </c>
      <c r="Q1225" s="106" t="str">
        <f>IF(PayItems[[#This Row],[Date Added / Modified]]&gt;0,TEXT(PayItems[[#This Row],[Date Added / Modified]],"m/d/yyy"),"")</f>
        <v/>
      </c>
    </row>
    <row r="1226" spans="1:17" x14ac:dyDescent="0.2">
      <c r="A1226" s="6" t="s">
        <v>1976</v>
      </c>
      <c r="B1226" s="6" t="s">
        <v>8499</v>
      </c>
      <c r="C1226" s="6" t="s">
        <v>110</v>
      </c>
      <c r="D1226" s="6" t="s">
        <v>8529</v>
      </c>
      <c r="E1226" s="8" t="s">
        <v>63</v>
      </c>
      <c r="F1226" s="8">
        <v>0</v>
      </c>
      <c r="G1226" s="8">
        <v>3</v>
      </c>
      <c r="H1226" s="6" t="s">
        <v>344</v>
      </c>
      <c r="I1226" s="176" t="s">
        <v>11389</v>
      </c>
      <c r="J1226" s="176" t="s">
        <v>11389</v>
      </c>
      <c r="K1226" s="176" t="s">
        <v>11388</v>
      </c>
      <c r="L1226" s="8">
        <v>14</v>
      </c>
      <c r="M1226" s="116"/>
      <c r="P12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&lt;tr&gt;&lt;td&gt;56501-0700&lt;/td&gt;&lt;td&gt;Drilled shaft, 1350mm diameter&lt;/td&gt;&lt;td&gt;m&lt;/td&gt;&lt;td&gt;DRILLED SHAFT, 54-INCH DIAMETER&lt;/td&gt;&lt;td&gt;LNFT&lt;/td&gt;&lt;td&gt;0&lt;/td&gt;&lt;td&gt;3&lt;/td&gt;&lt;td&gt;N&lt;/td&gt;&lt;td&gt; &lt;/td&gt;&lt;td&gt;&lt;/td&gt;&lt;/tr&gt;</v>
      </c>
      <c r="Q1226" s="106" t="str">
        <f>IF(PayItems[[#This Row],[Date Added / Modified]]&gt;0,TEXT(PayItems[[#This Row],[Date Added / Modified]],"m/d/yyy"),"")</f>
        <v/>
      </c>
    </row>
    <row r="1227" spans="1:17" x14ac:dyDescent="0.2">
      <c r="A1227" s="6" t="s">
        <v>1977</v>
      </c>
      <c r="B1227" s="6" t="s">
        <v>8500</v>
      </c>
      <c r="C1227" s="6" t="s">
        <v>110</v>
      </c>
      <c r="D1227" s="6" t="s">
        <v>8530</v>
      </c>
      <c r="E1227" s="8" t="s">
        <v>63</v>
      </c>
      <c r="F1227" s="8">
        <v>0</v>
      </c>
      <c r="G1227" s="8">
        <v>3</v>
      </c>
      <c r="H1227" s="6" t="s">
        <v>344</v>
      </c>
      <c r="I1227" s="176" t="s">
        <v>11389</v>
      </c>
      <c r="J1227" s="176" t="s">
        <v>11389</v>
      </c>
      <c r="K1227" s="176" t="s">
        <v>11388</v>
      </c>
      <c r="L1227" s="8">
        <v>14</v>
      </c>
      <c r="M1227" s="116"/>
      <c r="P12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&lt;tr&gt;&lt;td&gt;56501-0800&lt;/td&gt;&lt;td&gt;Drilled shaft, 1500mm diameter&lt;/td&gt;&lt;td&gt;m&lt;/td&gt;&lt;td&gt;DRILLED SHAFT, 60-INCH DIAMETER&lt;/td&gt;&lt;td&gt;LNFT&lt;/td&gt;&lt;td&gt;0&lt;/td&gt;&lt;td&gt;3&lt;/td&gt;&lt;td&gt;N&lt;/td&gt;&lt;td&gt; &lt;/td&gt;&lt;td&gt;&lt;/td&gt;&lt;/tr&gt;</v>
      </c>
      <c r="Q1227" s="106" t="str">
        <f>IF(PayItems[[#This Row],[Date Added / Modified]]&gt;0,TEXT(PayItems[[#This Row],[Date Added / Modified]],"m/d/yyy"),"")</f>
        <v/>
      </c>
    </row>
    <row r="1228" spans="1:17" x14ac:dyDescent="0.2">
      <c r="A1228" s="6" t="s">
        <v>1978</v>
      </c>
      <c r="B1228" s="6" t="s">
        <v>8501</v>
      </c>
      <c r="C1228" s="6" t="s">
        <v>110</v>
      </c>
      <c r="D1228" s="6" t="s">
        <v>8531</v>
      </c>
      <c r="E1228" s="8" t="s">
        <v>63</v>
      </c>
      <c r="F1228" s="8">
        <v>0</v>
      </c>
      <c r="G1228" s="8">
        <v>3</v>
      </c>
      <c r="H1228" s="6" t="s">
        <v>344</v>
      </c>
      <c r="I1228" s="176" t="s">
        <v>11389</v>
      </c>
      <c r="J1228" s="176" t="s">
        <v>11389</v>
      </c>
      <c r="K1228" s="176" t="s">
        <v>11388</v>
      </c>
      <c r="L1228" s="8">
        <v>14</v>
      </c>
      <c r="M1228" s="116"/>
      <c r="P12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&lt;tr&gt;&lt;td&gt;56501-0900&lt;/td&gt;&lt;td&gt;Drilled shaft, 1800mm diameter&lt;/td&gt;&lt;td&gt;m&lt;/td&gt;&lt;td&gt;DRILLED SHAFT, 72-INCH DIAMETER&lt;/td&gt;&lt;td&gt;LNFT&lt;/td&gt;&lt;td&gt;0&lt;/td&gt;&lt;td&gt;3&lt;/td&gt;&lt;td&gt;N&lt;/td&gt;&lt;td&gt; &lt;/td&gt;&lt;td&gt;&lt;/td&gt;&lt;/tr&gt;</v>
      </c>
      <c r="Q1228" s="106" t="str">
        <f>IF(PayItems[[#This Row],[Date Added / Modified]]&gt;0,TEXT(PayItems[[#This Row],[Date Added / Modified]],"m/d/yyy"),"")</f>
        <v/>
      </c>
    </row>
    <row r="1229" spans="1:17" x14ac:dyDescent="0.2">
      <c r="A1229" s="6" t="s">
        <v>1979</v>
      </c>
      <c r="B1229" s="6" t="s">
        <v>8502</v>
      </c>
      <c r="C1229" s="6" t="s">
        <v>110</v>
      </c>
      <c r="D1229" s="6" t="s">
        <v>8532</v>
      </c>
      <c r="E1229" s="8" t="s">
        <v>63</v>
      </c>
      <c r="F1229" s="8">
        <v>0</v>
      </c>
      <c r="G1229" s="8">
        <v>3</v>
      </c>
      <c r="H1229" s="6" t="s">
        <v>344</v>
      </c>
      <c r="I1229" s="176" t="s">
        <v>11389</v>
      </c>
      <c r="J1229" s="176" t="s">
        <v>11389</v>
      </c>
      <c r="K1229" s="176" t="s">
        <v>11388</v>
      </c>
      <c r="L1229" s="8">
        <v>14</v>
      </c>
      <c r="M1229" s="116"/>
      <c r="P12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&lt;tr&gt;&lt;td&gt;56501-0950&lt;/td&gt;&lt;td&gt;Drilled shaft, 1950mm diameter&lt;/td&gt;&lt;td&gt;m&lt;/td&gt;&lt;td&gt;DRILLED SHAFT, 78-INCH DIAMETER&lt;/td&gt;&lt;td&gt;LNFT&lt;/td&gt;&lt;td&gt;0&lt;/td&gt;&lt;td&gt;3&lt;/td&gt;&lt;td&gt;N&lt;/td&gt;&lt;td&gt; &lt;/td&gt;&lt;td&gt;&lt;/td&gt;&lt;/tr&gt;</v>
      </c>
      <c r="Q1229" s="106" t="str">
        <f>IF(PayItems[[#This Row],[Date Added / Modified]]&gt;0,TEXT(PayItems[[#This Row],[Date Added / Modified]],"m/d/yyy"),"")</f>
        <v/>
      </c>
    </row>
    <row r="1230" spans="1:17" x14ac:dyDescent="0.2">
      <c r="A1230" s="6" t="s">
        <v>1980</v>
      </c>
      <c r="B1230" s="6" t="s">
        <v>8503</v>
      </c>
      <c r="C1230" s="6" t="s">
        <v>110</v>
      </c>
      <c r="D1230" s="6" t="s">
        <v>8533</v>
      </c>
      <c r="E1230" s="8" t="s">
        <v>63</v>
      </c>
      <c r="F1230" s="8">
        <v>0</v>
      </c>
      <c r="G1230" s="8">
        <v>3</v>
      </c>
      <c r="H1230" s="6" t="s">
        <v>344</v>
      </c>
      <c r="I1230" s="176" t="s">
        <v>11389</v>
      </c>
      <c r="J1230" s="176" t="s">
        <v>11389</v>
      </c>
      <c r="K1230" s="176" t="s">
        <v>11388</v>
      </c>
      <c r="L1230" s="8">
        <v>14</v>
      </c>
      <c r="M1230" s="116"/>
      <c r="P12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&lt;tr&gt;&lt;td&gt;56501-1000&lt;/td&gt;&lt;td&gt;Drilled shaft, 2100mm diameter&lt;/td&gt;&lt;td&gt;m&lt;/td&gt;&lt;td&gt;DRILLED SHAFT, 84-INCH DIAMETER&lt;/td&gt;&lt;td&gt;LNFT&lt;/td&gt;&lt;td&gt;0&lt;/td&gt;&lt;td&gt;3&lt;/td&gt;&lt;td&gt;N&lt;/td&gt;&lt;td&gt; &lt;/td&gt;&lt;td&gt;&lt;/td&gt;&lt;/tr&gt;</v>
      </c>
      <c r="Q1230" s="106" t="str">
        <f>IF(PayItems[[#This Row],[Date Added / Modified]]&gt;0,TEXT(PayItems[[#This Row],[Date Added / Modified]],"m/d/yyy"),"")</f>
        <v/>
      </c>
    </row>
    <row r="1231" spans="1:17" x14ac:dyDescent="0.2">
      <c r="A1231" s="6" t="s">
        <v>1981</v>
      </c>
      <c r="B1231" s="6" t="s">
        <v>8504</v>
      </c>
      <c r="C1231" s="6" t="s">
        <v>110</v>
      </c>
      <c r="D1231" s="6" t="s">
        <v>8534</v>
      </c>
      <c r="E1231" s="8" t="s">
        <v>63</v>
      </c>
      <c r="F1231" s="8">
        <v>0</v>
      </c>
      <c r="G1231" s="8">
        <v>3</v>
      </c>
      <c r="H1231" s="6" t="s">
        <v>344</v>
      </c>
      <c r="I1231" s="176" t="s">
        <v>11389</v>
      </c>
      <c r="J1231" s="176" t="s">
        <v>11389</v>
      </c>
      <c r="K1231" s="176" t="s">
        <v>11388</v>
      </c>
      <c r="L1231" s="8">
        <v>14</v>
      </c>
      <c r="M1231" s="116"/>
      <c r="P12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&lt;tr&gt;&lt;td&gt;56502-0000&lt;/td&gt;&lt;td&gt;Trial drilled shaft&lt;/td&gt;&lt;td&gt;m&lt;/td&gt;&lt;td&gt;TRIAL DRILLED SHAFT&lt;/td&gt;&lt;td&gt;LNFT&lt;/td&gt;&lt;td&gt;0&lt;/td&gt;&lt;td&gt;3&lt;/td&gt;&lt;td&gt;N&lt;/td&gt;&lt;td&gt; &lt;/td&gt;&lt;td&gt;&lt;/td&gt;&lt;/tr&gt;</v>
      </c>
      <c r="Q1231" s="106" t="str">
        <f>IF(PayItems[[#This Row],[Date Added / Modified]]&gt;0,TEXT(PayItems[[#This Row],[Date Added / Modified]],"m/d/yyy"),"")</f>
        <v/>
      </c>
    </row>
    <row r="1232" spans="1:17" x14ac:dyDescent="0.2">
      <c r="A1232" s="6" t="s">
        <v>1982</v>
      </c>
      <c r="B1232" s="6" t="s">
        <v>8505</v>
      </c>
      <c r="C1232" s="6" t="s">
        <v>110</v>
      </c>
      <c r="D1232" s="6" t="s">
        <v>8535</v>
      </c>
      <c r="E1232" s="8" t="s">
        <v>63</v>
      </c>
      <c r="F1232" s="8">
        <v>0</v>
      </c>
      <c r="G1232" s="8">
        <v>3</v>
      </c>
      <c r="H1232" s="6" t="s">
        <v>344</v>
      </c>
      <c r="I1232" s="176" t="s">
        <v>11389</v>
      </c>
      <c r="J1232" s="176" t="s">
        <v>11389</v>
      </c>
      <c r="K1232" s="176" t="s">
        <v>11388</v>
      </c>
      <c r="L1232" s="8">
        <v>14</v>
      </c>
      <c r="M1232" s="116"/>
      <c r="P12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&lt;tr&gt;&lt;td&gt;56502-0100&lt;/td&gt;&lt;td&gt;Trial drilled shaft, 450mm diameter&lt;/td&gt;&lt;td&gt;m&lt;/td&gt;&lt;td&gt;TRIAL DRILLED SHAFT, 18-INCH DIAMETER&lt;/td&gt;&lt;td&gt;LNFT&lt;/td&gt;&lt;td&gt;0&lt;/td&gt;&lt;td&gt;3&lt;/td&gt;&lt;td&gt;N&lt;/td&gt;&lt;td&gt; &lt;/td&gt;&lt;td&gt;&lt;/td&gt;&lt;/tr&gt;</v>
      </c>
      <c r="Q1232" s="106" t="str">
        <f>IF(PayItems[[#This Row],[Date Added / Modified]]&gt;0,TEXT(PayItems[[#This Row],[Date Added / Modified]],"m/d/yyy"),"")</f>
        <v/>
      </c>
    </row>
    <row r="1233" spans="1:17" x14ac:dyDescent="0.2">
      <c r="A1233" s="6" t="s">
        <v>1983</v>
      </c>
      <c r="B1233" s="6" t="s">
        <v>8506</v>
      </c>
      <c r="C1233" s="6" t="s">
        <v>110</v>
      </c>
      <c r="D1233" s="6" t="s">
        <v>8536</v>
      </c>
      <c r="E1233" s="8" t="s">
        <v>63</v>
      </c>
      <c r="F1233" s="8">
        <v>0</v>
      </c>
      <c r="G1233" s="8">
        <v>3</v>
      </c>
      <c r="H1233" s="6" t="s">
        <v>344</v>
      </c>
      <c r="I1233" s="176" t="s">
        <v>11389</v>
      </c>
      <c r="J1233" s="176" t="s">
        <v>11389</v>
      </c>
      <c r="K1233" s="176" t="s">
        <v>11388</v>
      </c>
      <c r="L1233" s="8">
        <v>14</v>
      </c>
      <c r="M1233" s="116"/>
      <c r="P12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&lt;tr&gt;&lt;td&gt;56502-0200&lt;/td&gt;&lt;td&gt;Trial drilled shaft, 600mm diameter&lt;/td&gt;&lt;td&gt;m&lt;/td&gt;&lt;td&gt;TRIAL DRILLED SHAFT, 24-INCH DIAMETER&lt;/td&gt;&lt;td&gt;LNFT&lt;/td&gt;&lt;td&gt;0&lt;/td&gt;&lt;td&gt;3&lt;/td&gt;&lt;td&gt;N&lt;/td&gt;&lt;td&gt; &lt;/td&gt;&lt;td&gt;&lt;/td&gt;&lt;/tr&gt;</v>
      </c>
      <c r="Q1233" s="106" t="str">
        <f>IF(PayItems[[#This Row],[Date Added / Modified]]&gt;0,TEXT(PayItems[[#This Row],[Date Added / Modified]],"m/d/yyy"),"")</f>
        <v/>
      </c>
    </row>
    <row r="1234" spans="1:17" x14ac:dyDescent="0.2">
      <c r="A1234" s="6" t="s">
        <v>1984</v>
      </c>
      <c r="B1234" s="6" t="s">
        <v>8507</v>
      </c>
      <c r="C1234" s="6" t="s">
        <v>110</v>
      </c>
      <c r="D1234" s="6" t="s">
        <v>8537</v>
      </c>
      <c r="E1234" s="8" t="s">
        <v>63</v>
      </c>
      <c r="F1234" s="8">
        <v>0</v>
      </c>
      <c r="G1234" s="8">
        <v>3</v>
      </c>
      <c r="H1234" s="6" t="s">
        <v>344</v>
      </c>
      <c r="I1234" s="176" t="s">
        <v>11389</v>
      </c>
      <c r="J1234" s="176" t="s">
        <v>11389</v>
      </c>
      <c r="K1234" s="176" t="s">
        <v>11388</v>
      </c>
      <c r="L1234" s="8">
        <v>14</v>
      </c>
      <c r="M1234" s="116"/>
      <c r="P12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&lt;tr&gt;&lt;td&gt;56502-0300&lt;/td&gt;&lt;td&gt;Trial drilled shaft, 750mm diameter&lt;/td&gt;&lt;td&gt;m&lt;/td&gt;&lt;td&gt;TRIAL DRILLED SHAFT, 30-INCH DIAMETER&lt;/td&gt;&lt;td&gt;LNFT&lt;/td&gt;&lt;td&gt;0&lt;/td&gt;&lt;td&gt;3&lt;/td&gt;&lt;td&gt;N&lt;/td&gt;&lt;td&gt; &lt;/td&gt;&lt;td&gt;&lt;/td&gt;&lt;/tr&gt;</v>
      </c>
      <c r="Q1234" s="106" t="str">
        <f>IF(PayItems[[#This Row],[Date Added / Modified]]&gt;0,TEXT(PayItems[[#This Row],[Date Added / Modified]],"m/d/yyy"),"")</f>
        <v/>
      </c>
    </row>
    <row r="1235" spans="1:17" x14ac:dyDescent="0.2">
      <c r="A1235" s="6" t="s">
        <v>1985</v>
      </c>
      <c r="B1235" s="6" t="s">
        <v>8508</v>
      </c>
      <c r="C1235" s="6" t="s">
        <v>110</v>
      </c>
      <c r="D1235" s="6" t="s">
        <v>8538</v>
      </c>
      <c r="E1235" s="8" t="s">
        <v>63</v>
      </c>
      <c r="F1235" s="8">
        <v>0</v>
      </c>
      <c r="G1235" s="8">
        <v>3</v>
      </c>
      <c r="H1235" s="6" t="s">
        <v>344</v>
      </c>
      <c r="I1235" s="176" t="s">
        <v>11389</v>
      </c>
      <c r="J1235" s="176" t="s">
        <v>11389</v>
      </c>
      <c r="K1235" s="176" t="s">
        <v>11388</v>
      </c>
      <c r="L1235" s="8">
        <v>14</v>
      </c>
      <c r="M1235" s="116"/>
      <c r="P12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&lt;tr&gt;&lt;td&gt;56502-0400&lt;/td&gt;&lt;td&gt;Trial drilled shaft, 900mm diameter&lt;/td&gt;&lt;td&gt;m&lt;/td&gt;&lt;td&gt;TRIAL DRILLED SHAFT, 36-INCH DIAMETER&lt;/td&gt;&lt;td&gt;LNFT&lt;/td&gt;&lt;td&gt;0&lt;/td&gt;&lt;td&gt;3&lt;/td&gt;&lt;td&gt;N&lt;/td&gt;&lt;td&gt; &lt;/td&gt;&lt;td&gt;&lt;/td&gt;&lt;/tr&gt;</v>
      </c>
      <c r="Q1235" s="106" t="str">
        <f>IF(PayItems[[#This Row],[Date Added / Modified]]&gt;0,TEXT(PayItems[[#This Row],[Date Added / Modified]],"m/d/yyy"),"")</f>
        <v/>
      </c>
    </row>
    <row r="1236" spans="1:17" x14ac:dyDescent="0.2">
      <c r="A1236" s="6" t="s">
        <v>1986</v>
      </c>
      <c r="B1236" s="6" t="s">
        <v>8509</v>
      </c>
      <c r="C1236" s="6" t="s">
        <v>110</v>
      </c>
      <c r="D1236" s="6" t="s">
        <v>8539</v>
      </c>
      <c r="E1236" s="8" t="s">
        <v>63</v>
      </c>
      <c r="F1236" s="8">
        <v>0</v>
      </c>
      <c r="G1236" s="8">
        <v>3</v>
      </c>
      <c r="H1236" s="6" t="s">
        <v>344</v>
      </c>
      <c r="I1236" s="176" t="s">
        <v>11389</v>
      </c>
      <c r="J1236" s="176" t="s">
        <v>11389</v>
      </c>
      <c r="K1236" s="176" t="s">
        <v>11388</v>
      </c>
      <c r="L1236" s="8">
        <v>14</v>
      </c>
      <c r="M1236" s="116"/>
      <c r="P12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&lt;tr&gt;&lt;td&gt;56502-0500&lt;/td&gt;&lt;td&gt;Trial drilled shaft, 1050mm diameter&lt;/td&gt;&lt;td&gt;m&lt;/td&gt;&lt;td&gt;TRIAL DRILLED SHAFT, 42-INCH DIAMETER&lt;/td&gt;&lt;td&gt;LNFT&lt;/td&gt;&lt;td&gt;0&lt;/td&gt;&lt;td&gt;3&lt;/td&gt;&lt;td&gt;N&lt;/td&gt;&lt;td&gt; &lt;/td&gt;&lt;td&gt;&lt;/td&gt;&lt;/tr&gt;</v>
      </c>
      <c r="Q1236" s="106" t="str">
        <f>IF(PayItems[[#This Row],[Date Added / Modified]]&gt;0,TEXT(PayItems[[#This Row],[Date Added / Modified]],"m/d/yyy"),"")</f>
        <v/>
      </c>
    </row>
    <row r="1237" spans="1:17" x14ac:dyDescent="0.2">
      <c r="A1237" s="6" t="s">
        <v>1987</v>
      </c>
      <c r="B1237" s="6" t="s">
        <v>8510</v>
      </c>
      <c r="C1237" s="6" t="s">
        <v>110</v>
      </c>
      <c r="D1237" s="6" t="s">
        <v>8540</v>
      </c>
      <c r="E1237" s="8" t="s">
        <v>63</v>
      </c>
      <c r="F1237" s="8">
        <v>0</v>
      </c>
      <c r="G1237" s="8">
        <v>3</v>
      </c>
      <c r="H1237" s="6" t="s">
        <v>344</v>
      </c>
      <c r="I1237" s="176" t="s">
        <v>11389</v>
      </c>
      <c r="J1237" s="176" t="s">
        <v>11389</v>
      </c>
      <c r="K1237" s="176" t="s">
        <v>11388</v>
      </c>
      <c r="L1237" s="8">
        <v>14</v>
      </c>
      <c r="M1237" s="116"/>
      <c r="P12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&lt;tr&gt;&lt;td&gt;56502-0600&lt;/td&gt;&lt;td&gt;Trial drilled shaft, 1200mm diameter&lt;/td&gt;&lt;td&gt;m&lt;/td&gt;&lt;td&gt;TRIAL DRILLED SHAFT, 48-INCH DIAMETER&lt;/td&gt;&lt;td&gt;LNFT&lt;/td&gt;&lt;td&gt;0&lt;/td&gt;&lt;td&gt;3&lt;/td&gt;&lt;td&gt;N&lt;/td&gt;&lt;td&gt; &lt;/td&gt;&lt;td&gt;&lt;/td&gt;&lt;/tr&gt;</v>
      </c>
      <c r="Q1237" s="106" t="str">
        <f>IF(PayItems[[#This Row],[Date Added / Modified]]&gt;0,TEXT(PayItems[[#This Row],[Date Added / Modified]],"m/d/yyy"),"")</f>
        <v/>
      </c>
    </row>
    <row r="1238" spans="1:17" x14ac:dyDescent="0.2">
      <c r="A1238" s="6" t="s">
        <v>1988</v>
      </c>
      <c r="B1238" s="6" t="s">
        <v>8511</v>
      </c>
      <c r="C1238" s="6" t="s">
        <v>110</v>
      </c>
      <c r="D1238" s="6" t="s">
        <v>8541</v>
      </c>
      <c r="E1238" s="8" t="s">
        <v>63</v>
      </c>
      <c r="F1238" s="8">
        <v>0</v>
      </c>
      <c r="G1238" s="8">
        <v>3</v>
      </c>
      <c r="H1238" s="6" t="s">
        <v>344</v>
      </c>
      <c r="I1238" s="176" t="s">
        <v>11389</v>
      </c>
      <c r="J1238" s="176" t="s">
        <v>11389</v>
      </c>
      <c r="K1238" s="176" t="s">
        <v>11388</v>
      </c>
      <c r="L1238" s="8">
        <v>14</v>
      </c>
      <c r="M1238" s="116"/>
      <c r="P12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&lt;tr&gt;&lt;td&gt;56502-0700&lt;/td&gt;&lt;td&gt;Trial drilled shaft, 1350mm diameter&lt;/td&gt;&lt;td&gt;m&lt;/td&gt;&lt;td&gt;TRIAL DRILLED SHAFT, 54-INCH DIAMETER&lt;/td&gt;&lt;td&gt;LNFT&lt;/td&gt;&lt;td&gt;0&lt;/td&gt;&lt;td&gt;3&lt;/td&gt;&lt;td&gt;N&lt;/td&gt;&lt;td&gt; &lt;/td&gt;&lt;td&gt;&lt;/td&gt;&lt;/tr&gt;</v>
      </c>
      <c r="Q1238" s="106" t="str">
        <f>IF(PayItems[[#This Row],[Date Added / Modified]]&gt;0,TEXT(PayItems[[#This Row],[Date Added / Modified]],"m/d/yyy"),"")</f>
        <v/>
      </c>
    </row>
    <row r="1239" spans="1:17" x14ac:dyDescent="0.2">
      <c r="A1239" s="6" t="s">
        <v>1989</v>
      </c>
      <c r="B1239" s="6" t="s">
        <v>8512</v>
      </c>
      <c r="C1239" s="6" t="s">
        <v>110</v>
      </c>
      <c r="D1239" s="6" t="s">
        <v>8542</v>
      </c>
      <c r="E1239" s="8" t="s">
        <v>63</v>
      </c>
      <c r="F1239" s="8">
        <v>0</v>
      </c>
      <c r="G1239" s="8">
        <v>3</v>
      </c>
      <c r="H1239" s="6" t="s">
        <v>344</v>
      </c>
      <c r="I1239" s="176" t="s">
        <v>11389</v>
      </c>
      <c r="J1239" s="176" t="s">
        <v>11389</v>
      </c>
      <c r="K1239" s="176" t="s">
        <v>11388</v>
      </c>
      <c r="L1239" s="8">
        <v>14</v>
      </c>
      <c r="M1239" s="116"/>
      <c r="P12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&lt;tr&gt;&lt;td&gt;56502-0800&lt;/td&gt;&lt;td&gt;Trial drilled shaft, 1500mm diameter&lt;/td&gt;&lt;td&gt;m&lt;/td&gt;&lt;td&gt;TRIAL DRILLED SHAFT, 60-INCH DIAMETER&lt;/td&gt;&lt;td&gt;LNFT&lt;/td&gt;&lt;td&gt;0&lt;/td&gt;&lt;td&gt;3&lt;/td&gt;&lt;td&gt;N&lt;/td&gt;&lt;td&gt; &lt;/td&gt;&lt;td&gt;&lt;/td&gt;&lt;/tr&gt;</v>
      </c>
      <c r="Q1239" s="106" t="str">
        <f>IF(PayItems[[#This Row],[Date Added / Modified]]&gt;0,TEXT(PayItems[[#This Row],[Date Added / Modified]],"m/d/yyy"),"")</f>
        <v/>
      </c>
    </row>
    <row r="1240" spans="1:17" x14ac:dyDescent="0.2">
      <c r="A1240" s="6" t="s">
        <v>1990</v>
      </c>
      <c r="B1240" s="6" t="s">
        <v>8513</v>
      </c>
      <c r="C1240" s="6" t="s">
        <v>110</v>
      </c>
      <c r="D1240" s="6" t="s">
        <v>8543</v>
      </c>
      <c r="E1240" s="8" t="s">
        <v>63</v>
      </c>
      <c r="F1240" s="8">
        <v>0</v>
      </c>
      <c r="G1240" s="8">
        <v>3</v>
      </c>
      <c r="H1240" s="6" t="s">
        <v>344</v>
      </c>
      <c r="I1240" s="176" t="s">
        <v>11389</v>
      </c>
      <c r="J1240" s="176" t="s">
        <v>11389</v>
      </c>
      <c r="K1240" s="176" t="s">
        <v>11388</v>
      </c>
      <c r="L1240" s="8">
        <v>14</v>
      </c>
      <c r="M1240" s="116"/>
      <c r="P12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&lt;tr&gt;&lt;td&gt;56502-0900&lt;/td&gt;&lt;td&gt;Trial drilled shaft, 1800mm diameter&lt;/td&gt;&lt;td&gt;m&lt;/td&gt;&lt;td&gt;TRIAL DRILLED SHAFT, 72-INCH DIAMETER&lt;/td&gt;&lt;td&gt;LNFT&lt;/td&gt;&lt;td&gt;0&lt;/td&gt;&lt;td&gt;3&lt;/td&gt;&lt;td&gt;N&lt;/td&gt;&lt;td&gt; &lt;/td&gt;&lt;td&gt;&lt;/td&gt;&lt;/tr&gt;</v>
      </c>
      <c r="Q1240" s="106" t="str">
        <f>IF(PayItems[[#This Row],[Date Added / Modified]]&gt;0,TEXT(PayItems[[#This Row],[Date Added / Modified]],"m/d/yyy"),"")</f>
        <v/>
      </c>
    </row>
    <row r="1241" spans="1:17" x14ac:dyDescent="0.2">
      <c r="A1241" s="6" t="s">
        <v>1991</v>
      </c>
      <c r="B1241" s="6" t="s">
        <v>8514</v>
      </c>
      <c r="C1241" s="6" t="s">
        <v>110</v>
      </c>
      <c r="D1241" s="6" t="s">
        <v>8544</v>
      </c>
      <c r="E1241" s="8" t="s">
        <v>63</v>
      </c>
      <c r="F1241" s="8">
        <v>0</v>
      </c>
      <c r="G1241" s="8">
        <v>3</v>
      </c>
      <c r="H1241" s="6" t="s">
        <v>344</v>
      </c>
      <c r="I1241" s="176" t="s">
        <v>11389</v>
      </c>
      <c r="J1241" s="176" t="s">
        <v>11389</v>
      </c>
      <c r="K1241" s="176" t="s">
        <v>11388</v>
      </c>
      <c r="L1241" s="8">
        <v>14</v>
      </c>
      <c r="M1241" s="116"/>
      <c r="P12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&lt;tr&gt;&lt;td&gt;56502-1000&lt;/td&gt;&lt;td&gt;Trial drilled shaft, 2100mm diameter&lt;/td&gt;&lt;td&gt;m&lt;/td&gt;&lt;td&gt;TRIAL DRILLED SHAFT, 84-INCH DIAMETER&lt;/td&gt;&lt;td&gt;LNFT&lt;/td&gt;&lt;td&gt;0&lt;/td&gt;&lt;td&gt;3&lt;/td&gt;&lt;td&gt;N&lt;/td&gt;&lt;td&gt; &lt;/td&gt;&lt;td&gt;&lt;/td&gt;&lt;/tr&gt;</v>
      </c>
      <c r="Q1241" s="106" t="str">
        <f>IF(PayItems[[#This Row],[Date Added / Modified]]&gt;0,TEXT(PayItems[[#This Row],[Date Added / Modified]],"m/d/yyy"),"")</f>
        <v/>
      </c>
    </row>
    <row r="1242" spans="1:17" x14ac:dyDescent="0.2">
      <c r="A1242" s="6" t="s">
        <v>1992</v>
      </c>
      <c r="B1242" s="6" t="s">
        <v>8515</v>
      </c>
      <c r="C1242" s="6" t="s">
        <v>110</v>
      </c>
      <c r="D1242" s="6" t="s">
        <v>8545</v>
      </c>
      <c r="E1242" s="8" t="s">
        <v>63</v>
      </c>
      <c r="F1242" s="8">
        <v>0</v>
      </c>
      <c r="G1242" s="8">
        <v>3</v>
      </c>
      <c r="H1242" s="6" t="s">
        <v>344</v>
      </c>
      <c r="I1242" s="176" t="s">
        <v>11389</v>
      </c>
      <c r="J1242" s="176" t="s">
        <v>11389</v>
      </c>
      <c r="K1242" s="176" t="s">
        <v>11388</v>
      </c>
      <c r="L1242" s="8">
        <v>14</v>
      </c>
      <c r="M1242" s="116"/>
      <c r="P12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&lt;tr&gt;&lt;td&gt;56503-0000&lt;/td&gt;&lt;td&gt;Secant pile&lt;/td&gt;&lt;td&gt;m&lt;/td&gt;&lt;td&gt;SECANT PILE&lt;/td&gt;&lt;td&gt;LNFT&lt;/td&gt;&lt;td&gt;0&lt;/td&gt;&lt;td&gt;3&lt;/td&gt;&lt;td&gt;N&lt;/td&gt;&lt;td&gt; &lt;/td&gt;&lt;td&gt;&lt;/td&gt;&lt;/tr&gt;</v>
      </c>
      <c r="Q1242" s="106" t="str">
        <f>IF(PayItems[[#This Row],[Date Added / Modified]]&gt;0,TEXT(PayItems[[#This Row],[Date Added / Modified]],"m/d/yyy"),"")</f>
        <v/>
      </c>
    </row>
    <row r="1243" spans="1:17" x14ac:dyDescent="0.2">
      <c r="A1243" s="6" t="s">
        <v>1993</v>
      </c>
      <c r="B1243" s="6" t="s">
        <v>8516</v>
      </c>
      <c r="C1243" s="6" t="s">
        <v>110</v>
      </c>
      <c r="D1243" s="6" t="s">
        <v>8546</v>
      </c>
      <c r="E1243" s="8" t="s">
        <v>63</v>
      </c>
      <c r="F1243" s="8">
        <v>0</v>
      </c>
      <c r="G1243" s="8">
        <v>3</v>
      </c>
      <c r="H1243" s="6" t="s">
        <v>344</v>
      </c>
      <c r="I1243" s="176" t="s">
        <v>11389</v>
      </c>
      <c r="J1243" s="176" t="s">
        <v>11389</v>
      </c>
      <c r="K1243" s="176" t="s">
        <v>11388</v>
      </c>
      <c r="L1243" s="8">
        <v>14</v>
      </c>
      <c r="M1243" s="116"/>
      <c r="P12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&lt;tr&gt;&lt;td&gt;56503-0100&lt;/td&gt;&lt;td&gt;Secant pile, 450mm diameter&lt;/td&gt;&lt;td&gt;m&lt;/td&gt;&lt;td&gt;SECANT PILE, 18-INCH DIAMETER&lt;/td&gt;&lt;td&gt;LNFT&lt;/td&gt;&lt;td&gt;0&lt;/td&gt;&lt;td&gt;3&lt;/td&gt;&lt;td&gt;N&lt;/td&gt;&lt;td&gt; &lt;/td&gt;&lt;td&gt;&lt;/td&gt;&lt;/tr&gt;</v>
      </c>
      <c r="Q1243" s="106" t="str">
        <f>IF(PayItems[[#This Row],[Date Added / Modified]]&gt;0,TEXT(PayItems[[#This Row],[Date Added / Modified]],"m/d/yyy"),"")</f>
        <v/>
      </c>
    </row>
    <row r="1244" spans="1:17" x14ac:dyDescent="0.2">
      <c r="A1244" s="6" t="s">
        <v>1994</v>
      </c>
      <c r="B1244" s="6" t="s">
        <v>8517</v>
      </c>
      <c r="C1244" s="6" t="s">
        <v>110</v>
      </c>
      <c r="D1244" s="6" t="s">
        <v>8547</v>
      </c>
      <c r="E1244" s="8" t="s">
        <v>63</v>
      </c>
      <c r="F1244" s="8">
        <v>0</v>
      </c>
      <c r="G1244" s="8">
        <v>3</v>
      </c>
      <c r="H1244" s="6" t="s">
        <v>344</v>
      </c>
      <c r="I1244" s="176" t="s">
        <v>11389</v>
      </c>
      <c r="J1244" s="176" t="s">
        <v>11389</v>
      </c>
      <c r="K1244" s="176" t="s">
        <v>11388</v>
      </c>
      <c r="L1244" s="8">
        <v>14</v>
      </c>
      <c r="M1244" s="116"/>
      <c r="P12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&lt;tr&gt;&lt;td&gt;56503-0200&lt;/td&gt;&lt;td&gt;Secant pile, 600mm diameter&lt;/td&gt;&lt;td&gt;m&lt;/td&gt;&lt;td&gt;SECANT PILE, 24-INCH DIAMETER&lt;/td&gt;&lt;td&gt;LNFT&lt;/td&gt;&lt;td&gt;0&lt;/td&gt;&lt;td&gt;3&lt;/td&gt;&lt;td&gt;N&lt;/td&gt;&lt;td&gt; &lt;/td&gt;&lt;td&gt;&lt;/td&gt;&lt;/tr&gt;</v>
      </c>
      <c r="Q1244" s="106" t="str">
        <f>IF(PayItems[[#This Row],[Date Added / Modified]]&gt;0,TEXT(PayItems[[#This Row],[Date Added / Modified]],"m/d/yyy"),"")</f>
        <v/>
      </c>
    </row>
    <row r="1245" spans="1:17" x14ac:dyDescent="0.2">
      <c r="A1245" s="6" t="s">
        <v>1995</v>
      </c>
      <c r="B1245" s="6" t="s">
        <v>8518</v>
      </c>
      <c r="C1245" s="6" t="s">
        <v>110</v>
      </c>
      <c r="D1245" s="6" t="s">
        <v>8548</v>
      </c>
      <c r="E1245" s="8" t="s">
        <v>63</v>
      </c>
      <c r="F1245" s="8">
        <v>0</v>
      </c>
      <c r="G1245" s="8">
        <v>3</v>
      </c>
      <c r="H1245" s="6" t="s">
        <v>344</v>
      </c>
      <c r="I1245" s="176" t="s">
        <v>11389</v>
      </c>
      <c r="J1245" s="176" t="s">
        <v>11389</v>
      </c>
      <c r="K1245" s="176" t="s">
        <v>11388</v>
      </c>
      <c r="L1245" s="8">
        <v>14</v>
      </c>
      <c r="M1245" s="116"/>
      <c r="P12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&lt;tr&gt;&lt;td&gt;56503-0300&lt;/td&gt;&lt;td&gt;Secant pile, 750mm diameter&lt;/td&gt;&lt;td&gt;m&lt;/td&gt;&lt;td&gt;SECANT PILE, 30-INCH DIAMETER&lt;/td&gt;&lt;td&gt;LNFT&lt;/td&gt;&lt;td&gt;0&lt;/td&gt;&lt;td&gt;3&lt;/td&gt;&lt;td&gt;N&lt;/td&gt;&lt;td&gt; &lt;/td&gt;&lt;td&gt;&lt;/td&gt;&lt;/tr&gt;</v>
      </c>
      <c r="Q1245" s="106" t="str">
        <f>IF(PayItems[[#This Row],[Date Added / Modified]]&gt;0,TEXT(PayItems[[#This Row],[Date Added / Modified]],"m/d/yyy"),"")</f>
        <v/>
      </c>
    </row>
    <row r="1246" spans="1:17" x14ac:dyDescent="0.2">
      <c r="A1246" s="6" t="s">
        <v>1996</v>
      </c>
      <c r="B1246" s="6" t="s">
        <v>8519</v>
      </c>
      <c r="C1246" s="6" t="s">
        <v>110</v>
      </c>
      <c r="D1246" s="6" t="s">
        <v>8549</v>
      </c>
      <c r="E1246" s="8" t="s">
        <v>63</v>
      </c>
      <c r="F1246" s="8">
        <v>0</v>
      </c>
      <c r="G1246" s="8">
        <v>3</v>
      </c>
      <c r="H1246" s="6" t="s">
        <v>344</v>
      </c>
      <c r="I1246" s="176" t="s">
        <v>11389</v>
      </c>
      <c r="J1246" s="176" t="s">
        <v>11389</v>
      </c>
      <c r="K1246" s="176" t="s">
        <v>11388</v>
      </c>
      <c r="L1246" s="8">
        <v>14</v>
      </c>
      <c r="M1246" s="116"/>
      <c r="P12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&lt;tr&gt;&lt;td&gt;56503-0400&lt;/td&gt;&lt;td&gt;Secant pile, 900mm diameter&lt;/td&gt;&lt;td&gt;m&lt;/td&gt;&lt;td&gt;SECANT PILE, 36-INCH DIAMETER&lt;/td&gt;&lt;td&gt;LNFT&lt;/td&gt;&lt;td&gt;0&lt;/td&gt;&lt;td&gt;3&lt;/td&gt;&lt;td&gt;N&lt;/td&gt;&lt;td&gt; &lt;/td&gt;&lt;td&gt;&lt;/td&gt;&lt;/tr&gt;</v>
      </c>
      <c r="Q1246" s="106" t="str">
        <f>IF(PayItems[[#This Row],[Date Added / Modified]]&gt;0,TEXT(PayItems[[#This Row],[Date Added / Modified]],"m/d/yyy"),"")</f>
        <v/>
      </c>
    </row>
    <row r="1247" spans="1:17" x14ac:dyDescent="0.2">
      <c r="A1247" s="6" t="s">
        <v>1997</v>
      </c>
      <c r="B1247" s="6" t="s">
        <v>8520</v>
      </c>
      <c r="C1247" s="6" t="s">
        <v>110</v>
      </c>
      <c r="D1247" s="6" t="s">
        <v>8550</v>
      </c>
      <c r="E1247" s="8" t="s">
        <v>63</v>
      </c>
      <c r="F1247" s="8">
        <v>0</v>
      </c>
      <c r="G1247" s="8">
        <v>3</v>
      </c>
      <c r="H1247" s="6" t="s">
        <v>344</v>
      </c>
      <c r="I1247" s="176" t="s">
        <v>11389</v>
      </c>
      <c r="J1247" s="176" t="s">
        <v>11389</v>
      </c>
      <c r="K1247" s="176" t="s">
        <v>11388</v>
      </c>
      <c r="L1247" s="8">
        <v>14</v>
      </c>
      <c r="M1247" s="116"/>
      <c r="P12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&lt;tr&gt;&lt;td&gt;56503-0500&lt;/td&gt;&lt;td&gt;Secant pile, 1050mm diameter&lt;/td&gt;&lt;td&gt;m&lt;/td&gt;&lt;td&gt;SECANT PILE, 42-INCH DIAMETER&lt;/td&gt;&lt;td&gt;LNFT&lt;/td&gt;&lt;td&gt;0&lt;/td&gt;&lt;td&gt;3&lt;/td&gt;&lt;td&gt;N&lt;/td&gt;&lt;td&gt; &lt;/td&gt;&lt;td&gt;&lt;/td&gt;&lt;/tr&gt;</v>
      </c>
      <c r="Q1247" s="106" t="str">
        <f>IF(PayItems[[#This Row],[Date Added / Modified]]&gt;0,TEXT(PayItems[[#This Row],[Date Added / Modified]],"m/d/yyy"),"")</f>
        <v/>
      </c>
    </row>
    <row r="1248" spans="1:17" x14ac:dyDescent="0.2">
      <c r="A1248" s="6" t="s">
        <v>1998</v>
      </c>
      <c r="B1248" s="6" t="s">
        <v>8521</v>
      </c>
      <c r="C1248" s="6" t="s">
        <v>110</v>
      </c>
      <c r="D1248" s="6" t="s">
        <v>8551</v>
      </c>
      <c r="E1248" s="8" t="s">
        <v>63</v>
      </c>
      <c r="F1248" s="8">
        <v>0</v>
      </c>
      <c r="G1248" s="8">
        <v>3</v>
      </c>
      <c r="H1248" s="6" t="s">
        <v>344</v>
      </c>
      <c r="I1248" s="176" t="s">
        <v>11389</v>
      </c>
      <c r="J1248" s="176" t="s">
        <v>11389</v>
      </c>
      <c r="K1248" s="176" t="s">
        <v>11388</v>
      </c>
      <c r="L1248" s="8">
        <v>14</v>
      </c>
      <c r="M1248" s="116"/>
      <c r="P12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&lt;tr&gt;&lt;td&gt;56503-0600&lt;/td&gt;&lt;td&gt;Secant pile, 1200mm diameter&lt;/td&gt;&lt;td&gt;m&lt;/td&gt;&lt;td&gt;SECANT PILE, 48-INCH DIAMETER&lt;/td&gt;&lt;td&gt;LNFT&lt;/td&gt;&lt;td&gt;0&lt;/td&gt;&lt;td&gt;3&lt;/td&gt;&lt;td&gt;N&lt;/td&gt;&lt;td&gt; &lt;/td&gt;&lt;td&gt;&lt;/td&gt;&lt;/tr&gt;</v>
      </c>
      <c r="Q1248" s="106" t="str">
        <f>IF(PayItems[[#This Row],[Date Added / Modified]]&gt;0,TEXT(PayItems[[#This Row],[Date Added / Modified]],"m/d/yyy"),"")</f>
        <v/>
      </c>
    </row>
    <row r="1249" spans="1:17" x14ac:dyDescent="0.2">
      <c r="A1249" s="6" t="s">
        <v>1999</v>
      </c>
      <c r="B1249" s="6" t="s">
        <v>8</v>
      </c>
      <c r="C1249" s="6" t="s">
        <v>6</v>
      </c>
      <c r="D1249" s="6" t="s">
        <v>2000</v>
      </c>
      <c r="E1249" s="8" t="s">
        <v>59</v>
      </c>
      <c r="F1249" s="8">
        <v>0</v>
      </c>
      <c r="G1249" s="8">
        <v>3</v>
      </c>
      <c r="H1249" s="6" t="s">
        <v>344</v>
      </c>
      <c r="I1249" s="176" t="s">
        <v>11389</v>
      </c>
      <c r="J1249" s="176" t="s">
        <v>11389</v>
      </c>
      <c r="K1249" s="176" t="s">
        <v>11388</v>
      </c>
      <c r="L1249" s="8">
        <v>14</v>
      </c>
      <c r="M1249" s="116"/>
      <c r="P12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&lt;tr&gt;&lt;td&gt;56505-0000&lt;/td&gt;&lt;td&gt;Crosshole sonic logging&lt;/td&gt;&lt;td&gt;Each&lt;/td&gt;&lt;td&gt;CROSSHOLE SONIC LOGGING&lt;/td&gt;&lt;td&gt;EACH&lt;/td&gt;&lt;td&gt;0&lt;/td&gt;&lt;td&gt;3&lt;/td&gt;&lt;td&gt;N&lt;/td&gt;&lt;td&gt; &lt;/td&gt;&lt;td&gt;&lt;/td&gt;&lt;/tr&gt;</v>
      </c>
      <c r="Q1249" s="106" t="str">
        <f>IF(PayItems[[#This Row],[Date Added / Modified]]&gt;0,TEXT(PayItems[[#This Row],[Date Added / Modified]],"m/d/yyy"),"")</f>
        <v/>
      </c>
    </row>
    <row r="1250" spans="1:17" x14ac:dyDescent="0.2">
      <c r="A1250" s="6" t="s">
        <v>2001</v>
      </c>
      <c r="B1250" s="6" t="s">
        <v>145</v>
      </c>
      <c r="C1250" s="6" t="s">
        <v>110</v>
      </c>
      <c r="D1250" s="6" t="s">
        <v>2002</v>
      </c>
      <c r="E1250" s="8" t="s">
        <v>63</v>
      </c>
      <c r="F1250" s="8">
        <v>0</v>
      </c>
      <c r="G1250" s="8">
        <v>3</v>
      </c>
      <c r="H1250" s="6" t="s">
        <v>344</v>
      </c>
      <c r="I1250" s="176" t="s">
        <v>11389</v>
      </c>
      <c r="J1250" s="176" t="s">
        <v>11389</v>
      </c>
      <c r="K1250" s="176" t="s">
        <v>11388</v>
      </c>
      <c r="L1250" s="8">
        <v>14</v>
      </c>
      <c r="M1250" s="116"/>
      <c r="P12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&lt;tr&gt;&lt;td&gt;56506-0000&lt;/td&gt;&lt;td&gt;Coring/pressure grouting&lt;/td&gt;&lt;td&gt;m&lt;/td&gt;&lt;td&gt;CORING/PRESSURE GROUTING&lt;/td&gt;&lt;td&gt;LNFT&lt;/td&gt;&lt;td&gt;0&lt;/td&gt;&lt;td&gt;3&lt;/td&gt;&lt;td&gt;N&lt;/td&gt;&lt;td&gt; &lt;/td&gt;&lt;td&gt;&lt;/td&gt;&lt;/tr&gt;</v>
      </c>
      <c r="Q1250" s="106" t="str">
        <f>IF(PayItems[[#This Row],[Date Added / Modified]]&gt;0,TEXT(PayItems[[#This Row],[Date Added / Modified]],"m/d/yyy"),"")</f>
        <v/>
      </c>
    </row>
    <row r="1251" spans="1:17" x14ac:dyDescent="0.2">
      <c r="A1251" s="6" t="s">
        <v>2003</v>
      </c>
      <c r="B1251" s="6" t="s">
        <v>146</v>
      </c>
      <c r="C1251" s="6" t="s">
        <v>110</v>
      </c>
      <c r="D1251" s="6" t="s">
        <v>2004</v>
      </c>
      <c r="E1251" s="8" t="s">
        <v>63</v>
      </c>
      <c r="F1251" s="8">
        <v>0</v>
      </c>
      <c r="G1251" s="8">
        <v>3</v>
      </c>
      <c r="H1251" s="6" t="s">
        <v>344</v>
      </c>
      <c r="I1251" s="176" t="s">
        <v>11389</v>
      </c>
      <c r="J1251" s="176" t="s">
        <v>11389</v>
      </c>
      <c r="K1251" s="176" t="s">
        <v>11388</v>
      </c>
      <c r="L1251" s="8">
        <v>14</v>
      </c>
      <c r="M1251" s="116"/>
      <c r="P12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&lt;tr&gt;&lt;td&gt;56507-0000&lt;/td&gt;&lt;td&gt;Temporary casing&lt;/td&gt;&lt;td&gt;m&lt;/td&gt;&lt;td&gt;TEMPORARY CASING&lt;/td&gt;&lt;td&gt;LNFT&lt;/td&gt;&lt;td&gt;0&lt;/td&gt;&lt;td&gt;3&lt;/td&gt;&lt;td&gt;N&lt;/td&gt;&lt;td&gt; &lt;/td&gt;&lt;td&gt;&lt;/td&gt;&lt;/tr&gt;</v>
      </c>
      <c r="Q1251" s="106" t="str">
        <f>IF(PayItems[[#This Row],[Date Added / Modified]]&gt;0,TEXT(PayItems[[#This Row],[Date Added / Modified]],"m/d/yyy"),"")</f>
        <v/>
      </c>
    </row>
    <row r="1252" spans="1:17" x14ac:dyDescent="0.2">
      <c r="A1252" s="6" t="s">
        <v>1604</v>
      </c>
      <c r="B1252" s="6" t="s">
        <v>147</v>
      </c>
      <c r="C1252" s="6" t="s">
        <v>109</v>
      </c>
      <c r="D1252" s="6" t="s">
        <v>1605</v>
      </c>
      <c r="E1252" s="8" t="s">
        <v>62</v>
      </c>
      <c r="F1252" s="8">
        <v>0</v>
      </c>
      <c r="G1252" s="8">
        <v>3</v>
      </c>
      <c r="H1252" s="6" t="s">
        <v>344</v>
      </c>
      <c r="I1252" s="176" t="s">
        <v>11389</v>
      </c>
      <c r="J1252" s="176" t="s">
        <v>11389</v>
      </c>
      <c r="K1252" s="176" t="s">
        <v>11388</v>
      </c>
      <c r="L1252" s="8">
        <v>14</v>
      </c>
      <c r="M1252" s="116"/>
      <c r="P12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&lt;tr&gt;&lt;td&gt;56601-0000&lt;/td&gt;&lt;td&gt;Shotcrete&lt;/td&gt;&lt;td&gt;m2&lt;/td&gt;&lt;td&gt;SHOTCRETE&lt;/td&gt;&lt;td&gt;SQYD&lt;/td&gt;&lt;td&gt;0&lt;/td&gt;&lt;td&gt;3&lt;/td&gt;&lt;td&gt;N&lt;/td&gt;&lt;td&gt; &lt;/td&gt;&lt;td&gt;&lt;/td&gt;&lt;/tr&gt;</v>
      </c>
      <c r="Q1252" s="106" t="str">
        <f>IF(PayItems[[#This Row],[Date Added / Modified]]&gt;0,TEXT(PayItems[[#This Row],[Date Added / Modified]],"m/d/yyy"),"")</f>
        <v/>
      </c>
    </row>
    <row r="1253" spans="1:17" x14ac:dyDescent="0.2">
      <c r="A1253" s="6" t="s">
        <v>1606</v>
      </c>
      <c r="B1253" s="6" t="s">
        <v>1607</v>
      </c>
      <c r="C1253" s="6" t="s">
        <v>109</v>
      </c>
      <c r="D1253" s="6" t="s">
        <v>1608</v>
      </c>
      <c r="E1253" s="8" t="s">
        <v>62</v>
      </c>
      <c r="F1253" s="8">
        <v>0</v>
      </c>
      <c r="G1253" s="8">
        <v>3</v>
      </c>
      <c r="H1253" s="6" t="s">
        <v>344</v>
      </c>
      <c r="I1253" s="176" t="s">
        <v>11389</v>
      </c>
      <c r="J1253" s="176" t="s">
        <v>11389</v>
      </c>
      <c r="K1253" s="176" t="s">
        <v>11388</v>
      </c>
      <c r="L1253" s="8">
        <v>14</v>
      </c>
      <c r="M1253" s="116"/>
      <c r="P12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&lt;tr&gt;&lt;td&gt;56601-0100&lt;/td&gt;&lt;td&gt;Shotcrete, grading A&lt;/td&gt;&lt;td&gt;m2&lt;/td&gt;&lt;td&gt;SHOTCRETE, GRADING A&lt;/td&gt;&lt;td&gt;SQYD&lt;/td&gt;&lt;td&gt;0&lt;/td&gt;&lt;td&gt;3&lt;/td&gt;&lt;td&gt;N&lt;/td&gt;&lt;td&gt; &lt;/td&gt;&lt;td&gt;&lt;/td&gt;&lt;/tr&gt;</v>
      </c>
      <c r="Q1253" s="106" t="str">
        <f>IF(PayItems[[#This Row],[Date Added / Modified]]&gt;0,TEXT(PayItems[[#This Row],[Date Added / Modified]],"m/d/yyy"),"")</f>
        <v/>
      </c>
    </row>
    <row r="1254" spans="1:17" x14ac:dyDescent="0.2">
      <c r="A1254" s="6" t="s">
        <v>1609</v>
      </c>
      <c r="B1254" s="6" t="s">
        <v>1610</v>
      </c>
      <c r="C1254" s="6" t="s">
        <v>109</v>
      </c>
      <c r="D1254" s="6" t="s">
        <v>1611</v>
      </c>
      <c r="E1254" s="8" t="s">
        <v>62</v>
      </c>
      <c r="F1254" s="8">
        <v>0</v>
      </c>
      <c r="G1254" s="8">
        <v>3</v>
      </c>
      <c r="H1254" s="6" t="s">
        <v>344</v>
      </c>
      <c r="I1254" s="176" t="s">
        <v>11389</v>
      </c>
      <c r="J1254" s="176" t="s">
        <v>11389</v>
      </c>
      <c r="K1254" s="176" t="s">
        <v>11388</v>
      </c>
      <c r="L1254" s="8">
        <v>14</v>
      </c>
      <c r="M1254" s="116"/>
      <c r="P12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&lt;tr&gt;&lt;td&gt;56601-0200&lt;/td&gt;&lt;td&gt;Shotcrete, grading B&lt;/td&gt;&lt;td&gt;m2&lt;/td&gt;&lt;td&gt;SHOTCRETE, GRADING B&lt;/td&gt;&lt;td&gt;SQYD&lt;/td&gt;&lt;td&gt;0&lt;/td&gt;&lt;td&gt;3&lt;/td&gt;&lt;td&gt;N&lt;/td&gt;&lt;td&gt; &lt;/td&gt;&lt;td&gt;&lt;/td&gt;&lt;/tr&gt;</v>
      </c>
      <c r="Q1254" s="106" t="str">
        <f>IF(PayItems[[#This Row],[Date Added / Modified]]&gt;0,TEXT(PayItems[[#This Row],[Date Added / Modified]],"m/d/yyy"),"")</f>
        <v/>
      </c>
    </row>
    <row r="1255" spans="1:17" x14ac:dyDescent="0.2">
      <c r="A1255" s="6" t="s">
        <v>1612</v>
      </c>
      <c r="B1255" s="6" t="s">
        <v>1613</v>
      </c>
      <c r="C1255" s="6" t="s">
        <v>109</v>
      </c>
      <c r="D1255" s="6" t="s">
        <v>1614</v>
      </c>
      <c r="E1255" s="8" t="s">
        <v>62</v>
      </c>
      <c r="F1255" s="8">
        <v>0</v>
      </c>
      <c r="G1255" s="8">
        <v>3</v>
      </c>
      <c r="H1255" s="6" t="s">
        <v>344</v>
      </c>
      <c r="I1255" s="176" t="s">
        <v>11389</v>
      </c>
      <c r="J1255" s="176" t="s">
        <v>11389</v>
      </c>
      <c r="K1255" s="176" t="s">
        <v>11388</v>
      </c>
      <c r="L1255" s="8">
        <v>14</v>
      </c>
      <c r="M1255" s="116"/>
      <c r="P12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&lt;tr&gt;&lt;td&gt;56601-1000&lt;/td&gt;&lt;td&gt;Shotcrete, 50mm depth&lt;/td&gt;&lt;td&gt;m2&lt;/td&gt;&lt;td&gt;SHOTCRETE, 2-INCH DEPTH&lt;/td&gt;&lt;td&gt;SQYD&lt;/td&gt;&lt;td&gt;0&lt;/td&gt;&lt;td&gt;3&lt;/td&gt;&lt;td&gt;N&lt;/td&gt;&lt;td&gt; &lt;/td&gt;&lt;td&gt;&lt;/td&gt;&lt;/tr&gt;</v>
      </c>
      <c r="Q1255" s="106" t="str">
        <f>IF(PayItems[[#This Row],[Date Added / Modified]]&gt;0,TEXT(PayItems[[#This Row],[Date Added / Modified]],"m/d/yyy"),"")</f>
        <v/>
      </c>
    </row>
    <row r="1256" spans="1:17" x14ac:dyDescent="0.2">
      <c r="A1256" s="6" t="s">
        <v>1615</v>
      </c>
      <c r="B1256" s="6" t="s">
        <v>1616</v>
      </c>
      <c r="C1256" s="6" t="s">
        <v>109</v>
      </c>
      <c r="D1256" s="6" t="s">
        <v>10433</v>
      </c>
      <c r="E1256" s="8" t="s">
        <v>62</v>
      </c>
      <c r="F1256" s="8">
        <v>0</v>
      </c>
      <c r="G1256" s="8">
        <v>3</v>
      </c>
      <c r="H1256" s="6" t="s">
        <v>344</v>
      </c>
      <c r="I1256" s="176" t="s">
        <v>11389</v>
      </c>
      <c r="J1256" s="176" t="s">
        <v>11389</v>
      </c>
      <c r="K1256" s="176" t="s">
        <v>11388</v>
      </c>
      <c r="L1256" s="8">
        <v>14</v>
      </c>
      <c r="M1256" s="116"/>
      <c r="P12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&lt;tr&gt;&lt;td&gt;56601-1100&lt;/td&gt;&lt;td&gt;Shotcrete, grading A, 50mm depth&lt;/td&gt;&lt;td&gt;m2&lt;/td&gt;&lt;td&gt;SHOTCRETE, GRADING A, 2-INCH DEPTH&lt;/td&gt;&lt;td&gt;SQYD&lt;/td&gt;&lt;td&gt;0&lt;/td&gt;&lt;td&gt;3&lt;/td&gt;&lt;td&gt;N&lt;/td&gt;&lt;td&gt; &lt;/td&gt;&lt;td&gt;&lt;/td&gt;&lt;/tr&gt;</v>
      </c>
      <c r="Q1256" s="106" t="str">
        <f>IF(PayItems[[#This Row],[Date Added / Modified]]&gt;0,TEXT(PayItems[[#This Row],[Date Added / Modified]],"m/d/yyy"),"")</f>
        <v/>
      </c>
    </row>
    <row r="1257" spans="1:17" x14ac:dyDescent="0.2">
      <c r="A1257" s="6" t="s">
        <v>1617</v>
      </c>
      <c r="B1257" s="6" t="s">
        <v>1618</v>
      </c>
      <c r="C1257" s="6" t="s">
        <v>109</v>
      </c>
      <c r="D1257" s="6" t="s">
        <v>10434</v>
      </c>
      <c r="E1257" s="8" t="s">
        <v>62</v>
      </c>
      <c r="F1257" s="8">
        <v>0</v>
      </c>
      <c r="G1257" s="8">
        <v>3</v>
      </c>
      <c r="H1257" s="6" t="s">
        <v>344</v>
      </c>
      <c r="I1257" s="176" t="s">
        <v>11389</v>
      </c>
      <c r="J1257" s="176" t="s">
        <v>11389</v>
      </c>
      <c r="K1257" s="176" t="s">
        <v>11388</v>
      </c>
      <c r="L1257" s="8">
        <v>14</v>
      </c>
      <c r="M1257" s="116"/>
      <c r="P12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&lt;tr&gt;&lt;td&gt;56601-1200&lt;/td&gt;&lt;td&gt;Shotcrete, grading B, 50mm depth&lt;/td&gt;&lt;td&gt;m2&lt;/td&gt;&lt;td&gt;SHOTCRETE, GRADING B, 2-INCH DEPTH&lt;/td&gt;&lt;td&gt;SQYD&lt;/td&gt;&lt;td&gt;0&lt;/td&gt;&lt;td&gt;3&lt;/td&gt;&lt;td&gt;N&lt;/td&gt;&lt;td&gt; &lt;/td&gt;&lt;td&gt;&lt;/td&gt;&lt;/tr&gt;</v>
      </c>
      <c r="Q1257" s="106" t="str">
        <f>IF(PayItems[[#This Row],[Date Added / Modified]]&gt;0,TEXT(PayItems[[#This Row],[Date Added / Modified]],"m/d/yyy"),"")</f>
        <v/>
      </c>
    </row>
    <row r="1258" spans="1:17" x14ac:dyDescent="0.2">
      <c r="A1258" s="6" t="s">
        <v>1619</v>
      </c>
      <c r="B1258" s="6" t="s">
        <v>1620</v>
      </c>
      <c r="C1258" s="6" t="s">
        <v>109</v>
      </c>
      <c r="D1258" s="6" t="s">
        <v>1621</v>
      </c>
      <c r="E1258" s="8" t="s">
        <v>62</v>
      </c>
      <c r="F1258" s="8">
        <v>0</v>
      </c>
      <c r="G1258" s="8">
        <v>3</v>
      </c>
      <c r="H1258" s="6" t="s">
        <v>344</v>
      </c>
      <c r="I1258" s="176" t="s">
        <v>11389</v>
      </c>
      <c r="J1258" s="176" t="s">
        <v>11389</v>
      </c>
      <c r="K1258" s="176" t="s">
        <v>11388</v>
      </c>
      <c r="L1258" s="8">
        <v>14</v>
      </c>
      <c r="M1258" s="116"/>
      <c r="P12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&lt;tr&gt;&lt;td&gt;56601-2000&lt;/td&gt;&lt;td&gt;Shotcrete, 100mm depth&lt;/td&gt;&lt;td&gt;m2&lt;/td&gt;&lt;td&gt;SHOTCRETE, 4-INCH DEPTH&lt;/td&gt;&lt;td&gt;SQYD&lt;/td&gt;&lt;td&gt;0&lt;/td&gt;&lt;td&gt;3&lt;/td&gt;&lt;td&gt;N&lt;/td&gt;&lt;td&gt; &lt;/td&gt;&lt;td&gt;&lt;/td&gt;&lt;/tr&gt;</v>
      </c>
      <c r="Q1258" s="106" t="str">
        <f>IF(PayItems[[#This Row],[Date Added / Modified]]&gt;0,TEXT(PayItems[[#This Row],[Date Added / Modified]],"m/d/yyy"),"")</f>
        <v/>
      </c>
    </row>
    <row r="1259" spans="1:17" x14ac:dyDescent="0.2">
      <c r="A1259" s="6" t="s">
        <v>1622</v>
      </c>
      <c r="B1259" s="6" t="s">
        <v>1623</v>
      </c>
      <c r="C1259" s="6" t="s">
        <v>109</v>
      </c>
      <c r="D1259" s="6" t="s">
        <v>10435</v>
      </c>
      <c r="E1259" s="8" t="s">
        <v>62</v>
      </c>
      <c r="F1259" s="8">
        <v>0</v>
      </c>
      <c r="G1259" s="8">
        <v>3</v>
      </c>
      <c r="H1259" s="6" t="s">
        <v>344</v>
      </c>
      <c r="I1259" s="176" t="s">
        <v>11389</v>
      </c>
      <c r="J1259" s="176" t="s">
        <v>11389</v>
      </c>
      <c r="K1259" s="176" t="s">
        <v>11388</v>
      </c>
      <c r="L1259" s="8">
        <v>14</v>
      </c>
      <c r="M1259" s="116"/>
      <c r="P12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&lt;tr&gt;&lt;td&gt;56601-2100&lt;/td&gt;&lt;td&gt;Shotcrete, grading A, 100mm depth&lt;/td&gt;&lt;td&gt;m2&lt;/td&gt;&lt;td&gt;SHOTCRETE, GRADING A, 4-INCH DEPTH&lt;/td&gt;&lt;td&gt;SQYD&lt;/td&gt;&lt;td&gt;0&lt;/td&gt;&lt;td&gt;3&lt;/td&gt;&lt;td&gt;N&lt;/td&gt;&lt;td&gt; &lt;/td&gt;&lt;td&gt;&lt;/td&gt;&lt;/tr&gt;</v>
      </c>
      <c r="Q1259" s="106" t="str">
        <f>IF(PayItems[[#This Row],[Date Added / Modified]]&gt;0,TEXT(PayItems[[#This Row],[Date Added / Modified]],"m/d/yyy"),"")</f>
        <v/>
      </c>
    </row>
    <row r="1260" spans="1:17" x14ac:dyDescent="0.2">
      <c r="A1260" s="6" t="s">
        <v>1624</v>
      </c>
      <c r="B1260" s="6" t="s">
        <v>1625</v>
      </c>
      <c r="C1260" s="6" t="s">
        <v>109</v>
      </c>
      <c r="D1260" s="6" t="s">
        <v>10436</v>
      </c>
      <c r="E1260" s="8" t="s">
        <v>62</v>
      </c>
      <c r="F1260" s="8">
        <v>0</v>
      </c>
      <c r="G1260" s="8">
        <v>3</v>
      </c>
      <c r="H1260" s="6" t="s">
        <v>344</v>
      </c>
      <c r="I1260" s="176" t="s">
        <v>11389</v>
      </c>
      <c r="J1260" s="176" t="s">
        <v>11389</v>
      </c>
      <c r="K1260" s="176" t="s">
        <v>11388</v>
      </c>
      <c r="L1260" s="8">
        <v>14</v>
      </c>
      <c r="M1260" s="116"/>
      <c r="P12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&lt;tr&gt;&lt;td&gt;56601-2200&lt;/td&gt;&lt;td&gt;Shotcrete, grading B, 100mm depth&lt;/td&gt;&lt;td&gt;m2&lt;/td&gt;&lt;td&gt;SHOTCRETE, GRADING B, 4-INCH DEPTH&lt;/td&gt;&lt;td&gt;SQYD&lt;/td&gt;&lt;td&gt;0&lt;/td&gt;&lt;td&gt;3&lt;/td&gt;&lt;td&gt;N&lt;/td&gt;&lt;td&gt; &lt;/td&gt;&lt;td&gt;&lt;/td&gt;&lt;/tr&gt;</v>
      </c>
      <c r="Q1260" s="106" t="str">
        <f>IF(PayItems[[#This Row],[Date Added / Modified]]&gt;0,TEXT(PayItems[[#This Row],[Date Added / Modified]],"m/d/yyy"),"")</f>
        <v/>
      </c>
    </row>
    <row r="1261" spans="1:17" x14ac:dyDescent="0.2">
      <c r="A1261" s="6" t="s">
        <v>1626</v>
      </c>
      <c r="B1261" s="6" t="s">
        <v>1627</v>
      </c>
      <c r="C1261" s="6" t="s">
        <v>109</v>
      </c>
      <c r="D1261" s="6" t="s">
        <v>1628</v>
      </c>
      <c r="E1261" s="8" t="s">
        <v>62</v>
      </c>
      <c r="F1261" s="8">
        <v>0</v>
      </c>
      <c r="G1261" s="8">
        <v>3</v>
      </c>
      <c r="H1261" s="6" t="s">
        <v>344</v>
      </c>
      <c r="I1261" s="176" t="s">
        <v>11389</v>
      </c>
      <c r="J1261" s="176" t="s">
        <v>11389</v>
      </c>
      <c r="K1261" s="176" t="s">
        <v>11388</v>
      </c>
      <c r="L1261" s="8">
        <v>14</v>
      </c>
      <c r="M1261" s="116"/>
      <c r="P12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&lt;tr&gt;&lt;td&gt;56601-3000&lt;/td&gt;&lt;td&gt;Shotcrete, 150mm depth&lt;/td&gt;&lt;td&gt;m2&lt;/td&gt;&lt;td&gt;SHOTCRETE, 6-INCH DEPTH&lt;/td&gt;&lt;td&gt;SQYD&lt;/td&gt;&lt;td&gt;0&lt;/td&gt;&lt;td&gt;3&lt;/td&gt;&lt;td&gt;N&lt;/td&gt;&lt;td&gt; &lt;/td&gt;&lt;td&gt;&lt;/td&gt;&lt;/tr&gt;</v>
      </c>
      <c r="Q1261" s="106" t="str">
        <f>IF(PayItems[[#This Row],[Date Added / Modified]]&gt;0,TEXT(PayItems[[#This Row],[Date Added / Modified]],"m/d/yyy"),"")</f>
        <v/>
      </c>
    </row>
    <row r="1262" spans="1:17" x14ac:dyDescent="0.2">
      <c r="A1262" s="6" t="s">
        <v>1629</v>
      </c>
      <c r="B1262" s="6" t="s">
        <v>1630</v>
      </c>
      <c r="C1262" s="6" t="s">
        <v>109</v>
      </c>
      <c r="D1262" s="6" t="s">
        <v>10437</v>
      </c>
      <c r="E1262" s="8" t="s">
        <v>62</v>
      </c>
      <c r="F1262" s="8">
        <v>0</v>
      </c>
      <c r="G1262" s="8">
        <v>3</v>
      </c>
      <c r="H1262" s="6" t="s">
        <v>344</v>
      </c>
      <c r="I1262" s="176" t="s">
        <v>11389</v>
      </c>
      <c r="J1262" s="176" t="s">
        <v>11389</v>
      </c>
      <c r="K1262" s="176" t="s">
        <v>11388</v>
      </c>
      <c r="L1262" s="8">
        <v>14</v>
      </c>
      <c r="M1262" s="116"/>
      <c r="P12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&lt;tr&gt;&lt;td&gt;56601-3100&lt;/td&gt;&lt;td&gt;Shotcrete, grading A, 150mm depth&lt;/td&gt;&lt;td&gt;m2&lt;/td&gt;&lt;td&gt;SHOTCRETE, GRADING A, 6-INCH DEPTH&lt;/td&gt;&lt;td&gt;SQYD&lt;/td&gt;&lt;td&gt;0&lt;/td&gt;&lt;td&gt;3&lt;/td&gt;&lt;td&gt;N&lt;/td&gt;&lt;td&gt; &lt;/td&gt;&lt;td&gt;&lt;/td&gt;&lt;/tr&gt;</v>
      </c>
      <c r="Q1262" s="106" t="str">
        <f>IF(PayItems[[#This Row],[Date Added / Modified]]&gt;0,TEXT(PayItems[[#This Row],[Date Added / Modified]],"m/d/yyy"),"")</f>
        <v/>
      </c>
    </row>
    <row r="1263" spans="1:17" x14ac:dyDescent="0.2">
      <c r="A1263" s="6" t="s">
        <v>1631</v>
      </c>
      <c r="B1263" s="6" t="s">
        <v>1632</v>
      </c>
      <c r="C1263" s="6" t="s">
        <v>109</v>
      </c>
      <c r="D1263" s="6" t="s">
        <v>10438</v>
      </c>
      <c r="E1263" s="8" t="s">
        <v>62</v>
      </c>
      <c r="F1263" s="8">
        <v>0</v>
      </c>
      <c r="G1263" s="8">
        <v>3</v>
      </c>
      <c r="H1263" s="6" t="s">
        <v>344</v>
      </c>
      <c r="I1263" s="176" t="s">
        <v>11389</v>
      </c>
      <c r="J1263" s="176" t="s">
        <v>11389</v>
      </c>
      <c r="K1263" s="176" t="s">
        <v>11388</v>
      </c>
      <c r="L1263" s="8">
        <v>14</v>
      </c>
      <c r="M1263" s="116"/>
      <c r="P12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&lt;tr&gt;&lt;td&gt;56601-3200&lt;/td&gt;&lt;td&gt;Shotcrete, grading B, 150mm depth&lt;/td&gt;&lt;td&gt;m2&lt;/td&gt;&lt;td&gt;SHOTCRETE, GRADING B, 6-INCH DEPTH&lt;/td&gt;&lt;td&gt;SQYD&lt;/td&gt;&lt;td&gt;0&lt;/td&gt;&lt;td&gt;3&lt;/td&gt;&lt;td&gt;N&lt;/td&gt;&lt;td&gt; &lt;/td&gt;&lt;td&gt;&lt;/td&gt;&lt;/tr&gt;</v>
      </c>
      <c r="Q1263" s="106" t="str">
        <f>IF(PayItems[[#This Row],[Date Added / Modified]]&gt;0,TEXT(PayItems[[#This Row],[Date Added / Modified]],"m/d/yyy"),"")</f>
        <v/>
      </c>
    </row>
    <row r="1264" spans="1:17" x14ac:dyDescent="0.2">
      <c r="A1264" s="6" t="s">
        <v>1633</v>
      </c>
      <c r="B1264" s="6" t="s">
        <v>147</v>
      </c>
      <c r="C1264" s="6" t="s">
        <v>113</v>
      </c>
      <c r="D1264" s="6" t="s">
        <v>1605</v>
      </c>
      <c r="E1264" s="8" t="s">
        <v>65</v>
      </c>
      <c r="F1264" s="8">
        <v>0</v>
      </c>
      <c r="G1264" s="8">
        <v>3</v>
      </c>
      <c r="H1264" s="6" t="s">
        <v>344</v>
      </c>
      <c r="I1264" s="176" t="s">
        <v>11389</v>
      </c>
      <c r="J1264" s="176" t="s">
        <v>11389</v>
      </c>
      <c r="K1264" s="176" t="s">
        <v>11388</v>
      </c>
      <c r="L1264" s="8">
        <v>14</v>
      </c>
      <c r="M1264" s="116"/>
      <c r="P12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&lt;tr&gt;&lt;td&gt;56602-0000&lt;/td&gt;&lt;td&gt;Shotcrete&lt;/td&gt;&lt;td&gt;m3&lt;/td&gt;&lt;td&gt;SHOTCRETE&lt;/td&gt;&lt;td&gt;CUYD&lt;/td&gt;&lt;td&gt;0&lt;/td&gt;&lt;td&gt;3&lt;/td&gt;&lt;td&gt;N&lt;/td&gt;&lt;td&gt; &lt;/td&gt;&lt;td&gt;&lt;/td&gt;&lt;/tr&gt;</v>
      </c>
      <c r="Q1264" s="106" t="str">
        <f>IF(PayItems[[#This Row],[Date Added / Modified]]&gt;0,TEXT(PayItems[[#This Row],[Date Added / Modified]],"m/d/yyy"),"")</f>
        <v/>
      </c>
    </row>
    <row r="1265" spans="1:17" x14ac:dyDescent="0.2">
      <c r="A1265" s="6" t="s">
        <v>1634</v>
      </c>
      <c r="B1265" s="6" t="s">
        <v>1607</v>
      </c>
      <c r="C1265" s="6" t="s">
        <v>113</v>
      </c>
      <c r="D1265" s="6" t="s">
        <v>1608</v>
      </c>
      <c r="E1265" s="8" t="s">
        <v>65</v>
      </c>
      <c r="F1265" s="8">
        <v>0</v>
      </c>
      <c r="G1265" s="8">
        <v>3</v>
      </c>
      <c r="H1265" s="6" t="s">
        <v>344</v>
      </c>
      <c r="I1265" s="176" t="s">
        <v>11389</v>
      </c>
      <c r="J1265" s="176" t="s">
        <v>11389</v>
      </c>
      <c r="K1265" s="176" t="s">
        <v>11388</v>
      </c>
      <c r="L1265" s="8">
        <v>14</v>
      </c>
      <c r="M1265" s="116"/>
      <c r="P12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&lt;tr&gt;&lt;td&gt;56602-0100&lt;/td&gt;&lt;td&gt;Shotcrete, grading A&lt;/td&gt;&lt;td&gt;m3&lt;/td&gt;&lt;td&gt;SHOTCRETE, GRADING A&lt;/td&gt;&lt;td&gt;CUYD&lt;/td&gt;&lt;td&gt;0&lt;/td&gt;&lt;td&gt;3&lt;/td&gt;&lt;td&gt;N&lt;/td&gt;&lt;td&gt; &lt;/td&gt;&lt;td&gt;&lt;/td&gt;&lt;/tr&gt;</v>
      </c>
      <c r="Q1265" s="106" t="str">
        <f>IF(PayItems[[#This Row],[Date Added / Modified]]&gt;0,TEXT(PayItems[[#This Row],[Date Added / Modified]],"m/d/yyy"),"")</f>
        <v/>
      </c>
    </row>
    <row r="1266" spans="1:17" x14ac:dyDescent="0.2">
      <c r="A1266" s="6" t="s">
        <v>1635</v>
      </c>
      <c r="B1266" s="6" t="s">
        <v>1610</v>
      </c>
      <c r="C1266" s="6" t="s">
        <v>113</v>
      </c>
      <c r="D1266" s="6" t="s">
        <v>1611</v>
      </c>
      <c r="E1266" s="8" t="s">
        <v>65</v>
      </c>
      <c r="F1266" s="8">
        <v>0</v>
      </c>
      <c r="G1266" s="8">
        <v>3</v>
      </c>
      <c r="H1266" s="6" t="s">
        <v>344</v>
      </c>
      <c r="I1266" s="176" t="s">
        <v>11389</v>
      </c>
      <c r="J1266" s="176" t="s">
        <v>11389</v>
      </c>
      <c r="K1266" s="176" t="s">
        <v>11388</v>
      </c>
      <c r="L1266" s="8">
        <v>14</v>
      </c>
      <c r="M1266" s="116"/>
      <c r="P12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&lt;tr&gt;&lt;td&gt;56602-0200&lt;/td&gt;&lt;td&gt;Shotcrete, grading B&lt;/td&gt;&lt;td&gt;m3&lt;/td&gt;&lt;td&gt;SHOTCRETE, GRADING B&lt;/td&gt;&lt;td&gt;CUYD&lt;/td&gt;&lt;td&gt;0&lt;/td&gt;&lt;td&gt;3&lt;/td&gt;&lt;td&gt;N&lt;/td&gt;&lt;td&gt; &lt;/td&gt;&lt;td&gt;&lt;/td&gt;&lt;/tr&gt;</v>
      </c>
      <c r="Q1266" s="106" t="str">
        <f>IF(PayItems[[#This Row],[Date Added / Modified]]&gt;0,TEXT(PayItems[[#This Row],[Date Added / Modified]],"m/d/yyy"),"")</f>
        <v/>
      </c>
    </row>
    <row r="1267" spans="1:17" x14ac:dyDescent="0.2">
      <c r="A1267" s="6" t="s">
        <v>1636</v>
      </c>
      <c r="B1267" s="6" t="s">
        <v>148</v>
      </c>
      <c r="C1267" s="6" t="s">
        <v>109</v>
      </c>
      <c r="D1267" s="6" t="s">
        <v>1637</v>
      </c>
      <c r="E1267" s="8" t="s">
        <v>62</v>
      </c>
      <c r="F1267" s="8">
        <v>0</v>
      </c>
      <c r="G1267" s="8">
        <v>3</v>
      </c>
      <c r="H1267" s="6" t="s">
        <v>344</v>
      </c>
      <c r="I1267" s="176" t="s">
        <v>11389</v>
      </c>
      <c r="J1267" s="176" t="s">
        <v>11389</v>
      </c>
      <c r="K1267" s="176" t="s">
        <v>11388</v>
      </c>
      <c r="L1267" s="8">
        <v>14</v>
      </c>
      <c r="M1267" s="116"/>
      <c r="P12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&lt;tr&gt;&lt;td&gt;56603-0000&lt;/td&gt;&lt;td&gt;Reinforced shotcrete&lt;/td&gt;&lt;td&gt;m2&lt;/td&gt;&lt;td&gt;REINFORCED SHOTCRETE&lt;/td&gt;&lt;td&gt;SQYD&lt;/td&gt;&lt;td&gt;0&lt;/td&gt;&lt;td&gt;3&lt;/td&gt;&lt;td&gt;N&lt;/td&gt;&lt;td&gt; &lt;/td&gt;&lt;td&gt;&lt;/td&gt;&lt;/tr&gt;</v>
      </c>
      <c r="Q1267" s="106" t="str">
        <f>IF(PayItems[[#This Row],[Date Added / Modified]]&gt;0,TEXT(PayItems[[#This Row],[Date Added / Modified]],"m/d/yyy"),"")</f>
        <v/>
      </c>
    </row>
    <row r="1268" spans="1:17" x14ac:dyDescent="0.2">
      <c r="A1268" s="6" t="s">
        <v>1638</v>
      </c>
      <c r="B1268" s="6" t="s">
        <v>1639</v>
      </c>
      <c r="C1268" s="6" t="s">
        <v>109</v>
      </c>
      <c r="D1268" s="6" t="s">
        <v>1640</v>
      </c>
      <c r="E1268" s="8" t="s">
        <v>62</v>
      </c>
      <c r="F1268" s="8">
        <v>0</v>
      </c>
      <c r="G1268" s="8">
        <v>3</v>
      </c>
      <c r="H1268" s="6" t="s">
        <v>344</v>
      </c>
      <c r="I1268" s="176" t="s">
        <v>11389</v>
      </c>
      <c r="J1268" s="176" t="s">
        <v>11389</v>
      </c>
      <c r="K1268" s="176" t="s">
        <v>11388</v>
      </c>
      <c r="L1268" s="8">
        <v>14</v>
      </c>
      <c r="M1268" s="116"/>
      <c r="P12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&lt;tr&gt;&lt;td&gt;56603-0100&lt;/td&gt;&lt;td&gt;Reinforced shotcrete, grading A&lt;/td&gt;&lt;td&gt;m2&lt;/td&gt;&lt;td&gt;REINFORCED SHOTCRETE, GRADING A&lt;/td&gt;&lt;td&gt;SQYD&lt;/td&gt;&lt;td&gt;0&lt;/td&gt;&lt;td&gt;3&lt;/td&gt;&lt;td&gt;N&lt;/td&gt;&lt;td&gt; &lt;/td&gt;&lt;td&gt;&lt;/td&gt;&lt;/tr&gt;</v>
      </c>
      <c r="Q1268" s="106" t="str">
        <f>IF(PayItems[[#This Row],[Date Added / Modified]]&gt;0,TEXT(PayItems[[#This Row],[Date Added / Modified]],"m/d/yyy"),"")</f>
        <v/>
      </c>
    </row>
    <row r="1269" spans="1:17" x14ac:dyDescent="0.2">
      <c r="A1269" s="6" t="s">
        <v>1641</v>
      </c>
      <c r="B1269" s="6" t="s">
        <v>1642</v>
      </c>
      <c r="C1269" s="6" t="s">
        <v>109</v>
      </c>
      <c r="D1269" s="6" t="s">
        <v>1643</v>
      </c>
      <c r="E1269" s="8" t="s">
        <v>62</v>
      </c>
      <c r="F1269" s="8">
        <v>0</v>
      </c>
      <c r="G1269" s="8">
        <v>3</v>
      </c>
      <c r="H1269" s="6" t="s">
        <v>344</v>
      </c>
      <c r="I1269" s="176" t="s">
        <v>11389</v>
      </c>
      <c r="J1269" s="176" t="s">
        <v>11389</v>
      </c>
      <c r="K1269" s="176" t="s">
        <v>11388</v>
      </c>
      <c r="L1269" s="8">
        <v>14</v>
      </c>
      <c r="M1269" s="116"/>
      <c r="P12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&lt;tr&gt;&lt;td&gt;56603-0200&lt;/td&gt;&lt;td&gt;Reinforced shotcrete, grading B&lt;/td&gt;&lt;td&gt;m2&lt;/td&gt;&lt;td&gt;REINFORCED SHOTCRETE, GRADING B&lt;/td&gt;&lt;td&gt;SQYD&lt;/td&gt;&lt;td&gt;0&lt;/td&gt;&lt;td&gt;3&lt;/td&gt;&lt;td&gt;N&lt;/td&gt;&lt;td&gt; &lt;/td&gt;&lt;td&gt;&lt;/td&gt;&lt;/tr&gt;</v>
      </c>
      <c r="Q1269" s="106" t="str">
        <f>IF(PayItems[[#This Row],[Date Added / Modified]]&gt;0,TEXT(PayItems[[#This Row],[Date Added / Modified]],"m/d/yyy"),"")</f>
        <v/>
      </c>
    </row>
    <row r="1270" spans="1:17" x14ac:dyDescent="0.2">
      <c r="A1270" s="6" t="s">
        <v>1644</v>
      </c>
      <c r="B1270" s="6" t="s">
        <v>1645</v>
      </c>
      <c r="C1270" s="6" t="s">
        <v>109</v>
      </c>
      <c r="D1270" s="6" t="s">
        <v>1646</v>
      </c>
      <c r="E1270" s="8" t="s">
        <v>62</v>
      </c>
      <c r="F1270" s="8">
        <v>0</v>
      </c>
      <c r="G1270" s="8">
        <v>3</v>
      </c>
      <c r="H1270" s="6" t="s">
        <v>344</v>
      </c>
      <c r="I1270" s="176" t="s">
        <v>11389</v>
      </c>
      <c r="J1270" s="176" t="s">
        <v>11389</v>
      </c>
      <c r="K1270" s="176" t="s">
        <v>11388</v>
      </c>
      <c r="L1270" s="8">
        <v>14</v>
      </c>
      <c r="M1270" s="116"/>
      <c r="P12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&lt;tr&gt;&lt;td&gt;56603-1000&lt;/td&gt;&lt;td&gt;Reinforced shotcrete, 50mm depth&lt;/td&gt;&lt;td&gt;m2&lt;/td&gt;&lt;td&gt;REINFORCED SHOTCRETE, 2-INCH DEPTH&lt;/td&gt;&lt;td&gt;SQYD&lt;/td&gt;&lt;td&gt;0&lt;/td&gt;&lt;td&gt;3&lt;/td&gt;&lt;td&gt;N&lt;/td&gt;&lt;td&gt; &lt;/td&gt;&lt;td&gt;&lt;/td&gt;&lt;/tr&gt;</v>
      </c>
      <c r="Q1270" s="106" t="str">
        <f>IF(PayItems[[#This Row],[Date Added / Modified]]&gt;0,TEXT(PayItems[[#This Row],[Date Added / Modified]],"m/d/yyy"),"")</f>
        <v/>
      </c>
    </row>
    <row r="1271" spans="1:17" x14ac:dyDescent="0.2">
      <c r="A1271" s="6" t="s">
        <v>1647</v>
      </c>
      <c r="B1271" s="6" t="s">
        <v>1648</v>
      </c>
      <c r="C1271" s="6" t="s">
        <v>109</v>
      </c>
      <c r="D1271" s="6" t="s">
        <v>10439</v>
      </c>
      <c r="E1271" s="8" t="s">
        <v>62</v>
      </c>
      <c r="F1271" s="8">
        <v>0</v>
      </c>
      <c r="G1271" s="8">
        <v>3</v>
      </c>
      <c r="H1271" s="6" t="s">
        <v>344</v>
      </c>
      <c r="I1271" s="176" t="s">
        <v>11389</v>
      </c>
      <c r="J1271" s="176" t="s">
        <v>11389</v>
      </c>
      <c r="K1271" s="176" t="s">
        <v>11388</v>
      </c>
      <c r="L1271" s="8">
        <v>14</v>
      </c>
      <c r="M1271" s="116"/>
      <c r="P12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&lt;tr&gt;&lt;td&gt;56603-1100&lt;/td&gt;&lt;td&gt;Reinforced shotcrete, grading A, 50mm depth&lt;/td&gt;&lt;td&gt;m2&lt;/td&gt;&lt;td&gt;REINFORCED SHOTCRETE, GRADING A, 2-INCH DEPTH&lt;/td&gt;&lt;td&gt;SQYD&lt;/td&gt;&lt;td&gt;0&lt;/td&gt;&lt;td&gt;3&lt;/td&gt;&lt;td&gt;N&lt;/td&gt;&lt;td&gt; &lt;/td&gt;&lt;td&gt;&lt;/td&gt;&lt;/tr&gt;</v>
      </c>
      <c r="Q1271" s="106" t="str">
        <f>IF(PayItems[[#This Row],[Date Added / Modified]]&gt;0,TEXT(PayItems[[#This Row],[Date Added / Modified]],"m/d/yyy"),"")</f>
        <v/>
      </c>
    </row>
    <row r="1272" spans="1:17" x14ac:dyDescent="0.2">
      <c r="A1272" s="6" t="s">
        <v>1649</v>
      </c>
      <c r="B1272" s="6" t="s">
        <v>1650</v>
      </c>
      <c r="C1272" s="6" t="s">
        <v>109</v>
      </c>
      <c r="D1272" s="6" t="s">
        <v>10440</v>
      </c>
      <c r="E1272" s="8" t="s">
        <v>62</v>
      </c>
      <c r="F1272" s="8">
        <v>0</v>
      </c>
      <c r="G1272" s="8">
        <v>3</v>
      </c>
      <c r="H1272" s="6" t="s">
        <v>344</v>
      </c>
      <c r="I1272" s="176" t="s">
        <v>11389</v>
      </c>
      <c r="J1272" s="176" t="s">
        <v>11389</v>
      </c>
      <c r="K1272" s="176" t="s">
        <v>11388</v>
      </c>
      <c r="L1272" s="8">
        <v>14</v>
      </c>
      <c r="M1272" s="116"/>
      <c r="P12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&lt;tr&gt;&lt;td&gt;56603-1200&lt;/td&gt;&lt;td&gt;Reinforced shotcrete, grading B, 50mm depth&lt;/td&gt;&lt;td&gt;m2&lt;/td&gt;&lt;td&gt;REINFORCED SHOTCRETE, GRADING B, 2-INCH DEPTH&lt;/td&gt;&lt;td&gt;SQYD&lt;/td&gt;&lt;td&gt;0&lt;/td&gt;&lt;td&gt;3&lt;/td&gt;&lt;td&gt;N&lt;/td&gt;&lt;td&gt; &lt;/td&gt;&lt;td&gt;&lt;/td&gt;&lt;/tr&gt;</v>
      </c>
      <c r="Q1272" s="106" t="str">
        <f>IF(PayItems[[#This Row],[Date Added / Modified]]&gt;0,TEXT(PayItems[[#This Row],[Date Added / Modified]],"m/d/yyy"),"")</f>
        <v/>
      </c>
    </row>
    <row r="1273" spans="1:17" x14ac:dyDescent="0.2">
      <c r="A1273" s="6" t="s">
        <v>1651</v>
      </c>
      <c r="B1273" s="6" t="s">
        <v>1652</v>
      </c>
      <c r="C1273" s="6" t="s">
        <v>109</v>
      </c>
      <c r="D1273" s="6" t="s">
        <v>1653</v>
      </c>
      <c r="E1273" s="8" t="s">
        <v>62</v>
      </c>
      <c r="F1273" s="8">
        <v>0</v>
      </c>
      <c r="G1273" s="8">
        <v>3</v>
      </c>
      <c r="H1273" s="6" t="s">
        <v>344</v>
      </c>
      <c r="I1273" s="176" t="s">
        <v>11389</v>
      </c>
      <c r="J1273" s="176" t="s">
        <v>11389</v>
      </c>
      <c r="K1273" s="176" t="s">
        <v>11388</v>
      </c>
      <c r="L1273" s="8">
        <v>14</v>
      </c>
      <c r="M1273" s="116"/>
      <c r="P12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&lt;tr&gt;&lt;td&gt;56603-2000&lt;/td&gt;&lt;td&gt;Reinforced shotcrete, 100mm depth&lt;/td&gt;&lt;td&gt;m2&lt;/td&gt;&lt;td&gt;REINFORCED SHOTCRETE, 4-INCH DEPTH&lt;/td&gt;&lt;td&gt;SQYD&lt;/td&gt;&lt;td&gt;0&lt;/td&gt;&lt;td&gt;3&lt;/td&gt;&lt;td&gt;N&lt;/td&gt;&lt;td&gt; &lt;/td&gt;&lt;td&gt;&lt;/td&gt;&lt;/tr&gt;</v>
      </c>
      <c r="Q1273" s="106" t="str">
        <f>IF(PayItems[[#This Row],[Date Added / Modified]]&gt;0,TEXT(PayItems[[#This Row],[Date Added / Modified]],"m/d/yyy"),"")</f>
        <v/>
      </c>
    </row>
    <row r="1274" spans="1:17" x14ac:dyDescent="0.2">
      <c r="A1274" s="6" t="s">
        <v>1654</v>
      </c>
      <c r="B1274" s="6" t="s">
        <v>1655</v>
      </c>
      <c r="C1274" s="6" t="s">
        <v>109</v>
      </c>
      <c r="D1274" s="6" t="s">
        <v>10441</v>
      </c>
      <c r="E1274" s="8" t="s">
        <v>62</v>
      </c>
      <c r="F1274" s="8">
        <v>0</v>
      </c>
      <c r="G1274" s="8">
        <v>3</v>
      </c>
      <c r="H1274" s="6" t="s">
        <v>344</v>
      </c>
      <c r="I1274" s="176" t="s">
        <v>11389</v>
      </c>
      <c r="J1274" s="176" t="s">
        <v>11389</v>
      </c>
      <c r="K1274" s="176" t="s">
        <v>11388</v>
      </c>
      <c r="L1274" s="8">
        <v>14</v>
      </c>
      <c r="M1274" s="116"/>
      <c r="P12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&lt;tr&gt;&lt;td&gt;56603-2100&lt;/td&gt;&lt;td&gt;Reinforced shotcrete, grading A, 100mm depth&lt;/td&gt;&lt;td&gt;m2&lt;/td&gt;&lt;td&gt;REINFORCED SHOTCRETE, GRADING A, 4-INCH DEPTH&lt;/td&gt;&lt;td&gt;SQYD&lt;/td&gt;&lt;td&gt;0&lt;/td&gt;&lt;td&gt;3&lt;/td&gt;&lt;td&gt;N&lt;/td&gt;&lt;td&gt; &lt;/td&gt;&lt;td&gt;&lt;/td&gt;&lt;/tr&gt;</v>
      </c>
      <c r="Q1274" s="106" t="str">
        <f>IF(PayItems[[#This Row],[Date Added / Modified]]&gt;0,TEXT(PayItems[[#This Row],[Date Added / Modified]],"m/d/yyy"),"")</f>
        <v/>
      </c>
    </row>
    <row r="1275" spans="1:17" x14ac:dyDescent="0.2">
      <c r="A1275" s="6" t="s">
        <v>1656</v>
      </c>
      <c r="B1275" s="6" t="s">
        <v>1657</v>
      </c>
      <c r="C1275" s="6" t="s">
        <v>109</v>
      </c>
      <c r="D1275" s="6" t="s">
        <v>10442</v>
      </c>
      <c r="E1275" s="8" t="s">
        <v>62</v>
      </c>
      <c r="F1275" s="8">
        <v>0</v>
      </c>
      <c r="G1275" s="8">
        <v>3</v>
      </c>
      <c r="H1275" s="6" t="s">
        <v>344</v>
      </c>
      <c r="I1275" s="176" t="s">
        <v>11389</v>
      </c>
      <c r="J1275" s="176" t="s">
        <v>11389</v>
      </c>
      <c r="K1275" s="176" t="s">
        <v>11388</v>
      </c>
      <c r="L1275" s="8">
        <v>14</v>
      </c>
      <c r="M1275" s="116"/>
      <c r="P12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&lt;tr&gt;&lt;td&gt;56603-2200&lt;/td&gt;&lt;td&gt;Reinforced shotcrete, grading B, 100mm depth&lt;/td&gt;&lt;td&gt;m2&lt;/td&gt;&lt;td&gt;REINFORCED SHOTCRETE, GRADING B, 4-INCH DEPTH&lt;/td&gt;&lt;td&gt;SQYD&lt;/td&gt;&lt;td&gt;0&lt;/td&gt;&lt;td&gt;3&lt;/td&gt;&lt;td&gt;N&lt;/td&gt;&lt;td&gt; &lt;/td&gt;&lt;td&gt;&lt;/td&gt;&lt;/tr&gt;</v>
      </c>
      <c r="Q1275" s="106" t="str">
        <f>IF(PayItems[[#This Row],[Date Added / Modified]]&gt;0,TEXT(PayItems[[#This Row],[Date Added / Modified]],"m/d/yyy"),"")</f>
        <v/>
      </c>
    </row>
    <row r="1276" spans="1:17" x14ac:dyDescent="0.2">
      <c r="A1276" s="6" t="s">
        <v>1658</v>
      </c>
      <c r="B1276" s="6" t="s">
        <v>1659</v>
      </c>
      <c r="C1276" s="6" t="s">
        <v>109</v>
      </c>
      <c r="D1276" s="6" t="s">
        <v>1660</v>
      </c>
      <c r="E1276" s="8" t="s">
        <v>62</v>
      </c>
      <c r="F1276" s="8">
        <v>0</v>
      </c>
      <c r="G1276" s="8">
        <v>3</v>
      </c>
      <c r="H1276" s="6" t="s">
        <v>344</v>
      </c>
      <c r="I1276" s="176" t="s">
        <v>11389</v>
      </c>
      <c r="J1276" s="176" t="s">
        <v>11389</v>
      </c>
      <c r="K1276" s="176" t="s">
        <v>11388</v>
      </c>
      <c r="L1276" s="8">
        <v>14</v>
      </c>
      <c r="M1276" s="116"/>
      <c r="P12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&lt;tr&gt;&lt;td&gt;56603-3000&lt;/td&gt;&lt;td&gt;Reinforced shotcrete, 150mm depth&lt;/td&gt;&lt;td&gt;m2&lt;/td&gt;&lt;td&gt;REINFORCED SHOTCRETE, 6-INCH DEPTH&lt;/td&gt;&lt;td&gt;SQYD&lt;/td&gt;&lt;td&gt;0&lt;/td&gt;&lt;td&gt;3&lt;/td&gt;&lt;td&gt;N&lt;/td&gt;&lt;td&gt; &lt;/td&gt;&lt;td&gt;&lt;/td&gt;&lt;/tr&gt;</v>
      </c>
      <c r="Q1276" s="106" t="str">
        <f>IF(PayItems[[#This Row],[Date Added / Modified]]&gt;0,TEXT(PayItems[[#This Row],[Date Added / Modified]],"m/d/yyy"),"")</f>
        <v/>
      </c>
    </row>
    <row r="1277" spans="1:17" x14ac:dyDescent="0.2">
      <c r="A1277" s="6" t="s">
        <v>1661</v>
      </c>
      <c r="B1277" s="6" t="s">
        <v>1662</v>
      </c>
      <c r="C1277" s="6" t="s">
        <v>109</v>
      </c>
      <c r="D1277" s="6" t="s">
        <v>10443</v>
      </c>
      <c r="E1277" s="8" t="s">
        <v>62</v>
      </c>
      <c r="F1277" s="8">
        <v>0</v>
      </c>
      <c r="G1277" s="8">
        <v>3</v>
      </c>
      <c r="H1277" s="6" t="s">
        <v>344</v>
      </c>
      <c r="I1277" s="176" t="s">
        <v>11389</v>
      </c>
      <c r="J1277" s="176" t="s">
        <v>11389</v>
      </c>
      <c r="K1277" s="176" t="s">
        <v>11388</v>
      </c>
      <c r="L1277" s="8">
        <v>14</v>
      </c>
      <c r="M1277" s="116"/>
      <c r="P12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&lt;tr&gt;&lt;td&gt;56603-3100&lt;/td&gt;&lt;td&gt;Reinforced shotcrete, grading A, 150mm depth&lt;/td&gt;&lt;td&gt;m2&lt;/td&gt;&lt;td&gt;REINFORCED SHOTCRETE, GRADING A, 6-INCH DEPTH&lt;/td&gt;&lt;td&gt;SQYD&lt;/td&gt;&lt;td&gt;0&lt;/td&gt;&lt;td&gt;3&lt;/td&gt;&lt;td&gt;N&lt;/td&gt;&lt;td&gt; &lt;/td&gt;&lt;td&gt;&lt;/td&gt;&lt;/tr&gt;</v>
      </c>
      <c r="Q1277" s="106" t="str">
        <f>IF(PayItems[[#This Row],[Date Added / Modified]]&gt;0,TEXT(PayItems[[#This Row],[Date Added / Modified]],"m/d/yyy"),"")</f>
        <v/>
      </c>
    </row>
    <row r="1278" spans="1:17" x14ac:dyDescent="0.2">
      <c r="A1278" s="6" t="s">
        <v>1663</v>
      </c>
      <c r="B1278" s="6" t="s">
        <v>1664</v>
      </c>
      <c r="C1278" s="6" t="s">
        <v>109</v>
      </c>
      <c r="D1278" s="6" t="s">
        <v>10444</v>
      </c>
      <c r="E1278" s="8" t="s">
        <v>62</v>
      </c>
      <c r="F1278" s="8">
        <v>0</v>
      </c>
      <c r="G1278" s="8">
        <v>3</v>
      </c>
      <c r="H1278" s="6" t="s">
        <v>344</v>
      </c>
      <c r="I1278" s="176" t="s">
        <v>11389</v>
      </c>
      <c r="J1278" s="176" t="s">
        <v>11389</v>
      </c>
      <c r="K1278" s="176" t="s">
        <v>11388</v>
      </c>
      <c r="L1278" s="8">
        <v>14</v>
      </c>
      <c r="M1278" s="116"/>
      <c r="P12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&lt;tr&gt;&lt;td&gt;56603-3200&lt;/td&gt;&lt;td&gt;Reinforced shotcrete, grading B, 150mm depth&lt;/td&gt;&lt;td&gt;m2&lt;/td&gt;&lt;td&gt;REINFORCED SHOTCRETE, GRADING B, 6-INCH DEPTH&lt;/td&gt;&lt;td&gt;SQYD&lt;/td&gt;&lt;td&gt;0&lt;/td&gt;&lt;td&gt;3&lt;/td&gt;&lt;td&gt;N&lt;/td&gt;&lt;td&gt; &lt;/td&gt;&lt;td&gt;&lt;/td&gt;&lt;/tr&gt;</v>
      </c>
      <c r="Q1278" s="106" t="str">
        <f>IF(PayItems[[#This Row],[Date Added / Modified]]&gt;0,TEXT(PayItems[[#This Row],[Date Added / Modified]],"m/d/yyy"),"")</f>
        <v/>
      </c>
    </row>
    <row r="1279" spans="1:17" x14ac:dyDescent="0.2">
      <c r="A1279" s="6" t="s">
        <v>1665</v>
      </c>
      <c r="B1279" s="6" t="s">
        <v>1666</v>
      </c>
      <c r="C1279" s="6" t="s">
        <v>109</v>
      </c>
      <c r="D1279" s="6" t="s">
        <v>1667</v>
      </c>
      <c r="E1279" s="8" t="s">
        <v>62</v>
      </c>
      <c r="F1279" s="8">
        <v>0</v>
      </c>
      <c r="G1279" s="8">
        <v>3</v>
      </c>
      <c r="H1279" s="6" t="s">
        <v>344</v>
      </c>
      <c r="I1279" s="176" t="s">
        <v>11389</v>
      </c>
      <c r="J1279" s="176" t="s">
        <v>11389</v>
      </c>
      <c r="K1279" s="176" t="s">
        <v>11388</v>
      </c>
      <c r="L1279" s="8">
        <v>14</v>
      </c>
      <c r="M1279" s="116"/>
      <c r="P12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&lt;tr&gt;&lt;td&gt;56603-4000&lt;/td&gt;&lt;td&gt;Reinforced shotcrete, 200mm depth&lt;/td&gt;&lt;td&gt;m2&lt;/td&gt;&lt;td&gt;REINFORCED SHOTCRETE, 8-INCH DEPTH&lt;/td&gt;&lt;td&gt;SQYD&lt;/td&gt;&lt;td&gt;0&lt;/td&gt;&lt;td&gt;3&lt;/td&gt;&lt;td&gt;N&lt;/td&gt;&lt;td&gt; &lt;/td&gt;&lt;td&gt;&lt;/td&gt;&lt;/tr&gt;</v>
      </c>
      <c r="Q1279" s="106" t="str">
        <f>IF(PayItems[[#This Row],[Date Added / Modified]]&gt;0,TEXT(PayItems[[#This Row],[Date Added / Modified]],"m/d/yyy"),"")</f>
        <v/>
      </c>
    </row>
    <row r="1280" spans="1:17" x14ac:dyDescent="0.2">
      <c r="A1280" s="6" t="s">
        <v>1668</v>
      </c>
      <c r="B1280" s="6" t="s">
        <v>1669</v>
      </c>
      <c r="C1280" s="6" t="s">
        <v>109</v>
      </c>
      <c r="D1280" s="6" t="s">
        <v>10445</v>
      </c>
      <c r="E1280" s="8" t="s">
        <v>62</v>
      </c>
      <c r="F1280" s="8">
        <v>0</v>
      </c>
      <c r="G1280" s="8">
        <v>3</v>
      </c>
      <c r="H1280" s="6" t="s">
        <v>344</v>
      </c>
      <c r="I1280" s="176" t="s">
        <v>11389</v>
      </c>
      <c r="J1280" s="176" t="s">
        <v>11389</v>
      </c>
      <c r="K1280" s="176" t="s">
        <v>11388</v>
      </c>
      <c r="L1280" s="8">
        <v>14</v>
      </c>
      <c r="M1280" s="116"/>
      <c r="P12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&lt;tr&gt;&lt;td&gt;56603-4100&lt;/td&gt;&lt;td&gt;Reinforced shotcrete, grading A, 200mm depth&lt;/td&gt;&lt;td&gt;m2&lt;/td&gt;&lt;td&gt;REINFORCED SHOTCRETE, GRADING A, 8-INCH DEPTH&lt;/td&gt;&lt;td&gt;SQYD&lt;/td&gt;&lt;td&gt;0&lt;/td&gt;&lt;td&gt;3&lt;/td&gt;&lt;td&gt;N&lt;/td&gt;&lt;td&gt; &lt;/td&gt;&lt;td&gt;&lt;/td&gt;&lt;/tr&gt;</v>
      </c>
      <c r="Q1280" s="106" t="str">
        <f>IF(PayItems[[#This Row],[Date Added / Modified]]&gt;0,TEXT(PayItems[[#This Row],[Date Added / Modified]],"m/d/yyy"),"")</f>
        <v/>
      </c>
    </row>
    <row r="1281" spans="1:17" x14ac:dyDescent="0.2">
      <c r="A1281" s="6" t="s">
        <v>1670</v>
      </c>
      <c r="B1281" s="6" t="s">
        <v>1671</v>
      </c>
      <c r="C1281" s="6" t="s">
        <v>109</v>
      </c>
      <c r="D1281" s="6" t="s">
        <v>10446</v>
      </c>
      <c r="E1281" s="8" t="s">
        <v>62</v>
      </c>
      <c r="F1281" s="8">
        <v>0</v>
      </c>
      <c r="G1281" s="8">
        <v>3</v>
      </c>
      <c r="H1281" s="6" t="s">
        <v>344</v>
      </c>
      <c r="I1281" s="176" t="s">
        <v>11389</v>
      </c>
      <c r="J1281" s="176" t="s">
        <v>11389</v>
      </c>
      <c r="K1281" s="176" t="s">
        <v>11388</v>
      </c>
      <c r="L1281" s="8">
        <v>14</v>
      </c>
      <c r="M1281" s="116"/>
      <c r="P12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&lt;tr&gt;&lt;td&gt;56603-4200&lt;/td&gt;&lt;td&gt;Reinforced shotcrete, grading B, 200mm depth&lt;/td&gt;&lt;td&gt;m2&lt;/td&gt;&lt;td&gt;REINFORCED SHOTCRETE, GRADING B, 8-INCH DEPTH&lt;/td&gt;&lt;td&gt;SQYD&lt;/td&gt;&lt;td&gt;0&lt;/td&gt;&lt;td&gt;3&lt;/td&gt;&lt;td&gt;N&lt;/td&gt;&lt;td&gt; &lt;/td&gt;&lt;td&gt;&lt;/td&gt;&lt;/tr&gt;</v>
      </c>
      <c r="Q1281" s="106" t="str">
        <f>IF(PayItems[[#This Row],[Date Added / Modified]]&gt;0,TEXT(PayItems[[#This Row],[Date Added / Modified]],"m/d/yyy"),"")</f>
        <v/>
      </c>
    </row>
    <row r="1282" spans="1:17" x14ac:dyDescent="0.2">
      <c r="A1282" s="6" t="s">
        <v>1672</v>
      </c>
      <c r="B1282" s="6" t="s">
        <v>1673</v>
      </c>
      <c r="C1282" s="6" t="s">
        <v>109</v>
      </c>
      <c r="D1282" s="6" t="s">
        <v>1674</v>
      </c>
      <c r="E1282" s="8" t="s">
        <v>62</v>
      </c>
      <c r="F1282" s="8">
        <v>0</v>
      </c>
      <c r="G1282" s="8">
        <v>3</v>
      </c>
      <c r="H1282" s="6" t="s">
        <v>344</v>
      </c>
      <c r="I1282" s="176" t="s">
        <v>11389</v>
      </c>
      <c r="J1282" s="176" t="s">
        <v>11389</v>
      </c>
      <c r="K1282" s="176" t="s">
        <v>11388</v>
      </c>
      <c r="L1282" s="8">
        <v>14</v>
      </c>
      <c r="M1282" s="116"/>
      <c r="P12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&lt;tr&gt;&lt;td&gt;56603-5000&lt;/td&gt;&lt;td&gt;Reinforced shotcrete, 250mm depth&lt;/td&gt;&lt;td&gt;m2&lt;/td&gt;&lt;td&gt;REINFORCED SHOTCRETE, 10-INCH DEPTH&lt;/td&gt;&lt;td&gt;SQYD&lt;/td&gt;&lt;td&gt;0&lt;/td&gt;&lt;td&gt;3&lt;/td&gt;&lt;td&gt;N&lt;/td&gt;&lt;td&gt; &lt;/td&gt;&lt;td&gt;&lt;/td&gt;&lt;/tr&gt;</v>
      </c>
      <c r="Q1282" s="106" t="str">
        <f>IF(PayItems[[#This Row],[Date Added / Modified]]&gt;0,TEXT(PayItems[[#This Row],[Date Added / Modified]],"m/d/yyy"),"")</f>
        <v/>
      </c>
    </row>
    <row r="1283" spans="1:17" x14ac:dyDescent="0.2">
      <c r="A1283" s="6" t="s">
        <v>1675</v>
      </c>
      <c r="B1283" s="6" t="s">
        <v>1676</v>
      </c>
      <c r="C1283" s="6" t="s">
        <v>109</v>
      </c>
      <c r="D1283" s="6" t="s">
        <v>10447</v>
      </c>
      <c r="E1283" s="8" t="s">
        <v>62</v>
      </c>
      <c r="F1283" s="8">
        <v>0</v>
      </c>
      <c r="G1283" s="8">
        <v>3</v>
      </c>
      <c r="H1283" s="6" t="s">
        <v>344</v>
      </c>
      <c r="I1283" s="176" t="s">
        <v>11389</v>
      </c>
      <c r="J1283" s="176" t="s">
        <v>11389</v>
      </c>
      <c r="K1283" s="176" t="s">
        <v>11388</v>
      </c>
      <c r="L1283" s="8">
        <v>14</v>
      </c>
      <c r="M1283" s="116"/>
      <c r="P12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&lt;tr&gt;&lt;td&gt;56603-5100&lt;/td&gt;&lt;td&gt;Reinforced shotcrete, grading A, 250mm depth&lt;/td&gt;&lt;td&gt;m2&lt;/td&gt;&lt;td&gt;REINFORCED SHOTCRETE, GRADING A, 10-INCH DEPTH&lt;/td&gt;&lt;td&gt;SQYD&lt;/td&gt;&lt;td&gt;0&lt;/td&gt;&lt;td&gt;3&lt;/td&gt;&lt;td&gt;N&lt;/td&gt;&lt;td&gt; &lt;/td&gt;&lt;td&gt;&lt;/td&gt;&lt;/tr&gt;</v>
      </c>
      <c r="Q1283" s="106" t="str">
        <f>IF(PayItems[[#This Row],[Date Added / Modified]]&gt;0,TEXT(PayItems[[#This Row],[Date Added / Modified]],"m/d/yyy"),"")</f>
        <v/>
      </c>
    </row>
    <row r="1284" spans="1:17" x14ac:dyDescent="0.2">
      <c r="A1284" s="6" t="s">
        <v>1677</v>
      </c>
      <c r="B1284" s="6" t="s">
        <v>1678</v>
      </c>
      <c r="C1284" s="6" t="s">
        <v>109</v>
      </c>
      <c r="D1284" s="6" t="s">
        <v>10448</v>
      </c>
      <c r="E1284" s="8" t="s">
        <v>62</v>
      </c>
      <c r="F1284" s="8">
        <v>0</v>
      </c>
      <c r="G1284" s="8">
        <v>3</v>
      </c>
      <c r="H1284" s="6" t="s">
        <v>344</v>
      </c>
      <c r="I1284" s="176" t="s">
        <v>11389</v>
      </c>
      <c r="J1284" s="176" t="s">
        <v>11389</v>
      </c>
      <c r="K1284" s="176" t="s">
        <v>11388</v>
      </c>
      <c r="L1284" s="8">
        <v>14</v>
      </c>
      <c r="M1284" s="116"/>
      <c r="P12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&lt;tr&gt;&lt;td&gt;56603-5200&lt;/td&gt;&lt;td&gt;Reinforced shotcrete, grading B, 250mm depth&lt;/td&gt;&lt;td&gt;m2&lt;/td&gt;&lt;td&gt;REINFORCED SHOTCRETE, GRADING B, 10-INCH DEPTH&lt;/td&gt;&lt;td&gt;SQYD&lt;/td&gt;&lt;td&gt;0&lt;/td&gt;&lt;td&gt;3&lt;/td&gt;&lt;td&gt;N&lt;/td&gt;&lt;td&gt; &lt;/td&gt;&lt;td&gt;&lt;/td&gt;&lt;/tr&gt;</v>
      </c>
      <c r="Q1284" s="106" t="str">
        <f>IF(PayItems[[#This Row],[Date Added / Modified]]&gt;0,TEXT(PayItems[[#This Row],[Date Added / Modified]],"m/d/yyy"),"")</f>
        <v/>
      </c>
    </row>
    <row r="1285" spans="1:17" x14ac:dyDescent="0.2">
      <c r="A1285" s="6" t="s">
        <v>1679</v>
      </c>
      <c r="B1285" s="6" t="s">
        <v>1680</v>
      </c>
      <c r="C1285" s="6" t="s">
        <v>109</v>
      </c>
      <c r="D1285" s="6" t="s">
        <v>1681</v>
      </c>
      <c r="E1285" s="8" t="s">
        <v>62</v>
      </c>
      <c r="F1285" s="8">
        <v>0</v>
      </c>
      <c r="G1285" s="8">
        <v>3</v>
      </c>
      <c r="H1285" s="6" t="s">
        <v>344</v>
      </c>
      <c r="I1285" s="176" t="s">
        <v>11389</v>
      </c>
      <c r="J1285" s="176" t="s">
        <v>11389</v>
      </c>
      <c r="K1285" s="176" t="s">
        <v>11388</v>
      </c>
      <c r="L1285" s="8">
        <v>14</v>
      </c>
      <c r="M1285" s="116"/>
      <c r="P12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&lt;tr&gt;&lt;td&gt;56603-6000&lt;/td&gt;&lt;td&gt;Reinforced shotcrete, 300mm depth&lt;/td&gt;&lt;td&gt;m2&lt;/td&gt;&lt;td&gt;REINFORCED SHOTCRETE, 12-INCH DEPTH&lt;/td&gt;&lt;td&gt;SQYD&lt;/td&gt;&lt;td&gt;0&lt;/td&gt;&lt;td&gt;3&lt;/td&gt;&lt;td&gt;N&lt;/td&gt;&lt;td&gt; &lt;/td&gt;&lt;td&gt;&lt;/td&gt;&lt;/tr&gt;</v>
      </c>
      <c r="Q1285" s="106" t="str">
        <f>IF(PayItems[[#This Row],[Date Added / Modified]]&gt;0,TEXT(PayItems[[#This Row],[Date Added / Modified]],"m/d/yyy"),"")</f>
        <v/>
      </c>
    </row>
    <row r="1286" spans="1:17" x14ac:dyDescent="0.2">
      <c r="A1286" s="6" t="s">
        <v>1682</v>
      </c>
      <c r="B1286" s="6" t="s">
        <v>1683</v>
      </c>
      <c r="C1286" s="6" t="s">
        <v>109</v>
      </c>
      <c r="D1286" s="6" t="s">
        <v>10449</v>
      </c>
      <c r="E1286" s="8" t="s">
        <v>62</v>
      </c>
      <c r="F1286" s="8">
        <v>0</v>
      </c>
      <c r="G1286" s="8">
        <v>3</v>
      </c>
      <c r="H1286" s="6" t="s">
        <v>344</v>
      </c>
      <c r="I1286" s="176" t="s">
        <v>11389</v>
      </c>
      <c r="J1286" s="176" t="s">
        <v>11389</v>
      </c>
      <c r="K1286" s="176" t="s">
        <v>11388</v>
      </c>
      <c r="L1286" s="8">
        <v>14</v>
      </c>
      <c r="M1286" s="116"/>
      <c r="P12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&lt;tr&gt;&lt;td&gt;56603-6100&lt;/td&gt;&lt;td&gt;Reinforced shotcrete, grading A, 300mm depth&lt;/td&gt;&lt;td&gt;m2&lt;/td&gt;&lt;td&gt;REINFORCED SHOTCRETE, GRADING A, 12-INCH DEPTH&lt;/td&gt;&lt;td&gt;SQYD&lt;/td&gt;&lt;td&gt;0&lt;/td&gt;&lt;td&gt;3&lt;/td&gt;&lt;td&gt;N&lt;/td&gt;&lt;td&gt; &lt;/td&gt;&lt;td&gt;&lt;/td&gt;&lt;/tr&gt;</v>
      </c>
      <c r="Q1286" s="106" t="str">
        <f>IF(PayItems[[#This Row],[Date Added / Modified]]&gt;0,TEXT(PayItems[[#This Row],[Date Added / Modified]],"m/d/yyy"),"")</f>
        <v/>
      </c>
    </row>
    <row r="1287" spans="1:17" x14ac:dyDescent="0.2">
      <c r="A1287" s="6" t="s">
        <v>1684</v>
      </c>
      <c r="B1287" s="6" t="s">
        <v>1685</v>
      </c>
      <c r="C1287" s="6" t="s">
        <v>109</v>
      </c>
      <c r="D1287" s="6" t="s">
        <v>10450</v>
      </c>
      <c r="E1287" s="8" t="s">
        <v>62</v>
      </c>
      <c r="F1287" s="8">
        <v>0</v>
      </c>
      <c r="G1287" s="8">
        <v>3</v>
      </c>
      <c r="H1287" s="6" t="s">
        <v>344</v>
      </c>
      <c r="I1287" s="176" t="s">
        <v>11389</v>
      </c>
      <c r="J1287" s="176" t="s">
        <v>11389</v>
      </c>
      <c r="K1287" s="176" t="s">
        <v>11388</v>
      </c>
      <c r="L1287" s="8">
        <v>14</v>
      </c>
      <c r="M1287" s="116"/>
      <c r="P12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&lt;tr&gt;&lt;td&gt;56603-6200&lt;/td&gt;&lt;td&gt;Reinforced shotcrete, grading B, 300mm depth&lt;/td&gt;&lt;td&gt;m2&lt;/td&gt;&lt;td&gt;REINFORCED SHOTCRETE, GRADING B, 12-INCH DEPTH&lt;/td&gt;&lt;td&gt;SQYD&lt;/td&gt;&lt;td&gt;0&lt;/td&gt;&lt;td&gt;3&lt;/td&gt;&lt;td&gt;N&lt;/td&gt;&lt;td&gt; &lt;/td&gt;&lt;td&gt;&lt;/td&gt;&lt;/tr&gt;</v>
      </c>
      <c r="Q1287" s="106" t="str">
        <f>IF(PayItems[[#This Row],[Date Added / Modified]]&gt;0,TEXT(PayItems[[#This Row],[Date Added / Modified]],"m/d/yyy"),"")</f>
        <v/>
      </c>
    </row>
    <row r="1288" spans="1:17" x14ac:dyDescent="0.2">
      <c r="A1288" s="6" t="s">
        <v>1686</v>
      </c>
      <c r="B1288" s="6" t="s">
        <v>148</v>
      </c>
      <c r="C1288" s="6" t="s">
        <v>113</v>
      </c>
      <c r="D1288" s="6" t="s">
        <v>1637</v>
      </c>
      <c r="E1288" s="8" t="s">
        <v>65</v>
      </c>
      <c r="F1288" s="8">
        <v>0</v>
      </c>
      <c r="G1288" s="8">
        <v>3</v>
      </c>
      <c r="H1288" s="6" t="s">
        <v>344</v>
      </c>
      <c r="I1288" s="176" t="s">
        <v>11389</v>
      </c>
      <c r="J1288" s="176" t="s">
        <v>11389</v>
      </c>
      <c r="K1288" s="176" t="s">
        <v>11388</v>
      </c>
      <c r="L1288" s="8">
        <v>14</v>
      </c>
      <c r="M1288" s="116"/>
      <c r="P12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&lt;tr&gt;&lt;td&gt;56604-0000&lt;/td&gt;&lt;td&gt;Reinforced shotcrete&lt;/td&gt;&lt;td&gt;m3&lt;/td&gt;&lt;td&gt;REINFORCED SHOTCRETE&lt;/td&gt;&lt;td&gt;CUYD&lt;/td&gt;&lt;td&gt;0&lt;/td&gt;&lt;td&gt;3&lt;/td&gt;&lt;td&gt;N&lt;/td&gt;&lt;td&gt; &lt;/td&gt;&lt;td&gt;&lt;/td&gt;&lt;/tr&gt;</v>
      </c>
      <c r="Q1288" s="106" t="str">
        <f>IF(PayItems[[#This Row],[Date Added / Modified]]&gt;0,TEXT(PayItems[[#This Row],[Date Added / Modified]],"m/d/yyy"),"")</f>
        <v/>
      </c>
    </row>
    <row r="1289" spans="1:17" x14ac:dyDescent="0.2">
      <c r="A1289" s="6" t="s">
        <v>1687</v>
      </c>
      <c r="B1289" s="6" t="s">
        <v>1639</v>
      </c>
      <c r="C1289" s="6" t="s">
        <v>113</v>
      </c>
      <c r="D1289" s="6" t="s">
        <v>1640</v>
      </c>
      <c r="E1289" s="8" t="s">
        <v>65</v>
      </c>
      <c r="F1289" s="8">
        <v>0</v>
      </c>
      <c r="G1289" s="8">
        <v>3</v>
      </c>
      <c r="H1289" s="6" t="s">
        <v>344</v>
      </c>
      <c r="I1289" s="176" t="s">
        <v>11389</v>
      </c>
      <c r="J1289" s="176" t="s">
        <v>11389</v>
      </c>
      <c r="K1289" s="176" t="s">
        <v>11388</v>
      </c>
      <c r="L1289" s="8">
        <v>14</v>
      </c>
      <c r="M1289" s="116"/>
      <c r="P12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&lt;tr&gt;&lt;td&gt;56604-0100&lt;/td&gt;&lt;td&gt;Reinforced shotcrete, grading A&lt;/td&gt;&lt;td&gt;m3&lt;/td&gt;&lt;td&gt;REINFORCED SHOTCRETE, GRADING A&lt;/td&gt;&lt;td&gt;CUYD&lt;/td&gt;&lt;td&gt;0&lt;/td&gt;&lt;td&gt;3&lt;/td&gt;&lt;td&gt;N&lt;/td&gt;&lt;td&gt; &lt;/td&gt;&lt;td&gt;&lt;/td&gt;&lt;/tr&gt;</v>
      </c>
      <c r="Q1289" s="106" t="str">
        <f>IF(PayItems[[#This Row],[Date Added / Modified]]&gt;0,TEXT(PayItems[[#This Row],[Date Added / Modified]],"m/d/yyy"),"")</f>
        <v/>
      </c>
    </row>
    <row r="1290" spans="1:17" x14ac:dyDescent="0.2">
      <c r="A1290" s="6" t="s">
        <v>1688</v>
      </c>
      <c r="B1290" s="6" t="s">
        <v>1642</v>
      </c>
      <c r="C1290" s="6" t="s">
        <v>113</v>
      </c>
      <c r="D1290" s="6" t="s">
        <v>1643</v>
      </c>
      <c r="E1290" s="8" t="s">
        <v>65</v>
      </c>
      <c r="F1290" s="8">
        <v>0</v>
      </c>
      <c r="G1290" s="8">
        <v>3</v>
      </c>
      <c r="H1290" s="6" t="s">
        <v>344</v>
      </c>
      <c r="I1290" s="176" t="s">
        <v>11389</v>
      </c>
      <c r="J1290" s="176" t="s">
        <v>11389</v>
      </c>
      <c r="K1290" s="176" t="s">
        <v>11388</v>
      </c>
      <c r="L1290" s="8">
        <v>14</v>
      </c>
      <c r="M1290" s="116"/>
      <c r="P12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&lt;tr&gt;&lt;td&gt;56604-0200&lt;/td&gt;&lt;td&gt;Reinforced shotcrete, grading B&lt;/td&gt;&lt;td&gt;m3&lt;/td&gt;&lt;td&gt;REINFORCED SHOTCRETE, GRADING B&lt;/td&gt;&lt;td&gt;CUYD&lt;/td&gt;&lt;td&gt;0&lt;/td&gt;&lt;td&gt;3&lt;/td&gt;&lt;td&gt;N&lt;/td&gt;&lt;td&gt; &lt;/td&gt;&lt;td&gt;&lt;/td&gt;&lt;/tr&gt;</v>
      </c>
      <c r="Q1290" s="106" t="str">
        <f>IF(PayItems[[#This Row],[Date Added / Modified]]&gt;0,TEXT(PayItems[[#This Row],[Date Added / Modified]],"m/d/yyy"),"")</f>
        <v/>
      </c>
    </row>
    <row r="1291" spans="1:17" x14ac:dyDescent="0.2">
      <c r="A1291" s="6" t="s">
        <v>9151</v>
      </c>
      <c r="B1291" s="6" t="s">
        <v>1690</v>
      </c>
      <c r="C1291" s="6" t="s">
        <v>110</v>
      </c>
      <c r="D1291" s="6" t="s">
        <v>1691</v>
      </c>
      <c r="E1291" s="8" t="s">
        <v>63</v>
      </c>
      <c r="F1291" s="8">
        <v>0</v>
      </c>
      <c r="G1291" s="8">
        <v>3</v>
      </c>
      <c r="H1291" s="6" t="s">
        <v>344</v>
      </c>
      <c r="I1291" s="176" t="s">
        <v>11389</v>
      </c>
      <c r="J1291" s="176" t="s">
        <v>11389</v>
      </c>
      <c r="K1291" s="176" t="s">
        <v>11388</v>
      </c>
      <c r="L1291" s="8">
        <v>14</v>
      </c>
      <c r="M1291" s="116"/>
      <c r="P12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&lt;tr&gt;&lt;td&gt;56701-0000&lt;/td&gt;&lt;td&gt;Micropile&lt;/td&gt;&lt;td&gt;m&lt;/td&gt;&lt;td&gt;MICROPILE&lt;/td&gt;&lt;td&gt;LNFT&lt;/td&gt;&lt;td&gt;0&lt;/td&gt;&lt;td&gt;3&lt;/td&gt;&lt;td&gt;N&lt;/td&gt;&lt;td&gt; &lt;/td&gt;&lt;td&gt;&lt;/td&gt;&lt;/tr&gt;</v>
      </c>
      <c r="Q1291" s="106" t="str">
        <f>IF(PayItems[[#This Row],[Date Added / Modified]]&gt;0,TEXT(PayItems[[#This Row],[Date Added / Modified]],"m/d/yyy"),"")</f>
        <v/>
      </c>
    </row>
    <row r="1292" spans="1:17" x14ac:dyDescent="0.2">
      <c r="A1292" s="6" t="s">
        <v>9152</v>
      </c>
      <c r="B1292" s="6" t="s">
        <v>1690</v>
      </c>
      <c r="C1292" s="6" t="s">
        <v>6</v>
      </c>
      <c r="D1292" s="6" t="s">
        <v>1691</v>
      </c>
      <c r="E1292" s="8" t="s">
        <v>59</v>
      </c>
      <c r="F1292" s="8">
        <v>0</v>
      </c>
      <c r="G1292" s="8">
        <v>3</v>
      </c>
      <c r="H1292" s="6" t="s">
        <v>344</v>
      </c>
      <c r="I1292" s="176" t="s">
        <v>11389</v>
      </c>
      <c r="J1292" s="176" t="s">
        <v>11389</v>
      </c>
      <c r="K1292" s="176" t="s">
        <v>11388</v>
      </c>
      <c r="L1292" s="8">
        <v>14</v>
      </c>
      <c r="M1292" s="116"/>
      <c r="P12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&lt;tr&gt;&lt;td&gt;56702-0000&lt;/td&gt;&lt;td&gt;Micropile&lt;/td&gt;&lt;td&gt;Each&lt;/td&gt;&lt;td&gt;MICROPILE&lt;/td&gt;&lt;td&gt;EACH&lt;/td&gt;&lt;td&gt;0&lt;/td&gt;&lt;td&gt;3&lt;/td&gt;&lt;td&gt;N&lt;/td&gt;&lt;td&gt; &lt;/td&gt;&lt;td&gt;&lt;/td&gt;&lt;/tr&gt;</v>
      </c>
      <c r="Q1292" s="106" t="str">
        <f>IF(PayItems[[#This Row],[Date Added / Modified]]&gt;0,TEXT(PayItems[[#This Row],[Date Added / Modified]],"m/d/yyy"),"")</f>
        <v/>
      </c>
    </row>
    <row r="1293" spans="1:17" x14ac:dyDescent="0.2">
      <c r="A1293" s="6" t="s">
        <v>9153</v>
      </c>
      <c r="B1293" s="6" t="s">
        <v>8486</v>
      </c>
      <c r="C1293" s="6" t="s">
        <v>110</v>
      </c>
      <c r="D1293" s="6" t="s">
        <v>8487</v>
      </c>
      <c r="E1293" s="8" t="s">
        <v>63</v>
      </c>
      <c r="F1293" s="8">
        <v>0</v>
      </c>
      <c r="G1293" s="8">
        <v>3</v>
      </c>
      <c r="H1293" s="6" t="s">
        <v>344</v>
      </c>
      <c r="I1293" s="176" t="s">
        <v>11389</v>
      </c>
      <c r="J1293" s="176" t="s">
        <v>11389</v>
      </c>
      <c r="K1293" s="176" t="s">
        <v>11388</v>
      </c>
      <c r="L1293" s="8">
        <v>14</v>
      </c>
      <c r="M1293" s="116"/>
      <c r="P12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&lt;tr&gt;&lt;td&gt;56703-0000&lt;/td&gt;&lt;td&gt;Micropile, additional length&lt;/td&gt;&lt;td&gt;m&lt;/td&gt;&lt;td&gt;MICROPILE, ADDITIONAL LENGTH&lt;/td&gt;&lt;td&gt;LNFT&lt;/td&gt;&lt;td&gt;0&lt;/td&gt;&lt;td&gt;3&lt;/td&gt;&lt;td&gt;N&lt;/td&gt;&lt;td&gt; &lt;/td&gt;&lt;td&gt;&lt;/td&gt;&lt;/tr&gt;</v>
      </c>
      <c r="Q1293" s="106" t="str">
        <f>IF(PayItems[[#This Row],[Date Added / Modified]]&gt;0,TEXT(PayItems[[#This Row],[Date Added / Modified]],"m/d/yyy"),"")</f>
        <v/>
      </c>
    </row>
    <row r="1294" spans="1:17" x14ac:dyDescent="0.2">
      <c r="A1294" s="6" t="s">
        <v>9154</v>
      </c>
      <c r="B1294" s="6" t="s">
        <v>98</v>
      </c>
      <c r="C1294" s="6" t="s">
        <v>6</v>
      </c>
      <c r="D1294" s="6" t="s">
        <v>1692</v>
      </c>
      <c r="E1294" s="8" t="s">
        <v>59</v>
      </c>
      <c r="F1294" s="8">
        <v>0</v>
      </c>
      <c r="G1294" s="8">
        <v>3</v>
      </c>
      <c r="H1294" s="6" t="s">
        <v>344</v>
      </c>
      <c r="I1294" s="176" t="s">
        <v>11389</v>
      </c>
      <c r="J1294" s="176" t="s">
        <v>11389</v>
      </c>
      <c r="K1294" s="176" t="s">
        <v>11388</v>
      </c>
      <c r="L1294" s="8">
        <v>14</v>
      </c>
      <c r="M1294" s="116"/>
      <c r="P12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&lt;tr&gt;&lt;td&gt;56705-0000&lt;/td&gt;&lt;td&gt;Micropile load verification test&lt;/td&gt;&lt;td&gt;Each&lt;/td&gt;&lt;td&gt;MICROPILE LOAD VERIFICATION TEST&lt;/td&gt;&lt;td&gt;EACH&lt;/td&gt;&lt;td&gt;0&lt;/td&gt;&lt;td&gt;3&lt;/td&gt;&lt;td&gt;N&lt;/td&gt;&lt;td&gt; &lt;/td&gt;&lt;td&gt;&lt;/td&gt;&lt;/tr&gt;</v>
      </c>
      <c r="Q1294" s="106" t="str">
        <f>IF(PayItems[[#This Row],[Date Added / Modified]]&gt;0,TEXT(PayItems[[#This Row],[Date Added / Modified]],"m/d/yyy"),"")</f>
        <v/>
      </c>
    </row>
    <row r="1295" spans="1:17" x14ac:dyDescent="0.2">
      <c r="A1295" s="6" t="s">
        <v>9865</v>
      </c>
      <c r="B1295" s="6" t="s">
        <v>142</v>
      </c>
      <c r="C1295" s="6" t="s">
        <v>6</v>
      </c>
      <c r="D1295" s="6" t="s">
        <v>1693</v>
      </c>
      <c r="E1295" s="8" t="s">
        <v>59</v>
      </c>
      <c r="F1295" s="8">
        <v>0</v>
      </c>
      <c r="G1295" s="8">
        <v>3</v>
      </c>
      <c r="H1295" s="6" t="s">
        <v>344</v>
      </c>
      <c r="I1295" s="176" t="s">
        <v>11389</v>
      </c>
      <c r="J1295" s="176" t="s">
        <v>11389</v>
      </c>
      <c r="K1295" s="176" t="s">
        <v>11388</v>
      </c>
      <c r="L1295" s="8">
        <v>14</v>
      </c>
      <c r="M1295" s="116"/>
      <c r="P12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&lt;tr&gt;&lt;td&gt;56706-0000&lt;/td&gt;&lt;td&gt;Micropile proof load test&lt;/td&gt;&lt;td&gt;Each&lt;/td&gt;&lt;td&gt;MICROPILE PROOF LOAD TEST&lt;/td&gt;&lt;td&gt;EACH&lt;/td&gt;&lt;td&gt;0&lt;/td&gt;&lt;td&gt;3&lt;/td&gt;&lt;td&gt;N&lt;/td&gt;&lt;td&gt; &lt;/td&gt;&lt;td&gt;&lt;/td&gt;&lt;/tr&gt;</v>
      </c>
      <c r="Q1295" s="106" t="str">
        <f>IF(PayItems[[#This Row],[Date Added / Modified]]&gt;0,TEXT(PayItems[[#This Row],[Date Added / Modified]],"m/d/yyy"),"")</f>
        <v/>
      </c>
    </row>
    <row r="1296" spans="1:17" x14ac:dyDescent="0.2">
      <c r="A1296" s="6" t="s">
        <v>9155</v>
      </c>
      <c r="B1296" s="6" t="s">
        <v>20</v>
      </c>
      <c r="C1296" s="6" t="s">
        <v>109</v>
      </c>
      <c r="D1296" s="6" t="s">
        <v>1694</v>
      </c>
      <c r="E1296" s="8" t="s">
        <v>62</v>
      </c>
      <c r="F1296" s="8">
        <v>0</v>
      </c>
      <c r="G1296" s="8">
        <v>3</v>
      </c>
      <c r="H1296" s="126" t="s">
        <v>344</v>
      </c>
      <c r="I1296" s="176" t="s">
        <v>11389</v>
      </c>
      <c r="J1296" s="176" t="s">
        <v>11389</v>
      </c>
      <c r="K1296" s="176" t="s">
        <v>11388</v>
      </c>
      <c r="L1296" s="8">
        <v>14</v>
      </c>
      <c r="M1296" s="116"/>
      <c r="P12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&lt;tr&gt;&lt;td&gt;56801-0000&lt;/td&gt;&lt;td&gt;High performance concrete&lt;/td&gt;&lt;td&gt;m2&lt;/td&gt;&lt;td&gt;HIGH PERFORMANCE CONCRETE&lt;/td&gt;&lt;td&gt;SQYD&lt;/td&gt;&lt;td&gt;0&lt;/td&gt;&lt;td&gt;3&lt;/td&gt;&lt;td&gt;N&lt;/td&gt;&lt;td&gt; &lt;/td&gt;&lt;td&gt;&lt;/td&gt;&lt;/tr&gt;</v>
      </c>
      <c r="Q1296" s="106" t="str">
        <f>IF(PayItems[[#This Row],[Date Added / Modified]]&gt;0,TEXT(PayItems[[#This Row],[Date Added / Modified]],"m/d/yyy"),"")</f>
        <v/>
      </c>
    </row>
    <row r="1297" spans="1:17" x14ac:dyDescent="0.2">
      <c r="A1297" s="6" t="s">
        <v>9156</v>
      </c>
      <c r="B1297" s="6" t="s">
        <v>20</v>
      </c>
      <c r="C1297" s="6" t="s">
        <v>113</v>
      </c>
      <c r="D1297" s="6" t="s">
        <v>1694</v>
      </c>
      <c r="E1297" s="8" t="s">
        <v>65</v>
      </c>
      <c r="F1297" s="8">
        <v>0</v>
      </c>
      <c r="G1297" s="8">
        <v>3</v>
      </c>
      <c r="H1297" s="126" t="s">
        <v>344</v>
      </c>
      <c r="I1297" s="176" t="s">
        <v>11389</v>
      </c>
      <c r="J1297" s="176" t="s">
        <v>11389</v>
      </c>
      <c r="K1297" s="176" t="s">
        <v>11388</v>
      </c>
      <c r="L1297" s="8">
        <v>14</v>
      </c>
      <c r="M1297" s="116"/>
      <c r="P12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&lt;tr&gt;&lt;td&gt;56802-0000&lt;/td&gt;&lt;td&gt;High performance concrete&lt;/td&gt;&lt;td&gt;m3&lt;/td&gt;&lt;td&gt;HIGH PERFORMANCE CONCRETE&lt;/td&gt;&lt;td&gt;CUYD&lt;/td&gt;&lt;td&gt;0&lt;/td&gt;&lt;td&gt;3&lt;/td&gt;&lt;td&gt;N&lt;/td&gt;&lt;td&gt; &lt;/td&gt;&lt;td&gt;&lt;/td&gt;&lt;/tr&gt;</v>
      </c>
      <c r="Q1297" s="106" t="str">
        <f>IF(PayItems[[#This Row],[Date Added / Modified]]&gt;0,TEXT(PayItems[[#This Row],[Date Added / Modified]],"m/d/yyy"),"")</f>
        <v/>
      </c>
    </row>
    <row r="1298" spans="1:17" x14ac:dyDescent="0.2">
      <c r="A1298" s="6" t="s">
        <v>9157</v>
      </c>
      <c r="B1298" s="6" t="s">
        <v>8488</v>
      </c>
      <c r="C1298" s="6" t="s">
        <v>109</v>
      </c>
      <c r="D1298" s="6" t="s">
        <v>8490</v>
      </c>
      <c r="E1298" s="8" t="s">
        <v>62</v>
      </c>
      <c r="F1298" s="8">
        <v>0</v>
      </c>
      <c r="G1298" s="8">
        <v>3</v>
      </c>
      <c r="H1298" s="126" t="s">
        <v>344</v>
      </c>
      <c r="I1298" s="176" t="s">
        <v>11389</v>
      </c>
      <c r="J1298" s="176" t="s">
        <v>11389</v>
      </c>
      <c r="K1298" s="176" t="s">
        <v>11388</v>
      </c>
      <c r="L1298" s="8">
        <v>14</v>
      </c>
      <c r="M1298" s="116"/>
      <c r="P12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&lt;tr&gt;&lt;td&gt;56803-0100&lt;/td&gt;&lt;td&gt;High performance concrete, for approach slab, type 1&lt;/td&gt;&lt;td&gt;m2&lt;/td&gt;&lt;td&gt;HIGH PERFORMANCE CONCRETE, FOR APPROACH SLAB, TYPE 1&lt;/td&gt;&lt;td&gt;SQYD&lt;/td&gt;&lt;td&gt;0&lt;/td&gt;&lt;td&gt;3&lt;/td&gt;&lt;td&gt;N&lt;/td&gt;&lt;td&gt; &lt;/td&gt;&lt;td&gt;&lt;/td&gt;&lt;/tr&gt;</v>
      </c>
      <c r="Q1298" s="106" t="str">
        <f>IF(PayItems[[#This Row],[Date Added / Modified]]&gt;0,TEXT(PayItems[[#This Row],[Date Added / Modified]],"m/d/yyy"),"")</f>
        <v/>
      </c>
    </row>
    <row r="1299" spans="1:17" x14ac:dyDescent="0.2">
      <c r="A1299" s="6" t="s">
        <v>9158</v>
      </c>
      <c r="B1299" s="6" t="s">
        <v>8489</v>
      </c>
      <c r="C1299" s="6" t="s">
        <v>109</v>
      </c>
      <c r="D1299" s="6" t="s">
        <v>8491</v>
      </c>
      <c r="E1299" s="8" t="s">
        <v>62</v>
      </c>
      <c r="F1299" s="8">
        <v>0</v>
      </c>
      <c r="G1299" s="8">
        <v>3</v>
      </c>
      <c r="H1299" s="126" t="s">
        <v>344</v>
      </c>
      <c r="I1299" s="176" t="s">
        <v>11389</v>
      </c>
      <c r="J1299" s="176" t="s">
        <v>11389</v>
      </c>
      <c r="K1299" s="176" t="s">
        <v>11388</v>
      </c>
      <c r="L1299" s="8">
        <v>14</v>
      </c>
      <c r="M1299" s="116"/>
      <c r="P12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&lt;tr&gt;&lt;td&gt;56803-0200&lt;/td&gt;&lt;td&gt;High performance concrete, for approach slab, type 2&lt;/td&gt;&lt;td&gt;m2&lt;/td&gt;&lt;td&gt;HIGH PERFORMANCE CONCRETE, FOR APPROACH SLAB, TYPE 2&lt;/td&gt;&lt;td&gt;SQYD&lt;/td&gt;&lt;td&gt;0&lt;/td&gt;&lt;td&gt;3&lt;/td&gt;&lt;td&gt;N&lt;/td&gt;&lt;td&gt; &lt;/td&gt;&lt;td&gt;&lt;/td&gt;&lt;/tr&gt;</v>
      </c>
      <c r="Q1299" s="106" t="str">
        <f>IF(PayItems[[#This Row],[Date Added / Modified]]&gt;0,TEXT(PayItems[[#This Row],[Date Added / Modified]],"m/d/yyy"),"")</f>
        <v/>
      </c>
    </row>
    <row r="1300" spans="1:17" x14ac:dyDescent="0.2">
      <c r="A1300" s="6" t="s">
        <v>9159</v>
      </c>
      <c r="B1300" s="6" t="s">
        <v>8488</v>
      </c>
      <c r="C1300" s="6" t="s">
        <v>113</v>
      </c>
      <c r="D1300" s="6" t="s">
        <v>8490</v>
      </c>
      <c r="E1300" s="8" t="s">
        <v>65</v>
      </c>
      <c r="F1300" s="8">
        <v>0</v>
      </c>
      <c r="G1300" s="8">
        <v>3</v>
      </c>
      <c r="H1300" s="126" t="s">
        <v>344</v>
      </c>
      <c r="I1300" s="176" t="s">
        <v>11389</v>
      </c>
      <c r="J1300" s="176" t="s">
        <v>11389</v>
      </c>
      <c r="K1300" s="176" t="s">
        <v>11388</v>
      </c>
      <c r="L1300" s="8">
        <v>14</v>
      </c>
      <c r="M1300" s="116"/>
      <c r="P13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&lt;tr&gt;&lt;td&gt;56804-0100&lt;/td&gt;&lt;td&gt;High performance concrete, for approach slab, type 1&lt;/td&gt;&lt;td&gt;m3&lt;/td&gt;&lt;td&gt;HIGH PERFORMANCE CONCRETE, FOR APPROACH SLAB, TYPE 1&lt;/td&gt;&lt;td&gt;CUYD&lt;/td&gt;&lt;td&gt;0&lt;/td&gt;&lt;td&gt;3&lt;/td&gt;&lt;td&gt;N&lt;/td&gt;&lt;td&gt; &lt;/td&gt;&lt;td&gt;&lt;/td&gt;&lt;/tr&gt;</v>
      </c>
      <c r="Q1300" s="106" t="str">
        <f>IF(PayItems[[#This Row],[Date Added / Modified]]&gt;0,TEXT(PayItems[[#This Row],[Date Added / Modified]],"m/d/yyy"),"")</f>
        <v/>
      </c>
    </row>
    <row r="1301" spans="1:17" x14ac:dyDescent="0.2">
      <c r="A1301" s="6" t="s">
        <v>9160</v>
      </c>
      <c r="B1301" s="6" t="s">
        <v>8489</v>
      </c>
      <c r="C1301" s="6" t="s">
        <v>113</v>
      </c>
      <c r="D1301" s="6" t="s">
        <v>8491</v>
      </c>
      <c r="E1301" s="6" t="s">
        <v>65</v>
      </c>
      <c r="F1301" s="8">
        <v>0</v>
      </c>
      <c r="G1301" s="8">
        <v>3</v>
      </c>
      <c r="H1301" s="126" t="s">
        <v>344</v>
      </c>
      <c r="I1301" s="176" t="s">
        <v>11389</v>
      </c>
      <c r="J1301" s="176" t="s">
        <v>11389</v>
      </c>
      <c r="K1301" s="176" t="s">
        <v>11388</v>
      </c>
      <c r="L1301" s="8">
        <v>14</v>
      </c>
      <c r="M1301" s="116"/>
      <c r="P13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&lt;tr&gt;&lt;td&gt;56804-0200&lt;/td&gt;&lt;td&gt;High performance concrete, for approach slab, type 2&lt;/td&gt;&lt;td&gt;m3&lt;/td&gt;&lt;td&gt;HIGH PERFORMANCE CONCRETE, FOR APPROACH SLAB, TYPE 2&lt;/td&gt;&lt;td&gt;CUYD&lt;/td&gt;&lt;td&gt;0&lt;/td&gt;&lt;td&gt;3&lt;/td&gt;&lt;td&gt;N&lt;/td&gt;&lt;td&gt; &lt;/td&gt;&lt;td&gt;&lt;/td&gt;&lt;/tr&gt;</v>
      </c>
      <c r="Q1301" s="106" t="str">
        <f>IF(PayItems[[#This Row],[Date Added / Modified]]&gt;0,TEXT(PayItems[[#This Row],[Date Added / Modified]],"m/d/yyy"),"")</f>
        <v/>
      </c>
    </row>
    <row r="1302" spans="1:17" x14ac:dyDescent="0.2">
      <c r="A1302" s="6" t="s">
        <v>1689</v>
      </c>
      <c r="B1302" s="6" t="s">
        <v>141</v>
      </c>
      <c r="C1302" s="6" t="s">
        <v>109</v>
      </c>
      <c r="D1302" s="11" t="s">
        <v>1695</v>
      </c>
      <c r="E1302" s="8" t="s">
        <v>62</v>
      </c>
      <c r="F1302" s="8">
        <v>0</v>
      </c>
      <c r="G1302" s="8">
        <v>3</v>
      </c>
      <c r="H1302" s="126" t="s">
        <v>344</v>
      </c>
      <c r="I1302" s="176" t="s">
        <v>11389</v>
      </c>
      <c r="J1302" s="176" t="s">
        <v>11389</v>
      </c>
      <c r="K1302" s="176" t="s">
        <v>11388</v>
      </c>
      <c r="L1302" s="8">
        <v>14</v>
      </c>
      <c r="M1302" s="116"/>
      <c r="P13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&lt;tr&gt;&lt;td&gt;56901-0000&lt;/td&gt;&lt;td&gt;Concrete overlay&lt;/td&gt;&lt;td&gt;m2&lt;/td&gt;&lt;td&gt;CONCRETE OVERLAY&lt;/td&gt;&lt;td&gt;SQYD&lt;/td&gt;&lt;td&gt;0&lt;/td&gt;&lt;td&gt;3&lt;/td&gt;&lt;td&gt;N&lt;/td&gt;&lt;td&gt; &lt;/td&gt;&lt;td&gt;&lt;/td&gt;&lt;/tr&gt;</v>
      </c>
      <c r="Q1302" s="106" t="str">
        <f>IF(PayItems[[#This Row],[Date Added / Modified]]&gt;0,TEXT(PayItems[[#This Row],[Date Added / Modified]],"m/d/yyy"),"")</f>
        <v/>
      </c>
    </row>
    <row r="1303" spans="1:17" x14ac:dyDescent="0.2">
      <c r="A1303" s="6" t="s">
        <v>9866</v>
      </c>
      <c r="B1303" s="6" t="s">
        <v>9603</v>
      </c>
      <c r="C1303" s="6" t="s">
        <v>109</v>
      </c>
      <c r="D1303" s="6" t="s">
        <v>8653</v>
      </c>
      <c r="E1303" s="8" t="s">
        <v>62</v>
      </c>
      <c r="F1303" s="8">
        <v>0</v>
      </c>
      <c r="G1303" s="8">
        <v>3</v>
      </c>
      <c r="H1303" s="126" t="s">
        <v>344</v>
      </c>
      <c r="I1303" s="176" t="s">
        <v>11389</v>
      </c>
      <c r="J1303" s="176" t="s">
        <v>11389</v>
      </c>
      <c r="K1303" s="176" t="s">
        <v>11388</v>
      </c>
      <c r="L1303" s="8">
        <v>14</v>
      </c>
      <c r="M1303" s="116"/>
      <c r="P13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&lt;tr&gt;&lt;td&gt;56901-1000&lt;/td&gt;&lt;td&gt;Concrete overlay, class LMC&lt;/td&gt;&lt;td&gt;m2&lt;/td&gt;&lt;td&gt;CONCRETE OVERLAY, CLASS LMC&lt;/td&gt;&lt;td&gt;SQYD&lt;/td&gt;&lt;td&gt;0&lt;/td&gt;&lt;td&gt;3&lt;/td&gt;&lt;td&gt;N&lt;/td&gt;&lt;td&gt; &lt;/td&gt;&lt;td&gt;&lt;/td&gt;&lt;/tr&gt;</v>
      </c>
      <c r="Q1303" s="106" t="str">
        <f>IF(PayItems[[#This Row],[Date Added / Modified]]&gt;0,TEXT(PayItems[[#This Row],[Date Added / Modified]],"m/d/yyy"),"")</f>
        <v/>
      </c>
    </row>
    <row r="1304" spans="1:17" x14ac:dyDescent="0.2">
      <c r="A1304" s="106" t="s">
        <v>11096</v>
      </c>
      <c r="B1304" s="6" t="s">
        <v>9604</v>
      </c>
      <c r="C1304" s="6" t="s">
        <v>109</v>
      </c>
      <c r="D1304" s="6" t="s">
        <v>9161</v>
      </c>
      <c r="E1304" s="8" t="s">
        <v>62</v>
      </c>
      <c r="F1304" s="8">
        <v>0</v>
      </c>
      <c r="G1304" s="8">
        <v>3</v>
      </c>
      <c r="H1304" s="126" t="s">
        <v>344</v>
      </c>
      <c r="I1304" s="176" t="s">
        <v>11389</v>
      </c>
      <c r="J1304" s="176" t="s">
        <v>11389</v>
      </c>
      <c r="K1304" s="176" t="s">
        <v>11388</v>
      </c>
      <c r="L1304" s="8">
        <v>14</v>
      </c>
      <c r="M1304" s="116">
        <v>43663</v>
      </c>
      <c r="N1304" s="106" t="s">
        <v>9962</v>
      </c>
      <c r="O1304" s="106" t="s">
        <v>11097</v>
      </c>
      <c r="P13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&lt;tr&gt;&lt;td&gt;56901-1500&lt;/td&gt;&lt;td&gt;Concrete overlay, class HPC(O)&lt;/td&gt;&lt;td&gt;m2&lt;/td&gt;&lt;td&gt;CONCRETE OVERLAY, CLASS HPC (O)&lt;/td&gt;&lt;td&gt;SQYD&lt;/td&gt;&lt;td&gt;0&lt;/td&gt;&lt;td&gt;3&lt;/td&gt;&lt;td&gt;N&lt;/td&gt;&lt;td&gt;7/17/2019&lt;/td&gt;&lt;td&gt;Changed number, was originally a duplicate number&lt;/td&gt;&lt;/tr&gt;</v>
      </c>
      <c r="Q1304" s="106" t="str">
        <f>IF(PayItems[[#This Row],[Date Added / Modified]]&gt;0,TEXT(PayItems[[#This Row],[Date Added / Modified]],"m/d/yyy"),"")</f>
        <v>7/17/2019</v>
      </c>
    </row>
    <row r="1305" spans="1:17" x14ac:dyDescent="0.2">
      <c r="A1305" s="88" t="s">
        <v>9867</v>
      </c>
      <c r="B1305" s="106" t="s">
        <v>10828</v>
      </c>
      <c r="C1305" s="88" t="s">
        <v>109</v>
      </c>
      <c r="D1305" s="106" t="s">
        <v>10829</v>
      </c>
      <c r="E1305" s="104" t="s">
        <v>62</v>
      </c>
      <c r="F1305" s="104">
        <v>0</v>
      </c>
      <c r="G1305" s="104">
        <v>3</v>
      </c>
      <c r="H1305" s="126" t="s">
        <v>344</v>
      </c>
      <c r="I1305" s="176" t="s">
        <v>11389</v>
      </c>
      <c r="J1305" s="176" t="s">
        <v>11389</v>
      </c>
      <c r="K1305" s="176" t="s">
        <v>11388</v>
      </c>
      <c r="L1305" s="104">
        <v>14</v>
      </c>
      <c r="M1305" s="116">
        <v>42569</v>
      </c>
      <c r="N1305" s="106" t="s">
        <v>9977</v>
      </c>
      <c r="O1305" s="106"/>
      <c r="P13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&lt;tr&gt;&lt;td&gt;56901-2000&lt;/td&gt;&lt;td&gt;Concrete overlay, class very early strength latex modified concrete (VESLMC)&lt;/td&gt;&lt;td&gt;m2&lt;/td&gt;&lt;td&gt;CONCRETE OVERLAY, CLASS VERY EARLY STRENGTH LATEX MODIFIED CONCRETE  (VESLMC)&lt;/td&gt;&lt;td&gt;SQYD&lt;/td&gt;&lt;td&gt;0&lt;/td&gt;&lt;td&gt;3&lt;/td&gt;&lt;td&gt;N&lt;/td&gt;&lt;td&gt;7/18/2016&lt;/td&gt;&lt;td&gt;&lt;/td&gt;&lt;/tr&gt;</v>
      </c>
      <c r="Q1305" s="106" t="str">
        <f>IF(PayItems[[#This Row],[Date Added / Modified]]&gt;0,TEXT(PayItems[[#This Row],[Date Added / Modified]],"m/d/yyy"),"")</f>
        <v>7/18/2016</v>
      </c>
    </row>
    <row r="1306" spans="1:17" x14ac:dyDescent="0.2">
      <c r="A1306" s="34" t="s">
        <v>9965</v>
      </c>
      <c r="B1306" s="34" t="s">
        <v>9955</v>
      </c>
      <c r="C1306" s="34" t="s">
        <v>109</v>
      </c>
      <c r="D1306" s="34" t="s">
        <v>9966</v>
      </c>
      <c r="E1306" s="33" t="s">
        <v>62</v>
      </c>
      <c r="F1306" s="35">
        <v>0</v>
      </c>
      <c r="G1306" s="35">
        <v>3</v>
      </c>
      <c r="H1306" t="s">
        <v>344</v>
      </c>
      <c r="I1306" s="176" t="s">
        <v>11389</v>
      </c>
      <c r="J1306" s="176" t="s">
        <v>11389</v>
      </c>
      <c r="K1306" s="176" t="s">
        <v>11388</v>
      </c>
      <c r="L1306" s="8">
        <v>14</v>
      </c>
      <c r="M1306" s="119">
        <v>41800</v>
      </c>
      <c r="N1306" s="53" t="s">
        <v>9971</v>
      </c>
      <c r="O1306" s="106"/>
      <c r="P13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&lt;tr&gt;&lt;td&gt;57401-0000&lt;/td&gt;&lt;td&gt;GRS-IBS, geosynthetic reinforcement&lt;/td&gt;&lt;td&gt;m2&lt;/td&gt;&lt;td&gt;GRS-IBS, GEOSYNTHETIC REINFORCEMENT&lt;/td&gt;&lt;td&gt;SQYD&lt;/td&gt;&lt;td&gt;0&lt;/td&gt;&lt;td&gt;3&lt;/td&gt;&lt;td&gt;N&lt;/td&gt;&lt;td&gt;6/10/2014&lt;/td&gt;&lt;td&gt;&lt;/td&gt;&lt;/tr&gt;</v>
      </c>
      <c r="Q1306" s="106" t="str">
        <f>IF(PayItems[[#This Row],[Date Added / Modified]]&gt;0,TEXT(PayItems[[#This Row],[Date Added / Modified]],"m/d/yyy"),"")</f>
        <v>6/10/2014</v>
      </c>
    </row>
    <row r="1307" spans="1:17" s="12" customFormat="1" x14ac:dyDescent="0.2">
      <c r="A1307" s="34" t="s">
        <v>9967</v>
      </c>
      <c r="B1307" s="34" t="s">
        <v>9956</v>
      </c>
      <c r="C1307" s="34" t="s">
        <v>124</v>
      </c>
      <c r="D1307" s="34" t="s">
        <v>9968</v>
      </c>
      <c r="E1307" s="33" t="s">
        <v>66</v>
      </c>
      <c r="F1307" s="35">
        <v>0</v>
      </c>
      <c r="G1307" s="35">
        <v>3</v>
      </c>
      <c r="H1307" t="s">
        <v>344</v>
      </c>
      <c r="I1307" s="176" t="s">
        <v>11389</v>
      </c>
      <c r="J1307" s="176" t="s">
        <v>11389</v>
      </c>
      <c r="K1307" s="176" t="s">
        <v>11388</v>
      </c>
      <c r="L1307" s="8">
        <v>14</v>
      </c>
      <c r="M1307" s="119">
        <v>41800</v>
      </c>
      <c r="N1307" s="53" t="s">
        <v>9971</v>
      </c>
      <c r="O1307" s="106"/>
      <c r="P13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&lt;tr&gt;&lt;td&gt;57402-0000&lt;/td&gt;&lt;td&gt;GRS-IBS, open-graded backfill&lt;/td&gt;&lt;td&gt;t&lt;/td&gt;&lt;td&gt;GRS-IBS, OPEN-GRADED BACKFILL&lt;/td&gt;&lt;td&gt;TON&lt;/td&gt;&lt;td&gt;0&lt;/td&gt;&lt;td&gt;3&lt;/td&gt;&lt;td&gt;N&lt;/td&gt;&lt;td&gt;6/10/2014&lt;/td&gt;&lt;td&gt;&lt;/td&gt;&lt;/tr&gt;</v>
      </c>
      <c r="Q1307" s="106" t="str">
        <f>IF(PayItems[[#This Row],[Date Added / Modified]]&gt;0,TEXT(PayItems[[#This Row],[Date Added / Modified]],"m/d/yyy"),"")</f>
        <v>6/10/2014</v>
      </c>
    </row>
    <row r="1308" spans="1:17" s="12" customFormat="1" x14ac:dyDescent="0.2">
      <c r="A1308" s="34" t="s">
        <v>9969</v>
      </c>
      <c r="B1308" s="34" t="s">
        <v>9957</v>
      </c>
      <c r="C1308" s="34" t="s">
        <v>109</v>
      </c>
      <c r="D1308" s="34" t="s">
        <v>9970</v>
      </c>
      <c r="E1308" s="33" t="s">
        <v>62</v>
      </c>
      <c r="F1308" s="35">
        <v>0</v>
      </c>
      <c r="G1308" s="35">
        <v>3</v>
      </c>
      <c r="H1308" t="s">
        <v>344</v>
      </c>
      <c r="I1308" s="176" t="s">
        <v>11389</v>
      </c>
      <c r="J1308" s="176" t="s">
        <v>11389</v>
      </c>
      <c r="K1308" s="176" t="s">
        <v>11388</v>
      </c>
      <c r="L1308" s="8">
        <v>14</v>
      </c>
      <c r="M1308" s="119">
        <v>41800</v>
      </c>
      <c r="N1308" s="53" t="s">
        <v>9971</v>
      </c>
      <c r="O1308" s="106"/>
      <c r="P13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&lt;tr&gt;&lt;td&gt;57403-0000&lt;/td&gt;&lt;td&gt;GRS-IBS, concrete masonry unit&lt;/td&gt;&lt;td&gt;m2&lt;/td&gt;&lt;td&gt;GRS-IBS, CONCRETE MASONRY UNIT&lt;/td&gt;&lt;td&gt;SQYD&lt;/td&gt;&lt;td&gt;0&lt;/td&gt;&lt;td&gt;3&lt;/td&gt;&lt;td&gt;N&lt;/td&gt;&lt;td&gt;6/10/2014&lt;/td&gt;&lt;td&gt;&lt;/td&gt;&lt;/tr&gt;</v>
      </c>
      <c r="Q1308" s="106" t="str">
        <f>IF(PayItems[[#This Row],[Date Added / Modified]]&gt;0,TEXT(PayItems[[#This Row],[Date Added / Modified]],"m/d/yyy"),"")</f>
        <v>6/10/2014</v>
      </c>
    </row>
    <row r="1309" spans="1:17" x14ac:dyDescent="0.2">
      <c r="A1309" s="95" t="s">
        <v>10908</v>
      </c>
      <c r="B1309" s="95" t="s">
        <v>10909</v>
      </c>
      <c r="C1309" s="95" t="s">
        <v>109</v>
      </c>
      <c r="D1309" s="95" t="s">
        <v>10910</v>
      </c>
      <c r="E1309" s="102" t="s">
        <v>62</v>
      </c>
      <c r="F1309" s="103">
        <v>0</v>
      </c>
      <c r="G1309" s="103">
        <v>3</v>
      </c>
      <c r="H1309" s="101" t="s">
        <v>344</v>
      </c>
      <c r="I1309" s="176" t="s">
        <v>11389</v>
      </c>
      <c r="J1309" s="176" t="s">
        <v>11389</v>
      </c>
      <c r="K1309" s="176" t="s">
        <v>11388</v>
      </c>
      <c r="L1309" s="104">
        <v>14</v>
      </c>
      <c r="M1309" s="119">
        <v>42891</v>
      </c>
      <c r="N1309" s="53" t="s">
        <v>9971</v>
      </c>
      <c r="O1309" s="106"/>
      <c r="P13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&lt;tr&gt;&lt;td&gt;57403-1000&lt;/td&gt;&lt;td&gt;GRS-IBS, segmental retaining wall unit (SRWU)&lt;/td&gt;&lt;td&gt;m2&lt;/td&gt;&lt;td&gt;GRS-IBS, SEGMENTAL RETAINING WALL UNIT (SRWU)&lt;/td&gt;&lt;td&gt;SQYD&lt;/td&gt;&lt;td&gt;0&lt;/td&gt;&lt;td&gt;3&lt;/td&gt;&lt;td&gt;N&lt;/td&gt;&lt;td&gt;6/5/2017&lt;/td&gt;&lt;td&gt;&lt;/td&gt;&lt;/tr&gt;</v>
      </c>
      <c r="Q1309" s="106" t="str">
        <f>IF(PayItems[[#This Row],[Date Added / Modified]]&gt;0,TEXT(PayItems[[#This Row],[Date Added / Modified]],"m/d/yyy"),"")</f>
        <v>6/5/2017</v>
      </c>
    </row>
    <row r="1310" spans="1:17" x14ac:dyDescent="0.2">
      <c r="A1310" s="95" t="s">
        <v>11393</v>
      </c>
      <c r="B1310" s="95" t="s">
        <v>11400</v>
      </c>
      <c r="C1310" s="95" t="s">
        <v>109</v>
      </c>
      <c r="D1310" s="95" t="s">
        <v>11401</v>
      </c>
      <c r="E1310" s="102" t="s">
        <v>56</v>
      </c>
      <c r="F1310" s="103">
        <v>0</v>
      </c>
      <c r="G1310" s="103">
        <v>3</v>
      </c>
      <c r="H1310" s="101" t="s">
        <v>344</v>
      </c>
      <c r="I1310" s="176" t="s">
        <v>11389</v>
      </c>
      <c r="J1310" s="176" t="s">
        <v>11389</v>
      </c>
      <c r="K1310" s="176" t="s">
        <v>11388</v>
      </c>
      <c r="L1310" s="104">
        <v>14</v>
      </c>
      <c r="M1310" s="119">
        <v>44725</v>
      </c>
      <c r="N1310" s="53" t="s">
        <v>9977</v>
      </c>
      <c r="O1310" s="106"/>
      <c r="P13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&lt;tr&gt;&lt;td&gt;57404-0000&lt;/td&gt;&lt;td&gt;Geosynthetic Reinforced Soil - Integrated Bridge System&lt;/td&gt;&lt;td&gt;m2&lt;/td&gt;&lt;td&gt;GEOSYNTHETIC REINFORCED SOIL - INTEGRATED BRIDGE SYSTEM&lt;/td&gt;&lt;td&gt;SQFT&lt;/td&gt;&lt;td&gt;0&lt;/td&gt;&lt;td&gt;3&lt;/td&gt;&lt;td&gt;N&lt;/td&gt;&lt;td&gt;6/13/2022&lt;/td&gt;&lt;td&gt;&lt;/td&gt;&lt;/tr&gt;</v>
      </c>
      <c r="Q1310" s="106" t="str">
        <f>IF(PayItems[[#This Row],[Date Added / Modified]]&gt;0,TEXT(PayItems[[#This Row],[Date Added / Modified]],"m/d/yyy"),"")</f>
        <v>6/13/2022</v>
      </c>
    </row>
    <row r="1311" spans="1:17" x14ac:dyDescent="0.2">
      <c r="A1311" s="6" t="s">
        <v>2005</v>
      </c>
      <c r="B1311" s="6" t="s">
        <v>2006</v>
      </c>
      <c r="C1311" s="6" t="s">
        <v>85</v>
      </c>
      <c r="D1311" s="6" t="s">
        <v>2007</v>
      </c>
      <c r="E1311" s="8" t="s">
        <v>85</v>
      </c>
      <c r="F1311" s="8">
        <v>0</v>
      </c>
      <c r="G1311" s="8">
        <v>3</v>
      </c>
      <c r="H1311" s="6" t="s">
        <v>344</v>
      </c>
      <c r="I1311" s="176" t="s">
        <v>11389</v>
      </c>
      <c r="J1311" s="176" t="s">
        <v>11389</v>
      </c>
      <c r="K1311" s="176" t="s">
        <v>11388</v>
      </c>
      <c r="L1311" s="8">
        <v>14</v>
      </c>
      <c r="M1311" s="116"/>
      <c r="P13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&lt;tr&gt;&lt;td&gt;57501-0000&lt;/td&gt;&lt;td&gt;Minor bridge work&lt;/td&gt;&lt;td&gt;LPSM&lt;/td&gt;&lt;td&gt;MINOR BRIDGE WORK&lt;/td&gt;&lt;td&gt;LPSM&lt;/td&gt;&lt;td&gt;0&lt;/td&gt;&lt;td&gt;3&lt;/td&gt;&lt;td&gt;N&lt;/td&gt;&lt;td&gt; &lt;/td&gt;&lt;td&gt;&lt;/td&gt;&lt;/tr&gt;</v>
      </c>
      <c r="Q1311" s="106" t="str">
        <f>IF(PayItems[[#This Row],[Date Added / Modified]]&gt;0,TEXT(PayItems[[#This Row],[Date Added / Modified]],"m/d/yyy"),"")</f>
        <v/>
      </c>
    </row>
    <row r="1312" spans="1:17" s="79" customFormat="1" x14ac:dyDescent="0.2">
      <c r="A1312" s="6" t="s">
        <v>2008</v>
      </c>
      <c r="B1312" s="6" t="s">
        <v>2009</v>
      </c>
      <c r="C1312" s="6" t="s">
        <v>85</v>
      </c>
      <c r="D1312" s="6" t="s">
        <v>2010</v>
      </c>
      <c r="E1312" s="8" t="s">
        <v>85</v>
      </c>
      <c r="F1312" s="8">
        <v>0</v>
      </c>
      <c r="G1312" s="8">
        <v>3</v>
      </c>
      <c r="H1312" s="6" t="s">
        <v>344</v>
      </c>
      <c r="I1312" s="176" t="s">
        <v>11389</v>
      </c>
      <c r="J1312" s="176" t="s">
        <v>11389</v>
      </c>
      <c r="K1312" s="176" t="s">
        <v>11388</v>
      </c>
      <c r="L1312" s="8">
        <v>14</v>
      </c>
      <c r="M1312" s="116"/>
      <c r="N1312" s="6"/>
      <c r="O1312" s="6"/>
      <c r="P13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&lt;tr&gt;&lt;td&gt;57502-0000&lt;/td&gt;&lt;td&gt;Temporary bridge&lt;/td&gt;&lt;td&gt;LPSM&lt;/td&gt;&lt;td&gt;TEMPORARY BRIDGE&lt;/td&gt;&lt;td&gt;LPSM&lt;/td&gt;&lt;td&gt;0&lt;/td&gt;&lt;td&gt;3&lt;/td&gt;&lt;td&gt;N&lt;/td&gt;&lt;td&gt; &lt;/td&gt;&lt;td&gt;&lt;/td&gt;&lt;/tr&gt;</v>
      </c>
      <c r="Q1312" s="106" t="str">
        <f>IF(PayItems[[#This Row],[Date Added / Modified]]&gt;0,TEXT(PayItems[[#This Row],[Date Added / Modified]],"m/d/yyy"),"")</f>
        <v/>
      </c>
    </row>
    <row r="1313" spans="1:17" s="88" customFormat="1" x14ac:dyDescent="0.2">
      <c r="A1313" s="106" t="s">
        <v>10789</v>
      </c>
      <c r="B1313" s="106" t="s">
        <v>10788</v>
      </c>
      <c r="C1313" s="106" t="s">
        <v>97</v>
      </c>
      <c r="D1313" s="106" t="s">
        <v>10790</v>
      </c>
      <c r="E1313" s="45" t="s">
        <v>172</v>
      </c>
      <c r="F1313" s="104">
        <v>0</v>
      </c>
      <c r="G1313" s="104">
        <v>3</v>
      </c>
      <c r="H1313" s="88" t="s">
        <v>344</v>
      </c>
      <c r="I1313" s="176" t="s">
        <v>11389</v>
      </c>
      <c r="J1313" s="176" t="s">
        <v>11389</v>
      </c>
      <c r="K1313" s="176" t="s">
        <v>11388</v>
      </c>
      <c r="L1313" s="104">
        <v>14</v>
      </c>
      <c r="M1313" s="116">
        <v>42516</v>
      </c>
      <c r="N1313" s="106" t="s">
        <v>9977</v>
      </c>
      <c r="O1313" s="106"/>
      <c r="P13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&lt;tr&gt;&lt;td&gt;57520-0000&lt;/td&gt;&lt;td&gt;Temporary bridge rental&lt;/td&gt;&lt;td&gt;mo&lt;/td&gt;&lt;td&gt;TEMPORARY BRIDGE RENTAL&lt;/td&gt;&lt;td&gt;MO&lt;/td&gt;&lt;td&gt;0&lt;/td&gt;&lt;td&gt;3&lt;/td&gt;&lt;td&gt;N&lt;/td&gt;&lt;td&gt;5/26/2016&lt;/td&gt;&lt;td&gt;&lt;/td&gt;&lt;/tr&gt;</v>
      </c>
      <c r="Q1313" s="106" t="str">
        <f>IF(PayItems[[#This Row],[Date Added / Modified]]&gt;0,TEXT(PayItems[[#This Row],[Date Added / Modified]],"m/d/yyy"),"")</f>
        <v>5/26/2016</v>
      </c>
    </row>
    <row r="1314" spans="1:17" x14ac:dyDescent="0.2">
      <c r="A1314" s="6" t="s">
        <v>2011</v>
      </c>
      <c r="B1314" s="6" t="s">
        <v>2012</v>
      </c>
      <c r="C1314" s="6" t="s">
        <v>110</v>
      </c>
      <c r="D1314" s="6" t="s">
        <v>2013</v>
      </c>
      <c r="E1314" s="8" t="s">
        <v>63</v>
      </c>
      <c r="F1314" s="8">
        <v>0</v>
      </c>
      <c r="G1314" s="8">
        <v>3</v>
      </c>
      <c r="H1314" s="6" t="s">
        <v>344</v>
      </c>
      <c r="I1314" s="176" t="s">
        <v>11389</v>
      </c>
      <c r="J1314" s="176" t="s">
        <v>11389</v>
      </c>
      <c r="K1314" s="176" t="s">
        <v>11388</v>
      </c>
      <c r="L1314" s="8">
        <v>14</v>
      </c>
      <c r="M1314" s="116"/>
      <c r="P13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&lt;tr&gt;&lt;td&gt;57601-0000&lt;/td&gt;&lt;td&gt;Pile encapsulation&lt;/td&gt;&lt;td&gt;m&lt;/td&gt;&lt;td&gt;PILE ENCAPSULATION&lt;/td&gt;&lt;td&gt;LNFT&lt;/td&gt;&lt;td&gt;0&lt;/td&gt;&lt;td&gt;3&lt;/td&gt;&lt;td&gt;N&lt;/td&gt;&lt;td&gt; &lt;/td&gt;&lt;td&gt;&lt;/td&gt;&lt;/tr&gt;</v>
      </c>
      <c r="Q1314" s="106" t="str">
        <f>IF(PayItems[[#This Row],[Date Added / Modified]]&gt;0,TEXT(PayItems[[#This Row],[Date Added / Modified]],"m/d/yyy"),"")</f>
        <v/>
      </c>
    </row>
    <row r="1315" spans="1:17" x14ac:dyDescent="0.2">
      <c r="A1315" s="6" t="s">
        <v>2014</v>
      </c>
      <c r="B1315" s="6" t="s">
        <v>28</v>
      </c>
      <c r="C1315" s="6" t="s">
        <v>110</v>
      </c>
      <c r="D1315" s="6" t="s">
        <v>2015</v>
      </c>
      <c r="E1315" s="8" t="s">
        <v>63</v>
      </c>
      <c r="F1315" s="8">
        <v>0</v>
      </c>
      <c r="G1315" s="8">
        <v>3</v>
      </c>
      <c r="H1315" s="6" t="s">
        <v>344</v>
      </c>
      <c r="I1315" s="176" t="s">
        <v>11389</v>
      </c>
      <c r="J1315" s="176" t="s">
        <v>11389</v>
      </c>
      <c r="K1315" s="176" t="s">
        <v>11388</v>
      </c>
      <c r="L1315" s="8">
        <v>14</v>
      </c>
      <c r="M1315" s="116"/>
      <c r="P13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&lt;tr&gt;&lt;td&gt;57601-1000&lt;/td&gt;&lt;td&gt;Pile encapsulation with cathodic protection&lt;/td&gt;&lt;td&gt;m&lt;/td&gt;&lt;td&gt;PILE ENCAPSULATION WITH CATHODIC PROTECTION&lt;/td&gt;&lt;td&gt;LNFT&lt;/td&gt;&lt;td&gt;0&lt;/td&gt;&lt;td&gt;3&lt;/td&gt;&lt;td&gt;N&lt;/td&gt;&lt;td&gt; &lt;/td&gt;&lt;td&gt;&lt;/td&gt;&lt;/tr&gt;</v>
      </c>
      <c r="Q1315" s="106" t="str">
        <f>IF(PayItems[[#This Row],[Date Added / Modified]]&gt;0,TEXT(PayItems[[#This Row],[Date Added / Modified]],"m/d/yyy"),"")</f>
        <v/>
      </c>
    </row>
    <row r="1316" spans="1:17" x14ac:dyDescent="0.2">
      <c r="A1316" s="6" t="s">
        <v>2016</v>
      </c>
      <c r="B1316" s="6" t="s">
        <v>2017</v>
      </c>
      <c r="C1316" s="6" t="s">
        <v>85</v>
      </c>
      <c r="D1316" s="6" t="s">
        <v>2018</v>
      </c>
      <c r="E1316" s="8" t="s">
        <v>85</v>
      </c>
      <c r="F1316" s="8">
        <v>0</v>
      </c>
      <c r="G1316" s="8">
        <v>3</v>
      </c>
      <c r="H1316" s="6" t="s">
        <v>344</v>
      </c>
      <c r="I1316" s="176" t="s">
        <v>11389</v>
      </c>
      <c r="J1316" s="176" t="s">
        <v>11389</v>
      </c>
      <c r="K1316" s="176" t="s">
        <v>11388</v>
      </c>
      <c r="L1316" s="8">
        <v>14</v>
      </c>
      <c r="M1316" s="116"/>
      <c r="P13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&lt;tr&gt;&lt;td&gt;57701-0100&lt;/td&gt;&lt;td&gt;Polymer structure, pedestrian bridge&lt;/td&gt;&lt;td&gt;LPSM&lt;/td&gt;&lt;td&gt;POLYMER STRUCTURE, PEDESTRIAN BRIDGE&lt;/td&gt;&lt;td&gt;LPSM&lt;/td&gt;&lt;td&gt;0&lt;/td&gt;&lt;td&gt;3&lt;/td&gt;&lt;td&gt;N&lt;/td&gt;&lt;td&gt; &lt;/td&gt;&lt;td&gt;&lt;/td&gt;&lt;/tr&gt;</v>
      </c>
      <c r="Q1316" s="106" t="str">
        <f>IF(PayItems[[#This Row],[Date Added / Modified]]&gt;0,TEXT(PayItems[[#This Row],[Date Added / Modified]],"m/d/yyy"),"")</f>
        <v/>
      </c>
    </row>
    <row r="1317" spans="1:17" x14ac:dyDescent="0.2">
      <c r="A1317" s="6" t="s">
        <v>2019</v>
      </c>
      <c r="B1317" s="6" t="s">
        <v>2020</v>
      </c>
      <c r="C1317" s="6" t="s">
        <v>109</v>
      </c>
      <c r="D1317" s="6" t="s">
        <v>2021</v>
      </c>
      <c r="E1317" s="8" t="s">
        <v>56</v>
      </c>
      <c r="F1317" s="8">
        <v>0</v>
      </c>
      <c r="G1317" s="8">
        <v>3</v>
      </c>
      <c r="H1317" s="6" t="s">
        <v>344</v>
      </c>
      <c r="I1317" s="176" t="s">
        <v>11389</v>
      </c>
      <c r="J1317" s="176" t="s">
        <v>11389</v>
      </c>
      <c r="K1317" s="176" t="s">
        <v>11388</v>
      </c>
      <c r="L1317" s="8">
        <v>14</v>
      </c>
      <c r="M1317" s="116"/>
      <c r="P13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&lt;tr&gt;&lt;td&gt;57705-0100&lt;/td&gt;&lt;td&gt;Fiber reinforced polymer (FRP), deck panel, 75 mm - 125mm thickness&lt;/td&gt;&lt;td&gt;m2&lt;/td&gt;&lt;td&gt;FIBER REINFORCED POLYMER (FRP), DECK PANEL, 3-INCHES - 5-INCHES THICKNESS&lt;/td&gt;&lt;td&gt;SQFT&lt;/td&gt;&lt;td&gt;0&lt;/td&gt;&lt;td&gt;3&lt;/td&gt;&lt;td&gt;N&lt;/td&gt;&lt;td&gt; &lt;/td&gt;&lt;td&gt;&lt;/td&gt;&lt;/tr&gt;</v>
      </c>
      <c r="Q1317" s="106" t="str">
        <f>IF(PayItems[[#This Row],[Date Added / Modified]]&gt;0,TEXT(PayItems[[#This Row],[Date Added / Modified]],"m/d/yyy"),"")</f>
        <v/>
      </c>
    </row>
    <row r="1318" spans="1:17" x14ac:dyDescent="0.2">
      <c r="A1318" s="106" t="s">
        <v>10830</v>
      </c>
      <c r="B1318" s="106" t="s">
        <v>10831</v>
      </c>
      <c r="C1318" s="88" t="s">
        <v>109</v>
      </c>
      <c r="D1318" s="106" t="s">
        <v>10832</v>
      </c>
      <c r="E1318" s="104" t="s">
        <v>56</v>
      </c>
      <c r="F1318" s="104">
        <v>0</v>
      </c>
      <c r="G1318" s="104">
        <v>3</v>
      </c>
      <c r="H1318" s="88" t="s">
        <v>344</v>
      </c>
      <c r="I1318" s="176" t="s">
        <v>11389</v>
      </c>
      <c r="J1318" s="176" t="s">
        <v>11389</v>
      </c>
      <c r="K1318" s="176" t="s">
        <v>11388</v>
      </c>
      <c r="L1318" s="104">
        <v>14</v>
      </c>
      <c r="M1318" s="116">
        <v>42569</v>
      </c>
      <c r="N1318" s="106" t="s">
        <v>9977</v>
      </c>
      <c r="O1318" s="106"/>
      <c r="P13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&lt;tr&gt;&lt;td&gt;57705-0200&lt;/td&gt;&lt;td&gt;Fiber reinforced polymer (FRP), strengthening system&lt;/td&gt;&lt;td&gt;m2&lt;/td&gt;&lt;td&gt;FIBER REINFORCED POLYMER (FRP), STRENGTHENING SYSTEM&lt;/td&gt;&lt;td&gt;SQFT&lt;/td&gt;&lt;td&gt;0&lt;/td&gt;&lt;td&gt;3&lt;/td&gt;&lt;td&gt;N&lt;/td&gt;&lt;td&gt;7/18/2016&lt;/td&gt;&lt;td&gt;&lt;/td&gt;&lt;/tr&gt;</v>
      </c>
      <c r="Q1318" s="106" t="str">
        <f>IF(PayItems[[#This Row],[Date Added / Modified]]&gt;0,TEXT(PayItems[[#This Row],[Date Added / Modified]],"m/d/yyy"),"")</f>
        <v>7/18/2016</v>
      </c>
    </row>
    <row r="1319" spans="1:17" x14ac:dyDescent="0.2">
      <c r="A1319" s="6" t="s">
        <v>2022</v>
      </c>
      <c r="B1319" s="6" t="s">
        <v>32</v>
      </c>
      <c r="C1319" s="6" t="s">
        <v>85</v>
      </c>
      <c r="D1319" s="6" t="s">
        <v>2023</v>
      </c>
      <c r="E1319" s="8" t="s">
        <v>85</v>
      </c>
      <c r="F1319" s="8">
        <v>0</v>
      </c>
      <c r="G1319" s="8">
        <v>3</v>
      </c>
      <c r="H1319" s="6" t="s">
        <v>344</v>
      </c>
      <c r="I1319" s="176" t="s">
        <v>11389</v>
      </c>
      <c r="J1319" s="176" t="s">
        <v>11389</v>
      </c>
      <c r="K1319" s="176" t="s">
        <v>11388</v>
      </c>
      <c r="L1319" s="8">
        <v>14</v>
      </c>
      <c r="M1319" s="116"/>
      <c r="P13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&lt;tr&gt;&lt;td&gt;58001-0000&lt;/td&gt;&lt;td&gt;Alternate bridge&lt;/td&gt;&lt;td&gt;LPSM&lt;/td&gt;&lt;td&gt;ALTERNATE BRIDGE&lt;/td&gt;&lt;td&gt;LPSM&lt;/td&gt;&lt;td&gt;0&lt;/td&gt;&lt;td&gt;3&lt;/td&gt;&lt;td&gt;N&lt;/td&gt;&lt;td&gt; &lt;/td&gt;&lt;td&gt;&lt;/td&gt;&lt;/tr&gt;</v>
      </c>
      <c r="Q1319" s="106" t="str">
        <f>IF(PayItems[[#This Row],[Date Added / Modified]]&gt;0,TEXT(PayItems[[#This Row],[Date Added / Modified]],"m/d/yyy"),"")</f>
        <v/>
      </c>
    </row>
    <row r="1320" spans="1:17" x14ac:dyDescent="0.2">
      <c r="A1320" s="6" t="s">
        <v>2027</v>
      </c>
      <c r="B1320" s="6" t="s">
        <v>2028</v>
      </c>
      <c r="C1320" s="6" t="s">
        <v>85</v>
      </c>
      <c r="D1320" s="6" t="s">
        <v>2029</v>
      </c>
      <c r="E1320" s="8" t="s">
        <v>85</v>
      </c>
      <c r="F1320" s="8">
        <v>0</v>
      </c>
      <c r="G1320" s="8">
        <v>3</v>
      </c>
      <c r="H1320" s="6" t="s">
        <v>344</v>
      </c>
      <c r="I1320" s="176" t="s">
        <v>11389</v>
      </c>
      <c r="J1320" s="176" t="s">
        <v>11389</v>
      </c>
      <c r="K1320" s="176" t="s">
        <v>11388</v>
      </c>
      <c r="L1320" s="8">
        <v>14</v>
      </c>
      <c r="M1320" s="116"/>
      <c r="P13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&lt;tr&gt;&lt;td&gt;58101-1000&lt;/td&gt;&lt;td&gt;Cables and anchor components, main cable system&lt;/td&gt;&lt;td&gt;LPSM&lt;/td&gt;&lt;td&gt;CABLES AND ANCHOR COMPONENTS, MAIN CABLE SYSTEM&lt;/td&gt;&lt;td&gt;LPSM&lt;/td&gt;&lt;td&gt;0&lt;/td&gt;&lt;td&gt;3&lt;/td&gt;&lt;td&gt;N&lt;/td&gt;&lt;td&gt; &lt;/td&gt;&lt;td&gt;&lt;/td&gt;&lt;/tr&gt;</v>
      </c>
      <c r="Q1320" s="106" t="str">
        <f>IF(PayItems[[#This Row],[Date Added / Modified]]&gt;0,TEXT(PayItems[[#This Row],[Date Added / Modified]],"m/d/yyy"),"")</f>
        <v/>
      </c>
    </row>
    <row r="1321" spans="1:17" x14ac:dyDescent="0.2">
      <c r="A1321" s="6" t="s">
        <v>2030</v>
      </c>
      <c r="B1321" s="6" t="s">
        <v>2031</v>
      </c>
      <c r="C1321" s="6" t="s">
        <v>85</v>
      </c>
      <c r="D1321" s="6" t="s">
        <v>2032</v>
      </c>
      <c r="E1321" s="8" t="s">
        <v>85</v>
      </c>
      <c r="F1321" s="8">
        <v>0</v>
      </c>
      <c r="G1321" s="8">
        <v>3</v>
      </c>
      <c r="H1321" s="6" t="s">
        <v>344</v>
      </c>
      <c r="I1321" s="176" t="s">
        <v>11389</v>
      </c>
      <c r="J1321" s="176" t="s">
        <v>11389</v>
      </c>
      <c r="K1321" s="176" t="s">
        <v>11388</v>
      </c>
      <c r="L1321" s="8">
        <v>14</v>
      </c>
      <c r="M1321" s="116"/>
      <c r="P13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&lt;tr&gt;&lt;td&gt;58101-2000&lt;/td&gt;&lt;td&gt;Cables and anchor components, wind cable system&lt;/td&gt;&lt;td&gt;LPSM&lt;/td&gt;&lt;td&gt;CABLES AND ANCHOR COMPONENTS, WIND CABLE SYSTEM&lt;/td&gt;&lt;td&gt;LPSM&lt;/td&gt;&lt;td&gt;0&lt;/td&gt;&lt;td&gt;3&lt;/td&gt;&lt;td&gt;N&lt;/td&gt;&lt;td&gt; &lt;/td&gt;&lt;td&gt;&lt;/td&gt;&lt;/tr&gt;</v>
      </c>
      <c r="Q1321" s="106" t="str">
        <f>IF(PayItems[[#This Row],[Date Added / Modified]]&gt;0,TEXT(PayItems[[#This Row],[Date Added / Modified]],"m/d/yyy"),"")</f>
        <v/>
      </c>
    </row>
    <row r="1322" spans="1:17" x14ac:dyDescent="0.2">
      <c r="A1322" s="6" t="s">
        <v>2033</v>
      </c>
      <c r="B1322" s="6" t="s">
        <v>2034</v>
      </c>
      <c r="C1322" s="6" t="s">
        <v>85</v>
      </c>
      <c r="D1322" s="6" t="s">
        <v>2035</v>
      </c>
      <c r="E1322" s="8" t="s">
        <v>85</v>
      </c>
      <c r="F1322" s="8">
        <v>0</v>
      </c>
      <c r="G1322" s="8">
        <v>3</v>
      </c>
      <c r="H1322" s="6" t="s">
        <v>344</v>
      </c>
      <c r="I1322" s="176" t="s">
        <v>11389</v>
      </c>
      <c r="J1322" s="176" t="s">
        <v>11389</v>
      </c>
      <c r="K1322" s="176" t="s">
        <v>11388</v>
      </c>
      <c r="L1322" s="8">
        <v>14</v>
      </c>
      <c r="M1322" s="116"/>
      <c r="P13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&lt;tr&gt;&lt;td&gt;58101-3000&lt;/td&gt;&lt;td&gt;Cables and anchor components, steel corrosion protection&lt;/td&gt;&lt;td&gt;LPSM&lt;/td&gt;&lt;td&gt;CABLES AND ANCHOR COMPONENTS, STEEL CORROSION PROTECTION&lt;/td&gt;&lt;td&gt;LPSM&lt;/td&gt;&lt;td&gt;0&lt;/td&gt;&lt;td&gt;3&lt;/td&gt;&lt;td&gt;N&lt;/td&gt;&lt;td&gt; &lt;/td&gt;&lt;td&gt;&lt;/td&gt;&lt;/tr&gt;</v>
      </c>
      <c r="Q1322" s="106" t="str">
        <f>IF(PayItems[[#This Row],[Date Added / Modified]]&gt;0,TEXT(PayItems[[#This Row],[Date Added / Modified]],"m/d/yyy"),"")</f>
        <v/>
      </c>
    </row>
    <row r="1323" spans="1:17" x14ac:dyDescent="0.2">
      <c r="A1323" s="6" t="s">
        <v>2024</v>
      </c>
      <c r="B1323" s="6" t="s">
        <v>8484</v>
      </c>
      <c r="C1323" s="6" t="s">
        <v>110</v>
      </c>
      <c r="D1323" s="6" t="s">
        <v>8485</v>
      </c>
      <c r="E1323" s="8" t="s">
        <v>63</v>
      </c>
      <c r="F1323" s="8">
        <v>0</v>
      </c>
      <c r="G1323" s="8">
        <v>3</v>
      </c>
      <c r="H1323" s="6" t="s">
        <v>344</v>
      </c>
      <c r="I1323" s="176" t="s">
        <v>11389</v>
      </c>
      <c r="J1323" s="176" t="s">
        <v>11389</v>
      </c>
      <c r="K1323" s="176" t="s">
        <v>11388</v>
      </c>
      <c r="L1323" s="8">
        <v>14</v>
      </c>
      <c r="M1323" s="116"/>
      <c r="P13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&lt;tr&gt;&lt;td&gt;58201-0000&lt;/td&gt;&lt;td&gt;Helical pile, in place&lt;/td&gt;&lt;td&gt;m&lt;/td&gt;&lt;td&gt;HELICAL PILE, IN PLACE&lt;/td&gt;&lt;td&gt;LNFT&lt;/td&gt;&lt;td&gt;0&lt;/td&gt;&lt;td&gt;3&lt;/td&gt;&lt;td&gt;N&lt;/td&gt;&lt;td&gt; &lt;/td&gt;&lt;td&gt;&lt;/td&gt;&lt;/tr&gt;</v>
      </c>
      <c r="Q1323" s="106" t="str">
        <f>IF(PayItems[[#This Row],[Date Added / Modified]]&gt;0,TEXT(PayItems[[#This Row],[Date Added / Modified]],"m/d/yyy"),"")</f>
        <v/>
      </c>
    </row>
    <row r="1324" spans="1:17" x14ac:dyDescent="0.2">
      <c r="A1324" s="6" t="s">
        <v>2026</v>
      </c>
      <c r="B1324" s="6" t="s">
        <v>8484</v>
      </c>
      <c r="C1324" s="6" t="s">
        <v>6</v>
      </c>
      <c r="D1324" s="6" t="s">
        <v>8485</v>
      </c>
      <c r="E1324" s="8" t="s">
        <v>59</v>
      </c>
      <c r="F1324" s="8">
        <v>0</v>
      </c>
      <c r="G1324" s="8">
        <v>3</v>
      </c>
      <c r="H1324" s="6" t="s">
        <v>344</v>
      </c>
      <c r="I1324" s="176" t="s">
        <v>11389</v>
      </c>
      <c r="J1324" s="176" t="s">
        <v>11389</v>
      </c>
      <c r="K1324" s="176" t="s">
        <v>11388</v>
      </c>
      <c r="L1324" s="8">
        <v>14</v>
      </c>
      <c r="M1324" s="116"/>
      <c r="P13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&lt;tr&gt;&lt;td&gt;58202-0000&lt;/td&gt;&lt;td&gt;Helical pile, in place&lt;/td&gt;&lt;td&gt;Each&lt;/td&gt;&lt;td&gt;HELICAL PILE, IN PLACE&lt;/td&gt;&lt;td&gt;EACH&lt;/td&gt;&lt;td&gt;0&lt;/td&gt;&lt;td&gt;3&lt;/td&gt;&lt;td&gt;N&lt;/td&gt;&lt;td&gt; &lt;/td&gt;&lt;td&gt;&lt;/td&gt;&lt;/tr&gt;</v>
      </c>
      <c r="Q1324" s="106" t="str">
        <f>IF(PayItems[[#This Row],[Date Added / Modified]]&gt;0,TEXT(PayItems[[#This Row],[Date Added / Modified]],"m/d/yyy"),"")</f>
        <v/>
      </c>
    </row>
    <row r="1325" spans="1:17" x14ac:dyDescent="0.2">
      <c r="A1325" s="6" t="s">
        <v>10073</v>
      </c>
      <c r="B1325" s="6" t="s">
        <v>10071</v>
      </c>
      <c r="C1325" s="6" t="s">
        <v>110</v>
      </c>
      <c r="D1325" s="6" t="s">
        <v>10074</v>
      </c>
      <c r="E1325" s="8" t="s">
        <v>63</v>
      </c>
      <c r="F1325" s="8">
        <v>0</v>
      </c>
      <c r="G1325" s="8">
        <v>3</v>
      </c>
      <c r="H1325" s="6" t="s">
        <v>344</v>
      </c>
      <c r="I1325" s="176" t="s">
        <v>11389</v>
      </c>
      <c r="J1325" s="176" t="s">
        <v>11389</v>
      </c>
      <c r="K1325" s="176" t="s">
        <v>11388</v>
      </c>
      <c r="L1325" s="8">
        <v>14</v>
      </c>
      <c r="M1325" s="116">
        <v>42014</v>
      </c>
      <c r="N1325" s="106" t="s">
        <v>9977</v>
      </c>
      <c r="O1325" s="106"/>
      <c r="P13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&lt;tr&gt;&lt;td&gt;58301-0000&lt;/td&gt;&lt;td&gt;Carbon fiber reinforced polymer&lt;/td&gt;&lt;td&gt;m&lt;/td&gt;&lt;td&gt;CARBON FIBER REINFORCED POLYMER&lt;/td&gt;&lt;td&gt;LNFT&lt;/td&gt;&lt;td&gt;0&lt;/td&gt;&lt;td&gt;3&lt;/td&gt;&lt;td&gt;N&lt;/td&gt;&lt;td&gt;1/10/2015&lt;/td&gt;&lt;td&gt;&lt;/td&gt;&lt;/tr&gt;</v>
      </c>
      <c r="Q1325" s="106" t="str">
        <f>IF(PayItems[[#This Row],[Date Added / Modified]]&gt;0,TEXT(PayItems[[#This Row],[Date Added / Modified]],"m/d/yyy"),"")</f>
        <v>1/10/2015</v>
      </c>
    </row>
    <row r="1326" spans="1:17" x14ac:dyDescent="0.2">
      <c r="A1326" s="6" t="s">
        <v>10075</v>
      </c>
      <c r="B1326" s="6" t="s">
        <v>10072</v>
      </c>
      <c r="C1326" s="6" t="s">
        <v>6</v>
      </c>
      <c r="D1326" s="6" t="s">
        <v>10076</v>
      </c>
      <c r="E1326" s="8" t="s">
        <v>59</v>
      </c>
      <c r="F1326" s="8">
        <v>0</v>
      </c>
      <c r="G1326" s="8">
        <v>3</v>
      </c>
      <c r="H1326" s="6" t="s">
        <v>344</v>
      </c>
      <c r="I1326" s="176" t="s">
        <v>11389</v>
      </c>
      <c r="J1326" s="176" t="s">
        <v>11389</v>
      </c>
      <c r="K1326" s="176" t="s">
        <v>11388</v>
      </c>
      <c r="L1326" s="8">
        <v>14</v>
      </c>
      <c r="M1326" s="116">
        <v>42014</v>
      </c>
      <c r="N1326" s="106" t="s">
        <v>9977</v>
      </c>
      <c r="O1326" s="106"/>
      <c r="P13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&lt;tr&gt;&lt;td&gt;58302-0000&lt;/td&gt;&lt;td&gt;Carbon fiber reinforced polymer test&lt;/td&gt;&lt;td&gt;Each&lt;/td&gt;&lt;td&gt;CARBON FIBER REINFORCED POLYMER TEST&lt;/td&gt;&lt;td&gt;EACH&lt;/td&gt;&lt;td&gt;0&lt;/td&gt;&lt;td&gt;3&lt;/td&gt;&lt;td&gt;N&lt;/td&gt;&lt;td&gt;1/10/2015&lt;/td&gt;&lt;td&gt;&lt;/td&gt;&lt;/tr&gt;</v>
      </c>
      <c r="Q1326" s="106" t="str">
        <f>IF(PayItems[[#This Row],[Date Added / Modified]]&gt;0,TEXT(PayItems[[#This Row],[Date Added / Modified]],"m/d/yyy"),"")</f>
        <v>1/10/2015</v>
      </c>
    </row>
    <row r="1327" spans="1:17" ht="25.5" x14ac:dyDescent="0.2">
      <c r="A1327" s="55" t="s">
        <v>10849</v>
      </c>
      <c r="B1327" s="56" t="s">
        <v>10823</v>
      </c>
      <c r="C1327" s="81" t="s">
        <v>105</v>
      </c>
      <c r="D1327" s="106" t="s">
        <v>10824</v>
      </c>
      <c r="E1327" s="45" t="s">
        <v>30</v>
      </c>
      <c r="F1327" s="45">
        <v>0</v>
      </c>
      <c r="G1327" s="45">
        <v>3</v>
      </c>
      <c r="H1327" s="106" t="s">
        <v>344</v>
      </c>
      <c r="I1327" s="176" t="s">
        <v>11389</v>
      </c>
      <c r="J1327" s="176" t="s">
        <v>11389</v>
      </c>
      <c r="K1327" s="176" t="s">
        <v>11388</v>
      </c>
      <c r="L1327" s="45">
        <v>14</v>
      </c>
      <c r="M1327" s="116">
        <v>42636</v>
      </c>
      <c r="N1327" s="106" t="s">
        <v>9977</v>
      </c>
      <c r="O1327" s="106"/>
      <c r="P1327" s="117"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&lt;tr&gt;&lt;td&gt;58401-0000&lt;/td&gt;&lt;td&gt;Glass fiber reinforced polymer (GFRP) reinforcing bars&lt;/td&gt;&lt;td&gt;kg&lt;/td&gt;&lt;td&gt;GLASS FIBER REINFORCED POLYMER (GFRP) REINFORCING BARS&lt;/td&gt;&lt;td&gt;LB&lt;/td&gt;&lt;td&gt;0&lt;/td&gt;&lt;td&gt;3&lt;/td&gt;&lt;td&gt;N&lt;/td&gt;&lt;td&gt;9/23/2016&lt;/td&gt;&lt;td&gt;&lt;/td&gt;&lt;/tr&gt;</v>
      </c>
      <c r="Q1327" s="55" t="str">
        <f>IF(PayItems[[#This Row],[Date Added / Modified]]&gt;0,TEXT(PayItems[[#This Row],[Date Added / Modified]],"m/d/yyy"),"")</f>
        <v>9/23/2016</v>
      </c>
    </row>
    <row r="1328" spans="1:17" s="88" customFormat="1" x14ac:dyDescent="0.2">
      <c r="A1328" s="55" t="s">
        <v>10999</v>
      </c>
      <c r="B1328" s="55" t="s">
        <v>11000</v>
      </c>
      <c r="C1328" s="144" t="s">
        <v>109</v>
      </c>
      <c r="D1328" s="106" t="s">
        <v>11001</v>
      </c>
      <c r="E1328" s="45" t="s">
        <v>56</v>
      </c>
      <c r="F1328" s="145">
        <v>0</v>
      </c>
      <c r="G1328" s="145">
        <v>3</v>
      </c>
      <c r="H1328" s="106" t="s">
        <v>344</v>
      </c>
      <c r="I1328" s="176" t="s">
        <v>11389</v>
      </c>
      <c r="J1328" s="176" t="s">
        <v>11389</v>
      </c>
      <c r="K1328" s="176" t="s">
        <v>11388</v>
      </c>
      <c r="L1328" s="145">
        <v>14</v>
      </c>
      <c r="M1328" s="116">
        <v>43185</v>
      </c>
      <c r="N1328" s="106" t="s">
        <v>9977</v>
      </c>
      <c r="O1328" s="143"/>
      <c r="P1328"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&lt;tr&gt;&lt;td&gt;58405-1000&lt;/td&gt;&lt;td&gt;Fiberglass reinforced plastic, grating&lt;/td&gt;&lt;td&gt;m2&lt;/td&gt;&lt;td&gt;FIBERGLASS REINFORCED PLASTIC, GRATING&lt;/td&gt;&lt;td&gt;SQFT&lt;/td&gt;&lt;td&gt;0&lt;/td&gt;&lt;td&gt;3&lt;/td&gt;&lt;td&gt;N&lt;/td&gt;&lt;td&gt;3/26/2018&lt;/td&gt;&lt;td&gt;&lt;/td&gt;&lt;/tr&gt;</v>
      </c>
      <c r="Q1328" s="106" t="str">
        <f>IF(PayItems[[#This Row],[Date Added / Modified]]&gt;0,TEXT(PayItems[[#This Row],[Date Added / Modified]],"m/d/yyy"),"")</f>
        <v>3/26/2018</v>
      </c>
    </row>
    <row r="1329" spans="1:17" s="88" customFormat="1" x14ac:dyDescent="0.2">
      <c r="A1329" s="106" t="s">
        <v>10948</v>
      </c>
      <c r="B1329" s="106" t="s">
        <v>10949</v>
      </c>
      <c r="C1329" s="88" t="s">
        <v>113</v>
      </c>
      <c r="D1329" s="106" t="s">
        <v>10950</v>
      </c>
      <c r="E1329" s="104" t="s">
        <v>65</v>
      </c>
      <c r="F1329" s="104">
        <v>0</v>
      </c>
      <c r="G1329" s="104">
        <v>3</v>
      </c>
      <c r="H1329" s="106" t="s">
        <v>344</v>
      </c>
      <c r="I1329" s="176" t="s">
        <v>11389</v>
      </c>
      <c r="J1329" s="176" t="s">
        <v>11389</v>
      </c>
      <c r="K1329" s="176" t="s">
        <v>11388</v>
      </c>
      <c r="L1329" s="104">
        <v>14</v>
      </c>
      <c r="M1329" s="116">
        <v>43045</v>
      </c>
      <c r="N1329" s="106" t="s">
        <v>9962</v>
      </c>
      <c r="P13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&lt;tr&gt;&lt;td&gt;58501-0000&lt;/td&gt;&lt;td&gt;Ultra high performance concrete&lt;/td&gt;&lt;td&gt;m3&lt;/td&gt;&lt;td&gt;ULTRA HIGH PERFORMANCE CONCRETE&lt;/td&gt;&lt;td&gt;CUYD&lt;/td&gt;&lt;td&gt;0&lt;/td&gt;&lt;td&gt;3&lt;/td&gt;&lt;td&gt;N&lt;/td&gt;&lt;td&gt;11/6/2017&lt;/td&gt;&lt;td&gt;&lt;/td&gt;&lt;/tr&gt;</v>
      </c>
      <c r="Q1329" s="106" t="str">
        <f>IF(PayItems[[#This Row],[Date Added / Modified]]&gt;0,TEXT(PayItems[[#This Row],[Date Added / Modified]],"m/d/yyy"),"")</f>
        <v>11/6/2017</v>
      </c>
    </row>
    <row r="1330" spans="1:17" s="88" customFormat="1" x14ac:dyDescent="0.2">
      <c r="A1330" s="106" t="s">
        <v>10951</v>
      </c>
      <c r="B1330" s="106" t="s">
        <v>10949</v>
      </c>
      <c r="C1330" s="106" t="s">
        <v>85</v>
      </c>
      <c r="D1330" s="106" t="s">
        <v>10950</v>
      </c>
      <c r="E1330" s="45" t="s">
        <v>85</v>
      </c>
      <c r="F1330" s="104">
        <v>0</v>
      </c>
      <c r="G1330" s="104">
        <v>3</v>
      </c>
      <c r="H1330" s="106" t="s">
        <v>344</v>
      </c>
      <c r="I1330" s="176" t="s">
        <v>11389</v>
      </c>
      <c r="J1330" s="176" t="s">
        <v>11389</v>
      </c>
      <c r="K1330" s="176" t="s">
        <v>11388</v>
      </c>
      <c r="L1330" s="104">
        <v>14</v>
      </c>
      <c r="M1330" s="116">
        <v>43045</v>
      </c>
      <c r="N1330" s="106" t="s">
        <v>9962</v>
      </c>
      <c r="P13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&lt;tr&gt;&lt;td&gt;58502-0000&lt;/td&gt;&lt;td&gt;Ultra high performance concrete&lt;/td&gt;&lt;td&gt;LPSM&lt;/td&gt;&lt;td&gt;ULTRA HIGH PERFORMANCE CONCRETE&lt;/td&gt;&lt;td&gt;LPSM&lt;/td&gt;&lt;td&gt;0&lt;/td&gt;&lt;td&gt;3&lt;/td&gt;&lt;td&gt;N&lt;/td&gt;&lt;td&gt;11/6/2017&lt;/td&gt;&lt;td&gt;&lt;/td&gt;&lt;/tr&gt;</v>
      </c>
      <c r="Q1330" s="106" t="str">
        <f>IF(PayItems[[#This Row],[Date Added / Modified]]&gt;0,TEXT(PayItems[[#This Row],[Date Added / Modified]],"m/d/yyy"),"")</f>
        <v>11/6/2017</v>
      </c>
    </row>
    <row r="1331" spans="1:17" x14ac:dyDescent="0.2">
      <c r="A1331" s="106" t="s">
        <v>11324</v>
      </c>
      <c r="B1331" s="106" t="s">
        <v>10949</v>
      </c>
      <c r="C1331" s="106" t="s">
        <v>110</v>
      </c>
      <c r="D1331" s="106" t="s">
        <v>10950</v>
      </c>
      <c r="E1331" s="45" t="s">
        <v>63</v>
      </c>
      <c r="F1331" s="104">
        <v>0</v>
      </c>
      <c r="G1331" s="104">
        <v>3</v>
      </c>
      <c r="H1331" s="106" t="s">
        <v>344</v>
      </c>
      <c r="I1331" s="176" t="s">
        <v>11389</v>
      </c>
      <c r="J1331" s="176" t="s">
        <v>11389</v>
      </c>
      <c r="K1331" s="176" t="s">
        <v>11388</v>
      </c>
      <c r="L1331" s="104">
        <v>14</v>
      </c>
      <c r="M1331" s="116">
        <v>44319</v>
      </c>
      <c r="N1331" s="106" t="s">
        <v>9962</v>
      </c>
      <c r="O1331" s="88"/>
      <c r="P1331" s="42"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&lt;tr&gt;&lt;td&gt;58503-0000&lt;/td&gt;&lt;td&gt;Ultra high performance concrete&lt;/td&gt;&lt;td&gt;m&lt;/td&gt;&lt;td&gt;ULTRA HIGH PERFORMANCE CONCRETE&lt;/td&gt;&lt;td&gt;LNFT&lt;/td&gt;&lt;td&gt;0&lt;/td&gt;&lt;td&gt;3&lt;/td&gt;&lt;td&gt;N&lt;/td&gt;&lt;td&gt;5/3/2021&lt;/td&gt;&lt;td&gt;&lt;/td&gt;&lt;/tr&gt;</v>
      </c>
      <c r="Q1331" s="106" t="str">
        <f>IF(PayItems[[#This Row],[Date Added / Modified]]&gt;0,TEXT(PayItems[[#This Row],[Date Added / Modified]],"m/d/yyy"),"")</f>
        <v>5/3/2021</v>
      </c>
    </row>
    <row r="1332" spans="1:17" x14ac:dyDescent="0.2">
      <c r="A1332" s="106" t="s">
        <v>11311</v>
      </c>
      <c r="B1332" s="106" t="s">
        <v>11307</v>
      </c>
      <c r="C1332" s="88" t="s">
        <v>113</v>
      </c>
      <c r="D1332" s="106" t="s">
        <v>11312</v>
      </c>
      <c r="E1332" s="104" t="s">
        <v>65</v>
      </c>
      <c r="F1332" s="104">
        <v>0</v>
      </c>
      <c r="G1332" s="104">
        <v>3</v>
      </c>
      <c r="H1332" s="106" t="s">
        <v>344</v>
      </c>
      <c r="I1332" s="176" t="s">
        <v>11389</v>
      </c>
      <c r="J1332" s="176" t="s">
        <v>11389</v>
      </c>
      <c r="K1332" s="176" t="s">
        <v>11388</v>
      </c>
      <c r="L1332" s="104">
        <v>14</v>
      </c>
      <c r="M1332" s="116">
        <v>44277</v>
      </c>
      <c r="N1332" s="106" t="s">
        <v>9962</v>
      </c>
      <c r="O1332" s="88"/>
      <c r="P1332" s="42"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&lt;tr&gt;&lt;td&gt;58601-0000&lt;/td&gt;&lt;td&gt;Precast segmental concrete&lt;/td&gt;&lt;td&gt;m3&lt;/td&gt;&lt;td&gt;PRECAST SEGMENTAL CONCRETE&lt;/td&gt;&lt;td&gt;CUYD&lt;/td&gt;&lt;td&gt;0&lt;/td&gt;&lt;td&gt;3&lt;/td&gt;&lt;td&gt;N&lt;/td&gt;&lt;td&gt;3/22/2021&lt;/td&gt;&lt;td&gt;&lt;/td&gt;&lt;/tr&gt;</v>
      </c>
      <c r="Q1332" s="106" t="str">
        <f>IF(PayItems[[#This Row],[Date Added / Modified]]&gt;0,TEXT(PayItems[[#This Row],[Date Added / Modified]],"m/d/yyy"),"")</f>
        <v>3/22/2021</v>
      </c>
    </row>
    <row r="1333" spans="1:17" x14ac:dyDescent="0.2">
      <c r="A1333" s="106" t="s">
        <v>11313</v>
      </c>
      <c r="B1333" s="106" t="s">
        <v>11307</v>
      </c>
      <c r="C1333" s="106" t="s">
        <v>85</v>
      </c>
      <c r="D1333" s="106" t="s">
        <v>11312</v>
      </c>
      <c r="E1333" s="45" t="s">
        <v>85</v>
      </c>
      <c r="F1333" s="104">
        <v>0</v>
      </c>
      <c r="G1333" s="104">
        <v>3</v>
      </c>
      <c r="H1333" s="106" t="s">
        <v>344</v>
      </c>
      <c r="I1333" s="176" t="s">
        <v>11389</v>
      </c>
      <c r="J1333" s="176" t="s">
        <v>11389</v>
      </c>
      <c r="K1333" s="176" t="s">
        <v>11388</v>
      </c>
      <c r="L1333" s="104">
        <v>14</v>
      </c>
      <c r="M1333" s="116">
        <v>44277</v>
      </c>
      <c r="N1333" s="106" t="s">
        <v>9962</v>
      </c>
      <c r="O1333" s="88"/>
      <c r="P1333" s="42"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&lt;tr&gt;&lt;td&gt;58602-0000&lt;/td&gt;&lt;td&gt;Precast segmental concrete&lt;/td&gt;&lt;td&gt;LPSM&lt;/td&gt;&lt;td&gt;PRECAST SEGMENTAL CONCRETE&lt;/td&gt;&lt;td&gt;LPSM&lt;/td&gt;&lt;td&gt;0&lt;/td&gt;&lt;td&gt;3&lt;/td&gt;&lt;td&gt;N&lt;/td&gt;&lt;td&gt;3/22/2021&lt;/td&gt;&lt;td&gt;&lt;/td&gt;&lt;/tr&gt;</v>
      </c>
      <c r="Q1333" s="106" t="str">
        <f>IF(PayItems[[#This Row],[Date Added / Modified]]&gt;0,TEXT(PayItems[[#This Row],[Date Added / Modified]],"m/d/yyy"),"")</f>
        <v>3/22/2021</v>
      </c>
    </row>
    <row r="1334" spans="1:17" x14ac:dyDescent="0.2">
      <c r="A1334" s="106" t="s">
        <v>11314</v>
      </c>
      <c r="B1334" s="106" t="s">
        <v>11309</v>
      </c>
      <c r="C1334" s="106" t="s">
        <v>85</v>
      </c>
      <c r="D1334" s="106" t="s">
        <v>11315</v>
      </c>
      <c r="E1334" s="45" t="s">
        <v>85</v>
      </c>
      <c r="F1334" s="104">
        <v>0</v>
      </c>
      <c r="G1334" s="104">
        <v>3</v>
      </c>
      <c r="H1334" s="106" t="s">
        <v>344</v>
      </c>
      <c r="I1334" s="176" t="s">
        <v>11389</v>
      </c>
      <c r="J1334" s="176" t="s">
        <v>11389</v>
      </c>
      <c r="K1334" s="176" t="s">
        <v>11388</v>
      </c>
      <c r="L1334" s="104">
        <v>14</v>
      </c>
      <c r="M1334" s="116">
        <v>44277</v>
      </c>
      <c r="N1334" s="106" t="s">
        <v>9962</v>
      </c>
      <c r="O1334" s="88"/>
      <c r="P1334" s="42"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&lt;tr&gt;&lt;td&gt;58701-0000&lt;/td&gt;&lt;td&gt;Post-tensioning system&lt;/td&gt;&lt;td&gt;LPSM&lt;/td&gt;&lt;td&gt;POST-TENSIONING SYSTEM&lt;/td&gt;&lt;td&gt;LPSM&lt;/td&gt;&lt;td&gt;0&lt;/td&gt;&lt;td&gt;3&lt;/td&gt;&lt;td&gt;N&lt;/td&gt;&lt;td&gt;3/22/2021&lt;/td&gt;&lt;td&gt;&lt;/td&gt;&lt;/tr&gt;</v>
      </c>
      <c r="Q1334" s="106" t="str">
        <f>IF(PayItems[[#This Row],[Date Added / Modified]]&gt;0,TEXT(PayItems[[#This Row],[Date Added / Modified]],"m/d/yyy"),"")</f>
        <v>3/22/2021</v>
      </c>
    </row>
    <row r="1335" spans="1:17" x14ac:dyDescent="0.2">
      <c r="A1335" s="6" t="s">
        <v>2036</v>
      </c>
      <c r="B1335" s="6" t="s">
        <v>71</v>
      </c>
      <c r="C1335" s="6" t="s">
        <v>113</v>
      </c>
      <c r="D1335" s="6" t="s">
        <v>2037</v>
      </c>
      <c r="E1335" s="8" t="s">
        <v>65</v>
      </c>
      <c r="F1335" s="8">
        <v>0</v>
      </c>
      <c r="G1335" s="8">
        <v>3</v>
      </c>
      <c r="H1335" s="6" t="s">
        <v>344</v>
      </c>
      <c r="I1335" s="176" t="s">
        <v>11389</v>
      </c>
      <c r="J1335" s="176" t="s">
        <v>11389</v>
      </c>
      <c r="K1335" s="176" t="s">
        <v>11388</v>
      </c>
      <c r="L1335" s="8">
        <v>14</v>
      </c>
      <c r="M1335" s="116"/>
      <c r="P13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&lt;tr&gt;&lt;td&gt;60101-0000&lt;/td&gt;&lt;td&gt;Concrete&lt;/td&gt;&lt;td&gt;m3&lt;/td&gt;&lt;td&gt;CONCRETE&lt;/td&gt;&lt;td&gt;CUYD&lt;/td&gt;&lt;td&gt;0&lt;/td&gt;&lt;td&gt;3&lt;/td&gt;&lt;td&gt;N&lt;/td&gt;&lt;td&gt; &lt;/td&gt;&lt;td&gt;&lt;/td&gt;&lt;/tr&gt;</v>
      </c>
      <c r="Q1335" s="106" t="str">
        <f>IF(PayItems[[#This Row],[Date Added / Modified]]&gt;0,TEXT(PayItems[[#This Row],[Date Added / Modified]],"m/d/yyy"),"")</f>
        <v/>
      </c>
    </row>
    <row r="1336" spans="1:17" x14ac:dyDescent="0.2">
      <c r="A1336" s="6" t="s">
        <v>2038</v>
      </c>
      <c r="B1336" s="6" t="s">
        <v>71</v>
      </c>
      <c r="C1336" s="6" t="s">
        <v>109</v>
      </c>
      <c r="D1336" s="6" t="s">
        <v>2037</v>
      </c>
      <c r="E1336" s="8" t="s">
        <v>62</v>
      </c>
      <c r="F1336" s="8">
        <v>0</v>
      </c>
      <c r="G1336" s="8">
        <v>3</v>
      </c>
      <c r="H1336" s="6" t="s">
        <v>344</v>
      </c>
      <c r="I1336" s="176" t="s">
        <v>11389</v>
      </c>
      <c r="J1336" s="176" t="s">
        <v>11389</v>
      </c>
      <c r="K1336" s="176" t="s">
        <v>11388</v>
      </c>
      <c r="L1336" s="8">
        <v>14</v>
      </c>
      <c r="M1336" s="116"/>
      <c r="P13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&lt;tr&gt;&lt;td&gt;60102-0000&lt;/td&gt;&lt;td&gt;Concrete&lt;/td&gt;&lt;td&gt;m2&lt;/td&gt;&lt;td&gt;CONCRETE&lt;/td&gt;&lt;td&gt;SQYD&lt;/td&gt;&lt;td&gt;0&lt;/td&gt;&lt;td&gt;3&lt;/td&gt;&lt;td&gt;N&lt;/td&gt;&lt;td&gt; &lt;/td&gt;&lt;td&gt;&lt;/td&gt;&lt;/tr&gt;</v>
      </c>
      <c r="Q1336" s="106" t="str">
        <f>IF(PayItems[[#This Row],[Date Added / Modified]]&gt;0,TEXT(PayItems[[#This Row],[Date Added / Modified]],"m/d/yyy"),"")</f>
        <v/>
      </c>
    </row>
    <row r="1337" spans="1:17" x14ac:dyDescent="0.2">
      <c r="A1337" s="6" t="s">
        <v>2039</v>
      </c>
      <c r="B1337" s="6" t="s">
        <v>2040</v>
      </c>
      <c r="C1337" s="6" t="s">
        <v>6</v>
      </c>
      <c r="D1337" s="6" t="s">
        <v>2041</v>
      </c>
      <c r="E1337" s="8" t="s">
        <v>59</v>
      </c>
      <c r="F1337" s="8">
        <v>0</v>
      </c>
      <c r="G1337" s="8">
        <v>3</v>
      </c>
      <c r="H1337" s="6" t="s">
        <v>344</v>
      </c>
      <c r="I1337" s="176" t="s">
        <v>11389</v>
      </c>
      <c r="J1337" s="176" t="s">
        <v>11389</v>
      </c>
      <c r="K1337" s="176" t="s">
        <v>11388</v>
      </c>
      <c r="L1337" s="8">
        <v>14</v>
      </c>
      <c r="M1337" s="116"/>
      <c r="P13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&lt;tr&gt;&lt;td&gt;60103-0000&lt;/td&gt;&lt;td&gt;Concrete, headwall&lt;/td&gt;&lt;td&gt;Each&lt;/td&gt;&lt;td&gt;CONCRETE, HEADWALL&lt;/td&gt;&lt;td&gt;EACH&lt;/td&gt;&lt;td&gt;0&lt;/td&gt;&lt;td&gt;3&lt;/td&gt;&lt;td&gt;N&lt;/td&gt;&lt;td&gt; &lt;/td&gt;&lt;td&gt;&lt;/td&gt;&lt;/tr&gt;</v>
      </c>
      <c r="Q1337" s="106" t="str">
        <f>IF(PayItems[[#This Row],[Date Added / Modified]]&gt;0,TEXT(PayItems[[#This Row],[Date Added / Modified]],"m/d/yyy"),"")</f>
        <v/>
      </c>
    </row>
    <row r="1338" spans="1:17" x14ac:dyDescent="0.2">
      <c r="A1338" s="6" t="s">
        <v>2042</v>
      </c>
      <c r="B1338" s="6" t="s">
        <v>2043</v>
      </c>
      <c r="C1338" s="6" t="s">
        <v>6</v>
      </c>
      <c r="D1338" s="6" t="s">
        <v>2044</v>
      </c>
      <c r="E1338" s="8" t="s">
        <v>59</v>
      </c>
      <c r="F1338" s="8">
        <v>0</v>
      </c>
      <c r="G1338" s="8">
        <v>3</v>
      </c>
      <c r="H1338" s="6" t="s">
        <v>344</v>
      </c>
      <c r="I1338" s="176" t="s">
        <v>11389</v>
      </c>
      <c r="J1338" s="176" t="s">
        <v>11389</v>
      </c>
      <c r="K1338" s="176" t="s">
        <v>11388</v>
      </c>
      <c r="L1338" s="8">
        <v>14</v>
      </c>
      <c r="M1338" s="116"/>
      <c r="P13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&lt;tr&gt;&lt;td&gt;60103-0020&lt;/td&gt;&lt;td&gt;Concrete, headwall for 150mm pipe culvert&lt;/td&gt;&lt;td&gt;Each&lt;/td&gt;&lt;td&gt;CONCRETE, HEADWALL FOR 6-INCH PIPE CULVERT&lt;/td&gt;&lt;td&gt;EACH&lt;/td&gt;&lt;td&gt;0&lt;/td&gt;&lt;td&gt;3&lt;/td&gt;&lt;td&gt;N&lt;/td&gt;&lt;td&gt; &lt;/td&gt;&lt;td&gt;&lt;/td&gt;&lt;/tr&gt;</v>
      </c>
      <c r="Q1338" s="106" t="str">
        <f>IF(PayItems[[#This Row],[Date Added / Modified]]&gt;0,TEXT(PayItems[[#This Row],[Date Added / Modified]],"m/d/yyy"),"")</f>
        <v/>
      </c>
    </row>
    <row r="1339" spans="1:17" x14ac:dyDescent="0.2">
      <c r="A1339" s="6" t="s">
        <v>2045</v>
      </c>
      <c r="B1339" s="6" t="s">
        <v>2046</v>
      </c>
      <c r="C1339" s="6" t="s">
        <v>6</v>
      </c>
      <c r="D1339" s="6" t="s">
        <v>2047</v>
      </c>
      <c r="E1339" s="8" t="s">
        <v>59</v>
      </c>
      <c r="F1339" s="8">
        <v>0</v>
      </c>
      <c r="G1339" s="8">
        <v>3</v>
      </c>
      <c r="H1339" s="6" t="s">
        <v>344</v>
      </c>
      <c r="I1339" s="176" t="s">
        <v>11389</v>
      </c>
      <c r="J1339" s="176" t="s">
        <v>11389</v>
      </c>
      <c r="K1339" s="176" t="s">
        <v>11388</v>
      </c>
      <c r="L1339" s="8">
        <v>14</v>
      </c>
      <c r="M1339" s="116"/>
      <c r="P13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&lt;tr&gt;&lt;td&gt;60103-0040&lt;/td&gt;&lt;td&gt;Concrete, headwall for 200mm pipe culvert&lt;/td&gt;&lt;td&gt;Each&lt;/td&gt;&lt;td&gt;CONCRETE, HEADWALL FOR 8-INCH PIPE CULVERT&lt;/td&gt;&lt;td&gt;EACH&lt;/td&gt;&lt;td&gt;0&lt;/td&gt;&lt;td&gt;3&lt;/td&gt;&lt;td&gt;N&lt;/td&gt;&lt;td&gt; &lt;/td&gt;&lt;td&gt;&lt;/td&gt;&lt;/tr&gt;</v>
      </c>
      <c r="Q1339" s="106" t="str">
        <f>IF(PayItems[[#This Row],[Date Added / Modified]]&gt;0,TEXT(PayItems[[#This Row],[Date Added / Modified]],"m/d/yyy"),"")</f>
        <v/>
      </c>
    </row>
    <row r="1340" spans="1:17" x14ac:dyDescent="0.2">
      <c r="A1340" s="6" t="s">
        <v>2048</v>
      </c>
      <c r="B1340" s="6" t="s">
        <v>2049</v>
      </c>
      <c r="C1340" s="6" t="s">
        <v>6</v>
      </c>
      <c r="D1340" s="6" t="s">
        <v>2050</v>
      </c>
      <c r="E1340" s="8" t="s">
        <v>59</v>
      </c>
      <c r="F1340" s="8">
        <v>0</v>
      </c>
      <c r="G1340" s="8">
        <v>3</v>
      </c>
      <c r="H1340" s="6" t="s">
        <v>344</v>
      </c>
      <c r="I1340" s="176" t="s">
        <v>11389</v>
      </c>
      <c r="J1340" s="176" t="s">
        <v>11389</v>
      </c>
      <c r="K1340" s="176" t="s">
        <v>11388</v>
      </c>
      <c r="L1340" s="8">
        <v>14</v>
      </c>
      <c r="M1340" s="116"/>
      <c r="P13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&lt;tr&gt;&lt;td&gt;60103-0060&lt;/td&gt;&lt;td&gt;Concrete, headwall for 300mm pipe culvert&lt;/td&gt;&lt;td&gt;Each&lt;/td&gt;&lt;td&gt;CONCRETE, HEADWALL FOR 12-INCH PIPE CULVERT&lt;/td&gt;&lt;td&gt;EACH&lt;/td&gt;&lt;td&gt;0&lt;/td&gt;&lt;td&gt;3&lt;/td&gt;&lt;td&gt;N&lt;/td&gt;&lt;td&gt; &lt;/td&gt;&lt;td&gt;&lt;/td&gt;&lt;/tr&gt;</v>
      </c>
      <c r="Q1340" s="106" t="str">
        <f>IF(PayItems[[#This Row],[Date Added / Modified]]&gt;0,TEXT(PayItems[[#This Row],[Date Added / Modified]],"m/d/yyy"),"")</f>
        <v/>
      </c>
    </row>
    <row r="1341" spans="1:17" x14ac:dyDescent="0.2">
      <c r="A1341" s="6" t="s">
        <v>2051</v>
      </c>
      <c r="B1341" s="6" t="s">
        <v>2052</v>
      </c>
      <c r="C1341" s="6" t="s">
        <v>6</v>
      </c>
      <c r="D1341" s="6" t="s">
        <v>2053</v>
      </c>
      <c r="E1341" s="8" t="s">
        <v>59</v>
      </c>
      <c r="F1341" s="8">
        <v>0</v>
      </c>
      <c r="G1341" s="8">
        <v>3</v>
      </c>
      <c r="H1341" s="6" t="s">
        <v>344</v>
      </c>
      <c r="I1341" s="176" t="s">
        <v>11389</v>
      </c>
      <c r="J1341" s="176" t="s">
        <v>11389</v>
      </c>
      <c r="K1341" s="176" t="s">
        <v>11388</v>
      </c>
      <c r="L1341" s="8">
        <v>14</v>
      </c>
      <c r="M1341" s="116"/>
      <c r="P13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&lt;tr&gt;&lt;td&gt;60103-0080&lt;/td&gt;&lt;td&gt;Concrete, headwall for 375mm pipe culvert&lt;/td&gt;&lt;td&gt;Each&lt;/td&gt;&lt;td&gt;CONCRETE, HEADWALL FOR 15-INCH PIPE CULVERT&lt;/td&gt;&lt;td&gt;EACH&lt;/td&gt;&lt;td&gt;0&lt;/td&gt;&lt;td&gt;3&lt;/td&gt;&lt;td&gt;N&lt;/td&gt;&lt;td&gt; &lt;/td&gt;&lt;td&gt;&lt;/td&gt;&lt;/tr&gt;</v>
      </c>
      <c r="Q1341" s="106" t="str">
        <f>IF(PayItems[[#This Row],[Date Added / Modified]]&gt;0,TEXT(PayItems[[#This Row],[Date Added / Modified]],"m/d/yyy"),"")</f>
        <v/>
      </c>
    </row>
    <row r="1342" spans="1:17" x14ac:dyDescent="0.2">
      <c r="A1342" s="6" t="s">
        <v>2054</v>
      </c>
      <c r="B1342" s="6" t="s">
        <v>2055</v>
      </c>
      <c r="C1342" s="6" t="s">
        <v>6</v>
      </c>
      <c r="D1342" s="6" t="s">
        <v>2056</v>
      </c>
      <c r="E1342" s="8" t="s">
        <v>59</v>
      </c>
      <c r="F1342" s="8">
        <v>0</v>
      </c>
      <c r="G1342" s="8">
        <v>3</v>
      </c>
      <c r="H1342" s="6" t="s">
        <v>344</v>
      </c>
      <c r="I1342" s="176" t="s">
        <v>11389</v>
      </c>
      <c r="J1342" s="176" t="s">
        <v>11389</v>
      </c>
      <c r="K1342" s="176" t="s">
        <v>11388</v>
      </c>
      <c r="L1342" s="8">
        <v>14</v>
      </c>
      <c r="M1342" s="116"/>
      <c r="P13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&lt;tr&gt;&lt;td&gt;60103-0100&lt;/td&gt;&lt;td&gt;Concrete, headwall for 450mm pipe culvert&lt;/td&gt;&lt;td&gt;Each&lt;/td&gt;&lt;td&gt;CONCRETE, HEADWALL FOR 18-INCH PIPE CULVERT&lt;/td&gt;&lt;td&gt;EACH&lt;/td&gt;&lt;td&gt;0&lt;/td&gt;&lt;td&gt;3&lt;/td&gt;&lt;td&gt;N&lt;/td&gt;&lt;td&gt; &lt;/td&gt;&lt;td&gt;&lt;/td&gt;&lt;/tr&gt;</v>
      </c>
      <c r="Q1342" s="106" t="str">
        <f>IF(PayItems[[#This Row],[Date Added / Modified]]&gt;0,TEXT(PayItems[[#This Row],[Date Added / Modified]],"m/d/yyy"),"")</f>
        <v/>
      </c>
    </row>
    <row r="1343" spans="1:17" x14ac:dyDescent="0.2">
      <c r="A1343" s="6" t="s">
        <v>2057</v>
      </c>
      <c r="B1343" s="6" t="s">
        <v>2058</v>
      </c>
      <c r="C1343" s="6" t="s">
        <v>6</v>
      </c>
      <c r="D1343" s="6" t="s">
        <v>2059</v>
      </c>
      <c r="E1343" s="8" t="s">
        <v>59</v>
      </c>
      <c r="F1343" s="8">
        <v>0</v>
      </c>
      <c r="G1343" s="8">
        <v>3</v>
      </c>
      <c r="H1343" s="6" t="s">
        <v>344</v>
      </c>
      <c r="I1343" s="176" t="s">
        <v>11389</v>
      </c>
      <c r="J1343" s="176" t="s">
        <v>11389</v>
      </c>
      <c r="K1343" s="176" t="s">
        <v>11388</v>
      </c>
      <c r="L1343" s="8">
        <v>14</v>
      </c>
      <c r="M1343" s="116"/>
      <c r="P13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&lt;tr&gt;&lt;td&gt;60103-0120&lt;/td&gt;&lt;td&gt;Concrete, headwall for 525mm pipe culvert&lt;/td&gt;&lt;td&gt;Each&lt;/td&gt;&lt;td&gt;CONCRETE, HEADWALL FOR 21-INCH PIPE CULVERT&lt;/td&gt;&lt;td&gt;EACH&lt;/td&gt;&lt;td&gt;0&lt;/td&gt;&lt;td&gt;3&lt;/td&gt;&lt;td&gt;N&lt;/td&gt;&lt;td&gt; &lt;/td&gt;&lt;td&gt;&lt;/td&gt;&lt;/tr&gt;</v>
      </c>
      <c r="Q1343" s="106" t="str">
        <f>IF(PayItems[[#This Row],[Date Added / Modified]]&gt;0,TEXT(PayItems[[#This Row],[Date Added / Modified]],"m/d/yyy"),"")</f>
        <v/>
      </c>
    </row>
    <row r="1344" spans="1:17" x14ac:dyDescent="0.2">
      <c r="A1344" s="6" t="s">
        <v>2060</v>
      </c>
      <c r="B1344" s="6" t="s">
        <v>2061</v>
      </c>
      <c r="C1344" s="6" t="s">
        <v>6</v>
      </c>
      <c r="D1344" s="6" t="s">
        <v>2062</v>
      </c>
      <c r="E1344" s="8" t="s">
        <v>59</v>
      </c>
      <c r="F1344" s="8">
        <v>0</v>
      </c>
      <c r="G1344" s="8">
        <v>3</v>
      </c>
      <c r="H1344" s="6" t="s">
        <v>344</v>
      </c>
      <c r="I1344" s="176" t="s">
        <v>11389</v>
      </c>
      <c r="J1344" s="176" t="s">
        <v>11389</v>
      </c>
      <c r="K1344" s="176" t="s">
        <v>11388</v>
      </c>
      <c r="L1344" s="8">
        <v>14</v>
      </c>
      <c r="M1344" s="116"/>
      <c r="P13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&lt;tr&gt;&lt;td&gt;60103-0140&lt;/td&gt;&lt;td&gt;Concrete, headwall for 600mm pipe culvert&lt;/td&gt;&lt;td&gt;Each&lt;/td&gt;&lt;td&gt;CONCRETE, HEADWALL FOR 24-INCH PIPE CULVERT&lt;/td&gt;&lt;td&gt;EACH&lt;/td&gt;&lt;td&gt;0&lt;/td&gt;&lt;td&gt;3&lt;/td&gt;&lt;td&gt;N&lt;/td&gt;&lt;td&gt; &lt;/td&gt;&lt;td&gt;&lt;/td&gt;&lt;/tr&gt;</v>
      </c>
      <c r="Q1344" s="106" t="str">
        <f>IF(PayItems[[#This Row],[Date Added / Modified]]&gt;0,TEXT(PayItems[[#This Row],[Date Added / Modified]],"m/d/yyy"),"")</f>
        <v/>
      </c>
    </row>
    <row r="1345" spans="1:17" x14ac:dyDescent="0.2">
      <c r="A1345" s="6" t="s">
        <v>2063</v>
      </c>
      <c r="B1345" s="6" t="s">
        <v>2064</v>
      </c>
      <c r="C1345" s="6" t="s">
        <v>6</v>
      </c>
      <c r="D1345" s="6" t="s">
        <v>2065</v>
      </c>
      <c r="E1345" s="8" t="s">
        <v>59</v>
      </c>
      <c r="F1345" s="8">
        <v>0</v>
      </c>
      <c r="G1345" s="8">
        <v>3</v>
      </c>
      <c r="H1345" s="6" t="s">
        <v>344</v>
      </c>
      <c r="I1345" s="176" t="s">
        <v>11389</v>
      </c>
      <c r="J1345" s="176" t="s">
        <v>11389</v>
      </c>
      <c r="K1345" s="176" t="s">
        <v>11388</v>
      </c>
      <c r="L1345" s="8">
        <v>14</v>
      </c>
      <c r="M1345" s="116"/>
      <c r="P13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&lt;tr&gt;&lt;td&gt;60103-0160&lt;/td&gt;&lt;td&gt;Concrete, headwall for 750mm pipe culvert&lt;/td&gt;&lt;td&gt;Each&lt;/td&gt;&lt;td&gt;CONCRETE, HEADWALL FOR 30-INCH PIPE CULVERT&lt;/td&gt;&lt;td&gt;EACH&lt;/td&gt;&lt;td&gt;0&lt;/td&gt;&lt;td&gt;3&lt;/td&gt;&lt;td&gt;N&lt;/td&gt;&lt;td&gt; &lt;/td&gt;&lt;td&gt;&lt;/td&gt;&lt;/tr&gt;</v>
      </c>
      <c r="Q1345" s="106" t="str">
        <f>IF(PayItems[[#This Row],[Date Added / Modified]]&gt;0,TEXT(PayItems[[#This Row],[Date Added / Modified]],"m/d/yyy"),"")</f>
        <v/>
      </c>
    </row>
    <row r="1346" spans="1:17" x14ac:dyDescent="0.2">
      <c r="A1346" s="6" t="s">
        <v>2066</v>
      </c>
      <c r="B1346" s="6" t="s">
        <v>2067</v>
      </c>
      <c r="C1346" s="6" t="s">
        <v>6</v>
      </c>
      <c r="D1346" s="6" t="s">
        <v>2068</v>
      </c>
      <c r="E1346" s="8" t="s">
        <v>59</v>
      </c>
      <c r="F1346" s="8">
        <v>0</v>
      </c>
      <c r="G1346" s="8">
        <v>3</v>
      </c>
      <c r="H1346" s="6" t="s">
        <v>344</v>
      </c>
      <c r="I1346" s="176" t="s">
        <v>11389</v>
      </c>
      <c r="J1346" s="176" t="s">
        <v>11389</v>
      </c>
      <c r="K1346" s="176" t="s">
        <v>11388</v>
      </c>
      <c r="L1346" s="8">
        <v>14</v>
      </c>
      <c r="M1346" s="116"/>
      <c r="P13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&lt;tr&gt;&lt;td&gt;60103-0180&lt;/td&gt;&lt;td&gt;Concrete, headwall for 900mm pipe culvert&lt;/td&gt;&lt;td&gt;Each&lt;/td&gt;&lt;td&gt;CONCRETE, HEADWALL FOR 36-INCH PIPE CULVERT&lt;/td&gt;&lt;td&gt;EACH&lt;/td&gt;&lt;td&gt;0&lt;/td&gt;&lt;td&gt;3&lt;/td&gt;&lt;td&gt;N&lt;/td&gt;&lt;td&gt; &lt;/td&gt;&lt;td&gt;&lt;/td&gt;&lt;/tr&gt;</v>
      </c>
      <c r="Q1346" s="106" t="str">
        <f>IF(PayItems[[#This Row],[Date Added / Modified]]&gt;0,TEXT(PayItems[[#This Row],[Date Added / Modified]],"m/d/yyy"),"")</f>
        <v/>
      </c>
    </row>
    <row r="1347" spans="1:17" x14ac:dyDescent="0.2">
      <c r="A1347" s="6" t="s">
        <v>2069</v>
      </c>
      <c r="B1347" s="6" t="s">
        <v>2070</v>
      </c>
      <c r="C1347" s="6" t="s">
        <v>6</v>
      </c>
      <c r="D1347" s="6" t="s">
        <v>2071</v>
      </c>
      <c r="E1347" s="8" t="s">
        <v>59</v>
      </c>
      <c r="F1347" s="8">
        <v>0</v>
      </c>
      <c r="G1347" s="8">
        <v>3</v>
      </c>
      <c r="H1347" s="6" t="s">
        <v>344</v>
      </c>
      <c r="I1347" s="176" t="s">
        <v>11389</v>
      </c>
      <c r="J1347" s="176" t="s">
        <v>11389</v>
      </c>
      <c r="K1347" s="176" t="s">
        <v>11388</v>
      </c>
      <c r="L1347" s="8">
        <v>14</v>
      </c>
      <c r="M1347" s="116"/>
      <c r="P13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&lt;tr&gt;&lt;td&gt;60103-0200&lt;/td&gt;&lt;td&gt;Concrete, headwall for 1050mm pipe culvert&lt;/td&gt;&lt;td&gt;Each&lt;/td&gt;&lt;td&gt;CONCRETE, HEADWALL FOR 42-INCH PIPE CULVERT&lt;/td&gt;&lt;td&gt;EACH&lt;/td&gt;&lt;td&gt;0&lt;/td&gt;&lt;td&gt;3&lt;/td&gt;&lt;td&gt;N&lt;/td&gt;&lt;td&gt; &lt;/td&gt;&lt;td&gt;&lt;/td&gt;&lt;/tr&gt;</v>
      </c>
      <c r="Q1347" s="106" t="str">
        <f>IF(PayItems[[#This Row],[Date Added / Modified]]&gt;0,TEXT(PayItems[[#This Row],[Date Added / Modified]],"m/d/yyy"),"")</f>
        <v/>
      </c>
    </row>
    <row r="1348" spans="1:17" x14ac:dyDescent="0.2">
      <c r="A1348" s="6" t="s">
        <v>2072</v>
      </c>
      <c r="B1348" s="6" t="s">
        <v>2073</v>
      </c>
      <c r="C1348" s="6" t="s">
        <v>6</v>
      </c>
      <c r="D1348" s="6" t="s">
        <v>2074</v>
      </c>
      <c r="E1348" s="8" t="s">
        <v>59</v>
      </c>
      <c r="F1348" s="8">
        <v>0</v>
      </c>
      <c r="G1348" s="8">
        <v>3</v>
      </c>
      <c r="H1348" s="6" t="s">
        <v>344</v>
      </c>
      <c r="I1348" s="176" t="s">
        <v>11389</v>
      </c>
      <c r="J1348" s="176" t="s">
        <v>11389</v>
      </c>
      <c r="K1348" s="176" t="s">
        <v>11388</v>
      </c>
      <c r="L1348" s="8">
        <v>14</v>
      </c>
      <c r="M1348" s="116"/>
      <c r="P13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&lt;tr&gt;&lt;td&gt;60103-0220&lt;/td&gt;&lt;td&gt;Concrete, headwall for 1200mm pipe culvert&lt;/td&gt;&lt;td&gt;Each&lt;/td&gt;&lt;td&gt;CONCRETE, HEADWALL FOR 48-INCH PIPE CULVERT&lt;/td&gt;&lt;td&gt;EACH&lt;/td&gt;&lt;td&gt;0&lt;/td&gt;&lt;td&gt;3&lt;/td&gt;&lt;td&gt;N&lt;/td&gt;&lt;td&gt; &lt;/td&gt;&lt;td&gt;&lt;/td&gt;&lt;/tr&gt;</v>
      </c>
      <c r="Q1348" s="106" t="str">
        <f>IF(PayItems[[#This Row],[Date Added / Modified]]&gt;0,TEXT(PayItems[[#This Row],[Date Added / Modified]],"m/d/yyy"),"")</f>
        <v/>
      </c>
    </row>
    <row r="1349" spans="1:17" x14ac:dyDescent="0.2">
      <c r="A1349" s="6" t="s">
        <v>2075</v>
      </c>
      <c r="B1349" s="6" t="s">
        <v>2076</v>
      </c>
      <c r="C1349" s="6" t="s">
        <v>6</v>
      </c>
      <c r="D1349" s="6" t="s">
        <v>2077</v>
      </c>
      <c r="E1349" s="8" t="s">
        <v>59</v>
      </c>
      <c r="F1349" s="8">
        <v>0</v>
      </c>
      <c r="G1349" s="8">
        <v>3</v>
      </c>
      <c r="H1349" s="6" t="s">
        <v>344</v>
      </c>
      <c r="I1349" s="176" t="s">
        <v>11389</v>
      </c>
      <c r="J1349" s="176" t="s">
        <v>11389</v>
      </c>
      <c r="K1349" s="176" t="s">
        <v>11388</v>
      </c>
      <c r="L1349" s="8">
        <v>14</v>
      </c>
      <c r="M1349" s="116"/>
      <c r="P13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&lt;tr&gt;&lt;td&gt;60103-0240&lt;/td&gt;&lt;td&gt;Concrete, headwall for 1350mm pipe culvert&lt;/td&gt;&lt;td&gt;Each&lt;/td&gt;&lt;td&gt;CONCRETE, HEADWALL FOR 54-INCH PIPE CULVERT&lt;/td&gt;&lt;td&gt;EACH&lt;/td&gt;&lt;td&gt;0&lt;/td&gt;&lt;td&gt;3&lt;/td&gt;&lt;td&gt;N&lt;/td&gt;&lt;td&gt; &lt;/td&gt;&lt;td&gt;&lt;/td&gt;&lt;/tr&gt;</v>
      </c>
      <c r="Q1349" s="106" t="str">
        <f>IF(PayItems[[#This Row],[Date Added / Modified]]&gt;0,TEXT(PayItems[[#This Row],[Date Added / Modified]],"m/d/yyy"),"")</f>
        <v/>
      </c>
    </row>
    <row r="1350" spans="1:17" x14ac:dyDescent="0.2">
      <c r="A1350" s="6" t="s">
        <v>2078</v>
      </c>
      <c r="B1350" s="6" t="s">
        <v>2079</v>
      </c>
      <c r="C1350" s="6" t="s">
        <v>6</v>
      </c>
      <c r="D1350" s="6" t="s">
        <v>2080</v>
      </c>
      <c r="E1350" s="8" t="s">
        <v>59</v>
      </c>
      <c r="F1350" s="8">
        <v>0</v>
      </c>
      <c r="G1350" s="8">
        <v>3</v>
      </c>
      <c r="H1350" s="6" t="s">
        <v>344</v>
      </c>
      <c r="I1350" s="176" t="s">
        <v>11389</v>
      </c>
      <c r="J1350" s="176" t="s">
        <v>11389</v>
      </c>
      <c r="K1350" s="176" t="s">
        <v>11388</v>
      </c>
      <c r="L1350" s="8">
        <v>14</v>
      </c>
      <c r="M1350" s="116"/>
      <c r="P13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&lt;tr&gt;&lt;td&gt;60103-0260&lt;/td&gt;&lt;td&gt;Concrete, headwall for 1500mm pipe culvert&lt;/td&gt;&lt;td&gt;Each&lt;/td&gt;&lt;td&gt;CONCRETE, HEADWALL FOR 60-INCH PIPE CULVERT&lt;/td&gt;&lt;td&gt;EACH&lt;/td&gt;&lt;td&gt;0&lt;/td&gt;&lt;td&gt;3&lt;/td&gt;&lt;td&gt;N&lt;/td&gt;&lt;td&gt; &lt;/td&gt;&lt;td&gt;&lt;/td&gt;&lt;/tr&gt;</v>
      </c>
      <c r="Q1350" s="106" t="str">
        <f>IF(PayItems[[#This Row],[Date Added / Modified]]&gt;0,TEXT(PayItems[[#This Row],[Date Added / Modified]],"m/d/yyy"),"")</f>
        <v/>
      </c>
    </row>
    <row r="1351" spans="1:17" x14ac:dyDescent="0.2">
      <c r="A1351" s="6" t="s">
        <v>2081</v>
      </c>
      <c r="B1351" s="6" t="s">
        <v>2082</v>
      </c>
      <c r="C1351" s="6" t="s">
        <v>6</v>
      </c>
      <c r="D1351" s="6" t="s">
        <v>2083</v>
      </c>
      <c r="E1351" s="8" t="s">
        <v>59</v>
      </c>
      <c r="F1351" s="8">
        <v>0</v>
      </c>
      <c r="G1351" s="8">
        <v>3</v>
      </c>
      <c r="H1351" s="6" t="s">
        <v>344</v>
      </c>
      <c r="I1351" s="176" t="s">
        <v>11389</v>
      </c>
      <c r="J1351" s="176" t="s">
        <v>11389</v>
      </c>
      <c r="K1351" s="176" t="s">
        <v>11388</v>
      </c>
      <c r="L1351" s="8">
        <v>14</v>
      </c>
      <c r="M1351" s="116"/>
      <c r="P13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&lt;tr&gt;&lt;td&gt;60103-0280&lt;/td&gt;&lt;td&gt;Concrete, headwall for 1650mm pipe culvert&lt;/td&gt;&lt;td&gt;Each&lt;/td&gt;&lt;td&gt;CONCRETE, HEADWALL FOR 66-INCH PIPE CULVERT&lt;/td&gt;&lt;td&gt;EACH&lt;/td&gt;&lt;td&gt;0&lt;/td&gt;&lt;td&gt;3&lt;/td&gt;&lt;td&gt;N&lt;/td&gt;&lt;td&gt; &lt;/td&gt;&lt;td&gt;&lt;/td&gt;&lt;/tr&gt;</v>
      </c>
      <c r="Q1351" s="106" t="str">
        <f>IF(PayItems[[#This Row],[Date Added / Modified]]&gt;0,TEXT(PayItems[[#This Row],[Date Added / Modified]],"m/d/yyy"),"")</f>
        <v/>
      </c>
    </row>
    <row r="1352" spans="1:17" x14ac:dyDescent="0.2">
      <c r="A1352" s="6" t="s">
        <v>2084</v>
      </c>
      <c r="B1352" s="6" t="s">
        <v>2085</v>
      </c>
      <c r="C1352" s="6" t="s">
        <v>6</v>
      </c>
      <c r="D1352" s="6" t="s">
        <v>2086</v>
      </c>
      <c r="E1352" s="8" t="s">
        <v>59</v>
      </c>
      <c r="F1352" s="8">
        <v>0</v>
      </c>
      <c r="G1352" s="8">
        <v>3</v>
      </c>
      <c r="H1352" s="6" t="s">
        <v>344</v>
      </c>
      <c r="I1352" s="176" t="s">
        <v>11389</v>
      </c>
      <c r="J1352" s="176" t="s">
        <v>11389</v>
      </c>
      <c r="K1352" s="176" t="s">
        <v>11388</v>
      </c>
      <c r="L1352" s="8">
        <v>14</v>
      </c>
      <c r="M1352" s="116"/>
      <c r="P13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&lt;tr&gt;&lt;td&gt;60103-0300&lt;/td&gt;&lt;td&gt;Concrete, headwall for 1800mm pipe culvert&lt;/td&gt;&lt;td&gt;Each&lt;/td&gt;&lt;td&gt;CONCRETE, HEADWALL FOR 72-INCH PIPE CULVERT&lt;/td&gt;&lt;td&gt;EACH&lt;/td&gt;&lt;td&gt;0&lt;/td&gt;&lt;td&gt;3&lt;/td&gt;&lt;td&gt;N&lt;/td&gt;&lt;td&gt; &lt;/td&gt;&lt;td&gt;&lt;/td&gt;&lt;/tr&gt;</v>
      </c>
      <c r="Q1352" s="106" t="str">
        <f>IF(PayItems[[#This Row],[Date Added / Modified]]&gt;0,TEXT(PayItems[[#This Row],[Date Added / Modified]],"m/d/yyy"),"")</f>
        <v/>
      </c>
    </row>
    <row r="1353" spans="1:17" x14ac:dyDescent="0.2">
      <c r="A1353" s="6" t="s">
        <v>2087</v>
      </c>
      <c r="B1353" s="6" t="s">
        <v>2088</v>
      </c>
      <c r="C1353" s="6" t="s">
        <v>6</v>
      </c>
      <c r="D1353" s="6" t="s">
        <v>2089</v>
      </c>
      <c r="E1353" s="8" t="s">
        <v>59</v>
      </c>
      <c r="F1353" s="8">
        <v>0</v>
      </c>
      <c r="G1353" s="8">
        <v>3</v>
      </c>
      <c r="H1353" s="6" t="s">
        <v>344</v>
      </c>
      <c r="I1353" s="176" t="s">
        <v>11389</v>
      </c>
      <c r="J1353" s="176" t="s">
        <v>11389</v>
      </c>
      <c r="K1353" s="176" t="s">
        <v>11388</v>
      </c>
      <c r="L1353" s="8">
        <v>14</v>
      </c>
      <c r="M1353" s="116"/>
      <c r="P13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&lt;tr&gt;&lt;td&gt;60103-0320&lt;/td&gt;&lt;td&gt;Concrete, headwall for 1950mm pipe culvert&lt;/td&gt;&lt;td&gt;Each&lt;/td&gt;&lt;td&gt;CONCRETE, HEADWALL FOR 78-INCH PIPE CULVERT&lt;/td&gt;&lt;td&gt;EACH&lt;/td&gt;&lt;td&gt;0&lt;/td&gt;&lt;td&gt;3&lt;/td&gt;&lt;td&gt;N&lt;/td&gt;&lt;td&gt; &lt;/td&gt;&lt;td&gt;&lt;/td&gt;&lt;/tr&gt;</v>
      </c>
      <c r="Q1353" s="106" t="str">
        <f>IF(PayItems[[#This Row],[Date Added / Modified]]&gt;0,TEXT(PayItems[[#This Row],[Date Added / Modified]],"m/d/yyy"),"")</f>
        <v/>
      </c>
    </row>
    <row r="1354" spans="1:17" x14ac:dyDescent="0.2">
      <c r="A1354" s="6" t="s">
        <v>2090</v>
      </c>
      <c r="B1354" s="6" t="s">
        <v>2091</v>
      </c>
      <c r="C1354" s="6" t="s">
        <v>6</v>
      </c>
      <c r="D1354" s="6" t="s">
        <v>2092</v>
      </c>
      <c r="E1354" s="8" t="s">
        <v>59</v>
      </c>
      <c r="F1354" s="8">
        <v>0</v>
      </c>
      <c r="G1354" s="8">
        <v>3</v>
      </c>
      <c r="H1354" s="6" t="s">
        <v>344</v>
      </c>
      <c r="I1354" s="176" t="s">
        <v>11389</v>
      </c>
      <c r="J1354" s="176" t="s">
        <v>11389</v>
      </c>
      <c r="K1354" s="176" t="s">
        <v>11388</v>
      </c>
      <c r="L1354" s="8">
        <v>14</v>
      </c>
      <c r="M1354" s="116"/>
      <c r="P13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&lt;tr&gt;&lt;td&gt;60103-0340&lt;/td&gt;&lt;td&gt;Concrete, headwall for 2100mm pipe culvert&lt;/td&gt;&lt;td&gt;Each&lt;/td&gt;&lt;td&gt;CONCRETE, HEADWALL FOR 84-INCH PIPE CULVERT&lt;/td&gt;&lt;td&gt;EACH&lt;/td&gt;&lt;td&gt;0&lt;/td&gt;&lt;td&gt;3&lt;/td&gt;&lt;td&gt;N&lt;/td&gt;&lt;td&gt; &lt;/td&gt;&lt;td&gt;&lt;/td&gt;&lt;/tr&gt;</v>
      </c>
      <c r="Q1354" s="106" t="str">
        <f>IF(PayItems[[#This Row],[Date Added / Modified]]&gt;0,TEXT(PayItems[[#This Row],[Date Added / Modified]],"m/d/yyy"),"")</f>
        <v/>
      </c>
    </row>
    <row r="1355" spans="1:17" x14ac:dyDescent="0.2">
      <c r="A1355" s="6" t="s">
        <v>2093</v>
      </c>
      <c r="B1355" s="6" t="s">
        <v>2094</v>
      </c>
      <c r="C1355" s="6" t="s">
        <v>6</v>
      </c>
      <c r="D1355" s="6" t="s">
        <v>2095</v>
      </c>
      <c r="E1355" s="8" t="s">
        <v>59</v>
      </c>
      <c r="F1355" s="8">
        <v>0</v>
      </c>
      <c r="G1355" s="8">
        <v>3</v>
      </c>
      <c r="H1355" s="6" t="s">
        <v>344</v>
      </c>
      <c r="I1355" s="176" t="s">
        <v>11389</v>
      </c>
      <c r="J1355" s="176" t="s">
        <v>11389</v>
      </c>
      <c r="K1355" s="176" t="s">
        <v>11388</v>
      </c>
      <c r="L1355" s="8">
        <v>14</v>
      </c>
      <c r="M1355" s="116"/>
      <c r="P13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&lt;tr&gt;&lt;td&gt;60103-0360&lt;/td&gt;&lt;td&gt;Concrete, headwall for 2250mm pipe culvert&lt;/td&gt;&lt;td&gt;Each&lt;/td&gt;&lt;td&gt;CONCRETE, HEADWALL FOR 90-INCH PIPE CULVERT&lt;/td&gt;&lt;td&gt;EACH&lt;/td&gt;&lt;td&gt;0&lt;/td&gt;&lt;td&gt;3&lt;/td&gt;&lt;td&gt;N&lt;/td&gt;&lt;td&gt; &lt;/td&gt;&lt;td&gt;&lt;/td&gt;&lt;/tr&gt;</v>
      </c>
      <c r="Q1355" s="106" t="str">
        <f>IF(PayItems[[#This Row],[Date Added / Modified]]&gt;0,TEXT(PayItems[[#This Row],[Date Added / Modified]],"m/d/yyy"),"")</f>
        <v/>
      </c>
    </row>
    <row r="1356" spans="1:17" x14ac:dyDescent="0.2">
      <c r="A1356" s="6" t="s">
        <v>2096</v>
      </c>
      <c r="B1356" s="6" t="s">
        <v>2097</v>
      </c>
      <c r="C1356" s="6" t="s">
        <v>6</v>
      </c>
      <c r="D1356" s="6" t="s">
        <v>2098</v>
      </c>
      <c r="E1356" s="8" t="s">
        <v>59</v>
      </c>
      <c r="F1356" s="8">
        <v>0</v>
      </c>
      <c r="G1356" s="8">
        <v>3</v>
      </c>
      <c r="H1356" s="6" t="s">
        <v>344</v>
      </c>
      <c r="I1356" s="176" t="s">
        <v>11389</v>
      </c>
      <c r="J1356" s="176" t="s">
        <v>11389</v>
      </c>
      <c r="K1356" s="176" t="s">
        <v>11388</v>
      </c>
      <c r="L1356" s="8">
        <v>14</v>
      </c>
      <c r="M1356" s="116"/>
      <c r="P13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&lt;tr&gt;&lt;td&gt;60103-0380&lt;/td&gt;&lt;td&gt;Concrete, headwall for 2400mm pipe culvert&lt;/td&gt;&lt;td&gt;Each&lt;/td&gt;&lt;td&gt;CONCRETE, HEADWALL FOR 96-INCH PIPE CULVERT&lt;/td&gt;&lt;td&gt;EACH&lt;/td&gt;&lt;td&gt;0&lt;/td&gt;&lt;td&gt;3&lt;/td&gt;&lt;td&gt;N&lt;/td&gt;&lt;td&gt; &lt;/td&gt;&lt;td&gt;&lt;/td&gt;&lt;/tr&gt;</v>
      </c>
      <c r="Q1356" s="106" t="str">
        <f>IF(PayItems[[#This Row],[Date Added / Modified]]&gt;0,TEXT(PayItems[[#This Row],[Date Added / Modified]],"m/d/yyy"),"")</f>
        <v/>
      </c>
    </row>
    <row r="1357" spans="1:17" x14ac:dyDescent="0.2">
      <c r="A1357" s="6" t="s">
        <v>2099</v>
      </c>
      <c r="B1357" s="6" t="s">
        <v>2100</v>
      </c>
      <c r="C1357" s="6" t="s">
        <v>6</v>
      </c>
      <c r="D1357" s="6" t="s">
        <v>2101</v>
      </c>
      <c r="E1357" s="8" t="s">
        <v>59</v>
      </c>
      <c r="F1357" s="8">
        <v>0</v>
      </c>
      <c r="G1357" s="8">
        <v>3</v>
      </c>
      <c r="H1357" s="6" t="s">
        <v>344</v>
      </c>
      <c r="I1357" s="176" t="s">
        <v>11389</v>
      </c>
      <c r="J1357" s="176" t="s">
        <v>11389</v>
      </c>
      <c r="K1357" s="176" t="s">
        <v>11388</v>
      </c>
      <c r="L1357" s="8">
        <v>14</v>
      </c>
      <c r="M1357" s="116"/>
      <c r="P13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&lt;tr&gt;&lt;td&gt;60103-0400&lt;/td&gt;&lt;td&gt;Concrete, headwall for 2550mm pipe culvert&lt;/td&gt;&lt;td&gt;Each&lt;/td&gt;&lt;td&gt;CONCRETE, HEADWALL FOR 102-INCH PIPE CULVERT&lt;/td&gt;&lt;td&gt;EACH&lt;/td&gt;&lt;td&gt;0&lt;/td&gt;&lt;td&gt;3&lt;/td&gt;&lt;td&gt;N&lt;/td&gt;&lt;td&gt; &lt;/td&gt;&lt;td&gt;&lt;/td&gt;&lt;/tr&gt;</v>
      </c>
      <c r="Q1357" s="106" t="str">
        <f>IF(PayItems[[#This Row],[Date Added / Modified]]&gt;0,TEXT(PayItems[[#This Row],[Date Added / Modified]],"m/d/yyy"),"")</f>
        <v/>
      </c>
    </row>
    <row r="1358" spans="1:17" x14ac:dyDescent="0.2">
      <c r="A1358" s="6" t="s">
        <v>2102</v>
      </c>
      <c r="B1358" s="6" t="s">
        <v>2103</v>
      </c>
      <c r="C1358" s="6" t="s">
        <v>6</v>
      </c>
      <c r="D1358" s="6" t="s">
        <v>2104</v>
      </c>
      <c r="E1358" s="8" t="s">
        <v>59</v>
      </c>
      <c r="F1358" s="8">
        <v>0</v>
      </c>
      <c r="G1358" s="8">
        <v>3</v>
      </c>
      <c r="H1358" s="6" t="s">
        <v>344</v>
      </c>
      <c r="I1358" s="176" t="s">
        <v>11389</v>
      </c>
      <c r="J1358" s="176" t="s">
        <v>11389</v>
      </c>
      <c r="K1358" s="176" t="s">
        <v>11388</v>
      </c>
      <c r="L1358" s="8">
        <v>14</v>
      </c>
      <c r="M1358" s="116"/>
      <c r="P13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&lt;tr&gt;&lt;td&gt;60103-0420&lt;/td&gt;&lt;td&gt;Concrete, headwall for 3000mm pipe culvert&lt;/td&gt;&lt;td&gt;Each&lt;/td&gt;&lt;td&gt;CONCRETE, HEADWALL FOR 120-INCH PIPE CULVERT&lt;/td&gt;&lt;td&gt;EACH&lt;/td&gt;&lt;td&gt;0&lt;/td&gt;&lt;td&gt;3&lt;/td&gt;&lt;td&gt;N&lt;/td&gt;&lt;td&gt; &lt;/td&gt;&lt;td&gt;&lt;/td&gt;&lt;/tr&gt;</v>
      </c>
      <c r="Q1358" s="106" t="str">
        <f>IF(PayItems[[#This Row],[Date Added / Modified]]&gt;0,TEXT(PayItems[[#This Row],[Date Added / Modified]],"m/d/yyy"),"")</f>
        <v/>
      </c>
    </row>
    <row r="1359" spans="1:17" x14ac:dyDescent="0.2">
      <c r="A1359" s="6" t="s">
        <v>2105</v>
      </c>
      <c r="B1359" s="6" t="s">
        <v>2106</v>
      </c>
      <c r="C1359" s="6" t="s">
        <v>6</v>
      </c>
      <c r="D1359" s="6" t="s">
        <v>2107</v>
      </c>
      <c r="E1359" s="8" t="s">
        <v>59</v>
      </c>
      <c r="F1359" s="8">
        <v>0</v>
      </c>
      <c r="G1359" s="8">
        <v>3</v>
      </c>
      <c r="H1359" s="6" t="s">
        <v>344</v>
      </c>
      <c r="I1359" s="176" t="s">
        <v>11389</v>
      </c>
      <c r="J1359" s="176" t="s">
        <v>11389</v>
      </c>
      <c r="K1359" s="176" t="s">
        <v>11388</v>
      </c>
      <c r="L1359" s="8">
        <v>14</v>
      </c>
      <c r="M1359" s="116"/>
      <c r="P13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&lt;tr&gt;&lt;td&gt;60103-0440&lt;/td&gt;&lt;td&gt;Concrete, headwall for 3600mm pipe culvert&lt;/td&gt;&lt;td&gt;Each&lt;/td&gt;&lt;td&gt;CONCRETE, HEADWALL FOR 144-INCH PIPE CULVERT&lt;/td&gt;&lt;td&gt;EACH&lt;/td&gt;&lt;td&gt;0&lt;/td&gt;&lt;td&gt;3&lt;/td&gt;&lt;td&gt;N&lt;/td&gt;&lt;td&gt; &lt;/td&gt;&lt;td&gt;&lt;/td&gt;&lt;/tr&gt;</v>
      </c>
      <c r="Q1359" s="106" t="str">
        <f>IF(PayItems[[#This Row],[Date Added / Modified]]&gt;0,TEXT(PayItems[[#This Row],[Date Added / Modified]],"m/d/yyy"),"")</f>
        <v/>
      </c>
    </row>
    <row r="1360" spans="1:17" x14ac:dyDescent="0.2">
      <c r="A1360" s="6" t="s">
        <v>2108</v>
      </c>
      <c r="B1360" s="6" t="s">
        <v>2109</v>
      </c>
      <c r="C1360" s="6" t="s">
        <v>6</v>
      </c>
      <c r="D1360" s="6" t="s">
        <v>2110</v>
      </c>
      <c r="E1360" s="8" t="s">
        <v>59</v>
      </c>
      <c r="F1360" s="8">
        <v>0</v>
      </c>
      <c r="G1360" s="8">
        <v>3</v>
      </c>
      <c r="H1360" s="6" t="s">
        <v>344</v>
      </c>
      <c r="I1360" s="176" t="s">
        <v>11389</v>
      </c>
      <c r="J1360" s="176" t="s">
        <v>11389</v>
      </c>
      <c r="K1360" s="176" t="s">
        <v>11388</v>
      </c>
      <c r="L1360" s="8">
        <v>14</v>
      </c>
      <c r="M1360" s="116"/>
      <c r="P13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&lt;tr&gt;&lt;td&gt;60103-0500&lt;/td&gt;&lt;td&gt;Concrete, headwall for double 150mm pipe culvert&lt;/td&gt;&lt;td&gt;Each&lt;/td&gt;&lt;td&gt;CONCRETE, HEADWALL FOR DOUBLE 6-INCH PIPE CULVERT&lt;/td&gt;&lt;td&gt;EACH&lt;/td&gt;&lt;td&gt;0&lt;/td&gt;&lt;td&gt;3&lt;/td&gt;&lt;td&gt;N&lt;/td&gt;&lt;td&gt; &lt;/td&gt;&lt;td&gt;&lt;/td&gt;&lt;/tr&gt;</v>
      </c>
      <c r="Q1360" s="106" t="str">
        <f>IF(PayItems[[#This Row],[Date Added / Modified]]&gt;0,TEXT(PayItems[[#This Row],[Date Added / Modified]],"m/d/yyy"),"")</f>
        <v/>
      </c>
    </row>
    <row r="1361" spans="1:17" x14ac:dyDescent="0.2">
      <c r="A1361" s="6" t="s">
        <v>2111</v>
      </c>
      <c r="B1361" s="6" t="s">
        <v>2112</v>
      </c>
      <c r="C1361" s="6" t="s">
        <v>6</v>
      </c>
      <c r="D1361" s="6" t="s">
        <v>2113</v>
      </c>
      <c r="E1361" s="8" t="s">
        <v>59</v>
      </c>
      <c r="F1361" s="8">
        <v>0</v>
      </c>
      <c r="G1361" s="8">
        <v>3</v>
      </c>
      <c r="H1361" s="6" t="s">
        <v>344</v>
      </c>
      <c r="I1361" s="176" t="s">
        <v>11389</v>
      </c>
      <c r="J1361" s="176" t="s">
        <v>11389</v>
      </c>
      <c r="K1361" s="176" t="s">
        <v>11388</v>
      </c>
      <c r="L1361" s="8">
        <v>14</v>
      </c>
      <c r="M1361" s="116"/>
      <c r="P13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&lt;tr&gt;&lt;td&gt;60103-0520&lt;/td&gt;&lt;td&gt;Concrete, headwall for double 200mm pipe culvert&lt;/td&gt;&lt;td&gt;Each&lt;/td&gt;&lt;td&gt;CONCRETE, HEADWALL FOR DOUBLE 8-INCH PIPE CULVERT&lt;/td&gt;&lt;td&gt;EACH&lt;/td&gt;&lt;td&gt;0&lt;/td&gt;&lt;td&gt;3&lt;/td&gt;&lt;td&gt;N&lt;/td&gt;&lt;td&gt; &lt;/td&gt;&lt;td&gt;&lt;/td&gt;&lt;/tr&gt;</v>
      </c>
      <c r="Q1361" s="106" t="str">
        <f>IF(PayItems[[#This Row],[Date Added / Modified]]&gt;0,TEXT(PayItems[[#This Row],[Date Added / Modified]],"m/d/yyy"),"")</f>
        <v/>
      </c>
    </row>
    <row r="1362" spans="1:17" x14ac:dyDescent="0.2">
      <c r="A1362" s="6" t="s">
        <v>2114</v>
      </c>
      <c r="B1362" s="6" t="s">
        <v>2115</v>
      </c>
      <c r="C1362" s="6" t="s">
        <v>6</v>
      </c>
      <c r="D1362" s="6" t="s">
        <v>2116</v>
      </c>
      <c r="E1362" s="8" t="s">
        <v>59</v>
      </c>
      <c r="F1362" s="8">
        <v>0</v>
      </c>
      <c r="G1362" s="8">
        <v>3</v>
      </c>
      <c r="H1362" s="6" t="s">
        <v>344</v>
      </c>
      <c r="I1362" s="176" t="s">
        <v>11389</v>
      </c>
      <c r="J1362" s="176" t="s">
        <v>11389</v>
      </c>
      <c r="K1362" s="176" t="s">
        <v>11388</v>
      </c>
      <c r="L1362" s="8">
        <v>14</v>
      </c>
      <c r="M1362" s="116"/>
      <c r="P13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&lt;tr&gt;&lt;td&gt;60103-0540&lt;/td&gt;&lt;td&gt;Concrete, headwall for double 300mm pipe culvert&lt;/td&gt;&lt;td&gt;Each&lt;/td&gt;&lt;td&gt;CONCRETE, HEADWALL FOR DOUBLE 12-INCH PIPE CULVERT&lt;/td&gt;&lt;td&gt;EACH&lt;/td&gt;&lt;td&gt;0&lt;/td&gt;&lt;td&gt;3&lt;/td&gt;&lt;td&gt;N&lt;/td&gt;&lt;td&gt; &lt;/td&gt;&lt;td&gt;&lt;/td&gt;&lt;/tr&gt;</v>
      </c>
      <c r="Q1362" s="106" t="str">
        <f>IF(PayItems[[#This Row],[Date Added / Modified]]&gt;0,TEXT(PayItems[[#This Row],[Date Added / Modified]],"m/d/yyy"),"")</f>
        <v/>
      </c>
    </row>
    <row r="1363" spans="1:17" x14ac:dyDescent="0.2">
      <c r="A1363" s="6" t="s">
        <v>2117</v>
      </c>
      <c r="B1363" s="6" t="s">
        <v>2118</v>
      </c>
      <c r="C1363" s="6" t="s">
        <v>6</v>
      </c>
      <c r="D1363" s="6" t="s">
        <v>2119</v>
      </c>
      <c r="E1363" s="8" t="s">
        <v>59</v>
      </c>
      <c r="F1363" s="8">
        <v>0</v>
      </c>
      <c r="G1363" s="8">
        <v>3</v>
      </c>
      <c r="H1363" s="6" t="s">
        <v>344</v>
      </c>
      <c r="I1363" s="176" t="s">
        <v>11389</v>
      </c>
      <c r="J1363" s="176" t="s">
        <v>11389</v>
      </c>
      <c r="K1363" s="176" t="s">
        <v>11388</v>
      </c>
      <c r="L1363" s="8">
        <v>14</v>
      </c>
      <c r="M1363" s="116"/>
      <c r="P13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&lt;tr&gt;&lt;td&gt;60103-0560&lt;/td&gt;&lt;td&gt;Concrete, headwall for double 375mm pipe culvert&lt;/td&gt;&lt;td&gt;Each&lt;/td&gt;&lt;td&gt;CONCRETE, HEADWALL FOR DOUBLE 15-INCH PIPE CULVERT&lt;/td&gt;&lt;td&gt;EACH&lt;/td&gt;&lt;td&gt;0&lt;/td&gt;&lt;td&gt;3&lt;/td&gt;&lt;td&gt;N&lt;/td&gt;&lt;td&gt; &lt;/td&gt;&lt;td&gt;&lt;/td&gt;&lt;/tr&gt;</v>
      </c>
      <c r="Q1363" s="106" t="str">
        <f>IF(PayItems[[#This Row],[Date Added / Modified]]&gt;0,TEXT(PayItems[[#This Row],[Date Added / Modified]],"m/d/yyy"),"")</f>
        <v/>
      </c>
    </row>
    <row r="1364" spans="1:17" x14ac:dyDescent="0.2">
      <c r="A1364" s="6" t="s">
        <v>2120</v>
      </c>
      <c r="B1364" s="6" t="s">
        <v>2121</v>
      </c>
      <c r="C1364" s="6" t="s">
        <v>6</v>
      </c>
      <c r="D1364" s="6" t="s">
        <v>2122</v>
      </c>
      <c r="E1364" s="8" t="s">
        <v>59</v>
      </c>
      <c r="F1364" s="8">
        <v>0</v>
      </c>
      <c r="G1364" s="8">
        <v>3</v>
      </c>
      <c r="H1364" s="6" t="s">
        <v>344</v>
      </c>
      <c r="I1364" s="176" t="s">
        <v>11389</v>
      </c>
      <c r="J1364" s="176" t="s">
        <v>11389</v>
      </c>
      <c r="K1364" s="176" t="s">
        <v>11388</v>
      </c>
      <c r="L1364" s="8">
        <v>14</v>
      </c>
      <c r="M1364" s="116"/>
      <c r="P13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&lt;tr&gt;&lt;td&gt;60103-0580&lt;/td&gt;&lt;td&gt;Concrete, headwall for double 450mm pipe culvert&lt;/td&gt;&lt;td&gt;Each&lt;/td&gt;&lt;td&gt;CONCRETE, HEADWALL FOR DOUBLE 18-INCH PIPE CULVERT&lt;/td&gt;&lt;td&gt;EACH&lt;/td&gt;&lt;td&gt;0&lt;/td&gt;&lt;td&gt;3&lt;/td&gt;&lt;td&gt;N&lt;/td&gt;&lt;td&gt; &lt;/td&gt;&lt;td&gt;&lt;/td&gt;&lt;/tr&gt;</v>
      </c>
      <c r="Q1364" s="106" t="str">
        <f>IF(PayItems[[#This Row],[Date Added / Modified]]&gt;0,TEXT(PayItems[[#This Row],[Date Added / Modified]],"m/d/yyy"),"")</f>
        <v/>
      </c>
    </row>
    <row r="1365" spans="1:17" x14ac:dyDescent="0.2">
      <c r="A1365" s="6" t="s">
        <v>2123</v>
      </c>
      <c r="B1365" s="6" t="s">
        <v>2124</v>
      </c>
      <c r="C1365" s="6" t="s">
        <v>6</v>
      </c>
      <c r="D1365" s="6" t="s">
        <v>2125</v>
      </c>
      <c r="E1365" s="8" t="s">
        <v>59</v>
      </c>
      <c r="F1365" s="8">
        <v>0</v>
      </c>
      <c r="G1365" s="8">
        <v>3</v>
      </c>
      <c r="H1365" s="6" t="s">
        <v>344</v>
      </c>
      <c r="I1365" s="176" t="s">
        <v>11389</v>
      </c>
      <c r="J1365" s="176" t="s">
        <v>11389</v>
      </c>
      <c r="K1365" s="176" t="s">
        <v>11388</v>
      </c>
      <c r="L1365" s="8">
        <v>14</v>
      </c>
      <c r="M1365" s="116"/>
      <c r="P13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&lt;tr&gt;&lt;td&gt;60103-0600&lt;/td&gt;&lt;td&gt;Concrete, headwall for double 525mm pipe culvert&lt;/td&gt;&lt;td&gt;Each&lt;/td&gt;&lt;td&gt;CONCRETE, HEADWALL FOR DOUBLE 21-INCH PIPE CULVERT&lt;/td&gt;&lt;td&gt;EACH&lt;/td&gt;&lt;td&gt;0&lt;/td&gt;&lt;td&gt;3&lt;/td&gt;&lt;td&gt;N&lt;/td&gt;&lt;td&gt; &lt;/td&gt;&lt;td&gt;&lt;/td&gt;&lt;/tr&gt;</v>
      </c>
      <c r="Q1365" s="106" t="str">
        <f>IF(PayItems[[#This Row],[Date Added / Modified]]&gt;0,TEXT(PayItems[[#This Row],[Date Added / Modified]],"m/d/yyy"),"")</f>
        <v/>
      </c>
    </row>
    <row r="1366" spans="1:17" x14ac:dyDescent="0.2">
      <c r="A1366" s="6" t="s">
        <v>2126</v>
      </c>
      <c r="B1366" s="6" t="s">
        <v>2127</v>
      </c>
      <c r="C1366" s="6" t="s">
        <v>6</v>
      </c>
      <c r="D1366" s="6" t="s">
        <v>2128</v>
      </c>
      <c r="E1366" s="8" t="s">
        <v>59</v>
      </c>
      <c r="F1366" s="8">
        <v>0</v>
      </c>
      <c r="G1366" s="8">
        <v>3</v>
      </c>
      <c r="H1366" s="6" t="s">
        <v>344</v>
      </c>
      <c r="I1366" s="176" t="s">
        <v>11389</v>
      </c>
      <c r="J1366" s="176" t="s">
        <v>11389</v>
      </c>
      <c r="K1366" s="176" t="s">
        <v>11388</v>
      </c>
      <c r="L1366" s="8">
        <v>14</v>
      </c>
      <c r="M1366" s="116"/>
      <c r="P13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&lt;tr&gt;&lt;td&gt;60103-0620&lt;/td&gt;&lt;td&gt;Concrete, headwall for double 600mm pipe culvert&lt;/td&gt;&lt;td&gt;Each&lt;/td&gt;&lt;td&gt;CONCRETE, HEADWALL FOR DOUBLE 24-INCH PIPE CULVERT&lt;/td&gt;&lt;td&gt;EACH&lt;/td&gt;&lt;td&gt;0&lt;/td&gt;&lt;td&gt;3&lt;/td&gt;&lt;td&gt;N&lt;/td&gt;&lt;td&gt; &lt;/td&gt;&lt;td&gt;&lt;/td&gt;&lt;/tr&gt;</v>
      </c>
      <c r="Q1366" s="106" t="str">
        <f>IF(PayItems[[#This Row],[Date Added / Modified]]&gt;0,TEXT(PayItems[[#This Row],[Date Added / Modified]],"m/d/yyy"),"")</f>
        <v/>
      </c>
    </row>
    <row r="1367" spans="1:17" x14ac:dyDescent="0.2">
      <c r="A1367" s="6" t="s">
        <v>2129</v>
      </c>
      <c r="B1367" s="6" t="s">
        <v>2130</v>
      </c>
      <c r="C1367" s="6" t="s">
        <v>6</v>
      </c>
      <c r="D1367" s="6" t="s">
        <v>2131</v>
      </c>
      <c r="E1367" s="8" t="s">
        <v>59</v>
      </c>
      <c r="F1367" s="8">
        <v>0</v>
      </c>
      <c r="G1367" s="8">
        <v>3</v>
      </c>
      <c r="H1367" s="6" t="s">
        <v>344</v>
      </c>
      <c r="I1367" s="176" t="s">
        <v>11389</v>
      </c>
      <c r="J1367" s="176" t="s">
        <v>11389</v>
      </c>
      <c r="K1367" s="176" t="s">
        <v>11388</v>
      </c>
      <c r="L1367" s="8">
        <v>14</v>
      </c>
      <c r="M1367" s="116"/>
      <c r="P13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&lt;tr&gt;&lt;td&gt;60103-0640&lt;/td&gt;&lt;td&gt;Concrete, headwall for double 750mm pipe culvert&lt;/td&gt;&lt;td&gt;Each&lt;/td&gt;&lt;td&gt;CONCRETE, HEADWALL FOR DOUBLE 30-INCH PIPE CULVERT&lt;/td&gt;&lt;td&gt;EACH&lt;/td&gt;&lt;td&gt;0&lt;/td&gt;&lt;td&gt;3&lt;/td&gt;&lt;td&gt;N&lt;/td&gt;&lt;td&gt; &lt;/td&gt;&lt;td&gt;&lt;/td&gt;&lt;/tr&gt;</v>
      </c>
      <c r="Q1367" s="106" t="str">
        <f>IF(PayItems[[#This Row],[Date Added / Modified]]&gt;0,TEXT(PayItems[[#This Row],[Date Added / Modified]],"m/d/yyy"),"")</f>
        <v/>
      </c>
    </row>
    <row r="1368" spans="1:17" x14ac:dyDescent="0.2">
      <c r="A1368" s="6" t="s">
        <v>2132</v>
      </c>
      <c r="B1368" s="6" t="s">
        <v>2133</v>
      </c>
      <c r="C1368" s="6" t="s">
        <v>6</v>
      </c>
      <c r="D1368" s="6" t="s">
        <v>2134</v>
      </c>
      <c r="E1368" s="8" t="s">
        <v>59</v>
      </c>
      <c r="F1368" s="8">
        <v>0</v>
      </c>
      <c r="G1368" s="8">
        <v>3</v>
      </c>
      <c r="H1368" s="6" t="s">
        <v>344</v>
      </c>
      <c r="I1368" s="176" t="s">
        <v>11389</v>
      </c>
      <c r="J1368" s="176" t="s">
        <v>11389</v>
      </c>
      <c r="K1368" s="176" t="s">
        <v>11388</v>
      </c>
      <c r="L1368" s="8">
        <v>14</v>
      </c>
      <c r="M1368" s="116"/>
      <c r="P13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&lt;tr&gt;&lt;td&gt;60103-0660&lt;/td&gt;&lt;td&gt;Concrete, headwall for double 900mm pipe culvert&lt;/td&gt;&lt;td&gt;Each&lt;/td&gt;&lt;td&gt;CONCRETE, HEADWALL FOR DOUBLE 36-INCH PIPE CULVERT&lt;/td&gt;&lt;td&gt;EACH&lt;/td&gt;&lt;td&gt;0&lt;/td&gt;&lt;td&gt;3&lt;/td&gt;&lt;td&gt;N&lt;/td&gt;&lt;td&gt; &lt;/td&gt;&lt;td&gt;&lt;/td&gt;&lt;/tr&gt;</v>
      </c>
      <c r="Q1368" s="106" t="str">
        <f>IF(PayItems[[#This Row],[Date Added / Modified]]&gt;0,TEXT(PayItems[[#This Row],[Date Added / Modified]],"m/d/yyy"),"")</f>
        <v/>
      </c>
    </row>
    <row r="1369" spans="1:17" x14ac:dyDescent="0.2">
      <c r="A1369" s="6" t="s">
        <v>2135</v>
      </c>
      <c r="B1369" s="6" t="s">
        <v>2136</v>
      </c>
      <c r="C1369" s="6" t="s">
        <v>6</v>
      </c>
      <c r="D1369" s="6" t="s">
        <v>2137</v>
      </c>
      <c r="E1369" s="8" t="s">
        <v>59</v>
      </c>
      <c r="F1369" s="8">
        <v>0</v>
      </c>
      <c r="G1369" s="8">
        <v>3</v>
      </c>
      <c r="H1369" s="6" t="s">
        <v>344</v>
      </c>
      <c r="I1369" s="176" t="s">
        <v>11389</v>
      </c>
      <c r="J1369" s="176" t="s">
        <v>11389</v>
      </c>
      <c r="K1369" s="176" t="s">
        <v>11388</v>
      </c>
      <c r="L1369" s="8">
        <v>14</v>
      </c>
      <c r="M1369" s="116"/>
      <c r="P13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&lt;tr&gt;&lt;td&gt;60103-0680&lt;/td&gt;&lt;td&gt;Concrete, headwall for double 1050mm pipe culvert&lt;/td&gt;&lt;td&gt;Each&lt;/td&gt;&lt;td&gt;CONCRETE, HEADWALL FOR DOUBLE 42-INCH PIPE CULVERT&lt;/td&gt;&lt;td&gt;EACH&lt;/td&gt;&lt;td&gt;0&lt;/td&gt;&lt;td&gt;3&lt;/td&gt;&lt;td&gt;N&lt;/td&gt;&lt;td&gt; &lt;/td&gt;&lt;td&gt;&lt;/td&gt;&lt;/tr&gt;</v>
      </c>
      <c r="Q1369" s="106" t="str">
        <f>IF(PayItems[[#This Row],[Date Added / Modified]]&gt;0,TEXT(PayItems[[#This Row],[Date Added / Modified]],"m/d/yyy"),"")</f>
        <v/>
      </c>
    </row>
    <row r="1370" spans="1:17" x14ac:dyDescent="0.2">
      <c r="A1370" s="6" t="s">
        <v>2138</v>
      </c>
      <c r="B1370" s="6" t="s">
        <v>2139</v>
      </c>
      <c r="C1370" s="6" t="s">
        <v>6</v>
      </c>
      <c r="D1370" s="6" t="s">
        <v>2140</v>
      </c>
      <c r="E1370" s="8" t="s">
        <v>59</v>
      </c>
      <c r="F1370" s="8">
        <v>0</v>
      </c>
      <c r="G1370" s="8">
        <v>3</v>
      </c>
      <c r="H1370" s="6" t="s">
        <v>344</v>
      </c>
      <c r="I1370" s="176" t="s">
        <v>11389</v>
      </c>
      <c r="J1370" s="176" t="s">
        <v>11389</v>
      </c>
      <c r="K1370" s="176" t="s">
        <v>11388</v>
      </c>
      <c r="L1370" s="8">
        <v>14</v>
      </c>
      <c r="M1370" s="116"/>
      <c r="P13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&lt;tr&gt;&lt;td&gt;60103-0700&lt;/td&gt;&lt;td&gt;Concrete, headwall for double 1200mm pipe culvert&lt;/td&gt;&lt;td&gt;Each&lt;/td&gt;&lt;td&gt;CONCRETE, HEADWALL FOR DOUBLE 48-INCH PIPE CULVERT&lt;/td&gt;&lt;td&gt;EACH&lt;/td&gt;&lt;td&gt;0&lt;/td&gt;&lt;td&gt;3&lt;/td&gt;&lt;td&gt;N&lt;/td&gt;&lt;td&gt; &lt;/td&gt;&lt;td&gt;&lt;/td&gt;&lt;/tr&gt;</v>
      </c>
      <c r="Q1370" s="106" t="str">
        <f>IF(PayItems[[#This Row],[Date Added / Modified]]&gt;0,TEXT(PayItems[[#This Row],[Date Added / Modified]],"m/d/yyy"),"")</f>
        <v/>
      </c>
    </row>
    <row r="1371" spans="1:17" x14ac:dyDescent="0.2">
      <c r="A1371" s="6" t="s">
        <v>2141</v>
      </c>
      <c r="B1371" s="6" t="s">
        <v>2142</v>
      </c>
      <c r="C1371" s="6" t="s">
        <v>6</v>
      </c>
      <c r="D1371" s="6" t="s">
        <v>2143</v>
      </c>
      <c r="E1371" s="8" t="s">
        <v>59</v>
      </c>
      <c r="F1371" s="8">
        <v>0</v>
      </c>
      <c r="G1371" s="8">
        <v>3</v>
      </c>
      <c r="H1371" s="6" t="s">
        <v>344</v>
      </c>
      <c r="I1371" s="176" t="s">
        <v>11389</v>
      </c>
      <c r="J1371" s="176" t="s">
        <v>11389</v>
      </c>
      <c r="K1371" s="176" t="s">
        <v>11388</v>
      </c>
      <c r="L1371" s="8">
        <v>14</v>
      </c>
      <c r="M1371" s="116"/>
      <c r="P13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&lt;tr&gt;&lt;td&gt;60103-0720&lt;/td&gt;&lt;td&gt;Concrete, headwall for double 1350mm pipe culvert&lt;/td&gt;&lt;td&gt;Each&lt;/td&gt;&lt;td&gt;CONCRETE, HEADWALL FOR DOUBLE 54-INCH PIPE CULVERT&lt;/td&gt;&lt;td&gt;EACH&lt;/td&gt;&lt;td&gt;0&lt;/td&gt;&lt;td&gt;3&lt;/td&gt;&lt;td&gt;N&lt;/td&gt;&lt;td&gt; &lt;/td&gt;&lt;td&gt;&lt;/td&gt;&lt;/tr&gt;</v>
      </c>
      <c r="Q1371" s="106" t="str">
        <f>IF(PayItems[[#This Row],[Date Added / Modified]]&gt;0,TEXT(PayItems[[#This Row],[Date Added / Modified]],"m/d/yyy"),"")</f>
        <v/>
      </c>
    </row>
    <row r="1372" spans="1:17" x14ac:dyDescent="0.2">
      <c r="A1372" s="6" t="s">
        <v>2144</v>
      </c>
      <c r="B1372" s="6" t="s">
        <v>2145</v>
      </c>
      <c r="C1372" s="6" t="s">
        <v>6</v>
      </c>
      <c r="D1372" s="6" t="s">
        <v>2146</v>
      </c>
      <c r="E1372" s="8" t="s">
        <v>59</v>
      </c>
      <c r="F1372" s="8">
        <v>0</v>
      </c>
      <c r="G1372" s="8">
        <v>3</v>
      </c>
      <c r="H1372" s="6" t="s">
        <v>344</v>
      </c>
      <c r="I1372" s="176" t="s">
        <v>11389</v>
      </c>
      <c r="J1372" s="176" t="s">
        <v>11389</v>
      </c>
      <c r="K1372" s="176" t="s">
        <v>11388</v>
      </c>
      <c r="L1372" s="8">
        <v>14</v>
      </c>
      <c r="M1372" s="116"/>
      <c r="P13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&lt;tr&gt;&lt;td&gt;60103-0740&lt;/td&gt;&lt;td&gt;Concrete, headwall for double 1500mm pipe culvert&lt;/td&gt;&lt;td&gt;Each&lt;/td&gt;&lt;td&gt;CONCRETE, HEADWALL FOR DOUBLE 60-INCH PIPE CULVERT&lt;/td&gt;&lt;td&gt;EACH&lt;/td&gt;&lt;td&gt;0&lt;/td&gt;&lt;td&gt;3&lt;/td&gt;&lt;td&gt;N&lt;/td&gt;&lt;td&gt; &lt;/td&gt;&lt;td&gt;&lt;/td&gt;&lt;/tr&gt;</v>
      </c>
      <c r="Q1372" s="106" t="str">
        <f>IF(PayItems[[#This Row],[Date Added / Modified]]&gt;0,TEXT(PayItems[[#This Row],[Date Added / Modified]],"m/d/yyy"),"")</f>
        <v/>
      </c>
    </row>
    <row r="1373" spans="1:17" x14ac:dyDescent="0.2">
      <c r="A1373" s="6" t="s">
        <v>2147</v>
      </c>
      <c r="B1373" s="6" t="s">
        <v>2148</v>
      </c>
      <c r="C1373" s="6" t="s">
        <v>6</v>
      </c>
      <c r="D1373" s="6" t="s">
        <v>2149</v>
      </c>
      <c r="E1373" s="8" t="s">
        <v>59</v>
      </c>
      <c r="F1373" s="8">
        <v>0</v>
      </c>
      <c r="G1373" s="8">
        <v>3</v>
      </c>
      <c r="H1373" s="6" t="s">
        <v>344</v>
      </c>
      <c r="I1373" s="176" t="s">
        <v>11389</v>
      </c>
      <c r="J1373" s="176" t="s">
        <v>11389</v>
      </c>
      <c r="K1373" s="176" t="s">
        <v>11388</v>
      </c>
      <c r="L1373" s="8">
        <v>14</v>
      </c>
      <c r="M1373" s="116"/>
      <c r="P13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&lt;tr&gt;&lt;td&gt;60103-0760&lt;/td&gt;&lt;td&gt;Concrete, headwall for double 1650mm pipe culvert&lt;/td&gt;&lt;td&gt;Each&lt;/td&gt;&lt;td&gt;CONCRETE, HEADWALL FOR DOUBLE 66-INCH PIPE CULVERT&lt;/td&gt;&lt;td&gt;EACH&lt;/td&gt;&lt;td&gt;0&lt;/td&gt;&lt;td&gt;3&lt;/td&gt;&lt;td&gt;N&lt;/td&gt;&lt;td&gt; &lt;/td&gt;&lt;td&gt;&lt;/td&gt;&lt;/tr&gt;</v>
      </c>
      <c r="Q1373" s="106" t="str">
        <f>IF(PayItems[[#This Row],[Date Added / Modified]]&gt;0,TEXT(PayItems[[#This Row],[Date Added / Modified]],"m/d/yyy"),"")</f>
        <v/>
      </c>
    </row>
    <row r="1374" spans="1:17" x14ac:dyDescent="0.2">
      <c r="A1374" s="6" t="s">
        <v>2150</v>
      </c>
      <c r="B1374" s="6" t="s">
        <v>2151</v>
      </c>
      <c r="C1374" s="6" t="s">
        <v>6</v>
      </c>
      <c r="D1374" s="6" t="s">
        <v>2152</v>
      </c>
      <c r="E1374" s="8" t="s">
        <v>59</v>
      </c>
      <c r="F1374" s="8">
        <v>0</v>
      </c>
      <c r="G1374" s="8">
        <v>3</v>
      </c>
      <c r="H1374" s="6" t="s">
        <v>344</v>
      </c>
      <c r="I1374" s="176" t="s">
        <v>11389</v>
      </c>
      <c r="J1374" s="176" t="s">
        <v>11389</v>
      </c>
      <c r="K1374" s="176" t="s">
        <v>11388</v>
      </c>
      <c r="L1374" s="8">
        <v>14</v>
      </c>
      <c r="M1374" s="116"/>
      <c r="P13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&lt;tr&gt;&lt;td&gt;60103-0780&lt;/td&gt;&lt;td&gt;Concrete, headwall for double 1800mm pipe culvert&lt;/td&gt;&lt;td&gt;Each&lt;/td&gt;&lt;td&gt;CONCRETE, HEADWALL FOR DOUBLE 72-INCH PIPE CULVERT&lt;/td&gt;&lt;td&gt;EACH&lt;/td&gt;&lt;td&gt;0&lt;/td&gt;&lt;td&gt;3&lt;/td&gt;&lt;td&gt;N&lt;/td&gt;&lt;td&gt; &lt;/td&gt;&lt;td&gt;&lt;/td&gt;&lt;/tr&gt;</v>
      </c>
      <c r="Q1374" s="106" t="str">
        <f>IF(PayItems[[#This Row],[Date Added / Modified]]&gt;0,TEXT(PayItems[[#This Row],[Date Added / Modified]],"m/d/yyy"),"")</f>
        <v/>
      </c>
    </row>
    <row r="1375" spans="1:17" x14ac:dyDescent="0.2">
      <c r="A1375" s="6" t="s">
        <v>2153</v>
      </c>
      <c r="B1375" s="6" t="s">
        <v>2154</v>
      </c>
      <c r="C1375" s="6" t="s">
        <v>6</v>
      </c>
      <c r="D1375" s="6" t="s">
        <v>2155</v>
      </c>
      <c r="E1375" s="8" t="s">
        <v>59</v>
      </c>
      <c r="F1375" s="8">
        <v>0</v>
      </c>
      <c r="G1375" s="8">
        <v>3</v>
      </c>
      <c r="H1375" s="6" t="s">
        <v>344</v>
      </c>
      <c r="I1375" s="176" t="s">
        <v>11389</v>
      </c>
      <c r="J1375" s="176" t="s">
        <v>11389</v>
      </c>
      <c r="K1375" s="176" t="s">
        <v>11388</v>
      </c>
      <c r="L1375" s="8">
        <v>14</v>
      </c>
      <c r="M1375" s="116"/>
      <c r="P13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&lt;tr&gt;&lt;td&gt;60103-0800&lt;/td&gt;&lt;td&gt;Concrete, headwall for double 1950mm pipe culvert&lt;/td&gt;&lt;td&gt;Each&lt;/td&gt;&lt;td&gt;CONCRETE, HEADWALL FOR DOUBLE 78-INCH PIPE CULVERT&lt;/td&gt;&lt;td&gt;EACH&lt;/td&gt;&lt;td&gt;0&lt;/td&gt;&lt;td&gt;3&lt;/td&gt;&lt;td&gt;N&lt;/td&gt;&lt;td&gt; &lt;/td&gt;&lt;td&gt;&lt;/td&gt;&lt;/tr&gt;</v>
      </c>
      <c r="Q1375" s="106" t="str">
        <f>IF(PayItems[[#This Row],[Date Added / Modified]]&gt;0,TEXT(PayItems[[#This Row],[Date Added / Modified]],"m/d/yyy"),"")</f>
        <v/>
      </c>
    </row>
    <row r="1376" spans="1:17" x14ac:dyDescent="0.2">
      <c r="A1376" s="6" t="s">
        <v>2156</v>
      </c>
      <c r="B1376" s="6" t="s">
        <v>2157</v>
      </c>
      <c r="C1376" s="6" t="s">
        <v>6</v>
      </c>
      <c r="D1376" s="6" t="s">
        <v>2158</v>
      </c>
      <c r="E1376" s="8" t="s">
        <v>59</v>
      </c>
      <c r="F1376" s="8">
        <v>0</v>
      </c>
      <c r="G1376" s="8">
        <v>3</v>
      </c>
      <c r="H1376" s="6" t="s">
        <v>344</v>
      </c>
      <c r="I1376" s="176" t="s">
        <v>11389</v>
      </c>
      <c r="J1376" s="176" t="s">
        <v>11389</v>
      </c>
      <c r="K1376" s="176" t="s">
        <v>11388</v>
      </c>
      <c r="L1376" s="8">
        <v>14</v>
      </c>
      <c r="M1376" s="116"/>
      <c r="P13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&lt;tr&gt;&lt;td&gt;60103-0820&lt;/td&gt;&lt;td&gt;Concrete, headwall for double 2100mm pipe culvert&lt;/td&gt;&lt;td&gt;Each&lt;/td&gt;&lt;td&gt;CONCRETE, HEADWALL FOR DOUBLE 84-INCH PIPE CULVERT&lt;/td&gt;&lt;td&gt;EACH&lt;/td&gt;&lt;td&gt;0&lt;/td&gt;&lt;td&gt;3&lt;/td&gt;&lt;td&gt;N&lt;/td&gt;&lt;td&gt; &lt;/td&gt;&lt;td&gt;&lt;/td&gt;&lt;/tr&gt;</v>
      </c>
      <c r="Q1376" s="106" t="str">
        <f>IF(PayItems[[#This Row],[Date Added / Modified]]&gt;0,TEXT(PayItems[[#This Row],[Date Added / Modified]],"m/d/yyy"),"")</f>
        <v/>
      </c>
    </row>
    <row r="1377" spans="1:17" x14ac:dyDescent="0.2">
      <c r="A1377" s="6" t="s">
        <v>2159</v>
      </c>
      <c r="B1377" s="6" t="s">
        <v>2160</v>
      </c>
      <c r="C1377" s="6" t="s">
        <v>6</v>
      </c>
      <c r="D1377" s="6" t="s">
        <v>2161</v>
      </c>
      <c r="E1377" s="8" t="s">
        <v>59</v>
      </c>
      <c r="F1377" s="8">
        <v>0</v>
      </c>
      <c r="G1377" s="8">
        <v>3</v>
      </c>
      <c r="H1377" s="6" t="s">
        <v>344</v>
      </c>
      <c r="I1377" s="176" t="s">
        <v>11389</v>
      </c>
      <c r="J1377" s="176" t="s">
        <v>11389</v>
      </c>
      <c r="K1377" s="176" t="s">
        <v>11388</v>
      </c>
      <c r="L1377" s="8">
        <v>14</v>
      </c>
      <c r="M1377" s="116"/>
      <c r="P13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&lt;tr&gt;&lt;td&gt;60103-0840&lt;/td&gt;&lt;td&gt;Concrete, headwall for double 2250mm pipe culvert&lt;/td&gt;&lt;td&gt;Each&lt;/td&gt;&lt;td&gt;CONCRETE, HEADWALL FOR DOUBLE 90-INCH PIPE CULVERT&lt;/td&gt;&lt;td&gt;EACH&lt;/td&gt;&lt;td&gt;0&lt;/td&gt;&lt;td&gt;3&lt;/td&gt;&lt;td&gt;N&lt;/td&gt;&lt;td&gt; &lt;/td&gt;&lt;td&gt;&lt;/td&gt;&lt;/tr&gt;</v>
      </c>
      <c r="Q1377" s="106" t="str">
        <f>IF(PayItems[[#This Row],[Date Added / Modified]]&gt;0,TEXT(PayItems[[#This Row],[Date Added / Modified]],"m/d/yyy"),"")</f>
        <v/>
      </c>
    </row>
    <row r="1378" spans="1:17" x14ac:dyDescent="0.2">
      <c r="A1378" s="6" t="s">
        <v>2162</v>
      </c>
      <c r="B1378" s="6" t="s">
        <v>2163</v>
      </c>
      <c r="C1378" s="6" t="s">
        <v>6</v>
      </c>
      <c r="D1378" s="6" t="s">
        <v>2164</v>
      </c>
      <c r="E1378" s="8" t="s">
        <v>59</v>
      </c>
      <c r="F1378" s="8">
        <v>0</v>
      </c>
      <c r="G1378" s="8">
        <v>3</v>
      </c>
      <c r="H1378" s="6" t="s">
        <v>344</v>
      </c>
      <c r="I1378" s="176" t="s">
        <v>11389</v>
      </c>
      <c r="J1378" s="176" t="s">
        <v>11389</v>
      </c>
      <c r="K1378" s="176" t="s">
        <v>11388</v>
      </c>
      <c r="L1378" s="8">
        <v>14</v>
      </c>
      <c r="M1378" s="116"/>
      <c r="P13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&lt;tr&gt;&lt;td&gt;60103-0860&lt;/td&gt;&lt;td&gt;Concrete, headwall for double 2400mm pipe culvert&lt;/td&gt;&lt;td&gt;Each&lt;/td&gt;&lt;td&gt;CONCRETE, HEADWALL FOR DOUBLE 96-INCH PIPE CULVERT&lt;/td&gt;&lt;td&gt;EACH&lt;/td&gt;&lt;td&gt;0&lt;/td&gt;&lt;td&gt;3&lt;/td&gt;&lt;td&gt;N&lt;/td&gt;&lt;td&gt; &lt;/td&gt;&lt;td&gt;&lt;/td&gt;&lt;/tr&gt;</v>
      </c>
      <c r="Q1378" s="106" t="str">
        <f>IF(PayItems[[#This Row],[Date Added / Modified]]&gt;0,TEXT(PayItems[[#This Row],[Date Added / Modified]],"m/d/yyy"),"")</f>
        <v/>
      </c>
    </row>
    <row r="1379" spans="1:17" x14ac:dyDescent="0.2">
      <c r="A1379" s="6" t="s">
        <v>2165</v>
      </c>
      <c r="B1379" s="6" t="s">
        <v>2166</v>
      </c>
      <c r="C1379" s="6" t="s">
        <v>6</v>
      </c>
      <c r="D1379" s="6" t="s">
        <v>2167</v>
      </c>
      <c r="E1379" s="8" t="s">
        <v>59</v>
      </c>
      <c r="F1379" s="8">
        <v>0</v>
      </c>
      <c r="G1379" s="8">
        <v>3</v>
      </c>
      <c r="H1379" s="6" t="s">
        <v>344</v>
      </c>
      <c r="I1379" s="176" t="s">
        <v>11389</v>
      </c>
      <c r="J1379" s="176" t="s">
        <v>11389</v>
      </c>
      <c r="K1379" s="176" t="s">
        <v>11388</v>
      </c>
      <c r="L1379" s="8">
        <v>14</v>
      </c>
      <c r="M1379" s="116"/>
      <c r="P13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&lt;tr&gt;&lt;td&gt;60103-0880&lt;/td&gt;&lt;td&gt;Concrete, headwall for double 2550mm pipe culvert&lt;/td&gt;&lt;td&gt;Each&lt;/td&gt;&lt;td&gt;CONCRETE, HEADWALL FOR DOUBLE 102-INCH PIPE CULVERT&lt;/td&gt;&lt;td&gt;EACH&lt;/td&gt;&lt;td&gt;0&lt;/td&gt;&lt;td&gt;3&lt;/td&gt;&lt;td&gt;N&lt;/td&gt;&lt;td&gt; &lt;/td&gt;&lt;td&gt;&lt;/td&gt;&lt;/tr&gt;</v>
      </c>
      <c r="Q1379" s="106" t="str">
        <f>IF(PayItems[[#This Row],[Date Added / Modified]]&gt;0,TEXT(PayItems[[#This Row],[Date Added / Modified]],"m/d/yyy"),"")</f>
        <v/>
      </c>
    </row>
    <row r="1380" spans="1:17" x14ac:dyDescent="0.2">
      <c r="A1380" s="6" t="s">
        <v>2168</v>
      </c>
      <c r="B1380" s="6" t="s">
        <v>2169</v>
      </c>
      <c r="C1380" s="6" t="s">
        <v>6</v>
      </c>
      <c r="D1380" s="6" t="s">
        <v>2170</v>
      </c>
      <c r="E1380" s="8" t="s">
        <v>59</v>
      </c>
      <c r="F1380" s="8">
        <v>0</v>
      </c>
      <c r="G1380" s="8">
        <v>3</v>
      </c>
      <c r="H1380" s="6" t="s">
        <v>344</v>
      </c>
      <c r="I1380" s="176" t="s">
        <v>11389</v>
      </c>
      <c r="J1380" s="176" t="s">
        <v>11389</v>
      </c>
      <c r="K1380" s="176" t="s">
        <v>11388</v>
      </c>
      <c r="L1380" s="8">
        <v>14</v>
      </c>
      <c r="M1380" s="116"/>
      <c r="P13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&lt;tr&gt;&lt;td&gt;60103-0900&lt;/td&gt;&lt;td&gt;Concrete, headwall for double 3000mm pipe culvert&lt;/td&gt;&lt;td&gt;Each&lt;/td&gt;&lt;td&gt;CONCRETE, HEADWALL FOR DOUBLE 120-INCH PIPE CULVERT&lt;/td&gt;&lt;td&gt;EACH&lt;/td&gt;&lt;td&gt;0&lt;/td&gt;&lt;td&gt;3&lt;/td&gt;&lt;td&gt;N&lt;/td&gt;&lt;td&gt; &lt;/td&gt;&lt;td&gt;&lt;/td&gt;&lt;/tr&gt;</v>
      </c>
      <c r="Q1380" s="106" t="str">
        <f>IF(PayItems[[#This Row],[Date Added / Modified]]&gt;0,TEXT(PayItems[[#This Row],[Date Added / Modified]],"m/d/yyy"),"")</f>
        <v/>
      </c>
    </row>
    <row r="1381" spans="1:17" x14ac:dyDescent="0.2">
      <c r="A1381" s="6" t="s">
        <v>2171</v>
      </c>
      <c r="B1381" s="6" t="s">
        <v>2172</v>
      </c>
      <c r="C1381" s="6" t="s">
        <v>6</v>
      </c>
      <c r="D1381" s="6" t="s">
        <v>2173</v>
      </c>
      <c r="E1381" s="8" t="s">
        <v>59</v>
      </c>
      <c r="F1381" s="8">
        <v>0</v>
      </c>
      <c r="G1381" s="8">
        <v>3</v>
      </c>
      <c r="H1381" s="6" t="s">
        <v>344</v>
      </c>
      <c r="I1381" s="176" t="s">
        <v>11389</v>
      </c>
      <c r="J1381" s="176" t="s">
        <v>11389</v>
      </c>
      <c r="K1381" s="176" t="s">
        <v>11388</v>
      </c>
      <c r="L1381" s="8">
        <v>14</v>
      </c>
      <c r="M1381" s="116"/>
      <c r="P13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&lt;tr&gt;&lt;td&gt;60103-0920&lt;/td&gt;&lt;td&gt;Concrete, headwall for double 3600mm pipe culvert&lt;/td&gt;&lt;td&gt;Each&lt;/td&gt;&lt;td&gt;CONCRETE, HEADWALL FOR DOUBLE 144-INCH PIPE CULVERT&lt;/td&gt;&lt;td&gt;EACH&lt;/td&gt;&lt;td&gt;0&lt;/td&gt;&lt;td&gt;3&lt;/td&gt;&lt;td&gt;N&lt;/td&gt;&lt;td&gt; &lt;/td&gt;&lt;td&gt;&lt;/td&gt;&lt;/tr&gt;</v>
      </c>
      <c r="Q1381" s="106" t="str">
        <f>IF(PayItems[[#This Row],[Date Added / Modified]]&gt;0,TEXT(PayItems[[#This Row],[Date Added / Modified]],"m/d/yyy"),"")</f>
        <v/>
      </c>
    </row>
    <row r="1382" spans="1:17" x14ac:dyDescent="0.2">
      <c r="A1382" s="6" t="s">
        <v>2174</v>
      </c>
      <c r="B1382" s="6" t="s">
        <v>2175</v>
      </c>
      <c r="C1382" s="6" t="s">
        <v>6</v>
      </c>
      <c r="D1382" s="6" t="s">
        <v>2176</v>
      </c>
      <c r="E1382" s="8" t="s">
        <v>59</v>
      </c>
      <c r="F1382" s="8">
        <v>0</v>
      </c>
      <c r="G1382" s="8">
        <v>3</v>
      </c>
      <c r="H1382" s="6" t="s">
        <v>344</v>
      </c>
      <c r="I1382" s="176" t="s">
        <v>11389</v>
      </c>
      <c r="J1382" s="176" t="s">
        <v>11389</v>
      </c>
      <c r="K1382" s="176" t="s">
        <v>11388</v>
      </c>
      <c r="L1382" s="8">
        <v>14</v>
      </c>
      <c r="M1382" s="116"/>
      <c r="P13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&lt;tr&gt;&lt;td&gt;60103-1220&lt;/td&gt;&lt;td&gt;Concrete, headwall for triple 600mm pipe culvert&lt;/td&gt;&lt;td&gt;Each&lt;/td&gt;&lt;td&gt;CONCRETE, HEADWALL FOR TRIPLE 24-INCH PIPE CULVERT&lt;/td&gt;&lt;td&gt;EACH&lt;/td&gt;&lt;td&gt;0&lt;/td&gt;&lt;td&gt;3&lt;/td&gt;&lt;td&gt;N&lt;/td&gt;&lt;td&gt; &lt;/td&gt;&lt;td&gt;&lt;/td&gt;&lt;/tr&gt;</v>
      </c>
      <c r="Q1382" s="106" t="str">
        <f>IF(PayItems[[#This Row],[Date Added / Modified]]&gt;0,TEXT(PayItems[[#This Row],[Date Added / Modified]],"m/d/yyy"),"")</f>
        <v/>
      </c>
    </row>
    <row r="1383" spans="1:17" x14ac:dyDescent="0.2">
      <c r="A1383" s="6" t="s">
        <v>2177</v>
      </c>
      <c r="B1383" s="6" t="s">
        <v>2178</v>
      </c>
      <c r="C1383" s="6" t="s">
        <v>6</v>
      </c>
      <c r="D1383" s="6" t="s">
        <v>2179</v>
      </c>
      <c r="E1383" s="8" t="s">
        <v>59</v>
      </c>
      <c r="F1383" s="8">
        <v>0</v>
      </c>
      <c r="G1383" s="8">
        <v>3</v>
      </c>
      <c r="H1383" s="6" t="s">
        <v>344</v>
      </c>
      <c r="I1383" s="176" t="s">
        <v>11389</v>
      </c>
      <c r="J1383" s="176" t="s">
        <v>11389</v>
      </c>
      <c r="K1383" s="176" t="s">
        <v>11388</v>
      </c>
      <c r="L1383" s="8">
        <v>14</v>
      </c>
      <c r="M1383" s="116"/>
      <c r="P13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&lt;tr&gt;&lt;td&gt;60103-1240&lt;/td&gt;&lt;td&gt;Concrete, headwall for triple 750mm pipe culvert&lt;/td&gt;&lt;td&gt;Each&lt;/td&gt;&lt;td&gt;CONCRETE, HEADWALL FOR TRIPLE 30-INCH PIPE CULVERT&lt;/td&gt;&lt;td&gt;EACH&lt;/td&gt;&lt;td&gt;0&lt;/td&gt;&lt;td&gt;3&lt;/td&gt;&lt;td&gt;N&lt;/td&gt;&lt;td&gt; &lt;/td&gt;&lt;td&gt;&lt;/td&gt;&lt;/tr&gt;</v>
      </c>
      <c r="Q1383" s="106" t="str">
        <f>IF(PayItems[[#This Row],[Date Added / Modified]]&gt;0,TEXT(PayItems[[#This Row],[Date Added / Modified]],"m/d/yyy"),"")</f>
        <v/>
      </c>
    </row>
    <row r="1384" spans="1:17" x14ac:dyDescent="0.2">
      <c r="A1384" s="6" t="s">
        <v>2180</v>
      </c>
      <c r="B1384" s="6" t="s">
        <v>2181</v>
      </c>
      <c r="C1384" s="6" t="s">
        <v>6</v>
      </c>
      <c r="D1384" s="6" t="s">
        <v>2182</v>
      </c>
      <c r="E1384" s="8" t="s">
        <v>59</v>
      </c>
      <c r="F1384" s="8">
        <v>0</v>
      </c>
      <c r="G1384" s="8">
        <v>3</v>
      </c>
      <c r="H1384" s="6" t="s">
        <v>344</v>
      </c>
      <c r="I1384" s="176" t="s">
        <v>11389</v>
      </c>
      <c r="J1384" s="176" t="s">
        <v>11389</v>
      </c>
      <c r="K1384" s="176" t="s">
        <v>11388</v>
      </c>
      <c r="L1384" s="8">
        <v>14</v>
      </c>
      <c r="M1384" s="116"/>
      <c r="P13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&lt;tr&gt;&lt;td&gt;60103-1260&lt;/td&gt;&lt;td&gt;Concrete, headwall for triple 900mm pipe culvert&lt;/td&gt;&lt;td&gt;Each&lt;/td&gt;&lt;td&gt;CONCRETE, HEADWALL FOR TRIPLE 36-INCH PIPE CULVERT&lt;/td&gt;&lt;td&gt;EACH&lt;/td&gt;&lt;td&gt;0&lt;/td&gt;&lt;td&gt;3&lt;/td&gt;&lt;td&gt;N&lt;/td&gt;&lt;td&gt; &lt;/td&gt;&lt;td&gt;&lt;/td&gt;&lt;/tr&gt;</v>
      </c>
      <c r="Q1384" s="106" t="str">
        <f>IF(PayItems[[#This Row],[Date Added / Modified]]&gt;0,TEXT(PayItems[[#This Row],[Date Added / Modified]],"m/d/yyy"),"")</f>
        <v/>
      </c>
    </row>
    <row r="1385" spans="1:17" x14ac:dyDescent="0.2">
      <c r="A1385" s="6" t="s">
        <v>2183</v>
      </c>
      <c r="B1385" s="6" t="s">
        <v>2184</v>
      </c>
      <c r="C1385" s="6" t="s">
        <v>6</v>
      </c>
      <c r="D1385" s="6" t="s">
        <v>2185</v>
      </c>
      <c r="E1385" s="8" t="s">
        <v>59</v>
      </c>
      <c r="F1385" s="8">
        <v>0</v>
      </c>
      <c r="G1385" s="8">
        <v>3</v>
      </c>
      <c r="H1385" s="6" t="s">
        <v>344</v>
      </c>
      <c r="I1385" s="176" t="s">
        <v>11389</v>
      </c>
      <c r="J1385" s="176" t="s">
        <v>11389</v>
      </c>
      <c r="K1385" s="176" t="s">
        <v>11388</v>
      </c>
      <c r="L1385" s="8">
        <v>14</v>
      </c>
      <c r="M1385" s="116"/>
      <c r="P13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&lt;tr&gt;&lt;td&gt;60103-1800&lt;/td&gt;&lt;td&gt;Concrete, headwall for 150mm equivalent diameter pipe culvert&lt;/td&gt;&lt;td&gt;Each&lt;/td&gt;&lt;td&gt;CONCRETE, HEADWALL FOR 6-INCH EQUIVALENT DIAMETER PIPE CULVERT&lt;/td&gt;&lt;td&gt;EACH&lt;/td&gt;&lt;td&gt;0&lt;/td&gt;&lt;td&gt;3&lt;/td&gt;&lt;td&gt;N&lt;/td&gt;&lt;td&gt; &lt;/td&gt;&lt;td&gt;&lt;/td&gt;&lt;/tr&gt;</v>
      </c>
      <c r="Q1385" s="106" t="str">
        <f>IF(PayItems[[#This Row],[Date Added / Modified]]&gt;0,TEXT(PayItems[[#This Row],[Date Added / Modified]],"m/d/yyy"),"")</f>
        <v/>
      </c>
    </row>
    <row r="1386" spans="1:17" x14ac:dyDescent="0.2">
      <c r="A1386" s="6" t="s">
        <v>2186</v>
      </c>
      <c r="B1386" s="6" t="s">
        <v>2187</v>
      </c>
      <c r="C1386" s="6" t="s">
        <v>6</v>
      </c>
      <c r="D1386" s="6" t="s">
        <v>2188</v>
      </c>
      <c r="E1386" s="8" t="s">
        <v>59</v>
      </c>
      <c r="F1386" s="8">
        <v>0</v>
      </c>
      <c r="G1386" s="8">
        <v>3</v>
      </c>
      <c r="H1386" s="6" t="s">
        <v>344</v>
      </c>
      <c r="I1386" s="176" t="s">
        <v>11389</v>
      </c>
      <c r="J1386" s="176" t="s">
        <v>11389</v>
      </c>
      <c r="K1386" s="176" t="s">
        <v>11388</v>
      </c>
      <c r="L1386" s="8">
        <v>14</v>
      </c>
      <c r="M1386" s="116"/>
      <c r="P13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&lt;tr&gt;&lt;td&gt;60103-1820&lt;/td&gt;&lt;td&gt;Concrete, headwall for 200mm equivalent diameter pipe culvert&lt;/td&gt;&lt;td&gt;Each&lt;/td&gt;&lt;td&gt;CONCRETE, HEADWALL FOR 8-INCH EQUIVALENT DIAMETER PIPE CULVERT&lt;/td&gt;&lt;td&gt;EACH&lt;/td&gt;&lt;td&gt;0&lt;/td&gt;&lt;td&gt;3&lt;/td&gt;&lt;td&gt;N&lt;/td&gt;&lt;td&gt; &lt;/td&gt;&lt;td&gt;&lt;/td&gt;&lt;/tr&gt;</v>
      </c>
      <c r="Q1386" s="106" t="str">
        <f>IF(PayItems[[#This Row],[Date Added / Modified]]&gt;0,TEXT(PayItems[[#This Row],[Date Added / Modified]],"m/d/yyy"),"")</f>
        <v/>
      </c>
    </row>
    <row r="1387" spans="1:17" x14ac:dyDescent="0.2">
      <c r="A1387" s="6" t="s">
        <v>2189</v>
      </c>
      <c r="B1387" s="6" t="s">
        <v>2190</v>
      </c>
      <c r="C1387" s="6" t="s">
        <v>6</v>
      </c>
      <c r="D1387" s="6" t="s">
        <v>2191</v>
      </c>
      <c r="E1387" s="8" t="s">
        <v>59</v>
      </c>
      <c r="F1387" s="8">
        <v>0</v>
      </c>
      <c r="G1387" s="8">
        <v>3</v>
      </c>
      <c r="H1387" s="6" t="s">
        <v>344</v>
      </c>
      <c r="I1387" s="176" t="s">
        <v>11389</v>
      </c>
      <c r="J1387" s="176" t="s">
        <v>11389</v>
      </c>
      <c r="K1387" s="176" t="s">
        <v>11388</v>
      </c>
      <c r="L1387" s="8">
        <v>14</v>
      </c>
      <c r="M1387" s="116"/>
      <c r="P13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&lt;tr&gt;&lt;td&gt;60103-1840&lt;/td&gt;&lt;td&gt;Concrete, headwall for 300mm equivalent diameter pipe culvert&lt;/td&gt;&lt;td&gt;Each&lt;/td&gt;&lt;td&gt;CONCRETE, HEADWALL FOR 12-INCH EQUIVALENT DIAMETER PIPE CULVERT&lt;/td&gt;&lt;td&gt;EACH&lt;/td&gt;&lt;td&gt;0&lt;/td&gt;&lt;td&gt;3&lt;/td&gt;&lt;td&gt;N&lt;/td&gt;&lt;td&gt; &lt;/td&gt;&lt;td&gt;&lt;/td&gt;&lt;/tr&gt;</v>
      </c>
      <c r="Q1387" s="106" t="str">
        <f>IF(PayItems[[#This Row],[Date Added / Modified]]&gt;0,TEXT(PayItems[[#This Row],[Date Added / Modified]],"m/d/yyy"),"")</f>
        <v/>
      </c>
    </row>
    <row r="1388" spans="1:17" x14ac:dyDescent="0.2">
      <c r="A1388" s="6" t="s">
        <v>2192</v>
      </c>
      <c r="B1388" s="6" t="s">
        <v>2193</v>
      </c>
      <c r="C1388" s="6" t="s">
        <v>6</v>
      </c>
      <c r="D1388" s="6" t="s">
        <v>2194</v>
      </c>
      <c r="E1388" s="8" t="s">
        <v>59</v>
      </c>
      <c r="F1388" s="8">
        <v>0</v>
      </c>
      <c r="G1388" s="8">
        <v>3</v>
      </c>
      <c r="H1388" s="6" t="s">
        <v>344</v>
      </c>
      <c r="I1388" s="176" t="s">
        <v>11389</v>
      </c>
      <c r="J1388" s="176" t="s">
        <v>11389</v>
      </c>
      <c r="K1388" s="176" t="s">
        <v>11388</v>
      </c>
      <c r="L1388" s="8">
        <v>14</v>
      </c>
      <c r="M1388" s="116"/>
      <c r="P13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&lt;tr&gt;&lt;td&gt;60103-1860&lt;/td&gt;&lt;td&gt;Concrete, headwall for 375mm equivalent diameter pipe culvert&lt;/td&gt;&lt;td&gt;Each&lt;/td&gt;&lt;td&gt;CONCRETE, HEADWALL FOR 15-INCH EQUIVALENT DIAMETER PIPE CULVERT&lt;/td&gt;&lt;td&gt;EACH&lt;/td&gt;&lt;td&gt;0&lt;/td&gt;&lt;td&gt;3&lt;/td&gt;&lt;td&gt;N&lt;/td&gt;&lt;td&gt; &lt;/td&gt;&lt;td&gt;&lt;/td&gt;&lt;/tr&gt;</v>
      </c>
      <c r="Q1388" s="106" t="str">
        <f>IF(PayItems[[#This Row],[Date Added / Modified]]&gt;0,TEXT(PayItems[[#This Row],[Date Added / Modified]],"m/d/yyy"),"")</f>
        <v/>
      </c>
    </row>
    <row r="1389" spans="1:17" x14ac:dyDescent="0.2">
      <c r="A1389" s="6" t="s">
        <v>2195</v>
      </c>
      <c r="B1389" s="6" t="s">
        <v>2196</v>
      </c>
      <c r="C1389" s="6" t="s">
        <v>6</v>
      </c>
      <c r="D1389" s="6" t="s">
        <v>2197</v>
      </c>
      <c r="E1389" s="8" t="s">
        <v>59</v>
      </c>
      <c r="F1389" s="8">
        <v>0</v>
      </c>
      <c r="G1389" s="8">
        <v>3</v>
      </c>
      <c r="H1389" s="6" t="s">
        <v>344</v>
      </c>
      <c r="I1389" s="176" t="s">
        <v>11389</v>
      </c>
      <c r="J1389" s="176" t="s">
        <v>11389</v>
      </c>
      <c r="K1389" s="176" t="s">
        <v>11388</v>
      </c>
      <c r="L1389" s="8">
        <v>14</v>
      </c>
      <c r="M1389" s="116"/>
      <c r="P13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&lt;tr&gt;&lt;td&gt;60103-1880&lt;/td&gt;&lt;td&gt;Concrete, headwall for 450mm equivalent diameter pipe culvert&lt;/td&gt;&lt;td&gt;Each&lt;/td&gt;&lt;td&gt;CONCRETE, HEADWALL FOR 18-INCH EQUIVALENT DIAMETER PIPE CULVERT&lt;/td&gt;&lt;td&gt;EACH&lt;/td&gt;&lt;td&gt;0&lt;/td&gt;&lt;td&gt;3&lt;/td&gt;&lt;td&gt;N&lt;/td&gt;&lt;td&gt; &lt;/td&gt;&lt;td&gt;&lt;/td&gt;&lt;/tr&gt;</v>
      </c>
      <c r="Q1389" s="106" t="str">
        <f>IF(PayItems[[#This Row],[Date Added / Modified]]&gt;0,TEXT(PayItems[[#This Row],[Date Added / Modified]],"m/d/yyy"),"")</f>
        <v/>
      </c>
    </row>
    <row r="1390" spans="1:17" x14ac:dyDescent="0.2">
      <c r="A1390" s="6" t="s">
        <v>2198</v>
      </c>
      <c r="B1390" s="6" t="s">
        <v>2199</v>
      </c>
      <c r="C1390" s="6" t="s">
        <v>6</v>
      </c>
      <c r="D1390" s="6" t="s">
        <v>2200</v>
      </c>
      <c r="E1390" s="8" t="s">
        <v>59</v>
      </c>
      <c r="F1390" s="8">
        <v>0</v>
      </c>
      <c r="G1390" s="8">
        <v>3</v>
      </c>
      <c r="H1390" s="6" t="s">
        <v>344</v>
      </c>
      <c r="I1390" s="176" t="s">
        <v>11389</v>
      </c>
      <c r="J1390" s="176" t="s">
        <v>11389</v>
      </c>
      <c r="K1390" s="176" t="s">
        <v>11388</v>
      </c>
      <c r="L1390" s="8">
        <v>14</v>
      </c>
      <c r="M1390" s="116"/>
      <c r="P13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&lt;tr&gt;&lt;td&gt;60103-1900&lt;/td&gt;&lt;td&gt;Concrete, headwall for 525mm equivalent diameter pipe culvert&lt;/td&gt;&lt;td&gt;Each&lt;/td&gt;&lt;td&gt;CONCRETE, HEADWALL FOR 21-INCH EQUIVALENT DIAMETER PIPE CULVERT&lt;/td&gt;&lt;td&gt;EACH&lt;/td&gt;&lt;td&gt;0&lt;/td&gt;&lt;td&gt;3&lt;/td&gt;&lt;td&gt;N&lt;/td&gt;&lt;td&gt; &lt;/td&gt;&lt;td&gt;&lt;/td&gt;&lt;/tr&gt;</v>
      </c>
      <c r="Q1390" s="106" t="str">
        <f>IF(PayItems[[#This Row],[Date Added / Modified]]&gt;0,TEXT(PayItems[[#This Row],[Date Added / Modified]],"m/d/yyy"),"")</f>
        <v/>
      </c>
    </row>
    <row r="1391" spans="1:17" x14ac:dyDescent="0.2">
      <c r="A1391" s="6" t="s">
        <v>2201</v>
      </c>
      <c r="B1391" s="6" t="s">
        <v>2202</v>
      </c>
      <c r="C1391" s="6" t="s">
        <v>6</v>
      </c>
      <c r="D1391" s="6" t="s">
        <v>2203</v>
      </c>
      <c r="E1391" s="8" t="s">
        <v>59</v>
      </c>
      <c r="F1391" s="8">
        <v>0</v>
      </c>
      <c r="G1391" s="8">
        <v>3</v>
      </c>
      <c r="H1391" s="6" t="s">
        <v>344</v>
      </c>
      <c r="I1391" s="176" t="s">
        <v>11389</v>
      </c>
      <c r="J1391" s="176" t="s">
        <v>11389</v>
      </c>
      <c r="K1391" s="176" t="s">
        <v>11388</v>
      </c>
      <c r="L1391" s="8">
        <v>14</v>
      </c>
      <c r="M1391" s="116"/>
      <c r="P13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&lt;tr&gt;&lt;td&gt;60103-1920&lt;/td&gt;&lt;td&gt;Concrete, headwall for 600mm equivalent diameter pipe culvert&lt;/td&gt;&lt;td&gt;Each&lt;/td&gt;&lt;td&gt;CONCRETE, HEADWALL FOR 24-INCH EQUIVALENT DIAMETER PIPE CULVERT&lt;/td&gt;&lt;td&gt;EACH&lt;/td&gt;&lt;td&gt;0&lt;/td&gt;&lt;td&gt;3&lt;/td&gt;&lt;td&gt;N&lt;/td&gt;&lt;td&gt; &lt;/td&gt;&lt;td&gt;&lt;/td&gt;&lt;/tr&gt;</v>
      </c>
      <c r="Q1391" s="106" t="str">
        <f>IF(PayItems[[#This Row],[Date Added / Modified]]&gt;0,TEXT(PayItems[[#This Row],[Date Added / Modified]],"m/d/yyy"),"")</f>
        <v/>
      </c>
    </row>
    <row r="1392" spans="1:17" x14ac:dyDescent="0.2">
      <c r="A1392" s="6" t="s">
        <v>2204</v>
      </c>
      <c r="B1392" s="6" t="s">
        <v>2205</v>
      </c>
      <c r="C1392" s="6" t="s">
        <v>6</v>
      </c>
      <c r="D1392" s="6" t="s">
        <v>2206</v>
      </c>
      <c r="E1392" s="8" t="s">
        <v>59</v>
      </c>
      <c r="F1392" s="8">
        <v>0</v>
      </c>
      <c r="G1392" s="8">
        <v>3</v>
      </c>
      <c r="H1392" s="6" t="s">
        <v>344</v>
      </c>
      <c r="I1392" s="176" t="s">
        <v>11389</v>
      </c>
      <c r="J1392" s="176" t="s">
        <v>11389</v>
      </c>
      <c r="K1392" s="176" t="s">
        <v>11388</v>
      </c>
      <c r="L1392" s="8">
        <v>14</v>
      </c>
      <c r="M1392" s="116"/>
      <c r="P13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&lt;tr&gt;&lt;td&gt;60103-1940&lt;/td&gt;&lt;td&gt;Concrete, headwall for 750mm equivalent diameter pipe culvert&lt;/td&gt;&lt;td&gt;Each&lt;/td&gt;&lt;td&gt;CONCRETE, HEADWALL FOR 30-INCH EQUIVALENT DIAMETER PIPE CULVERT&lt;/td&gt;&lt;td&gt;EACH&lt;/td&gt;&lt;td&gt;0&lt;/td&gt;&lt;td&gt;3&lt;/td&gt;&lt;td&gt;N&lt;/td&gt;&lt;td&gt; &lt;/td&gt;&lt;td&gt;&lt;/td&gt;&lt;/tr&gt;</v>
      </c>
      <c r="Q1392" s="106" t="str">
        <f>IF(PayItems[[#This Row],[Date Added / Modified]]&gt;0,TEXT(PayItems[[#This Row],[Date Added / Modified]],"m/d/yyy"),"")</f>
        <v/>
      </c>
    </row>
    <row r="1393" spans="1:17" x14ac:dyDescent="0.2">
      <c r="A1393" s="6" t="s">
        <v>2207</v>
      </c>
      <c r="B1393" s="6" t="s">
        <v>2208</v>
      </c>
      <c r="C1393" s="6" t="s">
        <v>6</v>
      </c>
      <c r="D1393" s="6" t="s">
        <v>2209</v>
      </c>
      <c r="E1393" s="8" t="s">
        <v>59</v>
      </c>
      <c r="F1393" s="8">
        <v>0</v>
      </c>
      <c r="G1393" s="8">
        <v>3</v>
      </c>
      <c r="H1393" s="6" t="s">
        <v>344</v>
      </c>
      <c r="I1393" s="176" t="s">
        <v>11389</v>
      </c>
      <c r="J1393" s="176" t="s">
        <v>11389</v>
      </c>
      <c r="K1393" s="176" t="s">
        <v>11388</v>
      </c>
      <c r="L1393" s="8">
        <v>14</v>
      </c>
      <c r="M1393" s="116"/>
      <c r="P13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&lt;tr&gt;&lt;td&gt;60103-1960&lt;/td&gt;&lt;td&gt;Concrete, headwall for 900mm equivalent diameter pipe culvert&lt;/td&gt;&lt;td&gt;Each&lt;/td&gt;&lt;td&gt;CONCRETE, HEADWALL FOR 36-INCH EQUIVALENT DIAMETER PIPE CULVERT&lt;/td&gt;&lt;td&gt;EACH&lt;/td&gt;&lt;td&gt;0&lt;/td&gt;&lt;td&gt;3&lt;/td&gt;&lt;td&gt;N&lt;/td&gt;&lt;td&gt; &lt;/td&gt;&lt;td&gt;&lt;/td&gt;&lt;/tr&gt;</v>
      </c>
      <c r="Q1393" s="106" t="str">
        <f>IF(PayItems[[#This Row],[Date Added / Modified]]&gt;0,TEXT(PayItems[[#This Row],[Date Added / Modified]],"m/d/yyy"),"")</f>
        <v/>
      </c>
    </row>
    <row r="1394" spans="1:17" x14ac:dyDescent="0.2">
      <c r="A1394" s="6" t="s">
        <v>2210</v>
      </c>
      <c r="B1394" s="6" t="s">
        <v>2211</v>
      </c>
      <c r="C1394" s="6" t="s">
        <v>6</v>
      </c>
      <c r="D1394" s="6" t="s">
        <v>2212</v>
      </c>
      <c r="E1394" s="8" t="s">
        <v>59</v>
      </c>
      <c r="F1394" s="8">
        <v>0</v>
      </c>
      <c r="G1394" s="8">
        <v>3</v>
      </c>
      <c r="H1394" s="6" t="s">
        <v>344</v>
      </c>
      <c r="I1394" s="176" t="s">
        <v>11389</v>
      </c>
      <c r="J1394" s="176" t="s">
        <v>11389</v>
      </c>
      <c r="K1394" s="176" t="s">
        <v>11388</v>
      </c>
      <c r="L1394" s="8">
        <v>14</v>
      </c>
      <c r="M1394" s="116"/>
      <c r="P13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&lt;tr&gt;&lt;td&gt;60103-1980&lt;/td&gt;&lt;td&gt;Concrete, headwall for 1050mm equivalent diameter pipe culvert&lt;/td&gt;&lt;td&gt;Each&lt;/td&gt;&lt;td&gt;CONCRETE, HEADWALL FOR 42-INCH EQUIVALENT DIAMETER PIPE CULVERT&lt;/td&gt;&lt;td&gt;EACH&lt;/td&gt;&lt;td&gt;0&lt;/td&gt;&lt;td&gt;3&lt;/td&gt;&lt;td&gt;N&lt;/td&gt;&lt;td&gt; &lt;/td&gt;&lt;td&gt;&lt;/td&gt;&lt;/tr&gt;</v>
      </c>
      <c r="Q1394" s="106" t="str">
        <f>IF(PayItems[[#This Row],[Date Added / Modified]]&gt;0,TEXT(PayItems[[#This Row],[Date Added / Modified]],"m/d/yyy"),"")</f>
        <v/>
      </c>
    </row>
    <row r="1395" spans="1:17" x14ac:dyDescent="0.2">
      <c r="A1395" s="6" t="s">
        <v>2213</v>
      </c>
      <c r="B1395" s="6" t="s">
        <v>2214</v>
      </c>
      <c r="C1395" s="6" t="s">
        <v>6</v>
      </c>
      <c r="D1395" s="6" t="s">
        <v>2215</v>
      </c>
      <c r="E1395" s="8" t="s">
        <v>59</v>
      </c>
      <c r="F1395" s="8">
        <v>0</v>
      </c>
      <c r="G1395" s="8">
        <v>3</v>
      </c>
      <c r="H1395" s="6" t="s">
        <v>344</v>
      </c>
      <c r="I1395" s="176" t="s">
        <v>11389</v>
      </c>
      <c r="J1395" s="176" t="s">
        <v>11389</v>
      </c>
      <c r="K1395" s="176" t="s">
        <v>11388</v>
      </c>
      <c r="L1395" s="8">
        <v>14</v>
      </c>
      <c r="M1395" s="116"/>
      <c r="P13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&lt;tr&gt;&lt;td&gt;60103-2000&lt;/td&gt;&lt;td&gt;Concrete, headwall for 1200mm equivalent diameter pipe culvert&lt;/td&gt;&lt;td&gt;Each&lt;/td&gt;&lt;td&gt;CONCRETE, HEADWALL FOR 48-INCH EQUIVALENT DIAMETER PIPE CULVERT&lt;/td&gt;&lt;td&gt;EACH&lt;/td&gt;&lt;td&gt;0&lt;/td&gt;&lt;td&gt;3&lt;/td&gt;&lt;td&gt;N&lt;/td&gt;&lt;td&gt; &lt;/td&gt;&lt;td&gt;&lt;/td&gt;&lt;/tr&gt;</v>
      </c>
      <c r="Q1395" s="106" t="str">
        <f>IF(PayItems[[#This Row],[Date Added / Modified]]&gt;0,TEXT(PayItems[[#This Row],[Date Added / Modified]],"m/d/yyy"),"")</f>
        <v/>
      </c>
    </row>
    <row r="1396" spans="1:17" x14ac:dyDescent="0.2">
      <c r="A1396" s="6" t="s">
        <v>2216</v>
      </c>
      <c r="B1396" s="6" t="s">
        <v>2217</v>
      </c>
      <c r="C1396" s="6" t="s">
        <v>6</v>
      </c>
      <c r="D1396" s="6" t="s">
        <v>2218</v>
      </c>
      <c r="E1396" s="8" t="s">
        <v>59</v>
      </c>
      <c r="F1396" s="8">
        <v>0</v>
      </c>
      <c r="G1396" s="8">
        <v>3</v>
      </c>
      <c r="H1396" s="6" t="s">
        <v>344</v>
      </c>
      <c r="I1396" s="176" t="s">
        <v>11389</v>
      </c>
      <c r="J1396" s="176" t="s">
        <v>11389</v>
      </c>
      <c r="K1396" s="176" t="s">
        <v>11388</v>
      </c>
      <c r="L1396" s="8">
        <v>14</v>
      </c>
      <c r="M1396" s="116"/>
      <c r="P13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&lt;tr&gt;&lt;td&gt;60103-2020&lt;/td&gt;&lt;td&gt;Concrete, headwall for 1350mm equivalent diameter pipe culvert&lt;/td&gt;&lt;td&gt;Each&lt;/td&gt;&lt;td&gt;CONCRETE, HEADWALL FOR 54-INCH EQUIVALENT DIAMETER PIPE CULVERT&lt;/td&gt;&lt;td&gt;EACH&lt;/td&gt;&lt;td&gt;0&lt;/td&gt;&lt;td&gt;3&lt;/td&gt;&lt;td&gt;N&lt;/td&gt;&lt;td&gt; &lt;/td&gt;&lt;td&gt;&lt;/td&gt;&lt;/tr&gt;</v>
      </c>
      <c r="Q1396" s="106" t="str">
        <f>IF(PayItems[[#This Row],[Date Added / Modified]]&gt;0,TEXT(PayItems[[#This Row],[Date Added / Modified]],"m/d/yyy"),"")</f>
        <v/>
      </c>
    </row>
    <row r="1397" spans="1:17" x14ac:dyDescent="0.2">
      <c r="A1397" s="6" t="s">
        <v>2219</v>
      </c>
      <c r="B1397" s="6" t="s">
        <v>2220</v>
      </c>
      <c r="C1397" s="6" t="s">
        <v>6</v>
      </c>
      <c r="D1397" s="6" t="s">
        <v>2221</v>
      </c>
      <c r="E1397" s="8" t="s">
        <v>59</v>
      </c>
      <c r="F1397" s="8">
        <v>0</v>
      </c>
      <c r="G1397" s="8">
        <v>3</v>
      </c>
      <c r="H1397" s="6" t="s">
        <v>344</v>
      </c>
      <c r="I1397" s="176" t="s">
        <v>11389</v>
      </c>
      <c r="J1397" s="176" t="s">
        <v>11389</v>
      </c>
      <c r="K1397" s="176" t="s">
        <v>11388</v>
      </c>
      <c r="L1397" s="8">
        <v>14</v>
      </c>
      <c r="M1397" s="116"/>
      <c r="P13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&lt;tr&gt;&lt;td&gt;60103-2040&lt;/td&gt;&lt;td&gt;Concrete, headwall for 1500mm equivalent diameter pipe culvert&lt;/td&gt;&lt;td&gt;Each&lt;/td&gt;&lt;td&gt;CONCRETE, HEADWALL FOR 60-INCH EQUIVALENT DIAMETER PIPE CULVERT&lt;/td&gt;&lt;td&gt;EACH&lt;/td&gt;&lt;td&gt;0&lt;/td&gt;&lt;td&gt;3&lt;/td&gt;&lt;td&gt;N&lt;/td&gt;&lt;td&gt; &lt;/td&gt;&lt;td&gt;&lt;/td&gt;&lt;/tr&gt;</v>
      </c>
      <c r="Q1397" s="106" t="str">
        <f>IF(PayItems[[#This Row],[Date Added / Modified]]&gt;0,TEXT(PayItems[[#This Row],[Date Added / Modified]],"m/d/yyy"),"")</f>
        <v/>
      </c>
    </row>
    <row r="1398" spans="1:17" x14ac:dyDescent="0.2">
      <c r="A1398" s="6" t="s">
        <v>2222</v>
      </c>
      <c r="B1398" s="6" t="s">
        <v>2223</v>
      </c>
      <c r="C1398" s="6" t="s">
        <v>6</v>
      </c>
      <c r="D1398" s="6" t="s">
        <v>2224</v>
      </c>
      <c r="E1398" s="8" t="s">
        <v>59</v>
      </c>
      <c r="F1398" s="8">
        <v>0</v>
      </c>
      <c r="G1398" s="8">
        <v>3</v>
      </c>
      <c r="H1398" s="6" t="s">
        <v>344</v>
      </c>
      <c r="I1398" s="176" t="s">
        <v>11389</v>
      </c>
      <c r="J1398" s="176" t="s">
        <v>11389</v>
      </c>
      <c r="K1398" s="176" t="s">
        <v>11388</v>
      </c>
      <c r="L1398" s="8">
        <v>14</v>
      </c>
      <c r="M1398" s="116"/>
      <c r="P13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&lt;tr&gt;&lt;td&gt;60103-2060&lt;/td&gt;&lt;td&gt;Concrete, headwall for 1650mm equivalent diameter pipe culvert&lt;/td&gt;&lt;td&gt;Each&lt;/td&gt;&lt;td&gt;CONCRETE, HEADWALL FOR 66-INCH EQUIVALENT DIAMETER PIPE CULVERT&lt;/td&gt;&lt;td&gt;EACH&lt;/td&gt;&lt;td&gt;0&lt;/td&gt;&lt;td&gt;3&lt;/td&gt;&lt;td&gt;N&lt;/td&gt;&lt;td&gt; &lt;/td&gt;&lt;td&gt;&lt;/td&gt;&lt;/tr&gt;</v>
      </c>
      <c r="Q1398" s="106" t="str">
        <f>IF(PayItems[[#This Row],[Date Added / Modified]]&gt;0,TEXT(PayItems[[#This Row],[Date Added / Modified]],"m/d/yyy"),"")</f>
        <v/>
      </c>
    </row>
    <row r="1399" spans="1:17" x14ac:dyDescent="0.2">
      <c r="A1399" s="6" t="s">
        <v>2225</v>
      </c>
      <c r="B1399" s="6" t="s">
        <v>2226</v>
      </c>
      <c r="C1399" s="6" t="s">
        <v>6</v>
      </c>
      <c r="D1399" s="6" t="s">
        <v>2227</v>
      </c>
      <c r="E1399" s="8" t="s">
        <v>59</v>
      </c>
      <c r="F1399" s="8">
        <v>0</v>
      </c>
      <c r="G1399" s="8">
        <v>3</v>
      </c>
      <c r="H1399" s="6" t="s">
        <v>344</v>
      </c>
      <c r="I1399" s="176" t="s">
        <v>11389</v>
      </c>
      <c r="J1399" s="176" t="s">
        <v>11389</v>
      </c>
      <c r="K1399" s="176" t="s">
        <v>11388</v>
      </c>
      <c r="L1399" s="8">
        <v>14</v>
      </c>
      <c r="M1399" s="116"/>
      <c r="P13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&lt;tr&gt;&lt;td&gt;60103-2080&lt;/td&gt;&lt;td&gt;Concrete, headwall for 1800mm equivalent diameter pipe culvert&lt;/td&gt;&lt;td&gt;Each&lt;/td&gt;&lt;td&gt;CONCRETE, HEADWALL FOR 72-INCH EQUIVALENT DIAMETER PIPE CULVERT&lt;/td&gt;&lt;td&gt;EACH&lt;/td&gt;&lt;td&gt;0&lt;/td&gt;&lt;td&gt;3&lt;/td&gt;&lt;td&gt;N&lt;/td&gt;&lt;td&gt; &lt;/td&gt;&lt;td&gt;&lt;/td&gt;&lt;/tr&gt;</v>
      </c>
      <c r="Q1399" s="106" t="str">
        <f>IF(PayItems[[#This Row],[Date Added / Modified]]&gt;0,TEXT(PayItems[[#This Row],[Date Added / Modified]],"m/d/yyy"),"")</f>
        <v/>
      </c>
    </row>
    <row r="1400" spans="1:17" x14ac:dyDescent="0.2">
      <c r="A1400" s="6" t="s">
        <v>2228</v>
      </c>
      <c r="B1400" s="6" t="s">
        <v>2229</v>
      </c>
      <c r="C1400" s="6" t="s">
        <v>6</v>
      </c>
      <c r="D1400" s="6" t="s">
        <v>2230</v>
      </c>
      <c r="E1400" s="8" t="s">
        <v>59</v>
      </c>
      <c r="F1400" s="8">
        <v>0</v>
      </c>
      <c r="G1400" s="8">
        <v>3</v>
      </c>
      <c r="H1400" s="6" t="s">
        <v>344</v>
      </c>
      <c r="I1400" s="176" t="s">
        <v>11389</v>
      </c>
      <c r="J1400" s="176" t="s">
        <v>11389</v>
      </c>
      <c r="K1400" s="176" t="s">
        <v>11388</v>
      </c>
      <c r="L1400" s="8">
        <v>14</v>
      </c>
      <c r="M1400" s="116"/>
      <c r="P14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&lt;tr&gt;&lt;td&gt;60103-2100&lt;/td&gt;&lt;td&gt;Concrete, headwall for 1950mm equivalent diameter pipe culvert&lt;/td&gt;&lt;td&gt;Each&lt;/td&gt;&lt;td&gt;CONCRETE, HEADWALL FOR 78-INCH EQUIVALENT DIAMETER PIPE CULVERT&lt;/td&gt;&lt;td&gt;EACH&lt;/td&gt;&lt;td&gt;0&lt;/td&gt;&lt;td&gt;3&lt;/td&gt;&lt;td&gt;N&lt;/td&gt;&lt;td&gt; &lt;/td&gt;&lt;td&gt;&lt;/td&gt;&lt;/tr&gt;</v>
      </c>
      <c r="Q1400" s="106" t="str">
        <f>IF(PayItems[[#This Row],[Date Added / Modified]]&gt;0,TEXT(PayItems[[#This Row],[Date Added / Modified]],"m/d/yyy"),"")</f>
        <v/>
      </c>
    </row>
    <row r="1401" spans="1:17" x14ac:dyDescent="0.2">
      <c r="A1401" s="6" t="s">
        <v>2231</v>
      </c>
      <c r="B1401" s="6" t="s">
        <v>2232</v>
      </c>
      <c r="C1401" s="6" t="s">
        <v>6</v>
      </c>
      <c r="D1401" s="6" t="s">
        <v>2233</v>
      </c>
      <c r="E1401" s="8" t="s">
        <v>59</v>
      </c>
      <c r="F1401" s="8">
        <v>0</v>
      </c>
      <c r="G1401" s="8">
        <v>3</v>
      </c>
      <c r="H1401" s="6" t="s">
        <v>344</v>
      </c>
      <c r="I1401" s="176" t="s">
        <v>11389</v>
      </c>
      <c r="J1401" s="176" t="s">
        <v>11389</v>
      </c>
      <c r="K1401" s="176" t="s">
        <v>11388</v>
      </c>
      <c r="L1401" s="8">
        <v>14</v>
      </c>
      <c r="M1401" s="116"/>
      <c r="P14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&lt;tr&gt;&lt;td&gt;60103-2120&lt;/td&gt;&lt;td&gt;Concrete, headwall for 2100mm equivalent diameter pipe culvert&lt;/td&gt;&lt;td&gt;Each&lt;/td&gt;&lt;td&gt;CONCRETE, HEADWALL FOR 84-INCH EQUIVALENT DIAMETER PIPE CULVERT&lt;/td&gt;&lt;td&gt;EACH&lt;/td&gt;&lt;td&gt;0&lt;/td&gt;&lt;td&gt;3&lt;/td&gt;&lt;td&gt;N&lt;/td&gt;&lt;td&gt; &lt;/td&gt;&lt;td&gt;&lt;/td&gt;&lt;/tr&gt;</v>
      </c>
      <c r="Q1401" s="106" t="str">
        <f>IF(PayItems[[#This Row],[Date Added / Modified]]&gt;0,TEXT(PayItems[[#This Row],[Date Added / Modified]],"m/d/yyy"),"")</f>
        <v/>
      </c>
    </row>
    <row r="1402" spans="1:17" x14ac:dyDescent="0.2">
      <c r="A1402" s="6" t="s">
        <v>2234</v>
      </c>
      <c r="B1402" s="6" t="s">
        <v>2235</v>
      </c>
      <c r="C1402" s="6" t="s">
        <v>6</v>
      </c>
      <c r="D1402" s="6" t="s">
        <v>2236</v>
      </c>
      <c r="E1402" s="8" t="s">
        <v>59</v>
      </c>
      <c r="F1402" s="8">
        <v>0</v>
      </c>
      <c r="G1402" s="8">
        <v>3</v>
      </c>
      <c r="H1402" s="6" t="s">
        <v>344</v>
      </c>
      <c r="I1402" s="176" t="s">
        <v>11389</v>
      </c>
      <c r="J1402" s="176" t="s">
        <v>11389</v>
      </c>
      <c r="K1402" s="176" t="s">
        <v>11388</v>
      </c>
      <c r="L1402" s="8">
        <v>14</v>
      </c>
      <c r="M1402" s="116"/>
      <c r="P14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&lt;tr&gt;&lt;td&gt;60103-2140&lt;/td&gt;&lt;td&gt;Concrete, headwall for 2250mm equivalent diameter pipe culvert&lt;/td&gt;&lt;td&gt;Each&lt;/td&gt;&lt;td&gt;CONCRETE, HEADWALL FOR 90-INCH EQUIVALENT DIAMETER PIPE CULVERT&lt;/td&gt;&lt;td&gt;EACH&lt;/td&gt;&lt;td&gt;0&lt;/td&gt;&lt;td&gt;3&lt;/td&gt;&lt;td&gt;N&lt;/td&gt;&lt;td&gt; &lt;/td&gt;&lt;td&gt;&lt;/td&gt;&lt;/tr&gt;</v>
      </c>
      <c r="Q1402" s="106" t="str">
        <f>IF(PayItems[[#This Row],[Date Added / Modified]]&gt;0,TEXT(PayItems[[#This Row],[Date Added / Modified]],"m/d/yyy"),"")</f>
        <v/>
      </c>
    </row>
    <row r="1403" spans="1:17" x14ac:dyDescent="0.2">
      <c r="A1403" s="6" t="s">
        <v>2237</v>
      </c>
      <c r="B1403" s="6" t="s">
        <v>2238</v>
      </c>
      <c r="C1403" s="6" t="s">
        <v>6</v>
      </c>
      <c r="D1403" s="6" t="s">
        <v>2239</v>
      </c>
      <c r="E1403" s="8" t="s">
        <v>59</v>
      </c>
      <c r="F1403" s="8">
        <v>0</v>
      </c>
      <c r="G1403" s="8">
        <v>3</v>
      </c>
      <c r="H1403" s="6" t="s">
        <v>344</v>
      </c>
      <c r="I1403" s="176" t="s">
        <v>11389</v>
      </c>
      <c r="J1403" s="176" t="s">
        <v>11389</v>
      </c>
      <c r="K1403" s="176" t="s">
        <v>11388</v>
      </c>
      <c r="L1403" s="8">
        <v>14</v>
      </c>
      <c r="M1403" s="116"/>
      <c r="P14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&lt;tr&gt;&lt;td&gt;60103-2160&lt;/td&gt;&lt;td&gt;Concrete, headwall for 2400mm equivalent diameter pipe culvert&lt;/td&gt;&lt;td&gt;Each&lt;/td&gt;&lt;td&gt;CONCRETE, HEADWALL FOR 96-INCH EQUIVALENT DIAMETER PIPE CULVERT&lt;/td&gt;&lt;td&gt;EACH&lt;/td&gt;&lt;td&gt;0&lt;/td&gt;&lt;td&gt;3&lt;/td&gt;&lt;td&gt;N&lt;/td&gt;&lt;td&gt; &lt;/td&gt;&lt;td&gt;&lt;/td&gt;&lt;/tr&gt;</v>
      </c>
      <c r="Q1403" s="106" t="str">
        <f>IF(PayItems[[#This Row],[Date Added / Modified]]&gt;0,TEXT(PayItems[[#This Row],[Date Added / Modified]],"m/d/yyy"),"")</f>
        <v/>
      </c>
    </row>
    <row r="1404" spans="1:17" x14ac:dyDescent="0.2">
      <c r="A1404" s="6" t="s">
        <v>2240</v>
      </c>
      <c r="B1404" s="6" t="s">
        <v>2241</v>
      </c>
      <c r="C1404" s="6" t="s">
        <v>6</v>
      </c>
      <c r="D1404" s="6" t="s">
        <v>2242</v>
      </c>
      <c r="E1404" s="8" t="s">
        <v>59</v>
      </c>
      <c r="F1404" s="8">
        <v>0</v>
      </c>
      <c r="G1404" s="8">
        <v>3</v>
      </c>
      <c r="H1404" s="6" t="s">
        <v>344</v>
      </c>
      <c r="I1404" s="176" t="s">
        <v>11389</v>
      </c>
      <c r="J1404" s="176" t="s">
        <v>11389</v>
      </c>
      <c r="K1404" s="176" t="s">
        <v>11388</v>
      </c>
      <c r="L1404" s="8">
        <v>14</v>
      </c>
      <c r="M1404" s="116"/>
      <c r="P14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&lt;tr&gt;&lt;td&gt;60103-2180&lt;/td&gt;&lt;td&gt;Concrete, headwall for 2550mm equivalent diameter pipe culvert&lt;/td&gt;&lt;td&gt;Each&lt;/td&gt;&lt;td&gt;CONCRETE, HEADWALL FOR 102-INCH EQUIVALENT DIAMETER PIPE CULVERT&lt;/td&gt;&lt;td&gt;EACH&lt;/td&gt;&lt;td&gt;0&lt;/td&gt;&lt;td&gt;3&lt;/td&gt;&lt;td&gt;N&lt;/td&gt;&lt;td&gt; &lt;/td&gt;&lt;td&gt;&lt;/td&gt;&lt;/tr&gt;</v>
      </c>
      <c r="Q1404" s="106" t="str">
        <f>IF(PayItems[[#This Row],[Date Added / Modified]]&gt;0,TEXT(PayItems[[#This Row],[Date Added / Modified]],"m/d/yyy"),"")</f>
        <v/>
      </c>
    </row>
    <row r="1405" spans="1:17" x14ac:dyDescent="0.2">
      <c r="A1405" s="6" t="s">
        <v>8610</v>
      </c>
      <c r="B1405" s="6" t="s">
        <v>8612</v>
      </c>
      <c r="C1405" s="6" t="s">
        <v>6</v>
      </c>
      <c r="D1405" s="6" t="s">
        <v>8611</v>
      </c>
      <c r="E1405" s="8" t="s">
        <v>59</v>
      </c>
      <c r="F1405" s="8">
        <v>0</v>
      </c>
      <c r="G1405" s="8">
        <v>3</v>
      </c>
      <c r="H1405" s="6" t="s">
        <v>344</v>
      </c>
      <c r="I1405" s="176" t="s">
        <v>11389</v>
      </c>
      <c r="J1405" s="176" t="s">
        <v>11389</v>
      </c>
      <c r="K1405" s="176" t="s">
        <v>11388</v>
      </c>
      <c r="L1405" s="8">
        <v>14</v>
      </c>
      <c r="M1405" s="116"/>
      <c r="P14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&lt;tr&gt;&lt;td&gt;60103-2186&lt;/td&gt;&lt;td&gt;Concrete, headwall for 2850mm equivalent diameter pipe culvert&lt;/td&gt;&lt;td&gt;Each&lt;/td&gt;&lt;td&gt;CONCRETE, HEADWALL FOR 114-INCH EQUIVALENT DIAMETER PIPE CULVERT&lt;/td&gt;&lt;td&gt;EACH&lt;/td&gt;&lt;td&gt;0&lt;/td&gt;&lt;td&gt;3&lt;/td&gt;&lt;td&gt;N&lt;/td&gt;&lt;td&gt; &lt;/td&gt;&lt;td&gt;&lt;/td&gt;&lt;/tr&gt;</v>
      </c>
      <c r="Q1405" s="106" t="str">
        <f>IF(PayItems[[#This Row],[Date Added / Modified]]&gt;0,TEXT(PayItems[[#This Row],[Date Added / Modified]],"m/d/yyy"),"")</f>
        <v/>
      </c>
    </row>
    <row r="1406" spans="1:17" x14ac:dyDescent="0.2">
      <c r="A1406" s="6" t="s">
        <v>2243</v>
      </c>
      <c r="B1406" s="6" t="s">
        <v>2244</v>
      </c>
      <c r="C1406" s="6" t="s">
        <v>6</v>
      </c>
      <c r="D1406" s="6" t="s">
        <v>2245</v>
      </c>
      <c r="E1406" s="8" t="s">
        <v>59</v>
      </c>
      <c r="F1406" s="8">
        <v>0</v>
      </c>
      <c r="G1406" s="8">
        <v>3</v>
      </c>
      <c r="H1406" s="6" t="s">
        <v>344</v>
      </c>
      <c r="I1406" s="176" t="s">
        <v>11389</v>
      </c>
      <c r="J1406" s="176" t="s">
        <v>11389</v>
      </c>
      <c r="K1406" s="176" t="s">
        <v>11388</v>
      </c>
      <c r="L1406" s="8">
        <v>14</v>
      </c>
      <c r="M1406" s="116"/>
      <c r="P14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&lt;tr&gt;&lt;td&gt;60103-2200&lt;/td&gt;&lt;td&gt;Concrete, headwall for 3000mm equivalent diameter pipe culvert&lt;/td&gt;&lt;td&gt;Each&lt;/td&gt;&lt;td&gt;CONCRETE, HEADWALL FOR 120-INCH EQUIVALENT DIAMETER PIPE CULVERT&lt;/td&gt;&lt;td&gt;EACH&lt;/td&gt;&lt;td&gt;0&lt;/td&gt;&lt;td&gt;3&lt;/td&gt;&lt;td&gt;N&lt;/td&gt;&lt;td&gt; &lt;/td&gt;&lt;td&gt;&lt;/td&gt;&lt;/tr&gt;</v>
      </c>
      <c r="Q1406" s="106" t="str">
        <f>IF(PayItems[[#This Row],[Date Added / Modified]]&gt;0,TEXT(PayItems[[#This Row],[Date Added / Modified]],"m/d/yyy"),"")</f>
        <v/>
      </c>
    </row>
    <row r="1407" spans="1:17" x14ac:dyDescent="0.2">
      <c r="A1407" s="6" t="s">
        <v>2246</v>
      </c>
      <c r="B1407" s="6" t="s">
        <v>2247</v>
      </c>
      <c r="C1407" s="6" t="s">
        <v>6</v>
      </c>
      <c r="D1407" s="6" t="s">
        <v>2248</v>
      </c>
      <c r="E1407" s="8" t="s">
        <v>59</v>
      </c>
      <c r="F1407" s="8">
        <v>0</v>
      </c>
      <c r="G1407" s="8">
        <v>3</v>
      </c>
      <c r="H1407" s="6" t="s">
        <v>344</v>
      </c>
      <c r="I1407" s="176" t="s">
        <v>11389</v>
      </c>
      <c r="J1407" s="176" t="s">
        <v>11389</v>
      </c>
      <c r="K1407" s="176" t="s">
        <v>11388</v>
      </c>
      <c r="L1407" s="8">
        <v>14</v>
      </c>
      <c r="M1407" s="116"/>
      <c r="P14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&lt;tr&gt;&lt;td&gt;60103-2220&lt;/td&gt;&lt;td&gt;Concrete, headwall for 3600mm equivalent diameter pipe culvert&lt;/td&gt;&lt;td&gt;Each&lt;/td&gt;&lt;td&gt;CONCRETE, HEADWALL FOR 144-INCH EQUIVALENT DIAMETER PIPE CULVERT&lt;/td&gt;&lt;td&gt;EACH&lt;/td&gt;&lt;td&gt;0&lt;/td&gt;&lt;td&gt;3&lt;/td&gt;&lt;td&gt;N&lt;/td&gt;&lt;td&gt; &lt;/td&gt;&lt;td&gt;&lt;/td&gt;&lt;/tr&gt;</v>
      </c>
      <c r="Q1407" s="106" t="str">
        <f>IF(PayItems[[#This Row],[Date Added / Modified]]&gt;0,TEXT(PayItems[[#This Row],[Date Added / Modified]],"m/d/yyy"),"")</f>
        <v/>
      </c>
    </row>
    <row r="1408" spans="1:17" x14ac:dyDescent="0.2">
      <c r="A1408" s="6" t="s">
        <v>2249</v>
      </c>
      <c r="B1408" s="6" t="s">
        <v>2250</v>
      </c>
      <c r="C1408" s="6" t="s">
        <v>6</v>
      </c>
      <c r="D1408" s="6" t="s">
        <v>2251</v>
      </c>
      <c r="E1408" s="8" t="s">
        <v>59</v>
      </c>
      <c r="F1408" s="8">
        <v>0</v>
      </c>
      <c r="G1408" s="8">
        <v>3</v>
      </c>
      <c r="H1408" s="6" t="s">
        <v>344</v>
      </c>
      <c r="I1408" s="176" t="s">
        <v>11389</v>
      </c>
      <c r="J1408" s="176" t="s">
        <v>11389</v>
      </c>
      <c r="K1408" s="176" t="s">
        <v>11388</v>
      </c>
      <c r="L1408" s="8">
        <v>14</v>
      </c>
      <c r="M1408" s="116"/>
      <c r="P14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&lt;tr&gt;&lt;td&gt;60103-3000&lt;/td&gt;&lt;td&gt;Concrete, sloped and flared box inlet/outlet for 600mm pipe culvert&lt;/td&gt;&lt;td&gt;Each&lt;/td&gt;&lt;td&gt;CONCRETE, SLOPED AND FLARED BOX INLET/OUTLET FOR 24-INCH PIPE CULVERT&lt;/td&gt;&lt;td&gt;EACH&lt;/td&gt;&lt;td&gt;0&lt;/td&gt;&lt;td&gt;3&lt;/td&gt;&lt;td&gt;N&lt;/td&gt;&lt;td&gt; &lt;/td&gt;&lt;td&gt;&lt;/td&gt;&lt;/tr&gt;</v>
      </c>
      <c r="Q1408" s="106" t="str">
        <f>IF(PayItems[[#This Row],[Date Added / Modified]]&gt;0,TEXT(PayItems[[#This Row],[Date Added / Modified]],"m/d/yyy"),"")</f>
        <v/>
      </c>
    </row>
    <row r="1409" spans="1:17" x14ac:dyDescent="0.2">
      <c r="A1409" s="6" t="s">
        <v>2252</v>
      </c>
      <c r="B1409" s="6" t="s">
        <v>2253</v>
      </c>
      <c r="C1409" s="6" t="s">
        <v>6</v>
      </c>
      <c r="D1409" s="6" t="s">
        <v>2254</v>
      </c>
      <c r="E1409" s="8" t="s">
        <v>59</v>
      </c>
      <c r="F1409" s="8">
        <v>0</v>
      </c>
      <c r="G1409" s="8">
        <v>3</v>
      </c>
      <c r="H1409" s="6" t="s">
        <v>344</v>
      </c>
      <c r="I1409" s="176" t="s">
        <v>11389</v>
      </c>
      <c r="J1409" s="176" t="s">
        <v>11389</v>
      </c>
      <c r="K1409" s="176" t="s">
        <v>11388</v>
      </c>
      <c r="L1409" s="8">
        <v>14</v>
      </c>
      <c r="M1409" s="116"/>
      <c r="P14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&lt;tr&gt;&lt;td&gt;60103-3020&lt;/td&gt;&lt;td&gt;Concrete, sloped and flared box inlet/outlet for 750mm pipe culvert&lt;/td&gt;&lt;td&gt;Each&lt;/td&gt;&lt;td&gt;CONCRETE, SLOPED AND FLARED BOX INLET/OUTLET FOR 30-INCH PIPE CULVERT&lt;/td&gt;&lt;td&gt;EACH&lt;/td&gt;&lt;td&gt;0&lt;/td&gt;&lt;td&gt;3&lt;/td&gt;&lt;td&gt;N&lt;/td&gt;&lt;td&gt; &lt;/td&gt;&lt;td&gt;&lt;/td&gt;&lt;/tr&gt;</v>
      </c>
      <c r="Q1409" s="106" t="str">
        <f>IF(PayItems[[#This Row],[Date Added / Modified]]&gt;0,TEXT(PayItems[[#This Row],[Date Added / Modified]],"m/d/yyy"),"")</f>
        <v/>
      </c>
    </row>
    <row r="1410" spans="1:17" x14ac:dyDescent="0.2">
      <c r="A1410" s="6" t="s">
        <v>2255</v>
      </c>
      <c r="B1410" s="6" t="s">
        <v>2256</v>
      </c>
      <c r="C1410" s="6" t="s">
        <v>6</v>
      </c>
      <c r="D1410" s="6" t="s">
        <v>2257</v>
      </c>
      <c r="E1410" s="8" t="s">
        <v>59</v>
      </c>
      <c r="F1410" s="8">
        <v>0</v>
      </c>
      <c r="G1410" s="8">
        <v>3</v>
      </c>
      <c r="H1410" s="6" t="s">
        <v>344</v>
      </c>
      <c r="I1410" s="176" t="s">
        <v>11389</v>
      </c>
      <c r="J1410" s="176" t="s">
        <v>11389</v>
      </c>
      <c r="K1410" s="176" t="s">
        <v>11388</v>
      </c>
      <c r="L1410" s="8">
        <v>14</v>
      </c>
      <c r="M1410" s="116"/>
      <c r="P14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&lt;tr&gt;&lt;td&gt;60103-3040&lt;/td&gt;&lt;td&gt;Concrete, sloped and flared box inlet/outlet for 900mm pipe culvert&lt;/td&gt;&lt;td&gt;Each&lt;/td&gt;&lt;td&gt;CONCRETE, SLOPED AND FLARED BOX INLET/OUTLET FOR 36-INCH PIPE CULVERT&lt;/td&gt;&lt;td&gt;EACH&lt;/td&gt;&lt;td&gt;0&lt;/td&gt;&lt;td&gt;3&lt;/td&gt;&lt;td&gt;N&lt;/td&gt;&lt;td&gt; &lt;/td&gt;&lt;td&gt;&lt;/td&gt;&lt;/tr&gt;</v>
      </c>
      <c r="Q1410" s="106" t="str">
        <f>IF(PayItems[[#This Row],[Date Added / Modified]]&gt;0,TEXT(PayItems[[#This Row],[Date Added / Modified]],"m/d/yyy"),"")</f>
        <v/>
      </c>
    </row>
    <row r="1411" spans="1:17" x14ac:dyDescent="0.2">
      <c r="A1411" s="6" t="s">
        <v>2258</v>
      </c>
      <c r="B1411" s="6" t="s">
        <v>2259</v>
      </c>
      <c r="C1411" s="6" t="s">
        <v>6</v>
      </c>
      <c r="D1411" s="6" t="s">
        <v>2260</v>
      </c>
      <c r="E1411" s="8" t="s">
        <v>59</v>
      </c>
      <c r="F1411" s="8">
        <v>0</v>
      </c>
      <c r="G1411" s="8">
        <v>3</v>
      </c>
      <c r="H1411" s="6" t="s">
        <v>344</v>
      </c>
      <c r="I1411" s="176" t="s">
        <v>11389</v>
      </c>
      <c r="J1411" s="176" t="s">
        <v>11389</v>
      </c>
      <c r="K1411" s="176" t="s">
        <v>11388</v>
      </c>
      <c r="L1411" s="8">
        <v>14</v>
      </c>
      <c r="M1411" s="116"/>
      <c r="P14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&lt;tr&gt;&lt;td&gt;60103-4000&lt;/td&gt;&lt;td&gt;Concrete, foundation, light pole&lt;/td&gt;&lt;td&gt;Each&lt;/td&gt;&lt;td&gt;CONCRETE, FOUNDATION, LIGHT POLE&lt;/td&gt;&lt;td&gt;EACH&lt;/td&gt;&lt;td&gt;0&lt;/td&gt;&lt;td&gt;3&lt;/td&gt;&lt;td&gt;N&lt;/td&gt;&lt;td&gt; &lt;/td&gt;&lt;td&gt;&lt;/td&gt;&lt;/tr&gt;</v>
      </c>
      <c r="Q1411" s="106" t="str">
        <f>IF(PayItems[[#This Row],[Date Added / Modified]]&gt;0,TEXT(PayItems[[#This Row],[Date Added / Modified]],"m/d/yyy"),"")</f>
        <v/>
      </c>
    </row>
    <row r="1412" spans="1:17" x14ac:dyDescent="0.2">
      <c r="A1412" s="6" t="s">
        <v>2261</v>
      </c>
      <c r="B1412" s="6" t="s">
        <v>2262</v>
      </c>
      <c r="C1412" s="6" t="s">
        <v>6</v>
      </c>
      <c r="D1412" s="6" t="s">
        <v>2263</v>
      </c>
      <c r="E1412" s="8" t="s">
        <v>59</v>
      </c>
      <c r="F1412" s="8">
        <v>0</v>
      </c>
      <c r="G1412" s="8">
        <v>3</v>
      </c>
      <c r="H1412" s="6" t="s">
        <v>344</v>
      </c>
      <c r="I1412" s="176" t="s">
        <v>11389</v>
      </c>
      <c r="J1412" s="176" t="s">
        <v>11389</v>
      </c>
      <c r="K1412" s="176" t="s">
        <v>11388</v>
      </c>
      <c r="L1412" s="8">
        <v>14</v>
      </c>
      <c r="M1412" s="116"/>
      <c r="P14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&lt;tr&gt;&lt;td&gt;60103-4100&lt;/td&gt;&lt;td&gt;Concrete, armor unit&lt;/td&gt;&lt;td&gt;Each&lt;/td&gt;&lt;td&gt;CONCRETE, ARMOR UNIT&lt;/td&gt;&lt;td&gt;EACH&lt;/td&gt;&lt;td&gt;0&lt;/td&gt;&lt;td&gt;3&lt;/td&gt;&lt;td&gt;N&lt;/td&gt;&lt;td&gt; &lt;/td&gt;&lt;td&gt;&lt;/td&gt;&lt;/tr&gt;</v>
      </c>
      <c r="Q1412" s="106" t="str">
        <f>IF(PayItems[[#This Row],[Date Added / Modified]]&gt;0,TEXT(PayItems[[#This Row],[Date Added / Modified]],"m/d/yyy"),"")</f>
        <v/>
      </c>
    </row>
    <row r="1413" spans="1:17" x14ac:dyDescent="0.2">
      <c r="A1413" s="6" t="s">
        <v>2264</v>
      </c>
      <c r="B1413" s="6" t="s">
        <v>2265</v>
      </c>
      <c r="C1413" s="6" t="s">
        <v>6</v>
      </c>
      <c r="D1413" s="6" t="s">
        <v>2266</v>
      </c>
      <c r="E1413" s="8" t="s">
        <v>59</v>
      </c>
      <c r="F1413" s="8">
        <v>0</v>
      </c>
      <c r="G1413" s="8">
        <v>3</v>
      </c>
      <c r="H1413" s="6" t="s">
        <v>344</v>
      </c>
      <c r="I1413" s="176" t="s">
        <v>11389</v>
      </c>
      <c r="J1413" s="176" t="s">
        <v>11389</v>
      </c>
      <c r="K1413" s="176" t="s">
        <v>11388</v>
      </c>
      <c r="L1413" s="8">
        <v>14</v>
      </c>
      <c r="M1413" s="116"/>
      <c r="P14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&lt;tr&gt;&lt;td&gt;60103-4110&lt;/td&gt;&lt;td&gt;Concrete, armor unit, 600 mm&lt;/td&gt;&lt;td&gt;Each&lt;/td&gt;&lt;td&gt;CONCRETE, ARMOR UNIT, 24-INCH&lt;/td&gt;&lt;td&gt;EACH&lt;/td&gt;&lt;td&gt;0&lt;/td&gt;&lt;td&gt;3&lt;/td&gt;&lt;td&gt;N&lt;/td&gt;&lt;td&gt; &lt;/td&gt;&lt;td&gt;&lt;/td&gt;&lt;/tr&gt;</v>
      </c>
      <c r="Q1413" s="106" t="str">
        <f>IF(PayItems[[#This Row],[Date Added / Modified]]&gt;0,TEXT(PayItems[[#This Row],[Date Added / Modified]],"m/d/yyy"),"")</f>
        <v/>
      </c>
    </row>
    <row r="1414" spans="1:17" x14ac:dyDescent="0.2">
      <c r="A1414" s="6" t="s">
        <v>9915</v>
      </c>
      <c r="B1414" s="6" t="s">
        <v>9916</v>
      </c>
      <c r="C1414" s="6" t="s">
        <v>6</v>
      </c>
      <c r="D1414" s="6" t="s">
        <v>9917</v>
      </c>
      <c r="E1414" s="8" t="s">
        <v>59</v>
      </c>
      <c r="F1414" s="8">
        <v>0</v>
      </c>
      <c r="G1414" s="8">
        <v>3</v>
      </c>
      <c r="H1414" s="6" t="s">
        <v>344</v>
      </c>
      <c r="I1414" s="176" t="s">
        <v>11389</v>
      </c>
      <c r="J1414" s="176" t="s">
        <v>11389</v>
      </c>
      <c r="K1414" s="176" t="s">
        <v>11388</v>
      </c>
      <c r="L1414" s="8">
        <v>14</v>
      </c>
      <c r="M1414" s="116"/>
      <c r="P14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&lt;tr&gt;&lt;td&gt;60103-4200&lt;/td&gt;&lt;td&gt;Concrete, plank&lt;/td&gt;&lt;td&gt;Each&lt;/td&gt;&lt;td&gt;CONCRETE, PLANK&lt;/td&gt;&lt;td&gt;EACH&lt;/td&gt;&lt;td&gt;0&lt;/td&gt;&lt;td&gt;3&lt;/td&gt;&lt;td&gt;N&lt;/td&gt;&lt;td&gt; &lt;/td&gt;&lt;td&gt;&lt;/td&gt;&lt;/tr&gt;</v>
      </c>
      <c r="Q1414" s="106" t="str">
        <f>IF(PayItems[[#This Row],[Date Added / Modified]]&gt;0,TEXT(PayItems[[#This Row],[Date Added / Modified]],"m/d/yyy"),"")</f>
        <v/>
      </c>
    </row>
    <row r="1415" spans="1:17" x14ac:dyDescent="0.2">
      <c r="A1415" s="6" t="s">
        <v>2267</v>
      </c>
      <c r="B1415" s="6" t="s">
        <v>25</v>
      </c>
      <c r="C1415" s="6" t="s">
        <v>105</v>
      </c>
      <c r="D1415" s="6" t="s">
        <v>2268</v>
      </c>
      <c r="E1415" s="8" t="s">
        <v>30</v>
      </c>
      <c r="F1415" s="8">
        <v>0</v>
      </c>
      <c r="G1415" s="8">
        <v>3</v>
      </c>
      <c r="H1415" s="6" t="s">
        <v>344</v>
      </c>
      <c r="I1415" s="176" t="s">
        <v>11389</v>
      </c>
      <c r="J1415" s="176" t="s">
        <v>11389</v>
      </c>
      <c r="K1415" s="176" t="s">
        <v>11388</v>
      </c>
      <c r="L1415" s="8">
        <v>14</v>
      </c>
      <c r="M1415" s="116"/>
      <c r="P14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&lt;tr&gt;&lt;td&gt;60110-0000&lt;/td&gt;&lt;td&gt;Concrete coloring agent&lt;/td&gt;&lt;td&gt;kg&lt;/td&gt;&lt;td&gt;CONCRETE COLORING AGENT&lt;/td&gt;&lt;td&gt;LB&lt;/td&gt;&lt;td&gt;0&lt;/td&gt;&lt;td&gt;3&lt;/td&gt;&lt;td&gt;N&lt;/td&gt;&lt;td&gt; &lt;/td&gt;&lt;td&gt;&lt;/td&gt;&lt;/tr&gt;</v>
      </c>
      <c r="Q1415" s="106" t="str">
        <f>IF(PayItems[[#This Row],[Date Added / Modified]]&gt;0,TEXT(PayItems[[#This Row],[Date Added / Modified]],"m/d/yyy"),"")</f>
        <v/>
      </c>
    </row>
    <row r="1416" spans="1:17" x14ac:dyDescent="0.2">
      <c r="A1416" s="6" t="s">
        <v>2269</v>
      </c>
      <c r="B1416" s="8" t="s">
        <v>2270</v>
      </c>
      <c r="C1416" s="6" t="s">
        <v>110</v>
      </c>
      <c r="D1416" s="8" t="s">
        <v>2271</v>
      </c>
      <c r="E1416" s="8" t="s">
        <v>63</v>
      </c>
      <c r="F1416" s="8">
        <v>0</v>
      </c>
      <c r="G1416" s="8">
        <v>3</v>
      </c>
      <c r="H1416" s="6" t="s">
        <v>344</v>
      </c>
      <c r="I1416" s="176" t="s">
        <v>11389</v>
      </c>
      <c r="J1416" s="176" t="s">
        <v>11389</v>
      </c>
      <c r="K1416" s="176" t="s">
        <v>11388</v>
      </c>
      <c r="L1416" s="8">
        <v>14</v>
      </c>
      <c r="M1416" s="116"/>
      <c r="P14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&lt;tr&gt;&lt;td&gt;60201-0100&lt;/td&gt;&lt;td&gt;100mm pipe culvert&lt;/td&gt;&lt;td&gt;m&lt;/td&gt;&lt;td&gt;4-INCH PIPE CULVERT&lt;/td&gt;&lt;td&gt;LNFT&lt;/td&gt;&lt;td&gt;0&lt;/td&gt;&lt;td&gt;3&lt;/td&gt;&lt;td&gt;N&lt;/td&gt;&lt;td&gt; &lt;/td&gt;&lt;td&gt;&lt;/td&gt;&lt;/tr&gt;</v>
      </c>
      <c r="Q1416" s="106" t="str">
        <f>IF(PayItems[[#This Row],[Date Added / Modified]]&gt;0,TEXT(PayItems[[#This Row],[Date Added / Modified]],"m/d/yyy"),"")</f>
        <v/>
      </c>
    </row>
    <row r="1417" spans="1:17" x14ac:dyDescent="0.2">
      <c r="A1417" s="6" t="s">
        <v>2272</v>
      </c>
      <c r="B1417" s="8" t="s">
        <v>2273</v>
      </c>
      <c r="C1417" s="6" t="s">
        <v>110</v>
      </c>
      <c r="D1417" s="8" t="s">
        <v>2274</v>
      </c>
      <c r="E1417" s="8" t="s">
        <v>63</v>
      </c>
      <c r="F1417" s="8">
        <v>0</v>
      </c>
      <c r="G1417" s="8">
        <v>3</v>
      </c>
      <c r="H1417" s="6" t="s">
        <v>344</v>
      </c>
      <c r="I1417" s="176" t="s">
        <v>11389</v>
      </c>
      <c r="J1417" s="176" t="s">
        <v>11389</v>
      </c>
      <c r="K1417" s="176" t="s">
        <v>11388</v>
      </c>
      <c r="L1417" s="8">
        <v>14</v>
      </c>
      <c r="M1417" s="116"/>
      <c r="P14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&lt;tr&gt;&lt;td&gt;60201-0200&lt;/td&gt;&lt;td&gt;150mm pipe culvert&lt;/td&gt;&lt;td&gt;m&lt;/td&gt;&lt;td&gt;6-INCH PIPE CULVERT&lt;/td&gt;&lt;td&gt;LNFT&lt;/td&gt;&lt;td&gt;0&lt;/td&gt;&lt;td&gt;3&lt;/td&gt;&lt;td&gt;N&lt;/td&gt;&lt;td&gt; &lt;/td&gt;&lt;td&gt;&lt;/td&gt;&lt;/tr&gt;</v>
      </c>
      <c r="Q1417" s="106" t="str">
        <f>IF(PayItems[[#This Row],[Date Added / Modified]]&gt;0,TEXT(PayItems[[#This Row],[Date Added / Modified]],"m/d/yyy"),"")</f>
        <v/>
      </c>
    </row>
    <row r="1418" spans="1:17" x14ac:dyDescent="0.2">
      <c r="A1418" s="6" t="s">
        <v>2275</v>
      </c>
      <c r="B1418" s="8" t="s">
        <v>2276</v>
      </c>
      <c r="C1418" s="6" t="s">
        <v>110</v>
      </c>
      <c r="D1418" s="8" t="s">
        <v>2277</v>
      </c>
      <c r="E1418" s="8" t="s">
        <v>63</v>
      </c>
      <c r="F1418" s="8">
        <v>0</v>
      </c>
      <c r="G1418" s="8">
        <v>3</v>
      </c>
      <c r="H1418" s="6" t="s">
        <v>344</v>
      </c>
      <c r="I1418" s="176" t="s">
        <v>11389</v>
      </c>
      <c r="J1418" s="176" t="s">
        <v>11389</v>
      </c>
      <c r="K1418" s="176" t="s">
        <v>11388</v>
      </c>
      <c r="L1418" s="8">
        <v>14</v>
      </c>
      <c r="M1418" s="116"/>
      <c r="P14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&lt;tr&gt;&lt;td&gt;60201-0300&lt;/td&gt;&lt;td&gt;200mm pipe culvert&lt;/td&gt;&lt;td&gt;m&lt;/td&gt;&lt;td&gt;8-INCH PIPE CULVERT&lt;/td&gt;&lt;td&gt;LNFT&lt;/td&gt;&lt;td&gt;0&lt;/td&gt;&lt;td&gt;3&lt;/td&gt;&lt;td&gt;N&lt;/td&gt;&lt;td&gt; &lt;/td&gt;&lt;td&gt;&lt;/td&gt;&lt;/tr&gt;</v>
      </c>
      <c r="Q1418" s="106" t="str">
        <f>IF(PayItems[[#This Row],[Date Added / Modified]]&gt;0,TEXT(PayItems[[#This Row],[Date Added / Modified]],"m/d/yyy"),"")</f>
        <v/>
      </c>
    </row>
    <row r="1419" spans="1:17" x14ac:dyDescent="0.2">
      <c r="A1419" s="6" t="s">
        <v>2278</v>
      </c>
      <c r="B1419" s="8" t="s">
        <v>2279</v>
      </c>
      <c r="C1419" s="6" t="s">
        <v>110</v>
      </c>
      <c r="D1419" s="8" t="s">
        <v>2280</v>
      </c>
      <c r="E1419" s="8" t="s">
        <v>63</v>
      </c>
      <c r="F1419" s="8">
        <v>0</v>
      </c>
      <c r="G1419" s="8">
        <v>3</v>
      </c>
      <c r="H1419" s="6" t="s">
        <v>344</v>
      </c>
      <c r="I1419" s="176" t="s">
        <v>11389</v>
      </c>
      <c r="J1419" s="176" t="s">
        <v>11389</v>
      </c>
      <c r="K1419" s="176" t="s">
        <v>11388</v>
      </c>
      <c r="L1419" s="8">
        <v>14</v>
      </c>
      <c r="M1419" s="116"/>
      <c r="P14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&lt;tr&gt;&lt;td&gt;60201-0350&lt;/td&gt;&lt;td&gt;250mm pipe culvert&lt;/td&gt;&lt;td&gt;m&lt;/td&gt;&lt;td&gt;10-INCH PIPE CULVERT&lt;/td&gt;&lt;td&gt;LNFT&lt;/td&gt;&lt;td&gt;0&lt;/td&gt;&lt;td&gt;3&lt;/td&gt;&lt;td&gt;N&lt;/td&gt;&lt;td&gt; &lt;/td&gt;&lt;td&gt;&lt;/td&gt;&lt;/tr&gt;</v>
      </c>
      <c r="Q1419" s="106" t="str">
        <f>IF(PayItems[[#This Row],[Date Added / Modified]]&gt;0,TEXT(PayItems[[#This Row],[Date Added / Modified]],"m/d/yyy"),"")</f>
        <v/>
      </c>
    </row>
    <row r="1420" spans="1:17" x14ac:dyDescent="0.2">
      <c r="A1420" s="6" t="s">
        <v>2281</v>
      </c>
      <c r="B1420" s="8" t="s">
        <v>2282</v>
      </c>
      <c r="C1420" s="6" t="s">
        <v>110</v>
      </c>
      <c r="D1420" s="8" t="s">
        <v>2283</v>
      </c>
      <c r="E1420" s="8" t="s">
        <v>63</v>
      </c>
      <c r="F1420" s="8">
        <v>0</v>
      </c>
      <c r="G1420" s="8">
        <v>3</v>
      </c>
      <c r="H1420" s="6" t="s">
        <v>344</v>
      </c>
      <c r="I1420" s="176" t="s">
        <v>11389</v>
      </c>
      <c r="J1420" s="176" t="s">
        <v>11389</v>
      </c>
      <c r="K1420" s="176" t="s">
        <v>11388</v>
      </c>
      <c r="L1420" s="8">
        <v>14</v>
      </c>
      <c r="M1420" s="116"/>
      <c r="P14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&lt;tr&gt;&lt;td&gt;60201-0400&lt;/td&gt;&lt;td&gt;300mm pipe culvert&lt;/td&gt;&lt;td&gt;m&lt;/td&gt;&lt;td&gt;12-INCH PIPE CULVERT&lt;/td&gt;&lt;td&gt;LNFT&lt;/td&gt;&lt;td&gt;0&lt;/td&gt;&lt;td&gt;3&lt;/td&gt;&lt;td&gt;N&lt;/td&gt;&lt;td&gt; &lt;/td&gt;&lt;td&gt;&lt;/td&gt;&lt;/tr&gt;</v>
      </c>
      <c r="Q1420" s="106" t="str">
        <f>IF(PayItems[[#This Row],[Date Added / Modified]]&gt;0,TEXT(PayItems[[#This Row],[Date Added / Modified]],"m/d/yyy"),"")</f>
        <v/>
      </c>
    </row>
    <row r="1421" spans="1:17" x14ac:dyDescent="0.2">
      <c r="A1421" s="6" t="s">
        <v>2284</v>
      </c>
      <c r="B1421" s="8" t="s">
        <v>2285</v>
      </c>
      <c r="C1421" s="6" t="s">
        <v>110</v>
      </c>
      <c r="D1421" s="8" t="s">
        <v>2286</v>
      </c>
      <c r="E1421" s="8" t="s">
        <v>63</v>
      </c>
      <c r="F1421" s="8">
        <v>0</v>
      </c>
      <c r="G1421" s="8">
        <v>3</v>
      </c>
      <c r="H1421" s="6" t="s">
        <v>344</v>
      </c>
      <c r="I1421" s="176" t="s">
        <v>11389</v>
      </c>
      <c r="J1421" s="176" t="s">
        <v>11389</v>
      </c>
      <c r="K1421" s="176" t="s">
        <v>11388</v>
      </c>
      <c r="L1421" s="8">
        <v>14</v>
      </c>
      <c r="M1421" s="116"/>
      <c r="P14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&lt;tr&gt;&lt;td&gt;60201-0500&lt;/td&gt;&lt;td&gt;375mm pipe culvert&lt;/td&gt;&lt;td&gt;m&lt;/td&gt;&lt;td&gt;15-INCH PIPE CULVERT&lt;/td&gt;&lt;td&gt;LNFT&lt;/td&gt;&lt;td&gt;0&lt;/td&gt;&lt;td&gt;3&lt;/td&gt;&lt;td&gt;N&lt;/td&gt;&lt;td&gt; &lt;/td&gt;&lt;td&gt;&lt;/td&gt;&lt;/tr&gt;</v>
      </c>
      <c r="Q1421" s="106" t="str">
        <f>IF(PayItems[[#This Row],[Date Added / Modified]]&gt;0,TEXT(PayItems[[#This Row],[Date Added / Modified]],"m/d/yyy"),"")</f>
        <v/>
      </c>
    </row>
    <row r="1422" spans="1:17" x14ac:dyDescent="0.2">
      <c r="A1422" s="6" t="s">
        <v>2287</v>
      </c>
      <c r="B1422" s="8" t="s">
        <v>2288</v>
      </c>
      <c r="C1422" s="6" t="s">
        <v>110</v>
      </c>
      <c r="D1422" s="8" t="s">
        <v>2289</v>
      </c>
      <c r="E1422" s="8" t="s">
        <v>63</v>
      </c>
      <c r="F1422" s="8">
        <v>0</v>
      </c>
      <c r="G1422" s="8">
        <v>3</v>
      </c>
      <c r="H1422" s="6" t="s">
        <v>344</v>
      </c>
      <c r="I1422" s="176" t="s">
        <v>11389</v>
      </c>
      <c r="J1422" s="176" t="s">
        <v>11389</v>
      </c>
      <c r="K1422" s="176" t="s">
        <v>11388</v>
      </c>
      <c r="L1422" s="8">
        <v>14</v>
      </c>
      <c r="M1422" s="116"/>
      <c r="P14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&lt;tr&gt;&lt;td&gt;60201-0550&lt;/td&gt;&lt;td&gt;400mm pipe culvert&lt;/td&gt;&lt;td&gt;m&lt;/td&gt;&lt;td&gt;16-INCH PIPE CULVERT&lt;/td&gt;&lt;td&gt;LNFT&lt;/td&gt;&lt;td&gt;0&lt;/td&gt;&lt;td&gt;3&lt;/td&gt;&lt;td&gt;N&lt;/td&gt;&lt;td&gt; &lt;/td&gt;&lt;td&gt;&lt;/td&gt;&lt;/tr&gt;</v>
      </c>
      <c r="Q1422" s="106" t="str">
        <f>IF(PayItems[[#This Row],[Date Added / Modified]]&gt;0,TEXT(PayItems[[#This Row],[Date Added / Modified]],"m/d/yyy"),"")</f>
        <v/>
      </c>
    </row>
    <row r="1423" spans="1:17" x14ac:dyDescent="0.2">
      <c r="A1423" s="6" t="s">
        <v>2290</v>
      </c>
      <c r="B1423" s="8" t="s">
        <v>2291</v>
      </c>
      <c r="C1423" s="6" t="s">
        <v>110</v>
      </c>
      <c r="D1423" s="8" t="s">
        <v>2292</v>
      </c>
      <c r="E1423" s="8" t="s">
        <v>63</v>
      </c>
      <c r="F1423" s="8">
        <v>0</v>
      </c>
      <c r="G1423" s="8">
        <v>3</v>
      </c>
      <c r="H1423" s="6" t="s">
        <v>344</v>
      </c>
      <c r="I1423" s="176" t="s">
        <v>11389</v>
      </c>
      <c r="J1423" s="176" t="s">
        <v>11389</v>
      </c>
      <c r="K1423" s="176" t="s">
        <v>11388</v>
      </c>
      <c r="L1423" s="8">
        <v>14</v>
      </c>
      <c r="M1423" s="116"/>
      <c r="P14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&lt;tr&gt;&lt;td&gt;60201-0600&lt;/td&gt;&lt;td&gt;450mm pipe culvert&lt;/td&gt;&lt;td&gt;m&lt;/td&gt;&lt;td&gt;18-INCH PIPE CULVERT&lt;/td&gt;&lt;td&gt;LNFT&lt;/td&gt;&lt;td&gt;0&lt;/td&gt;&lt;td&gt;3&lt;/td&gt;&lt;td&gt;N&lt;/td&gt;&lt;td&gt; &lt;/td&gt;&lt;td&gt;&lt;/td&gt;&lt;/tr&gt;</v>
      </c>
      <c r="Q1423" s="106" t="str">
        <f>IF(PayItems[[#This Row],[Date Added / Modified]]&gt;0,TEXT(PayItems[[#This Row],[Date Added / Modified]],"m/d/yyy"),"")</f>
        <v/>
      </c>
    </row>
    <row r="1424" spans="1:17" x14ac:dyDescent="0.2">
      <c r="A1424" s="6" t="s">
        <v>2293</v>
      </c>
      <c r="B1424" s="8" t="s">
        <v>2294</v>
      </c>
      <c r="C1424" s="6" t="s">
        <v>110</v>
      </c>
      <c r="D1424" s="8" t="s">
        <v>2295</v>
      </c>
      <c r="E1424" s="8" t="s">
        <v>63</v>
      </c>
      <c r="F1424" s="8">
        <v>0</v>
      </c>
      <c r="G1424" s="8">
        <v>3</v>
      </c>
      <c r="H1424" s="6" t="s">
        <v>344</v>
      </c>
      <c r="I1424" s="176" t="s">
        <v>11389</v>
      </c>
      <c r="J1424" s="176" t="s">
        <v>11389</v>
      </c>
      <c r="K1424" s="176" t="s">
        <v>11388</v>
      </c>
      <c r="L1424" s="8">
        <v>14</v>
      </c>
      <c r="M1424" s="116"/>
      <c r="P14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&lt;tr&gt;&lt;td&gt;60201-0700&lt;/td&gt;&lt;td&gt;525mm pipe culvert&lt;/td&gt;&lt;td&gt;m&lt;/td&gt;&lt;td&gt;21-INCH PIPE CULVERT&lt;/td&gt;&lt;td&gt;LNFT&lt;/td&gt;&lt;td&gt;0&lt;/td&gt;&lt;td&gt;3&lt;/td&gt;&lt;td&gt;N&lt;/td&gt;&lt;td&gt; &lt;/td&gt;&lt;td&gt;&lt;/td&gt;&lt;/tr&gt;</v>
      </c>
      <c r="Q1424" s="106" t="str">
        <f>IF(PayItems[[#This Row],[Date Added / Modified]]&gt;0,TEXT(PayItems[[#This Row],[Date Added / Modified]],"m/d/yyy"),"")</f>
        <v/>
      </c>
    </row>
    <row r="1425" spans="1:17" x14ac:dyDescent="0.2">
      <c r="A1425" s="6" t="s">
        <v>2296</v>
      </c>
      <c r="B1425" s="8" t="s">
        <v>2297</v>
      </c>
      <c r="C1425" s="6" t="s">
        <v>110</v>
      </c>
      <c r="D1425" s="8" t="s">
        <v>2298</v>
      </c>
      <c r="E1425" s="8" t="s">
        <v>63</v>
      </c>
      <c r="F1425" s="8">
        <v>0</v>
      </c>
      <c r="G1425" s="8">
        <v>3</v>
      </c>
      <c r="H1425" s="6" t="s">
        <v>344</v>
      </c>
      <c r="I1425" s="176" t="s">
        <v>11389</v>
      </c>
      <c r="J1425" s="176" t="s">
        <v>11389</v>
      </c>
      <c r="K1425" s="176" t="s">
        <v>11388</v>
      </c>
      <c r="L1425" s="8">
        <v>14</v>
      </c>
      <c r="M1425" s="116"/>
      <c r="P14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&lt;tr&gt;&lt;td&gt;60201-0800&lt;/td&gt;&lt;td&gt;600mm pipe culvert&lt;/td&gt;&lt;td&gt;m&lt;/td&gt;&lt;td&gt;24-INCH PIPE CULVERT&lt;/td&gt;&lt;td&gt;LNFT&lt;/td&gt;&lt;td&gt;0&lt;/td&gt;&lt;td&gt;3&lt;/td&gt;&lt;td&gt;N&lt;/td&gt;&lt;td&gt; &lt;/td&gt;&lt;td&gt;&lt;/td&gt;&lt;/tr&gt;</v>
      </c>
      <c r="Q1425" s="106" t="str">
        <f>IF(PayItems[[#This Row],[Date Added / Modified]]&gt;0,TEXT(PayItems[[#This Row],[Date Added / Modified]],"m/d/yyy"),"")</f>
        <v/>
      </c>
    </row>
    <row r="1426" spans="1:17" x14ac:dyDescent="0.2">
      <c r="A1426" s="6" t="s">
        <v>2299</v>
      </c>
      <c r="B1426" s="8" t="s">
        <v>2300</v>
      </c>
      <c r="C1426" s="6" t="s">
        <v>110</v>
      </c>
      <c r="D1426" s="8" t="s">
        <v>2301</v>
      </c>
      <c r="E1426" s="8" t="s">
        <v>63</v>
      </c>
      <c r="F1426" s="8">
        <v>0</v>
      </c>
      <c r="G1426" s="8">
        <v>3</v>
      </c>
      <c r="H1426" s="6" t="s">
        <v>344</v>
      </c>
      <c r="I1426" s="176" t="s">
        <v>11389</v>
      </c>
      <c r="J1426" s="176" t="s">
        <v>11389</v>
      </c>
      <c r="K1426" s="176" t="s">
        <v>11388</v>
      </c>
      <c r="L1426" s="8">
        <v>14</v>
      </c>
      <c r="M1426" s="116"/>
      <c r="P14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&lt;tr&gt;&lt;td&gt;60201-0900&lt;/td&gt;&lt;td&gt;750mm pipe culvert&lt;/td&gt;&lt;td&gt;m&lt;/td&gt;&lt;td&gt;30-INCH PIPE CULVERT&lt;/td&gt;&lt;td&gt;LNFT&lt;/td&gt;&lt;td&gt;0&lt;/td&gt;&lt;td&gt;3&lt;/td&gt;&lt;td&gt;N&lt;/td&gt;&lt;td&gt; &lt;/td&gt;&lt;td&gt;&lt;/td&gt;&lt;/tr&gt;</v>
      </c>
      <c r="Q1426" s="106" t="str">
        <f>IF(PayItems[[#This Row],[Date Added / Modified]]&gt;0,TEXT(PayItems[[#This Row],[Date Added / Modified]],"m/d/yyy"),"")</f>
        <v/>
      </c>
    </row>
    <row r="1427" spans="1:17" x14ac:dyDescent="0.2">
      <c r="A1427" s="6" t="s">
        <v>2302</v>
      </c>
      <c r="B1427" s="8" t="s">
        <v>2303</v>
      </c>
      <c r="C1427" s="6" t="s">
        <v>110</v>
      </c>
      <c r="D1427" s="8" t="s">
        <v>2304</v>
      </c>
      <c r="E1427" s="8" t="s">
        <v>63</v>
      </c>
      <c r="F1427" s="8">
        <v>0</v>
      </c>
      <c r="G1427" s="8">
        <v>3</v>
      </c>
      <c r="H1427" s="6" t="s">
        <v>344</v>
      </c>
      <c r="I1427" s="176" t="s">
        <v>11389</v>
      </c>
      <c r="J1427" s="176" t="s">
        <v>11389</v>
      </c>
      <c r="K1427" s="176" t="s">
        <v>11388</v>
      </c>
      <c r="L1427" s="8">
        <v>14</v>
      </c>
      <c r="M1427" s="116"/>
      <c r="P14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&lt;tr&gt;&lt;td&gt;60201-1000&lt;/td&gt;&lt;td&gt;900mm pipe culvert&lt;/td&gt;&lt;td&gt;m&lt;/td&gt;&lt;td&gt;36-INCH PIPE CULVERT&lt;/td&gt;&lt;td&gt;LNFT&lt;/td&gt;&lt;td&gt;0&lt;/td&gt;&lt;td&gt;3&lt;/td&gt;&lt;td&gt;N&lt;/td&gt;&lt;td&gt; &lt;/td&gt;&lt;td&gt;&lt;/td&gt;&lt;/tr&gt;</v>
      </c>
      <c r="Q1427" s="106" t="str">
        <f>IF(PayItems[[#This Row],[Date Added / Modified]]&gt;0,TEXT(PayItems[[#This Row],[Date Added / Modified]],"m/d/yyy"),"")</f>
        <v/>
      </c>
    </row>
    <row r="1428" spans="1:17" x14ac:dyDescent="0.2">
      <c r="A1428" s="6" t="s">
        <v>2305</v>
      </c>
      <c r="B1428" s="8" t="s">
        <v>2306</v>
      </c>
      <c r="C1428" s="6" t="s">
        <v>110</v>
      </c>
      <c r="D1428" s="8" t="s">
        <v>2307</v>
      </c>
      <c r="E1428" s="8" t="s">
        <v>63</v>
      </c>
      <c r="F1428" s="8">
        <v>0</v>
      </c>
      <c r="G1428" s="8">
        <v>3</v>
      </c>
      <c r="H1428" s="6" t="s">
        <v>344</v>
      </c>
      <c r="I1428" s="176" t="s">
        <v>11389</v>
      </c>
      <c r="J1428" s="176" t="s">
        <v>11389</v>
      </c>
      <c r="K1428" s="176" t="s">
        <v>11388</v>
      </c>
      <c r="L1428" s="8">
        <v>14</v>
      </c>
      <c r="M1428" s="116"/>
      <c r="P14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&lt;tr&gt;&lt;td&gt;60201-1100&lt;/td&gt;&lt;td&gt;1050mm pipe culvert&lt;/td&gt;&lt;td&gt;m&lt;/td&gt;&lt;td&gt;42-INCH PIPE CULVERT&lt;/td&gt;&lt;td&gt;LNFT&lt;/td&gt;&lt;td&gt;0&lt;/td&gt;&lt;td&gt;3&lt;/td&gt;&lt;td&gt;N&lt;/td&gt;&lt;td&gt; &lt;/td&gt;&lt;td&gt;&lt;/td&gt;&lt;/tr&gt;</v>
      </c>
      <c r="Q1428" s="106" t="str">
        <f>IF(PayItems[[#This Row],[Date Added / Modified]]&gt;0,TEXT(PayItems[[#This Row],[Date Added / Modified]],"m/d/yyy"),"")</f>
        <v/>
      </c>
    </row>
    <row r="1429" spans="1:17" x14ac:dyDescent="0.2">
      <c r="A1429" s="6" t="s">
        <v>2308</v>
      </c>
      <c r="B1429" s="8" t="s">
        <v>2309</v>
      </c>
      <c r="C1429" s="6" t="s">
        <v>110</v>
      </c>
      <c r="D1429" s="8" t="s">
        <v>2310</v>
      </c>
      <c r="E1429" s="8" t="s">
        <v>63</v>
      </c>
      <c r="F1429" s="8">
        <v>0</v>
      </c>
      <c r="G1429" s="8">
        <v>3</v>
      </c>
      <c r="H1429" s="6" t="s">
        <v>344</v>
      </c>
      <c r="I1429" s="176" t="s">
        <v>11389</v>
      </c>
      <c r="J1429" s="176" t="s">
        <v>11389</v>
      </c>
      <c r="K1429" s="176" t="s">
        <v>11388</v>
      </c>
      <c r="L1429" s="8">
        <v>14</v>
      </c>
      <c r="M1429" s="116"/>
      <c r="P14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&lt;tr&gt;&lt;td&gt;60201-1200&lt;/td&gt;&lt;td&gt;1200mm pipe culvert&lt;/td&gt;&lt;td&gt;m&lt;/td&gt;&lt;td&gt;48-INCH PIPE CULVERT&lt;/td&gt;&lt;td&gt;LNFT&lt;/td&gt;&lt;td&gt;0&lt;/td&gt;&lt;td&gt;3&lt;/td&gt;&lt;td&gt;N&lt;/td&gt;&lt;td&gt; &lt;/td&gt;&lt;td&gt;&lt;/td&gt;&lt;/tr&gt;</v>
      </c>
      <c r="Q1429" s="106" t="str">
        <f>IF(PayItems[[#This Row],[Date Added / Modified]]&gt;0,TEXT(PayItems[[#This Row],[Date Added / Modified]],"m/d/yyy"),"")</f>
        <v/>
      </c>
    </row>
    <row r="1430" spans="1:17" x14ac:dyDescent="0.2">
      <c r="A1430" s="6" t="s">
        <v>2311</v>
      </c>
      <c r="B1430" s="8" t="s">
        <v>2312</v>
      </c>
      <c r="C1430" s="6" t="s">
        <v>110</v>
      </c>
      <c r="D1430" s="8" t="s">
        <v>2313</v>
      </c>
      <c r="E1430" s="8" t="s">
        <v>63</v>
      </c>
      <c r="F1430" s="8">
        <v>0</v>
      </c>
      <c r="G1430" s="8">
        <v>3</v>
      </c>
      <c r="H1430" s="6" t="s">
        <v>344</v>
      </c>
      <c r="I1430" s="176" t="s">
        <v>11389</v>
      </c>
      <c r="J1430" s="176" t="s">
        <v>11389</v>
      </c>
      <c r="K1430" s="176" t="s">
        <v>11388</v>
      </c>
      <c r="L1430" s="8">
        <v>14</v>
      </c>
      <c r="M1430" s="116"/>
      <c r="P14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&lt;tr&gt;&lt;td&gt;60201-1300&lt;/td&gt;&lt;td&gt;1350mm pipe culvert&lt;/td&gt;&lt;td&gt;m&lt;/td&gt;&lt;td&gt;54-INCH PIPE CULVERT&lt;/td&gt;&lt;td&gt;LNFT&lt;/td&gt;&lt;td&gt;0&lt;/td&gt;&lt;td&gt;3&lt;/td&gt;&lt;td&gt;N&lt;/td&gt;&lt;td&gt; &lt;/td&gt;&lt;td&gt;&lt;/td&gt;&lt;/tr&gt;</v>
      </c>
      <c r="Q1430" s="106" t="str">
        <f>IF(PayItems[[#This Row],[Date Added / Modified]]&gt;0,TEXT(PayItems[[#This Row],[Date Added / Modified]],"m/d/yyy"),"")</f>
        <v/>
      </c>
    </row>
    <row r="1431" spans="1:17" x14ac:dyDescent="0.2">
      <c r="A1431" s="6" t="s">
        <v>2314</v>
      </c>
      <c r="B1431" s="8" t="s">
        <v>2315</v>
      </c>
      <c r="C1431" s="6" t="s">
        <v>110</v>
      </c>
      <c r="D1431" s="8" t="s">
        <v>2316</v>
      </c>
      <c r="E1431" s="8" t="s">
        <v>63</v>
      </c>
      <c r="F1431" s="8">
        <v>0</v>
      </c>
      <c r="G1431" s="8">
        <v>3</v>
      </c>
      <c r="H1431" s="6" t="s">
        <v>344</v>
      </c>
      <c r="I1431" s="176" t="s">
        <v>11389</v>
      </c>
      <c r="J1431" s="176" t="s">
        <v>11389</v>
      </c>
      <c r="K1431" s="176" t="s">
        <v>11388</v>
      </c>
      <c r="L1431" s="8">
        <v>14</v>
      </c>
      <c r="M1431" s="116"/>
      <c r="P14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&lt;tr&gt;&lt;td&gt;60201-1400&lt;/td&gt;&lt;td&gt;1500mm pipe culvert&lt;/td&gt;&lt;td&gt;m&lt;/td&gt;&lt;td&gt;60-INCH PIPE CULVERT&lt;/td&gt;&lt;td&gt;LNFT&lt;/td&gt;&lt;td&gt;0&lt;/td&gt;&lt;td&gt;3&lt;/td&gt;&lt;td&gt;N&lt;/td&gt;&lt;td&gt; &lt;/td&gt;&lt;td&gt;&lt;/td&gt;&lt;/tr&gt;</v>
      </c>
      <c r="Q1431" s="106" t="str">
        <f>IF(PayItems[[#This Row],[Date Added / Modified]]&gt;0,TEXT(PayItems[[#This Row],[Date Added / Modified]],"m/d/yyy"),"")</f>
        <v/>
      </c>
    </row>
    <row r="1432" spans="1:17" x14ac:dyDescent="0.2">
      <c r="A1432" s="6" t="s">
        <v>2317</v>
      </c>
      <c r="B1432" s="8" t="s">
        <v>2318</v>
      </c>
      <c r="C1432" s="6" t="s">
        <v>110</v>
      </c>
      <c r="D1432" s="8" t="s">
        <v>2319</v>
      </c>
      <c r="E1432" s="8" t="s">
        <v>63</v>
      </c>
      <c r="F1432" s="8">
        <v>0</v>
      </c>
      <c r="G1432" s="8">
        <v>3</v>
      </c>
      <c r="H1432" s="6" t="s">
        <v>344</v>
      </c>
      <c r="I1432" s="176" t="s">
        <v>11389</v>
      </c>
      <c r="J1432" s="176" t="s">
        <v>11389</v>
      </c>
      <c r="K1432" s="176" t="s">
        <v>11388</v>
      </c>
      <c r="L1432" s="8">
        <v>14</v>
      </c>
      <c r="M1432" s="116"/>
      <c r="P14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&lt;tr&gt;&lt;td&gt;60201-1500&lt;/td&gt;&lt;td&gt;1650mm pipe culvert&lt;/td&gt;&lt;td&gt;m&lt;/td&gt;&lt;td&gt;66-INCH PIPE CULVERT&lt;/td&gt;&lt;td&gt;LNFT&lt;/td&gt;&lt;td&gt;0&lt;/td&gt;&lt;td&gt;3&lt;/td&gt;&lt;td&gt;N&lt;/td&gt;&lt;td&gt; &lt;/td&gt;&lt;td&gt;&lt;/td&gt;&lt;/tr&gt;</v>
      </c>
      <c r="Q1432" s="106" t="str">
        <f>IF(PayItems[[#This Row],[Date Added / Modified]]&gt;0,TEXT(PayItems[[#This Row],[Date Added / Modified]],"m/d/yyy"),"")</f>
        <v/>
      </c>
    </row>
    <row r="1433" spans="1:17" x14ac:dyDescent="0.2">
      <c r="A1433" s="6" t="s">
        <v>2320</v>
      </c>
      <c r="B1433" s="8" t="s">
        <v>2321</v>
      </c>
      <c r="C1433" s="6" t="s">
        <v>110</v>
      </c>
      <c r="D1433" s="8" t="s">
        <v>2322</v>
      </c>
      <c r="E1433" s="8" t="s">
        <v>63</v>
      </c>
      <c r="F1433" s="8">
        <v>0</v>
      </c>
      <c r="G1433" s="8">
        <v>3</v>
      </c>
      <c r="H1433" s="6" t="s">
        <v>344</v>
      </c>
      <c r="I1433" s="176" t="s">
        <v>11389</v>
      </c>
      <c r="J1433" s="176" t="s">
        <v>11389</v>
      </c>
      <c r="K1433" s="176" t="s">
        <v>11388</v>
      </c>
      <c r="L1433" s="8">
        <v>14</v>
      </c>
      <c r="M1433" s="116"/>
      <c r="P14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&lt;tr&gt;&lt;td&gt;60201-1600&lt;/td&gt;&lt;td&gt;1800mm pipe culvert&lt;/td&gt;&lt;td&gt;m&lt;/td&gt;&lt;td&gt;72-INCH PIPE CULVERT&lt;/td&gt;&lt;td&gt;LNFT&lt;/td&gt;&lt;td&gt;0&lt;/td&gt;&lt;td&gt;3&lt;/td&gt;&lt;td&gt;N&lt;/td&gt;&lt;td&gt; &lt;/td&gt;&lt;td&gt;&lt;/td&gt;&lt;/tr&gt;</v>
      </c>
      <c r="Q1433" s="106" t="str">
        <f>IF(PayItems[[#This Row],[Date Added / Modified]]&gt;0,TEXT(PayItems[[#This Row],[Date Added / Modified]],"m/d/yyy"),"")</f>
        <v/>
      </c>
    </row>
    <row r="1434" spans="1:17" x14ac:dyDescent="0.2">
      <c r="A1434" s="6" t="s">
        <v>2323</v>
      </c>
      <c r="B1434" s="8" t="s">
        <v>2324</v>
      </c>
      <c r="C1434" s="6" t="s">
        <v>110</v>
      </c>
      <c r="D1434" s="8" t="s">
        <v>2325</v>
      </c>
      <c r="E1434" s="8" t="s">
        <v>63</v>
      </c>
      <c r="F1434" s="8">
        <v>0</v>
      </c>
      <c r="G1434" s="8">
        <v>3</v>
      </c>
      <c r="H1434" s="6" t="s">
        <v>344</v>
      </c>
      <c r="I1434" s="176" t="s">
        <v>11389</v>
      </c>
      <c r="J1434" s="176" t="s">
        <v>11389</v>
      </c>
      <c r="K1434" s="176" t="s">
        <v>11388</v>
      </c>
      <c r="L1434" s="8">
        <v>14</v>
      </c>
      <c r="M1434" s="116"/>
      <c r="P14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&lt;tr&gt;&lt;td&gt;60201-1700&lt;/td&gt;&lt;td&gt;1950mm pipe culvert&lt;/td&gt;&lt;td&gt;m&lt;/td&gt;&lt;td&gt;78-INCH PIPE CULVERT&lt;/td&gt;&lt;td&gt;LNFT&lt;/td&gt;&lt;td&gt;0&lt;/td&gt;&lt;td&gt;3&lt;/td&gt;&lt;td&gt;N&lt;/td&gt;&lt;td&gt; &lt;/td&gt;&lt;td&gt;&lt;/td&gt;&lt;/tr&gt;</v>
      </c>
      <c r="Q1434" s="106" t="str">
        <f>IF(PayItems[[#This Row],[Date Added / Modified]]&gt;0,TEXT(PayItems[[#This Row],[Date Added / Modified]],"m/d/yyy"),"")</f>
        <v/>
      </c>
    </row>
    <row r="1435" spans="1:17" x14ac:dyDescent="0.2">
      <c r="A1435" s="6" t="s">
        <v>2326</v>
      </c>
      <c r="B1435" s="8" t="s">
        <v>2327</v>
      </c>
      <c r="C1435" s="6" t="s">
        <v>110</v>
      </c>
      <c r="D1435" s="8" t="s">
        <v>2328</v>
      </c>
      <c r="E1435" s="8" t="s">
        <v>63</v>
      </c>
      <c r="F1435" s="8">
        <v>0</v>
      </c>
      <c r="G1435" s="8">
        <v>3</v>
      </c>
      <c r="H1435" s="6" t="s">
        <v>344</v>
      </c>
      <c r="I1435" s="176" t="s">
        <v>11389</v>
      </c>
      <c r="J1435" s="176" t="s">
        <v>11389</v>
      </c>
      <c r="K1435" s="176" t="s">
        <v>11388</v>
      </c>
      <c r="L1435" s="8">
        <v>14</v>
      </c>
      <c r="M1435" s="116"/>
      <c r="P14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&lt;tr&gt;&lt;td&gt;60201-1800&lt;/td&gt;&lt;td&gt;2100mm pipe culvert&lt;/td&gt;&lt;td&gt;m&lt;/td&gt;&lt;td&gt;84-INCH PIPE CULVERT&lt;/td&gt;&lt;td&gt;LNFT&lt;/td&gt;&lt;td&gt;0&lt;/td&gt;&lt;td&gt;3&lt;/td&gt;&lt;td&gt;N&lt;/td&gt;&lt;td&gt; &lt;/td&gt;&lt;td&gt;&lt;/td&gt;&lt;/tr&gt;</v>
      </c>
      <c r="Q1435" s="106" t="str">
        <f>IF(PayItems[[#This Row],[Date Added / Modified]]&gt;0,TEXT(PayItems[[#This Row],[Date Added / Modified]],"m/d/yyy"),"")</f>
        <v/>
      </c>
    </row>
    <row r="1436" spans="1:17" x14ac:dyDescent="0.2">
      <c r="A1436" s="6" t="s">
        <v>2329</v>
      </c>
      <c r="B1436" s="8" t="s">
        <v>2330</v>
      </c>
      <c r="C1436" s="6" t="s">
        <v>110</v>
      </c>
      <c r="D1436" s="8" t="s">
        <v>2331</v>
      </c>
      <c r="E1436" s="8" t="s">
        <v>63</v>
      </c>
      <c r="F1436" s="8">
        <v>0</v>
      </c>
      <c r="G1436" s="8">
        <v>3</v>
      </c>
      <c r="H1436" s="6" t="s">
        <v>344</v>
      </c>
      <c r="I1436" s="176" t="s">
        <v>11389</v>
      </c>
      <c r="J1436" s="176" t="s">
        <v>11389</v>
      </c>
      <c r="K1436" s="176" t="s">
        <v>11388</v>
      </c>
      <c r="L1436" s="8">
        <v>14</v>
      </c>
      <c r="M1436" s="116"/>
      <c r="P14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&lt;tr&gt;&lt;td&gt;60201-1900&lt;/td&gt;&lt;td&gt;2250mm pipe culvert&lt;/td&gt;&lt;td&gt;m&lt;/td&gt;&lt;td&gt;90-INCH PIPE CULVERT&lt;/td&gt;&lt;td&gt;LNFT&lt;/td&gt;&lt;td&gt;0&lt;/td&gt;&lt;td&gt;3&lt;/td&gt;&lt;td&gt;N&lt;/td&gt;&lt;td&gt; &lt;/td&gt;&lt;td&gt;&lt;/td&gt;&lt;/tr&gt;</v>
      </c>
      <c r="Q1436" s="106" t="str">
        <f>IF(PayItems[[#This Row],[Date Added / Modified]]&gt;0,TEXT(PayItems[[#This Row],[Date Added / Modified]],"m/d/yyy"),"")</f>
        <v/>
      </c>
    </row>
    <row r="1437" spans="1:17" x14ac:dyDescent="0.2">
      <c r="A1437" s="6" t="s">
        <v>2332</v>
      </c>
      <c r="B1437" s="8" t="s">
        <v>2333</v>
      </c>
      <c r="C1437" s="6" t="s">
        <v>110</v>
      </c>
      <c r="D1437" s="8" t="s">
        <v>2334</v>
      </c>
      <c r="E1437" s="8" t="s">
        <v>63</v>
      </c>
      <c r="F1437" s="8">
        <v>0</v>
      </c>
      <c r="G1437" s="8">
        <v>3</v>
      </c>
      <c r="H1437" s="6" t="s">
        <v>344</v>
      </c>
      <c r="I1437" s="176" t="s">
        <v>11389</v>
      </c>
      <c r="J1437" s="176" t="s">
        <v>11389</v>
      </c>
      <c r="K1437" s="176" t="s">
        <v>11388</v>
      </c>
      <c r="L1437" s="8">
        <v>14</v>
      </c>
      <c r="M1437" s="116"/>
      <c r="P14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&lt;tr&gt;&lt;td&gt;60201-2000&lt;/td&gt;&lt;td&gt;2400mm pipe culvert&lt;/td&gt;&lt;td&gt;m&lt;/td&gt;&lt;td&gt;96-INCH PIPE CULVERT&lt;/td&gt;&lt;td&gt;LNFT&lt;/td&gt;&lt;td&gt;0&lt;/td&gt;&lt;td&gt;3&lt;/td&gt;&lt;td&gt;N&lt;/td&gt;&lt;td&gt; &lt;/td&gt;&lt;td&gt;&lt;/td&gt;&lt;/tr&gt;</v>
      </c>
      <c r="Q1437" s="106" t="str">
        <f>IF(PayItems[[#This Row],[Date Added / Modified]]&gt;0,TEXT(PayItems[[#This Row],[Date Added / Modified]],"m/d/yyy"),"")</f>
        <v/>
      </c>
    </row>
    <row r="1438" spans="1:17" x14ac:dyDescent="0.2">
      <c r="A1438" s="6" t="s">
        <v>2335</v>
      </c>
      <c r="B1438" s="6" t="s">
        <v>2336</v>
      </c>
      <c r="C1438" s="6" t="s">
        <v>110</v>
      </c>
      <c r="D1438" s="6" t="s">
        <v>2337</v>
      </c>
      <c r="E1438" s="8" t="s">
        <v>63</v>
      </c>
      <c r="F1438" s="8">
        <v>0</v>
      </c>
      <c r="G1438" s="8">
        <v>3</v>
      </c>
      <c r="H1438" s="6" t="s">
        <v>344</v>
      </c>
      <c r="I1438" s="176" t="s">
        <v>11389</v>
      </c>
      <c r="J1438" s="176" t="s">
        <v>11389</v>
      </c>
      <c r="K1438" s="176" t="s">
        <v>11388</v>
      </c>
      <c r="L1438" s="8">
        <v>14</v>
      </c>
      <c r="M1438" s="116"/>
      <c r="P14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&lt;tr&gt;&lt;td&gt;60201-2100&lt;/td&gt;&lt;td&gt;2550mm pipe culvert&lt;/td&gt;&lt;td&gt;m&lt;/td&gt;&lt;td&gt;102-INCH PIPE CULVERT&lt;/td&gt;&lt;td&gt;LNFT&lt;/td&gt;&lt;td&gt;0&lt;/td&gt;&lt;td&gt;3&lt;/td&gt;&lt;td&gt;N&lt;/td&gt;&lt;td&gt; &lt;/td&gt;&lt;td&gt;&lt;/td&gt;&lt;/tr&gt;</v>
      </c>
      <c r="Q1438" s="106" t="str">
        <f>IF(PayItems[[#This Row],[Date Added / Modified]]&gt;0,TEXT(PayItems[[#This Row],[Date Added / Modified]],"m/d/yyy"),"")</f>
        <v/>
      </c>
    </row>
    <row r="1439" spans="1:17" x14ac:dyDescent="0.2">
      <c r="A1439" s="6" t="s">
        <v>2338</v>
      </c>
      <c r="B1439" s="6" t="s">
        <v>2339</v>
      </c>
      <c r="C1439" s="6" t="s">
        <v>110</v>
      </c>
      <c r="D1439" s="6" t="s">
        <v>2340</v>
      </c>
      <c r="E1439" s="8" t="s">
        <v>63</v>
      </c>
      <c r="F1439" s="8">
        <v>0</v>
      </c>
      <c r="G1439" s="8">
        <v>3</v>
      </c>
      <c r="H1439" s="6" t="s">
        <v>344</v>
      </c>
      <c r="I1439" s="176" t="s">
        <v>11389</v>
      </c>
      <c r="J1439" s="176" t="s">
        <v>11389</v>
      </c>
      <c r="K1439" s="176" t="s">
        <v>11388</v>
      </c>
      <c r="L1439" s="8">
        <v>14</v>
      </c>
      <c r="M1439" s="116"/>
      <c r="P14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&lt;tr&gt;&lt;td&gt;60201-2200&lt;/td&gt;&lt;td&gt;2700mm pipe culvert&lt;/td&gt;&lt;td&gt;m&lt;/td&gt;&lt;td&gt;108-INCH PIPE CULVERT&lt;/td&gt;&lt;td&gt;LNFT&lt;/td&gt;&lt;td&gt;0&lt;/td&gt;&lt;td&gt;3&lt;/td&gt;&lt;td&gt;N&lt;/td&gt;&lt;td&gt; &lt;/td&gt;&lt;td&gt;&lt;/td&gt;&lt;/tr&gt;</v>
      </c>
      <c r="Q1439" s="106" t="str">
        <f>IF(PayItems[[#This Row],[Date Added / Modified]]&gt;0,TEXT(PayItems[[#This Row],[Date Added / Modified]],"m/d/yyy"),"")</f>
        <v/>
      </c>
    </row>
    <row r="1440" spans="1:17" x14ac:dyDescent="0.2">
      <c r="A1440" s="6" t="s">
        <v>2341</v>
      </c>
      <c r="B1440" s="6" t="s">
        <v>2342</v>
      </c>
      <c r="C1440" s="6" t="s">
        <v>110</v>
      </c>
      <c r="D1440" s="6" t="s">
        <v>2343</v>
      </c>
      <c r="E1440" s="8" t="s">
        <v>63</v>
      </c>
      <c r="F1440" s="8">
        <v>0</v>
      </c>
      <c r="G1440" s="8">
        <v>3</v>
      </c>
      <c r="H1440" s="6" t="s">
        <v>344</v>
      </c>
      <c r="I1440" s="176" t="s">
        <v>11389</v>
      </c>
      <c r="J1440" s="176" t="s">
        <v>11389</v>
      </c>
      <c r="K1440" s="176" t="s">
        <v>11388</v>
      </c>
      <c r="L1440" s="8">
        <v>14</v>
      </c>
      <c r="M1440" s="116"/>
      <c r="P14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&lt;tr&gt;&lt;td&gt;60201-2250&lt;/td&gt;&lt;td&gt;2850mm pipe culvert&lt;/td&gt;&lt;td&gt;m&lt;/td&gt;&lt;td&gt;114-INCH PIPE CULVERT&lt;/td&gt;&lt;td&gt;LNFT&lt;/td&gt;&lt;td&gt;0&lt;/td&gt;&lt;td&gt;3&lt;/td&gt;&lt;td&gt;N&lt;/td&gt;&lt;td&gt; &lt;/td&gt;&lt;td&gt;&lt;/td&gt;&lt;/tr&gt;</v>
      </c>
      <c r="Q1440" s="106" t="str">
        <f>IF(PayItems[[#This Row],[Date Added / Modified]]&gt;0,TEXT(PayItems[[#This Row],[Date Added / Modified]],"m/d/yyy"),"")</f>
        <v/>
      </c>
    </row>
    <row r="1441" spans="1:17" x14ac:dyDescent="0.2">
      <c r="A1441" s="6" t="s">
        <v>2344</v>
      </c>
      <c r="B1441" s="6" t="s">
        <v>2345</v>
      </c>
      <c r="C1441" s="6" t="s">
        <v>110</v>
      </c>
      <c r="D1441" s="6" t="s">
        <v>2346</v>
      </c>
      <c r="E1441" s="8" t="s">
        <v>63</v>
      </c>
      <c r="F1441" s="8">
        <v>0</v>
      </c>
      <c r="G1441" s="8">
        <v>3</v>
      </c>
      <c r="H1441" s="6" t="s">
        <v>344</v>
      </c>
      <c r="I1441" s="176" t="s">
        <v>11389</v>
      </c>
      <c r="J1441" s="176" t="s">
        <v>11389</v>
      </c>
      <c r="K1441" s="176" t="s">
        <v>11388</v>
      </c>
      <c r="L1441" s="8">
        <v>14</v>
      </c>
      <c r="M1441" s="116"/>
      <c r="P14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&lt;tr&gt;&lt;td&gt;60201-2300&lt;/td&gt;&lt;td&gt;3000mm pipe culvert&lt;/td&gt;&lt;td&gt;m&lt;/td&gt;&lt;td&gt;120-INCH PIPE CULVERT&lt;/td&gt;&lt;td&gt;LNFT&lt;/td&gt;&lt;td&gt;0&lt;/td&gt;&lt;td&gt;3&lt;/td&gt;&lt;td&gt;N&lt;/td&gt;&lt;td&gt; &lt;/td&gt;&lt;td&gt;&lt;/td&gt;&lt;/tr&gt;</v>
      </c>
      <c r="Q1441" s="106" t="str">
        <f>IF(PayItems[[#This Row],[Date Added / Modified]]&gt;0,TEXT(PayItems[[#This Row],[Date Added / Modified]],"m/d/yyy"),"")</f>
        <v/>
      </c>
    </row>
    <row r="1442" spans="1:17" x14ac:dyDescent="0.2">
      <c r="A1442" s="6" t="s">
        <v>2347</v>
      </c>
      <c r="B1442" s="6" t="s">
        <v>2348</v>
      </c>
      <c r="C1442" s="6" t="s">
        <v>110</v>
      </c>
      <c r="D1442" s="6" t="s">
        <v>2349</v>
      </c>
      <c r="E1442" s="8" t="s">
        <v>63</v>
      </c>
      <c r="F1442" s="8">
        <v>0</v>
      </c>
      <c r="G1442" s="8">
        <v>3</v>
      </c>
      <c r="H1442" s="6" t="s">
        <v>344</v>
      </c>
      <c r="I1442" s="176" t="s">
        <v>11389</v>
      </c>
      <c r="J1442" s="176" t="s">
        <v>11389</v>
      </c>
      <c r="K1442" s="176" t="s">
        <v>11388</v>
      </c>
      <c r="L1442" s="8">
        <v>14</v>
      </c>
      <c r="M1442" s="116"/>
      <c r="P14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&lt;tr&gt;&lt;td&gt;60201-2400&lt;/td&gt;&lt;td&gt;3300mm pipe culvert&lt;/td&gt;&lt;td&gt;m&lt;/td&gt;&lt;td&gt;132-INCH PIPE CULVERT&lt;/td&gt;&lt;td&gt;LNFT&lt;/td&gt;&lt;td&gt;0&lt;/td&gt;&lt;td&gt;3&lt;/td&gt;&lt;td&gt;N&lt;/td&gt;&lt;td&gt; &lt;/td&gt;&lt;td&gt;&lt;/td&gt;&lt;/tr&gt;</v>
      </c>
      <c r="Q1442" s="106" t="str">
        <f>IF(PayItems[[#This Row],[Date Added / Modified]]&gt;0,TEXT(PayItems[[#This Row],[Date Added / Modified]],"m/d/yyy"),"")</f>
        <v/>
      </c>
    </row>
    <row r="1443" spans="1:17" x14ac:dyDescent="0.2">
      <c r="A1443" s="6" t="s">
        <v>2350</v>
      </c>
      <c r="B1443" s="6" t="s">
        <v>2351</v>
      </c>
      <c r="C1443" s="6" t="s">
        <v>110</v>
      </c>
      <c r="D1443" s="6" t="s">
        <v>2352</v>
      </c>
      <c r="E1443" s="8" t="s">
        <v>63</v>
      </c>
      <c r="F1443" s="8">
        <v>0</v>
      </c>
      <c r="G1443" s="8">
        <v>3</v>
      </c>
      <c r="H1443" s="6" t="s">
        <v>344</v>
      </c>
      <c r="I1443" s="176" t="s">
        <v>11389</v>
      </c>
      <c r="J1443" s="176" t="s">
        <v>11389</v>
      </c>
      <c r="K1443" s="176" t="s">
        <v>11388</v>
      </c>
      <c r="L1443" s="8">
        <v>14</v>
      </c>
      <c r="M1443" s="116"/>
      <c r="P14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&lt;tr&gt;&lt;td&gt;60201-2500&lt;/td&gt;&lt;td&gt;3600mm pipe culvert&lt;/td&gt;&lt;td&gt;m&lt;/td&gt;&lt;td&gt;144-INCH PIPE CULVERT&lt;/td&gt;&lt;td&gt;LNFT&lt;/td&gt;&lt;td&gt;0&lt;/td&gt;&lt;td&gt;3&lt;/td&gt;&lt;td&gt;N&lt;/td&gt;&lt;td&gt; &lt;/td&gt;&lt;td&gt;&lt;/td&gt;&lt;/tr&gt;</v>
      </c>
      <c r="Q1443" s="106" t="str">
        <f>IF(PayItems[[#This Row],[Date Added / Modified]]&gt;0,TEXT(PayItems[[#This Row],[Date Added / Modified]],"m/d/yyy"),"")</f>
        <v/>
      </c>
    </row>
    <row r="1444" spans="1:17" x14ac:dyDescent="0.2">
      <c r="A1444" s="6" t="s">
        <v>2353</v>
      </c>
      <c r="B1444" s="8" t="s">
        <v>2354</v>
      </c>
      <c r="C1444" s="6" t="s">
        <v>110</v>
      </c>
      <c r="D1444" s="8" t="s">
        <v>2355</v>
      </c>
      <c r="E1444" s="8" t="s">
        <v>63</v>
      </c>
      <c r="F1444" s="8">
        <v>0</v>
      </c>
      <c r="G1444" s="8">
        <v>3</v>
      </c>
      <c r="H1444" s="6" t="s">
        <v>344</v>
      </c>
      <c r="I1444" s="176" t="s">
        <v>11389</v>
      </c>
      <c r="J1444" s="176" t="s">
        <v>11389</v>
      </c>
      <c r="K1444" s="176" t="s">
        <v>11388</v>
      </c>
      <c r="L1444" s="8">
        <v>14</v>
      </c>
      <c r="M1444" s="116"/>
      <c r="P14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&lt;tr&gt;&lt;td&gt;60202-0100&lt;/td&gt;&lt;td&gt;375mm equivalent diameter arch or elliptical pipe culvert&lt;/td&gt;&lt;td&gt;m&lt;/td&gt;&lt;td&gt;15-INCH EQUIVALENT DIAMETER ARCH OR ELLIPTICAL PIPE CULVERT&lt;/td&gt;&lt;td&gt;LNFT&lt;/td&gt;&lt;td&gt;0&lt;/td&gt;&lt;td&gt;3&lt;/td&gt;&lt;td&gt;N&lt;/td&gt;&lt;td&gt; &lt;/td&gt;&lt;td&gt;&lt;/td&gt;&lt;/tr&gt;</v>
      </c>
      <c r="Q1444" s="106" t="str">
        <f>IF(PayItems[[#This Row],[Date Added / Modified]]&gt;0,TEXT(PayItems[[#This Row],[Date Added / Modified]],"m/d/yyy"),"")</f>
        <v/>
      </c>
    </row>
    <row r="1445" spans="1:17" x14ac:dyDescent="0.2">
      <c r="A1445" s="6" t="s">
        <v>2356</v>
      </c>
      <c r="B1445" s="8" t="s">
        <v>2357</v>
      </c>
      <c r="C1445" s="6" t="s">
        <v>110</v>
      </c>
      <c r="D1445" s="8" t="s">
        <v>2358</v>
      </c>
      <c r="E1445" s="8" t="s">
        <v>63</v>
      </c>
      <c r="F1445" s="8">
        <v>0</v>
      </c>
      <c r="G1445" s="8">
        <v>3</v>
      </c>
      <c r="H1445" s="6" t="s">
        <v>344</v>
      </c>
      <c r="I1445" s="176" t="s">
        <v>11389</v>
      </c>
      <c r="J1445" s="176" t="s">
        <v>11389</v>
      </c>
      <c r="K1445" s="176" t="s">
        <v>11388</v>
      </c>
      <c r="L1445" s="8">
        <v>14</v>
      </c>
      <c r="M1445" s="116"/>
      <c r="P14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&lt;tr&gt;&lt;td&gt;60202-0200&lt;/td&gt;&lt;td&gt;450mm equivalent diameter arch or elliptical pipe culvert&lt;/td&gt;&lt;td&gt;m&lt;/td&gt;&lt;td&gt;18-INCH EQUIVALENT DIAMETER ARCH OR ELLIPTICAL PIPE CULVERT&lt;/td&gt;&lt;td&gt;LNFT&lt;/td&gt;&lt;td&gt;0&lt;/td&gt;&lt;td&gt;3&lt;/td&gt;&lt;td&gt;N&lt;/td&gt;&lt;td&gt; &lt;/td&gt;&lt;td&gt;&lt;/td&gt;&lt;/tr&gt;</v>
      </c>
      <c r="Q1445" s="106" t="str">
        <f>IF(PayItems[[#This Row],[Date Added / Modified]]&gt;0,TEXT(PayItems[[#This Row],[Date Added / Modified]],"m/d/yyy"),"")</f>
        <v/>
      </c>
    </row>
    <row r="1446" spans="1:17" x14ac:dyDescent="0.2">
      <c r="A1446" s="6" t="s">
        <v>2359</v>
      </c>
      <c r="B1446" s="8" t="s">
        <v>2360</v>
      </c>
      <c r="C1446" s="6" t="s">
        <v>110</v>
      </c>
      <c r="D1446" s="8" t="s">
        <v>2361</v>
      </c>
      <c r="E1446" s="8" t="s">
        <v>63</v>
      </c>
      <c r="F1446" s="8">
        <v>0</v>
      </c>
      <c r="G1446" s="8">
        <v>3</v>
      </c>
      <c r="H1446" s="6" t="s">
        <v>344</v>
      </c>
      <c r="I1446" s="176" t="s">
        <v>11389</v>
      </c>
      <c r="J1446" s="176" t="s">
        <v>11389</v>
      </c>
      <c r="K1446" s="176" t="s">
        <v>11388</v>
      </c>
      <c r="L1446" s="8">
        <v>14</v>
      </c>
      <c r="M1446" s="116"/>
      <c r="P14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&lt;tr&gt;&lt;td&gt;60202-0300&lt;/td&gt;&lt;td&gt;525mm equivalent diameter arch or elliptical pipe culvert&lt;/td&gt;&lt;td&gt;m&lt;/td&gt;&lt;td&gt;21-INCH EQUIVALENT DIAMETER ARCH OR ELLIPTICAL PIPE CULVERT&lt;/td&gt;&lt;td&gt;LNFT&lt;/td&gt;&lt;td&gt;0&lt;/td&gt;&lt;td&gt;3&lt;/td&gt;&lt;td&gt;N&lt;/td&gt;&lt;td&gt; &lt;/td&gt;&lt;td&gt;&lt;/td&gt;&lt;/tr&gt;</v>
      </c>
      <c r="Q1446" s="106" t="str">
        <f>IF(PayItems[[#This Row],[Date Added / Modified]]&gt;0,TEXT(PayItems[[#This Row],[Date Added / Modified]],"m/d/yyy"),"")</f>
        <v/>
      </c>
    </row>
    <row r="1447" spans="1:17" x14ac:dyDescent="0.2">
      <c r="A1447" s="6" t="s">
        <v>2362</v>
      </c>
      <c r="B1447" s="8" t="s">
        <v>2363</v>
      </c>
      <c r="C1447" s="6" t="s">
        <v>110</v>
      </c>
      <c r="D1447" s="8" t="s">
        <v>2364</v>
      </c>
      <c r="E1447" s="8" t="s">
        <v>63</v>
      </c>
      <c r="F1447" s="8">
        <v>0</v>
      </c>
      <c r="G1447" s="8">
        <v>3</v>
      </c>
      <c r="H1447" s="6" t="s">
        <v>344</v>
      </c>
      <c r="I1447" s="176" t="s">
        <v>11389</v>
      </c>
      <c r="J1447" s="176" t="s">
        <v>11389</v>
      </c>
      <c r="K1447" s="176" t="s">
        <v>11388</v>
      </c>
      <c r="L1447" s="8">
        <v>14</v>
      </c>
      <c r="M1447" s="116"/>
      <c r="P14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&lt;tr&gt;&lt;td&gt;60202-0400&lt;/td&gt;&lt;td&gt;600mm equivalent diameter arch or elliptical pipe culvert&lt;/td&gt;&lt;td&gt;m&lt;/td&gt;&lt;td&gt;24-INCH EQUIVALENT DIAMETER ARCH OR ELLIPTICAL PIPE CULVERT&lt;/td&gt;&lt;td&gt;LNFT&lt;/td&gt;&lt;td&gt;0&lt;/td&gt;&lt;td&gt;3&lt;/td&gt;&lt;td&gt;N&lt;/td&gt;&lt;td&gt; &lt;/td&gt;&lt;td&gt;&lt;/td&gt;&lt;/tr&gt;</v>
      </c>
      <c r="Q1447" s="106" t="str">
        <f>IF(PayItems[[#This Row],[Date Added / Modified]]&gt;0,TEXT(PayItems[[#This Row],[Date Added / Modified]],"m/d/yyy"),"")</f>
        <v/>
      </c>
    </row>
    <row r="1448" spans="1:17" x14ac:dyDescent="0.2">
      <c r="A1448" s="6" t="s">
        <v>2365</v>
      </c>
      <c r="B1448" s="8" t="s">
        <v>2366</v>
      </c>
      <c r="C1448" s="6" t="s">
        <v>110</v>
      </c>
      <c r="D1448" s="8" t="s">
        <v>2367</v>
      </c>
      <c r="E1448" s="8" t="s">
        <v>63</v>
      </c>
      <c r="F1448" s="8">
        <v>0</v>
      </c>
      <c r="G1448" s="8">
        <v>3</v>
      </c>
      <c r="H1448" s="6" t="s">
        <v>344</v>
      </c>
      <c r="I1448" s="176" t="s">
        <v>11389</v>
      </c>
      <c r="J1448" s="176" t="s">
        <v>11389</v>
      </c>
      <c r="K1448" s="176" t="s">
        <v>11388</v>
      </c>
      <c r="L1448" s="8">
        <v>14</v>
      </c>
      <c r="M1448" s="116"/>
      <c r="P14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&lt;tr&gt;&lt;td&gt;60202-0500&lt;/td&gt;&lt;td&gt;750mm equivalent diameter arch or elliptical pipe culvert&lt;/td&gt;&lt;td&gt;m&lt;/td&gt;&lt;td&gt;30-INCH EQUIVALENT DIAMETER ARCH OR ELLIPTICAL PIPE CULVERT&lt;/td&gt;&lt;td&gt;LNFT&lt;/td&gt;&lt;td&gt;0&lt;/td&gt;&lt;td&gt;3&lt;/td&gt;&lt;td&gt;N&lt;/td&gt;&lt;td&gt; &lt;/td&gt;&lt;td&gt;&lt;/td&gt;&lt;/tr&gt;</v>
      </c>
      <c r="Q1448" s="106" t="str">
        <f>IF(PayItems[[#This Row],[Date Added / Modified]]&gt;0,TEXT(PayItems[[#This Row],[Date Added / Modified]],"m/d/yyy"),"")</f>
        <v/>
      </c>
    </row>
    <row r="1449" spans="1:17" x14ac:dyDescent="0.2">
      <c r="A1449" s="6" t="s">
        <v>2368</v>
      </c>
      <c r="B1449" s="8" t="s">
        <v>2369</v>
      </c>
      <c r="C1449" s="6" t="s">
        <v>110</v>
      </c>
      <c r="D1449" s="8" t="s">
        <v>2370</v>
      </c>
      <c r="E1449" s="8" t="s">
        <v>63</v>
      </c>
      <c r="F1449" s="8">
        <v>0</v>
      </c>
      <c r="G1449" s="8">
        <v>3</v>
      </c>
      <c r="H1449" s="6" t="s">
        <v>344</v>
      </c>
      <c r="I1449" s="176" t="s">
        <v>11389</v>
      </c>
      <c r="J1449" s="176" t="s">
        <v>11389</v>
      </c>
      <c r="K1449" s="176" t="s">
        <v>11388</v>
      </c>
      <c r="L1449" s="8">
        <v>14</v>
      </c>
      <c r="M1449" s="116"/>
      <c r="P14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&lt;tr&gt;&lt;td&gt;60202-0600&lt;/td&gt;&lt;td&gt;900mm equivalent diameter arch or elliptical pipe culvert&lt;/td&gt;&lt;td&gt;m&lt;/td&gt;&lt;td&gt;36-INCH EQUIVALENT DIAMETER ARCH OR ELLIPTICAL PIPE CULVERT&lt;/td&gt;&lt;td&gt;LNFT&lt;/td&gt;&lt;td&gt;0&lt;/td&gt;&lt;td&gt;3&lt;/td&gt;&lt;td&gt;N&lt;/td&gt;&lt;td&gt; &lt;/td&gt;&lt;td&gt;&lt;/td&gt;&lt;/tr&gt;</v>
      </c>
      <c r="Q1449" s="106" t="str">
        <f>IF(PayItems[[#This Row],[Date Added / Modified]]&gt;0,TEXT(PayItems[[#This Row],[Date Added / Modified]],"m/d/yyy"),"")</f>
        <v/>
      </c>
    </row>
    <row r="1450" spans="1:17" x14ac:dyDescent="0.2">
      <c r="A1450" s="6" t="s">
        <v>2371</v>
      </c>
      <c r="B1450" s="8" t="s">
        <v>2372</v>
      </c>
      <c r="C1450" s="6" t="s">
        <v>110</v>
      </c>
      <c r="D1450" s="8" t="s">
        <v>2373</v>
      </c>
      <c r="E1450" s="8" t="s">
        <v>63</v>
      </c>
      <c r="F1450" s="8">
        <v>0</v>
      </c>
      <c r="G1450" s="8">
        <v>3</v>
      </c>
      <c r="H1450" s="6" t="s">
        <v>344</v>
      </c>
      <c r="I1450" s="176" t="s">
        <v>11389</v>
      </c>
      <c r="J1450" s="176" t="s">
        <v>11389</v>
      </c>
      <c r="K1450" s="176" t="s">
        <v>11388</v>
      </c>
      <c r="L1450" s="8">
        <v>14</v>
      </c>
      <c r="M1450" s="116"/>
      <c r="P14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&lt;tr&gt;&lt;td&gt;60202-0700&lt;/td&gt;&lt;td&gt;1050mm equivalent diameter arch or elliptical pipe culvert&lt;/td&gt;&lt;td&gt;m&lt;/td&gt;&lt;td&gt;42-INCH EQUIVALENT DIAMETER ARCH OR ELLIPTICAL PIPE CULVERT&lt;/td&gt;&lt;td&gt;LNFT&lt;/td&gt;&lt;td&gt;0&lt;/td&gt;&lt;td&gt;3&lt;/td&gt;&lt;td&gt;N&lt;/td&gt;&lt;td&gt; &lt;/td&gt;&lt;td&gt;&lt;/td&gt;&lt;/tr&gt;</v>
      </c>
      <c r="Q1450" s="106" t="str">
        <f>IF(PayItems[[#This Row],[Date Added / Modified]]&gt;0,TEXT(PayItems[[#This Row],[Date Added / Modified]],"m/d/yyy"),"")</f>
        <v/>
      </c>
    </row>
    <row r="1451" spans="1:17" x14ac:dyDescent="0.2">
      <c r="A1451" s="6" t="s">
        <v>2374</v>
      </c>
      <c r="B1451" s="8" t="s">
        <v>2375</v>
      </c>
      <c r="C1451" s="6" t="s">
        <v>110</v>
      </c>
      <c r="D1451" s="8" t="s">
        <v>2376</v>
      </c>
      <c r="E1451" s="8" t="s">
        <v>63</v>
      </c>
      <c r="F1451" s="8">
        <v>0</v>
      </c>
      <c r="G1451" s="8">
        <v>3</v>
      </c>
      <c r="H1451" s="6" t="s">
        <v>344</v>
      </c>
      <c r="I1451" s="176" t="s">
        <v>11389</v>
      </c>
      <c r="J1451" s="176" t="s">
        <v>11389</v>
      </c>
      <c r="K1451" s="176" t="s">
        <v>11388</v>
      </c>
      <c r="L1451" s="8">
        <v>14</v>
      </c>
      <c r="M1451" s="116"/>
      <c r="P14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&lt;tr&gt;&lt;td&gt;60202-0800&lt;/td&gt;&lt;td&gt;1200mm equivalent diameter arch or elliptical pipe culvert&lt;/td&gt;&lt;td&gt;m&lt;/td&gt;&lt;td&gt;48-INCH EQUIVALENT DIAMETER ARCH OR ELLIPTICAL PIPE CULVERT&lt;/td&gt;&lt;td&gt;LNFT&lt;/td&gt;&lt;td&gt;0&lt;/td&gt;&lt;td&gt;3&lt;/td&gt;&lt;td&gt;N&lt;/td&gt;&lt;td&gt; &lt;/td&gt;&lt;td&gt;&lt;/td&gt;&lt;/tr&gt;</v>
      </c>
      <c r="Q1451" s="106" t="str">
        <f>IF(PayItems[[#This Row],[Date Added / Modified]]&gt;0,TEXT(PayItems[[#This Row],[Date Added / Modified]],"m/d/yyy"),"")</f>
        <v/>
      </c>
    </row>
    <row r="1452" spans="1:17" x14ac:dyDescent="0.2">
      <c r="A1452" s="6" t="s">
        <v>2377</v>
      </c>
      <c r="B1452" s="8" t="s">
        <v>2378</v>
      </c>
      <c r="C1452" s="6" t="s">
        <v>110</v>
      </c>
      <c r="D1452" s="8" t="s">
        <v>2379</v>
      </c>
      <c r="E1452" s="8" t="s">
        <v>63</v>
      </c>
      <c r="F1452" s="8">
        <v>0</v>
      </c>
      <c r="G1452" s="8">
        <v>3</v>
      </c>
      <c r="H1452" s="6" t="s">
        <v>344</v>
      </c>
      <c r="I1452" s="176" t="s">
        <v>11389</v>
      </c>
      <c r="J1452" s="176" t="s">
        <v>11389</v>
      </c>
      <c r="K1452" s="176" t="s">
        <v>11388</v>
      </c>
      <c r="L1452" s="8">
        <v>14</v>
      </c>
      <c r="M1452" s="116"/>
      <c r="P14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&lt;tr&gt;&lt;td&gt;60202-0900&lt;/td&gt;&lt;td&gt;1350mm equivalent diameter arch or elliptical pipe culvert&lt;/td&gt;&lt;td&gt;m&lt;/td&gt;&lt;td&gt;54-INCH EQUIVALENT DIAMETER ARCH OR ELLIPTICAL PIPE CULVERT&lt;/td&gt;&lt;td&gt;LNFT&lt;/td&gt;&lt;td&gt;0&lt;/td&gt;&lt;td&gt;3&lt;/td&gt;&lt;td&gt;N&lt;/td&gt;&lt;td&gt; &lt;/td&gt;&lt;td&gt;&lt;/td&gt;&lt;/tr&gt;</v>
      </c>
      <c r="Q1452" s="106" t="str">
        <f>IF(PayItems[[#This Row],[Date Added / Modified]]&gt;0,TEXT(PayItems[[#This Row],[Date Added / Modified]],"m/d/yyy"),"")</f>
        <v/>
      </c>
    </row>
    <row r="1453" spans="1:17" x14ac:dyDescent="0.2">
      <c r="A1453" s="6" t="s">
        <v>2380</v>
      </c>
      <c r="B1453" s="8" t="s">
        <v>2381</v>
      </c>
      <c r="C1453" s="6" t="s">
        <v>110</v>
      </c>
      <c r="D1453" s="8" t="s">
        <v>2382</v>
      </c>
      <c r="E1453" s="8" t="s">
        <v>63</v>
      </c>
      <c r="F1453" s="8">
        <v>0</v>
      </c>
      <c r="G1453" s="8">
        <v>3</v>
      </c>
      <c r="H1453" s="6" t="s">
        <v>344</v>
      </c>
      <c r="I1453" s="176" t="s">
        <v>11389</v>
      </c>
      <c r="J1453" s="176" t="s">
        <v>11389</v>
      </c>
      <c r="K1453" s="176" t="s">
        <v>11388</v>
      </c>
      <c r="L1453" s="8">
        <v>14</v>
      </c>
      <c r="M1453" s="116"/>
      <c r="P14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&lt;tr&gt;&lt;td&gt;60202-1000&lt;/td&gt;&lt;td&gt;1500mm equivalent diameter arch or elliptical pipe culvert&lt;/td&gt;&lt;td&gt;m&lt;/td&gt;&lt;td&gt;60-INCH EQUIVALENT DIAMETER ARCH OR ELLIPTICAL PIPE CULVERT&lt;/td&gt;&lt;td&gt;LNFT&lt;/td&gt;&lt;td&gt;0&lt;/td&gt;&lt;td&gt;3&lt;/td&gt;&lt;td&gt;N&lt;/td&gt;&lt;td&gt; &lt;/td&gt;&lt;td&gt;&lt;/td&gt;&lt;/tr&gt;</v>
      </c>
      <c r="Q1453" s="106" t="str">
        <f>IF(PayItems[[#This Row],[Date Added / Modified]]&gt;0,TEXT(PayItems[[#This Row],[Date Added / Modified]],"m/d/yyy"),"")</f>
        <v/>
      </c>
    </row>
    <row r="1454" spans="1:17" x14ac:dyDescent="0.2">
      <c r="A1454" s="6" t="s">
        <v>2383</v>
      </c>
      <c r="B1454" s="8" t="s">
        <v>2384</v>
      </c>
      <c r="C1454" s="6" t="s">
        <v>110</v>
      </c>
      <c r="D1454" s="8" t="s">
        <v>2385</v>
      </c>
      <c r="E1454" s="8" t="s">
        <v>63</v>
      </c>
      <c r="F1454" s="8">
        <v>0</v>
      </c>
      <c r="G1454" s="8">
        <v>3</v>
      </c>
      <c r="H1454" s="6" t="s">
        <v>344</v>
      </c>
      <c r="I1454" s="176" t="s">
        <v>11389</v>
      </c>
      <c r="J1454" s="176" t="s">
        <v>11389</v>
      </c>
      <c r="K1454" s="176" t="s">
        <v>11388</v>
      </c>
      <c r="L1454" s="8">
        <v>14</v>
      </c>
      <c r="M1454" s="116"/>
      <c r="P14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&lt;tr&gt;&lt;td&gt;60202-1100&lt;/td&gt;&lt;td&gt;1650mm equivalent diameter arch or elliptical pipe culvert&lt;/td&gt;&lt;td&gt;m&lt;/td&gt;&lt;td&gt;66-INCH EQUIVALENT DIAMETER ARCH OR ELLIPTICAL PIPE CULVERT&lt;/td&gt;&lt;td&gt;LNFT&lt;/td&gt;&lt;td&gt;0&lt;/td&gt;&lt;td&gt;3&lt;/td&gt;&lt;td&gt;N&lt;/td&gt;&lt;td&gt; &lt;/td&gt;&lt;td&gt;&lt;/td&gt;&lt;/tr&gt;</v>
      </c>
      <c r="Q1454" s="106" t="str">
        <f>IF(PayItems[[#This Row],[Date Added / Modified]]&gt;0,TEXT(PayItems[[#This Row],[Date Added / Modified]],"m/d/yyy"),"")</f>
        <v/>
      </c>
    </row>
    <row r="1455" spans="1:17" x14ac:dyDescent="0.2">
      <c r="A1455" s="6" t="s">
        <v>2386</v>
      </c>
      <c r="B1455" s="8" t="s">
        <v>2387</v>
      </c>
      <c r="C1455" s="6" t="s">
        <v>110</v>
      </c>
      <c r="D1455" s="8" t="s">
        <v>2388</v>
      </c>
      <c r="E1455" s="8" t="s">
        <v>63</v>
      </c>
      <c r="F1455" s="8">
        <v>0</v>
      </c>
      <c r="G1455" s="8">
        <v>3</v>
      </c>
      <c r="H1455" s="6" t="s">
        <v>344</v>
      </c>
      <c r="I1455" s="176" t="s">
        <v>11389</v>
      </c>
      <c r="J1455" s="176" t="s">
        <v>11389</v>
      </c>
      <c r="K1455" s="176" t="s">
        <v>11388</v>
      </c>
      <c r="L1455" s="8">
        <v>14</v>
      </c>
      <c r="M1455" s="116"/>
      <c r="P14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&lt;tr&gt;&lt;td&gt;60202-1200&lt;/td&gt;&lt;td&gt;1800mm equivalent diameter arch or elliptical pipe culvert&lt;/td&gt;&lt;td&gt;m&lt;/td&gt;&lt;td&gt;72-INCH EQUIVALENT DIAMETER ARCH OR ELLIPTICAL PIPE CULVERT&lt;/td&gt;&lt;td&gt;LNFT&lt;/td&gt;&lt;td&gt;0&lt;/td&gt;&lt;td&gt;3&lt;/td&gt;&lt;td&gt;N&lt;/td&gt;&lt;td&gt; &lt;/td&gt;&lt;td&gt;&lt;/td&gt;&lt;/tr&gt;</v>
      </c>
      <c r="Q1455" s="106" t="str">
        <f>IF(PayItems[[#This Row],[Date Added / Modified]]&gt;0,TEXT(PayItems[[#This Row],[Date Added / Modified]],"m/d/yyy"),"")</f>
        <v/>
      </c>
    </row>
    <row r="1456" spans="1:17" x14ac:dyDescent="0.2">
      <c r="A1456" s="6" t="s">
        <v>2389</v>
      </c>
      <c r="B1456" s="8" t="s">
        <v>2390</v>
      </c>
      <c r="C1456" s="6" t="s">
        <v>110</v>
      </c>
      <c r="D1456" s="8" t="s">
        <v>2391</v>
      </c>
      <c r="E1456" s="8" t="s">
        <v>63</v>
      </c>
      <c r="F1456" s="8">
        <v>0</v>
      </c>
      <c r="G1456" s="8">
        <v>3</v>
      </c>
      <c r="H1456" s="6" t="s">
        <v>344</v>
      </c>
      <c r="I1456" s="176" t="s">
        <v>11389</v>
      </c>
      <c r="J1456" s="176" t="s">
        <v>11389</v>
      </c>
      <c r="K1456" s="176" t="s">
        <v>11388</v>
      </c>
      <c r="L1456" s="8">
        <v>14</v>
      </c>
      <c r="M1456" s="116"/>
      <c r="P14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&lt;tr&gt;&lt;td&gt;60202-1300&lt;/td&gt;&lt;td&gt;1950mm equivalent diameter arch or elliptical pipe culvert&lt;/td&gt;&lt;td&gt;m&lt;/td&gt;&lt;td&gt;78-INCH EQUIVALENT DIAMETER ARCH OR ELLIPTICAL PIPE CULVERT&lt;/td&gt;&lt;td&gt;LNFT&lt;/td&gt;&lt;td&gt;0&lt;/td&gt;&lt;td&gt;3&lt;/td&gt;&lt;td&gt;N&lt;/td&gt;&lt;td&gt; &lt;/td&gt;&lt;td&gt;&lt;/td&gt;&lt;/tr&gt;</v>
      </c>
      <c r="Q1456" s="106" t="str">
        <f>IF(PayItems[[#This Row],[Date Added / Modified]]&gt;0,TEXT(PayItems[[#This Row],[Date Added / Modified]],"m/d/yyy"),"")</f>
        <v/>
      </c>
    </row>
    <row r="1457" spans="1:17" x14ac:dyDescent="0.2">
      <c r="A1457" s="6" t="s">
        <v>2392</v>
      </c>
      <c r="B1457" s="8" t="s">
        <v>2393</v>
      </c>
      <c r="C1457" s="6" t="s">
        <v>110</v>
      </c>
      <c r="D1457" s="8" t="s">
        <v>2394</v>
      </c>
      <c r="E1457" s="8" t="s">
        <v>63</v>
      </c>
      <c r="F1457" s="8">
        <v>0</v>
      </c>
      <c r="G1457" s="8">
        <v>3</v>
      </c>
      <c r="H1457" s="6" t="s">
        <v>344</v>
      </c>
      <c r="I1457" s="176" t="s">
        <v>11389</v>
      </c>
      <c r="J1457" s="176" t="s">
        <v>11389</v>
      </c>
      <c r="K1457" s="176" t="s">
        <v>11388</v>
      </c>
      <c r="L1457" s="8">
        <v>14</v>
      </c>
      <c r="M1457" s="116"/>
      <c r="P14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&lt;tr&gt;&lt;td&gt;60202-1400&lt;/td&gt;&lt;td&gt;2100mm equivalent diameter arch or elliptical pipe culvert&lt;/td&gt;&lt;td&gt;m&lt;/td&gt;&lt;td&gt;84-INCH EQUIVALENT DIAMETER ARCH OR ELLIPTICAL PIPE CULVERT&lt;/td&gt;&lt;td&gt;LNFT&lt;/td&gt;&lt;td&gt;0&lt;/td&gt;&lt;td&gt;3&lt;/td&gt;&lt;td&gt;N&lt;/td&gt;&lt;td&gt; &lt;/td&gt;&lt;td&gt;&lt;/td&gt;&lt;/tr&gt;</v>
      </c>
      <c r="Q1457" s="106" t="str">
        <f>IF(PayItems[[#This Row],[Date Added / Modified]]&gt;0,TEXT(PayItems[[#This Row],[Date Added / Modified]],"m/d/yyy"),"")</f>
        <v/>
      </c>
    </row>
    <row r="1458" spans="1:17" x14ac:dyDescent="0.2">
      <c r="A1458" s="6" t="s">
        <v>2395</v>
      </c>
      <c r="B1458" s="8" t="s">
        <v>2396</v>
      </c>
      <c r="C1458" s="6" t="s">
        <v>110</v>
      </c>
      <c r="D1458" s="8" t="s">
        <v>2397</v>
      </c>
      <c r="E1458" s="8" t="s">
        <v>63</v>
      </c>
      <c r="F1458" s="8">
        <v>0</v>
      </c>
      <c r="G1458" s="8">
        <v>3</v>
      </c>
      <c r="H1458" s="6" t="s">
        <v>344</v>
      </c>
      <c r="I1458" s="176" t="s">
        <v>11389</v>
      </c>
      <c r="J1458" s="176" t="s">
        <v>11389</v>
      </c>
      <c r="K1458" s="176" t="s">
        <v>11388</v>
      </c>
      <c r="L1458" s="8">
        <v>14</v>
      </c>
      <c r="M1458" s="116"/>
      <c r="P14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&lt;tr&gt;&lt;td&gt;60202-1500&lt;/td&gt;&lt;td&gt;2250mm equivalent diameter arch or elliptical pipe culvert&lt;/td&gt;&lt;td&gt;m&lt;/td&gt;&lt;td&gt;90-INCH EQUIVALENT DIAMETER ARCH OR ELLIPTICAL PIPE CULVERT&lt;/td&gt;&lt;td&gt;LNFT&lt;/td&gt;&lt;td&gt;0&lt;/td&gt;&lt;td&gt;3&lt;/td&gt;&lt;td&gt;N&lt;/td&gt;&lt;td&gt; &lt;/td&gt;&lt;td&gt;&lt;/td&gt;&lt;/tr&gt;</v>
      </c>
      <c r="Q1458" s="106" t="str">
        <f>IF(PayItems[[#This Row],[Date Added / Modified]]&gt;0,TEXT(PayItems[[#This Row],[Date Added / Modified]],"m/d/yyy"),"")</f>
        <v/>
      </c>
    </row>
    <row r="1459" spans="1:17" x14ac:dyDescent="0.2">
      <c r="A1459" s="6" t="s">
        <v>2398</v>
      </c>
      <c r="B1459" s="8" t="s">
        <v>2399</v>
      </c>
      <c r="C1459" s="6" t="s">
        <v>110</v>
      </c>
      <c r="D1459" s="8" t="s">
        <v>2400</v>
      </c>
      <c r="E1459" s="8" t="s">
        <v>63</v>
      </c>
      <c r="F1459" s="8">
        <v>0</v>
      </c>
      <c r="G1459" s="8">
        <v>3</v>
      </c>
      <c r="H1459" s="6" t="s">
        <v>344</v>
      </c>
      <c r="I1459" s="176" t="s">
        <v>11389</v>
      </c>
      <c r="J1459" s="176" t="s">
        <v>11389</v>
      </c>
      <c r="K1459" s="176" t="s">
        <v>11388</v>
      </c>
      <c r="L1459" s="8">
        <v>14</v>
      </c>
      <c r="M1459" s="116"/>
      <c r="P14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&lt;tr&gt;&lt;td&gt;60202-1600&lt;/td&gt;&lt;td&gt;2400mm equivalent diameter arch or elliptical pipe culvert&lt;/td&gt;&lt;td&gt;m&lt;/td&gt;&lt;td&gt;96-INCH EQUIVALENT DIAMETER ARCH OR ELLIPTICAL PIPE CULVERT&lt;/td&gt;&lt;td&gt;LNFT&lt;/td&gt;&lt;td&gt;0&lt;/td&gt;&lt;td&gt;3&lt;/td&gt;&lt;td&gt;N&lt;/td&gt;&lt;td&gt; &lt;/td&gt;&lt;td&gt;&lt;/td&gt;&lt;/tr&gt;</v>
      </c>
      <c r="Q1459" s="106" t="str">
        <f>IF(PayItems[[#This Row],[Date Added / Modified]]&gt;0,TEXT(PayItems[[#This Row],[Date Added / Modified]],"m/d/yyy"),"")</f>
        <v/>
      </c>
    </row>
    <row r="1460" spans="1:17" x14ac:dyDescent="0.2">
      <c r="A1460" s="6" t="s">
        <v>2401</v>
      </c>
      <c r="B1460" s="6" t="s">
        <v>2402</v>
      </c>
      <c r="C1460" s="6" t="s">
        <v>110</v>
      </c>
      <c r="D1460" s="6" t="s">
        <v>2403</v>
      </c>
      <c r="E1460" s="8" t="s">
        <v>63</v>
      </c>
      <c r="F1460" s="8">
        <v>0</v>
      </c>
      <c r="G1460" s="8">
        <v>3</v>
      </c>
      <c r="H1460" s="6" t="s">
        <v>344</v>
      </c>
      <c r="I1460" s="176" t="s">
        <v>11389</v>
      </c>
      <c r="J1460" s="176" t="s">
        <v>11389</v>
      </c>
      <c r="K1460" s="176" t="s">
        <v>11388</v>
      </c>
      <c r="L1460" s="8">
        <v>14</v>
      </c>
      <c r="M1460" s="116"/>
      <c r="P14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&lt;tr&gt;&lt;td&gt;60202-1700&lt;/td&gt;&lt;td&gt;2550mm equivalent diameter arch or elliptical pipe culvert&lt;/td&gt;&lt;td&gt;m&lt;/td&gt;&lt;td&gt;102-INCH EQUIVALENT DIAMETER ARCH OR ELLIPTICAL PIPE CULVERT&lt;/td&gt;&lt;td&gt;LNFT&lt;/td&gt;&lt;td&gt;0&lt;/td&gt;&lt;td&gt;3&lt;/td&gt;&lt;td&gt;N&lt;/td&gt;&lt;td&gt; &lt;/td&gt;&lt;td&gt;&lt;/td&gt;&lt;/tr&gt;</v>
      </c>
      <c r="Q1460" s="106" t="str">
        <f>IF(PayItems[[#This Row],[Date Added / Modified]]&gt;0,TEXT(PayItems[[#This Row],[Date Added / Modified]],"m/d/yyy"),"")</f>
        <v/>
      </c>
    </row>
    <row r="1461" spans="1:17" x14ac:dyDescent="0.2">
      <c r="A1461" s="6" t="s">
        <v>2404</v>
      </c>
      <c r="B1461" s="6" t="s">
        <v>2405</v>
      </c>
      <c r="C1461" s="6" t="s">
        <v>110</v>
      </c>
      <c r="D1461" s="6" t="s">
        <v>2406</v>
      </c>
      <c r="E1461" s="8" t="s">
        <v>63</v>
      </c>
      <c r="F1461" s="8">
        <v>0</v>
      </c>
      <c r="G1461" s="8">
        <v>3</v>
      </c>
      <c r="H1461" s="6" t="s">
        <v>344</v>
      </c>
      <c r="I1461" s="176" t="s">
        <v>11389</v>
      </c>
      <c r="J1461" s="176" t="s">
        <v>11389</v>
      </c>
      <c r="K1461" s="176" t="s">
        <v>11388</v>
      </c>
      <c r="L1461" s="8">
        <v>14</v>
      </c>
      <c r="M1461" s="116"/>
      <c r="P14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&lt;tr&gt;&lt;td&gt;60202-1800&lt;/td&gt;&lt;td&gt;2700mm equivalent diameter arch or elliptical pipe culvert&lt;/td&gt;&lt;td&gt;m&lt;/td&gt;&lt;td&gt;108-INCH EQUIVALENT DIAMETER ARCH OR ELLIPTICAL PIPE CULVERT&lt;/td&gt;&lt;td&gt;LNFT&lt;/td&gt;&lt;td&gt;0&lt;/td&gt;&lt;td&gt;3&lt;/td&gt;&lt;td&gt;N&lt;/td&gt;&lt;td&gt; &lt;/td&gt;&lt;td&gt;&lt;/td&gt;&lt;/tr&gt;</v>
      </c>
      <c r="Q1461" s="106" t="str">
        <f>IF(PayItems[[#This Row],[Date Added / Modified]]&gt;0,TEXT(PayItems[[#This Row],[Date Added / Modified]],"m/d/yyy"),"")</f>
        <v/>
      </c>
    </row>
    <row r="1462" spans="1:17" x14ac:dyDescent="0.2">
      <c r="A1462" s="6" t="s">
        <v>8613</v>
      </c>
      <c r="B1462" s="6" t="s">
        <v>8614</v>
      </c>
      <c r="C1462" s="6" t="s">
        <v>110</v>
      </c>
      <c r="D1462" s="6" t="s">
        <v>8615</v>
      </c>
      <c r="E1462" s="8" t="s">
        <v>63</v>
      </c>
      <c r="F1462" s="8">
        <v>0</v>
      </c>
      <c r="G1462" s="8">
        <v>3</v>
      </c>
      <c r="H1462" s="6" t="s">
        <v>344</v>
      </c>
      <c r="I1462" s="176" t="s">
        <v>11389</v>
      </c>
      <c r="J1462" s="176" t="s">
        <v>11389</v>
      </c>
      <c r="K1462" s="176" t="s">
        <v>11388</v>
      </c>
      <c r="L1462" s="8">
        <v>14</v>
      </c>
      <c r="M1462" s="116"/>
      <c r="P14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&lt;tr&gt;&lt;td&gt;60202-1850&lt;/td&gt;&lt;td&gt;2850mm equivalent diameter arch or elliptical pipe culvert&lt;/td&gt;&lt;td&gt;m&lt;/td&gt;&lt;td&gt;114-INCH EQUIVALENT DIAMETER ARCH OR ELLIPTICAL PIPE CULVERT&lt;/td&gt;&lt;td&gt;LNFT&lt;/td&gt;&lt;td&gt;0&lt;/td&gt;&lt;td&gt;3&lt;/td&gt;&lt;td&gt;N&lt;/td&gt;&lt;td&gt; &lt;/td&gt;&lt;td&gt;&lt;/td&gt;&lt;/tr&gt;</v>
      </c>
      <c r="Q1462" s="106" t="str">
        <f>IF(PayItems[[#This Row],[Date Added / Modified]]&gt;0,TEXT(PayItems[[#This Row],[Date Added / Modified]],"m/d/yyy"),"")</f>
        <v/>
      </c>
    </row>
    <row r="1463" spans="1:17" x14ac:dyDescent="0.2">
      <c r="A1463" s="6" t="s">
        <v>2407</v>
      </c>
      <c r="B1463" s="6" t="s">
        <v>2408</v>
      </c>
      <c r="C1463" s="6" t="s">
        <v>110</v>
      </c>
      <c r="D1463" s="6" t="s">
        <v>2409</v>
      </c>
      <c r="E1463" s="8" t="s">
        <v>63</v>
      </c>
      <c r="F1463" s="8">
        <v>0</v>
      </c>
      <c r="G1463" s="8">
        <v>3</v>
      </c>
      <c r="H1463" s="6" t="s">
        <v>344</v>
      </c>
      <c r="I1463" s="176" t="s">
        <v>11389</v>
      </c>
      <c r="J1463" s="176" t="s">
        <v>11389</v>
      </c>
      <c r="K1463" s="176" t="s">
        <v>11388</v>
      </c>
      <c r="L1463" s="8">
        <v>14</v>
      </c>
      <c r="M1463" s="116"/>
      <c r="P14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&lt;tr&gt;&lt;td&gt;60202-1900&lt;/td&gt;&lt;td&gt;3000mm equivalent diameter arch or elliptical pipe culvert&lt;/td&gt;&lt;td&gt;m&lt;/td&gt;&lt;td&gt;120-INCH EQUIVALENT DIAMETER ARCH OR ELLIPTICAL PIPE CULVERT&lt;/td&gt;&lt;td&gt;LNFT&lt;/td&gt;&lt;td&gt;0&lt;/td&gt;&lt;td&gt;3&lt;/td&gt;&lt;td&gt;N&lt;/td&gt;&lt;td&gt; &lt;/td&gt;&lt;td&gt;&lt;/td&gt;&lt;/tr&gt;</v>
      </c>
      <c r="Q1463" s="106" t="str">
        <f>IF(PayItems[[#This Row],[Date Added / Modified]]&gt;0,TEXT(PayItems[[#This Row],[Date Added / Modified]],"m/d/yyy"),"")</f>
        <v/>
      </c>
    </row>
    <row r="1464" spans="1:17" x14ac:dyDescent="0.2">
      <c r="A1464" s="6" t="s">
        <v>2410</v>
      </c>
      <c r="B1464" s="6" t="s">
        <v>2411</v>
      </c>
      <c r="C1464" s="6" t="s">
        <v>110</v>
      </c>
      <c r="D1464" s="6" t="s">
        <v>2412</v>
      </c>
      <c r="E1464" s="8" t="s">
        <v>63</v>
      </c>
      <c r="F1464" s="8">
        <v>0</v>
      </c>
      <c r="G1464" s="8">
        <v>3</v>
      </c>
      <c r="H1464" s="6" t="s">
        <v>344</v>
      </c>
      <c r="I1464" s="176" t="s">
        <v>11389</v>
      </c>
      <c r="J1464" s="176" t="s">
        <v>11389</v>
      </c>
      <c r="K1464" s="176" t="s">
        <v>11388</v>
      </c>
      <c r="L1464" s="8">
        <v>14</v>
      </c>
      <c r="M1464" s="116"/>
      <c r="P14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&lt;tr&gt;&lt;td&gt;60202-2000&lt;/td&gt;&lt;td&gt;3300mm equivalent diameter arch or elliptical pipe culvert&lt;/td&gt;&lt;td&gt;m&lt;/td&gt;&lt;td&gt;132-INCH EQUIVALENT DIAMETER ARCH OR ELLIPTICAL PIPE CULVERT&lt;/td&gt;&lt;td&gt;LNFT&lt;/td&gt;&lt;td&gt;0&lt;/td&gt;&lt;td&gt;3&lt;/td&gt;&lt;td&gt;N&lt;/td&gt;&lt;td&gt; &lt;/td&gt;&lt;td&gt;&lt;/td&gt;&lt;/tr&gt;</v>
      </c>
      <c r="Q1464" s="106" t="str">
        <f>IF(PayItems[[#This Row],[Date Added / Modified]]&gt;0,TEXT(PayItems[[#This Row],[Date Added / Modified]],"m/d/yyy"),"")</f>
        <v/>
      </c>
    </row>
    <row r="1465" spans="1:17" x14ac:dyDescent="0.2">
      <c r="A1465" s="6" t="s">
        <v>2413</v>
      </c>
      <c r="B1465" s="6" t="s">
        <v>2414</v>
      </c>
      <c r="C1465" s="6" t="s">
        <v>110</v>
      </c>
      <c r="D1465" s="6" t="s">
        <v>2415</v>
      </c>
      <c r="E1465" s="8" t="s">
        <v>63</v>
      </c>
      <c r="F1465" s="8">
        <v>0</v>
      </c>
      <c r="G1465" s="8">
        <v>3</v>
      </c>
      <c r="H1465" s="6" t="s">
        <v>344</v>
      </c>
      <c r="I1465" s="176" t="s">
        <v>11389</v>
      </c>
      <c r="J1465" s="176" t="s">
        <v>11389</v>
      </c>
      <c r="K1465" s="176" t="s">
        <v>11388</v>
      </c>
      <c r="L1465" s="8">
        <v>14</v>
      </c>
      <c r="M1465" s="116"/>
      <c r="P14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&lt;tr&gt;&lt;td&gt;60202-2100&lt;/td&gt;&lt;td&gt;3600mm equivalent diameter arch or elliptical pipe culvert&lt;/td&gt;&lt;td&gt;m&lt;/td&gt;&lt;td&gt;144-INCH EQUIVALENT DIAMETER ARCH OR ELLIPTICAL PIPE CULVERT&lt;/td&gt;&lt;td&gt;LNFT&lt;/td&gt;&lt;td&gt;0&lt;/td&gt;&lt;td&gt;3&lt;/td&gt;&lt;td&gt;N&lt;/td&gt;&lt;td&gt; &lt;/td&gt;&lt;td&gt;&lt;/td&gt;&lt;/tr&gt;</v>
      </c>
      <c r="Q1465" s="106" t="str">
        <f>IF(PayItems[[#This Row],[Date Added / Modified]]&gt;0,TEXT(PayItems[[#This Row],[Date Added / Modified]],"m/d/yyy"),"")</f>
        <v/>
      </c>
    </row>
    <row r="1466" spans="1:17" x14ac:dyDescent="0.2">
      <c r="A1466" s="6" t="s">
        <v>2416</v>
      </c>
      <c r="B1466" s="8" t="s">
        <v>2417</v>
      </c>
      <c r="C1466" s="6" t="s">
        <v>110</v>
      </c>
      <c r="D1466" s="8" t="s">
        <v>2418</v>
      </c>
      <c r="E1466" s="8" t="s">
        <v>63</v>
      </c>
      <c r="F1466" s="8">
        <v>0</v>
      </c>
      <c r="G1466" s="8">
        <v>3</v>
      </c>
      <c r="H1466" s="6" t="s">
        <v>344</v>
      </c>
      <c r="I1466" s="176" t="s">
        <v>11389</v>
      </c>
      <c r="J1466" s="176" t="s">
        <v>11389</v>
      </c>
      <c r="K1466" s="176" t="s">
        <v>11388</v>
      </c>
      <c r="L1466" s="8">
        <v>14</v>
      </c>
      <c r="M1466" s="116"/>
      <c r="P14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&lt;tr&gt;&lt;td&gt;60203-0100&lt;/td&gt;&lt;td&gt;100mm slotted drain pipe&lt;/td&gt;&lt;td&gt;m&lt;/td&gt;&lt;td&gt;4-INCH SLOTTED DRAIN PIPE&lt;/td&gt;&lt;td&gt;LNFT&lt;/td&gt;&lt;td&gt;0&lt;/td&gt;&lt;td&gt;3&lt;/td&gt;&lt;td&gt;N&lt;/td&gt;&lt;td&gt; &lt;/td&gt;&lt;td&gt;&lt;/td&gt;&lt;/tr&gt;</v>
      </c>
      <c r="Q1466" s="106" t="str">
        <f>IF(PayItems[[#This Row],[Date Added / Modified]]&gt;0,TEXT(PayItems[[#This Row],[Date Added / Modified]],"m/d/yyy"),"")</f>
        <v/>
      </c>
    </row>
    <row r="1467" spans="1:17" x14ac:dyDescent="0.2">
      <c r="A1467" s="6" t="s">
        <v>2419</v>
      </c>
      <c r="B1467" s="8" t="s">
        <v>2420</v>
      </c>
      <c r="C1467" s="6" t="s">
        <v>110</v>
      </c>
      <c r="D1467" s="8" t="s">
        <v>2421</v>
      </c>
      <c r="E1467" s="8" t="s">
        <v>63</v>
      </c>
      <c r="F1467" s="8">
        <v>0</v>
      </c>
      <c r="G1467" s="8">
        <v>3</v>
      </c>
      <c r="H1467" s="6" t="s">
        <v>344</v>
      </c>
      <c r="I1467" s="176" t="s">
        <v>11389</v>
      </c>
      <c r="J1467" s="176" t="s">
        <v>11389</v>
      </c>
      <c r="K1467" s="176" t="s">
        <v>11388</v>
      </c>
      <c r="L1467" s="8">
        <v>14</v>
      </c>
      <c r="M1467" s="116"/>
      <c r="P14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&lt;tr&gt;&lt;td&gt;60203-0200&lt;/td&gt;&lt;td&gt;150mm slotted drain pipe&lt;/td&gt;&lt;td&gt;m&lt;/td&gt;&lt;td&gt;6-INCH SLOTTED DRAIN PIPE&lt;/td&gt;&lt;td&gt;LNFT&lt;/td&gt;&lt;td&gt;0&lt;/td&gt;&lt;td&gt;3&lt;/td&gt;&lt;td&gt;N&lt;/td&gt;&lt;td&gt; &lt;/td&gt;&lt;td&gt;&lt;/td&gt;&lt;/tr&gt;</v>
      </c>
      <c r="Q1467" s="106" t="str">
        <f>IF(PayItems[[#This Row],[Date Added / Modified]]&gt;0,TEXT(PayItems[[#This Row],[Date Added / Modified]],"m/d/yyy"),"")</f>
        <v/>
      </c>
    </row>
    <row r="1468" spans="1:17" x14ac:dyDescent="0.2">
      <c r="A1468" s="6" t="s">
        <v>2422</v>
      </c>
      <c r="B1468" s="8" t="s">
        <v>2423</v>
      </c>
      <c r="C1468" s="6" t="s">
        <v>110</v>
      </c>
      <c r="D1468" s="8" t="s">
        <v>2424</v>
      </c>
      <c r="E1468" s="8" t="s">
        <v>63</v>
      </c>
      <c r="F1468" s="8">
        <v>0</v>
      </c>
      <c r="G1468" s="8">
        <v>3</v>
      </c>
      <c r="H1468" s="6" t="s">
        <v>344</v>
      </c>
      <c r="I1468" s="176" t="s">
        <v>11389</v>
      </c>
      <c r="J1468" s="176" t="s">
        <v>11389</v>
      </c>
      <c r="K1468" s="176" t="s">
        <v>11388</v>
      </c>
      <c r="L1468" s="8">
        <v>14</v>
      </c>
      <c r="M1468" s="116"/>
      <c r="P14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&lt;tr&gt;&lt;td&gt;60203-0300&lt;/td&gt;&lt;td&gt;200mm slotted drain pipe&lt;/td&gt;&lt;td&gt;m&lt;/td&gt;&lt;td&gt;8-INCH SLOTTED DRAIN PIPE&lt;/td&gt;&lt;td&gt;LNFT&lt;/td&gt;&lt;td&gt;0&lt;/td&gt;&lt;td&gt;3&lt;/td&gt;&lt;td&gt;N&lt;/td&gt;&lt;td&gt; &lt;/td&gt;&lt;td&gt;&lt;/td&gt;&lt;/tr&gt;</v>
      </c>
      <c r="Q1468" s="106" t="str">
        <f>IF(PayItems[[#This Row],[Date Added / Modified]]&gt;0,TEXT(PayItems[[#This Row],[Date Added / Modified]],"m/d/yyy"),"")</f>
        <v/>
      </c>
    </row>
    <row r="1469" spans="1:17" x14ac:dyDescent="0.2">
      <c r="A1469" s="6" t="s">
        <v>2425</v>
      </c>
      <c r="B1469" s="8" t="s">
        <v>2426</v>
      </c>
      <c r="C1469" s="6" t="s">
        <v>110</v>
      </c>
      <c r="D1469" s="8" t="s">
        <v>2427</v>
      </c>
      <c r="E1469" s="8" t="s">
        <v>63</v>
      </c>
      <c r="F1469" s="8">
        <v>0</v>
      </c>
      <c r="G1469" s="8">
        <v>3</v>
      </c>
      <c r="H1469" s="6" t="s">
        <v>344</v>
      </c>
      <c r="I1469" s="176" t="s">
        <v>11389</v>
      </c>
      <c r="J1469" s="176" t="s">
        <v>11389</v>
      </c>
      <c r="K1469" s="176" t="s">
        <v>11388</v>
      </c>
      <c r="L1469" s="8">
        <v>14</v>
      </c>
      <c r="M1469" s="116"/>
      <c r="P14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&lt;tr&gt;&lt;td&gt;60203-0400&lt;/td&gt;&lt;td&gt;300mm slotted drain pipe&lt;/td&gt;&lt;td&gt;m&lt;/td&gt;&lt;td&gt;12-INCH SLOTTED DRAIN PIPE&lt;/td&gt;&lt;td&gt;LNFT&lt;/td&gt;&lt;td&gt;0&lt;/td&gt;&lt;td&gt;3&lt;/td&gt;&lt;td&gt;N&lt;/td&gt;&lt;td&gt; &lt;/td&gt;&lt;td&gt;&lt;/td&gt;&lt;/tr&gt;</v>
      </c>
      <c r="Q1469" s="106" t="str">
        <f>IF(PayItems[[#This Row],[Date Added / Modified]]&gt;0,TEXT(PayItems[[#This Row],[Date Added / Modified]],"m/d/yyy"),"")</f>
        <v/>
      </c>
    </row>
    <row r="1470" spans="1:17" x14ac:dyDescent="0.2">
      <c r="A1470" s="6" t="s">
        <v>2428</v>
      </c>
      <c r="B1470" s="8" t="s">
        <v>2429</v>
      </c>
      <c r="C1470" s="6" t="s">
        <v>110</v>
      </c>
      <c r="D1470" s="8" t="s">
        <v>2430</v>
      </c>
      <c r="E1470" s="8" t="s">
        <v>63</v>
      </c>
      <c r="F1470" s="8">
        <v>0</v>
      </c>
      <c r="G1470" s="8">
        <v>3</v>
      </c>
      <c r="H1470" s="6" t="s">
        <v>344</v>
      </c>
      <c r="I1470" s="176" t="s">
        <v>11389</v>
      </c>
      <c r="J1470" s="176" t="s">
        <v>11389</v>
      </c>
      <c r="K1470" s="176" t="s">
        <v>11388</v>
      </c>
      <c r="L1470" s="8">
        <v>14</v>
      </c>
      <c r="M1470" s="116"/>
      <c r="P14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&lt;tr&gt;&lt;td&gt;60203-0500&lt;/td&gt;&lt;td&gt;375mm slotted drain pipe&lt;/td&gt;&lt;td&gt;m&lt;/td&gt;&lt;td&gt;15-INCH SLOTTED DRAIN PIPE&lt;/td&gt;&lt;td&gt;LNFT&lt;/td&gt;&lt;td&gt;0&lt;/td&gt;&lt;td&gt;3&lt;/td&gt;&lt;td&gt;N&lt;/td&gt;&lt;td&gt; &lt;/td&gt;&lt;td&gt;&lt;/td&gt;&lt;/tr&gt;</v>
      </c>
      <c r="Q1470" s="106" t="str">
        <f>IF(PayItems[[#This Row],[Date Added / Modified]]&gt;0,TEXT(PayItems[[#This Row],[Date Added / Modified]],"m/d/yyy"),"")</f>
        <v/>
      </c>
    </row>
    <row r="1471" spans="1:17" x14ac:dyDescent="0.2">
      <c r="A1471" s="6" t="s">
        <v>2431</v>
      </c>
      <c r="B1471" s="8" t="s">
        <v>2432</v>
      </c>
      <c r="C1471" s="6" t="s">
        <v>110</v>
      </c>
      <c r="D1471" s="8" t="s">
        <v>2433</v>
      </c>
      <c r="E1471" s="8" t="s">
        <v>63</v>
      </c>
      <c r="F1471" s="8">
        <v>0</v>
      </c>
      <c r="G1471" s="8">
        <v>3</v>
      </c>
      <c r="H1471" s="6" t="s">
        <v>344</v>
      </c>
      <c r="I1471" s="176" t="s">
        <v>11389</v>
      </c>
      <c r="J1471" s="176" t="s">
        <v>11389</v>
      </c>
      <c r="K1471" s="176" t="s">
        <v>11388</v>
      </c>
      <c r="L1471" s="8">
        <v>14</v>
      </c>
      <c r="M1471" s="116"/>
      <c r="P14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&lt;tr&gt;&lt;td&gt;60203-0600&lt;/td&gt;&lt;td&gt;450mm slotted drain pipe&lt;/td&gt;&lt;td&gt;m&lt;/td&gt;&lt;td&gt;18-INCH SLOTTED DRAIN PIPE&lt;/td&gt;&lt;td&gt;LNFT&lt;/td&gt;&lt;td&gt;0&lt;/td&gt;&lt;td&gt;3&lt;/td&gt;&lt;td&gt;N&lt;/td&gt;&lt;td&gt; &lt;/td&gt;&lt;td&gt;&lt;/td&gt;&lt;/tr&gt;</v>
      </c>
      <c r="Q1471" s="106" t="str">
        <f>IF(PayItems[[#This Row],[Date Added / Modified]]&gt;0,TEXT(PayItems[[#This Row],[Date Added / Modified]],"m/d/yyy"),"")</f>
        <v/>
      </c>
    </row>
    <row r="1472" spans="1:17" x14ac:dyDescent="0.2">
      <c r="A1472" s="6" t="s">
        <v>2434</v>
      </c>
      <c r="B1472" s="8" t="s">
        <v>2435</v>
      </c>
      <c r="C1472" s="6" t="s">
        <v>110</v>
      </c>
      <c r="D1472" s="8" t="s">
        <v>2436</v>
      </c>
      <c r="E1472" s="8" t="s">
        <v>63</v>
      </c>
      <c r="F1472" s="8">
        <v>0</v>
      </c>
      <c r="G1472" s="8">
        <v>3</v>
      </c>
      <c r="H1472" s="6" t="s">
        <v>344</v>
      </c>
      <c r="I1472" s="176" t="s">
        <v>11389</v>
      </c>
      <c r="J1472" s="176" t="s">
        <v>11389</v>
      </c>
      <c r="K1472" s="176" t="s">
        <v>11388</v>
      </c>
      <c r="L1472" s="8">
        <v>14</v>
      </c>
      <c r="M1472" s="116"/>
      <c r="P14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&lt;tr&gt;&lt;td&gt;60203-0700&lt;/td&gt;&lt;td&gt;525mm slotted drain pipe&lt;/td&gt;&lt;td&gt;m&lt;/td&gt;&lt;td&gt;21-INCH SLOTTED DRAIN PIPE&lt;/td&gt;&lt;td&gt;LNFT&lt;/td&gt;&lt;td&gt;0&lt;/td&gt;&lt;td&gt;3&lt;/td&gt;&lt;td&gt;N&lt;/td&gt;&lt;td&gt; &lt;/td&gt;&lt;td&gt;&lt;/td&gt;&lt;/tr&gt;</v>
      </c>
      <c r="Q1472" s="106" t="str">
        <f>IF(PayItems[[#This Row],[Date Added / Modified]]&gt;0,TEXT(PayItems[[#This Row],[Date Added / Modified]],"m/d/yyy"),"")</f>
        <v/>
      </c>
    </row>
    <row r="1473" spans="1:17" x14ac:dyDescent="0.2">
      <c r="A1473" s="6" t="s">
        <v>2437</v>
      </c>
      <c r="B1473" s="8" t="s">
        <v>2438</v>
      </c>
      <c r="C1473" s="6" t="s">
        <v>110</v>
      </c>
      <c r="D1473" s="8" t="s">
        <v>2439</v>
      </c>
      <c r="E1473" s="8" t="s">
        <v>63</v>
      </c>
      <c r="F1473" s="8">
        <v>0</v>
      </c>
      <c r="G1473" s="8">
        <v>3</v>
      </c>
      <c r="H1473" s="6" t="s">
        <v>344</v>
      </c>
      <c r="I1473" s="176" t="s">
        <v>11389</v>
      </c>
      <c r="J1473" s="176" t="s">
        <v>11389</v>
      </c>
      <c r="K1473" s="176" t="s">
        <v>11388</v>
      </c>
      <c r="L1473" s="8">
        <v>14</v>
      </c>
      <c r="M1473" s="116"/>
      <c r="P14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&lt;tr&gt;&lt;td&gt;60203-0800&lt;/td&gt;&lt;td&gt;600mm slotted drain pipe&lt;/td&gt;&lt;td&gt;m&lt;/td&gt;&lt;td&gt;24-INCH SLOTTED DRAIN PIPE&lt;/td&gt;&lt;td&gt;LNFT&lt;/td&gt;&lt;td&gt;0&lt;/td&gt;&lt;td&gt;3&lt;/td&gt;&lt;td&gt;N&lt;/td&gt;&lt;td&gt; &lt;/td&gt;&lt;td&gt;&lt;/td&gt;&lt;/tr&gt;</v>
      </c>
      <c r="Q1473" s="106" t="str">
        <f>IF(PayItems[[#This Row],[Date Added / Modified]]&gt;0,TEXT(PayItems[[#This Row],[Date Added / Modified]],"m/d/yyy"),"")</f>
        <v/>
      </c>
    </row>
    <row r="1474" spans="1:17" x14ac:dyDescent="0.2">
      <c r="A1474" s="6" t="s">
        <v>2440</v>
      </c>
      <c r="B1474" s="8" t="s">
        <v>2441</v>
      </c>
      <c r="C1474" s="6" t="s">
        <v>110</v>
      </c>
      <c r="D1474" s="8" t="s">
        <v>2442</v>
      </c>
      <c r="E1474" s="8" t="s">
        <v>63</v>
      </c>
      <c r="F1474" s="8">
        <v>0</v>
      </c>
      <c r="G1474" s="8">
        <v>3</v>
      </c>
      <c r="H1474" s="6" t="s">
        <v>344</v>
      </c>
      <c r="I1474" s="176" t="s">
        <v>11389</v>
      </c>
      <c r="J1474" s="176" t="s">
        <v>11389</v>
      </c>
      <c r="K1474" s="176" t="s">
        <v>11388</v>
      </c>
      <c r="L1474" s="8">
        <v>14</v>
      </c>
      <c r="M1474" s="116"/>
      <c r="P14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&lt;tr&gt;&lt;td&gt;60203-0900&lt;/td&gt;&lt;td&gt;750mm slotted drain pipe&lt;/td&gt;&lt;td&gt;m&lt;/td&gt;&lt;td&gt;30-INCH SLOTTED DRAIN PIPE&lt;/td&gt;&lt;td&gt;LNFT&lt;/td&gt;&lt;td&gt;0&lt;/td&gt;&lt;td&gt;3&lt;/td&gt;&lt;td&gt;N&lt;/td&gt;&lt;td&gt; &lt;/td&gt;&lt;td&gt;&lt;/td&gt;&lt;/tr&gt;</v>
      </c>
      <c r="Q1474" s="106" t="str">
        <f>IF(PayItems[[#This Row],[Date Added / Modified]]&gt;0,TEXT(PayItems[[#This Row],[Date Added / Modified]],"m/d/yyy"),"")</f>
        <v/>
      </c>
    </row>
    <row r="1475" spans="1:17" x14ac:dyDescent="0.2">
      <c r="A1475" s="6" t="s">
        <v>2443</v>
      </c>
      <c r="B1475" s="8" t="s">
        <v>2444</v>
      </c>
      <c r="C1475" s="6" t="s">
        <v>110</v>
      </c>
      <c r="D1475" s="8" t="s">
        <v>2445</v>
      </c>
      <c r="E1475" s="8" t="s">
        <v>63</v>
      </c>
      <c r="F1475" s="8">
        <v>0</v>
      </c>
      <c r="G1475" s="8">
        <v>3</v>
      </c>
      <c r="H1475" s="6" t="s">
        <v>344</v>
      </c>
      <c r="I1475" s="176" t="s">
        <v>11389</v>
      </c>
      <c r="J1475" s="176" t="s">
        <v>11389</v>
      </c>
      <c r="K1475" s="176" t="s">
        <v>11388</v>
      </c>
      <c r="L1475" s="8">
        <v>14</v>
      </c>
      <c r="M1475" s="116"/>
      <c r="P14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&lt;tr&gt;&lt;td&gt;60203-1000&lt;/td&gt;&lt;td&gt;900mm slotted drain pipe&lt;/td&gt;&lt;td&gt;m&lt;/td&gt;&lt;td&gt;36-INCH SLOTTED DRAIN PIPE&lt;/td&gt;&lt;td&gt;LNFT&lt;/td&gt;&lt;td&gt;0&lt;/td&gt;&lt;td&gt;3&lt;/td&gt;&lt;td&gt;N&lt;/td&gt;&lt;td&gt; &lt;/td&gt;&lt;td&gt;&lt;/td&gt;&lt;/tr&gt;</v>
      </c>
      <c r="Q1475" s="106" t="str">
        <f>IF(PayItems[[#This Row],[Date Added / Modified]]&gt;0,TEXT(PayItems[[#This Row],[Date Added / Modified]],"m/d/yyy"),"")</f>
        <v/>
      </c>
    </row>
    <row r="1476" spans="1:17" x14ac:dyDescent="0.2">
      <c r="A1476" s="6" t="s">
        <v>2446</v>
      </c>
      <c r="B1476" s="8" t="s">
        <v>2447</v>
      </c>
      <c r="C1476" s="6" t="s">
        <v>110</v>
      </c>
      <c r="D1476" s="8" t="s">
        <v>2448</v>
      </c>
      <c r="E1476" s="8" t="s">
        <v>63</v>
      </c>
      <c r="F1476" s="8">
        <v>0</v>
      </c>
      <c r="G1476" s="8">
        <v>3</v>
      </c>
      <c r="H1476" s="6" t="s">
        <v>344</v>
      </c>
      <c r="I1476" s="176" t="s">
        <v>11389</v>
      </c>
      <c r="J1476" s="176" t="s">
        <v>11389</v>
      </c>
      <c r="K1476" s="176" t="s">
        <v>11388</v>
      </c>
      <c r="L1476" s="8">
        <v>14</v>
      </c>
      <c r="M1476" s="116"/>
      <c r="P14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&lt;tr&gt;&lt;td&gt;60204-0600&lt;/td&gt;&lt;td&gt;Flume downdrain, 450mm&lt;/td&gt;&lt;td&gt;m&lt;/td&gt;&lt;td&gt;FLUME DOWNDRAIN 18-INCH&lt;/td&gt;&lt;td&gt;LNFT&lt;/td&gt;&lt;td&gt;0&lt;/td&gt;&lt;td&gt;3&lt;/td&gt;&lt;td&gt;N&lt;/td&gt;&lt;td&gt; &lt;/td&gt;&lt;td&gt;&lt;/td&gt;&lt;/tr&gt;</v>
      </c>
      <c r="Q1476" s="106" t="str">
        <f>IF(PayItems[[#This Row],[Date Added / Modified]]&gt;0,TEXT(PayItems[[#This Row],[Date Added / Modified]],"m/d/yyy"),"")</f>
        <v/>
      </c>
    </row>
    <row r="1477" spans="1:17" x14ac:dyDescent="0.2">
      <c r="A1477" s="6" t="s">
        <v>2449</v>
      </c>
      <c r="B1477" s="8" t="s">
        <v>2450</v>
      </c>
      <c r="C1477" s="6" t="s">
        <v>110</v>
      </c>
      <c r="D1477" s="8" t="s">
        <v>2451</v>
      </c>
      <c r="E1477" s="8" t="s">
        <v>63</v>
      </c>
      <c r="F1477" s="8">
        <v>0</v>
      </c>
      <c r="G1477" s="8">
        <v>3</v>
      </c>
      <c r="H1477" s="6" t="s">
        <v>344</v>
      </c>
      <c r="I1477" s="176" t="s">
        <v>11389</v>
      </c>
      <c r="J1477" s="176" t="s">
        <v>11389</v>
      </c>
      <c r="K1477" s="176" t="s">
        <v>11388</v>
      </c>
      <c r="L1477" s="8">
        <v>14</v>
      </c>
      <c r="M1477" s="116"/>
      <c r="P14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&lt;tr&gt;&lt;td&gt;60204-0700&lt;/td&gt;&lt;td&gt;Flume downdrain, 600mm&lt;/td&gt;&lt;td&gt;m&lt;/td&gt;&lt;td&gt;FLUME DOWNDRAIN 24-INCH&lt;/td&gt;&lt;td&gt;LNFT&lt;/td&gt;&lt;td&gt;0&lt;/td&gt;&lt;td&gt;3&lt;/td&gt;&lt;td&gt;N&lt;/td&gt;&lt;td&gt; &lt;/td&gt;&lt;td&gt;&lt;/td&gt;&lt;/tr&gt;</v>
      </c>
      <c r="Q1477" s="106" t="str">
        <f>IF(PayItems[[#This Row],[Date Added / Modified]]&gt;0,TEXT(PayItems[[#This Row],[Date Added / Modified]],"m/d/yyy"),"")</f>
        <v/>
      </c>
    </row>
    <row r="1478" spans="1:17" x14ac:dyDescent="0.2">
      <c r="A1478" s="6" t="s">
        <v>2452</v>
      </c>
      <c r="B1478" s="8" t="s">
        <v>2453</v>
      </c>
      <c r="C1478" s="6" t="s">
        <v>6</v>
      </c>
      <c r="D1478" s="8" t="s">
        <v>2454</v>
      </c>
      <c r="E1478" s="8" t="s">
        <v>59</v>
      </c>
      <c r="F1478" s="8">
        <v>0</v>
      </c>
      <c r="G1478" s="8">
        <v>3</v>
      </c>
      <c r="H1478" s="6" t="s">
        <v>344</v>
      </c>
      <c r="I1478" s="176" t="s">
        <v>11389</v>
      </c>
      <c r="J1478" s="176" t="s">
        <v>11389</v>
      </c>
      <c r="K1478" s="176" t="s">
        <v>11388</v>
      </c>
      <c r="L1478" s="8">
        <v>14</v>
      </c>
      <c r="M1478" s="116"/>
      <c r="P14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&lt;tr&gt;&lt;td&gt;60210-0100&lt;/td&gt;&lt;td&gt;End section for 100mm pipe culvert&lt;/td&gt;&lt;td&gt;Each&lt;/td&gt;&lt;td&gt;END SECTION FOR 4-INCH PIPE CULVERT&lt;/td&gt;&lt;td&gt;EACH&lt;/td&gt;&lt;td&gt;0&lt;/td&gt;&lt;td&gt;3&lt;/td&gt;&lt;td&gt;N&lt;/td&gt;&lt;td&gt; &lt;/td&gt;&lt;td&gt;&lt;/td&gt;&lt;/tr&gt;</v>
      </c>
      <c r="Q1478" s="106" t="str">
        <f>IF(PayItems[[#This Row],[Date Added / Modified]]&gt;0,TEXT(PayItems[[#This Row],[Date Added / Modified]],"m/d/yyy"),"")</f>
        <v/>
      </c>
    </row>
    <row r="1479" spans="1:17" x14ac:dyDescent="0.2">
      <c r="A1479" s="6" t="s">
        <v>2455</v>
      </c>
      <c r="B1479" s="8" t="s">
        <v>2456</v>
      </c>
      <c r="C1479" s="6" t="s">
        <v>6</v>
      </c>
      <c r="D1479" s="8" t="s">
        <v>2457</v>
      </c>
      <c r="E1479" s="8" t="s">
        <v>59</v>
      </c>
      <c r="F1479" s="8">
        <v>0</v>
      </c>
      <c r="G1479" s="8">
        <v>3</v>
      </c>
      <c r="H1479" s="6" t="s">
        <v>344</v>
      </c>
      <c r="I1479" s="176" t="s">
        <v>11389</v>
      </c>
      <c r="J1479" s="176" t="s">
        <v>11389</v>
      </c>
      <c r="K1479" s="176" t="s">
        <v>11388</v>
      </c>
      <c r="L1479" s="8">
        <v>14</v>
      </c>
      <c r="M1479" s="116"/>
      <c r="P14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&lt;tr&gt;&lt;td&gt;60210-0200&lt;/td&gt;&lt;td&gt;End section for 150mm pipe culvert&lt;/td&gt;&lt;td&gt;Each&lt;/td&gt;&lt;td&gt;END SECTION FOR 6-INCH PIPE CULVERT&lt;/td&gt;&lt;td&gt;EACH&lt;/td&gt;&lt;td&gt;0&lt;/td&gt;&lt;td&gt;3&lt;/td&gt;&lt;td&gt;N&lt;/td&gt;&lt;td&gt; &lt;/td&gt;&lt;td&gt;&lt;/td&gt;&lt;/tr&gt;</v>
      </c>
      <c r="Q1479" s="106" t="str">
        <f>IF(PayItems[[#This Row],[Date Added / Modified]]&gt;0,TEXT(PayItems[[#This Row],[Date Added / Modified]],"m/d/yyy"),"")</f>
        <v/>
      </c>
    </row>
    <row r="1480" spans="1:17" x14ac:dyDescent="0.2">
      <c r="A1480" s="6" t="s">
        <v>2458</v>
      </c>
      <c r="B1480" s="8" t="s">
        <v>2459</v>
      </c>
      <c r="C1480" s="6" t="s">
        <v>6</v>
      </c>
      <c r="D1480" s="8" t="s">
        <v>2460</v>
      </c>
      <c r="E1480" s="8" t="s">
        <v>59</v>
      </c>
      <c r="F1480" s="8">
        <v>0</v>
      </c>
      <c r="G1480" s="8">
        <v>3</v>
      </c>
      <c r="H1480" s="6" t="s">
        <v>344</v>
      </c>
      <c r="I1480" s="176" t="s">
        <v>11389</v>
      </c>
      <c r="J1480" s="176" t="s">
        <v>11389</v>
      </c>
      <c r="K1480" s="176" t="s">
        <v>11388</v>
      </c>
      <c r="L1480" s="8">
        <v>14</v>
      </c>
      <c r="M1480" s="116"/>
      <c r="P14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&lt;tr&gt;&lt;td&gt;60210-0300&lt;/td&gt;&lt;td&gt;End section for 200mm pipe culvert&lt;/td&gt;&lt;td&gt;Each&lt;/td&gt;&lt;td&gt;END SECTION FOR 8-INCH PIPE CULVERT&lt;/td&gt;&lt;td&gt;EACH&lt;/td&gt;&lt;td&gt;0&lt;/td&gt;&lt;td&gt;3&lt;/td&gt;&lt;td&gt;N&lt;/td&gt;&lt;td&gt; &lt;/td&gt;&lt;td&gt;&lt;/td&gt;&lt;/tr&gt;</v>
      </c>
      <c r="Q1480" s="106" t="str">
        <f>IF(PayItems[[#This Row],[Date Added / Modified]]&gt;0,TEXT(PayItems[[#This Row],[Date Added / Modified]],"m/d/yyy"),"")</f>
        <v/>
      </c>
    </row>
    <row r="1481" spans="1:17" x14ac:dyDescent="0.2">
      <c r="A1481" s="6" t="s">
        <v>2461</v>
      </c>
      <c r="B1481" s="8" t="s">
        <v>2462</v>
      </c>
      <c r="C1481" s="6" t="s">
        <v>6</v>
      </c>
      <c r="D1481" s="8" t="s">
        <v>2463</v>
      </c>
      <c r="E1481" s="8" t="s">
        <v>59</v>
      </c>
      <c r="F1481" s="8">
        <v>0</v>
      </c>
      <c r="G1481" s="8">
        <v>3</v>
      </c>
      <c r="H1481" s="6" t="s">
        <v>344</v>
      </c>
      <c r="I1481" s="176" t="s">
        <v>11389</v>
      </c>
      <c r="J1481" s="176" t="s">
        <v>11389</v>
      </c>
      <c r="K1481" s="176" t="s">
        <v>11388</v>
      </c>
      <c r="L1481" s="8">
        <v>14</v>
      </c>
      <c r="M1481" s="116"/>
      <c r="P14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&lt;tr&gt;&lt;td&gt;60210-0400&lt;/td&gt;&lt;td&gt;End section for 300mm pipe culvert&lt;/td&gt;&lt;td&gt;Each&lt;/td&gt;&lt;td&gt;END SECTION FOR 12-INCH PIPE CULVERT&lt;/td&gt;&lt;td&gt;EACH&lt;/td&gt;&lt;td&gt;0&lt;/td&gt;&lt;td&gt;3&lt;/td&gt;&lt;td&gt;N&lt;/td&gt;&lt;td&gt; &lt;/td&gt;&lt;td&gt;&lt;/td&gt;&lt;/tr&gt;</v>
      </c>
      <c r="Q1481" s="106" t="str">
        <f>IF(PayItems[[#This Row],[Date Added / Modified]]&gt;0,TEXT(PayItems[[#This Row],[Date Added / Modified]],"m/d/yyy"),"")</f>
        <v/>
      </c>
    </row>
    <row r="1482" spans="1:17" x14ac:dyDescent="0.2">
      <c r="A1482" s="6" t="s">
        <v>2464</v>
      </c>
      <c r="B1482" s="8" t="s">
        <v>2465</v>
      </c>
      <c r="C1482" s="6" t="s">
        <v>6</v>
      </c>
      <c r="D1482" s="8" t="s">
        <v>2466</v>
      </c>
      <c r="E1482" s="8" t="s">
        <v>59</v>
      </c>
      <c r="F1482" s="8">
        <v>0</v>
      </c>
      <c r="G1482" s="8">
        <v>3</v>
      </c>
      <c r="H1482" s="6" t="s">
        <v>344</v>
      </c>
      <c r="I1482" s="176" t="s">
        <v>11389</v>
      </c>
      <c r="J1482" s="176" t="s">
        <v>11389</v>
      </c>
      <c r="K1482" s="176" t="s">
        <v>11388</v>
      </c>
      <c r="L1482" s="8">
        <v>14</v>
      </c>
      <c r="M1482" s="116"/>
      <c r="P14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&lt;tr&gt;&lt;td&gt;60210-0500&lt;/td&gt;&lt;td&gt;End section for 375mm pipe culvert&lt;/td&gt;&lt;td&gt;Each&lt;/td&gt;&lt;td&gt;END SECTION FOR 15-INCH PIPE CULVERT&lt;/td&gt;&lt;td&gt;EACH&lt;/td&gt;&lt;td&gt;0&lt;/td&gt;&lt;td&gt;3&lt;/td&gt;&lt;td&gt;N&lt;/td&gt;&lt;td&gt; &lt;/td&gt;&lt;td&gt;&lt;/td&gt;&lt;/tr&gt;</v>
      </c>
      <c r="Q1482" s="106" t="str">
        <f>IF(PayItems[[#This Row],[Date Added / Modified]]&gt;0,TEXT(PayItems[[#This Row],[Date Added / Modified]],"m/d/yyy"),"")</f>
        <v/>
      </c>
    </row>
    <row r="1483" spans="1:17" x14ac:dyDescent="0.2">
      <c r="A1483" s="6" t="s">
        <v>2467</v>
      </c>
      <c r="B1483" s="8" t="s">
        <v>2468</v>
      </c>
      <c r="C1483" s="6" t="s">
        <v>6</v>
      </c>
      <c r="D1483" s="8" t="s">
        <v>2469</v>
      </c>
      <c r="E1483" s="8" t="s">
        <v>59</v>
      </c>
      <c r="F1483" s="8">
        <v>0</v>
      </c>
      <c r="G1483" s="8">
        <v>3</v>
      </c>
      <c r="H1483" s="6" t="s">
        <v>344</v>
      </c>
      <c r="I1483" s="176" t="s">
        <v>11389</v>
      </c>
      <c r="J1483" s="176" t="s">
        <v>11389</v>
      </c>
      <c r="K1483" s="176" t="s">
        <v>11388</v>
      </c>
      <c r="L1483" s="8">
        <v>14</v>
      </c>
      <c r="M1483" s="116"/>
      <c r="P14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&lt;tr&gt;&lt;td&gt;60210-0600&lt;/td&gt;&lt;td&gt;End section for 450mm pipe culvert&lt;/td&gt;&lt;td&gt;Each&lt;/td&gt;&lt;td&gt;END SECTION FOR 18-INCH PIPE CULVERT&lt;/td&gt;&lt;td&gt;EACH&lt;/td&gt;&lt;td&gt;0&lt;/td&gt;&lt;td&gt;3&lt;/td&gt;&lt;td&gt;N&lt;/td&gt;&lt;td&gt; &lt;/td&gt;&lt;td&gt;&lt;/td&gt;&lt;/tr&gt;</v>
      </c>
      <c r="Q1483" s="106" t="str">
        <f>IF(PayItems[[#This Row],[Date Added / Modified]]&gt;0,TEXT(PayItems[[#This Row],[Date Added / Modified]],"m/d/yyy"),"")</f>
        <v/>
      </c>
    </row>
    <row r="1484" spans="1:17" x14ac:dyDescent="0.2">
      <c r="A1484" s="6" t="s">
        <v>2470</v>
      </c>
      <c r="B1484" s="8" t="s">
        <v>2471</v>
      </c>
      <c r="C1484" s="6" t="s">
        <v>6</v>
      </c>
      <c r="D1484" s="8" t="s">
        <v>2472</v>
      </c>
      <c r="E1484" s="8" t="s">
        <v>59</v>
      </c>
      <c r="F1484" s="8">
        <v>0</v>
      </c>
      <c r="G1484" s="8">
        <v>3</v>
      </c>
      <c r="H1484" s="6" t="s">
        <v>344</v>
      </c>
      <c r="I1484" s="176" t="s">
        <v>11389</v>
      </c>
      <c r="J1484" s="176" t="s">
        <v>11389</v>
      </c>
      <c r="K1484" s="176" t="s">
        <v>11388</v>
      </c>
      <c r="L1484" s="8">
        <v>14</v>
      </c>
      <c r="M1484" s="116"/>
      <c r="P14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&lt;tr&gt;&lt;td&gt;60210-0700&lt;/td&gt;&lt;td&gt;End section for 525mm pipe culvert&lt;/td&gt;&lt;td&gt;Each&lt;/td&gt;&lt;td&gt;END SECTION FOR 21-INCH PIPE CULVERT&lt;/td&gt;&lt;td&gt;EACH&lt;/td&gt;&lt;td&gt;0&lt;/td&gt;&lt;td&gt;3&lt;/td&gt;&lt;td&gt;N&lt;/td&gt;&lt;td&gt; &lt;/td&gt;&lt;td&gt;&lt;/td&gt;&lt;/tr&gt;</v>
      </c>
      <c r="Q1484" s="106" t="str">
        <f>IF(PayItems[[#This Row],[Date Added / Modified]]&gt;0,TEXT(PayItems[[#This Row],[Date Added / Modified]],"m/d/yyy"),"")</f>
        <v/>
      </c>
    </row>
    <row r="1485" spans="1:17" x14ac:dyDescent="0.2">
      <c r="A1485" s="6" t="s">
        <v>2473</v>
      </c>
      <c r="B1485" s="8" t="s">
        <v>2474</v>
      </c>
      <c r="C1485" s="6" t="s">
        <v>6</v>
      </c>
      <c r="D1485" s="8" t="s">
        <v>2475</v>
      </c>
      <c r="E1485" s="8" t="s">
        <v>59</v>
      </c>
      <c r="F1485" s="8">
        <v>0</v>
      </c>
      <c r="G1485" s="8">
        <v>3</v>
      </c>
      <c r="H1485" s="6" t="s">
        <v>344</v>
      </c>
      <c r="I1485" s="176" t="s">
        <v>11389</v>
      </c>
      <c r="J1485" s="176" t="s">
        <v>11389</v>
      </c>
      <c r="K1485" s="176" t="s">
        <v>11388</v>
      </c>
      <c r="L1485" s="8">
        <v>14</v>
      </c>
      <c r="M1485" s="116"/>
      <c r="P14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&lt;tr&gt;&lt;td&gt;60210-0800&lt;/td&gt;&lt;td&gt;End section for 600mm pipe culvert&lt;/td&gt;&lt;td&gt;Each&lt;/td&gt;&lt;td&gt;END SECTION FOR 24-INCH PIPE CULVERT&lt;/td&gt;&lt;td&gt;EACH&lt;/td&gt;&lt;td&gt;0&lt;/td&gt;&lt;td&gt;3&lt;/td&gt;&lt;td&gt;N&lt;/td&gt;&lt;td&gt; &lt;/td&gt;&lt;td&gt;&lt;/td&gt;&lt;/tr&gt;</v>
      </c>
      <c r="Q1485" s="106" t="str">
        <f>IF(PayItems[[#This Row],[Date Added / Modified]]&gt;0,TEXT(PayItems[[#This Row],[Date Added / Modified]],"m/d/yyy"),"")</f>
        <v/>
      </c>
    </row>
    <row r="1486" spans="1:17" x14ac:dyDescent="0.2">
      <c r="A1486" s="6" t="s">
        <v>2476</v>
      </c>
      <c r="B1486" s="8" t="s">
        <v>2477</v>
      </c>
      <c r="C1486" s="6" t="s">
        <v>6</v>
      </c>
      <c r="D1486" s="8" t="s">
        <v>2478</v>
      </c>
      <c r="E1486" s="8" t="s">
        <v>59</v>
      </c>
      <c r="F1486" s="8">
        <v>0</v>
      </c>
      <c r="G1486" s="8">
        <v>3</v>
      </c>
      <c r="H1486" s="6" t="s">
        <v>344</v>
      </c>
      <c r="I1486" s="176" t="s">
        <v>11389</v>
      </c>
      <c r="J1486" s="176" t="s">
        <v>11389</v>
      </c>
      <c r="K1486" s="176" t="s">
        <v>11388</v>
      </c>
      <c r="L1486" s="8">
        <v>14</v>
      </c>
      <c r="M1486" s="116"/>
      <c r="P14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&lt;tr&gt;&lt;td&gt;60210-0900&lt;/td&gt;&lt;td&gt;End section for 750mm pipe culvert&lt;/td&gt;&lt;td&gt;Each&lt;/td&gt;&lt;td&gt;END SECTION FOR 30-INCH PIPE CULVERT&lt;/td&gt;&lt;td&gt;EACH&lt;/td&gt;&lt;td&gt;0&lt;/td&gt;&lt;td&gt;3&lt;/td&gt;&lt;td&gt;N&lt;/td&gt;&lt;td&gt; &lt;/td&gt;&lt;td&gt;&lt;/td&gt;&lt;/tr&gt;</v>
      </c>
      <c r="Q1486" s="106" t="str">
        <f>IF(PayItems[[#This Row],[Date Added / Modified]]&gt;0,TEXT(PayItems[[#This Row],[Date Added / Modified]],"m/d/yyy"),"")</f>
        <v/>
      </c>
    </row>
    <row r="1487" spans="1:17" x14ac:dyDescent="0.2">
      <c r="A1487" s="6" t="s">
        <v>2479</v>
      </c>
      <c r="B1487" s="8" t="s">
        <v>2480</v>
      </c>
      <c r="C1487" s="6" t="s">
        <v>6</v>
      </c>
      <c r="D1487" s="8" t="s">
        <v>2481</v>
      </c>
      <c r="E1487" s="8" t="s">
        <v>59</v>
      </c>
      <c r="F1487" s="8">
        <v>0</v>
      </c>
      <c r="G1487" s="8">
        <v>3</v>
      </c>
      <c r="H1487" s="6" t="s">
        <v>344</v>
      </c>
      <c r="I1487" s="176" t="s">
        <v>11389</v>
      </c>
      <c r="J1487" s="176" t="s">
        <v>11389</v>
      </c>
      <c r="K1487" s="176" t="s">
        <v>11388</v>
      </c>
      <c r="L1487" s="8">
        <v>14</v>
      </c>
      <c r="M1487" s="116"/>
      <c r="P14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&lt;tr&gt;&lt;td&gt;60210-1000&lt;/td&gt;&lt;td&gt;End section for 900mm pipe culvert&lt;/td&gt;&lt;td&gt;Each&lt;/td&gt;&lt;td&gt;END SECTION FOR 36-INCH PIPE CULVERT&lt;/td&gt;&lt;td&gt;EACH&lt;/td&gt;&lt;td&gt;0&lt;/td&gt;&lt;td&gt;3&lt;/td&gt;&lt;td&gt;N&lt;/td&gt;&lt;td&gt; &lt;/td&gt;&lt;td&gt;&lt;/td&gt;&lt;/tr&gt;</v>
      </c>
      <c r="Q1487" s="106" t="str">
        <f>IF(PayItems[[#This Row],[Date Added / Modified]]&gt;0,TEXT(PayItems[[#This Row],[Date Added / Modified]],"m/d/yyy"),"")</f>
        <v/>
      </c>
    </row>
    <row r="1488" spans="1:17" x14ac:dyDescent="0.2">
      <c r="A1488" s="6" t="s">
        <v>2482</v>
      </c>
      <c r="B1488" s="8" t="s">
        <v>2483</v>
      </c>
      <c r="C1488" s="6" t="s">
        <v>6</v>
      </c>
      <c r="D1488" s="8" t="s">
        <v>2484</v>
      </c>
      <c r="E1488" s="8" t="s">
        <v>59</v>
      </c>
      <c r="F1488" s="8">
        <v>0</v>
      </c>
      <c r="G1488" s="8">
        <v>3</v>
      </c>
      <c r="H1488" s="6" t="s">
        <v>344</v>
      </c>
      <c r="I1488" s="176" t="s">
        <v>11389</v>
      </c>
      <c r="J1488" s="176" t="s">
        <v>11389</v>
      </c>
      <c r="K1488" s="176" t="s">
        <v>11388</v>
      </c>
      <c r="L1488" s="8">
        <v>14</v>
      </c>
      <c r="M1488" s="116"/>
      <c r="P14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&lt;tr&gt;&lt;td&gt;60210-1100&lt;/td&gt;&lt;td&gt;End section for 1050mm pipe culvert&lt;/td&gt;&lt;td&gt;Each&lt;/td&gt;&lt;td&gt;END SECTION FOR 42-INCH PIPE CULVERT&lt;/td&gt;&lt;td&gt;EACH&lt;/td&gt;&lt;td&gt;0&lt;/td&gt;&lt;td&gt;3&lt;/td&gt;&lt;td&gt;N&lt;/td&gt;&lt;td&gt; &lt;/td&gt;&lt;td&gt;&lt;/td&gt;&lt;/tr&gt;</v>
      </c>
      <c r="Q1488" s="106" t="str">
        <f>IF(PayItems[[#This Row],[Date Added / Modified]]&gt;0,TEXT(PayItems[[#This Row],[Date Added / Modified]],"m/d/yyy"),"")</f>
        <v/>
      </c>
    </row>
    <row r="1489" spans="1:17" x14ac:dyDescent="0.2">
      <c r="A1489" s="6" t="s">
        <v>2485</v>
      </c>
      <c r="B1489" s="8" t="s">
        <v>2486</v>
      </c>
      <c r="C1489" s="6" t="s">
        <v>6</v>
      </c>
      <c r="D1489" s="8" t="s">
        <v>2487</v>
      </c>
      <c r="E1489" s="8" t="s">
        <v>59</v>
      </c>
      <c r="F1489" s="8">
        <v>0</v>
      </c>
      <c r="G1489" s="8">
        <v>3</v>
      </c>
      <c r="H1489" s="6" t="s">
        <v>344</v>
      </c>
      <c r="I1489" s="176" t="s">
        <v>11389</v>
      </c>
      <c r="J1489" s="176" t="s">
        <v>11389</v>
      </c>
      <c r="K1489" s="176" t="s">
        <v>11388</v>
      </c>
      <c r="L1489" s="8">
        <v>14</v>
      </c>
      <c r="M1489" s="116"/>
      <c r="P14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&lt;tr&gt;&lt;td&gt;60210-1200&lt;/td&gt;&lt;td&gt;End section for 1200mm pipe culvert&lt;/td&gt;&lt;td&gt;Each&lt;/td&gt;&lt;td&gt;END SECTION FOR 48-INCH PIPE CULVERT&lt;/td&gt;&lt;td&gt;EACH&lt;/td&gt;&lt;td&gt;0&lt;/td&gt;&lt;td&gt;3&lt;/td&gt;&lt;td&gt;N&lt;/td&gt;&lt;td&gt; &lt;/td&gt;&lt;td&gt;&lt;/td&gt;&lt;/tr&gt;</v>
      </c>
      <c r="Q1489" s="106" t="str">
        <f>IF(PayItems[[#This Row],[Date Added / Modified]]&gt;0,TEXT(PayItems[[#This Row],[Date Added / Modified]],"m/d/yyy"),"")</f>
        <v/>
      </c>
    </row>
    <row r="1490" spans="1:17" x14ac:dyDescent="0.2">
      <c r="A1490" s="6" t="s">
        <v>2488</v>
      </c>
      <c r="B1490" s="8" t="s">
        <v>2489</v>
      </c>
      <c r="C1490" s="6" t="s">
        <v>6</v>
      </c>
      <c r="D1490" s="8" t="s">
        <v>2490</v>
      </c>
      <c r="E1490" s="8" t="s">
        <v>59</v>
      </c>
      <c r="F1490" s="8">
        <v>0</v>
      </c>
      <c r="G1490" s="8">
        <v>3</v>
      </c>
      <c r="H1490" s="6" t="s">
        <v>344</v>
      </c>
      <c r="I1490" s="176" t="s">
        <v>11389</v>
      </c>
      <c r="J1490" s="176" t="s">
        <v>11389</v>
      </c>
      <c r="K1490" s="176" t="s">
        <v>11388</v>
      </c>
      <c r="L1490" s="8">
        <v>14</v>
      </c>
      <c r="M1490" s="116"/>
      <c r="P14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&lt;tr&gt;&lt;td&gt;60210-1300&lt;/td&gt;&lt;td&gt;End section for 1350mm pipe culvert&lt;/td&gt;&lt;td&gt;Each&lt;/td&gt;&lt;td&gt;END SECTION FOR 54-INCH PIPE CULVERT&lt;/td&gt;&lt;td&gt;EACH&lt;/td&gt;&lt;td&gt;0&lt;/td&gt;&lt;td&gt;3&lt;/td&gt;&lt;td&gt;N&lt;/td&gt;&lt;td&gt; &lt;/td&gt;&lt;td&gt;&lt;/td&gt;&lt;/tr&gt;</v>
      </c>
      <c r="Q1490" s="106" t="str">
        <f>IF(PayItems[[#This Row],[Date Added / Modified]]&gt;0,TEXT(PayItems[[#This Row],[Date Added / Modified]],"m/d/yyy"),"")</f>
        <v/>
      </c>
    </row>
    <row r="1491" spans="1:17" x14ac:dyDescent="0.2">
      <c r="A1491" s="6" t="s">
        <v>2491</v>
      </c>
      <c r="B1491" s="8" t="s">
        <v>2492</v>
      </c>
      <c r="C1491" s="6" t="s">
        <v>6</v>
      </c>
      <c r="D1491" s="8" t="s">
        <v>2493</v>
      </c>
      <c r="E1491" s="8" t="s">
        <v>59</v>
      </c>
      <c r="F1491" s="8">
        <v>0</v>
      </c>
      <c r="G1491" s="8">
        <v>3</v>
      </c>
      <c r="H1491" s="6" t="s">
        <v>344</v>
      </c>
      <c r="I1491" s="176" t="s">
        <v>11389</v>
      </c>
      <c r="J1491" s="176" t="s">
        <v>11389</v>
      </c>
      <c r="K1491" s="176" t="s">
        <v>11388</v>
      </c>
      <c r="L1491" s="8">
        <v>14</v>
      </c>
      <c r="M1491" s="116"/>
      <c r="P14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&lt;tr&gt;&lt;td&gt;60210-1400&lt;/td&gt;&lt;td&gt;End section for 1500mm pipe culvert&lt;/td&gt;&lt;td&gt;Each&lt;/td&gt;&lt;td&gt;END SECTION FOR 60-INCH PIPE CULVERT&lt;/td&gt;&lt;td&gt;EACH&lt;/td&gt;&lt;td&gt;0&lt;/td&gt;&lt;td&gt;3&lt;/td&gt;&lt;td&gt;N&lt;/td&gt;&lt;td&gt; &lt;/td&gt;&lt;td&gt;&lt;/td&gt;&lt;/tr&gt;</v>
      </c>
      <c r="Q1491" s="106" t="str">
        <f>IF(PayItems[[#This Row],[Date Added / Modified]]&gt;0,TEXT(PayItems[[#This Row],[Date Added / Modified]],"m/d/yyy"),"")</f>
        <v/>
      </c>
    </row>
    <row r="1492" spans="1:17" x14ac:dyDescent="0.2">
      <c r="A1492" s="6" t="s">
        <v>2494</v>
      </c>
      <c r="B1492" s="8" t="s">
        <v>2495</v>
      </c>
      <c r="C1492" s="6" t="s">
        <v>6</v>
      </c>
      <c r="D1492" s="8" t="s">
        <v>2496</v>
      </c>
      <c r="E1492" s="8" t="s">
        <v>59</v>
      </c>
      <c r="F1492" s="8">
        <v>0</v>
      </c>
      <c r="G1492" s="8">
        <v>3</v>
      </c>
      <c r="H1492" s="6" t="s">
        <v>344</v>
      </c>
      <c r="I1492" s="176" t="s">
        <v>11389</v>
      </c>
      <c r="J1492" s="176" t="s">
        <v>11389</v>
      </c>
      <c r="K1492" s="176" t="s">
        <v>11388</v>
      </c>
      <c r="L1492" s="8">
        <v>14</v>
      </c>
      <c r="M1492" s="116"/>
      <c r="P14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&lt;tr&gt;&lt;td&gt;60210-1500&lt;/td&gt;&lt;td&gt;End section for 1650mm pipe culvert&lt;/td&gt;&lt;td&gt;Each&lt;/td&gt;&lt;td&gt;END SECTION FOR 66-INCH PIPE CULVERT&lt;/td&gt;&lt;td&gt;EACH&lt;/td&gt;&lt;td&gt;0&lt;/td&gt;&lt;td&gt;3&lt;/td&gt;&lt;td&gt;N&lt;/td&gt;&lt;td&gt; &lt;/td&gt;&lt;td&gt;&lt;/td&gt;&lt;/tr&gt;</v>
      </c>
      <c r="Q1492" s="106" t="str">
        <f>IF(PayItems[[#This Row],[Date Added / Modified]]&gt;0,TEXT(PayItems[[#This Row],[Date Added / Modified]],"m/d/yyy"),"")</f>
        <v/>
      </c>
    </row>
    <row r="1493" spans="1:17" x14ac:dyDescent="0.2">
      <c r="A1493" s="6" t="s">
        <v>2497</v>
      </c>
      <c r="B1493" s="8" t="s">
        <v>2498</v>
      </c>
      <c r="C1493" s="6" t="s">
        <v>6</v>
      </c>
      <c r="D1493" s="8" t="s">
        <v>2499</v>
      </c>
      <c r="E1493" s="8" t="s">
        <v>59</v>
      </c>
      <c r="F1493" s="8">
        <v>0</v>
      </c>
      <c r="G1493" s="8">
        <v>3</v>
      </c>
      <c r="H1493" s="6" t="s">
        <v>344</v>
      </c>
      <c r="I1493" s="176" t="s">
        <v>11389</v>
      </c>
      <c r="J1493" s="176" t="s">
        <v>11389</v>
      </c>
      <c r="K1493" s="176" t="s">
        <v>11388</v>
      </c>
      <c r="L1493" s="8">
        <v>14</v>
      </c>
      <c r="M1493" s="116"/>
      <c r="P14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&lt;tr&gt;&lt;td&gt;60210-1600&lt;/td&gt;&lt;td&gt;End section for 1800mm pipe culvert&lt;/td&gt;&lt;td&gt;Each&lt;/td&gt;&lt;td&gt;END SECTION FOR 72-INCH PIPE CULVERT&lt;/td&gt;&lt;td&gt;EACH&lt;/td&gt;&lt;td&gt;0&lt;/td&gt;&lt;td&gt;3&lt;/td&gt;&lt;td&gt;N&lt;/td&gt;&lt;td&gt; &lt;/td&gt;&lt;td&gt;&lt;/td&gt;&lt;/tr&gt;</v>
      </c>
      <c r="Q1493" s="106" t="str">
        <f>IF(PayItems[[#This Row],[Date Added / Modified]]&gt;0,TEXT(PayItems[[#This Row],[Date Added / Modified]],"m/d/yyy"),"")</f>
        <v/>
      </c>
    </row>
    <row r="1494" spans="1:17" x14ac:dyDescent="0.2">
      <c r="A1494" s="6" t="s">
        <v>2500</v>
      </c>
      <c r="B1494" s="8" t="s">
        <v>2501</v>
      </c>
      <c r="C1494" s="6" t="s">
        <v>6</v>
      </c>
      <c r="D1494" s="8" t="s">
        <v>2502</v>
      </c>
      <c r="E1494" s="8" t="s">
        <v>59</v>
      </c>
      <c r="F1494" s="8">
        <v>0</v>
      </c>
      <c r="G1494" s="8">
        <v>3</v>
      </c>
      <c r="H1494" s="6" t="s">
        <v>344</v>
      </c>
      <c r="I1494" s="176" t="s">
        <v>11389</v>
      </c>
      <c r="J1494" s="176" t="s">
        <v>11389</v>
      </c>
      <c r="K1494" s="176" t="s">
        <v>11388</v>
      </c>
      <c r="L1494" s="8">
        <v>14</v>
      </c>
      <c r="M1494" s="116"/>
      <c r="P14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&lt;tr&gt;&lt;td&gt;60211-0100&lt;/td&gt;&lt;td&gt;End section for 100mm equivalent diameter arch or elliptical pipe culvert&lt;/td&gt;&lt;td&gt;Each&lt;/td&gt;&lt;td&gt;END SECTION FOR 4-INCH EQUIVALENT DIAMETER ARCH OR ELLIPTICAL PIPE CULVERT&lt;/td&gt;&lt;td&gt;EACH&lt;/td&gt;&lt;td&gt;0&lt;/td&gt;&lt;td&gt;3&lt;/td&gt;&lt;td&gt;N&lt;/td&gt;&lt;td&gt; &lt;/td&gt;&lt;td&gt;&lt;/td&gt;&lt;/tr&gt;</v>
      </c>
      <c r="Q1494" s="106" t="str">
        <f>IF(PayItems[[#This Row],[Date Added / Modified]]&gt;0,TEXT(PayItems[[#This Row],[Date Added / Modified]],"m/d/yyy"),"")</f>
        <v/>
      </c>
    </row>
    <row r="1495" spans="1:17" x14ac:dyDescent="0.2">
      <c r="A1495" s="6" t="s">
        <v>2503</v>
      </c>
      <c r="B1495" s="8" t="s">
        <v>2504</v>
      </c>
      <c r="C1495" s="6" t="s">
        <v>6</v>
      </c>
      <c r="D1495" s="8" t="s">
        <v>2505</v>
      </c>
      <c r="E1495" s="8" t="s">
        <v>59</v>
      </c>
      <c r="F1495" s="8">
        <v>0</v>
      </c>
      <c r="G1495" s="8">
        <v>3</v>
      </c>
      <c r="H1495" s="6" t="s">
        <v>344</v>
      </c>
      <c r="I1495" s="176" t="s">
        <v>11389</v>
      </c>
      <c r="J1495" s="176" t="s">
        <v>11389</v>
      </c>
      <c r="K1495" s="176" t="s">
        <v>11388</v>
      </c>
      <c r="L1495" s="8">
        <v>14</v>
      </c>
      <c r="M1495" s="116"/>
      <c r="P14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&lt;tr&gt;&lt;td&gt;60211-0200&lt;/td&gt;&lt;td&gt;End section for 150mm equivalent diameter arch or elliptical pipe culvert&lt;/td&gt;&lt;td&gt;Each&lt;/td&gt;&lt;td&gt;END SECTION FOR 6-INCH EQUIVALENT DIAMETER ARCH OR ELLIPTICAL PIPE CULVERT&lt;/td&gt;&lt;td&gt;EACH&lt;/td&gt;&lt;td&gt;0&lt;/td&gt;&lt;td&gt;3&lt;/td&gt;&lt;td&gt;N&lt;/td&gt;&lt;td&gt; &lt;/td&gt;&lt;td&gt;&lt;/td&gt;&lt;/tr&gt;</v>
      </c>
      <c r="Q1495" s="106" t="str">
        <f>IF(PayItems[[#This Row],[Date Added / Modified]]&gt;0,TEXT(PayItems[[#This Row],[Date Added / Modified]],"m/d/yyy"),"")</f>
        <v/>
      </c>
    </row>
    <row r="1496" spans="1:17" x14ac:dyDescent="0.2">
      <c r="A1496" s="6" t="s">
        <v>2506</v>
      </c>
      <c r="B1496" s="8" t="s">
        <v>2507</v>
      </c>
      <c r="C1496" s="6" t="s">
        <v>6</v>
      </c>
      <c r="D1496" s="8" t="s">
        <v>2508</v>
      </c>
      <c r="E1496" s="8" t="s">
        <v>59</v>
      </c>
      <c r="F1496" s="8">
        <v>0</v>
      </c>
      <c r="G1496" s="8">
        <v>3</v>
      </c>
      <c r="H1496" s="6" t="s">
        <v>344</v>
      </c>
      <c r="I1496" s="176" t="s">
        <v>11389</v>
      </c>
      <c r="J1496" s="176" t="s">
        <v>11389</v>
      </c>
      <c r="K1496" s="176" t="s">
        <v>11388</v>
      </c>
      <c r="L1496" s="8">
        <v>14</v>
      </c>
      <c r="M1496" s="116"/>
      <c r="P14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&lt;tr&gt;&lt;td&gt;60211-0300&lt;/td&gt;&lt;td&gt;End section for 200mm equivalent diameter arch or elliptical pipe culvert&lt;/td&gt;&lt;td&gt;Each&lt;/td&gt;&lt;td&gt;END SECTION FOR 8-INCH EQUIVALENT DIAMETER ARCH OR ELLIPTICAL PIPE CULVERT&lt;/td&gt;&lt;td&gt;EACH&lt;/td&gt;&lt;td&gt;0&lt;/td&gt;&lt;td&gt;3&lt;/td&gt;&lt;td&gt;N&lt;/td&gt;&lt;td&gt; &lt;/td&gt;&lt;td&gt;&lt;/td&gt;&lt;/tr&gt;</v>
      </c>
      <c r="Q1496" s="106" t="str">
        <f>IF(PayItems[[#This Row],[Date Added / Modified]]&gt;0,TEXT(PayItems[[#This Row],[Date Added / Modified]],"m/d/yyy"),"")</f>
        <v/>
      </c>
    </row>
    <row r="1497" spans="1:17" x14ac:dyDescent="0.2">
      <c r="A1497" s="6" t="s">
        <v>2509</v>
      </c>
      <c r="B1497" s="8" t="s">
        <v>2510</v>
      </c>
      <c r="C1497" s="6" t="s">
        <v>6</v>
      </c>
      <c r="D1497" s="8" t="s">
        <v>2511</v>
      </c>
      <c r="E1497" s="8" t="s">
        <v>59</v>
      </c>
      <c r="F1497" s="8">
        <v>0</v>
      </c>
      <c r="G1497" s="8">
        <v>3</v>
      </c>
      <c r="H1497" s="6" t="s">
        <v>344</v>
      </c>
      <c r="I1497" s="176" t="s">
        <v>11389</v>
      </c>
      <c r="J1497" s="176" t="s">
        <v>11389</v>
      </c>
      <c r="K1497" s="176" t="s">
        <v>11388</v>
      </c>
      <c r="L1497" s="8">
        <v>14</v>
      </c>
      <c r="M1497" s="116"/>
      <c r="P14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&lt;tr&gt;&lt;td&gt;60211-0400&lt;/td&gt;&lt;td&gt;End section for 300mm equivalent diameter arch or elliptical pipe culvert&lt;/td&gt;&lt;td&gt;Each&lt;/td&gt;&lt;td&gt;END SECTION FOR 12-INCH EQUIVALENT DIAMETER ARCH OR ELLIPTICAL PIPE CULVERT&lt;/td&gt;&lt;td&gt;EACH&lt;/td&gt;&lt;td&gt;0&lt;/td&gt;&lt;td&gt;3&lt;/td&gt;&lt;td&gt;N&lt;/td&gt;&lt;td&gt; &lt;/td&gt;&lt;td&gt;&lt;/td&gt;&lt;/tr&gt;</v>
      </c>
      <c r="Q1497" s="106" t="str">
        <f>IF(PayItems[[#This Row],[Date Added / Modified]]&gt;0,TEXT(PayItems[[#This Row],[Date Added / Modified]],"m/d/yyy"),"")</f>
        <v/>
      </c>
    </row>
    <row r="1498" spans="1:17" x14ac:dyDescent="0.2">
      <c r="A1498" s="6" t="s">
        <v>2512</v>
      </c>
      <c r="B1498" s="8" t="s">
        <v>2513</v>
      </c>
      <c r="C1498" s="6" t="s">
        <v>6</v>
      </c>
      <c r="D1498" s="8" t="s">
        <v>2514</v>
      </c>
      <c r="E1498" s="8" t="s">
        <v>59</v>
      </c>
      <c r="F1498" s="8">
        <v>0</v>
      </c>
      <c r="G1498" s="8">
        <v>3</v>
      </c>
      <c r="H1498" s="6" t="s">
        <v>344</v>
      </c>
      <c r="I1498" s="176" t="s">
        <v>11389</v>
      </c>
      <c r="J1498" s="176" t="s">
        <v>11389</v>
      </c>
      <c r="K1498" s="176" t="s">
        <v>11388</v>
      </c>
      <c r="L1498" s="8">
        <v>14</v>
      </c>
      <c r="M1498" s="116"/>
      <c r="P14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&lt;tr&gt;&lt;td&gt;60211-0500&lt;/td&gt;&lt;td&gt;End section for 375mm equivalent diameter arch or elliptical pipe culvert&lt;/td&gt;&lt;td&gt;Each&lt;/td&gt;&lt;td&gt;END SECTION FOR 15-INCH EQUIVALENT DIAMETER ARCH OR ELLIPTICAL PIPE CULVERT&lt;/td&gt;&lt;td&gt;EACH&lt;/td&gt;&lt;td&gt;0&lt;/td&gt;&lt;td&gt;3&lt;/td&gt;&lt;td&gt;N&lt;/td&gt;&lt;td&gt; &lt;/td&gt;&lt;td&gt;&lt;/td&gt;&lt;/tr&gt;</v>
      </c>
      <c r="Q1498" s="106" t="str">
        <f>IF(PayItems[[#This Row],[Date Added / Modified]]&gt;0,TEXT(PayItems[[#This Row],[Date Added / Modified]],"m/d/yyy"),"")</f>
        <v/>
      </c>
    </row>
    <row r="1499" spans="1:17" x14ac:dyDescent="0.2">
      <c r="A1499" s="6" t="s">
        <v>2515</v>
      </c>
      <c r="B1499" s="8" t="s">
        <v>2516</v>
      </c>
      <c r="C1499" s="6" t="s">
        <v>6</v>
      </c>
      <c r="D1499" s="8" t="s">
        <v>2517</v>
      </c>
      <c r="E1499" s="8" t="s">
        <v>59</v>
      </c>
      <c r="F1499" s="8">
        <v>0</v>
      </c>
      <c r="G1499" s="8">
        <v>3</v>
      </c>
      <c r="H1499" s="6" t="s">
        <v>344</v>
      </c>
      <c r="I1499" s="176" t="s">
        <v>11389</v>
      </c>
      <c r="J1499" s="176" t="s">
        <v>11389</v>
      </c>
      <c r="K1499" s="176" t="s">
        <v>11388</v>
      </c>
      <c r="L1499" s="8">
        <v>14</v>
      </c>
      <c r="M1499" s="116"/>
      <c r="P14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&lt;tr&gt;&lt;td&gt;60211-0600&lt;/td&gt;&lt;td&gt;End section for 450mm equivalent diameter arch or elliptical pipe culvert&lt;/td&gt;&lt;td&gt;Each&lt;/td&gt;&lt;td&gt;END SECTION FOR 18-INCH EQUIVALENT DIAMETER ARCH OR ELLIPTICAL PIPE CULVERT&lt;/td&gt;&lt;td&gt;EACH&lt;/td&gt;&lt;td&gt;0&lt;/td&gt;&lt;td&gt;3&lt;/td&gt;&lt;td&gt;N&lt;/td&gt;&lt;td&gt; &lt;/td&gt;&lt;td&gt;&lt;/td&gt;&lt;/tr&gt;</v>
      </c>
      <c r="Q1499" s="106" t="str">
        <f>IF(PayItems[[#This Row],[Date Added / Modified]]&gt;0,TEXT(PayItems[[#This Row],[Date Added / Modified]],"m/d/yyy"),"")</f>
        <v/>
      </c>
    </row>
    <row r="1500" spans="1:17" x14ac:dyDescent="0.2">
      <c r="A1500" s="6" t="s">
        <v>2518</v>
      </c>
      <c r="B1500" s="8" t="s">
        <v>2519</v>
      </c>
      <c r="C1500" s="6" t="s">
        <v>6</v>
      </c>
      <c r="D1500" s="8" t="s">
        <v>2520</v>
      </c>
      <c r="E1500" s="8" t="s">
        <v>59</v>
      </c>
      <c r="F1500" s="8">
        <v>0</v>
      </c>
      <c r="G1500" s="8">
        <v>3</v>
      </c>
      <c r="H1500" s="6" t="s">
        <v>344</v>
      </c>
      <c r="I1500" s="176" t="s">
        <v>11389</v>
      </c>
      <c r="J1500" s="176" t="s">
        <v>11389</v>
      </c>
      <c r="K1500" s="176" t="s">
        <v>11388</v>
      </c>
      <c r="L1500" s="8">
        <v>14</v>
      </c>
      <c r="M1500" s="116"/>
      <c r="P15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&lt;tr&gt;&lt;td&gt;60211-0700&lt;/td&gt;&lt;td&gt;End section for 525mm equivalent diameter arch or elliptical pipe culvert&lt;/td&gt;&lt;td&gt;Each&lt;/td&gt;&lt;td&gt;END SECTION FOR 21-INCH EQUIVALENT DIAMETER ARCH OR ELLIPTICAL PIPE CULVERT&lt;/td&gt;&lt;td&gt;EACH&lt;/td&gt;&lt;td&gt;0&lt;/td&gt;&lt;td&gt;3&lt;/td&gt;&lt;td&gt;N&lt;/td&gt;&lt;td&gt; &lt;/td&gt;&lt;td&gt;&lt;/td&gt;&lt;/tr&gt;</v>
      </c>
      <c r="Q1500" s="106" t="str">
        <f>IF(PayItems[[#This Row],[Date Added / Modified]]&gt;0,TEXT(PayItems[[#This Row],[Date Added / Modified]],"m/d/yyy"),"")</f>
        <v/>
      </c>
    </row>
    <row r="1501" spans="1:17" x14ac:dyDescent="0.2">
      <c r="A1501" s="6" t="s">
        <v>2521</v>
      </c>
      <c r="B1501" s="8" t="s">
        <v>2522</v>
      </c>
      <c r="C1501" s="6" t="s">
        <v>6</v>
      </c>
      <c r="D1501" s="8" t="s">
        <v>2523</v>
      </c>
      <c r="E1501" s="8" t="s">
        <v>59</v>
      </c>
      <c r="F1501" s="8">
        <v>0</v>
      </c>
      <c r="G1501" s="8">
        <v>3</v>
      </c>
      <c r="H1501" s="6" t="s">
        <v>344</v>
      </c>
      <c r="I1501" s="176" t="s">
        <v>11389</v>
      </c>
      <c r="J1501" s="176" t="s">
        <v>11389</v>
      </c>
      <c r="K1501" s="176" t="s">
        <v>11388</v>
      </c>
      <c r="L1501" s="8">
        <v>14</v>
      </c>
      <c r="M1501" s="116"/>
      <c r="P15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&lt;tr&gt;&lt;td&gt;60211-0800&lt;/td&gt;&lt;td&gt;End section for 600mm equivalent diameter arch or elliptical pipe culvert&lt;/td&gt;&lt;td&gt;Each&lt;/td&gt;&lt;td&gt;END SECTION FOR 24-INCH EQUIVALENT DIAMETER ARCH OR ELLIPTICAL PIPE CULVERT&lt;/td&gt;&lt;td&gt;EACH&lt;/td&gt;&lt;td&gt;0&lt;/td&gt;&lt;td&gt;3&lt;/td&gt;&lt;td&gt;N&lt;/td&gt;&lt;td&gt; &lt;/td&gt;&lt;td&gt;&lt;/td&gt;&lt;/tr&gt;</v>
      </c>
      <c r="Q1501" s="106" t="str">
        <f>IF(PayItems[[#This Row],[Date Added / Modified]]&gt;0,TEXT(PayItems[[#This Row],[Date Added / Modified]],"m/d/yyy"),"")</f>
        <v/>
      </c>
    </row>
    <row r="1502" spans="1:17" x14ac:dyDescent="0.2">
      <c r="A1502" s="6" t="s">
        <v>2524</v>
      </c>
      <c r="B1502" s="8" t="s">
        <v>2525</v>
      </c>
      <c r="C1502" s="6" t="s">
        <v>6</v>
      </c>
      <c r="D1502" s="8" t="s">
        <v>2526</v>
      </c>
      <c r="E1502" s="8" t="s">
        <v>59</v>
      </c>
      <c r="F1502" s="8">
        <v>0</v>
      </c>
      <c r="G1502" s="8">
        <v>3</v>
      </c>
      <c r="H1502" s="6" t="s">
        <v>344</v>
      </c>
      <c r="I1502" s="176" t="s">
        <v>11389</v>
      </c>
      <c r="J1502" s="176" t="s">
        <v>11389</v>
      </c>
      <c r="K1502" s="176" t="s">
        <v>11388</v>
      </c>
      <c r="L1502" s="8">
        <v>14</v>
      </c>
      <c r="M1502" s="116"/>
      <c r="P15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&lt;tr&gt;&lt;td&gt;60211-0900&lt;/td&gt;&lt;td&gt;End section for 750mm equivalent diameter arch or elliptical pipe culvert&lt;/td&gt;&lt;td&gt;Each&lt;/td&gt;&lt;td&gt;END SECTION FOR 30-INCH EQUIVALENT DIAMETER ARCH OR ELLIPTICAL PIPE CULVERT&lt;/td&gt;&lt;td&gt;EACH&lt;/td&gt;&lt;td&gt;0&lt;/td&gt;&lt;td&gt;3&lt;/td&gt;&lt;td&gt;N&lt;/td&gt;&lt;td&gt; &lt;/td&gt;&lt;td&gt;&lt;/td&gt;&lt;/tr&gt;</v>
      </c>
      <c r="Q1502" s="106" t="str">
        <f>IF(PayItems[[#This Row],[Date Added / Modified]]&gt;0,TEXT(PayItems[[#This Row],[Date Added / Modified]],"m/d/yyy"),"")</f>
        <v/>
      </c>
    </row>
    <row r="1503" spans="1:17" x14ac:dyDescent="0.2">
      <c r="A1503" s="6" t="s">
        <v>2527</v>
      </c>
      <c r="B1503" s="8" t="s">
        <v>2528</v>
      </c>
      <c r="C1503" s="6" t="s">
        <v>6</v>
      </c>
      <c r="D1503" s="8" t="s">
        <v>2529</v>
      </c>
      <c r="E1503" s="8" t="s">
        <v>59</v>
      </c>
      <c r="F1503" s="8">
        <v>0</v>
      </c>
      <c r="G1503" s="8">
        <v>3</v>
      </c>
      <c r="H1503" s="6" t="s">
        <v>344</v>
      </c>
      <c r="I1503" s="176" t="s">
        <v>11389</v>
      </c>
      <c r="J1503" s="176" t="s">
        <v>11389</v>
      </c>
      <c r="K1503" s="176" t="s">
        <v>11388</v>
      </c>
      <c r="L1503" s="8">
        <v>14</v>
      </c>
      <c r="M1503" s="116"/>
      <c r="P15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&lt;tr&gt;&lt;td&gt;60211-1000&lt;/td&gt;&lt;td&gt;End section for 900mm equivalent diameter arch or elliptical pipe culvert&lt;/td&gt;&lt;td&gt;Each&lt;/td&gt;&lt;td&gt;END SECTION FOR 36-INCH EQUIVALENT DIAMETER ARCH OR ELLIPTICAL PIPE CULVERT&lt;/td&gt;&lt;td&gt;EACH&lt;/td&gt;&lt;td&gt;0&lt;/td&gt;&lt;td&gt;3&lt;/td&gt;&lt;td&gt;N&lt;/td&gt;&lt;td&gt; &lt;/td&gt;&lt;td&gt;&lt;/td&gt;&lt;/tr&gt;</v>
      </c>
      <c r="Q1503" s="106" t="str">
        <f>IF(PayItems[[#This Row],[Date Added / Modified]]&gt;0,TEXT(PayItems[[#This Row],[Date Added / Modified]],"m/d/yyy"),"")</f>
        <v/>
      </c>
    </row>
    <row r="1504" spans="1:17" x14ac:dyDescent="0.2">
      <c r="A1504" s="6" t="s">
        <v>2530</v>
      </c>
      <c r="B1504" s="8" t="s">
        <v>2531</v>
      </c>
      <c r="C1504" s="6" t="s">
        <v>6</v>
      </c>
      <c r="D1504" s="8" t="s">
        <v>2532</v>
      </c>
      <c r="E1504" s="8" t="s">
        <v>59</v>
      </c>
      <c r="F1504" s="8">
        <v>0</v>
      </c>
      <c r="G1504" s="8">
        <v>3</v>
      </c>
      <c r="H1504" s="6" t="s">
        <v>344</v>
      </c>
      <c r="I1504" s="176" t="s">
        <v>11389</v>
      </c>
      <c r="J1504" s="176" t="s">
        <v>11389</v>
      </c>
      <c r="K1504" s="176" t="s">
        <v>11388</v>
      </c>
      <c r="L1504" s="8">
        <v>14</v>
      </c>
      <c r="M1504" s="116"/>
      <c r="P15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&lt;tr&gt;&lt;td&gt;60211-1100&lt;/td&gt;&lt;td&gt;End section for 1050mm equivalent diameter arch or elliptical pipe culvert&lt;/td&gt;&lt;td&gt;Each&lt;/td&gt;&lt;td&gt;END SECTION FOR 42-INCH EQUIVALENT DIAMETER ARCH OR ELLIPTICAL PIPE CULVERT&lt;/td&gt;&lt;td&gt;EACH&lt;/td&gt;&lt;td&gt;0&lt;/td&gt;&lt;td&gt;3&lt;/td&gt;&lt;td&gt;N&lt;/td&gt;&lt;td&gt; &lt;/td&gt;&lt;td&gt;&lt;/td&gt;&lt;/tr&gt;</v>
      </c>
      <c r="Q1504" s="106" t="str">
        <f>IF(PayItems[[#This Row],[Date Added / Modified]]&gt;0,TEXT(PayItems[[#This Row],[Date Added / Modified]],"m/d/yyy"),"")</f>
        <v/>
      </c>
    </row>
    <row r="1505" spans="1:17" x14ac:dyDescent="0.2">
      <c r="A1505" s="6" t="s">
        <v>2533</v>
      </c>
      <c r="B1505" s="8" t="s">
        <v>2534</v>
      </c>
      <c r="C1505" s="6" t="s">
        <v>6</v>
      </c>
      <c r="D1505" s="8" t="s">
        <v>2535</v>
      </c>
      <c r="E1505" s="8" t="s">
        <v>59</v>
      </c>
      <c r="F1505" s="8">
        <v>0</v>
      </c>
      <c r="G1505" s="8">
        <v>3</v>
      </c>
      <c r="H1505" s="6" t="s">
        <v>344</v>
      </c>
      <c r="I1505" s="176" t="s">
        <v>11389</v>
      </c>
      <c r="J1505" s="176" t="s">
        <v>11389</v>
      </c>
      <c r="K1505" s="176" t="s">
        <v>11388</v>
      </c>
      <c r="L1505" s="8">
        <v>14</v>
      </c>
      <c r="M1505" s="116"/>
      <c r="P15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&lt;tr&gt;&lt;td&gt;60211-1200&lt;/td&gt;&lt;td&gt;End section for 1200mm equivalent diameter arch or elliptical pipe culvert&lt;/td&gt;&lt;td&gt;Each&lt;/td&gt;&lt;td&gt;END SECTION FOR 48-INCH EQUIVALENT DIAMETER ARCH OR ELLIPTICAL PIPE CULVERT&lt;/td&gt;&lt;td&gt;EACH&lt;/td&gt;&lt;td&gt;0&lt;/td&gt;&lt;td&gt;3&lt;/td&gt;&lt;td&gt;N&lt;/td&gt;&lt;td&gt; &lt;/td&gt;&lt;td&gt;&lt;/td&gt;&lt;/tr&gt;</v>
      </c>
      <c r="Q1505" s="106" t="str">
        <f>IF(PayItems[[#This Row],[Date Added / Modified]]&gt;0,TEXT(PayItems[[#This Row],[Date Added / Modified]],"m/d/yyy"),"")</f>
        <v/>
      </c>
    </row>
    <row r="1506" spans="1:17" x14ac:dyDescent="0.2">
      <c r="A1506" s="6" t="s">
        <v>2536</v>
      </c>
      <c r="B1506" s="8" t="s">
        <v>2537</v>
      </c>
      <c r="C1506" s="6" t="s">
        <v>6</v>
      </c>
      <c r="D1506" s="8" t="s">
        <v>2538</v>
      </c>
      <c r="E1506" s="8" t="s">
        <v>59</v>
      </c>
      <c r="F1506" s="8">
        <v>0</v>
      </c>
      <c r="G1506" s="8">
        <v>3</v>
      </c>
      <c r="H1506" s="6" t="s">
        <v>344</v>
      </c>
      <c r="I1506" s="176" t="s">
        <v>11389</v>
      </c>
      <c r="J1506" s="176" t="s">
        <v>11389</v>
      </c>
      <c r="K1506" s="176" t="s">
        <v>11388</v>
      </c>
      <c r="L1506" s="8">
        <v>14</v>
      </c>
      <c r="M1506" s="116"/>
      <c r="P15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&lt;tr&gt;&lt;td&gt;60211-1300&lt;/td&gt;&lt;td&gt;End section for 1350mm equivalent diameter arch or elliptical pipe culvert&lt;/td&gt;&lt;td&gt;Each&lt;/td&gt;&lt;td&gt;END SECTION FOR 54-INCH EQUIVALENT DIAMETER ARCH OR ELLIPTICAL PIPE CULVERT&lt;/td&gt;&lt;td&gt;EACH&lt;/td&gt;&lt;td&gt;0&lt;/td&gt;&lt;td&gt;3&lt;/td&gt;&lt;td&gt;N&lt;/td&gt;&lt;td&gt; &lt;/td&gt;&lt;td&gt;&lt;/td&gt;&lt;/tr&gt;</v>
      </c>
      <c r="Q1506" s="106" t="str">
        <f>IF(PayItems[[#This Row],[Date Added / Modified]]&gt;0,TEXT(PayItems[[#This Row],[Date Added / Modified]],"m/d/yyy"),"")</f>
        <v/>
      </c>
    </row>
    <row r="1507" spans="1:17" x14ac:dyDescent="0.2">
      <c r="A1507" s="6" t="s">
        <v>2539</v>
      </c>
      <c r="B1507" s="8" t="s">
        <v>2540</v>
      </c>
      <c r="C1507" s="6" t="s">
        <v>6</v>
      </c>
      <c r="D1507" s="8" t="s">
        <v>2541</v>
      </c>
      <c r="E1507" s="8" t="s">
        <v>59</v>
      </c>
      <c r="F1507" s="8">
        <v>0</v>
      </c>
      <c r="G1507" s="8">
        <v>3</v>
      </c>
      <c r="H1507" s="6" t="s">
        <v>344</v>
      </c>
      <c r="I1507" s="176" t="s">
        <v>11389</v>
      </c>
      <c r="J1507" s="176" t="s">
        <v>11389</v>
      </c>
      <c r="K1507" s="176" t="s">
        <v>11388</v>
      </c>
      <c r="L1507" s="8">
        <v>14</v>
      </c>
      <c r="M1507" s="116"/>
      <c r="P15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&lt;tr&gt;&lt;td&gt;60211-1400&lt;/td&gt;&lt;td&gt;End section for 1500mm equivalent diameter arch or elliptical pipe culvert&lt;/td&gt;&lt;td&gt;Each&lt;/td&gt;&lt;td&gt;END SECTION FOR 60-INCH EQUIVALENT DIAMETER ARCH OR ELLIPTICAL PIPE CULVERT&lt;/td&gt;&lt;td&gt;EACH&lt;/td&gt;&lt;td&gt;0&lt;/td&gt;&lt;td&gt;3&lt;/td&gt;&lt;td&gt;N&lt;/td&gt;&lt;td&gt; &lt;/td&gt;&lt;td&gt;&lt;/td&gt;&lt;/tr&gt;</v>
      </c>
      <c r="Q1507" s="106" t="str">
        <f>IF(PayItems[[#This Row],[Date Added / Modified]]&gt;0,TEXT(PayItems[[#This Row],[Date Added / Modified]],"m/d/yyy"),"")</f>
        <v/>
      </c>
    </row>
    <row r="1508" spans="1:17" x14ac:dyDescent="0.2">
      <c r="A1508" s="6" t="s">
        <v>2542</v>
      </c>
      <c r="B1508" s="8" t="s">
        <v>2543</v>
      </c>
      <c r="C1508" s="6" t="s">
        <v>6</v>
      </c>
      <c r="D1508" s="8" t="s">
        <v>2544</v>
      </c>
      <c r="E1508" s="8" t="s">
        <v>59</v>
      </c>
      <c r="F1508" s="8">
        <v>0</v>
      </c>
      <c r="G1508" s="8">
        <v>3</v>
      </c>
      <c r="H1508" s="6" t="s">
        <v>344</v>
      </c>
      <c r="I1508" s="176" t="s">
        <v>11389</v>
      </c>
      <c r="J1508" s="176" t="s">
        <v>11389</v>
      </c>
      <c r="K1508" s="176" t="s">
        <v>11388</v>
      </c>
      <c r="L1508" s="8">
        <v>14</v>
      </c>
      <c r="M1508" s="116"/>
      <c r="P15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&lt;tr&gt;&lt;td&gt;60211-1500&lt;/td&gt;&lt;td&gt;End section for 1650mm equivalent diameter arch or elliptical pipe culvert&lt;/td&gt;&lt;td&gt;Each&lt;/td&gt;&lt;td&gt;END SECTION FOR 66-INCH EQUIVALENT DIAMETER ARCH OR ELLIPTICAL PIPE CULVERT&lt;/td&gt;&lt;td&gt;EACH&lt;/td&gt;&lt;td&gt;0&lt;/td&gt;&lt;td&gt;3&lt;/td&gt;&lt;td&gt;N&lt;/td&gt;&lt;td&gt; &lt;/td&gt;&lt;td&gt;&lt;/td&gt;&lt;/tr&gt;</v>
      </c>
      <c r="Q1508" s="106" t="str">
        <f>IF(PayItems[[#This Row],[Date Added / Modified]]&gt;0,TEXT(PayItems[[#This Row],[Date Added / Modified]],"m/d/yyy"),"")</f>
        <v/>
      </c>
    </row>
    <row r="1509" spans="1:17" x14ac:dyDescent="0.2">
      <c r="A1509" s="6" t="s">
        <v>2545</v>
      </c>
      <c r="B1509" s="8" t="s">
        <v>2546</v>
      </c>
      <c r="C1509" s="6" t="s">
        <v>6</v>
      </c>
      <c r="D1509" s="8" t="s">
        <v>2547</v>
      </c>
      <c r="E1509" s="8" t="s">
        <v>59</v>
      </c>
      <c r="F1509" s="8">
        <v>0</v>
      </c>
      <c r="G1509" s="8">
        <v>3</v>
      </c>
      <c r="H1509" s="6" t="s">
        <v>344</v>
      </c>
      <c r="I1509" s="176" t="s">
        <v>11389</v>
      </c>
      <c r="J1509" s="176" t="s">
        <v>11389</v>
      </c>
      <c r="K1509" s="176" t="s">
        <v>11388</v>
      </c>
      <c r="L1509" s="8">
        <v>14</v>
      </c>
      <c r="M1509" s="116"/>
      <c r="P15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&lt;tr&gt;&lt;td&gt;60211-1600&lt;/td&gt;&lt;td&gt;End section for 1800mm equivalent diameter arch or elliptical pipe culvert&lt;/td&gt;&lt;td&gt;Each&lt;/td&gt;&lt;td&gt;END SECTION FOR 72-INCH EQUIVALENT DIAMETER ARCH OR ELLIPTICAL PIPE CULVERT&lt;/td&gt;&lt;td&gt;EACH&lt;/td&gt;&lt;td&gt;0&lt;/td&gt;&lt;td&gt;3&lt;/td&gt;&lt;td&gt;N&lt;/td&gt;&lt;td&gt; &lt;/td&gt;&lt;td&gt;&lt;/td&gt;&lt;/tr&gt;</v>
      </c>
      <c r="Q1509" s="106" t="str">
        <f>IF(PayItems[[#This Row],[Date Added / Modified]]&gt;0,TEXT(PayItems[[#This Row],[Date Added / Modified]],"m/d/yyy"),"")</f>
        <v/>
      </c>
    </row>
    <row r="1510" spans="1:17" x14ac:dyDescent="0.2">
      <c r="A1510" s="6" t="s">
        <v>2548</v>
      </c>
      <c r="B1510" s="8" t="s">
        <v>2549</v>
      </c>
      <c r="C1510" s="6" t="s">
        <v>6</v>
      </c>
      <c r="D1510" s="8" t="s">
        <v>2550</v>
      </c>
      <c r="E1510" s="8" t="s">
        <v>59</v>
      </c>
      <c r="F1510" s="8">
        <v>0</v>
      </c>
      <c r="G1510" s="8">
        <v>3</v>
      </c>
      <c r="H1510" s="6" t="s">
        <v>344</v>
      </c>
      <c r="I1510" s="176" t="s">
        <v>11389</v>
      </c>
      <c r="J1510" s="176" t="s">
        <v>11389</v>
      </c>
      <c r="K1510" s="176" t="s">
        <v>11388</v>
      </c>
      <c r="L1510" s="8">
        <v>14</v>
      </c>
      <c r="M1510" s="116"/>
      <c r="P15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&lt;tr&gt;&lt;td&gt;60212-0000&lt;/td&gt;&lt;td&gt;Elbow&lt;/td&gt;&lt;td&gt;Each&lt;/td&gt;&lt;td&gt;ELBOW&lt;/td&gt;&lt;td&gt;EACH&lt;/td&gt;&lt;td&gt;0&lt;/td&gt;&lt;td&gt;3&lt;/td&gt;&lt;td&gt;N&lt;/td&gt;&lt;td&gt; &lt;/td&gt;&lt;td&gt;&lt;/td&gt;&lt;/tr&gt;</v>
      </c>
      <c r="Q1510" s="106" t="str">
        <f>IF(PayItems[[#This Row],[Date Added / Modified]]&gt;0,TEXT(PayItems[[#This Row],[Date Added / Modified]],"m/d/yyy"),"")</f>
        <v/>
      </c>
    </row>
    <row r="1511" spans="1:17" x14ac:dyDescent="0.2">
      <c r="A1511" s="6" t="s">
        <v>2551</v>
      </c>
      <c r="B1511" s="8" t="s">
        <v>2552</v>
      </c>
      <c r="C1511" s="6" t="s">
        <v>6</v>
      </c>
      <c r="D1511" s="8" t="s">
        <v>2553</v>
      </c>
      <c r="E1511" s="8" t="s">
        <v>59</v>
      </c>
      <c r="F1511" s="8">
        <v>0</v>
      </c>
      <c r="G1511" s="8">
        <v>3</v>
      </c>
      <c r="H1511" s="6" t="s">
        <v>344</v>
      </c>
      <c r="I1511" s="176" t="s">
        <v>11389</v>
      </c>
      <c r="J1511" s="176" t="s">
        <v>11389</v>
      </c>
      <c r="K1511" s="176" t="s">
        <v>11388</v>
      </c>
      <c r="L1511" s="8">
        <v>14</v>
      </c>
      <c r="M1511" s="116"/>
      <c r="P15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&lt;tr&gt;&lt;td&gt;60212-0100&lt;/td&gt;&lt;td&gt;Elbow, 100mm&lt;/td&gt;&lt;td&gt;Each&lt;/td&gt;&lt;td&gt;ELBOW, 4-INCH&lt;/td&gt;&lt;td&gt;EACH&lt;/td&gt;&lt;td&gt;0&lt;/td&gt;&lt;td&gt;3&lt;/td&gt;&lt;td&gt;N&lt;/td&gt;&lt;td&gt; &lt;/td&gt;&lt;td&gt;&lt;/td&gt;&lt;/tr&gt;</v>
      </c>
      <c r="Q1511" s="106" t="str">
        <f>IF(PayItems[[#This Row],[Date Added / Modified]]&gt;0,TEXT(PayItems[[#This Row],[Date Added / Modified]],"m/d/yyy"),"")</f>
        <v/>
      </c>
    </row>
    <row r="1512" spans="1:17" x14ac:dyDescent="0.2">
      <c r="A1512" s="6" t="s">
        <v>2554</v>
      </c>
      <c r="B1512" s="8" t="s">
        <v>2555</v>
      </c>
      <c r="C1512" s="6" t="s">
        <v>6</v>
      </c>
      <c r="D1512" s="8" t="s">
        <v>2556</v>
      </c>
      <c r="E1512" s="8" t="s">
        <v>59</v>
      </c>
      <c r="F1512" s="8">
        <v>0</v>
      </c>
      <c r="G1512" s="8">
        <v>3</v>
      </c>
      <c r="H1512" s="6" t="s">
        <v>344</v>
      </c>
      <c r="I1512" s="176" t="s">
        <v>11389</v>
      </c>
      <c r="J1512" s="176" t="s">
        <v>11389</v>
      </c>
      <c r="K1512" s="176" t="s">
        <v>11388</v>
      </c>
      <c r="L1512" s="8">
        <v>14</v>
      </c>
      <c r="M1512" s="116"/>
      <c r="P15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&lt;tr&gt;&lt;td&gt;60212-0200&lt;/td&gt;&lt;td&gt;Elbow, 150mm&lt;/td&gt;&lt;td&gt;Each&lt;/td&gt;&lt;td&gt;ELBOW, 6-INCH&lt;/td&gt;&lt;td&gt;EACH&lt;/td&gt;&lt;td&gt;0&lt;/td&gt;&lt;td&gt;3&lt;/td&gt;&lt;td&gt;N&lt;/td&gt;&lt;td&gt; &lt;/td&gt;&lt;td&gt;&lt;/td&gt;&lt;/tr&gt;</v>
      </c>
      <c r="Q1512" s="106" t="str">
        <f>IF(PayItems[[#This Row],[Date Added / Modified]]&gt;0,TEXT(PayItems[[#This Row],[Date Added / Modified]],"m/d/yyy"),"")</f>
        <v/>
      </c>
    </row>
    <row r="1513" spans="1:17" x14ac:dyDescent="0.2">
      <c r="A1513" s="6" t="s">
        <v>2557</v>
      </c>
      <c r="B1513" s="8" t="s">
        <v>2558</v>
      </c>
      <c r="C1513" s="6" t="s">
        <v>6</v>
      </c>
      <c r="D1513" s="8" t="s">
        <v>2559</v>
      </c>
      <c r="E1513" s="8" t="s">
        <v>59</v>
      </c>
      <c r="F1513" s="8">
        <v>0</v>
      </c>
      <c r="G1513" s="8">
        <v>3</v>
      </c>
      <c r="H1513" s="6" t="s">
        <v>344</v>
      </c>
      <c r="I1513" s="176" t="s">
        <v>11389</v>
      </c>
      <c r="J1513" s="176" t="s">
        <v>11389</v>
      </c>
      <c r="K1513" s="176" t="s">
        <v>11388</v>
      </c>
      <c r="L1513" s="8">
        <v>14</v>
      </c>
      <c r="M1513" s="116"/>
      <c r="P15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&lt;tr&gt;&lt;td&gt;60212-0300&lt;/td&gt;&lt;td&gt;Elbow, 200mm&lt;/td&gt;&lt;td&gt;Each&lt;/td&gt;&lt;td&gt;ELBOW, 8-INCH&lt;/td&gt;&lt;td&gt;EACH&lt;/td&gt;&lt;td&gt;0&lt;/td&gt;&lt;td&gt;3&lt;/td&gt;&lt;td&gt;N&lt;/td&gt;&lt;td&gt; &lt;/td&gt;&lt;td&gt;&lt;/td&gt;&lt;/tr&gt;</v>
      </c>
      <c r="Q1513" s="106" t="str">
        <f>IF(PayItems[[#This Row],[Date Added / Modified]]&gt;0,TEXT(PayItems[[#This Row],[Date Added / Modified]],"m/d/yyy"),"")</f>
        <v/>
      </c>
    </row>
    <row r="1514" spans="1:17" x14ac:dyDescent="0.2">
      <c r="A1514" s="6" t="s">
        <v>2560</v>
      </c>
      <c r="B1514" s="8" t="s">
        <v>2561</v>
      </c>
      <c r="C1514" s="6" t="s">
        <v>6</v>
      </c>
      <c r="D1514" s="8" t="s">
        <v>2562</v>
      </c>
      <c r="E1514" s="8" t="s">
        <v>59</v>
      </c>
      <c r="F1514" s="8">
        <v>0</v>
      </c>
      <c r="G1514" s="8">
        <v>3</v>
      </c>
      <c r="H1514" s="6" t="s">
        <v>344</v>
      </c>
      <c r="I1514" s="176" t="s">
        <v>11389</v>
      </c>
      <c r="J1514" s="176" t="s">
        <v>11389</v>
      </c>
      <c r="K1514" s="176" t="s">
        <v>11388</v>
      </c>
      <c r="L1514" s="8">
        <v>14</v>
      </c>
      <c r="M1514" s="116"/>
      <c r="P15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&lt;tr&gt;&lt;td&gt;60212-0400&lt;/td&gt;&lt;td&gt;Elbow, 300mm&lt;/td&gt;&lt;td&gt;Each&lt;/td&gt;&lt;td&gt;ELBOW, 12-INCH&lt;/td&gt;&lt;td&gt;EACH&lt;/td&gt;&lt;td&gt;0&lt;/td&gt;&lt;td&gt;3&lt;/td&gt;&lt;td&gt;N&lt;/td&gt;&lt;td&gt; &lt;/td&gt;&lt;td&gt;&lt;/td&gt;&lt;/tr&gt;</v>
      </c>
      <c r="Q1514" s="106" t="str">
        <f>IF(PayItems[[#This Row],[Date Added / Modified]]&gt;0,TEXT(PayItems[[#This Row],[Date Added / Modified]],"m/d/yyy"),"")</f>
        <v/>
      </c>
    </row>
    <row r="1515" spans="1:17" x14ac:dyDescent="0.2">
      <c r="A1515" s="6" t="s">
        <v>2563</v>
      </c>
      <c r="B1515" s="8" t="s">
        <v>2564</v>
      </c>
      <c r="C1515" s="6" t="s">
        <v>6</v>
      </c>
      <c r="D1515" s="8" t="s">
        <v>2565</v>
      </c>
      <c r="E1515" s="8" t="s">
        <v>59</v>
      </c>
      <c r="F1515" s="8">
        <v>0</v>
      </c>
      <c r="G1515" s="8">
        <v>3</v>
      </c>
      <c r="H1515" s="6" t="s">
        <v>344</v>
      </c>
      <c r="I1515" s="176" t="s">
        <v>11389</v>
      </c>
      <c r="J1515" s="176" t="s">
        <v>11389</v>
      </c>
      <c r="K1515" s="176" t="s">
        <v>11388</v>
      </c>
      <c r="L1515" s="8">
        <v>14</v>
      </c>
      <c r="M1515" s="116"/>
      <c r="P15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&lt;tr&gt;&lt;td&gt;60212-0500&lt;/td&gt;&lt;td&gt;Elbow, 375mm&lt;/td&gt;&lt;td&gt;Each&lt;/td&gt;&lt;td&gt;ELBOW, 15-INCH&lt;/td&gt;&lt;td&gt;EACH&lt;/td&gt;&lt;td&gt;0&lt;/td&gt;&lt;td&gt;3&lt;/td&gt;&lt;td&gt;N&lt;/td&gt;&lt;td&gt; &lt;/td&gt;&lt;td&gt;&lt;/td&gt;&lt;/tr&gt;</v>
      </c>
      <c r="Q1515" s="106" t="str">
        <f>IF(PayItems[[#This Row],[Date Added / Modified]]&gt;0,TEXT(PayItems[[#This Row],[Date Added / Modified]],"m/d/yyy"),"")</f>
        <v/>
      </c>
    </row>
    <row r="1516" spans="1:17" x14ac:dyDescent="0.2">
      <c r="A1516" s="6" t="s">
        <v>2566</v>
      </c>
      <c r="B1516" s="8" t="s">
        <v>2567</v>
      </c>
      <c r="C1516" s="6" t="s">
        <v>6</v>
      </c>
      <c r="D1516" s="8" t="s">
        <v>2568</v>
      </c>
      <c r="E1516" s="8" t="s">
        <v>59</v>
      </c>
      <c r="F1516" s="8">
        <v>0</v>
      </c>
      <c r="G1516" s="8">
        <v>3</v>
      </c>
      <c r="H1516" s="6" t="s">
        <v>344</v>
      </c>
      <c r="I1516" s="176" t="s">
        <v>11389</v>
      </c>
      <c r="J1516" s="176" t="s">
        <v>11389</v>
      </c>
      <c r="K1516" s="176" t="s">
        <v>11388</v>
      </c>
      <c r="L1516" s="8">
        <v>14</v>
      </c>
      <c r="M1516" s="116"/>
      <c r="P15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&lt;tr&gt;&lt;td&gt;60212-0600&lt;/td&gt;&lt;td&gt;Elbow, 450mm&lt;/td&gt;&lt;td&gt;Each&lt;/td&gt;&lt;td&gt;ELBOW, 18-INCH&lt;/td&gt;&lt;td&gt;EACH&lt;/td&gt;&lt;td&gt;0&lt;/td&gt;&lt;td&gt;3&lt;/td&gt;&lt;td&gt;N&lt;/td&gt;&lt;td&gt; &lt;/td&gt;&lt;td&gt;&lt;/td&gt;&lt;/tr&gt;</v>
      </c>
      <c r="Q1516" s="106" t="str">
        <f>IF(PayItems[[#This Row],[Date Added / Modified]]&gt;0,TEXT(PayItems[[#This Row],[Date Added / Modified]],"m/d/yyy"),"")</f>
        <v/>
      </c>
    </row>
    <row r="1517" spans="1:17" x14ac:dyDescent="0.2">
      <c r="A1517" s="6" t="s">
        <v>2569</v>
      </c>
      <c r="B1517" s="8" t="s">
        <v>2570</v>
      </c>
      <c r="C1517" s="6" t="s">
        <v>6</v>
      </c>
      <c r="D1517" s="8" t="s">
        <v>2571</v>
      </c>
      <c r="E1517" s="8" t="s">
        <v>59</v>
      </c>
      <c r="F1517" s="8">
        <v>0</v>
      </c>
      <c r="G1517" s="8">
        <v>3</v>
      </c>
      <c r="H1517" s="6" t="s">
        <v>344</v>
      </c>
      <c r="I1517" s="176" t="s">
        <v>11389</v>
      </c>
      <c r="J1517" s="176" t="s">
        <v>11389</v>
      </c>
      <c r="K1517" s="176" t="s">
        <v>11388</v>
      </c>
      <c r="L1517" s="8">
        <v>14</v>
      </c>
      <c r="M1517" s="116"/>
      <c r="P15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&lt;tr&gt;&lt;td&gt;60212-0700&lt;/td&gt;&lt;td&gt;Elbow, 525mm&lt;/td&gt;&lt;td&gt;Each&lt;/td&gt;&lt;td&gt;ELBOW, 21-INCH&lt;/td&gt;&lt;td&gt;EACH&lt;/td&gt;&lt;td&gt;0&lt;/td&gt;&lt;td&gt;3&lt;/td&gt;&lt;td&gt;N&lt;/td&gt;&lt;td&gt; &lt;/td&gt;&lt;td&gt;&lt;/td&gt;&lt;/tr&gt;</v>
      </c>
      <c r="Q1517" s="106" t="str">
        <f>IF(PayItems[[#This Row],[Date Added / Modified]]&gt;0,TEXT(PayItems[[#This Row],[Date Added / Modified]],"m/d/yyy"),"")</f>
        <v/>
      </c>
    </row>
    <row r="1518" spans="1:17" x14ac:dyDescent="0.2">
      <c r="A1518" s="6" t="s">
        <v>2572</v>
      </c>
      <c r="B1518" s="8" t="s">
        <v>2573</v>
      </c>
      <c r="C1518" s="6" t="s">
        <v>6</v>
      </c>
      <c r="D1518" s="8" t="s">
        <v>2574</v>
      </c>
      <c r="E1518" s="8" t="s">
        <v>59</v>
      </c>
      <c r="F1518" s="8">
        <v>0</v>
      </c>
      <c r="G1518" s="8">
        <v>3</v>
      </c>
      <c r="H1518" s="6" t="s">
        <v>344</v>
      </c>
      <c r="I1518" s="176" t="s">
        <v>11389</v>
      </c>
      <c r="J1518" s="176" t="s">
        <v>11389</v>
      </c>
      <c r="K1518" s="176" t="s">
        <v>11388</v>
      </c>
      <c r="L1518" s="8">
        <v>14</v>
      </c>
      <c r="M1518" s="116"/>
      <c r="P15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&lt;tr&gt;&lt;td&gt;60212-0800&lt;/td&gt;&lt;td&gt;Elbow, 600mm&lt;/td&gt;&lt;td&gt;Each&lt;/td&gt;&lt;td&gt;ELBOW, 24-INCH&lt;/td&gt;&lt;td&gt;EACH&lt;/td&gt;&lt;td&gt;0&lt;/td&gt;&lt;td&gt;3&lt;/td&gt;&lt;td&gt;N&lt;/td&gt;&lt;td&gt; &lt;/td&gt;&lt;td&gt;&lt;/td&gt;&lt;/tr&gt;</v>
      </c>
      <c r="Q1518" s="106" t="str">
        <f>IF(PayItems[[#This Row],[Date Added / Modified]]&gt;0,TEXT(PayItems[[#This Row],[Date Added / Modified]],"m/d/yyy"),"")</f>
        <v/>
      </c>
    </row>
    <row r="1519" spans="1:17" x14ac:dyDescent="0.2">
      <c r="A1519" s="6" t="s">
        <v>2575</v>
      </c>
      <c r="B1519" s="8" t="s">
        <v>2576</v>
      </c>
      <c r="C1519" s="6" t="s">
        <v>6</v>
      </c>
      <c r="D1519" s="8" t="s">
        <v>2577</v>
      </c>
      <c r="E1519" s="8" t="s">
        <v>59</v>
      </c>
      <c r="F1519" s="8">
        <v>0</v>
      </c>
      <c r="G1519" s="8">
        <v>3</v>
      </c>
      <c r="H1519" s="6" t="s">
        <v>344</v>
      </c>
      <c r="I1519" s="176" t="s">
        <v>11389</v>
      </c>
      <c r="J1519" s="176" t="s">
        <v>11389</v>
      </c>
      <c r="K1519" s="176" t="s">
        <v>11388</v>
      </c>
      <c r="L1519" s="8">
        <v>14</v>
      </c>
      <c r="M1519" s="116"/>
      <c r="P15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&lt;tr&gt;&lt;td&gt;60212-0900&lt;/td&gt;&lt;td&gt;Elbow, 750mm&lt;/td&gt;&lt;td&gt;Each&lt;/td&gt;&lt;td&gt;ELBOW, 30-INCH&lt;/td&gt;&lt;td&gt;EACH&lt;/td&gt;&lt;td&gt;0&lt;/td&gt;&lt;td&gt;3&lt;/td&gt;&lt;td&gt;N&lt;/td&gt;&lt;td&gt; &lt;/td&gt;&lt;td&gt;&lt;/td&gt;&lt;/tr&gt;</v>
      </c>
      <c r="Q1519" s="106" t="str">
        <f>IF(PayItems[[#This Row],[Date Added / Modified]]&gt;0,TEXT(PayItems[[#This Row],[Date Added / Modified]],"m/d/yyy"),"")</f>
        <v/>
      </c>
    </row>
    <row r="1520" spans="1:17" x14ac:dyDescent="0.2">
      <c r="A1520" s="6" t="s">
        <v>2578</v>
      </c>
      <c r="B1520" s="8" t="s">
        <v>2579</v>
      </c>
      <c r="C1520" s="6" t="s">
        <v>6</v>
      </c>
      <c r="D1520" s="8" t="s">
        <v>2580</v>
      </c>
      <c r="E1520" s="8" t="s">
        <v>59</v>
      </c>
      <c r="F1520" s="8">
        <v>0</v>
      </c>
      <c r="G1520" s="8">
        <v>3</v>
      </c>
      <c r="H1520" s="6" t="s">
        <v>344</v>
      </c>
      <c r="I1520" s="176" t="s">
        <v>11389</v>
      </c>
      <c r="J1520" s="176" t="s">
        <v>11389</v>
      </c>
      <c r="K1520" s="176" t="s">
        <v>11388</v>
      </c>
      <c r="L1520" s="8">
        <v>14</v>
      </c>
      <c r="M1520" s="116"/>
      <c r="P15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&lt;tr&gt;&lt;td&gt;60212-1000&lt;/td&gt;&lt;td&gt;Elbow, 900mm&lt;/td&gt;&lt;td&gt;Each&lt;/td&gt;&lt;td&gt;ELBOW, 36-INCH&lt;/td&gt;&lt;td&gt;EACH&lt;/td&gt;&lt;td&gt;0&lt;/td&gt;&lt;td&gt;3&lt;/td&gt;&lt;td&gt;N&lt;/td&gt;&lt;td&gt; &lt;/td&gt;&lt;td&gt;&lt;/td&gt;&lt;/tr&gt;</v>
      </c>
      <c r="Q1520" s="106" t="str">
        <f>IF(PayItems[[#This Row],[Date Added / Modified]]&gt;0,TEXT(PayItems[[#This Row],[Date Added / Modified]],"m/d/yyy"),"")</f>
        <v/>
      </c>
    </row>
    <row r="1521" spans="1:17" x14ac:dyDescent="0.2">
      <c r="A1521" s="6" t="s">
        <v>2581</v>
      </c>
      <c r="B1521" s="8" t="s">
        <v>2582</v>
      </c>
      <c r="C1521" s="6" t="s">
        <v>6</v>
      </c>
      <c r="D1521" s="8" t="s">
        <v>2583</v>
      </c>
      <c r="E1521" s="8" t="s">
        <v>59</v>
      </c>
      <c r="F1521" s="8">
        <v>0</v>
      </c>
      <c r="G1521" s="8">
        <v>3</v>
      </c>
      <c r="H1521" s="6" t="s">
        <v>344</v>
      </c>
      <c r="I1521" s="176" t="s">
        <v>11389</v>
      </c>
      <c r="J1521" s="176" t="s">
        <v>11389</v>
      </c>
      <c r="K1521" s="176" t="s">
        <v>11388</v>
      </c>
      <c r="L1521" s="8">
        <v>14</v>
      </c>
      <c r="M1521" s="116"/>
      <c r="P15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&lt;tr&gt;&lt;td&gt;60212-1100&lt;/td&gt;&lt;td&gt;Elbow, 1050mm&lt;/td&gt;&lt;td&gt;Each&lt;/td&gt;&lt;td&gt;ELBOW, 42-INCH&lt;/td&gt;&lt;td&gt;EACH&lt;/td&gt;&lt;td&gt;0&lt;/td&gt;&lt;td&gt;3&lt;/td&gt;&lt;td&gt;N&lt;/td&gt;&lt;td&gt; &lt;/td&gt;&lt;td&gt;&lt;/td&gt;&lt;/tr&gt;</v>
      </c>
      <c r="Q1521" s="106" t="str">
        <f>IF(PayItems[[#This Row],[Date Added / Modified]]&gt;0,TEXT(PayItems[[#This Row],[Date Added / Modified]],"m/d/yyy"),"")</f>
        <v/>
      </c>
    </row>
    <row r="1522" spans="1:17" x14ac:dyDescent="0.2">
      <c r="A1522" s="6" t="s">
        <v>2584</v>
      </c>
      <c r="B1522" s="8" t="s">
        <v>2585</v>
      </c>
      <c r="C1522" s="6" t="s">
        <v>6</v>
      </c>
      <c r="D1522" s="8" t="s">
        <v>2586</v>
      </c>
      <c r="E1522" s="8" t="s">
        <v>59</v>
      </c>
      <c r="F1522" s="8">
        <v>0</v>
      </c>
      <c r="G1522" s="8">
        <v>3</v>
      </c>
      <c r="H1522" s="6" t="s">
        <v>344</v>
      </c>
      <c r="I1522" s="176" t="s">
        <v>11389</v>
      </c>
      <c r="J1522" s="176" t="s">
        <v>11389</v>
      </c>
      <c r="K1522" s="176" t="s">
        <v>11388</v>
      </c>
      <c r="L1522" s="8">
        <v>14</v>
      </c>
      <c r="M1522" s="116"/>
      <c r="P15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&lt;tr&gt;&lt;td&gt;60212-1200&lt;/td&gt;&lt;td&gt;Elbow, 1200mm&lt;/td&gt;&lt;td&gt;Each&lt;/td&gt;&lt;td&gt;ELBOW, 48-INCH&lt;/td&gt;&lt;td&gt;EACH&lt;/td&gt;&lt;td&gt;0&lt;/td&gt;&lt;td&gt;3&lt;/td&gt;&lt;td&gt;N&lt;/td&gt;&lt;td&gt; &lt;/td&gt;&lt;td&gt;&lt;/td&gt;&lt;/tr&gt;</v>
      </c>
      <c r="Q1522" s="106" t="str">
        <f>IF(PayItems[[#This Row],[Date Added / Modified]]&gt;0,TEXT(PayItems[[#This Row],[Date Added / Modified]],"m/d/yyy"),"")</f>
        <v/>
      </c>
    </row>
    <row r="1523" spans="1:17" x14ac:dyDescent="0.2">
      <c r="A1523" s="6" t="s">
        <v>2587</v>
      </c>
      <c r="B1523" s="8" t="s">
        <v>2588</v>
      </c>
      <c r="C1523" s="6" t="s">
        <v>6</v>
      </c>
      <c r="D1523" s="8" t="s">
        <v>2589</v>
      </c>
      <c r="E1523" s="8" t="s">
        <v>59</v>
      </c>
      <c r="F1523" s="8">
        <v>0</v>
      </c>
      <c r="G1523" s="8">
        <v>3</v>
      </c>
      <c r="H1523" s="6" t="s">
        <v>344</v>
      </c>
      <c r="I1523" s="176" t="s">
        <v>11389</v>
      </c>
      <c r="J1523" s="176" t="s">
        <v>11389</v>
      </c>
      <c r="K1523" s="176" t="s">
        <v>11388</v>
      </c>
      <c r="L1523" s="8">
        <v>14</v>
      </c>
      <c r="M1523" s="116"/>
      <c r="P15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&lt;tr&gt;&lt;td&gt;60212-1300&lt;/td&gt;&lt;td&gt;Elbow, 1350mm&lt;/td&gt;&lt;td&gt;Each&lt;/td&gt;&lt;td&gt;ELBOW, 54-INCH&lt;/td&gt;&lt;td&gt;EACH&lt;/td&gt;&lt;td&gt;0&lt;/td&gt;&lt;td&gt;3&lt;/td&gt;&lt;td&gt;N&lt;/td&gt;&lt;td&gt; &lt;/td&gt;&lt;td&gt;&lt;/td&gt;&lt;/tr&gt;</v>
      </c>
      <c r="Q1523" s="106" t="str">
        <f>IF(PayItems[[#This Row],[Date Added / Modified]]&gt;0,TEXT(PayItems[[#This Row],[Date Added / Modified]],"m/d/yyy"),"")</f>
        <v/>
      </c>
    </row>
    <row r="1524" spans="1:17" x14ac:dyDescent="0.2">
      <c r="A1524" s="6" t="s">
        <v>2590</v>
      </c>
      <c r="B1524" s="8" t="s">
        <v>2591</v>
      </c>
      <c r="C1524" s="6" t="s">
        <v>6</v>
      </c>
      <c r="D1524" s="8" t="s">
        <v>2592</v>
      </c>
      <c r="E1524" s="8" t="s">
        <v>59</v>
      </c>
      <c r="F1524" s="8">
        <v>0</v>
      </c>
      <c r="G1524" s="8">
        <v>3</v>
      </c>
      <c r="H1524" s="6" t="s">
        <v>344</v>
      </c>
      <c r="I1524" s="176" t="s">
        <v>11389</v>
      </c>
      <c r="J1524" s="176" t="s">
        <v>11389</v>
      </c>
      <c r="K1524" s="176" t="s">
        <v>11388</v>
      </c>
      <c r="L1524" s="8">
        <v>14</v>
      </c>
      <c r="M1524" s="116"/>
      <c r="P15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&lt;tr&gt;&lt;td&gt;60212-1400&lt;/td&gt;&lt;td&gt;Elbow, 1500mm&lt;/td&gt;&lt;td&gt;Each&lt;/td&gt;&lt;td&gt;ELBOW, 60-INCH&lt;/td&gt;&lt;td&gt;EACH&lt;/td&gt;&lt;td&gt;0&lt;/td&gt;&lt;td&gt;3&lt;/td&gt;&lt;td&gt;N&lt;/td&gt;&lt;td&gt; &lt;/td&gt;&lt;td&gt;&lt;/td&gt;&lt;/tr&gt;</v>
      </c>
      <c r="Q1524" s="106" t="str">
        <f>IF(PayItems[[#This Row],[Date Added / Modified]]&gt;0,TEXT(PayItems[[#This Row],[Date Added / Modified]],"m/d/yyy"),"")</f>
        <v/>
      </c>
    </row>
    <row r="1525" spans="1:17" x14ac:dyDescent="0.2">
      <c r="A1525" s="6" t="s">
        <v>2593</v>
      </c>
      <c r="B1525" s="8" t="s">
        <v>2594</v>
      </c>
      <c r="C1525" s="6" t="s">
        <v>6</v>
      </c>
      <c r="D1525" s="8" t="s">
        <v>2595</v>
      </c>
      <c r="E1525" s="8" t="s">
        <v>59</v>
      </c>
      <c r="F1525" s="8">
        <v>0</v>
      </c>
      <c r="G1525" s="8">
        <v>3</v>
      </c>
      <c r="H1525" s="6" t="s">
        <v>344</v>
      </c>
      <c r="I1525" s="176" t="s">
        <v>11389</v>
      </c>
      <c r="J1525" s="176" t="s">
        <v>11389</v>
      </c>
      <c r="K1525" s="176" t="s">
        <v>11388</v>
      </c>
      <c r="L1525" s="8">
        <v>14</v>
      </c>
      <c r="M1525" s="116"/>
      <c r="P15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&lt;tr&gt;&lt;td&gt;60212-1500&lt;/td&gt;&lt;td&gt;Elbow, 1650mm&lt;/td&gt;&lt;td&gt;Each&lt;/td&gt;&lt;td&gt;ELBOW, 66-INCH&lt;/td&gt;&lt;td&gt;EACH&lt;/td&gt;&lt;td&gt;0&lt;/td&gt;&lt;td&gt;3&lt;/td&gt;&lt;td&gt;N&lt;/td&gt;&lt;td&gt; &lt;/td&gt;&lt;td&gt;&lt;/td&gt;&lt;/tr&gt;</v>
      </c>
      <c r="Q1525" s="106" t="str">
        <f>IF(PayItems[[#This Row],[Date Added / Modified]]&gt;0,TEXT(PayItems[[#This Row],[Date Added / Modified]],"m/d/yyy"),"")</f>
        <v/>
      </c>
    </row>
    <row r="1526" spans="1:17" x14ac:dyDescent="0.2">
      <c r="A1526" s="6" t="s">
        <v>2596</v>
      </c>
      <c r="B1526" s="8" t="s">
        <v>2597</v>
      </c>
      <c r="C1526" s="6" t="s">
        <v>6</v>
      </c>
      <c r="D1526" s="8" t="s">
        <v>2598</v>
      </c>
      <c r="E1526" s="8" t="s">
        <v>59</v>
      </c>
      <c r="F1526" s="8">
        <v>0</v>
      </c>
      <c r="G1526" s="8">
        <v>3</v>
      </c>
      <c r="H1526" s="6" t="s">
        <v>344</v>
      </c>
      <c r="I1526" s="176" t="s">
        <v>11389</v>
      </c>
      <c r="J1526" s="176" t="s">
        <v>11389</v>
      </c>
      <c r="K1526" s="176" t="s">
        <v>11388</v>
      </c>
      <c r="L1526" s="8">
        <v>14</v>
      </c>
      <c r="M1526" s="116"/>
      <c r="P15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&lt;tr&gt;&lt;td&gt;60212-1600&lt;/td&gt;&lt;td&gt;Elbow, 1800mm&lt;/td&gt;&lt;td&gt;Each&lt;/td&gt;&lt;td&gt;ELBOW, 72-INCH&lt;/td&gt;&lt;td&gt;EACH&lt;/td&gt;&lt;td&gt;0&lt;/td&gt;&lt;td&gt;3&lt;/td&gt;&lt;td&gt;N&lt;/td&gt;&lt;td&gt; &lt;/td&gt;&lt;td&gt;&lt;/td&gt;&lt;/tr&gt;</v>
      </c>
      <c r="Q1526" s="106" t="str">
        <f>IF(PayItems[[#This Row],[Date Added / Modified]]&gt;0,TEXT(PayItems[[#This Row],[Date Added / Modified]],"m/d/yyy"),"")</f>
        <v/>
      </c>
    </row>
    <row r="1527" spans="1:17" x14ac:dyDescent="0.2">
      <c r="A1527" s="6" t="s">
        <v>2599</v>
      </c>
      <c r="B1527" s="8" t="s">
        <v>2600</v>
      </c>
      <c r="C1527" s="6" t="s">
        <v>6</v>
      </c>
      <c r="D1527" s="8" t="s">
        <v>2601</v>
      </c>
      <c r="E1527" s="8" t="s">
        <v>59</v>
      </c>
      <c r="F1527" s="8">
        <v>0</v>
      </c>
      <c r="G1527" s="8">
        <v>3</v>
      </c>
      <c r="H1527" s="6" t="s">
        <v>344</v>
      </c>
      <c r="I1527" s="176" t="s">
        <v>11389</v>
      </c>
      <c r="J1527" s="176" t="s">
        <v>11389</v>
      </c>
      <c r="K1527" s="176" t="s">
        <v>11388</v>
      </c>
      <c r="L1527" s="8">
        <v>14</v>
      </c>
      <c r="M1527" s="116"/>
      <c r="P15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&lt;tr&gt;&lt;td&gt;60213-0100&lt;/td&gt;&lt;td&gt;Branch connection, 100mm&lt;/td&gt;&lt;td&gt;Each&lt;/td&gt;&lt;td&gt;BRANCH CONNECTION, 4-INCH&lt;/td&gt;&lt;td&gt;EACH&lt;/td&gt;&lt;td&gt;0&lt;/td&gt;&lt;td&gt;3&lt;/td&gt;&lt;td&gt;N&lt;/td&gt;&lt;td&gt; &lt;/td&gt;&lt;td&gt;&lt;/td&gt;&lt;/tr&gt;</v>
      </c>
      <c r="Q1527" s="106" t="str">
        <f>IF(PayItems[[#This Row],[Date Added / Modified]]&gt;0,TEXT(PayItems[[#This Row],[Date Added / Modified]],"m/d/yyy"),"")</f>
        <v/>
      </c>
    </row>
    <row r="1528" spans="1:17" x14ac:dyDescent="0.2">
      <c r="A1528" s="6" t="s">
        <v>2602</v>
      </c>
      <c r="B1528" s="8" t="s">
        <v>2603</v>
      </c>
      <c r="C1528" s="6" t="s">
        <v>6</v>
      </c>
      <c r="D1528" s="8" t="s">
        <v>2604</v>
      </c>
      <c r="E1528" s="8" t="s">
        <v>59</v>
      </c>
      <c r="F1528" s="8">
        <v>0</v>
      </c>
      <c r="G1528" s="8">
        <v>3</v>
      </c>
      <c r="H1528" s="6" t="s">
        <v>344</v>
      </c>
      <c r="I1528" s="176" t="s">
        <v>11389</v>
      </c>
      <c r="J1528" s="176" t="s">
        <v>11389</v>
      </c>
      <c r="K1528" s="176" t="s">
        <v>11388</v>
      </c>
      <c r="L1528" s="8">
        <v>14</v>
      </c>
      <c r="M1528" s="116"/>
      <c r="P15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&lt;tr&gt;&lt;td&gt;60213-0200&lt;/td&gt;&lt;td&gt;Branch connection, 150mm&lt;/td&gt;&lt;td&gt;Each&lt;/td&gt;&lt;td&gt;BRANCH CONNECTION, 6-INCH&lt;/td&gt;&lt;td&gt;EACH&lt;/td&gt;&lt;td&gt;0&lt;/td&gt;&lt;td&gt;3&lt;/td&gt;&lt;td&gt;N&lt;/td&gt;&lt;td&gt; &lt;/td&gt;&lt;td&gt;&lt;/td&gt;&lt;/tr&gt;</v>
      </c>
      <c r="Q1528" s="106" t="str">
        <f>IF(PayItems[[#This Row],[Date Added / Modified]]&gt;0,TEXT(PayItems[[#This Row],[Date Added / Modified]],"m/d/yyy"),"")</f>
        <v/>
      </c>
    </row>
    <row r="1529" spans="1:17" x14ac:dyDescent="0.2">
      <c r="A1529" s="6" t="s">
        <v>2605</v>
      </c>
      <c r="B1529" s="8" t="s">
        <v>2606</v>
      </c>
      <c r="C1529" s="6" t="s">
        <v>6</v>
      </c>
      <c r="D1529" s="8" t="s">
        <v>2607</v>
      </c>
      <c r="E1529" s="8" t="s">
        <v>59</v>
      </c>
      <c r="F1529" s="8">
        <v>0</v>
      </c>
      <c r="G1529" s="8">
        <v>3</v>
      </c>
      <c r="H1529" s="6" t="s">
        <v>344</v>
      </c>
      <c r="I1529" s="176" t="s">
        <v>11389</v>
      </c>
      <c r="J1529" s="176" t="s">
        <v>11389</v>
      </c>
      <c r="K1529" s="176" t="s">
        <v>11388</v>
      </c>
      <c r="L1529" s="8">
        <v>14</v>
      </c>
      <c r="M1529" s="116"/>
      <c r="P15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&lt;tr&gt;&lt;td&gt;60213-0300&lt;/td&gt;&lt;td&gt;Branch connection, 200mm&lt;/td&gt;&lt;td&gt;Each&lt;/td&gt;&lt;td&gt;BRANCH CONNECTION, 8-INCH&lt;/td&gt;&lt;td&gt;EACH&lt;/td&gt;&lt;td&gt;0&lt;/td&gt;&lt;td&gt;3&lt;/td&gt;&lt;td&gt;N&lt;/td&gt;&lt;td&gt; &lt;/td&gt;&lt;td&gt;&lt;/td&gt;&lt;/tr&gt;</v>
      </c>
      <c r="Q1529" s="106" t="str">
        <f>IF(PayItems[[#This Row],[Date Added / Modified]]&gt;0,TEXT(PayItems[[#This Row],[Date Added / Modified]],"m/d/yyy"),"")</f>
        <v/>
      </c>
    </row>
    <row r="1530" spans="1:17" x14ac:dyDescent="0.2">
      <c r="A1530" s="6" t="s">
        <v>2608</v>
      </c>
      <c r="B1530" s="8" t="s">
        <v>2609</v>
      </c>
      <c r="C1530" s="6" t="s">
        <v>6</v>
      </c>
      <c r="D1530" s="8" t="s">
        <v>2610</v>
      </c>
      <c r="E1530" s="8" t="s">
        <v>59</v>
      </c>
      <c r="F1530" s="8">
        <v>0</v>
      </c>
      <c r="G1530" s="8">
        <v>3</v>
      </c>
      <c r="H1530" s="6" t="s">
        <v>344</v>
      </c>
      <c r="I1530" s="176" t="s">
        <v>11389</v>
      </c>
      <c r="J1530" s="176" t="s">
        <v>11389</v>
      </c>
      <c r="K1530" s="176" t="s">
        <v>11388</v>
      </c>
      <c r="L1530" s="8">
        <v>14</v>
      </c>
      <c r="M1530" s="116"/>
      <c r="P15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&lt;tr&gt;&lt;td&gt;60213-0400&lt;/td&gt;&lt;td&gt;Branch connection, 300mm&lt;/td&gt;&lt;td&gt;Each&lt;/td&gt;&lt;td&gt;BRANCH CONNECTION, 12-INCH&lt;/td&gt;&lt;td&gt;EACH&lt;/td&gt;&lt;td&gt;0&lt;/td&gt;&lt;td&gt;3&lt;/td&gt;&lt;td&gt;N&lt;/td&gt;&lt;td&gt; &lt;/td&gt;&lt;td&gt;&lt;/td&gt;&lt;/tr&gt;</v>
      </c>
      <c r="Q1530" s="106" t="str">
        <f>IF(PayItems[[#This Row],[Date Added / Modified]]&gt;0,TEXT(PayItems[[#This Row],[Date Added / Modified]],"m/d/yyy"),"")</f>
        <v/>
      </c>
    </row>
    <row r="1531" spans="1:17" x14ac:dyDescent="0.2">
      <c r="A1531" s="6" t="s">
        <v>2611</v>
      </c>
      <c r="B1531" s="8" t="s">
        <v>2612</v>
      </c>
      <c r="C1531" s="6" t="s">
        <v>6</v>
      </c>
      <c r="D1531" s="8" t="s">
        <v>2613</v>
      </c>
      <c r="E1531" s="8" t="s">
        <v>59</v>
      </c>
      <c r="F1531" s="8">
        <v>0</v>
      </c>
      <c r="G1531" s="8">
        <v>3</v>
      </c>
      <c r="H1531" s="6" t="s">
        <v>344</v>
      </c>
      <c r="I1531" s="176" t="s">
        <v>11389</v>
      </c>
      <c r="J1531" s="176" t="s">
        <v>11389</v>
      </c>
      <c r="K1531" s="176" t="s">
        <v>11388</v>
      </c>
      <c r="L1531" s="8">
        <v>14</v>
      </c>
      <c r="M1531" s="116"/>
      <c r="P15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&lt;tr&gt;&lt;td&gt;60213-0500&lt;/td&gt;&lt;td&gt;Branch connection, 375mm&lt;/td&gt;&lt;td&gt;Each&lt;/td&gt;&lt;td&gt;BRANCH CONNECTION, 15-INCH&lt;/td&gt;&lt;td&gt;EACH&lt;/td&gt;&lt;td&gt;0&lt;/td&gt;&lt;td&gt;3&lt;/td&gt;&lt;td&gt;N&lt;/td&gt;&lt;td&gt; &lt;/td&gt;&lt;td&gt;&lt;/td&gt;&lt;/tr&gt;</v>
      </c>
      <c r="Q1531" s="106" t="str">
        <f>IF(PayItems[[#This Row],[Date Added / Modified]]&gt;0,TEXT(PayItems[[#This Row],[Date Added / Modified]],"m/d/yyy"),"")</f>
        <v/>
      </c>
    </row>
    <row r="1532" spans="1:17" x14ac:dyDescent="0.2">
      <c r="A1532" s="6" t="s">
        <v>2614</v>
      </c>
      <c r="B1532" s="8" t="s">
        <v>2615</v>
      </c>
      <c r="C1532" s="6" t="s">
        <v>6</v>
      </c>
      <c r="D1532" s="8" t="s">
        <v>2616</v>
      </c>
      <c r="E1532" s="8" t="s">
        <v>59</v>
      </c>
      <c r="F1532" s="8">
        <v>0</v>
      </c>
      <c r="G1532" s="8">
        <v>3</v>
      </c>
      <c r="H1532" s="6" t="s">
        <v>344</v>
      </c>
      <c r="I1532" s="176" t="s">
        <v>11389</v>
      </c>
      <c r="J1532" s="176" t="s">
        <v>11389</v>
      </c>
      <c r="K1532" s="176" t="s">
        <v>11388</v>
      </c>
      <c r="L1532" s="8">
        <v>14</v>
      </c>
      <c r="M1532" s="116"/>
      <c r="P15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&lt;tr&gt;&lt;td&gt;60213-0600&lt;/td&gt;&lt;td&gt;Branch connection, 450mm&lt;/td&gt;&lt;td&gt;Each&lt;/td&gt;&lt;td&gt;BRANCH CONNECTION, 18-INCH&lt;/td&gt;&lt;td&gt;EACH&lt;/td&gt;&lt;td&gt;0&lt;/td&gt;&lt;td&gt;3&lt;/td&gt;&lt;td&gt;N&lt;/td&gt;&lt;td&gt; &lt;/td&gt;&lt;td&gt;&lt;/td&gt;&lt;/tr&gt;</v>
      </c>
      <c r="Q1532" s="106" t="str">
        <f>IF(PayItems[[#This Row],[Date Added / Modified]]&gt;0,TEXT(PayItems[[#This Row],[Date Added / Modified]],"m/d/yyy"),"")</f>
        <v/>
      </c>
    </row>
    <row r="1533" spans="1:17" x14ac:dyDescent="0.2">
      <c r="A1533" s="6" t="s">
        <v>2617</v>
      </c>
      <c r="B1533" s="8" t="s">
        <v>2618</v>
      </c>
      <c r="C1533" s="6" t="s">
        <v>6</v>
      </c>
      <c r="D1533" s="8" t="s">
        <v>2619</v>
      </c>
      <c r="E1533" s="8" t="s">
        <v>59</v>
      </c>
      <c r="F1533" s="8">
        <v>0</v>
      </c>
      <c r="G1533" s="8">
        <v>3</v>
      </c>
      <c r="H1533" s="6" t="s">
        <v>344</v>
      </c>
      <c r="I1533" s="176" t="s">
        <v>11389</v>
      </c>
      <c r="J1533" s="176" t="s">
        <v>11389</v>
      </c>
      <c r="K1533" s="176" t="s">
        <v>11388</v>
      </c>
      <c r="L1533" s="8">
        <v>14</v>
      </c>
      <c r="M1533" s="116"/>
      <c r="P15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&lt;tr&gt;&lt;td&gt;60213-0700&lt;/td&gt;&lt;td&gt;Branch connection, 525mm&lt;/td&gt;&lt;td&gt;Each&lt;/td&gt;&lt;td&gt;BRANCH CONNECTION, 21-INCH&lt;/td&gt;&lt;td&gt;EACH&lt;/td&gt;&lt;td&gt;0&lt;/td&gt;&lt;td&gt;3&lt;/td&gt;&lt;td&gt;N&lt;/td&gt;&lt;td&gt; &lt;/td&gt;&lt;td&gt;&lt;/td&gt;&lt;/tr&gt;</v>
      </c>
      <c r="Q1533" s="106" t="str">
        <f>IF(PayItems[[#This Row],[Date Added / Modified]]&gt;0,TEXT(PayItems[[#This Row],[Date Added / Modified]],"m/d/yyy"),"")</f>
        <v/>
      </c>
    </row>
    <row r="1534" spans="1:17" x14ac:dyDescent="0.2">
      <c r="A1534" s="6" t="s">
        <v>2620</v>
      </c>
      <c r="B1534" s="8" t="s">
        <v>2621</v>
      </c>
      <c r="C1534" s="6" t="s">
        <v>6</v>
      </c>
      <c r="D1534" s="8" t="s">
        <v>2622</v>
      </c>
      <c r="E1534" s="8" t="s">
        <v>59</v>
      </c>
      <c r="F1534" s="8">
        <v>0</v>
      </c>
      <c r="G1534" s="8">
        <v>3</v>
      </c>
      <c r="H1534" s="6" t="s">
        <v>344</v>
      </c>
      <c r="I1534" s="176" t="s">
        <v>11389</v>
      </c>
      <c r="J1534" s="176" t="s">
        <v>11389</v>
      </c>
      <c r="K1534" s="176" t="s">
        <v>11388</v>
      </c>
      <c r="L1534" s="8">
        <v>14</v>
      </c>
      <c r="M1534" s="116"/>
      <c r="P15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&lt;tr&gt;&lt;td&gt;60213-0800&lt;/td&gt;&lt;td&gt;Branch connection, 600mm&lt;/td&gt;&lt;td&gt;Each&lt;/td&gt;&lt;td&gt;BRANCH CONNECTION, 24-INCH&lt;/td&gt;&lt;td&gt;EACH&lt;/td&gt;&lt;td&gt;0&lt;/td&gt;&lt;td&gt;3&lt;/td&gt;&lt;td&gt;N&lt;/td&gt;&lt;td&gt; &lt;/td&gt;&lt;td&gt;&lt;/td&gt;&lt;/tr&gt;</v>
      </c>
      <c r="Q1534" s="106" t="str">
        <f>IF(PayItems[[#This Row],[Date Added / Modified]]&gt;0,TEXT(PayItems[[#This Row],[Date Added / Modified]],"m/d/yyy"),"")</f>
        <v/>
      </c>
    </row>
    <row r="1535" spans="1:17" x14ac:dyDescent="0.2">
      <c r="A1535" s="6" t="s">
        <v>2623</v>
      </c>
      <c r="B1535" s="8" t="s">
        <v>2624</v>
      </c>
      <c r="C1535" s="6" t="s">
        <v>6</v>
      </c>
      <c r="D1535" s="8" t="s">
        <v>2625</v>
      </c>
      <c r="E1535" s="8" t="s">
        <v>59</v>
      </c>
      <c r="F1535" s="8">
        <v>0</v>
      </c>
      <c r="G1535" s="8">
        <v>3</v>
      </c>
      <c r="H1535" s="6" t="s">
        <v>344</v>
      </c>
      <c r="I1535" s="176" t="s">
        <v>11389</v>
      </c>
      <c r="J1535" s="176" t="s">
        <v>11389</v>
      </c>
      <c r="K1535" s="176" t="s">
        <v>11388</v>
      </c>
      <c r="L1535" s="8">
        <v>14</v>
      </c>
      <c r="M1535" s="116"/>
      <c r="P15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&lt;tr&gt;&lt;td&gt;60213-0900&lt;/td&gt;&lt;td&gt;Branch connection, 750mm&lt;/td&gt;&lt;td&gt;Each&lt;/td&gt;&lt;td&gt;BRANCH CONNECTION, 30-INCH&lt;/td&gt;&lt;td&gt;EACH&lt;/td&gt;&lt;td&gt;0&lt;/td&gt;&lt;td&gt;3&lt;/td&gt;&lt;td&gt;N&lt;/td&gt;&lt;td&gt; &lt;/td&gt;&lt;td&gt;&lt;/td&gt;&lt;/tr&gt;</v>
      </c>
      <c r="Q1535" s="106" t="str">
        <f>IF(PayItems[[#This Row],[Date Added / Modified]]&gt;0,TEXT(PayItems[[#This Row],[Date Added / Modified]],"m/d/yyy"),"")</f>
        <v/>
      </c>
    </row>
    <row r="1536" spans="1:17" x14ac:dyDescent="0.2">
      <c r="A1536" s="6" t="s">
        <v>2626</v>
      </c>
      <c r="B1536" s="8" t="s">
        <v>2627</v>
      </c>
      <c r="C1536" s="6" t="s">
        <v>6</v>
      </c>
      <c r="D1536" s="8" t="s">
        <v>2628</v>
      </c>
      <c r="E1536" s="8" t="s">
        <v>59</v>
      </c>
      <c r="F1536" s="8">
        <v>0</v>
      </c>
      <c r="G1536" s="8">
        <v>3</v>
      </c>
      <c r="H1536" s="6" t="s">
        <v>344</v>
      </c>
      <c r="I1536" s="176" t="s">
        <v>11389</v>
      </c>
      <c r="J1536" s="176" t="s">
        <v>11389</v>
      </c>
      <c r="K1536" s="176" t="s">
        <v>11388</v>
      </c>
      <c r="L1536" s="8">
        <v>14</v>
      </c>
      <c r="M1536" s="116"/>
      <c r="P15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&lt;tr&gt;&lt;td&gt;60213-1000&lt;/td&gt;&lt;td&gt;Branch connection, 900mm&lt;/td&gt;&lt;td&gt;Each&lt;/td&gt;&lt;td&gt;BRANCH CONNECTION, 36-INCH&lt;/td&gt;&lt;td&gt;EACH&lt;/td&gt;&lt;td&gt;0&lt;/td&gt;&lt;td&gt;3&lt;/td&gt;&lt;td&gt;N&lt;/td&gt;&lt;td&gt; &lt;/td&gt;&lt;td&gt;&lt;/td&gt;&lt;/tr&gt;</v>
      </c>
      <c r="Q1536" s="106" t="str">
        <f>IF(PayItems[[#This Row],[Date Added / Modified]]&gt;0,TEXT(PayItems[[#This Row],[Date Added / Modified]],"m/d/yyy"),"")</f>
        <v/>
      </c>
    </row>
    <row r="1537" spans="1:17" x14ac:dyDescent="0.2">
      <c r="A1537" s="6" t="s">
        <v>2629</v>
      </c>
      <c r="B1537" s="8" t="s">
        <v>2630</v>
      </c>
      <c r="C1537" s="6" t="s">
        <v>6</v>
      </c>
      <c r="D1537" s="8" t="s">
        <v>2631</v>
      </c>
      <c r="E1537" s="8" t="s">
        <v>59</v>
      </c>
      <c r="F1537" s="8">
        <v>0</v>
      </c>
      <c r="G1537" s="8">
        <v>3</v>
      </c>
      <c r="H1537" s="6" t="s">
        <v>344</v>
      </c>
      <c r="I1537" s="176" t="s">
        <v>11389</v>
      </c>
      <c r="J1537" s="176" t="s">
        <v>11389</v>
      </c>
      <c r="K1537" s="176" t="s">
        <v>11388</v>
      </c>
      <c r="L1537" s="8">
        <v>14</v>
      </c>
      <c r="M1537" s="116"/>
      <c r="P15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&lt;tr&gt;&lt;td&gt;60213-1100&lt;/td&gt;&lt;td&gt;Branch connection, 1050mm&lt;/td&gt;&lt;td&gt;Each&lt;/td&gt;&lt;td&gt;BRANCH CONNECTION, 42-INCH&lt;/td&gt;&lt;td&gt;EACH&lt;/td&gt;&lt;td&gt;0&lt;/td&gt;&lt;td&gt;3&lt;/td&gt;&lt;td&gt;N&lt;/td&gt;&lt;td&gt; &lt;/td&gt;&lt;td&gt;&lt;/td&gt;&lt;/tr&gt;</v>
      </c>
      <c r="Q1537" s="106" t="str">
        <f>IF(PayItems[[#This Row],[Date Added / Modified]]&gt;0,TEXT(PayItems[[#This Row],[Date Added / Modified]],"m/d/yyy"),"")</f>
        <v/>
      </c>
    </row>
    <row r="1538" spans="1:17" x14ac:dyDescent="0.2">
      <c r="A1538" s="6" t="s">
        <v>2632</v>
      </c>
      <c r="B1538" s="8" t="s">
        <v>2633</v>
      </c>
      <c r="C1538" s="6" t="s">
        <v>6</v>
      </c>
      <c r="D1538" s="8" t="s">
        <v>2634</v>
      </c>
      <c r="E1538" s="8" t="s">
        <v>59</v>
      </c>
      <c r="F1538" s="8">
        <v>0</v>
      </c>
      <c r="G1538" s="8">
        <v>3</v>
      </c>
      <c r="H1538" s="6" t="s">
        <v>344</v>
      </c>
      <c r="I1538" s="176" t="s">
        <v>11389</v>
      </c>
      <c r="J1538" s="176" t="s">
        <v>11389</v>
      </c>
      <c r="K1538" s="176" t="s">
        <v>11388</v>
      </c>
      <c r="L1538" s="8">
        <v>14</v>
      </c>
      <c r="M1538" s="116"/>
      <c r="P15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&lt;tr&gt;&lt;td&gt;60213-1200&lt;/td&gt;&lt;td&gt;Branch connection, 1200mm&lt;/td&gt;&lt;td&gt;Each&lt;/td&gt;&lt;td&gt;BRANCH CONNECTION, 48-INCH&lt;/td&gt;&lt;td&gt;EACH&lt;/td&gt;&lt;td&gt;0&lt;/td&gt;&lt;td&gt;3&lt;/td&gt;&lt;td&gt;N&lt;/td&gt;&lt;td&gt; &lt;/td&gt;&lt;td&gt;&lt;/td&gt;&lt;/tr&gt;</v>
      </c>
      <c r="Q1538" s="106" t="str">
        <f>IF(PayItems[[#This Row],[Date Added / Modified]]&gt;0,TEXT(PayItems[[#This Row],[Date Added / Modified]],"m/d/yyy"),"")</f>
        <v/>
      </c>
    </row>
    <row r="1539" spans="1:17" x14ac:dyDescent="0.2">
      <c r="A1539" s="6" t="s">
        <v>2635</v>
      </c>
      <c r="B1539" s="8" t="s">
        <v>2636</v>
      </c>
      <c r="C1539" s="6" t="s">
        <v>6</v>
      </c>
      <c r="D1539" s="8" t="s">
        <v>2637</v>
      </c>
      <c r="E1539" s="8" t="s">
        <v>59</v>
      </c>
      <c r="F1539" s="8">
        <v>0</v>
      </c>
      <c r="G1539" s="8">
        <v>3</v>
      </c>
      <c r="H1539" s="6" t="s">
        <v>344</v>
      </c>
      <c r="I1539" s="176" t="s">
        <v>11389</v>
      </c>
      <c r="J1539" s="176" t="s">
        <v>11389</v>
      </c>
      <c r="K1539" s="176" t="s">
        <v>11388</v>
      </c>
      <c r="L1539" s="8">
        <v>14</v>
      </c>
      <c r="M1539" s="116"/>
      <c r="P15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&lt;tr&gt;&lt;td&gt;60213-1300&lt;/td&gt;&lt;td&gt;Branch connection, 1350mm&lt;/td&gt;&lt;td&gt;Each&lt;/td&gt;&lt;td&gt;BRANCH CONNECTION, 54-INCH&lt;/td&gt;&lt;td&gt;EACH&lt;/td&gt;&lt;td&gt;0&lt;/td&gt;&lt;td&gt;3&lt;/td&gt;&lt;td&gt;N&lt;/td&gt;&lt;td&gt; &lt;/td&gt;&lt;td&gt;&lt;/td&gt;&lt;/tr&gt;</v>
      </c>
      <c r="Q1539" s="106" t="str">
        <f>IF(PayItems[[#This Row],[Date Added / Modified]]&gt;0,TEXT(PayItems[[#This Row],[Date Added / Modified]],"m/d/yyy"),"")</f>
        <v/>
      </c>
    </row>
    <row r="1540" spans="1:17" x14ac:dyDescent="0.2">
      <c r="A1540" s="6" t="s">
        <v>2638</v>
      </c>
      <c r="B1540" s="8" t="s">
        <v>2639</v>
      </c>
      <c r="C1540" s="6" t="s">
        <v>6</v>
      </c>
      <c r="D1540" s="8" t="s">
        <v>2640</v>
      </c>
      <c r="E1540" s="8" t="s">
        <v>59</v>
      </c>
      <c r="F1540" s="8">
        <v>0</v>
      </c>
      <c r="G1540" s="8">
        <v>3</v>
      </c>
      <c r="H1540" s="6" t="s">
        <v>344</v>
      </c>
      <c r="I1540" s="176" t="s">
        <v>11389</v>
      </c>
      <c r="J1540" s="176" t="s">
        <v>11389</v>
      </c>
      <c r="K1540" s="176" t="s">
        <v>11388</v>
      </c>
      <c r="L1540" s="8">
        <v>14</v>
      </c>
      <c r="M1540" s="116"/>
      <c r="P15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&lt;tr&gt;&lt;td&gt;60213-1400&lt;/td&gt;&lt;td&gt;Branch connection, 1500mm&lt;/td&gt;&lt;td&gt;Each&lt;/td&gt;&lt;td&gt;BRANCH CONNECTION, 60-INCH&lt;/td&gt;&lt;td&gt;EACH&lt;/td&gt;&lt;td&gt;0&lt;/td&gt;&lt;td&gt;3&lt;/td&gt;&lt;td&gt;N&lt;/td&gt;&lt;td&gt; &lt;/td&gt;&lt;td&gt;&lt;/td&gt;&lt;/tr&gt;</v>
      </c>
      <c r="Q1540" s="106" t="str">
        <f>IF(PayItems[[#This Row],[Date Added / Modified]]&gt;0,TEXT(PayItems[[#This Row],[Date Added / Modified]],"m/d/yyy"),"")</f>
        <v/>
      </c>
    </row>
    <row r="1541" spans="1:17" x14ac:dyDescent="0.2">
      <c r="A1541" s="6" t="s">
        <v>2641</v>
      </c>
      <c r="B1541" s="8" t="s">
        <v>2642</v>
      </c>
      <c r="C1541" s="6" t="s">
        <v>6</v>
      </c>
      <c r="D1541" s="8" t="s">
        <v>2643</v>
      </c>
      <c r="E1541" s="8" t="s">
        <v>59</v>
      </c>
      <c r="F1541" s="8">
        <v>0</v>
      </c>
      <c r="G1541" s="8">
        <v>3</v>
      </c>
      <c r="H1541" s="6" t="s">
        <v>344</v>
      </c>
      <c r="I1541" s="176" t="s">
        <v>11389</v>
      </c>
      <c r="J1541" s="176" t="s">
        <v>11389</v>
      </c>
      <c r="K1541" s="176" t="s">
        <v>11388</v>
      </c>
      <c r="L1541" s="8">
        <v>14</v>
      </c>
      <c r="M1541" s="116"/>
      <c r="P15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&lt;tr&gt;&lt;td&gt;60213-1500&lt;/td&gt;&lt;td&gt;Branch connection, 1650mm&lt;/td&gt;&lt;td&gt;Each&lt;/td&gt;&lt;td&gt;BRANCH CONNECTION, 66-INCH&lt;/td&gt;&lt;td&gt;EACH&lt;/td&gt;&lt;td&gt;0&lt;/td&gt;&lt;td&gt;3&lt;/td&gt;&lt;td&gt;N&lt;/td&gt;&lt;td&gt; &lt;/td&gt;&lt;td&gt;&lt;/td&gt;&lt;/tr&gt;</v>
      </c>
      <c r="Q1541" s="106" t="str">
        <f>IF(PayItems[[#This Row],[Date Added / Modified]]&gt;0,TEXT(PayItems[[#This Row],[Date Added / Modified]],"m/d/yyy"),"")</f>
        <v/>
      </c>
    </row>
    <row r="1542" spans="1:17" x14ac:dyDescent="0.2">
      <c r="A1542" s="6" t="s">
        <v>2644</v>
      </c>
      <c r="B1542" s="8" t="s">
        <v>2645</v>
      </c>
      <c r="C1542" s="6" t="s">
        <v>6</v>
      </c>
      <c r="D1542" s="8" t="s">
        <v>2646</v>
      </c>
      <c r="E1542" s="8" t="s">
        <v>59</v>
      </c>
      <c r="F1542" s="8">
        <v>0</v>
      </c>
      <c r="G1542" s="8">
        <v>3</v>
      </c>
      <c r="H1542" s="6" t="s">
        <v>344</v>
      </c>
      <c r="I1542" s="176" t="s">
        <v>11389</v>
      </c>
      <c r="J1542" s="176" t="s">
        <v>11389</v>
      </c>
      <c r="K1542" s="176" t="s">
        <v>11388</v>
      </c>
      <c r="L1542" s="8">
        <v>14</v>
      </c>
      <c r="M1542" s="116"/>
      <c r="P15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&lt;tr&gt;&lt;td&gt;60213-1600&lt;/td&gt;&lt;td&gt;Branch connection, 1800mm&lt;/td&gt;&lt;td&gt;Each&lt;/td&gt;&lt;td&gt;BRANCH CONNECTION, 72-INCH&lt;/td&gt;&lt;td&gt;EACH&lt;/td&gt;&lt;td&gt;0&lt;/td&gt;&lt;td&gt;3&lt;/td&gt;&lt;td&gt;N&lt;/td&gt;&lt;td&gt; &lt;/td&gt;&lt;td&gt;&lt;/td&gt;&lt;/tr&gt;</v>
      </c>
      <c r="Q1542" s="106" t="str">
        <f>IF(PayItems[[#This Row],[Date Added / Modified]]&gt;0,TEXT(PayItems[[#This Row],[Date Added / Modified]],"m/d/yyy"),"")</f>
        <v/>
      </c>
    </row>
    <row r="1543" spans="1:17" x14ac:dyDescent="0.2">
      <c r="A1543" s="110" t="s">
        <v>10791</v>
      </c>
      <c r="B1543" s="111" t="s">
        <v>10793</v>
      </c>
      <c r="C1543" s="110" t="s">
        <v>110</v>
      </c>
      <c r="D1543" s="111" t="s">
        <v>10792</v>
      </c>
      <c r="E1543" s="111" t="s">
        <v>63</v>
      </c>
      <c r="F1543" s="111">
        <v>0</v>
      </c>
      <c r="G1543" s="111">
        <v>3</v>
      </c>
      <c r="H1543" s="110" t="s">
        <v>344</v>
      </c>
      <c r="I1543" s="176" t="s">
        <v>11389</v>
      </c>
      <c r="J1543" s="176" t="s">
        <v>11389</v>
      </c>
      <c r="K1543" s="176" t="s">
        <v>11388</v>
      </c>
      <c r="L1543" s="111">
        <v>14</v>
      </c>
      <c r="M1543" s="116">
        <v>42521</v>
      </c>
      <c r="N1543" s="106" t="s">
        <v>9977</v>
      </c>
      <c r="O1543" s="106"/>
      <c r="P1543"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&lt;tr&gt;&lt;td&gt;60216-0000&lt;/td&gt;&lt;td&gt;Large precast concrete arch culvert&lt;/td&gt;&lt;td&gt;m&lt;/td&gt;&lt;td&gt;LARGE PRECAST CONCRETE ARCH CULVERT&lt;/td&gt;&lt;td&gt;LNFT&lt;/td&gt;&lt;td&gt;0&lt;/td&gt;&lt;td&gt;3&lt;/td&gt;&lt;td&gt;N&lt;/td&gt;&lt;td&gt;5/31/2016&lt;/td&gt;&lt;td&gt;&lt;/td&gt;&lt;/tr&gt;</v>
      </c>
      <c r="Q1543" s="106" t="str">
        <f>IF(PayItems[[#This Row],[Date Added / Modified]]&gt;0,TEXT(PayItems[[#This Row],[Date Added / Modified]],"m/d/yyy"),"")</f>
        <v>5/31/2016</v>
      </c>
    </row>
    <row r="1544" spans="1:17" x14ac:dyDescent="0.2">
      <c r="A1544" s="6" t="s">
        <v>2647</v>
      </c>
      <c r="B1544" s="8" t="s">
        <v>2648</v>
      </c>
      <c r="C1544" s="6" t="s">
        <v>110</v>
      </c>
      <c r="D1544" s="8" t="s">
        <v>2649</v>
      </c>
      <c r="E1544" s="8" t="s">
        <v>63</v>
      </c>
      <c r="F1544" s="8">
        <v>0</v>
      </c>
      <c r="G1544" s="8">
        <v>3</v>
      </c>
      <c r="H1544" s="6" t="s">
        <v>344</v>
      </c>
      <c r="I1544" s="176" t="s">
        <v>11389</v>
      </c>
      <c r="J1544" s="176" t="s">
        <v>11389</v>
      </c>
      <c r="K1544" s="176" t="s">
        <v>11388</v>
      </c>
      <c r="L1544" s="8">
        <v>14</v>
      </c>
      <c r="M1544" s="116"/>
      <c r="P15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&lt;tr&gt;&lt;td&gt;60220-0000&lt;/td&gt;&lt;td&gt;Precast reinforced concrete box culvert&lt;/td&gt;&lt;td&gt;m&lt;/td&gt;&lt;td&gt;PRECAST REINFORCED CONCRETE BOX CULVERT&lt;/td&gt;&lt;td&gt;LNFT&lt;/td&gt;&lt;td&gt;0&lt;/td&gt;&lt;td&gt;3&lt;/td&gt;&lt;td&gt;N&lt;/td&gt;&lt;td&gt; &lt;/td&gt;&lt;td&gt;&lt;/td&gt;&lt;/tr&gt;</v>
      </c>
      <c r="Q1544" s="106" t="str">
        <f>IF(PayItems[[#This Row],[Date Added / Modified]]&gt;0,TEXT(PayItems[[#This Row],[Date Added / Modified]],"m/d/yyy"),"")</f>
        <v/>
      </c>
    </row>
    <row r="1545" spans="1:17" x14ac:dyDescent="0.2">
      <c r="A1545" s="6" t="s">
        <v>2650</v>
      </c>
      <c r="B1545" s="8" t="s">
        <v>2651</v>
      </c>
      <c r="C1545" s="8" t="s">
        <v>110</v>
      </c>
      <c r="D1545" s="8" t="s">
        <v>2652</v>
      </c>
      <c r="E1545" s="8" t="s">
        <v>63</v>
      </c>
      <c r="F1545" s="8">
        <v>0</v>
      </c>
      <c r="G1545" s="8">
        <v>3</v>
      </c>
      <c r="H1545" s="6" t="s">
        <v>344</v>
      </c>
      <c r="I1545" s="176" t="s">
        <v>11389</v>
      </c>
      <c r="J1545" s="176" t="s">
        <v>11389</v>
      </c>
      <c r="K1545" s="176" t="s">
        <v>11388</v>
      </c>
      <c r="L1545" s="8">
        <v>14</v>
      </c>
      <c r="M1545" s="116"/>
      <c r="P15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&lt;tr&gt;&lt;td&gt;60220-0100&lt;/td&gt;&lt;td&gt;900mm span, 900mm rise precast reinforced concrete box culvert&lt;/td&gt;&lt;td&gt;m&lt;/td&gt;&lt;td&gt;3 FEET SPAN, 3 FEET RISE PRECAST REINFORCED CONCRETE BOX CULVERT&lt;/td&gt;&lt;td&gt;LNFT&lt;/td&gt;&lt;td&gt;0&lt;/td&gt;&lt;td&gt;3&lt;/td&gt;&lt;td&gt;N&lt;/td&gt;&lt;td&gt; &lt;/td&gt;&lt;td&gt;&lt;/td&gt;&lt;/tr&gt;</v>
      </c>
      <c r="Q1545" s="106" t="str">
        <f>IF(PayItems[[#This Row],[Date Added / Modified]]&gt;0,TEXT(PayItems[[#This Row],[Date Added / Modified]],"m/d/yyy"),"")</f>
        <v/>
      </c>
    </row>
    <row r="1546" spans="1:17" x14ac:dyDescent="0.2">
      <c r="A1546" s="6" t="s">
        <v>2653</v>
      </c>
      <c r="B1546" s="8" t="s">
        <v>2654</v>
      </c>
      <c r="C1546" s="8" t="s">
        <v>110</v>
      </c>
      <c r="D1546" s="8" t="s">
        <v>2655</v>
      </c>
      <c r="E1546" s="8" t="s">
        <v>63</v>
      </c>
      <c r="F1546" s="8">
        <v>0</v>
      </c>
      <c r="G1546" s="8">
        <v>3</v>
      </c>
      <c r="H1546" s="6" t="s">
        <v>344</v>
      </c>
      <c r="I1546" s="176" t="s">
        <v>11389</v>
      </c>
      <c r="J1546" s="176" t="s">
        <v>11389</v>
      </c>
      <c r="K1546" s="176" t="s">
        <v>11388</v>
      </c>
      <c r="L1546" s="8">
        <v>14</v>
      </c>
      <c r="M1546" s="116"/>
      <c r="P15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&lt;tr&gt;&lt;td&gt;60220-0150&lt;/td&gt;&lt;td&gt;900mm span, 1200mm rise precast reinforced concrete box culvert&lt;/td&gt;&lt;td&gt;m&lt;/td&gt;&lt;td&gt;3 FEET SPAN, 4 FEET RISE PRECAST REINFORCED CONCRETE BOX CULVERT&lt;/td&gt;&lt;td&gt;LNFT&lt;/td&gt;&lt;td&gt;0&lt;/td&gt;&lt;td&gt;3&lt;/td&gt;&lt;td&gt;N&lt;/td&gt;&lt;td&gt; &lt;/td&gt;&lt;td&gt;&lt;/td&gt;&lt;/tr&gt;</v>
      </c>
      <c r="Q1546" s="106" t="str">
        <f>IF(PayItems[[#This Row],[Date Added / Modified]]&gt;0,TEXT(PayItems[[#This Row],[Date Added / Modified]],"m/d/yyy"),"")</f>
        <v/>
      </c>
    </row>
    <row r="1547" spans="1:17" x14ac:dyDescent="0.2">
      <c r="A1547" s="6" t="s">
        <v>2656</v>
      </c>
      <c r="B1547" s="8" t="s">
        <v>2657</v>
      </c>
      <c r="C1547" s="8" t="s">
        <v>110</v>
      </c>
      <c r="D1547" s="8" t="s">
        <v>2658</v>
      </c>
      <c r="E1547" s="8" t="s">
        <v>63</v>
      </c>
      <c r="F1547" s="8">
        <v>0</v>
      </c>
      <c r="G1547" s="8">
        <v>3</v>
      </c>
      <c r="H1547" s="6" t="s">
        <v>344</v>
      </c>
      <c r="I1547" s="176" t="s">
        <v>11389</v>
      </c>
      <c r="J1547" s="176" t="s">
        <v>11389</v>
      </c>
      <c r="K1547" s="176" t="s">
        <v>11388</v>
      </c>
      <c r="L1547" s="8">
        <v>14</v>
      </c>
      <c r="M1547" s="116"/>
      <c r="P15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&lt;tr&gt;&lt;td&gt;60220-0200&lt;/td&gt;&lt;td&gt;900mm span, 1500mm rise precast reinforced concrete box culvert&lt;/td&gt;&lt;td&gt;m&lt;/td&gt;&lt;td&gt;3 FEET SPAN, 5 FEET RISE PRECAST REINFORCED CONCRETE BOX CULVERT&lt;/td&gt;&lt;td&gt;LNFT&lt;/td&gt;&lt;td&gt;0&lt;/td&gt;&lt;td&gt;3&lt;/td&gt;&lt;td&gt;N&lt;/td&gt;&lt;td&gt; &lt;/td&gt;&lt;td&gt;&lt;/td&gt;&lt;/tr&gt;</v>
      </c>
      <c r="Q1547" s="106" t="str">
        <f>IF(PayItems[[#This Row],[Date Added / Modified]]&gt;0,TEXT(PayItems[[#This Row],[Date Added / Modified]],"m/d/yyy"),"")</f>
        <v/>
      </c>
    </row>
    <row r="1548" spans="1:17" x14ac:dyDescent="0.2">
      <c r="A1548" s="6" t="s">
        <v>2659</v>
      </c>
      <c r="B1548" s="8" t="s">
        <v>2660</v>
      </c>
      <c r="C1548" s="8" t="s">
        <v>110</v>
      </c>
      <c r="D1548" s="8" t="s">
        <v>2661</v>
      </c>
      <c r="E1548" s="8" t="s">
        <v>63</v>
      </c>
      <c r="F1548" s="8">
        <v>0</v>
      </c>
      <c r="G1548" s="8">
        <v>3</v>
      </c>
      <c r="H1548" s="6" t="s">
        <v>344</v>
      </c>
      <c r="I1548" s="176" t="s">
        <v>11389</v>
      </c>
      <c r="J1548" s="176" t="s">
        <v>11389</v>
      </c>
      <c r="K1548" s="176" t="s">
        <v>11388</v>
      </c>
      <c r="L1548" s="8">
        <v>14</v>
      </c>
      <c r="M1548" s="116"/>
      <c r="P15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&lt;tr&gt;&lt;td&gt;60220-0250&lt;/td&gt;&lt;td&gt;900mm span, 1800mm rise precast reinforced concrete box culvert&lt;/td&gt;&lt;td&gt;m&lt;/td&gt;&lt;td&gt;3 FEET SPAN, 6 FEET RISE PRECAST REINFORCED CONCRETE BOX CULVERT&lt;/td&gt;&lt;td&gt;LNFT&lt;/td&gt;&lt;td&gt;0&lt;/td&gt;&lt;td&gt;3&lt;/td&gt;&lt;td&gt;N&lt;/td&gt;&lt;td&gt; &lt;/td&gt;&lt;td&gt;&lt;/td&gt;&lt;/tr&gt;</v>
      </c>
      <c r="Q1548" s="106" t="str">
        <f>IF(PayItems[[#This Row],[Date Added / Modified]]&gt;0,TEXT(PayItems[[#This Row],[Date Added / Modified]],"m/d/yyy"),"")</f>
        <v/>
      </c>
    </row>
    <row r="1549" spans="1:17" x14ac:dyDescent="0.2">
      <c r="A1549" s="6" t="s">
        <v>2662</v>
      </c>
      <c r="B1549" s="8" t="s">
        <v>2663</v>
      </c>
      <c r="C1549" s="8" t="s">
        <v>110</v>
      </c>
      <c r="D1549" s="8" t="s">
        <v>2664</v>
      </c>
      <c r="E1549" s="8" t="s">
        <v>63</v>
      </c>
      <c r="F1549" s="8">
        <v>0</v>
      </c>
      <c r="G1549" s="8">
        <v>3</v>
      </c>
      <c r="H1549" s="6" t="s">
        <v>344</v>
      </c>
      <c r="I1549" s="176" t="s">
        <v>11389</v>
      </c>
      <c r="J1549" s="176" t="s">
        <v>11389</v>
      </c>
      <c r="K1549" s="176" t="s">
        <v>11388</v>
      </c>
      <c r="L1549" s="8">
        <v>14</v>
      </c>
      <c r="M1549" s="116"/>
      <c r="P15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&lt;tr&gt;&lt;td&gt;60220-0290&lt;/td&gt;&lt;td&gt;1200mm span, 600mm rise precast reinforced concrete box culvert&lt;/td&gt;&lt;td&gt;m&lt;/td&gt;&lt;td&gt;4 FEET SPAN, 2 FEET RISE PRECAST REINFORCED CONCRETE BOX CULVERT&lt;/td&gt;&lt;td&gt;LNFT&lt;/td&gt;&lt;td&gt;0&lt;/td&gt;&lt;td&gt;3&lt;/td&gt;&lt;td&gt;N&lt;/td&gt;&lt;td&gt; &lt;/td&gt;&lt;td&gt;&lt;/td&gt;&lt;/tr&gt;</v>
      </c>
      <c r="Q1549" s="106" t="str">
        <f>IF(PayItems[[#This Row],[Date Added / Modified]]&gt;0,TEXT(PayItems[[#This Row],[Date Added / Modified]],"m/d/yyy"),"")</f>
        <v/>
      </c>
    </row>
    <row r="1550" spans="1:17" x14ac:dyDescent="0.2">
      <c r="A1550" s="6" t="s">
        <v>2665</v>
      </c>
      <c r="B1550" s="8" t="s">
        <v>2666</v>
      </c>
      <c r="C1550" s="8" t="s">
        <v>110</v>
      </c>
      <c r="D1550" s="8" t="s">
        <v>2667</v>
      </c>
      <c r="E1550" s="8" t="s">
        <v>63</v>
      </c>
      <c r="F1550" s="8">
        <v>0</v>
      </c>
      <c r="G1550" s="8">
        <v>3</v>
      </c>
      <c r="H1550" s="6" t="s">
        <v>344</v>
      </c>
      <c r="I1550" s="176" t="s">
        <v>11389</v>
      </c>
      <c r="J1550" s="176" t="s">
        <v>11389</v>
      </c>
      <c r="K1550" s="176" t="s">
        <v>11388</v>
      </c>
      <c r="L1550" s="8">
        <v>14</v>
      </c>
      <c r="M1550" s="116"/>
      <c r="P15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&lt;tr&gt;&lt;td&gt;60220-0300&lt;/td&gt;&lt;td&gt;1200mm span, 900mm rise precast reinforced concrete box culvert&lt;/td&gt;&lt;td&gt;m&lt;/td&gt;&lt;td&gt;4 FEET SPAN, 3 FEET RISE PRECAST REINFORCED CONCRETE BOX CULVERT&lt;/td&gt;&lt;td&gt;LNFT&lt;/td&gt;&lt;td&gt;0&lt;/td&gt;&lt;td&gt;3&lt;/td&gt;&lt;td&gt;N&lt;/td&gt;&lt;td&gt; &lt;/td&gt;&lt;td&gt;&lt;/td&gt;&lt;/tr&gt;</v>
      </c>
      <c r="Q1550" s="106" t="str">
        <f>IF(PayItems[[#This Row],[Date Added / Modified]]&gt;0,TEXT(PayItems[[#This Row],[Date Added / Modified]],"m/d/yyy"),"")</f>
        <v/>
      </c>
    </row>
    <row r="1551" spans="1:17" x14ac:dyDescent="0.2">
      <c r="A1551" s="6" t="s">
        <v>2668</v>
      </c>
      <c r="B1551" s="8" t="s">
        <v>2669</v>
      </c>
      <c r="C1551" s="8" t="s">
        <v>110</v>
      </c>
      <c r="D1551" s="8" t="s">
        <v>2670</v>
      </c>
      <c r="E1551" s="8" t="s">
        <v>63</v>
      </c>
      <c r="F1551" s="8">
        <v>0</v>
      </c>
      <c r="G1551" s="8">
        <v>3</v>
      </c>
      <c r="H1551" s="6" t="s">
        <v>344</v>
      </c>
      <c r="I1551" s="176" t="s">
        <v>11389</v>
      </c>
      <c r="J1551" s="176" t="s">
        <v>11389</v>
      </c>
      <c r="K1551" s="176" t="s">
        <v>11388</v>
      </c>
      <c r="L1551" s="8">
        <v>14</v>
      </c>
      <c r="M1551" s="116"/>
      <c r="P15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&lt;tr&gt;&lt;td&gt;60220-0350&lt;/td&gt;&lt;td&gt;1200mm span, 1200mm rise precast reinforced concrete box culvert&lt;/td&gt;&lt;td&gt;m&lt;/td&gt;&lt;td&gt;4 FEET SPAN, 4 FEET RISE PRECAST REINFORCED CONCRETE BOX CULVERT&lt;/td&gt;&lt;td&gt;LNFT&lt;/td&gt;&lt;td&gt;0&lt;/td&gt;&lt;td&gt;3&lt;/td&gt;&lt;td&gt;N&lt;/td&gt;&lt;td&gt; &lt;/td&gt;&lt;td&gt;&lt;/td&gt;&lt;/tr&gt;</v>
      </c>
      <c r="Q1551" s="106" t="str">
        <f>IF(PayItems[[#This Row],[Date Added / Modified]]&gt;0,TEXT(PayItems[[#This Row],[Date Added / Modified]],"m/d/yyy"),"")</f>
        <v/>
      </c>
    </row>
    <row r="1552" spans="1:17" x14ac:dyDescent="0.2">
      <c r="A1552" s="6" t="s">
        <v>2671</v>
      </c>
      <c r="B1552" s="8" t="s">
        <v>2672</v>
      </c>
      <c r="C1552" s="8" t="s">
        <v>110</v>
      </c>
      <c r="D1552" s="8" t="s">
        <v>2673</v>
      </c>
      <c r="E1552" s="8" t="s">
        <v>63</v>
      </c>
      <c r="F1552" s="8">
        <v>0</v>
      </c>
      <c r="G1552" s="8">
        <v>3</v>
      </c>
      <c r="H1552" s="6" t="s">
        <v>344</v>
      </c>
      <c r="I1552" s="176" t="s">
        <v>11389</v>
      </c>
      <c r="J1552" s="176" t="s">
        <v>11389</v>
      </c>
      <c r="K1552" s="176" t="s">
        <v>11388</v>
      </c>
      <c r="L1552" s="8">
        <v>14</v>
      </c>
      <c r="M1552" s="116"/>
      <c r="P15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&lt;tr&gt;&lt;td&gt;60220-0400&lt;/td&gt;&lt;td&gt;1200mm span, 1500mm rise precast reinforced concrete box culvert&lt;/td&gt;&lt;td&gt;m&lt;/td&gt;&lt;td&gt;4 FEET SPAN, 5 FEET RISE PRECAST REINFORCED CONCRETE BOX CULVERT&lt;/td&gt;&lt;td&gt;LNFT&lt;/td&gt;&lt;td&gt;0&lt;/td&gt;&lt;td&gt;3&lt;/td&gt;&lt;td&gt;N&lt;/td&gt;&lt;td&gt; &lt;/td&gt;&lt;td&gt;&lt;/td&gt;&lt;/tr&gt;</v>
      </c>
      <c r="Q1552" s="106" t="str">
        <f>IF(PayItems[[#This Row],[Date Added / Modified]]&gt;0,TEXT(PayItems[[#This Row],[Date Added / Modified]],"m/d/yyy"),"")</f>
        <v/>
      </c>
    </row>
    <row r="1553" spans="1:17" x14ac:dyDescent="0.2">
      <c r="A1553" s="6" t="s">
        <v>2674</v>
      </c>
      <c r="B1553" s="8" t="s">
        <v>2675</v>
      </c>
      <c r="C1553" s="8" t="s">
        <v>110</v>
      </c>
      <c r="D1553" s="8" t="s">
        <v>2676</v>
      </c>
      <c r="E1553" s="8" t="s">
        <v>63</v>
      </c>
      <c r="F1553" s="8">
        <v>0</v>
      </c>
      <c r="G1553" s="8">
        <v>3</v>
      </c>
      <c r="H1553" s="6" t="s">
        <v>344</v>
      </c>
      <c r="I1553" s="176" t="s">
        <v>11389</v>
      </c>
      <c r="J1553" s="176" t="s">
        <v>11389</v>
      </c>
      <c r="K1553" s="176" t="s">
        <v>11388</v>
      </c>
      <c r="L1553" s="8">
        <v>14</v>
      </c>
      <c r="M1553" s="116"/>
      <c r="P15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&lt;tr&gt;&lt;td&gt;60220-0450&lt;/td&gt;&lt;td&gt;1200mm span, 1800mm rise precast reinforced concrete box culvert&lt;/td&gt;&lt;td&gt;m&lt;/td&gt;&lt;td&gt;4 FEET SPAN, 6 FEET RISE PRECAST REINFORCED CONCRETE BOX CULVERT&lt;/td&gt;&lt;td&gt;LNFT&lt;/td&gt;&lt;td&gt;0&lt;/td&gt;&lt;td&gt;3&lt;/td&gt;&lt;td&gt;N&lt;/td&gt;&lt;td&gt; &lt;/td&gt;&lt;td&gt;&lt;/td&gt;&lt;/tr&gt;</v>
      </c>
      <c r="Q1553" s="106" t="str">
        <f>IF(PayItems[[#This Row],[Date Added / Modified]]&gt;0,TEXT(PayItems[[#This Row],[Date Added / Modified]],"m/d/yyy"),"")</f>
        <v/>
      </c>
    </row>
    <row r="1554" spans="1:17" x14ac:dyDescent="0.2">
      <c r="A1554" s="6" t="s">
        <v>2677</v>
      </c>
      <c r="B1554" s="8" t="s">
        <v>2678</v>
      </c>
      <c r="C1554" s="8" t="s">
        <v>110</v>
      </c>
      <c r="D1554" s="8" t="s">
        <v>2679</v>
      </c>
      <c r="E1554" s="8" t="s">
        <v>63</v>
      </c>
      <c r="F1554" s="8">
        <v>0</v>
      </c>
      <c r="G1554" s="8">
        <v>3</v>
      </c>
      <c r="H1554" s="6" t="s">
        <v>344</v>
      </c>
      <c r="I1554" s="176" t="s">
        <v>11389</v>
      </c>
      <c r="J1554" s="176" t="s">
        <v>11389</v>
      </c>
      <c r="K1554" s="176" t="s">
        <v>11388</v>
      </c>
      <c r="L1554" s="8">
        <v>14</v>
      </c>
      <c r="M1554" s="116"/>
      <c r="P15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&lt;tr&gt;&lt;td&gt;60220-0500&lt;/td&gt;&lt;td&gt;1200mm span, 2100mm rise precast reinforced concrete box culvert&lt;/td&gt;&lt;td&gt;m&lt;/td&gt;&lt;td&gt;4 FEET SPAN, 7 FEET RISE PRECAST REINFORCED CONCRETE BOX CULVERT&lt;/td&gt;&lt;td&gt;LNFT&lt;/td&gt;&lt;td&gt;0&lt;/td&gt;&lt;td&gt;3&lt;/td&gt;&lt;td&gt;N&lt;/td&gt;&lt;td&gt; &lt;/td&gt;&lt;td&gt;&lt;/td&gt;&lt;/tr&gt;</v>
      </c>
      <c r="Q1554" s="106" t="str">
        <f>IF(PayItems[[#This Row],[Date Added / Modified]]&gt;0,TEXT(PayItems[[#This Row],[Date Added / Modified]],"m/d/yyy"),"")</f>
        <v/>
      </c>
    </row>
    <row r="1555" spans="1:17" x14ac:dyDescent="0.2">
      <c r="A1555" s="6" t="s">
        <v>2680</v>
      </c>
      <c r="B1555" s="8" t="s">
        <v>2681</v>
      </c>
      <c r="C1555" s="8" t="s">
        <v>110</v>
      </c>
      <c r="D1555" s="8" t="s">
        <v>2682</v>
      </c>
      <c r="E1555" s="8" t="s">
        <v>63</v>
      </c>
      <c r="F1555" s="8">
        <v>0</v>
      </c>
      <c r="G1555" s="8">
        <v>3</v>
      </c>
      <c r="H1555" s="6" t="s">
        <v>344</v>
      </c>
      <c r="I1555" s="176" t="s">
        <v>11389</v>
      </c>
      <c r="J1555" s="176" t="s">
        <v>11389</v>
      </c>
      <c r="K1555" s="176" t="s">
        <v>11388</v>
      </c>
      <c r="L1555" s="8">
        <v>14</v>
      </c>
      <c r="M1555" s="116"/>
      <c r="P15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&lt;tr&gt;&lt;td&gt;60220-0520&lt;/td&gt;&lt;td&gt;1500mm span, 600mm rise precast reinforced concrete box culvert&lt;/td&gt;&lt;td&gt;m&lt;/td&gt;&lt;td&gt;5 FEET SPAN, 2 FEET RISE PRECAST REINFORCED CONCRETE BOX CULVERT&lt;/td&gt;&lt;td&gt;LNFT&lt;/td&gt;&lt;td&gt;0&lt;/td&gt;&lt;td&gt;3&lt;/td&gt;&lt;td&gt;N&lt;/td&gt;&lt;td&gt; &lt;/td&gt;&lt;td&gt;&lt;/td&gt;&lt;/tr&gt;</v>
      </c>
      <c r="Q1555" s="106" t="str">
        <f>IF(PayItems[[#This Row],[Date Added / Modified]]&gt;0,TEXT(PayItems[[#This Row],[Date Added / Modified]],"m/d/yyy"),"")</f>
        <v/>
      </c>
    </row>
    <row r="1556" spans="1:17" x14ac:dyDescent="0.2">
      <c r="A1556" s="6" t="s">
        <v>2683</v>
      </c>
      <c r="B1556" s="8" t="s">
        <v>2684</v>
      </c>
      <c r="C1556" s="8" t="s">
        <v>110</v>
      </c>
      <c r="D1556" s="8" t="s">
        <v>2685</v>
      </c>
      <c r="E1556" s="8" t="s">
        <v>63</v>
      </c>
      <c r="F1556" s="8">
        <v>0</v>
      </c>
      <c r="G1556" s="8">
        <v>3</v>
      </c>
      <c r="H1556" s="6" t="s">
        <v>344</v>
      </c>
      <c r="I1556" s="176" t="s">
        <v>11389</v>
      </c>
      <c r="J1556" s="176" t="s">
        <v>11389</v>
      </c>
      <c r="K1556" s="176" t="s">
        <v>11388</v>
      </c>
      <c r="L1556" s="8">
        <v>14</v>
      </c>
      <c r="M1556" s="116"/>
      <c r="P15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&lt;tr&gt;&lt;td&gt;60220-0550&lt;/td&gt;&lt;td&gt;1500mm span, 900mm rise precast reinforced concrete box culvert&lt;/td&gt;&lt;td&gt;m&lt;/td&gt;&lt;td&gt;5 FEET SPAN, 3 FEET RISE PRECAST REINFORCED CONCRETE BOX CULVERT&lt;/td&gt;&lt;td&gt;LNFT&lt;/td&gt;&lt;td&gt;0&lt;/td&gt;&lt;td&gt;3&lt;/td&gt;&lt;td&gt;N&lt;/td&gt;&lt;td&gt; &lt;/td&gt;&lt;td&gt;&lt;/td&gt;&lt;/tr&gt;</v>
      </c>
      <c r="Q1556" s="106" t="str">
        <f>IF(PayItems[[#This Row],[Date Added / Modified]]&gt;0,TEXT(PayItems[[#This Row],[Date Added / Modified]],"m/d/yyy"),"")</f>
        <v/>
      </c>
    </row>
    <row r="1557" spans="1:17" x14ac:dyDescent="0.2">
      <c r="A1557" s="6" t="s">
        <v>2686</v>
      </c>
      <c r="B1557" s="8" t="s">
        <v>2687</v>
      </c>
      <c r="C1557" s="8" t="s">
        <v>110</v>
      </c>
      <c r="D1557" s="8" t="s">
        <v>2688</v>
      </c>
      <c r="E1557" s="8" t="s">
        <v>63</v>
      </c>
      <c r="F1557" s="8">
        <v>0</v>
      </c>
      <c r="G1557" s="8">
        <v>3</v>
      </c>
      <c r="H1557" s="6" t="s">
        <v>344</v>
      </c>
      <c r="I1557" s="176" t="s">
        <v>11389</v>
      </c>
      <c r="J1557" s="176" t="s">
        <v>11389</v>
      </c>
      <c r="K1557" s="176" t="s">
        <v>11388</v>
      </c>
      <c r="L1557" s="8">
        <v>14</v>
      </c>
      <c r="M1557" s="116"/>
      <c r="P15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&lt;tr&gt;&lt;td&gt;60220-0600&lt;/td&gt;&lt;td&gt;1500mm span, 1200mm rise precast reinforced concrete box culvert&lt;/td&gt;&lt;td&gt;m&lt;/td&gt;&lt;td&gt;5 FEET SPAN, 4 FEET RISE PRECAST REINFORCED CONCRETE BOX CULVERT&lt;/td&gt;&lt;td&gt;LNFT&lt;/td&gt;&lt;td&gt;0&lt;/td&gt;&lt;td&gt;3&lt;/td&gt;&lt;td&gt;N&lt;/td&gt;&lt;td&gt; &lt;/td&gt;&lt;td&gt;&lt;/td&gt;&lt;/tr&gt;</v>
      </c>
      <c r="Q1557" s="106" t="str">
        <f>IF(PayItems[[#This Row],[Date Added / Modified]]&gt;0,TEXT(PayItems[[#This Row],[Date Added / Modified]],"m/d/yyy"),"")</f>
        <v/>
      </c>
    </row>
    <row r="1558" spans="1:17" x14ac:dyDescent="0.2">
      <c r="A1558" s="6" t="s">
        <v>2689</v>
      </c>
      <c r="B1558" s="8" t="s">
        <v>2690</v>
      </c>
      <c r="C1558" s="8" t="s">
        <v>110</v>
      </c>
      <c r="D1558" s="8" t="s">
        <v>2691</v>
      </c>
      <c r="E1558" s="8" t="s">
        <v>63</v>
      </c>
      <c r="F1558" s="8">
        <v>0</v>
      </c>
      <c r="G1558" s="8">
        <v>3</v>
      </c>
      <c r="H1558" s="6" t="s">
        <v>344</v>
      </c>
      <c r="I1558" s="176" t="s">
        <v>11389</v>
      </c>
      <c r="J1558" s="176" t="s">
        <v>11389</v>
      </c>
      <c r="K1558" s="176" t="s">
        <v>11388</v>
      </c>
      <c r="L1558" s="8">
        <v>14</v>
      </c>
      <c r="M1558" s="116"/>
      <c r="P15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&lt;tr&gt;&lt;td&gt;60220-0650&lt;/td&gt;&lt;td&gt;1500mm span, 1500mm rise precast reinforced concrete box culvert&lt;/td&gt;&lt;td&gt;m&lt;/td&gt;&lt;td&gt;5 FEET SPAN, 5 FEET RISE PRECAST REINFORCED CONCRETE BOX CULVERT&lt;/td&gt;&lt;td&gt;LNFT&lt;/td&gt;&lt;td&gt;0&lt;/td&gt;&lt;td&gt;3&lt;/td&gt;&lt;td&gt;N&lt;/td&gt;&lt;td&gt; &lt;/td&gt;&lt;td&gt;&lt;/td&gt;&lt;/tr&gt;</v>
      </c>
      <c r="Q1558" s="106" t="str">
        <f>IF(PayItems[[#This Row],[Date Added / Modified]]&gt;0,TEXT(PayItems[[#This Row],[Date Added / Modified]],"m/d/yyy"),"")</f>
        <v/>
      </c>
    </row>
    <row r="1559" spans="1:17" x14ac:dyDescent="0.2">
      <c r="A1559" s="6" t="s">
        <v>2692</v>
      </c>
      <c r="B1559" s="8" t="s">
        <v>2693</v>
      </c>
      <c r="C1559" s="8" t="s">
        <v>110</v>
      </c>
      <c r="D1559" s="8" t="s">
        <v>2694</v>
      </c>
      <c r="E1559" s="8" t="s">
        <v>63</v>
      </c>
      <c r="F1559" s="8">
        <v>0</v>
      </c>
      <c r="G1559" s="8">
        <v>3</v>
      </c>
      <c r="H1559" s="6" t="s">
        <v>344</v>
      </c>
      <c r="I1559" s="176" t="s">
        <v>11389</v>
      </c>
      <c r="J1559" s="176" t="s">
        <v>11389</v>
      </c>
      <c r="K1559" s="176" t="s">
        <v>11388</v>
      </c>
      <c r="L1559" s="8">
        <v>14</v>
      </c>
      <c r="M1559" s="116"/>
      <c r="P15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&lt;tr&gt;&lt;td&gt;60220-0700&lt;/td&gt;&lt;td&gt;1500mm span, 1800mm rise precast reinforced concrete box culvert&lt;/td&gt;&lt;td&gt;m&lt;/td&gt;&lt;td&gt;5 FEET SPAN, 6 FEET RISE PRECAST REINFORCED CONCRETE BOX CULVERT&lt;/td&gt;&lt;td&gt;LNFT&lt;/td&gt;&lt;td&gt;0&lt;/td&gt;&lt;td&gt;3&lt;/td&gt;&lt;td&gt;N&lt;/td&gt;&lt;td&gt; &lt;/td&gt;&lt;td&gt;&lt;/td&gt;&lt;/tr&gt;</v>
      </c>
      <c r="Q1559" s="106" t="str">
        <f>IF(PayItems[[#This Row],[Date Added / Modified]]&gt;0,TEXT(PayItems[[#This Row],[Date Added / Modified]],"m/d/yyy"),"")</f>
        <v/>
      </c>
    </row>
    <row r="1560" spans="1:17" x14ac:dyDescent="0.2">
      <c r="A1560" s="6" t="s">
        <v>2695</v>
      </c>
      <c r="B1560" s="8" t="s">
        <v>2696</v>
      </c>
      <c r="C1560" s="8" t="s">
        <v>110</v>
      </c>
      <c r="D1560" s="8" t="s">
        <v>2697</v>
      </c>
      <c r="E1560" s="8" t="s">
        <v>63</v>
      </c>
      <c r="F1560" s="8">
        <v>0</v>
      </c>
      <c r="G1560" s="8">
        <v>3</v>
      </c>
      <c r="H1560" s="6" t="s">
        <v>344</v>
      </c>
      <c r="I1560" s="176" t="s">
        <v>11389</v>
      </c>
      <c r="J1560" s="176" t="s">
        <v>11389</v>
      </c>
      <c r="K1560" s="176" t="s">
        <v>11388</v>
      </c>
      <c r="L1560" s="8">
        <v>14</v>
      </c>
      <c r="M1560" s="116"/>
      <c r="P15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&lt;tr&gt;&lt;td&gt;60220-0750&lt;/td&gt;&lt;td&gt;1500mm span, 2100mm rise precast reinforced concrete box culvert&lt;/td&gt;&lt;td&gt;m&lt;/td&gt;&lt;td&gt;5 FEET SPAN, 7 FEET RISE PRECAST REINFORCED CONCRETE BOX CULVERT&lt;/td&gt;&lt;td&gt;LNFT&lt;/td&gt;&lt;td&gt;0&lt;/td&gt;&lt;td&gt;3&lt;/td&gt;&lt;td&gt;N&lt;/td&gt;&lt;td&gt; &lt;/td&gt;&lt;td&gt;&lt;/td&gt;&lt;/tr&gt;</v>
      </c>
      <c r="Q1560" s="106" t="str">
        <f>IF(PayItems[[#This Row],[Date Added / Modified]]&gt;0,TEXT(PayItems[[#This Row],[Date Added / Modified]],"m/d/yyy"),"")</f>
        <v/>
      </c>
    </row>
    <row r="1561" spans="1:17" x14ac:dyDescent="0.2">
      <c r="A1561" s="6" t="s">
        <v>2698</v>
      </c>
      <c r="B1561" s="8" t="s">
        <v>2699</v>
      </c>
      <c r="C1561" s="8" t="s">
        <v>110</v>
      </c>
      <c r="D1561" s="8" t="s">
        <v>2700</v>
      </c>
      <c r="E1561" s="8" t="s">
        <v>63</v>
      </c>
      <c r="F1561" s="8">
        <v>0</v>
      </c>
      <c r="G1561" s="8">
        <v>3</v>
      </c>
      <c r="H1561" s="6" t="s">
        <v>344</v>
      </c>
      <c r="I1561" s="176" t="s">
        <v>11389</v>
      </c>
      <c r="J1561" s="176" t="s">
        <v>11389</v>
      </c>
      <c r="K1561" s="176" t="s">
        <v>11388</v>
      </c>
      <c r="L1561" s="8">
        <v>14</v>
      </c>
      <c r="M1561" s="116"/>
      <c r="P15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&lt;tr&gt;&lt;td&gt;60220-0800&lt;/td&gt;&lt;td&gt;1500mm span, 2400mm rise precast reinforced concrete box culvert&lt;/td&gt;&lt;td&gt;m&lt;/td&gt;&lt;td&gt;5 FEET SPAN, 8 FEET RISE PRECAST REINFORCED CONCRETE BOX CULVERT&lt;/td&gt;&lt;td&gt;LNFT&lt;/td&gt;&lt;td&gt;0&lt;/td&gt;&lt;td&gt;3&lt;/td&gt;&lt;td&gt;N&lt;/td&gt;&lt;td&gt; &lt;/td&gt;&lt;td&gt;&lt;/td&gt;&lt;/tr&gt;</v>
      </c>
      <c r="Q1561" s="106" t="str">
        <f>IF(PayItems[[#This Row],[Date Added / Modified]]&gt;0,TEXT(PayItems[[#This Row],[Date Added / Modified]],"m/d/yyy"),"")</f>
        <v/>
      </c>
    </row>
    <row r="1562" spans="1:17" x14ac:dyDescent="0.2">
      <c r="A1562" s="6" t="s">
        <v>2701</v>
      </c>
      <c r="B1562" s="8" t="s">
        <v>2702</v>
      </c>
      <c r="C1562" s="8" t="s">
        <v>110</v>
      </c>
      <c r="D1562" s="8" t="s">
        <v>2703</v>
      </c>
      <c r="E1562" s="8" t="s">
        <v>63</v>
      </c>
      <c r="F1562" s="8">
        <v>0</v>
      </c>
      <c r="G1562" s="8">
        <v>3</v>
      </c>
      <c r="H1562" s="6" t="s">
        <v>344</v>
      </c>
      <c r="I1562" s="176" t="s">
        <v>11389</v>
      </c>
      <c r="J1562" s="176" t="s">
        <v>11389</v>
      </c>
      <c r="K1562" s="176" t="s">
        <v>11388</v>
      </c>
      <c r="L1562" s="8">
        <v>14</v>
      </c>
      <c r="M1562" s="116"/>
      <c r="P15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&lt;tr&gt;&lt;td&gt;60220-0850&lt;/td&gt;&lt;td&gt;1500mm span, 2700mm rise precast reinforced concrete box culvert&lt;/td&gt;&lt;td&gt;m&lt;/td&gt;&lt;td&gt;5 FEET SPAN, 9 FEET RISE PRECAST REINFORCED CONCRETE BOX CULVERT&lt;/td&gt;&lt;td&gt;LNFT&lt;/td&gt;&lt;td&gt;0&lt;/td&gt;&lt;td&gt;3&lt;/td&gt;&lt;td&gt;N&lt;/td&gt;&lt;td&gt; &lt;/td&gt;&lt;td&gt;&lt;/td&gt;&lt;/tr&gt;</v>
      </c>
      <c r="Q1562" s="106" t="str">
        <f>IF(PayItems[[#This Row],[Date Added / Modified]]&gt;0,TEXT(PayItems[[#This Row],[Date Added / Modified]],"m/d/yyy"),"")</f>
        <v/>
      </c>
    </row>
    <row r="1563" spans="1:17" x14ac:dyDescent="0.2">
      <c r="A1563" s="6" t="s">
        <v>2704</v>
      </c>
      <c r="B1563" s="8" t="s">
        <v>2705</v>
      </c>
      <c r="C1563" s="8" t="s">
        <v>110</v>
      </c>
      <c r="D1563" s="8" t="s">
        <v>2706</v>
      </c>
      <c r="E1563" s="8" t="s">
        <v>63</v>
      </c>
      <c r="F1563" s="8">
        <v>0</v>
      </c>
      <c r="G1563" s="8">
        <v>3</v>
      </c>
      <c r="H1563" s="6" t="s">
        <v>344</v>
      </c>
      <c r="I1563" s="176" t="s">
        <v>11389</v>
      </c>
      <c r="J1563" s="176" t="s">
        <v>11389</v>
      </c>
      <c r="K1563" s="176" t="s">
        <v>11388</v>
      </c>
      <c r="L1563" s="8">
        <v>14</v>
      </c>
      <c r="M1563" s="116"/>
      <c r="P15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&lt;tr&gt;&lt;td&gt;60220-0900&lt;/td&gt;&lt;td&gt;1500mm span, 3000mm rise precast reinforced concrete box culvert&lt;/td&gt;&lt;td&gt;m&lt;/td&gt;&lt;td&gt;5 FEET SPAN, 10 FEET RISE PRECAST REINFORCED CONCRETE BOX CULVERT&lt;/td&gt;&lt;td&gt;LNFT&lt;/td&gt;&lt;td&gt;0&lt;/td&gt;&lt;td&gt;3&lt;/td&gt;&lt;td&gt;N&lt;/td&gt;&lt;td&gt; &lt;/td&gt;&lt;td&gt;&lt;/td&gt;&lt;/tr&gt;</v>
      </c>
      <c r="Q1563" s="106" t="str">
        <f>IF(PayItems[[#This Row],[Date Added / Modified]]&gt;0,TEXT(PayItems[[#This Row],[Date Added / Modified]],"m/d/yyy"),"")</f>
        <v/>
      </c>
    </row>
    <row r="1564" spans="1:17" x14ac:dyDescent="0.2">
      <c r="A1564" s="6" t="s">
        <v>2707</v>
      </c>
      <c r="B1564" s="8" t="s">
        <v>2708</v>
      </c>
      <c r="C1564" s="8" t="s">
        <v>110</v>
      </c>
      <c r="D1564" s="8" t="s">
        <v>2709</v>
      </c>
      <c r="E1564" s="8" t="s">
        <v>63</v>
      </c>
      <c r="F1564" s="8">
        <v>0</v>
      </c>
      <c r="G1564" s="8">
        <v>3</v>
      </c>
      <c r="H1564" s="6" t="s">
        <v>344</v>
      </c>
      <c r="I1564" s="176" t="s">
        <v>11389</v>
      </c>
      <c r="J1564" s="176" t="s">
        <v>11389</v>
      </c>
      <c r="K1564" s="176" t="s">
        <v>11388</v>
      </c>
      <c r="L1564" s="8">
        <v>14</v>
      </c>
      <c r="M1564" s="116"/>
      <c r="P15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&lt;tr&gt;&lt;td&gt;60220-0950&lt;/td&gt;&lt;td&gt;1500mm span, 3300mm rise precast reinforced concrete box culvert&lt;/td&gt;&lt;td&gt;m&lt;/td&gt;&lt;td&gt;5 FEET SPAN, 11 FEET RISE PRECAST REINFORCED CONCRETE BOX CULVERT&lt;/td&gt;&lt;td&gt;LNFT&lt;/td&gt;&lt;td&gt;0&lt;/td&gt;&lt;td&gt;3&lt;/td&gt;&lt;td&gt;N&lt;/td&gt;&lt;td&gt; &lt;/td&gt;&lt;td&gt;&lt;/td&gt;&lt;/tr&gt;</v>
      </c>
      <c r="Q1564" s="106" t="str">
        <f>IF(PayItems[[#This Row],[Date Added / Modified]]&gt;0,TEXT(PayItems[[#This Row],[Date Added / Modified]],"m/d/yyy"),"")</f>
        <v/>
      </c>
    </row>
    <row r="1565" spans="1:17" x14ac:dyDescent="0.2">
      <c r="A1565" s="6" t="s">
        <v>2710</v>
      </c>
      <c r="B1565" s="8" t="s">
        <v>2711</v>
      </c>
      <c r="C1565" s="8" t="s">
        <v>110</v>
      </c>
      <c r="D1565" s="8" t="s">
        <v>2712</v>
      </c>
      <c r="E1565" s="8" t="s">
        <v>63</v>
      </c>
      <c r="F1565" s="8">
        <v>0</v>
      </c>
      <c r="G1565" s="8">
        <v>3</v>
      </c>
      <c r="H1565" s="6" t="s">
        <v>344</v>
      </c>
      <c r="I1565" s="176" t="s">
        <v>11389</v>
      </c>
      <c r="J1565" s="176" t="s">
        <v>11389</v>
      </c>
      <c r="K1565" s="176" t="s">
        <v>11388</v>
      </c>
      <c r="L1565" s="8">
        <v>14</v>
      </c>
      <c r="M1565" s="116"/>
      <c r="P15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&lt;tr&gt;&lt;td&gt;60220-1000&lt;/td&gt;&lt;td&gt;1500mm span, 3600mm rise precast reinforced concrete box culvert&lt;/td&gt;&lt;td&gt;m&lt;/td&gt;&lt;td&gt;5 FEET SPAN, 12 FEET RISE PRECAST REINFORCED CONCRETE BOX CULVERT&lt;/td&gt;&lt;td&gt;LNFT&lt;/td&gt;&lt;td&gt;0&lt;/td&gt;&lt;td&gt;3&lt;/td&gt;&lt;td&gt;N&lt;/td&gt;&lt;td&gt; &lt;/td&gt;&lt;td&gt;&lt;/td&gt;&lt;/tr&gt;</v>
      </c>
      <c r="Q1565" s="106" t="str">
        <f>IF(PayItems[[#This Row],[Date Added / Modified]]&gt;0,TEXT(PayItems[[#This Row],[Date Added / Modified]],"m/d/yyy"),"")</f>
        <v/>
      </c>
    </row>
    <row r="1566" spans="1:17" x14ac:dyDescent="0.2">
      <c r="A1566" s="6" t="s">
        <v>2713</v>
      </c>
      <c r="B1566" s="8" t="s">
        <v>2714</v>
      </c>
      <c r="C1566" s="8" t="s">
        <v>110</v>
      </c>
      <c r="D1566" s="8" t="s">
        <v>2715</v>
      </c>
      <c r="E1566" s="8" t="s">
        <v>63</v>
      </c>
      <c r="F1566" s="8">
        <v>0</v>
      </c>
      <c r="G1566" s="8">
        <v>3</v>
      </c>
      <c r="H1566" s="6" t="s">
        <v>344</v>
      </c>
      <c r="I1566" s="176" t="s">
        <v>11389</v>
      </c>
      <c r="J1566" s="176" t="s">
        <v>11389</v>
      </c>
      <c r="K1566" s="176" t="s">
        <v>11388</v>
      </c>
      <c r="L1566" s="8">
        <v>14</v>
      </c>
      <c r="M1566" s="116"/>
      <c r="P15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&lt;tr&gt;&lt;td&gt;60220-1050&lt;/td&gt;&lt;td&gt;1500mm span, 4200mm rise precast reinforced concrete box culvert&lt;/td&gt;&lt;td&gt;m&lt;/td&gt;&lt;td&gt;5 FEET SPAN, 14 FEET RISE PRECAST REINFORCED CONCRETE BOX CULVERT&lt;/td&gt;&lt;td&gt;LNFT&lt;/td&gt;&lt;td&gt;0&lt;/td&gt;&lt;td&gt;3&lt;/td&gt;&lt;td&gt;N&lt;/td&gt;&lt;td&gt; &lt;/td&gt;&lt;td&gt;&lt;/td&gt;&lt;/tr&gt;</v>
      </c>
      <c r="Q1566" s="106" t="str">
        <f>IF(PayItems[[#This Row],[Date Added / Modified]]&gt;0,TEXT(PayItems[[#This Row],[Date Added / Modified]],"m/d/yyy"),"")</f>
        <v/>
      </c>
    </row>
    <row r="1567" spans="1:17" x14ac:dyDescent="0.2">
      <c r="A1567" s="6" t="s">
        <v>2716</v>
      </c>
      <c r="B1567" s="8" t="s">
        <v>2717</v>
      </c>
      <c r="C1567" s="8" t="s">
        <v>110</v>
      </c>
      <c r="D1567" s="8" t="s">
        <v>2718</v>
      </c>
      <c r="E1567" s="8" t="s">
        <v>63</v>
      </c>
      <c r="F1567" s="8">
        <v>0</v>
      </c>
      <c r="G1567" s="8">
        <v>3</v>
      </c>
      <c r="H1567" s="6" t="s">
        <v>344</v>
      </c>
      <c r="I1567" s="176" t="s">
        <v>11389</v>
      </c>
      <c r="J1567" s="176" t="s">
        <v>11389</v>
      </c>
      <c r="K1567" s="176" t="s">
        <v>11388</v>
      </c>
      <c r="L1567" s="8">
        <v>14</v>
      </c>
      <c r="M1567" s="116"/>
      <c r="P15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&lt;tr&gt;&lt;td&gt;60220-1100&lt;/td&gt;&lt;td&gt;1500mm span, 4800mm rise precast reinforced concrete box culvert&lt;/td&gt;&lt;td&gt;m&lt;/td&gt;&lt;td&gt;5 FEET SPAN, 16 FEET RISE PRECAST REINFORCED CONCRETE BOX CULVERT&lt;/td&gt;&lt;td&gt;LNFT&lt;/td&gt;&lt;td&gt;0&lt;/td&gt;&lt;td&gt;3&lt;/td&gt;&lt;td&gt;N&lt;/td&gt;&lt;td&gt; &lt;/td&gt;&lt;td&gt;&lt;/td&gt;&lt;/tr&gt;</v>
      </c>
      <c r="Q1567" s="106" t="str">
        <f>IF(PayItems[[#This Row],[Date Added / Modified]]&gt;0,TEXT(PayItems[[#This Row],[Date Added / Modified]],"m/d/yyy"),"")</f>
        <v/>
      </c>
    </row>
    <row r="1568" spans="1:17" x14ac:dyDescent="0.2">
      <c r="A1568" s="6" t="s">
        <v>2719</v>
      </c>
      <c r="B1568" s="8" t="s">
        <v>2720</v>
      </c>
      <c r="C1568" s="8" t="s">
        <v>110</v>
      </c>
      <c r="D1568" s="8" t="s">
        <v>2721</v>
      </c>
      <c r="E1568" s="8" t="s">
        <v>63</v>
      </c>
      <c r="F1568" s="8">
        <v>0</v>
      </c>
      <c r="G1568" s="8">
        <v>3</v>
      </c>
      <c r="H1568" s="6" t="s">
        <v>344</v>
      </c>
      <c r="I1568" s="176" t="s">
        <v>11389</v>
      </c>
      <c r="J1568" s="176" t="s">
        <v>11389</v>
      </c>
      <c r="K1568" s="176" t="s">
        <v>11388</v>
      </c>
      <c r="L1568" s="8">
        <v>14</v>
      </c>
      <c r="M1568" s="116"/>
      <c r="P15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&lt;tr&gt;&lt;td&gt;60220-1150&lt;/td&gt;&lt;td&gt;1800mm span, 900mm rise precast reinforced concrete box culvert&lt;/td&gt;&lt;td&gt;m&lt;/td&gt;&lt;td&gt;6 FEET SPAN, 3 FEET RISE PRECAST REINFORCED CONCRETE BOX CULVERT&lt;/td&gt;&lt;td&gt;LNFT&lt;/td&gt;&lt;td&gt;0&lt;/td&gt;&lt;td&gt;3&lt;/td&gt;&lt;td&gt;N&lt;/td&gt;&lt;td&gt; &lt;/td&gt;&lt;td&gt;&lt;/td&gt;&lt;/tr&gt;</v>
      </c>
      <c r="Q1568" s="106" t="str">
        <f>IF(PayItems[[#This Row],[Date Added / Modified]]&gt;0,TEXT(PayItems[[#This Row],[Date Added / Modified]],"m/d/yyy"),"")</f>
        <v/>
      </c>
    </row>
    <row r="1569" spans="1:17" x14ac:dyDescent="0.2">
      <c r="A1569" s="6" t="s">
        <v>2722</v>
      </c>
      <c r="B1569" s="8" t="s">
        <v>2723</v>
      </c>
      <c r="C1569" s="8" t="s">
        <v>110</v>
      </c>
      <c r="D1569" s="8" t="s">
        <v>2724</v>
      </c>
      <c r="E1569" s="8" t="s">
        <v>63</v>
      </c>
      <c r="F1569" s="8">
        <v>0</v>
      </c>
      <c r="G1569" s="8">
        <v>3</v>
      </c>
      <c r="H1569" s="6" t="s">
        <v>344</v>
      </c>
      <c r="I1569" s="176" t="s">
        <v>11389</v>
      </c>
      <c r="J1569" s="176" t="s">
        <v>11389</v>
      </c>
      <c r="K1569" s="176" t="s">
        <v>11388</v>
      </c>
      <c r="L1569" s="8">
        <v>14</v>
      </c>
      <c r="M1569" s="116"/>
      <c r="P15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&lt;tr&gt;&lt;td&gt;60220-1200&lt;/td&gt;&lt;td&gt;1800mm span, 1200mm rise precast reinforced concrete box culvert&lt;/td&gt;&lt;td&gt;m&lt;/td&gt;&lt;td&gt;6 FEET SPAN, 4 FEET RISE PRECAST REINFORCED CONCRETE BOX CULVERT&lt;/td&gt;&lt;td&gt;LNFT&lt;/td&gt;&lt;td&gt;0&lt;/td&gt;&lt;td&gt;3&lt;/td&gt;&lt;td&gt;N&lt;/td&gt;&lt;td&gt; &lt;/td&gt;&lt;td&gt;&lt;/td&gt;&lt;/tr&gt;</v>
      </c>
      <c r="Q1569" s="106" t="str">
        <f>IF(PayItems[[#This Row],[Date Added / Modified]]&gt;0,TEXT(PayItems[[#This Row],[Date Added / Modified]],"m/d/yyy"),"")</f>
        <v/>
      </c>
    </row>
    <row r="1570" spans="1:17" x14ac:dyDescent="0.2">
      <c r="A1570" s="6" t="s">
        <v>2725</v>
      </c>
      <c r="B1570" s="8" t="s">
        <v>2726</v>
      </c>
      <c r="C1570" s="8" t="s">
        <v>110</v>
      </c>
      <c r="D1570" s="8" t="s">
        <v>2727</v>
      </c>
      <c r="E1570" s="8" t="s">
        <v>63</v>
      </c>
      <c r="F1570" s="8">
        <v>0</v>
      </c>
      <c r="G1570" s="8">
        <v>3</v>
      </c>
      <c r="H1570" s="6" t="s">
        <v>344</v>
      </c>
      <c r="I1570" s="176" t="s">
        <v>11389</v>
      </c>
      <c r="J1570" s="176" t="s">
        <v>11389</v>
      </c>
      <c r="K1570" s="176" t="s">
        <v>11388</v>
      </c>
      <c r="L1570" s="8">
        <v>14</v>
      </c>
      <c r="M1570" s="116"/>
      <c r="P15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&lt;tr&gt;&lt;td&gt;60220-1250&lt;/td&gt;&lt;td&gt;1800mm span, 1500mm rise precast reinforced concrete box culvert&lt;/td&gt;&lt;td&gt;m&lt;/td&gt;&lt;td&gt;6 FEET SPAN, 5 FEET RISE PRECAST REINFORCED CONCRETE BOX CULVERT&lt;/td&gt;&lt;td&gt;LNFT&lt;/td&gt;&lt;td&gt;0&lt;/td&gt;&lt;td&gt;3&lt;/td&gt;&lt;td&gt;N&lt;/td&gt;&lt;td&gt; &lt;/td&gt;&lt;td&gt;&lt;/td&gt;&lt;/tr&gt;</v>
      </c>
      <c r="Q1570" s="106" t="str">
        <f>IF(PayItems[[#This Row],[Date Added / Modified]]&gt;0,TEXT(PayItems[[#This Row],[Date Added / Modified]],"m/d/yyy"),"")</f>
        <v/>
      </c>
    </row>
    <row r="1571" spans="1:17" x14ac:dyDescent="0.2">
      <c r="A1571" s="6" t="s">
        <v>2728</v>
      </c>
      <c r="B1571" s="8" t="s">
        <v>2729</v>
      </c>
      <c r="C1571" s="8" t="s">
        <v>110</v>
      </c>
      <c r="D1571" s="8" t="s">
        <v>2730</v>
      </c>
      <c r="E1571" s="8" t="s">
        <v>63</v>
      </c>
      <c r="F1571" s="8">
        <v>0</v>
      </c>
      <c r="G1571" s="8">
        <v>3</v>
      </c>
      <c r="H1571" s="6" t="s">
        <v>344</v>
      </c>
      <c r="I1571" s="176" t="s">
        <v>11389</v>
      </c>
      <c r="J1571" s="176" t="s">
        <v>11389</v>
      </c>
      <c r="K1571" s="176" t="s">
        <v>11388</v>
      </c>
      <c r="L1571" s="8">
        <v>14</v>
      </c>
      <c r="M1571" s="116"/>
      <c r="P15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&lt;tr&gt;&lt;td&gt;60220-1300&lt;/td&gt;&lt;td&gt;1800mm span, 1800mm rise precast reinforced concrete box culvert&lt;/td&gt;&lt;td&gt;m&lt;/td&gt;&lt;td&gt;6 FEET SPAN, 6 FEET RISE PRECAST REINFORCED CONCRETE BOX CULVERT&lt;/td&gt;&lt;td&gt;LNFT&lt;/td&gt;&lt;td&gt;0&lt;/td&gt;&lt;td&gt;3&lt;/td&gt;&lt;td&gt;N&lt;/td&gt;&lt;td&gt; &lt;/td&gt;&lt;td&gt;&lt;/td&gt;&lt;/tr&gt;</v>
      </c>
      <c r="Q1571" s="106" t="str">
        <f>IF(PayItems[[#This Row],[Date Added / Modified]]&gt;0,TEXT(PayItems[[#This Row],[Date Added / Modified]],"m/d/yyy"),"")</f>
        <v/>
      </c>
    </row>
    <row r="1572" spans="1:17" x14ac:dyDescent="0.2">
      <c r="A1572" s="6" t="s">
        <v>2731</v>
      </c>
      <c r="B1572" s="8" t="s">
        <v>2732</v>
      </c>
      <c r="C1572" s="8" t="s">
        <v>110</v>
      </c>
      <c r="D1572" s="8" t="s">
        <v>2733</v>
      </c>
      <c r="E1572" s="8" t="s">
        <v>63</v>
      </c>
      <c r="F1572" s="8">
        <v>0</v>
      </c>
      <c r="G1572" s="8">
        <v>3</v>
      </c>
      <c r="H1572" s="6" t="s">
        <v>344</v>
      </c>
      <c r="I1572" s="176" t="s">
        <v>11389</v>
      </c>
      <c r="J1572" s="176" t="s">
        <v>11389</v>
      </c>
      <c r="K1572" s="176" t="s">
        <v>11388</v>
      </c>
      <c r="L1572" s="8">
        <v>14</v>
      </c>
      <c r="M1572" s="116"/>
      <c r="P15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&lt;tr&gt;&lt;td&gt;60220-1350&lt;/td&gt;&lt;td&gt;1800mm span, 2100mm rise precast reinforced concrete box culvert&lt;/td&gt;&lt;td&gt;m&lt;/td&gt;&lt;td&gt;6 FEET SPAN, 7 FEET RISE PRECAST REINFORCED CONCRETE BOX CULVERT&lt;/td&gt;&lt;td&gt;LNFT&lt;/td&gt;&lt;td&gt;0&lt;/td&gt;&lt;td&gt;3&lt;/td&gt;&lt;td&gt;N&lt;/td&gt;&lt;td&gt; &lt;/td&gt;&lt;td&gt;&lt;/td&gt;&lt;/tr&gt;</v>
      </c>
      <c r="Q1572" s="106" t="str">
        <f>IF(PayItems[[#This Row],[Date Added / Modified]]&gt;0,TEXT(PayItems[[#This Row],[Date Added / Modified]],"m/d/yyy"),"")</f>
        <v/>
      </c>
    </row>
    <row r="1573" spans="1:17" x14ac:dyDescent="0.2">
      <c r="A1573" s="6" t="s">
        <v>2734</v>
      </c>
      <c r="B1573" s="8" t="s">
        <v>2735</v>
      </c>
      <c r="C1573" s="8" t="s">
        <v>110</v>
      </c>
      <c r="D1573" s="8" t="s">
        <v>2736</v>
      </c>
      <c r="E1573" s="8" t="s">
        <v>63</v>
      </c>
      <c r="F1573" s="8">
        <v>0</v>
      </c>
      <c r="G1573" s="8">
        <v>3</v>
      </c>
      <c r="H1573" s="6" t="s">
        <v>344</v>
      </c>
      <c r="I1573" s="176" t="s">
        <v>11389</v>
      </c>
      <c r="J1573" s="176" t="s">
        <v>11389</v>
      </c>
      <c r="K1573" s="176" t="s">
        <v>11388</v>
      </c>
      <c r="L1573" s="8">
        <v>14</v>
      </c>
      <c r="M1573" s="116"/>
      <c r="P15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&lt;tr&gt;&lt;td&gt;60220-1400&lt;/td&gt;&lt;td&gt;1800mm span, 2400mm rise precast reinforced concrete box culvert&lt;/td&gt;&lt;td&gt;m&lt;/td&gt;&lt;td&gt;6 FEET SPAN, 8 FEET RISE PRECAST REINFORCED CONCRETE BOX CULVERT&lt;/td&gt;&lt;td&gt;LNFT&lt;/td&gt;&lt;td&gt;0&lt;/td&gt;&lt;td&gt;3&lt;/td&gt;&lt;td&gt;N&lt;/td&gt;&lt;td&gt; &lt;/td&gt;&lt;td&gt;&lt;/td&gt;&lt;/tr&gt;</v>
      </c>
      <c r="Q1573" s="106" t="str">
        <f>IF(PayItems[[#This Row],[Date Added / Modified]]&gt;0,TEXT(PayItems[[#This Row],[Date Added / Modified]],"m/d/yyy"),"")</f>
        <v/>
      </c>
    </row>
    <row r="1574" spans="1:17" x14ac:dyDescent="0.2">
      <c r="A1574" s="6" t="s">
        <v>2737</v>
      </c>
      <c r="B1574" s="8" t="s">
        <v>2738</v>
      </c>
      <c r="C1574" s="8" t="s">
        <v>110</v>
      </c>
      <c r="D1574" s="8" t="s">
        <v>2739</v>
      </c>
      <c r="E1574" s="8" t="s">
        <v>63</v>
      </c>
      <c r="F1574" s="8">
        <v>0</v>
      </c>
      <c r="G1574" s="8">
        <v>3</v>
      </c>
      <c r="H1574" s="6" t="s">
        <v>344</v>
      </c>
      <c r="I1574" s="176" t="s">
        <v>11389</v>
      </c>
      <c r="J1574" s="176" t="s">
        <v>11389</v>
      </c>
      <c r="K1574" s="176" t="s">
        <v>11388</v>
      </c>
      <c r="L1574" s="8">
        <v>14</v>
      </c>
      <c r="M1574" s="116"/>
      <c r="P15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&lt;tr&gt;&lt;td&gt;60220-1450&lt;/td&gt;&lt;td&gt;1800mm span, 2700mm rise precast reinforced concrete box culvert&lt;/td&gt;&lt;td&gt;m&lt;/td&gt;&lt;td&gt;6 FEET SPAN, 9 FEET RISE PRECAST REINFORCED CONCRETE BOX CULVERT&lt;/td&gt;&lt;td&gt;LNFT&lt;/td&gt;&lt;td&gt;0&lt;/td&gt;&lt;td&gt;3&lt;/td&gt;&lt;td&gt;N&lt;/td&gt;&lt;td&gt; &lt;/td&gt;&lt;td&gt;&lt;/td&gt;&lt;/tr&gt;</v>
      </c>
      <c r="Q1574" s="106" t="str">
        <f>IF(PayItems[[#This Row],[Date Added / Modified]]&gt;0,TEXT(PayItems[[#This Row],[Date Added / Modified]],"m/d/yyy"),"")</f>
        <v/>
      </c>
    </row>
    <row r="1575" spans="1:17" x14ac:dyDescent="0.2">
      <c r="A1575" s="6" t="s">
        <v>2740</v>
      </c>
      <c r="B1575" s="8" t="s">
        <v>2741</v>
      </c>
      <c r="C1575" s="8" t="s">
        <v>110</v>
      </c>
      <c r="D1575" s="8" t="s">
        <v>2742</v>
      </c>
      <c r="E1575" s="8" t="s">
        <v>63</v>
      </c>
      <c r="F1575" s="8">
        <v>0</v>
      </c>
      <c r="G1575" s="8">
        <v>3</v>
      </c>
      <c r="H1575" s="6" t="s">
        <v>344</v>
      </c>
      <c r="I1575" s="176" t="s">
        <v>11389</v>
      </c>
      <c r="J1575" s="176" t="s">
        <v>11389</v>
      </c>
      <c r="K1575" s="176" t="s">
        <v>11388</v>
      </c>
      <c r="L1575" s="8">
        <v>14</v>
      </c>
      <c r="M1575" s="116"/>
      <c r="P15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&lt;tr&gt;&lt;td&gt;60220-1500&lt;/td&gt;&lt;td&gt;1800mm span, 3000mm rise precast reinforced concrete box culvert&lt;/td&gt;&lt;td&gt;m&lt;/td&gt;&lt;td&gt;6 FEET SPAN, 10 FEET RISE PRECAST REINFORCED CONCRETE BOX CULVERT&lt;/td&gt;&lt;td&gt;LNFT&lt;/td&gt;&lt;td&gt;0&lt;/td&gt;&lt;td&gt;3&lt;/td&gt;&lt;td&gt;N&lt;/td&gt;&lt;td&gt; &lt;/td&gt;&lt;td&gt;&lt;/td&gt;&lt;/tr&gt;</v>
      </c>
      <c r="Q1575" s="106" t="str">
        <f>IF(PayItems[[#This Row],[Date Added / Modified]]&gt;0,TEXT(PayItems[[#This Row],[Date Added / Modified]],"m/d/yyy"),"")</f>
        <v/>
      </c>
    </row>
    <row r="1576" spans="1:17" x14ac:dyDescent="0.2">
      <c r="A1576" s="6" t="s">
        <v>2743</v>
      </c>
      <c r="B1576" s="8" t="s">
        <v>2744</v>
      </c>
      <c r="C1576" s="8" t="s">
        <v>110</v>
      </c>
      <c r="D1576" s="8" t="s">
        <v>2745</v>
      </c>
      <c r="E1576" s="8" t="s">
        <v>63</v>
      </c>
      <c r="F1576" s="8">
        <v>0</v>
      </c>
      <c r="G1576" s="8">
        <v>3</v>
      </c>
      <c r="H1576" s="6" t="s">
        <v>344</v>
      </c>
      <c r="I1576" s="176" t="s">
        <v>11389</v>
      </c>
      <c r="J1576" s="176" t="s">
        <v>11389</v>
      </c>
      <c r="K1576" s="176" t="s">
        <v>11388</v>
      </c>
      <c r="L1576" s="8">
        <v>14</v>
      </c>
      <c r="M1576" s="116"/>
      <c r="P15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&lt;tr&gt;&lt;td&gt;60220-1550&lt;/td&gt;&lt;td&gt;1800mm span, 3300mm rise precast reinforced concrete box culvert&lt;/td&gt;&lt;td&gt;m&lt;/td&gt;&lt;td&gt;6 FEET SPAN, 11 FEET RISE PRECAST REINFORCED CONCRETE BOX CULVERT&lt;/td&gt;&lt;td&gt;LNFT&lt;/td&gt;&lt;td&gt;0&lt;/td&gt;&lt;td&gt;3&lt;/td&gt;&lt;td&gt;N&lt;/td&gt;&lt;td&gt; &lt;/td&gt;&lt;td&gt;&lt;/td&gt;&lt;/tr&gt;</v>
      </c>
      <c r="Q1576" s="106" t="str">
        <f>IF(PayItems[[#This Row],[Date Added / Modified]]&gt;0,TEXT(PayItems[[#This Row],[Date Added / Modified]],"m/d/yyy"),"")</f>
        <v/>
      </c>
    </row>
    <row r="1577" spans="1:17" x14ac:dyDescent="0.2">
      <c r="A1577" s="6" t="s">
        <v>2746</v>
      </c>
      <c r="B1577" s="8" t="s">
        <v>2747</v>
      </c>
      <c r="C1577" s="8" t="s">
        <v>110</v>
      </c>
      <c r="D1577" s="8" t="s">
        <v>2748</v>
      </c>
      <c r="E1577" s="8" t="s">
        <v>63</v>
      </c>
      <c r="F1577" s="8">
        <v>0</v>
      </c>
      <c r="G1577" s="8">
        <v>3</v>
      </c>
      <c r="H1577" s="6" t="s">
        <v>344</v>
      </c>
      <c r="I1577" s="176" t="s">
        <v>11389</v>
      </c>
      <c r="J1577" s="176" t="s">
        <v>11389</v>
      </c>
      <c r="K1577" s="176" t="s">
        <v>11388</v>
      </c>
      <c r="L1577" s="8">
        <v>14</v>
      </c>
      <c r="M1577" s="116"/>
      <c r="P15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&lt;tr&gt;&lt;td&gt;60220-1600&lt;/td&gt;&lt;td&gt;1800mm span, 3600mm rise precast reinforced concrete box culvert&lt;/td&gt;&lt;td&gt;m&lt;/td&gt;&lt;td&gt;6 FEET SPAN, 12 FEET RISE PRECAST REINFORCED CONCRETE BOX CULVERT&lt;/td&gt;&lt;td&gt;LNFT&lt;/td&gt;&lt;td&gt;0&lt;/td&gt;&lt;td&gt;3&lt;/td&gt;&lt;td&gt;N&lt;/td&gt;&lt;td&gt; &lt;/td&gt;&lt;td&gt;&lt;/td&gt;&lt;/tr&gt;</v>
      </c>
      <c r="Q1577" s="106" t="str">
        <f>IF(PayItems[[#This Row],[Date Added / Modified]]&gt;0,TEXT(PayItems[[#This Row],[Date Added / Modified]],"m/d/yyy"),"")</f>
        <v/>
      </c>
    </row>
    <row r="1578" spans="1:17" x14ac:dyDescent="0.2">
      <c r="A1578" s="6" t="s">
        <v>2749</v>
      </c>
      <c r="B1578" s="8" t="s">
        <v>2750</v>
      </c>
      <c r="C1578" s="8" t="s">
        <v>110</v>
      </c>
      <c r="D1578" s="8" t="s">
        <v>2751</v>
      </c>
      <c r="E1578" s="8" t="s">
        <v>63</v>
      </c>
      <c r="F1578" s="8">
        <v>0</v>
      </c>
      <c r="G1578" s="8">
        <v>3</v>
      </c>
      <c r="H1578" s="6" t="s">
        <v>344</v>
      </c>
      <c r="I1578" s="176" t="s">
        <v>11389</v>
      </c>
      <c r="J1578" s="176" t="s">
        <v>11389</v>
      </c>
      <c r="K1578" s="176" t="s">
        <v>11388</v>
      </c>
      <c r="L1578" s="8">
        <v>14</v>
      </c>
      <c r="M1578" s="116"/>
      <c r="P15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&lt;tr&gt;&lt;td&gt;60220-1650&lt;/td&gt;&lt;td&gt;1800mm span, 4200mm rise precast reinforced concrete box culvert&lt;/td&gt;&lt;td&gt;m&lt;/td&gt;&lt;td&gt;6 FEET SPAN, 14 FEET RISE PRECAST REINFORCED CONCRETE BOX CULVERT&lt;/td&gt;&lt;td&gt;LNFT&lt;/td&gt;&lt;td&gt;0&lt;/td&gt;&lt;td&gt;3&lt;/td&gt;&lt;td&gt;N&lt;/td&gt;&lt;td&gt; &lt;/td&gt;&lt;td&gt;&lt;/td&gt;&lt;/tr&gt;</v>
      </c>
      <c r="Q1578" s="106" t="str">
        <f>IF(PayItems[[#This Row],[Date Added / Modified]]&gt;0,TEXT(PayItems[[#This Row],[Date Added / Modified]],"m/d/yyy"),"")</f>
        <v/>
      </c>
    </row>
    <row r="1579" spans="1:17" x14ac:dyDescent="0.2">
      <c r="A1579" s="6" t="s">
        <v>2752</v>
      </c>
      <c r="B1579" s="8" t="s">
        <v>2753</v>
      </c>
      <c r="C1579" s="8" t="s">
        <v>110</v>
      </c>
      <c r="D1579" s="8" t="s">
        <v>2754</v>
      </c>
      <c r="E1579" s="8" t="s">
        <v>63</v>
      </c>
      <c r="F1579" s="8">
        <v>0</v>
      </c>
      <c r="G1579" s="8">
        <v>3</v>
      </c>
      <c r="H1579" s="6" t="s">
        <v>344</v>
      </c>
      <c r="I1579" s="176" t="s">
        <v>11389</v>
      </c>
      <c r="J1579" s="176" t="s">
        <v>11389</v>
      </c>
      <c r="K1579" s="176" t="s">
        <v>11388</v>
      </c>
      <c r="L1579" s="8">
        <v>14</v>
      </c>
      <c r="M1579" s="116"/>
      <c r="P15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&lt;tr&gt;&lt;td&gt;60220-1700&lt;/td&gt;&lt;td&gt;1800mm span, 4800mm rise precast reinforced concrete box culvert&lt;/td&gt;&lt;td&gt;m&lt;/td&gt;&lt;td&gt;6 FEET SPAN, 16 FEET RISE PRECAST REINFORCED CONCRETE BOX CULVERT&lt;/td&gt;&lt;td&gt;LNFT&lt;/td&gt;&lt;td&gt;0&lt;/td&gt;&lt;td&gt;3&lt;/td&gt;&lt;td&gt;N&lt;/td&gt;&lt;td&gt; &lt;/td&gt;&lt;td&gt;&lt;/td&gt;&lt;/tr&gt;</v>
      </c>
      <c r="Q1579" s="106" t="str">
        <f>IF(PayItems[[#This Row],[Date Added / Modified]]&gt;0,TEXT(PayItems[[#This Row],[Date Added / Modified]],"m/d/yyy"),"")</f>
        <v/>
      </c>
    </row>
    <row r="1580" spans="1:17" x14ac:dyDescent="0.2">
      <c r="A1580" s="6" t="s">
        <v>2755</v>
      </c>
      <c r="B1580" s="8" t="s">
        <v>2756</v>
      </c>
      <c r="C1580" s="8" t="s">
        <v>110</v>
      </c>
      <c r="D1580" s="8" t="s">
        <v>2757</v>
      </c>
      <c r="E1580" s="8" t="s">
        <v>63</v>
      </c>
      <c r="F1580" s="8">
        <v>0</v>
      </c>
      <c r="G1580" s="8">
        <v>3</v>
      </c>
      <c r="H1580" s="6" t="s">
        <v>344</v>
      </c>
      <c r="I1580" s="176" t="s">
        <v>11389</v>
      </c>
      <c r="J1580" s="176" t="s">
        <v>11389</v>
      </c>
      <c r="K1580" s="176" t="s">
        <v>11388</v>
      </c>
      <c r="L1580" s="8">
        <v>14</v>
      </c>
      <c r="M1580" s="116"/>
      <c r="P15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&lt;tr&gt;&lt;td&gt;60220-1720&lt;/td&gt;&lt;td&gt;2100mm span, 1200mm rise precast reinforced concrete box culvert&lt;/td&gt;&lt;td&gt;m&lt;/td&gt;&lt;td&gt;7 FEET SPAN, 4 FEET RISE PRECAST REINFORCED CONCRETE BOX CULVERT&lt;/td&gt;&lt;td&gt;LNFT&lt;/td&gt;&lt;td&gt;0&lt;/td&gt;&lt;td&gt;3&lt;/td&gt;&lt;td&gt;N&lt;/td&gt;&lt;td&gt; &lt;/td&gt;&lt;td&gt;&lt;/td&gt;&lt;/tr&gt;</v>
      </c>
      <c r="Q1580" s="106" t="str">
        <f>IF(PayItems[[#This Row],[Date Added / Modified]]&gt;0,TEXT(PayItems[[#This Row],[Date Added / Modified]],"m/d/yyy"),"")</f>
        <v/>
      </c>
    </row>
    <row r="1581" spans="1:17" x14ac:dyDescent="0.2">
      <c r="A1581" s="6" t="s">
        <v>8592</v>
      </c>
      <c r="B1581" s="8" t="s">
        <v>8593</v>
      </c>
      <c r="C1581" s="8" t="s">
        <v>110</v>
      </c>
      <c r="D1581" s="8" t="s">
        <v>8594</v>
      </c>
      <c r="E1581" s="8" t="s">
        <v>63</v>
      </c>
      <c r="F1581" s="8">
        <v>0</v>
      </c>
      <c r="G1581" s="8">
        <v>3</v>
      </c>
      <c r="H1581" s="6" t="s">
        <v>344</v>
      </c>
      <c r="I1581" s="176" t="s">
        <v>11389</v>
      </c>
      <c r="J1581" s="176" t="s">
        <v>11389</v>
      </c>
      <c r="K1581" s="176" t="s">
        <v>11388</v>
      </c>
      <c r="L1581" s="8">
        <v>14</v>
      </c>
      <c r="M1581" s="116"/>
      <c r="P15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&lt;tr&gt;&lt;td&gt;60220-1727&lt;/td&gt;&lt;td&gt;2100mm span, 2100mm rise precast reinforced concrete box culvert&lt;/td&gt;&lt;td&gt;m&lt;/td&gt;&lt;td&gt;7 FEET SPAN, 7 FEET RISE PRECAST REINFORCED CONCRETE BOX CULVERT&lt;/td&gt;&lt;td&gt;LNFT&lt;/td&gt;&lt;td&gt;0&lt;/td&gt;&lt;td&gt;3&lt;/td&gt;&lt;td&gt;N&lt;/td&gt;&lt;td&gt; &lt;/td&gt;&lt;td&gt;&lt;/td&gt;&lt;/tr&gt;</v>
      </c>
      <c r="Q1581" s="106" t="str">
        <f>IF(PayItems[[#This Row],[Date Added / Modified]]&gt;0,TEXT(PayItems[[#This Row],[Date Added / Modified]],"m/d/yyy"),"")</f>
        <v/>
      </c>
    </row>
    <row r="1582" spans="1:17" x14ac:dyDescent="0.2">
      <c r="A1582" s="6" t="s">
        <v>2758</v>
      </c>
      <c r="B1582" s="8" t="s">
        <v>2759</v>
      </c>
      <c r="C1582" s="8" t="s">
        <v>110</v>
      </c>
      <c r="D1582" s="8" t="s">
        <v>2760</v>
      </c>
      <c r="E1582" s="8" t="s">
        <v>63</v>
      </c>
      <c r="F1582" s="8">
        <v>0</v>
      </c>
      <c r="G1582" s="8">
        <v>3</v>
      </c>
      <c r="H1582" s="6" t="s">
        <v>344</v>
      </c>
      <c r="I1582" s="176" t="s">
        <v>11389</v>
      </c>
      <c r="J1582" s="176" t="s">
        <v>11389</v>
      </c>
      <c r="K1582" s="176" t="s">
        <v>11388</v>
      </c>
      <c r="L1582" s="8">
        <v>14</v>
      </c>
      <c r="M1582" s="116"/>
      <c r="P15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&lt;tr&gt;&lt;td&gt;60220-1750&lt;/td&gt;&lt;td&gt;2400mm span, 900mm rise precast reinforced concrete box culvert&lt;/td&gt;&lt;td&gt;m&lt;/td&gt;&lt;td&gt;8 FEET SPAN, 3 FEET RISE PRECAST REINFORCED CONCRETE BOX CULVERT&lt;/td&gt;&lt;td&gt;LNFT&lt;/td&gt;&lt;td&gt;0&lt;/td&gt;&lt;td&gt;3&lt;/td&gt;&lt;td&gt;N&lt;/td&gt;&lt;td&gt; &lt;/td&gt;&lt;td&gt;&lt;/td&gt;&lt;/tr&gt;</v>
      </c>
      <c r="Q1582" s="106" t="str">
        <f>IF(PayItems[[#This Row],[Date Added / Modified]]&gt;0,TEXT(PayItems[[#This Row],[Date Added / Modified]],"m/d/yyy"),"")</f>
        <v/>
      </c>
    </row>
    <row r="1583" spans="1:17" x14ac:dyDescent="0.2">
      <c r="A1583" s="6" t="s">
        <v>2761</v>
      </c>
      <c r="B1583" s="8" t="s">
        <v>2762</v>
      </c>
      <c r="C1583" s="8" t="s">
        <v>110</v>
      </c>
      <c r="D1583" s="8" t="s">
        <v>2763</v>
      </c>
      <c r="E1583" s="8" t="s">
        <v>63</v>
      </c>
      <c r="F1583" s="8">
        <v>0</v>
      </c>
      <c r="G1583" s="8">
        <v>3</v>
      </c>
      <c r="H1583" s="6" t="s">
        <v>344</v>
      </c>
      <c r="I1583" s="176" t="s">
        <v>11389</v>
      </c>
      <c r="J1583" s="176" t="s">
        <v>11389</v>
      </c>
      <c r="K1583" s="176" t="s">
        <v>11388</v>
      </c>
      <c r="L1583" s="8">
        <v>14</v>
      </c>
      <c r="M1583" s="116"/>
      <c r="P15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&lt;tr&gt;&lt;td&gt;60220-1800&lt;/td&gt;&lt;td&gt;2400mm span, 1200mm rise precast reinforced concrete box culvert&lt;/td&gt;&lt;td&gt;m&lt;/td&gt;&lt;td&gt;8 FEET SPAN, 4 FEET RISE PRECAST REINFORCED CONCRETE BOX CULVERT&lt;/td&gt;&lt;td&gt;LNFT&lt;/td&gt;&lt;td&gt;0&lt;/td&gt;&lt;td&gt;3&lt;/td&gt;&lt;td&gt;N&lt;/td&gt;&lt;td&gt; &lt;/td&gt;&lt;td&gt;&lt;/td&gt;&lt;/tr&gt;</v>
      </c>
      <c r="Q1583" s="106" t="str">
        <f>IF(PayItems[[#This Row],[Date Added / Modified]]&gt;0,TEXT(PayItems[[#This Row],[Date Added / Modified]],"m/d/yyy"),"")</f>
        <v/>
      </c>
    </row>
    <row r="1584" spans="1:17" x14ac:dyDescent="0.2">
      <c r="A1584" s="6" t="s">
        <v>2764</v>
      </c>
      <c r="B1584" s="8" t="s">
        <v>2765</v>
      </c>
      <c r="C1584" s="8" t="s">
        <v>110</v>
      </c>
      <c r="D1584" s="8" t="s">
        <v>2766</v>
      </c>
      <c r="E1584" s="8" t="s">
        <v>63</v>
      </c>
      <c r="F1584" s="8">
        <v>0</v>
      </c>
      <c r="G1584" s="8">
        <v>3</v>
      </c>
      <c r="H1584" s="6" t="s">
        <v>344</v>
      </c>
      <c r="I1584" s="176" t="s">
        <v>11389</v>
      </c>
      <c r="J1584" s="176" t="s">
        <v>11389</v>
      </c>
      <c r="K1584" s="176" t="s">
        <v>11388</v>
      </c>
      <c r="L1584" s="8">
        <v>14</v>
      </c>
      <c r="M1584" s="116"/>
      <c r="P15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&lt;tr&gt;&lt;td&gt;60220-1850&lt;/td&gt;&lt;td&gt;2400mm span, 1500mm rise precast reinforced concrete box culvert&lt;/td&gt;&lt;td&gt;m&lt;/td&gt;&lt;td&gt;8 FEET SPAN, 5 FEET RISE PRECAST REINFORCED CONCRETE BOX CULVERT&lt;/td&gt;&lt;td&gt;LNFT&lt;/td&gt;&lt;td&gt;0&lt;/td&gt;&lt;td&gt;3&lt;/td&gt;&lt;td&gt;N&lt;/td&gt;&lt;td&gt; &lt;/td&gt;&lt;td&gt;&lt;/td&gt;&lt;/tr&gt;</v>
      </c>
      <c r="Q1584" s="106" t="str">
        <f>IF(PayItems[[#This Row],[Date Added / Modified]]&gt;0,TEXT(PayItems[[#This Row],[Date Added / Modified]],"m/d/yyy"),"")</f>
        <v/>
      </c>
    </row>
    <row r="1585" spans="1:17" x14ac:dyDescent="0.2">
      <c r="A1585" s="6" t="s">
        <v>2767</v>
      </c>
      <c r="B1585" s="8" t="s">
        <v>2768</v>
      </c>
      <c r="C1585" s="8" t="s">
        <v>110</v>
      </c>
      <c r="D1585" s="8" t="s">
        <v>2769</v>
      </c>
      <c r="E1585" s="8" t="s">
        <v>63</v>
      </c>
      <c r="F1585" s="8">
        <v>0</v>
      </c>
      <c r="G1585" s="8">
        <v>3</v>
      </c>
      <c r="H1585" s="6" t="s">
        <v>344</v>
      </c>
      <c r="I1585" s="176" t="s">
        <v>11389</v>
      </c>
      <c r="J1585" s="176" t="s">
        <v>11389</v>
      </c>
      <c r="K1585" s="176" t="s">
        <v>11388</v>
      </c>
      <c r="L1585" s="8">
        <v>14</v>
      </c>
      <c r="M1585" s="116"/>
      <c r="P15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&lt;tr&gt;&lt;td&gt;60220-1900&lt;/td&gt;&lt;td&gt;2400mm span, 1800mm rise precast reinforced concrete box culvert&lt;/td&gt;&lt;td&gt;m&lt;/td&gt;&lt;td&gt;8 FEET SPAN, 6 FEET RISE PRECAST REINFORCED CONCRETE BOX CULVERT&lt;/td&gt;&lt;td&gt;LNFT&lt;/td&gt;&lt;td&gt;0&lt;/td&gt;&lt;td&gt;3&lt;/td&gt;&lt;td&gt;N&lt;/td&gt;&lt;td&gt; &lt;/td&gt;&lt;td&gt;&lt;/td&gt;&lt;/tr&gt;</v>
      </c>
      <c r="Q1585" s="106" t="str">
        <f>IF(PayItems[[#This Row],[Date Added / Modified]]&gt;0,TEXT(PayItems[[#This Row],[Date Added / Modified]],"m/d/yyy"),"")</f>
        <v/>
      </c>
    </row>
    <row r="1586" spans="1:17" x14ac:dyDescent="0.2">
      <c r="A1586" s="6" t="s">
        <v>2770</v>
      </c>
      <c r="B1586" s="8" t="s">
        <v>2771</v>
      </c>
      <c r="C1586" s="8" t="s">
        <v>110</v>
      </c>
      <c r="D1586" s="8" t="s">
        <v>2772</v>
      </c>
      <c r="E1586" s="8" t="s">
        <v>63</v>
      </c>
      <c r="F1586" s="8">
        <v>0</v>
      </c>
      <c r="G1586" s="8">
        <v>3</v>
      </c>
      <c r="H1586" s="6" t="s">
        <v>344</v>
      </c>
      <c r="I1586" s="176" t="s">
        <v>11389</v>
      </c>
      <c r="J1586" s="176" t="s">
        <v>11389</v>
      </c>
      <c r="K1586" s="176" t="s">
        <v>11388</v>
      </c>
      <c r="L1586" s="8">
        <v>14</v>
      </c>
      <c r="M1586" s="116"/>
      <c r="P15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&lt;tr&gt;&lt;td&gt;60220-1950&lt;/td&gt;&lt;td&gt;2400mm span, 2100mm rise precast reinforced concrete box culvert&lt;/td&gt;&lt;td&gt;m&lt;/td&gt;&lt;td&gt;8 FEET SPAN, 7 FEET RISE PRECAST REINFORCED CONCRETE BOX CULVERT&lt;/td&gt;&lt;td&gt;LNFT&lt;/td&gt;&lt;td&gt;0&lt;/td&gt;&lt;td&gt;3&lt;/td&gt;&lt;td&gt;N&lt;/td&gt;&lt;td&gt; &lt;/td&gt;&lt;td&gt;&lt;/td&gt;&lt;/tr&gt;</v>
      </c>
      <c r="Q1586" s="106" t="str">
        <f>IF(PayItems[[#This Row],[Date Added / Modified]]&gt;0,TEXT(PayItems[[#This Row],[Date Added / Modified]],"m/d/yyy"),"")</f>
        <v/>
      </c>
    </row>
    <row r="1587" spans="1:17" x14ac:dyDescent="0.2">
      <c r="A1587" s="6" t="s">
        <v>2773</v>
      </c>
      <c r="B1587" s="8" t="s">
        <v>2774</v>
      </c>
      <c r="C1587" s="8" t="s">
        <v>110</v>
      </c>
      <c r="D1587" s="8" t="s">
        <v>2775</v>
      </c>
      <c r="E1587" s="8" t="s">
        <v>63</v>
      </c>
      <c r="F1587" s="8">
        <v>0</v>
      </c>
      <c r="G1587" s="8">
        <v>3</v>
      </c>
      <c r="H1587" s="6" t="s">
        <v>344</v>
      </c>
      <c r="I1587" s="176" t="s">
        <v>11389</v>
      </c>
      <c r="J1587" s="176" t="s">
        <v>11389</v>
      </c>
      <c r="K1587" s="176" t="s">
        <v>11388</v>
      </c>
      <c r="L1587" s="8">
        <v>14</v>
      </c>
      <c r="M1587" s="116"/>
      <c r="P15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&lt;tr&gt;&lt;td&gt;60220-2000&lt;/td&gt;&lt;td&gt;2400mm span, 2400mm rise precast reinforced concrete box culvert&lt;/td&gt;&lt;td&gt;m&lt;/td&gt;&lt;td&gt;8 FEET SPAN, 8 FEET RISE PRECAST REINFORCED CONCRETE BOX CULVERT&lt;/td&gt;&lt;td&gt;LNFT&lt;/td&gt;&lt;td&gt;0&lt;/td&gt;&lt;td&gt;3&lt;/td&gt;&lt;td&gt;N&lt;/td&gt;&lt;td&gt; &lt;/td&gt;&lt;td&gt;&lt;/td&gt;&lt;/tr&gt;</v>
      </c>
      <c r="Q1587" s="106" t="str">
        <f>IF(PayItems[[#This Row],[Date Added / Modified]]&gt;0,TEXT(PayItems[[#This Row],[Date Added / Modified]],"m/d/yyy"),"")</f>
        <v/>
      </c>
    </row>
    <row r="1588" spans="1:17" x14ac:dyDescent="0.2">
      <c r="A1588" s="6" t="s">
        <v>2776</v>
      </c>
      <c r="B1588" s="8" t="s">
        <v>2777</v>
      </c>
      <c r="C1588" s="8" t="s">
        <v>110</v>
      </c>
      <c r="D1588" s="8" t="s">
        <v>2778</v>
      </c>
      <c r="E1588" s="8" t="s">
        <v>63</v>
      </c>
      <c r="F1588" s="8">
        <v>0</v>
      </c>
      <c r="G1588" s="8">
        <v>3</v>
      </c>
      <c r="H1588" s="6" t="s">
        <v>344</v>
      </c>
      <c r="I1588" s="176" t="s">
        <v>11389</v>
      </c>
      <c r="J1588" s="176" t="s">
        <v>11389</v>
      </c>
      <c r="K1588" s="176" t="s">
        <v>11388</v>
      </c>
      <c r="L1588" s="8">
        <v>14</v>
      </c>
      <c r="M1588" s="116"/>
      <c r="P15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&lt;tr&gt;&lt;td&gt;60220-2050&lt;/td&gt;&lt;td&gt;2400mm span, 2700mm rise precast reinforced concrete box culvert&lt;/td&gt;&lt;td&gt;m&lt;/td&gt;&lt;td&gt;8 FEET SPAN, 9 FEET RISE PRECAST REINFORCED CONCRETE BOX CULVERT&lt;/td&gt;&lt;td&gt;LNFT&lt;/td&gt;&lt;td&gt;0&lt;/td&gt;&lt;td&gt;3&lt;/td&gt;&lt;td&gt;N&lt;/td&gt;&lt;td&gt; &lt;/td&gt;&lt;td&gt;&lt;/td&gt;&lt;/tr&gt;</v>
      </c>
      <c r="Q1588" s="106" t="str">
        <f>IF(PayItems[[#This Row],[Date Added / Modified]]&gt;0,TEXT(PayItems[[#This Row],[Date Added / Modified]],"m/d/yyy"),"")</f>
        <v/>
      </c>
    </row>
    <row r="1589" spans="1:17" x14ac:dyDescent="0.2">
      <c r="A1589" s="6" t="s">
        <v>2779</v>
      </c>
      <c r="B1589" s="8" t="s">
        <v>2780</v>
      </c>
      <c r="C1589" s="8" t="s">
        <v>110</v>
      </c>
      <c r="D1589" s="8" t="s">
        <v>2781</v>
      </c>
      <c r="E1589" s="8" t="s">
        <v>63</v>
      </c>
      <c r="F1589" s="8">
        <v>0</v>
      </c>
      <c r="G1589" s="8">
        <v>3</v>
      </c>
      <c r="H1589" s="6" t="s">
        <v>344</v>
      </c>
      <c r="I1589" s="176" t="s">
        <v>11389</v>
      </c>
      <c r="J1589" s="176" t="s">
        <v>11389</v>
      </c>
      <c r="K1589" s="176" t="s">
        <v>11388</v>
      </c>
      <c r="L1589" s="8">
        <v>14</v>
      </c>
      <c r="M1589" s="116"/>
      <c r="P15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&lt;tr&gt;&lt;td&gt;60220-2100&lt;/td&gt;&lt;td&gt;2400mm span, 3000mm rise precast reinforced concrete box culvert&lt;/td&gt;&lt;td&gt;m&lt;/td&gt;&lt;td&gt;8 FEET SPAN, 10 FEET RISE PRECAST REINFORCED CONCRETE BOX CULVERT&lt;/td&gt;&lt;td&gt;LNFT&lt;/td&gt;&lt;td&gt;0&lt;/td&gt;&lt;td&gt;3&lt;/td&gt;&lt;td&gt;N&lt;/td&gt;&lt;td&gt; &lt;/td&gt;&lt;td&gt;&lt;/td&gt;&lt;/tr&gt;</v>
      </c>
      <c r="Q1589" s="106" t="str">
        <f>IF(PayItems[[#This Row],[Date Added / Modified]]&gt;0,TEXT(PayItems[[#This Row],[Date Added / Modified]],"m/d/yyy"),"")</f>
        <v/>
      </c>
    </row>
    <row r="1590" spans="1:17" x14ac:dyDescent="0.2">
      <c r="A1590" s="6" t="s">
        <v>2782</v>
      </c>
      <c r="B1590" s="8" t="s">
        <v>2783</v>
      </c>
      <c r="C1590" s="8" t="s">
        <v>110</v>
      </c>
      <c r="D1590" s="8" t="s">
        <v>2784</v>
      </c>
      <c r="E1590" s="8" t="s">
        <v>63</v>
      </c>
      <c r="F1590" s="8">
        <v>0</v>
      </c>
      <c r="G1590" s="8">
        <v>3</v>
      </c>
      <c r="H1590" s="6" t="s">
        <v>344</v>
      </c>
      <c r="I1590" s="176" t="s">
        <v>11389</v>
      </c>
      <c r="J1590" s="176" t="s">
        <v>11389</v>
      </c>
      <c r="K1590" s="176" t="s">
        <v>11388</v>
      </c>
      <c r="L1590" s="8">
        <v>14</v>
      </c>
      <c r="M1590" s="116"/>
      <c r="P15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&lt;tr&gt;&lt;td&gt;60220-2150&lt;/td&gt;&lt;td&gt;2400mm span, 3300mm rise precast reinforced concrete box culvert&lt;/td&gt;&lt;td&gt;m&lt;/td&gt;&lt;td&gt;8 FEET SPAN, 11 FEET RISE PRECAST REINFORCED CONCRETE BOX CULVERT&lt;/td&gt;&lt;td&gt;LNFT&lt;/td&gt;&lt;td&gt;0&lt;/td&gt;&lt;td&gt;3&lt;/td&gt;&lt;td&gt;N&lt;/td&gt;&lt;td&gt; &lt;/td&gt;&lt;td&gt;&lt;/td&gt;&lt;/tr&gt;</v>
      </c>
      <c r="Q1590" s="106" t="str">
        <f>IF(PayItems[[#This Row],[Date Added / Modified]]&gt;0,TEXT(PayItems[[#This Row],[Date Added / Modified]],"m/d/yyy"),"")</f>
        <v/>
      </c>
    </row>
    <row r="1591" spans="1:17" x14ac:dyDescent="0.2">
      <c r="A1591" s="6" t="s">
        <v>2785</v>
      </c>
      <c r="B1591" s="8" t="s">
        <v>2786</v>
      </c>
      <c r="C1591" s="8" t="s">
        <v>110</v>
      </c>
      <c r="D1591" s="8" t="s">
        <v>2787</v>
      </c>
      <c r="E1591" s="8" t="s">
        <v>63</v>
      </c>
      <c r="F1591" s="8">
        <v>0</v>
      </c>
      <c r="G1591" s="8">
        <v>3</v>
      </c>
      <c r="H1591" s="6" t="s">
        <v>344</v>
      </c>
      <c r="I1591" s="176" t="s">
        <v>11389</v>
      </c>
      <c r="J1591" s="176" t="s">
        <v>11389</v>
      </c>
      <c r="K1591" s="176" t="s">
        <v>11388</v>
      </c>
      <c r="L1591" s="8">
        <v>14</v>
      </c>
      <c r="M1591" s="116"/>
      <c r="P15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&lt;tr&gt;&lt;td&gt;60220-2200&lt;/td&gt;&lt;td&gt;2400mm span, 3600mm rise precast reinforced concrete box culvert&lt;/td&gt;&lt;td&gt;m&lt;/td&gt;&lt;td&gt;8 FEET SPAN, 12 FEET RISE PRECAST REINFORCED CONCRETE BOX CULVERT&lt;/td&gt;&lt;td&gt;LNFT&lt;/td&gt;&lt;td&gt;0&lt;/td&gt;&lt;td&gt;3&lt;/td&gt;&lt;td&gt;N&lt;/td&gt;&lt;td&gt; &lt;/td&gt;&lt;td&gt;&lt;/td&gt;&lt;/tr&gt;</v>
      </c>
      <c r="Q1591" s="106" t="str">
        <f>IF(PayItems[[#This Row],[Date Added / Modified]]&gt;0,TEXT(PayItems[[#This Row],[Date Added / Modified]],"m/d/yyy"),"")</f>
        <v/>
      </c>
    </row>
    <row r="1592" spans="1:17" x14ac:dyDescent="0.2">
      <c r="A1592" s="6" t="s">
        <v>2788</v>
      </c>
      <c r="B1592" s="8" t="s">
        <v>2789</v>
      </c>
      <c r="C1592" s="8" t="s">
        <v>110</v>
      </c>
      <c r="D1592" s="8" t="s">
        <v>2790</v>
      </c>
      <c r="E1592" s="8" t="s">
        <v>63</v>
      </c>
      <c r="F1592" s="8">
        <v>0</v>
      </c>
      <c r="G1592" s="8">
        <v>3</v>
      </c>
      <c r="H1592" s="6" t="s">
        <v>344</v>
      </c>
      <c r="I1592" s="176" t="s">
        <v>11389</v>
      </c>
      <c r="J1592" s="176" t="s">
        <v>11389</v>
      </c>
      <c r="K1592" s="176" t="s">
        <v>11388</v>
      </c>
      <c r="L1592" s="8">
        <v>14</v>
      </c>
      <c r="M1592" s="116"/>
      <c r="P15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&lt;tr&gt;&lt;td&gt;60220-2250&lt;/td&gt;&lt;td&gt;2400mm span, 4200mm rise precast reinforced concrete box culvert&lt;/td&gt;&lt;td&gt;m&lt;/td&gt;&lt;td&gt;8 FEET SPAN, 14 FEET RISE PRECAST REINFORCED CONCRETE BOX CULVERT&lt;/td&gt;&lt;td&gt;LNFT&lt;/td&gt;&lt;td&gt;0&lt;/td&gt;&lt;td&gt;3&lt;/td&gt;&lt;td&gt;N&lt;/td&gt;&lt;td&gt; &lt;/td&gt;&lt;td&gt;&lt;/td&gt;&lt;/tr&gt;</v>
      </c>
      <c r="Q1592" s="106" t="str">
        <f>IF(PayItems[[#This Row],[Date Added / Modified]]&gt;0,TEXT(PayItems[[#This Row],[Date Added / Modified]],"m/d/yyy"),"")</f>
        <v/>
      </c>
    </row>
    <row r="1593" spans="1:17" x14ac:dyDescent="0.2">
      <c r="A1593" s="6" t="s">
        <v>2791</v>
      </c>
      <c r="B1593" s="8" t="s">
        <v>2792</v>
      </c>
      <c r="C1593" s="8" t="s">
        <v>110</v>
      </c>
      <c r="D1593" s="8" t="s">
        <v>2793</v>
      </c>
      <c r="E1593" s="8" t="s">
        <v>63</v>
      </c>
      <c r="F1593" s="8">
        <v>0</v>
      </c>
      <c r="G1593" s="8">
        <v>3</v>
      </c>
      <c r="H1593" s="6" t="s">
        <v>344</v>
      </c>
      <c r="I1593" s="176" t="s">
        <v>11389</v>
      </c>
      <c r="J1593" s="176" t="s">
        <v>11389</v>
      </c>
      <c r="K1593" s="176" t="s">
        <v>11388</v>
      </c>
      <c r="L1593" s="8">
        <v>14</v>
      </c>
      <c r="M1593" s="116"/>
      <c r="P15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&lt;tr&gt;&lt;td&gt;60220-2300&lt;/td&gt;&lt;td&gt;2700mm span, 900mm rise precast reinforced concrete box culvert&lt;/td&gt;&lt;td&gt;m&lt;/td&gt;&lt;td&gt;9 FEET SPAN, 3 FEET RISE PRECAST REINFORCED CONCRETE BOX CULVERT&lt;/td&gt;&lt;td&gt;LNFT&lt;/td&gt;&lt;td&gt;0&lt;/td&gt;&lt;td&gt;3&lt;/td&gt;&lt;td&gt;N&lt;/td&gt;&lt;td&gt; &lt;/td&gt;&lt;td&gt;&lt;/td&gt;&lt;/tr&gt;</v>
      </c>
      <c r="Q1593" s="106" t="str">
        <f>IF(PayItems[[#This Row],[Date Added / Modified]]&gt;0,TEXT(PayItems[[#This Row],[Date Added / Modified]],"m/d/yyy"),"")</f>
        <v/>
      </c>
    </row>
    <row r="1594" spans="1:17" x14ac:dyDescent="0.2">
      <c r="A1594" s="6" t="s">
        <v>2794</v>
      </c>
      <c r="B1594" s="8" t="s">
        <v>2795</v>
      </c>
      <c r="C1594" s="8" t="s">
        <v>110</v>
      </c>
      <c r="D1594" s="8" t="s">
        <v>2796</v>
      </c>
      <c r="E1594" s="8" t="s">
        <v>63</v>
      </c>
      <c r="F1594" s="8">
        <v>0</v>
      </c>
      <c r="G1594" s="8">
        <v>3</v>
      </c>
      <c r="H1594" s="6" t="s">
        <v>344</v>
      </c>
      <c r="I1594" s="176" t="s">
        <v>11389</v>
      </c>
      <c r="J1594" s="176" t="s">
        <v>11389</v>
      </c>
      <c r="K1594" s="176" t="s">
        <v>11388</v>
      </c>
      <c r="L1594" s="8">
        <v>14</v>
      </c>
      <c r="M1594" s="116"/>
      <c r="P15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&lt;tr&gt;&lt;td&gt;60220-2350&lt;/td&gt;&lt;td&gt;2700mm span, 1200mm rise precast reinforced concrete box culvert&lt;/td&gt;&lt;td&gt;m&lt;/td&gt;&lt;td&gt;9 FEET SPAN, 4 FEET RISE PRECAST REINFORCED CONCRETE BOX CULVERT&lt;/td&gt;&lt;td&gt;LNFT&lt;/td&gt;&lt;td&gt;0&lt;/td&gt;&lt;td&gt;3&lt;/td&gt;&lt;td&gt;N&lt;/td&gt;&lt;td&gt; &lt;/td&gt;&lt;td&gt;&lt;/td&gt;&lt;/tr&gt;</v>
      </c>
      <c r="Q1594" s="106" t="str">
        <f>IF(PayItems[[#This Row],[Date Added / Modified]]&gt;0,TEXT(PayItems[[#This Row],[Date Added / Modified]],"m/d/yyy"),"")</f>
        <v/>
      </c>
    </row>
    <row r="1595" spans="1:17" x14ac:dyDescent="0.2">
      <c r="A1595" s="6" t="s">
        <v>2797</v>
      </c>
      <c r="B1595" s="8" t="s">
        <v>2798</v>
      </c>
      <c r="C1595" s="8" t="s">
        <v>110</v>
      </c>
      <c r="D1595" s="8" t="s">
        <v>2799</v>
      </c>
      <c r="E1595" s="8" t="s">
        <v>63</v>
      </c>
      <c r="F1595" s="8">
        <v>0</v>
      </c>
      <c r="G1595" s="8">
        <v>3</v>
      </c>
      <c r="H1595" s="6" t="s">
        <v>344</v>
      </c>
      <c r="I1595" s="176" t="s">
        <v>11389</v>
      </c>
      <c r="J1595" s="176" t="s">
        <v>11389</v>
      </c>
      <c r="K1595" s="176" t="s">
        <v>11388</v>
      </c>
      <c r="L1595" s="8">
        <v>14</v>
      </c>
      <c r="M1595" s="116"/>
      <c r="P15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&lt;tr&gt;&lt;td&gt;60220-2400&lt;/td&gt;&lt;td&gt;2700mm span, 1500mm rise precast reinforced concrete box culvert&lt;/td&gt;&lt;td&gt;m&lt;/td&gt;&lt;td&gt;9 FEET SPAN, 5 FEET RISE PRECAST REINFORCED CONCRETE BOX CULVERT&lt;/td&gt;&lt;td&gt;LNFT&lt;/td&gt;&lt;td&gt;0&lt;/td&gt;&lt;td&gt;3&lt;/td&gt;&lt;td&gt;N&lt;/td&gt;&lt;td&gt; &lt;/td&gt;&lt;td&gt;&lt;/td&gt;&lt;/tr&gt;</v>
      </c>
      <c r="Q1595" s="106" t="str">
        <f>IF(PayItems[[#This Row],[Date Added / Modified]]&gt;0,TEXT(PayItems[[#This Row],[Date Added / Modified]],"m/d/yyy"),"")</f>
        <v/>
      </c>
    </row>
    <row r="1596" spans="1:17" x14ac:dyDescent="0.2">
      <c r="A1596" s="6" t="s">
        <v>2800</v>
      </c>
      <c r="B1596" s="8" t="s">
        <v>2801</v>
      </c>
      <c r="C1596" s="8" t="s">
        <v>110</v>
      </c>
      <c r="D1596" s="8" t="s">
        <v>2802</v>
      </c>
      <c r="E1596" s="8" t="s">
        <v>63</v>
      </c>
      <c r="F1596" s="8">
        <v>0</v>
      </c>
      <c r="G1596" s="8">
        <v>3</v>
      </c>
      <c r="H1596" s="6" t="s">
        <v>344</v>
      </c>
      <c r="I1596" s="176" t="s">
        <v>11389</v>
      </c>
      <c r="J1596" s="176" t="s">
        <v>11389</v>
      </c>
      <c r="K1596" s="176" t="s">
        <v>11388</v>
      </c>
      <c r="L1596" s="8">
        <v>14</v>
      </c>
      <c r="M1596" s="116"/>
      <c r="P15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&lt;tr&gt;&lt;td&gt;60220-2450&lt;/td&gt;&lt;td&gt;2700mm span, 1800mm rise precast reinforced concrete box culvert&lt;/td&gt;&lt;td&gt;m&lt;/td&gt;&lt;td&gt;9 FEET SPAN, 6 FEET RISE PRECAST REINFORCED CONCRETE BOX CULVERT&lt;/td&gt;&lt;td&gt;LNFT&lt;/td&gt;&lt;td&gt;0&lt;/td&gt;&lt;td&gt;3&lt;/td&gt;&lt;td&gt;N&lt;/td&gt;&lt;td&gt; &lt;/td&gt;&lt;td&gt;&lt;/td&gt;&lt;/tr&gt;</v>
      </c>
      <c r="Q1596" s="106" t="str">
        <f>IF(PayItems[[#This Row],[Date Added / Modified]]&gt;0,TEXT(PayItems[[#This Row],[Date Added / Modified]],"m/d/yyy"),"")</f>
        <v/>
      </c>
    </row>
    <row r="1597" spans="1:17" x14ac:dyDescent="0.2">
      <c r="A1597" s="6" t="s">
        <v>2803</v>
      </c>
      <c r="B1597" s="8" t="s">
        <v>2804</v>
      </c>
      <c r="C1597" s="8" t="s">
        <v>110</v>
      </c>
      <c r="D1597" s="8" t="s">
        <v>2805</v>
      </c>
      <c r="E1597" s="8" t="s">
        <v>63</v>
      </c>
      <c r="F1597" s="8">
        <v>0</v>
      </c>
      <c r="G1597" s="8">
        <v>3</v>
      </c>
      <c r="H1597" s="6" t="s">
        <v>344</v>
      </c>
      <c r="I1597" s="176" t="s">
        <v>11389</v>
      </c>
      <c r="J1597" s="176" t="s">
        <v>11389</v>
      </c>
      <c r="K1597" s="176" t="s">
        <v>11388</v>
      </c>
      <c r="L1597" s="8">
        <v>14</v>
      </c>
      <c r="M1597" s="116"/>
      <c r="P15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&lt;tr&gt;&lt;td&gt;60220-2500&lt;/td&gt;&lt;td&gt;2700mm span, 2100mm rise precast reinforced concrete box culvert&lt;/td&gt;&lt;td&gt;m&lt;/td&gt;&lt;td&gt;9 FEET SPAN, 7 FEET RISE PRECAST REINFORCED CONCRETE BOX CULVERT&lt;/td&gt;&lt;td&gt;LNFT&lt;/td&gt;&lt;td&gt;0&lt;/td&gt;&lt;td&gt;3&lt;/td&gt;&lt;td&gt;N&lt;/td&gt;&lt;td&gt; &lt;/td&gt;&lt;td&gt;&lt;/td&gt;&lt;/tr&gt;</v>
      </c>
      <c r="Q1597" s="106" t="str">
        <f>IF(PayItems[[#This Row],[Date Added / Modified]]&gt;0,TEXT(PayItems[[#This Row],[Date Added / Modified]],"m/d/yyy"),"")</f>
        <v/>
      </c>
    </row>
    <row r="1598" spans="1:17" x14ac:dyDescent="0.2">
      <c r="A1598" s="6" t="s">
        <v>2806</v>
      </c>
      <c r="B1598" s="8" t="s">
        <v>2807</v>
      </c>
      <c r="C1598" s="8" t="s">
        <v>110</v>
      </c>
      <c r="D1598" s="8" t="s">
        <v>2808</v>
      </c>
      <c r="E1598" s="8" t="s">
        <v>63</v>
      </c>
      <c r="F1598" s="8">
        <v>0</v>
      </c>
      <c r="G1598" s="8">
        <v>3</v>
      </c>
      <c r="H1598" s="6" t="s">
        <v>344</v>
      </c>
      <c r="I1598" s="176" t="s">
        <v>11389</v>
      </c>
      <c r="J1598" s="176" t="s">
        <v>11389</v>
      </c>
      <c r="K1598" s="176" t="s">
        <v>11388</v>
      </c>
      <c r="L1598" s="8">
        <v>14</v>
      </c>
      <c r="M1598" s="116"/>
      <c r="P15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&lt;tr&gt;&lt;td&gt;60220-2550&lt;/td&gt;&lt;td&gt;2700mm span, 2400mm rise precast reinforced concrete box culvert&lt;/td&gt;&lt;td&gt;m&lt;/td&gt;&lt;td&gt;9 FEET SPAN, 8 FEET RISE PRECAST REINFORCED CONCRETE BOX CULVERT&lt;/td&gt;&lt;td&gt;LNFT&lt;/td&gt;&lt;td&gt;0&lt;/td&gt;&lt;td&gt;3&lt;/td&gt;&lt;td&gt;N&lt;/td&gt;&lt;td&gt; &lt;/td&gt;&lt;td&gt;&lt;/td&gt;&lt;/tr&gt;</v>
      </c>
      <c r="Q1598" s="106" t="str">
        <f>IF(PayItems[[#This Row],[Date Added / Modified]]&gt;0,TEXT(PayItems[[#This Row],[Date Added / Modified]],"m/d/yyy"),"")</f>
        <v/>
      </c>
    </row>
    <row r="1599" spans="1:17" x14ac:dyDescent="0.2">
      <c r="A1599" s="6" t="s">
        <v>2809</v>
      </c>
      <c r="B1599" s="8" t="s">
        <v>2810</v>
      </c>
      <c r="C1599" s="8" t="s">
        <v>110</v>
      </c>
      <c r="D1599" s="8" t="s">
        <v>2811</v>
      </c>
      <c r="E1599" s="8" t="s">
        <v>63</v>
      </c>
      <c r="F1599" s="8">
        <v>0</v>
      </c>
      <c r="G1599" s="8">
        <v>3</v>
      </c>
      <c r="H1599" s="6" t="s">
        <v>344</v>
      </c>
      <c r="I1599" s="176" t="s">
        <v>11389</v>
      </c>
      <c r="J1599" s="176" t="s">
        <v>11389</v>
      </c>
      <c r="K1599" s="176" t="s">
        <v>11388</v>
      </c>
      <c r="L1599" s="8">
        <v>14</v>
      </c>
      <c r="M1599" s="116"/>
      <c r="P15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&lt;tr&gt;&lt;td&gt;60220-2600&lt;/td&gt;&lt;td&gt;2700mm span, 2700mm rise precast reinforced concrete box culvert&lt;/td&gt;&lt;td&gt;m&lt;/td&gt;&lt;td&gt;9 FEET SPAN, 9 FEET RISE PRECAST REINFORCED CONCRETE BOX CULVERT&lt;/td&gt;&lt;td&gt;LNFT&lt;/td&gt;&lt;td&gt;0&lt;/td&gt;&lt;td&gt;3&lt;/td&gt;&lt;td&gt;N&lt;/td&gt;&lt;td&gt; &lt;/td&gt;&lt;td&gt;&lt;/td&gt;&lt;/tr&gt;</v>
      </c>
      <c r="Q1599" s="106" t="str">
        <f>IF(PayItems[[#This Row],[Date Added / Modified]]&gt;0,TEXT(PayItems[[#This Row],[Date Added / Modified]],"m/d/yyy"),"")</f>
        <v/>
      </c>
    </row>
    <row r="1600" spans="1:17" x14ac:dyDescent="0.2">
      <c r="A1600" s="6" t="s">
        <v>2812</v>
      </c>
      <c r="B1600" s="8" t="s">
        <v>2813</v>
      </c>
      <c r="C1600" s="8" t="s">
        <v>110</v>
      </c>
      <c r="D1600" s="8" t="s">
        <v>2814</v>
      </c>
      <c r="E1600" s="8" t="s">
        <v>63</v>
      </c>
      <c r="F1600" s="8">
        <v>0</v>
      </c>
      <c r="G1600" s="8">
        <v>3</v>
      </c>
      <c r="H1600" s="6" t="s">
        <v>344</v>
      </c>
      <c r="I1600" s="176" t="s">
        <v>11389</v>
      </c>
      <c r="J1600" s="176" t="s">
        <v>11389</v>
      </c>
      <c r="K1600" s="176" t="s">
        <v>11388</v>
      </c>
      <c r="L1600" s="8">
        <v>14</v>
      </c>
      <c r="M1600" s="116"/>
      <c r="P16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&lt;tr&gt;&lt;td&gt;60220-2650&lt;/td&gt;&lt;td&gt;2700mm span, 3000mm rise precast reinforced concrete box culvert&lt;/td&gt;&lt;td&gt;m&lt;/td&gt;&lt;td&gt;9 FEET SPAN, 10 FEET RISE PRECAST REINFORCED CONCRETE BOX CULVERT&lt;/td&gt;&lt;td&gt;LNFT&lt;/td&gt;&lt;td&gt;0&lt;/td&gt;&lt;td&gt;3&lt;/td&gt;&lt;td&gt;N&lt;/td&gt;&lt;td&gt; &lt;/td&gt;&lt;td&gt;&lt;/td&gt;&lt;/tr&gt;</v>
      </c>
      <c r="Q1600" s="106" t="str">
        <f>IF(PayItems[[#This Row],[Date Added / Modified]]&gt;0,TEXT(PayItems[[#This Row],[Date Added / Modified]],"m/d/yyy"),"")</f>
        <v/>
      </c>
    </row>
    <row r="1601" spans="1:17" x14ac:dyDescent="0.2">
      <c r="A1601" s="6" t="s">
        <v>2815</v>
      </c>
      <c r="B1601" s="8" t="s">
        <v>2816</v>
      </c>
      <c r="C1601" s="8" t="s">
        <v>110</v>
      </c>
      <c r="D1601" s="8" t="s">
        <v>2817</v>
      </c>
      <c r="E1601" s="8" t="s">
        <v>63</v>
      </c>
      <c r="F1601" s="8">
        <v>0</v>
      </c>
      <c r="G1601" s="8">
        <v>3</v>
      </c>
      <c r="H1601" s="6" t="s">
        <v>344</v>
      </c>
      <c r="I1601" s="176" t="s">
        <v>11389</v>
      </c>
      <c r="J1601" s="176" t="s">
        <v>11389</v>
      </c>
      <c r="K1601" s="176" t="s">
        <v>11388</v>
      </c>
      <c r="L1601" s="8">
        <v>14</v>
      </c>
      <c r="M1601" s="116"/>
      <c r="P16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&lt;tr&gt;&lt;td&gt;60220-2700&lt;/td&gt;&lt;td&gt;2700mm span, 3300mm rise precast reinforced concrete box culvert&lt;/td&gt;&lt;td&gt;m&lt;/td&gt;&lt;td&gt;9 FEET SPAN, 11 FEET RISE PRECAST REINFORCED CONCRETE BOX CULVERT&lt;/td&gt;&lt;td&gt;LNFT&lt;/td&gt;&lt;td&gt;0&lt;/td&gt;&lt;td&gt;3&lt;/td&gt;&lt;td&gt;N&lt;/td&gt;&lt;td&gt; &lt;/td&gt;&lt;td&gt;&lt;/td&gt;&lt;/tr&gt;</v>
      </c>
      <c r="Q1601" s="106" t="str">
        <f>IF(PayItems[[#This Row],[Date Added / Modified]]&gt;0,TEXT(PayItems[[#This Row],[Date Added / Modified]],"m/d/yyy"),"")</f>
        <v/>
      </c>
    </row>
    <row r="1602" spans="1:17" x14ac:dyDescent="0.2">
      <c r="A1602" s="6" t="s">
        <v>2818</v>
      </c>
      <c r="B1602" s="8" t="s">
        <v>2819</v>
      </c>
      <c r="C1602" s="8" t="s">
        <v>110</v>
      </c>
      <c r="D1602" s="8" t="s">
        <v>2820</v>
      </c>
      <c r="E1602" s="8" t="s">
        <v>63</v>
      </c>
      <c r="F1602" s="8">
        <v>0</v>
      </c>
      <c r="G1602" s="8">
        <v>3</v>
      </c>
      <c r="H1602" s="6" t="s">
        <v>344</v>
      </c>
      <c r="I1602" s="176" t="s">
        <v>11389</v>
      </c>
      <c r="J1602" s="176" t="s">
        <v>11389</v>
      </c>
      <c r="K1602" s="176" t="s">
        <v>11388</v>
      </c>
      <c r="L1602" s="8">
        <v>14</v>
      </c>
      <c r="M1602" s="116"/>
      <c r="P16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&lt;tr&gt;&lt;td&gt;60220-2750&lt;/td&gt;&lt;td&gt;2700mm span, 3600mm rise precast reinforced concrete box culvert&lt;/td&gt;&lt;td&gt;m&lt;/td&gt;&lt;td&gt;9 FEET SPAN, 12 FEET RISE PRECAST REINFORCED CONCRETE BOX CULVERT&lt;/td&gt;&lt;td&gt;LNFT&lt;/td&gt;&lt;td&gt;0&lt;/td&gt;&lt;td&gt;3&lt;/td&gt;&lt;td&gt;N&lt;/td&gt;&lt;td&gt; &lt;/td&gt;&lt;td&gt;&lt;/td&gt;&lt;/tr&gt;</v>
      </c>
      <c r="Q1602" s="106" t="str">
        <f>IF(PayItems[[#This Row],[Date Added / Modified]]&gt;0,TEXT(PayItems[[#This Row],[Date Added / Modified]],"m/d/yyy"),"")</f>
        <v/>
      </c>
    </row>
    <row r="1603" spans="1:17" x14ac:dyDescent="0.2">
      <c r="A1603" s="6" t="s">
        <v>2821</v>
      </c>
      <c r="B1603" s="8" t="s">
        <v>2822</v>
      </c>
      <c r="C1603" s="8" t="s">
        <v>110</v>
      </c>
      <c r="D1603" s="8" t="s">
        <v>2823</v>
      </c>
      <c r="E1603" s="8" t="s">
        <v>63</v>
      </c>
      <c r="F1603" s="8">
        <v>0</v>
      </c>
      <c r="G1603" s="8">
        <v>3</v>
      </c>
      <c r="H1603" s="6" t="s">
        <v>344</v>
      </c>
      <c r="I1603" s="176" t="s">
        <v>11389</v>
      </c>
      <c r="J1603" s="176" t="s">
        <v>11389</v>
      </c>
      <c r="K1603" s="176" t="s">
        <v>11388</v>
      </c>
      <c r="L1603" s="8">
        <v>14</v>
      </c>
      <c r="M1603" s="116"/>
      <c r="P16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&lt;tr&gt;&lt;td&gt;60220-2800&lt;/td&gt;&lt;td&gt;2700mm span, 4200mm rise precast reinforced concrete box culvert&lt;/td&gt;&lt;td&gt;m&lt;/td&gt;&lt;td&gt;9 FEET SPAN, 14 FEET RISE PRECAST REINFORCED CONCRETE BOX CULVERT&lt;/td&gt;&lt;td&gt;LNFT&lt;/td&gt;&lt;td&gt;0&lt;/td&gt;&lt;td&gt;3&lt;/td&gt;&lt;td&gt;N&lt;/td&gt;&lt;td&gt; &lt;/td&gt;&lt;td&gt;&lt;/td&gt;&lt;/tr&gt;</v>
      </c>
      <c r="Q1603" s="106" t="str">
        <f>IF(PayItems[[#This Row],[Date Added / Modified]]&gt;0,TEXT(PayItems[[#This Row],[Date Added / Modified]],"m/d/yyy"),"")</f>
        <v/>
      </c>
    </row>
    <row r="1604" spans="1:17" x14ac:dyDescent="0.2">
      <c r="A1604" s="6" t="s">
        <v>2824</v>
      </c>
      <c r="B1604" s="8" t="s">
        <v>2825</v>
      </c>
      <c r="C1604" s="8" t="s">
        <v>110</v>
      </c>
      <c r="D1604" s="8" t="s">
        <v>2826</v>
      </c>
      <c r="E1604" s="8" t="s">
        <v>63</v>
      </c>
      <c r="F1604" s="8">
        <v>0</v>
      </c>
      <c r="G1604" s="8">
        <v>3</v>
      </c>
      <c r="H1604" s="6" t="s">
        <v>344</v>
      </c>
      <c r="I1604" s="176" t="s">
        <v>11389</v>
      </c>
      <c r="J1604" s="176" t="s">
        <v>11389</v>
      </c>
      <c r="K1604" s="176" t="s">
        <v>11388</v>
      </c>
      <c r="L1604" s="8">
        <v>14</v>
      </c>
      <c r="M1604" s="116"/>
      <c r="P16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&lt;tr&gt;&lt;td&gt;60220-2850&lt;/td&gt;&lt;td&gt;2700mm span, 4800mm rise precast reinforced concrete box culvert&lt;/td&gt;&lt;td&gt;m&lt;/td&gt;&lt;td&gt;9 FEET SPAN, 16 FEET RISE PRECAST REINFORCED CONCRETE BOX CULVERT&lt;/td&gt;&lt;td&gt;LNFT&lt;/td&gt;&lt;td&gt;0&lt;/td&gt;&lt;td&gt;3&lt;/td&gt;&lt;td&gt;N&lt;/td&gt;&lt;td&gt; &lt;/td&gt;&lt;td&gt;&lt;/td&gt;&lt;/tr&gt;</v>
      </c>
      <c r="Q1604" s="106" t="str">
        <f>IF(PayItems[[#This Row],[Date Added / Modified]]&gt;0,TEXT(PayItems[[#This Row],[Date Added / Modified]],"m/d/yyy"),"")</f>
        <v/>
      </c>
    </row>
    <row r="1605" spans="1:17" x14ac:dyDescent="0.2">
      <c r="A1605" s="6" t="s">
        <v>2827</v>
      </c>
      <c r="B1605" s="8" t="s">
        <v>2828</v>
      </c>
      <c r="C1605" s="8" t="s">
        <v>110</v>
      </c>
      <c r="D1605" s="8" t="s">
        <v>2829</v>
      </c>
      <c r="E1605" s="8" t="s">
        <v>63</v>
      </c>
      <c r="F1605" s="8">
        <v>0</v>
      </c>
      <c r="G1605" s="8">
        <v>3</v>
      </c>
      <c r="H1605" s="6" t="s">
        <v>344</v>
      </c>
      <c r="I1605" s="176" t="s">
        <v>11389</v>
      </c>
      <c r="J1605" s="176" t="s">
        <v>11389</v>
      </c>
      <c r="K1605" s="176" t="s">
        <v>11388</v>
      </c>
      <c r="L1605" s="8">
        <v>14</v>
      </c>
      <c r="M1605" s="116"/>
      <c r="P16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&lt;tr&gt;&lt;td&gt;60220-2900&lt;/td&gt;&lt;td&gt;3000mm span, 900mm rise precast reinforced concrete box culvert&lt;/td&gt;&lt;td&gt;m&lt;/td&gt;&lt;td&gt;10 FEET SPAN, 3 FEET RISE PRECAST REINFORCED CONCRETE BOX CULVERT&lt;/td&gt;&lt;td&gt;LNFT&lt;/td&gt;&lt;td&gt;0&lt;/td&gt;&lt;td&gt;3&lt;/td&gt;&lt;td&gt;N&lt;/td&gt;&lt;td&gt; &lt;/td&gt;&lt;td&gt;&lt;/td&gt;&lt;/tr&gt;</v>
      </c>
      <c r="Q1605" s="106" t="str">
        <f>IF(PayItems[[#This Row],[Date Added / Modified]]&gt;0,TEXT(PayItems[[#This Row],[Date Added / Modified]],"m/d/yyy"),"")</f>
        <v/>
      </c>
    </row>
    <row r="1606" spans="1:17" x14ac:dyDescent="0.2">
      <c r="A1606" s="6" t="s">
        <v>2830</v>
      </c>
      <c r="B1606" s="8" t="s">
        <v>2831</v>
      </c>
      <c r="C1606" s="8" t="s">
        <v>110</v>
      </c>
      <c r="D1606" s="8" t="s">
        <v>2832</v>
      </c>
      <c r="E1606" s="8" t="s">
        <v>63</v>
      </c>
      <c r="F1606" s="8">
        <v>0</v>
      </c>
      <c r="G1606" s="8">
        <v>3</v>
      </c>
      <c r="H1606" s="6" t="s">
        <v>344</v>
      </c>
      <c r="I1606" s="176" t="s">
        <v>11389</v>
      </c>
      <c r="J1606" s="176" t="s">
        <v>11389</v>
      </c>
      <c r="K1606" s="176" t="s">
        <v>11388</v>
      </c>
      <c r="L1606" s="8">
        <v>14</v>
      </c>
      <c r="M1606" s="116"/>
      <c r="P16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&lt;tr&gt;&lt;td&gt;60220-2950&lt;/td&gt;&lt;td&gt;3000mm span, 1200mm rise precast reinforced concrete box culvert&lt;/td&gt;&lt;td&gt;m&lt;/td&gt;&lt;td&gt;10 FEET SPAN, 4 FEET RISE PRECAST REINFORCED CONCRETE BOX CULVERT&lt;/td&gt;&lt;td&gt;LNFT&lt;/td&gt;&lt;td&gt;0&lt;/td&gt;&lt;td&gt;3&lt;/td&gt;&lt;td&gt;N&lt;/td&gt;&lt;td&gt; &lt;/td&gt;&lt;td&gt;&lt;/td&gt;&lt;/tr&gt;</v>
      </c>
      <c r="Q1606" s="106" t="str">
        <f>IF(PayItems[[#This Row],[Date Added / Modified]]&gt;0,TEXT(PayItems[[#This Row],[Date Added / Modified]],"m/d/yyy"),"")</f>
        <v/>
      </c>
    </row>
    <row r="1607" spans="1:17" x14ac:dyDescent="0.2">
      <c r="A1607" s="6" t="s">
        <v>2833</v>
      </c>
      <c r="B1607" s="8" t="s">
        <v>2834</v>
      </c>
      <c r="C1607" s="8" t="s">
        <v>110</v>
      </c>
      <c r="D1607" s="8" t="s">
        <v>2835</v>
      </c>
      <c r="E1607" s="8" t="s">
        <v>63</v>
      </c>
      <c r="F1607" s="8">
        <v>0</v>
      </c>
      <c r="G1607" s="8">
        <v>3</v>
      </c>
      <c r="H1607" s="6" t="s">
        <v>344</v>
      </c>
      <c r="I1607" s="176" t="s">
        <v>11389</v>
      </c>
      <c r="J1607" s="176" t="s">
        <v>11389</v>
      </c>
      <c r="K1607" s="176" t="s">
        <v>11388</v>
      </c>
      <c r="L1607" s="8">
        <v>14</v>
      </c>
      <c r="M1607" s="116"/>
      <c r="P16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&lt;tr&gt;&lt;td&gt;60220-3000&lt;/td&gt;&lt;td&gt;3000mm span, 1500mm rise precast reinforced concrete box culvert&lt;/td&gt;&lt;td&gt;m&lt;/td&gt;&lt;td&gt;10 FEET SPAN, 5 FEET RISE PRECAST REINFORCED CONCRETE BOX CULVERT&lt;/td&gt;&lt;td&gt;LNFT&lt;/td&gt;&lt;td&gt;0&lt;/td&gt;&lt;td&gt;3&lt;/td&gt;&lt;td&gt;N&lt;/td&gt;&lt;td&gt; &lt;/td&gt;&lt;td&gt;&lt;/td&gt;&lt;/tr&gt;</v>
      </c>
      <c r="Q1607" s="106" t="str">
        <f>IF(PayItems[[#This Row],[Date Added / Modified]]&gt;0,TEXT(PayItems[[#This Row],[Date Added / Modified]],"m/d/yyy"),"")</f>
        <v/>
      </c>
    </row>
    <row r="1608" spans="1:17" x14ac:dyDescent="0.2">
      <c r="A1608" s="6" t="s">
        <v>2836</v>
      </c>
      <c r="B1608" s="8" t="s">
        <v>2837</v>
      </c>
      <c r="C1608" s="8" t="s">
        <v>110</v>
      </c>
      <c r="D1608" s="8" t="s">
        <v>2838</v>
      </c>
      <c r="E1608" s="8" t="s">
        <v>63</v>
      </c>
      <c r="F1608" s="8">
        <v>0</v>
      </c>
      <c r="G1608" s="8">
        <v>3</v>
      </c>
      <c r="H1608" s="6" t="s">
        <v>344</v>
      </c>
      <c r="I1608" s="176" t="s">
        <v>11389</v>
      </c>
      <c r="J1608" s="176" t="s">
        <v>11389</v>
      </c>
      <c r="K1608" s="176" t="s">
        <v>11388</v>
      </c>
      <c r="L1608" s="8">
        <v>14</v>
      </c>
      <c r="M1608" s="116"/>
      <c r="P16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&lt;tr&gt;&lt;td&gt;60220-3050&lt;/td&gt;&lt;td&gt;3000mm span, 1800mm rise precast reinforced concrete box culvert&lt;/td&gt;&lt;td&gt;m&lt;/td&gt;&lt;td&gt;10 FEET SPAN, 6 FEET RISE PRECAST REINFORCED CONCRETE BOX CULVERT&lt;/td&gt;&lt;td&gt;LNFT&lt;/td&gt;&lt;td&gt;0&lt;/td&gt;&lt;td&gt;3&lt;/td&gt;&lt;td&gt;N&lt;/td&gt;&lt;td&gt; &lt;/td&gt;&lt;td&gt;&lt;/td&gt;&lt;/tr&gt;</v>
      </c>
      <c r="Q1608" s="106" t="str">
        <f>IF(PayItems[[#This Row],[Date Added / Modified]]&gt;0,TEXT(PayItems[[#This Row],[Date Added / Modified]],"m/d/yyy"),"")</f>
        <v/>
      </c>
    </row>
    <row r="1609" spans="1:17" x14ac:dyDescent="0.2">
      <c r="A1609" s="6" t="s">
        <v>2839</v>
      </c>
      <c r="B1609" s="8" t="s">
        <v>2840</v>
      </c>
      <c r="C1609" s="8" t="s">
        <v>110</v>
      </c>
      <c r="D1609" s="8" t="s">
        <v>2841</v>
      </c>
      <c r="E1609" s="8" t="s">
        <v>63</v>
      </c>
      <c r="F1609" s="8">
        <v>0</v>
      </c>
      <c r="G1609" s="8">
        <v>3</v>
      </c>
      <c r="H1609" s="6" t="s">
        <v>344</v>
      </c>
      <c r="I1609" s="176" t="s">
        <v>11389</v>
      </c>
      <c r="J1609" s="176" t="s">
        <v>11389</v>
      </c>
      <c r="K1609" s="176" t="s">
        <v>11388</v>
      </c>
      <c r="L1609" s="8">
        <v>14</v>
      </c>
      <c r="M1609" s="116"/>
      <c r="P16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&lt;tr&gt;&lt;td&gt;60220-3100&lt;/td&gt;&lt;td&gt;3000mm span, 2100mm rise precast reinforced concrete box culvert&lt;/td&gt;&lt;td&gt;m&lt;/td&gt;&lt;td&gt;10 FEET SPAN, 7 FEET RISE PRECAST REINFORCED CONCRETE BOX CULVERT&lt;/td&gt;&lt;td&gt;LNFT&lt;/td&gt;&lt;td&gt;0&lt;/td&gt;&lt;td&gt;3&lt;/td&gt;&lt;td&gt;N&lt;/td&gt;&lt;td&gt; &lt;/td&gt;&lt;td&gt;&lt;/td&gt;&lt;/tr&gt;</v>
      </c>
      <c r="Q1609" s="106" t="str">
        <f>IF(PayItems[[#This Row],[Date Added / Modified]]&gt;0,TEXT(PayItems[[#This Row],[Date Added / Modified]],"m/d/yyy"),"")</f>
        <v/>
      </c>
    </row>
    <row r="1610" spans="1:17" x14ac:dyDescent="0.2">
      <c r="A1610" s="6" t="s">
        <v>2842</v>
      </c>
      <c r="B1610" s="8" t="s">
        <v>2843</v>
      </c>
      <c r="C1610" s="8" t="s">
        <v>110</v>
      </c>
      <c r="D1610" s="8" t="s">
        <v>2844</v>
      </c>
      <c r="E1610" s="8" t="s">
        <v>63</v>
      </c>
      <c r="F1610" s="8">
        <v>0</v>
      </c>
      <c r="G1610" s="8">
        <v>3</v>
      </c>
      <c r="H1610" s="6" t="s">
        <v>344</v>
      </c>
      <c r="I1610" s="176" t="s">
        <v>11389</v>
      </c>
      <c r="J1610" s="176" t="s">
        <v>11389</v>
      </c>
      <c r="K1610" s="176" t="s">
        <v>11388</v>
      </c>
      <c r="L1610" s="8">
        <v>14</v>
      </c>
      <c r="M1610" s="116"/>
      <c r="P16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&lt;tr&gt;&lt;td&gt;60220-3150&lt;/td&gt;&lt;td&gt;3000mm span, 2400mm rise precast reinforced concrete box culvert&lt;/td&gt;&lt;td&gt;m&lt;/td&gt;&lt;td&gt;10 FEET SPAN, 8 FEET RISE PRECAST REINFORCED CONCRETE BOX CULVERT&lt;/td&gt;&lt;td&gt;LNFT&lt;/td&gt;&lt;td&gt;0&lt;/td&gt;&lt;td&gt;3&lt;/td&gt;&lt;td&gt;N&lt;/td&gt;&lt;td&gt; &lt;/td&gt;&lt;td&gt;&lt;/td&gt;&lt;/tr&gt;</v>
      </c>
      <c r="Q1610" s="106" t="str">
        <f>IF(PayItems[[#This Row],[Date Added / Modified]]&gt;0,TEXT(PayItems[[#This Row],[Date Added / Modified]],"m/d/yyy"),"")</f>
        <v/>
      </c>
    </row>
    <row r="1611" spans="1:17" x14ac:dyDescent="0.2">
      <c r="A1611" s="6" t="s">
        <v>2845</v>
      </c>
      <c r="B1611" s="8" t="s">
        <v>2846</v>
      </c>
      <c r="C1611" s="8" t="s">
        <v>110</v>
      </c>
      <c r="D1611" s="8" t="s">
        <v>2847</v>
      </c>
      <c r="E1611" s="8" t="s">
        <v>63</v>
      </c>
      <c r="F1611" s="8">
        <v>0</v>
      </c>
      <c r="G1611" s="8">
        <v>3</v>
      </c>
      <c r="H1611" s="6" t="s">
        <v>344</v>
      </c>
      <c r="I1611" s="176" t="s">
        <v>11389</v>
      </c>
      <c r="J1611" s="176" t="s">
        <v>11389</v>
      </c>
      <c r="K1611" s="176" t="s">
        <v>11388</v>
      </c>
      <c r="L1611" s="8">
        <v>14</v>
      </c>
      <c r="M1611" s="116"/>
      <c r="P16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&lt;tr&gt;&lt;td&gt;60220-3200&lt;/td&gt;&lt;td&gt;3000mm span, 2700mm rise precast reinforced concrete box culvert&lt;/td&gt;&lt;td&gt;m&lt;/td&gt;&lt;td&gt;10 FEET SPAN, 9 FEET RISE PRECAST REINFORCED CONCRETE BOX CULVERT&lt;/td&gt;&lt;td&gt;LNFT&lt;/td&gt;&lt;td&gt;0&lt;/td&gt;&lt;td&gt;3&lt;/td&gt;&lt;td&gt;N&lt;/td&gt;&lt;td&gt; &lt;/td&gt;&lt;td&gt;&lt;/td&gt;&lt;/tr&gt;</v>
      </c>
      <c r="Q1611" s="106" t="str">
        <f>IF(PayItems[[#This Row],[Date Added / Modified]]&gt;0,TEXT(PayItems[[#This Row],[Date Added / Modified]],"m/d/yyy"),"")</f>
        <v/>
      </c>
    </row>
    <row r="1612" spans="1:17" x14ac:dyDescent="0.2">
      <c r="A1612" s="6" t="s">
        <v>2848</v>
      </c>
      <c r="B1612" s="8" t="s">
        <v>2849</v>
      </c>
      <c r="C1612" s="8" t="s">
        <v>110</v>
      </c>
      <c r="D1612" s="8" t="s">
        <v>2850</v>
      </c>
      <c r="E1612" s="8" t="s">
        <v>63</v>
      </c>
      <c r="F1612" s="8">
        <v>0</v>
      </c>
      <c r="G1612" s="8">
        <v>3</v>
      </c>
      <c r="H1612" s="6" t="s">
        <v>344</v>
      </c>
      <c r="I1612" s="176" t="s">
        <v>11389</v>
      </c>
      <c r="J1612" s="176" t="s">
        <v>11389</v>
      </c>
      <c r="K1612" s="176" t="s">
        <v>11388</v>
      </c>
      <c r="L1612" s="8">
        <v>14</v>
      </c>
      <c r="M1612" s="116"/>
      <c r="P16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&lt;tr&gt;&lt;td&gt;60220-3250&lt;/td&gt;&lt;td&gt;3000mm span, 3000mm rise precast reinforced concrete box culvert&lt;/td&gt;&lt;td&gt;m&lt;/td&gt;&lt;td&gt;10 FEET SPAN, 10 FEET RISE PRECAST REINFORCED CONCRETE BOX CULVERT&lt;/td&gt;&lt;td&gt;LNFT&lt;/td&gt;&lt;td&gt;0&lt;/td&gt;&lt;td&gt;3&lt;/td&gt;&lt;td&gt;N&lt;/td&gt;&lt;td&gt; &lt;/td&gt;&lt;td&gt;&lt;/td&gt;&lt;/tr&gt;</v>
      </c>
      <c r="Q1612" s="106" t="str">
        <f>IF(PayItems[[#This Row],[Date Added / Modified]]&gt;0,TEXT(PayItems[[#This Row],[Date Added / Modified]],"m/d/yyy"),"")</f>
        <v/>
      </c>
    </row>
    <row r="1613" spans="1:17" x14ac:dyDescent="0.2">
      <c r="A1613" s="6" t="s">
        <v>2851</v>
      </c>
      <c r="B1613" s="8" t="s">
        <v>2852</v>
      </c>
      <c r="C1613" s="8" t="s">
        <v>110</v>
      </c>
      <c r="D1613" s="8" t="s">
        <v>2853</v>
      </c>
      <c r="E1613" s="8" t="s">
        <v>63</v>
      </c>
      <c r="F1613" s="8">
        <v>0</v>
      </c>
      <c r="G1613" s="8">
        <v>3</v>
      </c>
      <c r="H1613" s="6" t="s">
        <v>344</v>
      </c>
      <c r="I1613" s="176" t="s">
        <v>11389</v>
      </c>
      <c r="J1613" s="176" t="s">
        <v>11389</v>
      </c>
      <c r="K1613" s="176" t="s">
        <v>11388</v>
      </c>
      <c r="L1613" s="8">
        <v>14</v>
      </c>
      <c r="M1613" s="116"/>
      <c r="P16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&lt;tr&gt;&lt;td&gt;60220-3300&lt;/td&gt;&lt;td&gt;3000mm span, 3300mm rise precast reinforced concrete box culvert&lt;/td&gt;&lt;td&gt;m&lt;/td&gt;&lt;td&gt;10 FEET SPAN, 11 FEET RISE PRECAST REINFORCED CONCRETE BOX CULVERT&lt;/td&gt;&lt;td&gt;LNFT&lt;/td&gt;&lt;td&gt;0&lt;/td&gt;&lt;td&gt;3&lt;/td&gt;&lt;td&gt;N&lt;/td&gt;&lt;td&gt; &lt;/td&gt;&lt;td&gt;&lt;/td&gt;&lt;/tr&gt;</v>
      </c>
      <c r="Q1613" s="106" t="str">
        <f>IF(PayItems[[#This Row],[Date Added / Modified]]&gt;0,TEXT(PayItems[[#This Row],[Date Added / Modified]],"m/d/yyy"),"")</f>
        <v/>
      </c>
    </row>
    <row r="1614" spans="1:17" x14ac:dyDescent="0.2">
      <c r="A1614" s="6" t="s">
        <v>2854</v>
      </c>
      <c r="B1614" s="8" t="s">
        <v>2855</v>
      </c>
      <c r="C1614" s="8" t="s">
        <v>110</v>
      </c>
      <c r="D1614" s="8" t="s">
        <v>2856</v>
      </c>
      <c r="E1614" s="8" t="s">
        <v>63</v>
      </c>
      <c r="F1614" s="8">
        <v>0</v>
      </c>
      <c r="G1614" s="8">
        <v>3</v>
      </c>
      <c r="H1614" s="6" t="s">
        <v>344</v>
      </c>
      <c r="I1614" s="176" t="s">
        <v>11389</v>
      </c>
      <c r="J1614" s="176" t="s">
        <v>11389</v>
      </c>
      <c r="K1614" s="176" t="s">
        <v>11388</v>
      </c>
      <c r="L1614" s="8">
        <v>14</v>
      </c>
      <c r="M1614" s="116"/>
      <c r="P16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&lt;tr&gt;&lt;td&gt;60220-3350&lt;/td&gt;&lt;td&gt;3000mm span, 3600mm rise precast reinforced concrete box culvert&lt;/td&gt;&lt;td&gt;m&lt;/td&gt;&lt;td&gt;10 FEET SPAN, 12 FEET RISE PRECAST REINFORCED CONCRETE BOX CULVERT&lt;/td&gt;&lt;td&gt;LNFT&lt;/td&gt;&lt;td&gt;0&lt;/td&gt;&lt;td&gt;3&lt;/td&gt;&lt;td&gt;N&lt;/td&gt;&lt;td&gt; &lt;/td&gt;&lt;td&gt;&lt;/td&gt;&lt;/tr&gt;</v>
      </c>
      <c r="Q1614" s="106" t="str">
        <f>IF(PayItems[[#This Row],[Date Added / Modified]]&gt;0,TEXT(PayItems[[#This Row],[Date Added / Modified]],"m/d/yyy"),"")</f>
        <v/>
      </c>
    </row>
    <row r="1615" spans="1:17" s="106" customFormat="1" x14ac:dyDescent="0.2">
      <c r="A1615" s="6" t="s">
        <v>2857</v>
      </c>
      <c r="B1615" s="8" t="s">
        <v>2858</v>
      </c>
      <c r="C1615" s="8" t="s">
        <v>110</v>
      </c>
      <c r="D1615" s="8" t="s">
        <v>2859</v>
      </c>
      <c r="E1615" s="8" t="s">
        <v>63</v>
      </c>
      <c r="F1615" s="8">
        <v>0</v>
      </c>
      <c r="G1615" s="8">
        <v>3</v>
      </c>
      <c r="H1615" s="6" t="s">
        <v>344</v>
      </c>
      <c r="I1615" s="176" t="s">
        <v>11389</v>
      </c>
      <c r="J1615" s="176" t="s">
        <v>11389</v>
      </c>
      <c r="K1615" s="176" t="s">
        <v>11388</v>
      </c>
      <c r="L1615" s="8">
        <v>14</v>
      </c>
      <c r="M1615" s="116"/>
      <c r="N1615" s="6"/>
      <c r="O1615" s="6"/>
      <c r="P16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&lt;tr&gt;&lt;td&gt;60220-3400&lt;/td&gt;&lt;td&gt;3000mm span, 4200mm rise precast reinforced concrete box culvert&lt;/td&gt;&lt;td&gt;m&lt;/td&gt;&lt;td&gt;10 FEET SPAN, 14 FEET RISE PRECAST REINFORCED CONCRETE BOX CULVERT&lt;/td&gt;&lt;td&gt;LNFT&lt;/td&gt;&lt;td&gt;0&lt;/td&gt;&lt;td&gt;3&lt;/td&gt;&lt;td&gt;N&lt;/td&gt;&lt;td&gt; &lt;/td&gt;&lt;td&gt;&lt;/td&gt;&lt;/tr&gt;</v>
      </c>
      <c r="Q1615" s="106" t="str">
        <f>IF(PayItems[[#This Row],[Date Added / Modified]]&gt;0,TEXT(PayItems[[#This Row],[Date Added / Modified]],"m/d/yyy"),"")</f>
        <v/>
      </c>
    </row>
    <row r="1616" spans="1:17" x14ac:dyDescent="0.2">
      <c r="A1616" s="6" t="s">
        <v>2860</v>
      </c>
      <c r="B1616" s="8" t="s">
        <v>2861</v>
      </c>
      <c r="C1616" s="8" t="s">
        <v>110</v>
      </c>
      <c r="D1616" s="8" t="s">
        <v>2862</v>
      </c>
      <c r="E1616" s="8" t="s">
        <v>63</v>
      </c>
      <c r="F1616" s="8">
        <v>0</v>
      </c>
      <c r="G1616" s="8">
        <v>3</v>
      </c>
      <c r="H1616" s="6" t="s">
        <v>344</v>
      </c>
      <c r="I1616" s="176" t="s">
        <v>11389</v>
      </c>
      <c r="J1616" s="176" t="s">
        <v>11389</v>
      </c>
      <c r="K1616" s="176" t="s">
        <v>11388</v>
      </c>
      <c r="L1616" s="8">
        <v>14</v>
      </c>
      <c r="M1616" s="116"/>
      <c r="P16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&lt;tr&gt;&lt;td&gt;60220-3450&lt;/td&gt;&lt;td&gt;3000mm span, 4800mm rise precast reinforced concrete box culvert&lt;/td&gt;&lt;td&gt;m&lt;/td&gt;&lt;td&gt;10 FEET SPAN, 16 FEET RISE PRECAST REINFORCED CONCRETE BOX CULVERT&lt;/td&gt;&lt;td&gt;LNFT&lt;/td&gt;&lt;td&gt;0&lt;/td&gt;&lt;td&gt;3&lt;/td&gt;&lt;td&gt;N&lt;/td&gt;&lt;td&gt; &lt;/td&gt;&lt;td&gt;&lt;/td&gt;&lt;/tr&gt;</v>
      </c>
      <c r="Q1616" s="106" t="str">
        <f>IF(PayItems[[#This Row],[Date Added / Modified]]&gt;0,TEXT(PayItems[[#This Row],[Date Added / Modified]],"m/d/yyy"),"")</f>
        <v/>
      </c>
    </row>
    <row r="1617" spans="1:17" x14ac:dyDescent="0.2">
      <c r="A1617" s="106" t="s">
        <v>11426</v>
      </c>
      <c r="B1617" s="45" t="s">
        <v>11428</v>
      </c>
      <c r="C1617" s="45" t="s">
        <v>110</v>
      </c>
      <c r="D1617" s="45" t="s">
        <v>11427</v>
      </c>
      <c r="E1617" s="45" t="s">
        <v>63</v>
      </c>
      <c r="F1617" s="45">
        <v>0</v>
      </c>
      <c r="G1617" s="45">
        <v>3</v>
      </c>
      <c r="H1617" s="106" t="s">
        <v>344</v>
      </c>
      <c r="I1617" s="177" t="s">
        <v>11389</v>
      </c>
      <c r="J1617" s="177" t="s">
        <v>11389</v>
      </c>
      <c r="K1617" s="177" t="s">
        <v>11388</v>
      </c>
      <c r="L1617" s="45">
        <v>14</v>
      </c>
      <c r="M1617" s="116">
        <v>45201</v>
      </c>
      <c r="N1617" s="106" t="s">
        <v>9977</v>
      </c>
      <c r="O1617" s="106"/>
      <c r="P1617" s="17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&lt;tr&gt;&lt;td&gt;60220-3475&lt;/td&gt;&lt;td&gt;3300mm span, 1200mm rise precast reinforced concrete box culvert&lt;/td&gt;&lt;td&gt;m&lt;/td&gt;&lt;td&gt;11 FEET SPAN, 4  FEET RISE PRECAST REINFORCED CONCRETE BOX CULVERT&lt;/td&gt;&lt;td&gt;LNFT&lt;/td&gt;&lt;td&gt;0&lt;/td&gt;&lt;td&gt;3&lt;/td&gt;&lt;td&gt;N&lt;/td&gt;&lt;td&gt;10/2/2023&lt;/td&gt;&lt;td&gt;&lt;/td&gt;&lt;/tr&gt;</v>
      </c>
      <c r="Q1617" s="106" t="str">
        <f>IF(PayItems[[#This Row],[Date Added / Modified]]&gt;0,TEXT(PayItems[[#This Row],[Date Added / Modified]],"m/d/yyy"),"")</f>
        <v>10/2/2023</v>
      </c>
    </row>
    <row r="1618" spans="1:17" x14ac:dyDescent="0.2">
      <c r="A1618" s="6" t="s">
        <v>2863</v>
      </c>
      <c r="B1618" s="8" t="s">
        <v>2864</v>
      </c>
      <c r="C1618" s="8" t="s">
        <v>110</v>
      </c>
      <c r="D1618" s="8" t="s">
        <v>2865</v>
      </c>
      <c r="E1618" s="8" t="s">
        <v>63</v>
      </c>
      <c r="F1618" s="8">
        <v>0</v>
      </c>
      <c r="G1618" s="8">
        <v>3</v>
      </c>
      <c r="H1618" s="6" t="s">
        <v>344</v>
      </c>
      <c r="I1618" s="176" t="s">
        <v>11389</v>
      </c>
      <c r="J1618" s="176" t="s">
        <v>11389</v>
      </c>
      <c r="K1618" s="176" t="s">
        <v>11388</v>
      </c>
      <c r="L1618" s="8">
        <v>14</v>
      </c>
      <c r="M1618" s="116"/>
      <c r="P16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&lt;tr&gt;&lt;td&gt;60220-3500&lt;/td&gt;&lt;td&gt;3300mm span, 1500mm rise precast reinforced concrete box culvert&lt;/td&gt;&lt;td&gt;m&lt;/td&gt;&lt;td&gt;11 FEET SPAN, 5 FEET RISE PRECAST REINFORCED CONCRETE BOX CULVERT&lt;/td&gt;&lt;td&gt;LNFT&lt;/td&gt;&lt;td&gt;0&lt;/td&gt;&lt;td&gt;3&lt;/td&gt;&lt;td&gt;N&lt;/td&gt;&lt;td&gt; &lt;/td&gt;&lt;td&gt;&lt;/td&gt;&lt;/tr&gt;</v>
      </c>
      <c r="Q1618" s="106" t="str">
        <f>IF(PayItems[[#This Row],[Date Added / Modified]]&gt;0,TEXT(PayItems[[#This Row],[Date Added / Modified]],"m/d/yyy"),"")</f>
        <v/>
      </c>
    </row>
    <row r="1619" spans="1:17" x14ac:dyDescent="0.2">
      <c r="A1619" s="6" t="s">
        <v>2866</v>
      </c>
      <c r="B1619" s="8" t="s">
        <v>2867</v>
      </c>
      <c r="C1619" s="8" t="s">
        <v>110</v>
      </c>
      <c r="D1619" s="8" t="s">
        <v>2868</v>
      </c>
      <c r="E1619" s="8" t="s">
        <v>63</v>
      </c>
      <c r="F1619" s="8">
        <v>0</v>
      </c>
      <c r="G1619" s="8">
        <v>3</v>
      </c>
      <c r="H1619" s="6" t="s">
        <v>344</v>
      </c>
      <c r="I1619" s="176" t="s">
        <v>11389</v>
      </c>
      <c r="J1619" s="176" t="s">
        <v>11389</v>
      </c>
      <c r="K1619" s="176" t="s">
        <v>11388</v>
      </c>
      <c r="L1619" s="8">
        <v>14</v>
      </c>
      <c r="M1619" s="116"/>
      <c r="P16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&lt;tr&gt;&lt;td&gt;60220-3550&lt;/td&gt;&lt;td&gt;3300mm span, 1800mm rise precast reinforced concrete box culvert&lt;/td&gt;&lt;td&gt;m&lt;/td&gt;&lt;td&gt;11 FEET SPAN, 6 FEET RISE PRECAST REINFORCED CONCRETE BOX CULVERT&lt;/td&gt;&lt;td&gt;LNFT&lt;/td&gt;&lt;td&gt;0&lt;/td&gt;&lt;td&gt;3&lt;/td&gt;&lt;td&gt;N&lt;/td&gt;&lt;td&gt; &lt;/td&gt;&lt;td&gt;&lt;/td&gt;&lt;/tr&gt;</v>
      </c>
      <c r="Q1619" s="106" t="str">
        <f>IF(PayItems[[#This Row],[Date Added / Modified]]&gt;0,TEXT(PayItems[[#This Row],[Date Added / Modified]],"m/d/yyy"),"")</f>
        <v/>
      </c>
    </row>
    <row r="1620" spans="1:17" x14ac:dyDescent="0.2">
      <c r="A1620" s="6" t="s">
        <v>2869</v>
      </c>
      <c r="B1620" s="8" t="s">
        <v>2870</v>
      </c>
      <c r="C1620" s="8" t="s">
        <v>110</v>
      </c>
      <c r="D1620" s="8" t="s">
        <v>2871</v>
      </c>
      <c r="E1620" s="8" t="s">
        <v>63</v>
      </c>
      <c r="F1620" s="8">
        <v>0</v>
      </c>
      <c r="G1620" s="8">
        <v>3</v>
      </c>
      <c r="H1620" s="6" t="s">
        <v>344</v>
      </c>
      <c r="I1620" s="176" t="s">
        <v>11389</v>
      </c>
      <c r="J1620" s="176" t="s">
        <v>11389</v>
      </c>
      <c r="K1620" s="176" t="s">
        <v>11388</v>
      </c>
      <c r="L1620" s="8">
        <v>14</v>
      </c>
      <c r="M1620" s="116"/>
      <c r="P16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&lt;tr&gt;&lt;td&gt;60220-3600&lt;/td&gt;&lt;td&gt;3300mm span, 2100mm rise precast reinforced concrete box culvert&lt;/td&gt;&lt;td&gt;m&lt;/td&gt;&lt;td&gt;11 FEET SPAN, 7 FEET RISE PRECAST REINFORCED CONCRETE BOX CULVERT&lt;/td&gt;&lt;td&gt;LNFT&lt;/td&gt;&lt;td&gt;0&lt;/td&gt;&lt;td&gt;3&lt;/td&gt;&lt;td&gt;N&lt;/td&gt;&lt;td&gt; &lt;/td&gt;&lt;td&gt;&lt;/td&gt;&lt;/tr&gt;</v>
      </c>
      <c r="Q1620" s="106" t="str">
        <f>IF(PayItems[[#This Row],[Date Added / Modified]]&gt;0,TEXT(PayItems[[#This Row],[Date Added / Modified]],"m/d/yyy"),"")</f>
        <v/>
      </c>
    </row>
    <row r="1621" spans="1:17" x14ac:dyDescent="0.2">
      <c r="A1621" s="6" t="s">
        <v>2872</v>
      </c>
      <c r="B1621" s="8" t="s">
        <v>2873</v>
      </c>
      <c r="C1621" s="8" t="s">
        <v>110</v>
      </c>
      <c r="D1621" s="8" t="s">
        <v>2874</v>
      </c>
      <c r="E1621" s="8" t="s">
        <v>63</v>
      </c>
      <c r="F1621" s="8">
        <v>0</v>
      </c>
      <c r="G1621" s="8">
        <v>3</v>
      </c>
      <c r="H1621" s="6" t="s">
        <v>344</v>
      </c>
      <c r="I1621" s="176" t="s">
        <v>11389</v>
      </c>
      <c r="J1621" s="176" t="s">
        <v>11389</v>
      </c>
      <c r="K1621" s="176" t="s">
        <v>11388</v>
      </c>
      <c r="L1621" s="8">
        <v>14</v>
      </c>
      <c r="M1621" s="116"/>
      <c r="P16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&lt;tr&gt;&lt;td&gt;60220-3650&lt;/td&gt;&lt;td&gt;3300mm span, 2400mm rise precast reinforced concrete box culvert&lt;/td&gt;&lt;td&gt;m&lt;/td&gt;&lt;td&gt;11 FEET SPAN, 8 FEET RISE PRECAST REINFORCED CONCRETE BOX CULVERT&lt;/td&gt;&lt;td&gt;LNFT&lt;/td&gt;&lt;td&gt;0&lt;/td&gt;&lt;td&gt;3&lt;/td&gt;&lt;td&gt;N&lt;/td&gt;&lt;td&gt; &lt;/td&gt;&lt;td&gt;&lt;/td&gt;&lt;/tr&gt;</v>
      </c>
      <c r="Q1621" s="106" t="str">
        <f>IF(PayItems[[#This Row],[Date Added / Modified]]&gt;0,TEXT(PayItems[[#This Row],[Date Added / Modified]],"m/d/yyy"),"")</f>
        <v/>
      </c>
    </row>
    <row r="1622" spans="1:17" x14ac:dyDescent="0.2">
      <c r="A1622" s="6" t="s">
        <v>2875</v>
      </c>
      <c r="B1622" s="8" t="s">
        <v>2876</v>
      </c>
      <c r="C1622" s="8" t="s">
        <v>110</v>
      </c>
      <c r="D1622" s="8" t="s">
        <v>2877</v>
      </c>
      <c r="E1622" s="8" t="s">
        <v>63</v>
      </c>
      <c r="F1622" s="8">
        <v>0</v>
      </c>
      <c r="G1622" s="8">
        <v>3</v>
      </c>
      <c r="H1622" s="6" t="s">
        <v>344</v>
      </c>
      <c r="I1622" s="176" t="s">
        <v>11389</v>
      </c>
      <c r="J1622" s="176" t="s">
        <v>11389</v>
      </c>
      <c r="K1622" s="176" t="s">
        <v>11388</v>
      </c>
      <c r="L1622" s="8">
        <v>14</v>
      </c>
      <c r="M1622" s="116"/>
      <c r="P16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&lt;tr&gt;&lt;td&gt;60220-3700&lt;/td&gt;&lt;td&gt;3300mm span, 2700mm rise precast reinforced concrete box culvert&lt;/td&gt;&lt;td&gt;m&lt;/td&gt;&lt;td&gt;11 FEET SPAN, 9 FEET RISE PRECAST REINFORCED CONCRETE BOX CULVERT&lt;/td&gt;&lt;td&gt;LNFT&lt;/td&gt;&lt;td&gt;0&lt;/td&gt;&lt;td&gt;3&lt;/td&gt;&lt;td&gt;N&lt;/td&gt;&lt;td&gt; &lt;/td&gt;&lt;td&gt;&lt;/td&gt;&lt;/tr&gt;</v>
      </c>
      <c r="Q1622" s="106" t="str">
        <f>IF(PayItems[[#This Row],[Date Added / Modified]]&gt;0,TEXT(PayItems[[#This Row],[Date Added / Modified]],"m/d/yyy"),"")</f>
        <v/>
      </c>
    </row>
    <row r="1623" spans="1:17" x14ac:dyDescent="0.2">
      <c r="A1623" s="6" t="s">
        <v>2878</v>
      </c>
      <c r="B1623" s="8" t="s">
        <v>2879</v>
      </c>
      <c r="C1623" s="8" t="s">
        <v>110</v>
      </c>
      <c r="D1623" s="8" t="s">
        <v>2880</v>
      </c>
      <c r="E1623" s="8" t="s">
        <v>63</v>
      </c>
      <c r="F1623" s="8">
        <v>0</v>
      </c>
      <c r="G1623" s="8">
        <v>3</v>
      </c>
      <c r="H1623" s="6" t="s">
        <v>344</v>
      </c>
      <c r="I1623" s="176" t="s">
        <v>11389</v>
      </c>
      <c r="J1623" s="176" t="s">
        <v>11389</v>
      </c>
      <c r="K1623" s="176" t="s">
        <v>11388</v>
      </c>
      <c r="L1623" s="8">
        <v>14</v>
      </c>
      <c r="M1623" s="116"/>
      <c r="P16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&lt;tr&gt;&lt;td&gt;60220-3750&lt;/td&gt;&lt;td&gt;3300mm span, 3000mm rise precast reinforced concrete box culvert&lt;/td&gt;&lt;td&gt;m&lt;/td&gt;&lt;td&gt;11 FEET SPAN, 10 FEET RISE PRECAST REINFORCED CONCRETE BOX CULVERT&lt;/td&gt;&lt;td&gt;LNFT&lt;/td&gt;&lt;td&gt;0&lt;/td&gt;&lt;td&gt;3&lt;/td&gt;&lt;td&gt;N&lt;/td&gt;&lt;td&gt; &lt;/td&gt;&lt;td&gt;&lt;/td&gt;&lt;/tr&gt;</v>
      </c>
      <c r="Q1623" s="106" t="str">
        <f>IF(PayItems[[#This Row],[Date Added / Modified]]&gt;0,TEXT(PayItems[[#This Row],[Date Added / Modified]],"m/d/yyy"),"")</f>
        <v/>
      </c>
    </row>
    <row r="1624" spans="1:17" x14ac:dyDescent="0.2">
      <c r="A1624" s="6" t="s">
        <v>2881</v>
      </c>
      <c r="B1624" s="8" t="s">
        <v>2882</v>
      </c>
      <c r="C1624" s="8" t="s">
        <v>110</v>
      </c>
      <c r="D1624" s="8" t="s">
        <v>2883</v>
      </c>
      <c r="E1624" s="8" t="s">
        <v>63</v>
      </c>
      <c r="F1624" s="8">
        <v>0</v>
      </c>
      <c r="G1624" s="8">
        <v>3</v>
      </c>
      <c r="H1624" s="6" t="s">
        <v>344</v>
      </c>
      <c r="I1624" s="176" t="s">
        <v>11389</v>
      </c>
      <c r="J1624" s="176" t="s">
        <v>11389</v>
      </c>
      <c r="K1624" s="176" t="s">
        <v>11388</v>
      </c>
      <c r="L1624" s="8">
        <v>14</v>
      </c>
      <c r="M1624" s="116"/>
      <c r="P16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&lt;tr&gt;&lt;td&gt;60220-3800&lt;/td&gt;&lt;td&gt;3300mm span, 3300mm rise precast reinforced concrete box culvert&lt;/td&gt;&lt;td&gt;m&lt;/td&gt;&lt;td&gt;11 FEET SPAN, 11 FEET RISE PRECAST REINFORCED CONCRETE BOX CULVERT&lt;/td&gt;&lt;td&gt;LNFT&lt;/td&gt;&lt;td&gt;0&lt;/td&gt;&lt;td&gt;3&lt;/td&gt;&lt;td&gt;N&lt;/td&gt;&lt;td&gt; &lt;/td&gt;&lt;td&gt;&lt;/td&gt;&lt;/tr&gt;</v>
      </c>
      <c r="Q1624" s="106" t="str">
        <f>IF(PayItems[[#This Row],[Date Added / Modified]]&gt;0,TEXT(PayItems[[#This Row],[Date Added / Modified]],"m/d/yyy"),"")</f>
        <v/>
      </c>
    </row>
    <row r="1625" spans="1:17" x14ac:dyDescent="0.2">
      <c r="A1625" s="6" t="s">
        <v>2884</v>
      </c>
      <c r="B1625" s="8" t="s">
        <v>2885</v>
      </c>
      <c r="C1625" s="8" t="s">
        <v>110</v>
      </c>
      <c r="D1625" s="8" t="s">
        <v>2886</v>
      </c>
      <c r="E1625" s="8" t="s">
        <v>63</v>
      </c>
      <c r="F1625" s="8">
        <v>0</v>
      </c>
      <c r="G1625" s="8">
        <v>3</v>
      </c>
      <c r="H1625" s="6" t="s">
        <v>344</v>
      </c>
      <c r="I1625" s="176" t="s">
        <v>11389</v>
      </c>
      <c r="J1625" s="176" t="s">
        <v>11389</v>
      </c>
      <c r="K1625" s="176" t="s">
        <v>11388</v>
      </c>
      <c r="L1625" s="8">
        <v>14</v>
      </c>
      <c r="M1625" s="116"/>
      <c r="P16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&lt;tr&gt;&lt;td&gt;60220-3850&lt;/td&gt;&lt;td&gt;3300mm span, 3600mm rise precast reinforced concrete box culvert&lt;/td&gt;&lt;td&gt;m&lt;/td&gt;&lt;td&gt;11 FEET SPAN, 12 FEET RISE PRECAST REINFORCED CONCRETE BOX CULVERT&lt;/td&gt;&lt;td&gt;LNFT&lt;/td&gt;&lt;td&gt;0&lt;/td&gt;&lt;td&gt;3&lt;/td&gt;&lt;td&gt;N&lt;/td&gt;&lt;td&gt; &lt;/td&gt;&lt;td&gt;&lt;/td&gt;&lt;/tr&gt;</v>
      </c>
      <c r="Q1625" s="106" t="str">
        <f>IF(PayItems[[#This Row],[Date Added / Modified]]&gt;0,TEXT(PayItems[[#This Row],[Date Added / Modified]],"m/d/yyy"),"")</f>
        <v/>
      </c>
    </row>
    <row r="1626" spans="1:17" x14ac:dyDescent="0.2">
      <c r="A1626" s="6" t="s">
        <v>2887</v>
      </c>
      <c r="B1626" s="8" t="s">
        <v>2888</v>
      </c>
      <c r="C1626" s="8" t="s">
        <v>110</v>
      </c>
      <c r="D1626" s="8" t="s">
        <v>2889</v>
      </c>
      <c r="E1626" s="8" t="s">
        <v>63</v>
      </c>
      <c r="F1626" s="8">
        <v>0</v>
      </c>
      <c r="G1626" s="8">
        <v>3</v>
      </c>
      <c r="H1626" s="6" t="s">
        <v>344</v>
      </c>
      <c r="I1626" s="176" t="s">
        <v>11389</v>
      </c>
      <c r="J1626" s="176" t="s">
        <v>11389</v>
      </c>
      <c r="K1626" s="176" t="s">
        <v>11388</v>
      </c>
      <c r="L1626" s="8">
        <v>14</v>
      </c>
      <c r="M1626" s="116"/>
      <c r="P16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&lt;tr&gt;&lt;td&gt;60220-3900&lt;/td&gt;&lt;td&gt;3300mm span, 4200mm rise precast reinforced concrete box culvert&lt;/td&gt;&lt;td&gt;m&lt;/td&gt;&lt;td&gt;11 FEET SPAN, 14 FEET RISE PRECAST REINFORCED CONCRETE BOX CULVERT&lt;/td&gt;&lt;td&gt;LNFT&lt;/td&gt;&lt;td&gt;0&lt;/td&gt;&lt;td&gt;3&lt;/td&gt;&lt;td&gt;N&lt;/td&gt;&lt;td&gt; &lt;/td&gt;&lt;td&gt;&lt;/td&gt;&lt;/tr&gt;</v>
      </c>
      <c r="Q1626" s="106" t="str">
        <f>IF(PayItems[[#This Row],[Date Added / Modified]]&gt;0,TEXT(PayItems[[#This Row],[Date Added / Modified]],"m/d/yyy"),"")</f>
        <v/>
      </c>
    </row>
    <row r="1627" spans="1:17" x14ac:dyDescent="0.2">
      <c r="A1627" s="6" t="s">
        <v>2890</v>
      </c>
      <c r="B1627" s="8" t="s">
        <v>2891</v>
      </c>
      <c r="C1627" s="8" t="s">
        <v>110</v>
      </c>
      <c r="D1627" s="8" t="s">
        <v>2892</v>
      </c>
      <c r="E1627" s="8" t="s">
        <v>63</v>
      </c>
      <c r="F1627" s="8">
        <v>0</v>
      </c>
      <c r="G1627" s="8">
        <v>3</v>
      </c>
      <c r="H1627" s="6" t="s">
        <v>344</v>
      </c>
      <c r="I1627" s="176" t="s">
        <v>11389</v>
      </c>
      <c r="J1627" s="176" t="s">
        <v>11389</v>
      </c>
      <c r="K1627" s="176" t="s">
        <v>11388</v>
      </c>
      <c r="L1627" s="8">
        <v>14</v>
      </c>
      <c r="M1627" s="116"/>
      <c r="P16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&lt;tr&gt;&lt;td&gt;60220-3950&lt;/td&gt;&lt;td&gt;3300mm span, 4800mm rise precast reinforced concrete box culvert&lt;/td&gt;&lt;td&gt;m&lt;/td&gt;&lt;td&gt;11 FEET SPAN, 16 FEET RISE PRECAST REINFORCED CONCRETE BOX CULVERT&lt;/td&gt;&lt;td&gt;LNFT&lt;/td&gt;&lt;td&gt;0&lt;/td&gt;&lt;td&gt;3&lt;/td&gt;&lt;td&gt;N&lt;/td&gt;&lt;td&gt; &lt;/td&gt;&lt;td&gt;&lt;/td&gt;&lt;/tr&gt;</v>
      </c>
      <c r="Q1627" s="106" t="str">
        <f>IF(PayItems[[#This Row],[Date Added / Modified]]&gt;0,TEXT(PayItems[[#This Row],[Date Added / Modified]],"m/d/yyy"),"")</f>
        <v/>
      </c>
    </row>
    <row r="1628" spans="1:17" x14ac:dyDescent="0.2">
      <c r="A1628" s="106" t="s">
        <v>10871</v>
      </c>
      <c r="B1628" s="45" t="s">
        <v>10872</v>
      </c>
      <c r="C1628" s="104" t="s">
        <v>110</v>
      </c>
      <c r="D1628" s="45" t="s">
        <v>10873</v>
      </c>
      <c r="E1628" s="104" t="s">
        <v>63</v>
      </c>
      <c r="F1628" s="104">
        <v>0</v>
      </c>
      <c r="G1628" s="104">
        <v>3</v>
      </c>
      <c r="H1628" s="88" t="s">
        <v>344</v>
      </c>
      <c r="I1628" s="176" t="s">
        <v>11389</v>
      </c>
      <c r="J1628" s="176" t="s">
        <v>11389</v>
      </c>
      <c r="K1628" s="176" t="s">
        <v>11388</v>
      </c>
      <c r="L1628" s="104">
        <v>14</v>
      </c>
      <c r="M1628" s="116">
        <v>42740</v>
      </c>
      <c r="N1628" s="106" t="s">
        <v>9971</v>
      </c>
      <c r="O1628" s="106"/>
      <c r="P16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&lt;tr&gt;&lt;td&gt;60220-3960&lt;/td&gt;&lt;td&gt;3600mm span, 900mm rise precast reinforced concrete box culvert&lt;/td&gt;&lt;td&gt;m&lt;/td&gt;&lt;td&gt;12 FEET SPAN, 3 FEET RISE, PRECAST REINFORCED CONCRETE BOX CULVERT&lt;/td&gt;&lt;td&gt;LNFT&lt;/td&gt;&lt;td&gt;0&lt;/td&gt;&lt;td&gt;3&lt;/td&gt;&lt;td&gt;N&lt;/td&gt;&lt;td&gt;1/5/2017&lt;/td&gt;&lt;td&gt;&lt;/td&gt;&lt;/tr&gt;</v>
      </c>
      <c r="Q1628" s="106" t="str">
        <f>IF(PayItems[[#This Row],[Date Added / Modified]]&gt;0,TEXT(PayItems[[#This Row],[Date Added / Modified]],"m/d/yyy"),"")</f>
        <v>1/5/2017</v>
      </c>
    </row>
    <row r="1629" spans="1:17" x14ac:dyDescent="0.2">
      <c r="A1629" s="106" t="s">
        <v>10813</v>
      </c>
      <c r="B1629" s="45" t="s">
        <v>10814</v>
      </c>
      <c r="C1629" s="104" t="s">
        <v>110</v>
      </c>
      <c r="D1629" s="45" t="s">
        <v>10815</v>
      </c>
      <c r="E1629" s="104" t="s">
        <v>63</v>
      </c>
      <c r="F1629" s="104">
        <v>0</v>
      </c>
      <c r="G1629" s="104">
        <v>3</v>
      </c>
      <c r="H1629" s="88" t="s">
        <v>344</v>
      </c>
      <c r="I1629" s="176" t="s">
        <v>11389</v>
      </c>
      <c r="J1629" s="176" t="s">
        <v>11389</v>
      </c>
      <c r="K1629" s="176" t="s">
        <v>11388</v>
      </c>
      <c r="L1629" s="104">
        <v>14</v>
      </c>
      <c r="M1629" s="116">
        <v>42564</v>
      </c>
      <c r="N1629" s="106" t="s">
        <v>9971</v>
      </c>
      <c r="O1629" s="106"/>
      <c r="P16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&lt;tr&gt;&lt;td&gt;60220-3965&lt;/td&gt;&lt;td&gt;3600mm span, 1200mm rise precast reinforced concrete box culvert&lt;/td&gt;&lt;td&gt;m&lt;/td&gt;&lt;td&gt;12 FEET SPAN, 4 FEET RISE, PRECAST REINFORCED CONCRETE BOX CULVERT&lt;/td&gt;&lt;td&gt;LNFT&lt;/td&gt;&lt;td&gt;0&lt;/td&gt;&lt;td&gt;3&lt;/td&gt;&lt;td&gt;N&lt;/td&gt;&lt;td&gt;7/13/2016&lt;/td&gt;&lt;td&gt;&lt;/td&gt;&lt;/tr&gt;</v>
      </c>
      <c r="Q1629" s="106" t="str">
        <f>IF(PayItems[[#This Row],[Date Added / Modified]]&gt;0,TEXT(PayItems[[#This Row],[Date Added / Modified]],"m/d/yyy"),"")</f>
        <v>7/13/2016</v>
      </c>
    </row>
    <row r="1630" spans="1:17" x14ac:dyDescent="0.2">
      <c r="A1630" s="6" t="s">
        <v>2893</v>
      </c>
      <c r="B1630" s="8" t="s">
        <v>2894</v>
      </c>
      <c r="C1630" s="8" t="s">
        <v>110</v>
      </c>
      <c r="D1630" s="8" t="s">
        <v>2895</v>
      </c>
      <c r="E1630" s="8" t="s">
        <v>63</v>
      </c>
      <c r="F1630" s="8">
        <v>0</v>
      </c>
      <c r="G1630" s="8">
        <v>3</v>
      </c>
      <c r="H1630" s="6" t="s">
        <v>344</v>
      </c>
      <c r="I1630" s="176" t="s">
        <v>11389</v>
      </c>
      <c r="J1630" s="176" t="s">
        <v>11389</v>
      </c>
      <c r="K1630" s="176" t="s">
        <v>11388</v>
      </c>
      <c r="L1630" s="8">
        <v>14</v>
      </c>
      <c r="M1630" s="116"/>
      <c r="P16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&lt;tr&gt;&lt;td&gt;60220-3970&lt;/td&gt;&lt;td&gt;3600mm span, 1500mm rise precast reinforced concrete box culvert&lt;/td&gt;&lt;td&gt;m&lt;/td&gt;&lt;td&gt;12 FEET SPAN, 5 FEET RISE, PRECAST REINFORCED CONCRETE BOX CULVERT&lt;/td&gt;&lt;td&gt;LNFT&lt;/td&gt;&lt;td&gt;0&lt;/td&gt;&lt;td&gt;3&lt;/td&gt;&lt;td&gt;N&lt;/td&gt;&lt;td&gt; &lt;/td&gt;&lt;td&gt;&lt;/td&gt;&lt;/tr&gt;</v>
      </c>
      <c r="Q1630" s="106" t="str">
        <f>IF(PayItems[[#This Row],[Date Added / Modified]]&gt;0,TEXT(PayItems[[#This Row],[Date Added / Modified]],"m/d/yyy"),"")</f>
        <v/>
      </c>
    </row>
    <row r="1631" spans="1:17" x14ac:dyDescent="0.2">
      <c r="A1631" s="6" t="s">
        <v>2896</v>
      </c>
      <c r="B1631" s="8" t="s">
        <v>2897</v>
      </c>
      <c r="C1631" s="8" t="s">
        <v>110</v>
      </c>
      <c r="D1631" s="8" t="s">
        <v>2898</v>
      </c>
      <c r="E1631" s="8" t="s">
        <v>63</v>
      </c>
      <c r="F1631" s="8">
        <v>0</v>
      </c>
      <c r="G1631" s="8">
        <v>3</v>
      </c>
      <c r="H1631" s="6" t="s">
        <v>344</v>
      </c>
      <c r="I1631" s="176" t="s">
        <v>11389</v>
      </c>
      <c r="J1631" s="176" t="s">
        <v>11389</v>
      </c>
      <c r="K1631" s="176" t="s">
        <v>11388</v>
      </c>
      <c r="L1631" s="8">
        <v>14</v>
      </c>
      <c r="M1631" s="116"/>
      <c r="P16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&lt;tr&gt;&lt;td&gt;60220-3975&lt;/td&gt;&lt;td&gt;3600mm span, 1800mm rise precast reinforced concrete box culvert&lt;/td&gt;&lt;td&gt;m&lt;/td&gt;&lt;td&gt;12 FEET SPAN, 6 FEET RISE, PRECAST REINFORCED CONCRETE BOX CULVERT&lt;/td&gt;&lt;td&gt;LNFT&lt;/td&gt;&lt;td&gt;0&lt;/td&gt;&lt;td&gt;3&lt;/td&gt;&lt;td&gt;N&lt;/td&gt;&lt;td&gt; &lt;/td&gt;&lt;td&gt;&lt;/td&gt;&lt;/tr&gt;</v>
      </c>
      <c r="Q1631" s="106" t="str">
        <f>IF(PayItems[[#This Row],[Date Added / Modified]]&gt;0,TEXT(PayItems[[#This Row],[Date Added / Modified]],"m/d/yyy"),"")</f>
        <v/>
      </c>
    </row>
    <row r="1632" spans="1:17" x14ac:dyDescent="0.2">
      <c r="A1632" s="6" t="s">
        <v>2899</v>
      </c>
      <c r="B1632" s="8" t="s">
        <v>2900</v>
      </c>
      <c r="C1632" s="8" t="s">
        <v>110</v>
      </c>
      <c r="D1632" s="8" t="s">
        <v>2901</v>
      </c>
      <c r="E1632" s="8" t="s">
        <v>63</v>
      </c>
      <c r="F1632" s="8">
        <v>0</v>
      </c>
      <c r="G1632" s="8">
        <v>3</v>
      </c>
      <c r="H1632" s="6" t="s">
        <v>344</v>
      </c>
      <c r="I1632" s="176" t="s">
        <v>11389</v>
      </c>
      <c r="J1632" s="176" t="s">
        <v>11389</v>
      </c>
      <c r="K1632" s="176" t="s">
        <v>11388</v>
      </c>
      <c r="L1632" s="8">
        <v>14</v>
      </c>
      <c r="M1632" s="116"/>
      <c r="P16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&lt;tr&gt;&lt;td&gt;60220-4000&lt;/td&gt;&lt;td&gt;3600mm span, 2100mm rise precast reinforced concrete box culvert&lt;/td&gt;&lt;td&gt;m&lt;/td&gt;&lt;td&gt;12 FEET SPAN, 7 FEET RISE PRECAST REINFORCED CONCRETE BOX CULVERT&lt;/td&gt;&lt;td&gt;LNFT&lt;/td&gt;&lt;td&gt;0&lt;/td&gt;&lt;td&gt;3&lt;/td&gt;&lt;td&gt;N&lt;/td&gt;&lt;td&gt; &lt;/td&gt;&lt;td&gt;&lt;/td&gt;&lt;/tr&gt;</v>
      </c>
      <c r="Q1632" s="106" t="str">
        <f>IF(PayItems[[#This Row],[Date Added / Modified]]&gt;0,TEXT(PayItems[[#This Row],[Date Added / Modified]],"m/d/yyy"),"")</f>
        <v/>
      </c>
    </row>
    <row r="1633" spans="1:17" x14ac:dyDescent="0.2">
      <c r="A1633" s="6" t="s">
        <v>2902</v>
      </c>
      <c r="B1633" s="8" t="s">
        <v>2903</v>
      </c>
      <c r="C1633" s="8" t="s">
        <v>110</v>
      </c>
      <c r="D1633" s="8" t="s">
        <v>2904</v>
      </c>
      <c r="E1633" s="8" t="s">
        <v>63</v>
      </c>
      <c r="F1633" s="8">
        <v>0</v>
      </c>
      <c r="G1633" s="8">
        <v>3</v>
      </c>
      <c r="H1633" s="6" t="s">
        <v>344</v>
      </c>
      <c r="I1633" s="176" t="s">
        <v>11389</v>
      </c>
      <c r="J1633" s="176" t="s">
        <v>11389</v>
      </c>
      <c r="K1633" s="176" t="s">
        <v>11388</v>
      </c>
      <c r="L1633" s="8">
        <v>14</v>
      </c>
      <c r="M1633" s="116"/>
      <c r="P16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&lt;tr&gt;&lt;td&gt;60220-4050&lt;/td&gt;&lt;td&gt;3600mm span, 2400mm rise precast reinforced concrete box culvert&lt;/td&gt;&lt;td&gt;m&lt;/td&gt;&lt;td&gt;12 FEET SPAN, 8 FEET RISE PRECAST REINFORCED CONCRETE BOX CULVERT&lt;/td&gt;&lt;td&gt;LNFT&lt;/td&gt;&lt;td&gt;0&lt;/td&gt;&lt;td&gt;3&lt;/td&gt;&lt;td&gt;N&lt;/td&gt;&lt;td&gt; &lt;/td&gt;&lt;td&gt;&lt;/td&gt;&lt;/tr&gt;</v>
      </c>
      <c r="Q1633" s="106" t="str">
        <f>IF(PayItems[[#This Row],[Date Added / Modified]]&gt;0,TEXT(PayItems[[#This Row],[Date Added / Modified]],"m/d/yyy"),"")</f>
        <v/>
      </c>
    </row>
    <row r="1634" spans="1:17" x14ac:dyDescent="0.2">
      <c r="A1634" s="6" t="s">
        <v>2905</v>
      </c>
      <c r="B1634" s="8" t="s">
        <v>2906</v>
      </c>
      <c r="C1634" s="8" t="s">
        <v>110</v>
      </c>
      <c r="D1634" s="8" t="s">
        <v>2907</v>
      </c>
      <c r="E1634" s="8" t="s">
        <v>63</v>
      </c>
      <c r="F1634" s="8">
        <v>0</v>
      </c>
      <c r="G1634" s="8">
        <v>3</v>
      </c>
      <c r="H1634" s="6" t="s">
        <v>344</v>
      </c>
      <c r="I1634" s="176" t="s">
        <v>11389</v>
      </c>
      <c r="J1634" s="176" t="s">
        <v>11389</v>
      </c>
      <c r="K1634" s="176" t="s">
        <v>11388</v>
      </c>
      <c r="L1634" s="8">
        <v>14</v>
      </c>
      <c r="M1634" s="116"/>
      <c r="P16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&lt;tr&gt;&lt;td&gt;60220-4100&lt;/td&gt;&lt;td&gt;3600mm span, 2700mm rise precast reinforced concrete box culvert&lt;/td&gt;&lt;td&gt;m&lt;/td&gt;&lt;td&gt;12 FEET SPAN, 9 FEET RISE PRECAST REINFORCED CONCRETE BOX CULVERT&lt;/td&gt;&lt;td&gt;LNFT&lt;/td&gt;&lt;td&gt;0&lt;/td&gt;&lt;td&gt;3&lt;/td&gt;&lt;td&gt;N&lt;/td&gt;&lt;td&gt; &lt;/td&gt;&lt;td&gt;&lt;/td&gt;&lt;/tr&gt;</v>
      </c>
      <c r="Q1634" s="106" t="str">
        <f>IF(PayItems[[#This Row],[Date Added / Modified]]&gt;0,TEXT(PayItems[[#This Row],[Date Added / Modified]],"m/d/yyy"),"")</f>
        <v/>
      </c>
    </row>
    <row r="1635" spans="1:17" x14ac:dyDescent="0.2">
      <c r="A1635" s="6" t="s">
        <v>2908</v>
      </c>
      <c r="B1635" s="8" t="s">
        <v>2909</v>
      </c>
      <c r="C1635" s="8" t="s">
        <v>110</v>
      </c>
      <c r="D1635" s="8" t="s">
        <v>2910</v>
      </c>
      <c r="E1635" s="8" t="s">
        <v>63</v>
      </c>
      <c r="F1635" s="8">
        <v>0</v>
      </c>
      <c r="G1635" s="8">
        <v>3</v>
      </c>
      <c r="H1635" s="6" t="s">
        <v>344</v>
      </c>
      <c r="I1635" s="176" t="s">
        <v>11389</v>
      </c>
      <c r="J1635" s="176" t="s">
        <v>11389</v>
      </c>
      <c r="K1635" s="176" t="s">
        <v>11388</v>
      </c>
      <c r="L1635" s="8">
        <v>14</v>
      </c>
      <c r="M1635" s="116"/>
      <c r="P16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&lt;tr&gt;&lt;td&gt;60220-4150&lt;/td&gt;&lt;td&gt;3600mm span, 3000mm rise precast reinforced concrete box culvert&lt;/td&gt;&lt;td&gt;m&lt;/td&gt;&lt;td&gt;12 FEET SPAN, 10 FEET RISE PRECAST REINFORCED CONCRETE BOX CULVERT&lt;/td&gt;&lt;td&gt;LNFT&lt;/td&gt;&lt;td&gt;0&lt;/td&gt;&lt;td&gt;3&lt;/td&gt;&lt;td&gt;N&lt;/td&gt;&lt;td&gt; &lt;/td&gt;&lt;td&gt;&lt;/td&gt;&lt;/tr&gt;</v>
      </c>
      <c r="Q1635" s="106" t="str">
        <f>IF(PayItems[[#This Row],[Date Added / Modified]]&gt;0,TEXT(PayItems[[#This Row],[Date Added / Modified]],"m/d/yyy"),"")</f>
        <v/>
      </c>
    </row>
    <row r="1636" spans="1:17" x14ac:dyDescent="0.2">
      <c r="A1636" s="6" t="s">
        <v>2911</v>
      </c>
      <c r="B1636" s="8" t="s">
        <v>2912</v>
      </c>
      <c r="C1636" s="8" t="s">
        <v>110</v>
      </c>
      <c r="D1636" s="8" t="s">
        <v>2913</v>
      </c>
      <c r="E1636" s="8" t="s">
        <v>63</v>
      </c>
      <c r="F1636" s="8">
        <v>0</v>
      </c>
      <c r="G1636" s="8">
        <v>3</v>
      </c>
      <c r="H1636" s="6" t="s">
        <v>344</v>
      </c>
      <c r="I1636" s="176" t="s">
        <v>11389</v>
      </c>
      <c r="J1636" s="176" t="s">
        <v>11389</v>
      </c>
      <c r="K1636" s="176" t="s">
        <v>11388</v>
      </c>
      <c r="L1636" s="8">
        <v>14</v>
      </c>
      <c r="M1636" s="116"/>
      <c r="P16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&lt;tr&gt;&lt;td&gt;60220-4200&lt;/td&gt;&lt;td&gt;3600mm span, 3300mm rise precast reinforced concrete box culvert&lt;/td&gt;&lt;td&gt;m&lt;/td&gt;&lt;td&gt;12 FEET SPAN, 11 FEET RISE PRECAST REINFORCED CONCRETE BOX CULVERT&lt;/td&gt;&lt;td&gt;LNFT&lt;/td&gt;&lt;td&gt;0&lt;/td&gt;&lt;td&gt;3&lt;/td&gt;&lt;td&gt;N&lt;/td&gt;&lt;td&gt; &lt;/td&gt;&lt;td&gt;&lt;/td&gt;&lt;/tr&gt;</v>
      </c>
      <c r="Q1636" s="106" t="str">
        <f>IF(PayItems[[#This Row],[Date Added / Modified]]&gt;0,TEXT(PayItems[[#This Row],[Date Added / Modified]],"m/d/yyy"),"")</f>
        <v/>
      </c>
    </row>
    <row r="1637" spans="1:17" s="106" customFormat="1" x14ac:dyDescent="0.2">
      <c r="A1637" s="6" t="s">
        <v>2914</v>
      </c>
      <c r="B1637" s="8" t="s">
        <v>2915</v>
      </c>
      <c r="C1637" s="8" t="s">
        <v>110</v>
      </c>
      <c r="D1637" s="8" t="s">
        <v>2916</v>
      </c>
      <c r="E1637" s="8" t="s">
        <v>63</v>
      </c>
      <c r="F1637" s="8">
        <v>0</v>
      </c>
      <c r="G1637" s="8">
        <v>3</v>
      </c>
      <c r="H1637" s="6" t="s">
        <v>344</v>
      </c>
      <c r="I1637" s="176" t="s">
        <v>11389</v>
      </c>
      <c r="J1637" s="176" t="s">
        <v>11389</v>
      </c>
      <c r="K1637" s="176" t="s">
        <v>11388</v>
      </c>
      <c r="L1637" s="8">
        <v>14</v>
      </c>
      <c r="M1637" s="116"/>
      <c r="N1637" s="6"/>
      <c r="O1637" s="6"/>
      <c r="P16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&lt;tr&gt;&lt;td&gt;60220-4250&lt;/td&gt;&lt;td&gt;3600mm span, 3600mm rise precast reinforced concrete box culvert&lt;/td&gt;&lt;td&gt;m&lt;/td&gt;&lt;td&gt;12 FEET SPAN, 12 FEET RISE PRECAST REINFORCED CONCRETE BOX CULVERT&lt;/td&gt;&lt;td&gt;LNFT&lt;/td&gt;&lt;td&gt;0&lt;/td&gt;&lt;td&gt;3&lt;/td&gt;&lt;td&gt;N&lt;/td&gt;&lt;td&gt; &lt;/td&gt;&lt;td&gt;&lt;/td&gt;&lt;/tr&gt;</v>
      </c>
      <c r="Q1637" s="106" t="str">
        <f>IF(PayItems[[#This Row],[Date Added / Modified]]&gt;0,TEXT(PayItems[[#This Row],[Date Added / Modified]],"m/d/yyy"),"")</f>
        <v/>
      </c>
    </row>
    <row r="1638" spans="1:17" s="106" customFormat="1" x14ac:dyDescent="0.2">
      <c r="A1638" s="6" t="s">
        <v>2917</v>
      </c>
      <c r="B1638" s="8" t="s">
        <v>2918</v>
      </c>
      <c r="C1638" s="8" t="s">
        <v>110</v>
      </c>
      <c r="D1638" s="8" t="s">
        <v>2919</v>
      </c>
      <c r="E1638" s="8" t="s">
        <v>63</v>
      </c>
      <c r="F1638" s="8">
        <v>0</v>
      </c>
      <c r="G1638" s="8">
        <v>3</v>
      </c>
      <c r="H1638" s="6" t="s">
        <v>344</v>
      </c>
      <c r="I1638" s="176" t="s">
        <v>11389</v>
      </c>
      <c r="J1638" s="176" t="s">
        <v>11389</v>
      </c>
      <c r="K1638" s="176" t="s">
        <v>11388</v>
      </c>
      <c r="L1638" s="8">
        <v>14</v>
      </c>
      <c r="M1638" s="116"/>
      <c r="N1638" s="6"/>
      <c r="O1638" s="6"/>
      <c r="P16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&lt;tr&gt;&lt;td&gt;60220-4300&lt;/td&gt;&lt;td&gt;3600mm span, 4200mm rise precast reinforced concrete box culvert&lt;/td&gt;&lt;td&gt;m&lt;/td&gt;&lt;td&gt;12 FEET SPAN, 14 FEET RISE PRECAST REINFORCED CONCRETE BOX CULVERT&lt;/td&gt;&lt;td&gt;LNFT&lt;/td&gt;&lt;td&gt;0&lt;/td&gt;&lt;td&gt;3&lt;/td&gt;&lt;td&gt;N&lt;/td&gt;&lt;td&gt; &lt;/td&gt;&lt;td&gt;&lt;/td&gt;&lt;/tr&gt;</v>
      </c>
      <c r="Q1638" s="106" t="str">
        <f>IF(PayItems[[#This Row],[Date Added / Modified]]&gt;0,TEXT(PayItems[[#This Row],[Date Added / Modified]],"m/d/yyy"),"")</f>
        <v/>
      </c>
    </row>
    <row r="1639" spans="1:17" s="106" customFormat="1" x14ac:dyDescent="0.2">
      <c r="A1639" s="6" t="s">
        <v>2920</v>
      </c>
      <c r="B1639" s="8" t="s">
        <v>2921</v>
      </c>
      <c r="C1639" s="8" t="s">
        <v>110</v>
      </c>
      <c r="D1639" s="8" t="s">
        <v>2922</v>
      </c>
      <c r="E1639" s="8" t="s">
        <v>63</v>
      </c>
      <c r="F1639" s="8">
        <v>0</v>
      </c>
      <c r="G1639" s="8">
        <v>3</v>
      </c>
      <c r="H1639" s="6" t="s">
        <v>344</v>
      </c>
      <c r="I1639" s="176" t="s">
        <v>11389</v>
      </c>
      <c r="J1639" s="176" t="s">
        <v>11389</v>
      </c>
      <c r="K1639" s="176" t="s">
        <v>11388</v>
      </c>
      <c r="L1639" s="8">
        <v>14</v>
      </c>
      <c r="M1639" s="116"/>
      <c r="N1639" s="6"/>
      <c r="O1639" s="6"/>
      <c r="P16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&lt;tr&gt;&lt;td&gt;60220-4350&lt;/td&gt;&lt;td&gt;4200mm span, 1800mm rise precast reinforced concrete box culvert&lt;/td&gt;&lt;td&gt;m&lt;/td&gt;&lt;td&gt;14 FEET SPAN, 6 FEET RISE PRECAST REINFORCED CONCRETE BOX CULVERT&lt;/td&gt;&lt;td&gt;LNFT&lt;/td&gt;&lt;td&gt;0&lt;/td&gt;&lt;td&gt;3&lt;/td&gt;&lt;td&gt;N&lt;/td&gt;&lt;td&gt; &lt;/td&gt;&lt;td&gt;&lt;/td&gt;&lt;/tr&gt;</v>
      </c>
      <c r="Q1639" s="106" t="str">
        <f>IF(PayItems[[#This Row],[Date Added / Modified]]&gt;0,TEXT(PayItems[[#This Row],[Date Added / Modified]],"m/d/yyy"),"")</f>
        <v/>
      </c>
    </row>
    <row r="1640" spans="1:17" s="106" customFormat="1" x14ac:dyDescent="0.2">
      <c r="A1640" s="6" t="s">
        <v>2923</v>
      </c>
      <c r="B1640" s="8" t="s">
        <v>2924</v>
      </c>
      <c r="C1640" s="8" t="s">
        <v>110</v>
      </c>
      <c r="D1640" s="8" t="s">
        <v>2925</v>
      </c>
      <c r="E1640" s="8" t="s">
        <v>63</v>
      </c>
      <c r="F1640" s="8">
        <v>0</v>
      </c>
      <c r="G1640" s="8">
        <v>3</v>
      </c>
      <c r="H1640" s="6" t="s">
        <v>344</v>
      </c>
      <c r="I1640" s="176" t="s">
        <v>11389</v>
      </c>
      <c r="J1640" s="176" t="s">
        <v>11389</v>
      </c>
      <c r="K1640" s="176" t="s">
        <v>11388</v>
      </c>
      <c r="L1640" s="8">
        <v>14</v>
      </c>
      <c r="M1640" s="116"/>
      <c r="N1640" s="6"/>
      <c r="O1640" s="6"/>
      <c r="P16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&lt;tr&gt;&lt;td&gt;60220-4400&lt;/td&gt;&lt;td&gt;4200mm span, 2100mm rise precast reinforced concrete box culvert&lt;/td&gt;&lt;td&gt;m&lt;/td&gt;&lt;td&gt;14 FEET SPAN, 7 FEET RISE PRECAST REINFORCED CONCRETE BOX CULVERT&lt;/td&gt;&lt;td&gt;LNFT&lt;/td&gt;&lt;td&gt;0&lt;/td&gt;&lt;td&gt;3&lt;/td&gt;&lt;td&gt;N&lt;/td&gt;&lt;td&gt; &lt;/td&gt;&lt;td&gt;&lt;/td&gt;&lt;/tr&gt;</v>
      </c>
      <c r="Q1640" s="106" t="str">
        <f>IF(PayItems[[#This Row],[Date Added / Modified]]&gt;0,TEXT(PayItems[[#This Row],[Date Added / Modified]],"m/d/yyy"),"")</f>
        <v/>
      </c>
    </row>
    <row r="1641" spans="1:17" x14ac:dyDescent="0.2">
      <c r="A1641" s="6" t="s">
        <v>2926</v>
      </c>
      <c r="B1641" s="8" t="s">
        <v>2927</v>
      </c>
      <c r="C1641" s="8" t="s">
        <v>110</v>
      </c>
      <c r="D1641" s="8" t="s">
        <v>2928</v>
      </c>
      <c r="E1641" s="8" t="s">
        <v>63</v>
      </c>
      <c r="F1641" s="8">
        <v>0</v>
      </c>
      <c r="G1641" s="8">
        <v>3</v>
      </c>
      <c r="H1641" s="6" t="s">
        <v>344</v>
      </c>
      <c r="I1641" s="176" t="s">
        <v>11389</v>
      </c>
      <c r="J1641" s="176" t="s">
        <v>11389</v>
      </c>
      <c r="K1641" s="176" t="s">
        <v>11388</v>
      </c>
      <c r="L1641" s="8">
        <v>14</v>
      </c>
      <c r="M1641" s="116"/>
      <c r="P16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&lt;tr&gt;&lt;td&gt;60220-4450&lt;/td&gt;&lt;td&gt;4200mm span, 2400mm rise precast reinforced concrete box culvert&lt;/td&gt;&lt;td&gt;m&lt;/td&gt;&lt;td&gt;14 FEET SPAN, 8 FEET RISE PRECAST REINFORCED CONCRETE BOX CULVERT&lt;/td&gt;&lt;td&gt;LNFT&lt;/td&gt;&lt;td&gt;0&lt;/td&gt;&lt;td&gt;3&lt;/td&gt;&lt;td&gt;N&lt;/td&gt;&lt;td&gt; &lt;/td&gt;&lt;td&gt;&lt;/td&gt;&lt;/tr&gt;</v>
      </c>
      <c r="Q1641" s="106" t="str">
        <f>IF(PayItems[[#This Row],[Date Added / Modified]]&gt;0,TEXT(PayItems[[#This Row],[Date Added / Modified]],"m/d/yyy"),"")</f>
        <v/>
      </c>
    </row>
    <row r="1642" spans="1:17" x14ac:dyDescent="0.2">
      <c r="A1642" s="6" t="s">
        <v>2929</v>
      </c>
      <c r="B1642" s="8" t="s">
        <v>2930</v>
      </c>
      <c r="C1642" s="8" t="s">
        <v>110</v>
      </c>
      <c r="D1642" s="8" t="s">
        <v>2931</v>
      </c>
      <c r="E1642" s="8" t="s">
        <v>63</v>
      </c>
      <c r="F1642" s="8">
        <v>0</v>
      </c>
      <c r="G1642" s="8">
        <v>3</v>
      </c>
      <c r="H1642" s="6" t="s">
        <v>344</v>
      </c>
      <c r="I1642" s="176" t="s">
        <v>11389</v>
      </c>
      <c r="J1642" s="176" t="s">
        <v>11389</v>
      </c>
      <c r="K1642" s="176" t="s">
        <v>11388</v>
      </c>
      <c r="L1642" s="8">
        <v>14</v>
      </c>
      <c r="M1642" s="116"/>
      <c r="P16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&lt;tr&gt;&lt;td&gt;60220-4500&lt;/td&gt;&lt;td&gt;4200mm span, 2700mm rise precast reinforced concrete box culvert&lt;/td&gt;&lt;td&gt;m&lt;/td&gt;&lt;td&gt;14 FEET SPAN, 9 FEET RISE PRECAST REINFORCED CONCRETE BOX CULVERT&lt;/td&gt;&lt;td&gt;LNFT&lt;/td&gt;&lt;td&gt;0&lt;/td&gt;&lt;td&gt;3&lt;/td&gt;&lt;td&gt;N&lt;/td&gt;&lt;td&gt; &lt;/td&gt;&lt;td&gt;&lt;/td&gt;&lt;/tr&gt;</v>
      </c>
      <c r="Q1642" s="106" t="str">
        <f>IF(PayItems[[#This Row],[Date Added / Modified]]&gt;0,TEXT(PayItems[[#This Row],[Date Added / Modified]],"m/d/yyy"),"")</f>
        <v/>
      </c>
    </row>
    <row r="1643" spans="1:17" x14ac:dyDescent="0.2">
      <c r="A1643" s="6" t="s">
        <v>2932</v>
      </c>
      <c r="B1643" s="8" t="s">
        <v>2933</v>
      </c>
      <c r="C1643" s="8" t="s">
        <v>110</v>
      </c>
      <c r="D1643" s="8" t="s">
        <v>2934</v>
      </c>
      <c r="E1643" s="8" t="s">
        <v>63</v>
      </c>
      <c r="F1643" s="8">
        <v>0</v>
      </c>
      <c r="G1643" s="8">
        <v>3</v>
      </c>
      <c r="H1643" s="6" t="s">
        <v>344</v>
      </c>
      <c r="I1643" s="176" t="s">
        <v>11389</v>
      </c>
      <c r="J1643" s="176" t="s">
        <v>11389</v>
      </c>
      <c r="K1643" s="176" t="s">
        <v>11388</v>
      </c>
      <c r="L1643" s="8">
        <v>14</v>
      </c>
      <c r="M1643" s="116"/>
      <c r="P16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&lt;tr&gt;&lt;td&gt;60220-4550&lt;/td&gt;&lt;td&gt;4200mm span, 3000mm rise precast reinforced concrete box culvert&lt;/td&gt;&lt;td&gt;m&lt;/td&gt;&lt;td&gt;14 FEET SPAN, 10 FEET RISE PRECAST REINFORCED CONCRETE BOX CULVERT&lt;/td&gt;&lt;td&gt;LNFT&lt;/td&gt;&lt;td&gt;0&lt;/td&gt;&lt;td&gt;3&lt;/td&gt;&lt;td&gt;N&lt;/td&gt;&lt;td&gt; &lt;/td&gt;&lt;td&gt;&lt;/td&gt;&lt;/tr&gt;</v>
      </c>
      <c r="Q1643" s="106" t="str">
        <f>IF(PayItems[[#This Row],[Date Added / Modified]]&gt;0,TEXT(PayItems[[#This Row],[Date Added / Modified]],"m/d/yyy"),"")</f>
        <v/>
      </c>
    </row>
    <row r="1644" spans="1:17" x14ac:dyDescent="0.2">
      <c r="A1644" s="6" t="s">
        <v>2935</v>
      </c>
      <c r="B1644" s="8" t="s">
        <v>2936</v>
      </c>
      <c r="C1644" s="8" t="s">
        <v>110</v>
      </c>
      <c r="D1644" s="8" t="s">
        <v>2937</v>
      </c>
      <c r="E1644" s="8" t="s">
        <v>63</v>
      </c>
      <c r="F1644" s="8">
        <v>0</v>
      </c>
      <c r="G1644" s="8">
        <v>3</v>
      </c>
      <c r="H1644" s="6" t="s">
        <v>344</v>
      </c>
      <c r="I1644" s="176" t="s">
        <v>11389</v>
      </c>
      <c r="J1644" s="176" t="s">
        <v>11389</v>
      </c>
      <c r="K1644" s="176" t="s">
        <v>11388</v>
      </c>
      <c r="L1644" s="8">
        <v>14</v>
      </c>
      <c r="M1644" s="116"/>
      <c r="P16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&lt;tr&gt;&lt;td&gt;60220-4600&lt;/td&gt;&lt;td&gt;4200mm span, 3300mm rise precast reinforced concrete box culvert&lt;/td&gt;&lt;td&gt;m&lt;/td&gt;&lt;td&gt;14 FEET SPAN, 11 FEET RISE PRECAST REINFORCED CONCRETE BOX CULVERT&lt;/td&gt;&lt;td&gt;LNFT&lt;/td&gt;&lt;td&gt;0&lt;/td&gt;&lt;td&gt;3&lt;/td&gt;&lt;td&gt;N&lt;/td&gt;&lt;td&gt; &lt;/td&gt;&lt;td&gt;&lt;/td&gt;&lt;/tr&gt;</v>
      </c>
      <c r="Q1644" s="106" t="str">
        <f>IF(PayItems[[#This Row],[Date Added / Modified]]&gt;0,TEXT(PayItems[[#This Row],[Date Added / Modified]],"m/d/yyy"),"")</f>
        <v/>
      </c>
    </row>
    <row r="1645" spans="1:17" x14ac:dyDescent="0.2">
      <c r="A1645" s="6" t="s">
        <v>2938</v>
      </c>
      <c r="B1645" s="8" t="s">
        <v>2939</v>
      </c>
      <c r="C1645" s="8" t="s">
        <v>110</v>
      </c>
      <c r="D1645" s="8" t="s">
        <v>2940</v>
      </c>
      <c r="E1645" s="8" t="s">
        <v>63</v>
      </c>
      <c r="F1645" s="8">
        <v>0</v>
      </c>
      <c r="G1645" s="8">
        <v>3</v>
      </c>
      <c r="H1645" s="6" t="s">
        <v>344</v>
      </c>
      <c r="I1645" s="176" t="s">
        <v>11389</v>
      </c>
      <c r="J1645" s="176" t="s">
        <v>11389</v>
      </c>
      <c r="K1645" s="176" t="s">
        <v>11388</v>
      </c>
      <c r="L1645" s="8">
        <v>14</v>
      </c>
      <c r="M1645" s="116"/>
      <c r="P16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&lt;tr&gt;&lt;td&gt;60220-4650&lt;/td&gt;&lt;td&gt;4200mm span, 3600mm rise precast reinforced concrete box culvert&lt;/td&gt;&lt;td&gt;m&lt;/td&gt;&lt;td&gt;14 FEET SPAN, 12 FEET RISE PRECAST REINFORCED CONCRETE BOX CULVERT&lt;/td&gt;&lt;td&gt;LNFT&lt;/td&gt;&lt;td&gt;0&lt;/td&gt;&lt;td&gt;3&lt;/td&gt;&lt;td&gt;N&lt;/td&gt;&lt;td&gt; &lt;/td&gt;&lt;td&gt;&lt;/td&gt;&lt;/tr&gt;</v>
      </c>
      <c r="Q1645" s="106" t="str">
        <f>IF(PayItems[[#This Row],[Date Added / Modified]]&gt;0,TEXT(PayItems[[#This Row],[Date Added / Modified]],"m/d/yyy"),"")</f>
        <v/>
      </c>
    </row>
    <row r="1646" spans="1:17" x14ac:dyDescent="0.2">
      <c r="A1646" s="6" t="s">
        <v>2941</v>
      </c>
      <c r="B1646" s="8" t="s">
        <v>2942</v>
      </c>
      <c r="C1646" s="8" t="s">
        <v>110</v>
      </c>
      <c r="D1646" s="8" t="s">
        <v>2943</v>
      </c>
      <c r="E1646" s="8" t="s">
        <v>63</v>
      </c>
      <c r="F1646" s="8">
        <v>0</v>
      </c>
      <c r="G1646" s="8">
        <v>3</v>
      </c>
      <c r="H1646" s="6" t="s">
        <v>344</v>
      </c>
      <c r="I1646" s="176" t="s">
        <v>11389</v>
      </c>
      <c r="J1646" s="176" t="s">
        <v>11389</v>
      </c>
      <c r="K1646" s="176" t="s">
        <v>11388</v>
      </c>
      <c r="L1646" s="8">
        <v>14</v>
      </c>
      <c r="M1646" s="116"/>
      <c r="P16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&lt;tr&gt;&lt;td&gt;60220-4700&lt;/td&gt;&lt;td&gt;4200mm span, 4200mm rise precast reinforced concrete box culvert&lt;/td&gt;&lt;td&gt;m&lt;/td&gt;&lt;td&gt;14 FEET SPAN, 14 FEET RISE PRECAST REINFORCED CONCRETE BOX CULVERT&lt;/td&gt;&lt;td&gt;LNFT&lt;/td&gt;&lt;td&gt;0&lt;/td&gt;&lt;td&gt;3&lt;/td&gt;&lt;td&gt;N&lt;/td&gt;&lt;td&gt; &lt;/td&gt;&lt;td&gt;&lt;/td&gt;&lt;/tr&gt;</v>
      </c>
      <c r="Q1646" s="106" t="str">
        <f>IF(PayItems[[#This Row],[Date Added / Modified]]&gt;0,TEXT(PayItems[[#This Row],[Date Added / Modified]],"m/d/yyy"),"")</f>
        <v/>
      </c>
    </row>
    <row r="1647" spans="1:17" x14ac:dyDescent="0.2">
      <c r="A1647" s="106" t="s">
        <v>2944</v>
      </c>
      <c r="B1647" s="45" t="s">
        <v>2945</v>
      </c>
      <c r="C1647" s="45" t="s">
        <v>110</v>
      </c>
      <c r="D1647" s="45" t="s">
        <v>2946</v>
      </c>
      <c r="E1647" s="45" t="s">
        <v>63</v>
      </c>
      <c r="F1647" s="45">
        <v>0</v>
      </c>
      <c r="G1647" s="45">
        <v>3</v>
      </c>
      <c r="H1647" s="106" t="s">
        <v>344</v>
      </c>
      <c r="I1647" s="176" t="s">
        <v>11389</v>
      </c>
      <c r="J1647" s="176" t="s">
        <v>11389</v>
      </c>
      <c r="K1647" s="176" t="s">
        <v>11388</v>
      </c>
      <c r="L1647" s="45">
        <v>14</v>
      </c>
      <c r="M1647" s="116"/>
      <c r="N1647" s="106"/>
      <c r="O1647" s="106"/>
      <c r="P1647" s="17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&lt;tr&gt;&lt;td&gt;60220-4750&lt;/td&gt;&lt;td&gt;4200mm span, 4800mm rise precast reinforced concrete box culvert&lt;/td&gt;&lt;td&gt;m&lt;/td&gt;&lt;td&gt;14 FEET SPAN, 16 FEET RISE PRECAST REINFORCED CONCRETE BOX CULVERT&lt;/td&gt;&lt;td&gt;LNFT&lt;/td&gt;&lt;td&gt;0&lt;/td&gt;&lt;td&gt;3&lt;/td&gt;&lt;td&gt;N&lt;/td&gt;&lt;td&gt; &lt;/td&gt;&lt;td&gt;&lt;/td&gt;&lt;/tr&gt;</v>
      </c>
      <c r="Q1647" s="106" t="str">
        <f>IF(PayItems[[#This Row],[Date Added / Modified]]&gt;0,TEXT(PayItems[[#This Row],[Date Added / Modified]],"m/d/yyy"),"")</f>
        <v/>
      </c>
    </row>
    <row r="1648" spans="1:17" x14ac:dyDescent="0.2">
      <c r="A1648" s="106" t="s">
        <v>11278</v>
      </c>
      <c r="B1648" s="45" t="s">
        <v>11282</v>
      </c>
      <c r="C1648" s="45" t="s">
        <v>110</v>
      </c>
      <c r="D1648" s="45" t="s">
        <v>11279</v>
      </c>
      <c r="E1648" s="45" t="s">
        <v>63</v>
      </c>
      <c r="F1648" s="45">
        <v>0</v>
      </c>
      <c r="G1648" s="45">
        <v>3</v>
      </c>
      <c r="H1648" s="106" t="s">
        <v>344</v>
      </c>
      <c r="I1648" s="176" t="s">
        <v>11389</v>
      </c>
      <c r="J1648" s="176" t="s">
        <v>11389</v>
      </c>
      <c r="K1648" s="176" t="s">
        <v>11388</v>
      </c>
      <c r="L1648" s="45">
        <v>14</v>
      </c>
      <c r="M1648" s="116">
        <v>44179</v>
      </c>
      <c r="N1648" s="106" t="s">
        <v>9977</v>
      </c>
      <c r="O1648" s="106"/>
      <c r="P1648" s="117"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&lt;tr&gt;&lt;td&gt;60220-4755&lt;/td&gt;&lt;td&gt;4500mm span, 2400mm rise precast reinforced concrete box culvert&lt;/td&gt;&lt;td&gt;m&lt;/td&gt;&lt;td&gt;15 FEET SPAN, 8 FEET RISE PRECAST REINFORCED CONCRETE BOX CULVERT&lt;/td&gt;&lt;td&gt;LNFT&lt;/td&gt;&lt;td&gt;0&lt;/td&gt;&lt;td&gt;3&lt;/td&gt;&lt;td&gt;N&lt;/td&gt;&lt;td&gt;12/14/2020&lt;/td&gt;&lt;td&gt;&lt;/td&gt;&lt;/tr&gt;</v>
      </c>
      <c r="Q1648" s="168" t="str">
        <f>IF(PayItems[[#This Row],[Date Added / Modified]]&gt;0,TEXT(PayItems[[#This Row],[Date Added / Modified]],"m/d/yyy"),"")</f>
        <v>12/14/2020</v>
      </c>
    </row>
    <row r="1649" spans="1:17" x14ac:dyDescent="0.2">
      <c r="A1649" s="106" t="s">
        <v>10885</v>
      </c>
      <c r="B1649" s="45" t="s">
        <v>11281</v>
      </c>
      <c r="C1649" s="45" t="s">
        <v>110</v>
      </c>
      <c r="D1649" s="45" t="s">
        <v>10884</v>
      </c>
      <c r="E1649" s="45" t="s">
        <v>63</v>
      </c>
      <c r="F1649" s="45">
        <v>0</v>
      </c>
      <c r="G1649" s="45">
        <v>3</v>
      </c>
      <c r="H1649" s="106" t="s">
        <v>344</v>
      </c>
      <c r="I1649" s="176" t="s">
        <v>11389</v>
      </c>
      <c r="J1649" s="176" t="s">
        <v>11389</v>
      </c>
      <c r="K1649" s="176" t="s">
        <v>11388</v>
      </c>
      <c r="L1649" s="45">
        <v>14</v>
      </c>
      <c r="M1649" s="116" t="s">
        <v>11285</v>
      </c>
      <c r="N1649" s="106" t="s">
        <v>9971</v>
      </c>
      <c r="O1649" s="106" t="s">
        <v>11280</v>
      </c>
      <c r="P1649" s="17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&lt;tr&gt;&lt;td&gt;60220-4760&lt;/td&gt;&lt;td&gt;4800mm span, 2400mm rise precast reinforced concrete box culvert&lt;/td&gt;&lt;td&gt;m&lt;/td&gt;&lt;td&gt;16 FEET SPAN, 8 FEET RISE PRECAST REINFORCED CONCRETE BOX CULVERT&lt;/td&gt;&lt;td&gt;LNFT&lt;/td&gt;&lt;td&gt;0&lt;/td&gt;&lt;td&gt;3&lt;/td&gt;&lt;td&gt;N&lt;/td&gt;&lt;td&gt;3/7/2017, 12/14/2020&lt;/td&gt;&lt;td&gt;Corrected Metric&lt;/td&gt;&lt;/tr&gt;</v>
      </c>
      <c r="Q1649" s="106" t="str">
        <f>IF(PayItems[[#This Row],[Date Added / Modified]]&gt;0,TEXT(PayItems[[#This Row],[Date Added / Modified]],"m/d/yyy"),"")</f>
        <v>3/7/2017, 12/14/2020</v>
      </c>
    </row>
    <row r="1650" spans="1:17" x14ac:dyDescent="0.2">
      <c r="A1650" s="106" t="s">
        <v>11277</v>
      </c>
      <c r="B1650" s="45" t="s">
        <v>11284</v>
      </c>
      <c r="C1650" s="45" t="s">
        <v>110</v>
      </c>
      <c r="D1650" s="45" t="s">
        <v>11283</v>
      </c>
      <c r="E1650" s="45" t="s">
        <v>63</v>
      </c>
      <c r="F1650" s="45">
        <v>0</v>
      </c>
      <c r="G1650" s="45">
        <v>3</v>
      </c>
      <c r="H1650" s="106" t="s">
        <v>344</v>
      </c>
      <c r="I1650" s="176" t="s">
        <v>11389</v>
      </c>
      <c r="J1650" s="176" t="s">
        <v>11389</v>
      </c>
      <c r="K1650" s="176" t="s">
        <v>11388</v>
      </c>
      <c r="L1650" s="45">
        <v>14</v>
      </c>
      <c r="M1650" s="116">
        <v>44179</v>
      </c>
      <c r="N1650" s="106" t="s">
        <v>9977</v>
      </c>
      <c r="O1650" s="106"/>
      <c r="P1650" s="117"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&lt;tr&gt;&lt;td&gt;60220-4780&lt;/td&gt;&lt;td&gt;5100mm span, 2400mm rise precast reinforced concrete box culvert&lt;/td&gt;&lt;td&gt;m&lt;/td&gt;&lt;td&gt;17 FEET SPAN, 8 FEET RISE PRECAST REINFORCED CONCRETE BOX CULVERT&lt;/td&gt;&lt;td&gt;LNFT&lt;/td&gt;&lt;td&gt;0&lt;/td&gt;&lt;td&gt;3&lt;/td&gt;&lt;td&gt;N&lt;/td&gt;&lt;td&gt;12/14/2020&lt;/td&gt;&lt;td&gt;&lt;/td&gt;&lt;/tr&gt;</v>
      </c>
      <c r="Q1650" s="168" t="str">
        <f>IF(PayItems[[#This Row],[Date Added / Modified]]&gt;0,TEXT(PayItems[[#This Row],[Date Added / Modified]],"m/d/yyy"),"")</f>
        <v>12/14/2020</v>
      </c>
    </row>
    <row r="1651" spans="1:17" x14ac:dyDescent="0.2">
      <c r="A1651" s="6" t="s">
        <v>2947</v>
      </c>
      <c r="B1651" s="8" t="s">
        <v>2948</v>
      </c>
      <c r="C1651" s="8" t="s">
        <v>110</v>
      </c>
      <c r="D1651" s="8" t="s">
        <v>2949</v>
      </c>
      <c r="E1651" s="8" t="s">
        <v>63</v>
      </c>
      <c r="F1651" s="8">
        <v>0</v>
      </c>
      <c r="G1651" s="8">
        <v>3</v>
      </c>
      <c r="H1651" s="6" t="s">
        <v>344</v>
      </c>
      <c r="I1651" s="176" t="s">
        <v>11389</v>
      </c>
      <c r="J1651" s="176" t="s">
        <v>11389</v>
      </c>
      <c r="K1651" s="176" t="s">
        <v>11388</v>
      </c>
      <c r="L1651" s="8">
        <v>14</v>
      </c>
      <c r="M1651" s="116"/>
      <c r="P16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&lt;tr&gt;&lt;td&gt;60220-4800&lt;/td&gt;&lt;td&gt;7200mm span, 2400mm rise precast reinforced concrete box culvert&lt;/td&gt;&lt;td&gt;m&lt;/td&gt;&lt;td&gt;24 FEET SPAN, 8 FEET RISE PRECAST REINFORCED CONCRETE BOX CULVERT&lt;/td&gt;&lt;td&gt;LNFT&lt;/td&gt;&lt;td&gt;0&lt;/td&gt;&lt;td&gt;3&lt;/td&gt;&lt;td&gt;N&lt;/td&gt;&lt;td&gt; &lt;/td&gt;&lt;td&gt;&lt;/td&gt;&lt;/tr&gt;</v>
      </c>
      <c r="Q1651" s="106" t="str">
        <f>IF(PayItems[[#This Row],[Date Added / Modified]]&gt;0,TEXT(PayItems[[#This Row],[Date Added / Modified]],"m/d/yyy"),"")</f>
        <v/>
      </c>
    </row>
    <row r="1652" spans="1:17" x14ac:dyDescent="0.2">
      <c r="A1652" s="6" t="s">
        <v>2950</v>
      </c>
      <c r="B1652" s="8" t="s">
        <v>2951</v>
      </c>
      <c r="C1652" s="8" t="s">
        <v>110</v>
      </c>
      <c r="D1652" s="8" t="s">
        <v>2952</v>
      </c>
      <c r="E1652" s="8" t="s">
        <v>63</v>
      </c>
      <c r="F1652" s="8">
        <v>0</v>
      </c>
      <c r="G1652" s="8">
        <v>3</v>
      </c>
      <c r="H1652" s="8" t="s">
        <v>344</v>
      </c>
      <c r="I1652" s="176" t="s">
        <v>11389</v>
      </c>
      <c r="J1652" s="176" t="s">
        <v>11389</v>
      </c>
      <c r="K1652" s="176" t="s">
        <v>11388</v>
      </c>
      <c r="L1652" s="8">
        <v>14</v>
      </c>
      <c r="M1652" s="116"/>
      <c r="P16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&lt;tr&gt;&lt;td&gt;60220-4850&lt;/td&gt;&lt;td&gt;9200mm span, 2400mm rise precast reinforced concrete box culvert&lt;/td&gt;&lt;td&gt;m&lt;/td&gt;&lt;td&gt;30 FEET SPAN, 8 FEET RISE PRECAST REINFORCED CONCRETE BOX CULVERT&lt;/td&gt;&lt;td&gt;LNFT&lt;/td&gt;&lt;td&gt;0&lt;/td&gt;&lt;td&gt;3&lt;/td&gt;&lt;td&gt;N&lt;/td&gt;&lt;td&gt; &lt;/td&gt;&lt;td&gt;&lt;/td&gt;&lt;/tr&gt;</v>
      </c>
      <c r="Q1652" s="106" t="str">
        <f>IF(PayItems[[#This Row],[Date Added / Modified]]&gt;0,TEXT(PayItems[[#This Row],[Date Added / Modified]],"m/d/yyy"),"")</f>
        <v/>
      </c>
    </row>
    <row r="1653" spans="1:17" x14ac:dyDescent="0.2">
      <c r="A1653" s="6" t="s">
        <v>2953</v>
      </c>
      <c r="B1653" s="8" t="s">
        <v>2954</v>
      </c>
      <c r="C1653" s="8" t="s">
        <v>110</v>
      </c>
      <c r="D1653" s="8" t="s">
        <v>2955</v>
      </c>
      <c r="E1653" s="8" t="s">
        <v>63</v>
      </c>
      <c r="F1653" s="8">
        <v>0</v>
      </c>
      <c r="G1653" s="8">
        <v>3</v>
      </c>
      <c r="H1653" s="6" t="s">
        <v>344</v>
      </c>
      <c r="I1653" s="176" t="s">
        <v>11389</v>
      </c>
      <c r="J1653" s="176" t="s">
        <v>11389</v>
      </c>
      <c r="K1653" s="176" t="s">
        <v>11388</v>
      </c>
      <c r="L1653" s="8">
        <v>14</v>
      </c>
      <c r="M1653" s="116"/>
      <c r="P16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&lt;tr&gt;&lt;td&gt;60221-0100&lt;/td&gt;&lt;td&gt;900mm span, 900mm rise reinforced concrete box culvert, single barrel&lt;/td&gt;&lt;td&gt;m&lt;/td&gt;&lt;td&gt;3 FEET SPAN, 3 FEET RISE REINFORCED CONCRETE BOX CULVERT, SINGLE BARREL&lt;/td&gt;&lt;td&gt;LNFT&lt;/td&gt;&lt;td&gt;0&lt;/td&gt;&lt;td&gt;3&lt;/td&gt;&lt;td&gt;N&lt;/td&gt;&lt;td&gt; &lt;/td&gt;&lt;td&gt;&lt;/td&gt;&lt;/tr&gt;</v>
      </c>
      <c r="Q1653" s="106" t="str">
        <f>IF(PayItems[[#This Row],[Date Added / Modified]]&gt;0,TEXT(PayItems[[#This Row],[Date Added / Modified]],"m/d/yyy"),"")</f>
        <v/>
      </c>
    </row>
    <row r="1654" spans="1:17" x14ac:dyDescent="0.2">
      <c r="A1654" s="6" t="s">
        <v>2956</v>
      </c>
      <c r="B1654" s="8" t="s">
        <v>2957</v>
      </c>
      <c r="C1654" s="8" t="s">
        <v>110</v>
      </c>
      <c r="D1654" s="8" t="s">
        <v>2958</v>
      </c>
      <c r="E1654" s="8" t="s">
        <v>63</v>
      </c>
      <c r="F1654" s="8">
        <v>0</v>
      </c>
      <c r="G1654" s="8">
        <v>3</v>
      </c>
      <c r="H1654" s="6" t="s">
        <v>344</v>
      </c>
      <c r="I1654" s="176" t="s">
        <v>11389</v>
      </c>
      <c r="J1654" s="176" t="s">
        <v>11389</v>
      </c>
      <c r="K1654" s="176" t="s">
        <v>11388</v>
      </c>
      <c r="L1654" s="8">
        <v>14</v>
      </c>
      <c r="M1654" s="116"/>
      <c r="P16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&lt;tr&gt;&lt;td&gt;60221-0150&lt;/td&gt;&lt;td&gt;900mm span, 1200mm rise reinforced concrete box culvert, single barrel&lt;/td&gt;&lt;td&gt;m&lt;/td&gt;&lt;td&gt;3 FEET SPAN, 4 FEET RISE REINFORCED CONCRETE BOX CULVERT, SINGLE BARREL&lt;/td&gt;&lt;td&gt;LNFT&lt;/td&gt;&lt;td&gt;0&lt;/td&gt;&lt;td&gt;3&lt;/td&gt;&lt;td&gt;N&lt;/td&gt;&lt;td&gt; &lt;/td&gt;&lt;td&gt;&lt;/td&gt;&lt;/tr&gt;</v>
      </c>
      <c r="Q1654" s="106" t="str">
        <f>IF(PayItems[[#This Row],[Date Added / Modified]]&gt;0,TEXT(PayItems[[#This Row],[Date Added / Modified]],"m/d/yyy"),"")</f>
        <v/>
      </c>
    </row>
    <row r="1655" spans="1:17" x14ac:dyDescent="0.2">
      <c r="A1655" s="6" t="s">
        <v>2959</v>
      </c>
      <c r="B1655" s="8" t="s">
        <v>2960</v>
      </c>
      <c r="C1655" s="8" t="s">
        <v>110</v>
      </c>
      <c r="D1655" s="8" t="s">
        <v>2961</v>
      </c>
      <c r="E1655" s="8" t="s">
        <v>63</v>
      </c>
      <c r="F1655" s="8">
        <v>0</v>
      </c>
      <c r="G1655" s="8">
        <v>3</v>
      </c>
      <c r="H1655" s="6" t="s">
        <v>344</v>
      </c>
      <c r="I1655" s="176" t="s">
        <v>11389</v>
      </c>
      <c r="J1655" s="176" t="s">
        <v>11389</v>
      </c>
      <c r="K1655" s="176" t="s">
        <v>11388</v>
      </c>
      <c r="L1655" s="8">
        <v>14</v>
      </c>
      <c r="M1655" s="116"/>
      <c r="P16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&lt;tr&gt;&lt;td&gt;60221-0200&lt;/td&gt;&lt;td&gt;900mm span, 1500mm rise reinforced concrete box culvert, single barrel&lt;/td&gt;&lt;td&gt;m&lt;/td&gt;&lt;td&gt;3 FEET SPAN, 5 FEET RISE REINFORCED CONCRETE BOX CULVERT, SINGLE BARREL&lt;/td&gt;&lt;td&gt;LNFT&lt;/td&gt;&lt;td&gt;0&lt;/td&gt;&lt;td&gt;3&lt;/td&gt;&lt;td&gt;N&lt;/td&gt;&lt;td&gt; &lt;/td&gt;&lt;td&gt;&lt;/td&gt;&lt;/tr&gt;</v>
      </c>
      <c r="Q1655" s="106" t="str">
        <f>IF(PayItems[[#This Row],[Date Added / Modified]]&gt;0,TEXT(PayItems[[#This Row],[Date Added / Modified]],"m/d/yyy"),"")</f>
        <v/>
      </c>
    </row>
    <row r="1656" spans="1:17" x14ac:dyDescent="0.2">
      <c r="A1656" s="6" t="s">
        <v>2962</v>
      </c>
      <c r="B1656" s="8" t="s">
        <v>2963</v>
      </c>
      <c r="C1656" s="8" t="s">
        <v>110</v>
      </c>
      <c r="D1656" s="8" t="s">
        <v>2964</v>
      </c>
      <c r="E1656" s="8" t="s">
        <v>63</v>
      </c>
      <c r="F1656" s="8">
        <v>0</v>
      </c>
      <c r="G1656" s="8">
        <v>3</v>
      </c>
      <c r="H1656" s="6" t="s">
        <v>344</v>
      </c>
      <c r="I1656" s="176" t="s">
        <v>11389</v>
      </c>
      <c r="J1656" s="176" t="s">
        <v>11389</v>
      </c>
      <c r="K1656" s="176" t="s">
        <v>11388</v>
      </c>
      <c r="L1656" s="8">
        <v>14</v>
      </c>
      <c r="M1656" s="116"/>
      <c r="P16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&lt;tr&gt;&lt;td&gt;60221-0250&lt;/td&gt;&lt;td&gt;900mm span, 1800mm rise reinforced concrete box culvert, single barrel&lt;/td&gt;&lt;td&gt;m&lt;/td&gt;&lt;td&gt;3 FEET SPAN, 6 FEET RISE REINFORCED CONCRETE BOX CULVERT, SINGLE BARREL&lt;/td&gt;&lt;td&gt;LNFT&lt;/td&gt;&lt;td&gt;0&lt;/td&gt;&lt;td&gt;3&lt;/td&gt;&lt;td&gt;N&lt;/td&gt;&lt;td&gt; &lt;/td&gt;&lt;td&gt;&lt;/td&gt;&lt;/tr&gt;</v>
      </c>
      <c r="Q1656" s="106" t="str">
        <f>IF(PayItems[[#This Row],[Date Added / Modified]]&gt;0,TEXT(PayItems[[#This Row],[Date Added / Modified]],"m/d/yyy"),"")</f>
        <v/>
      </c>
    </row>
    <row r="1657" spans="1:17" x14ac:dyDescent="0.2">
      <c r="A1657" s="6" t="s">
        <v>2965</v>
      </c>
      <c r="B1657" s="8" t="s">
        <v>2966</v>
      </c>
      <c r="C1657" s="8" t="s">
        <v>110</v>
      </c>
      <c r="D1657" s="8" t="s">
        <v>2967</v>
      </c>
      <c r="E1657" s="8" t="s">
        <v>63</v>
      </c>
      <c r="F1657" s="8">
        <v>0</v>
      </c>
      <c r="G1657" s="8">
        <v>3</v>
      </c>
      <c r="H1657" s="6" t="s">
        <v>344</v>
      </c>
      <c r="I1657" s="176" t="s">
        <v>11389</v>
      </c>
      <c r="J1657" s="176" t="s">
        <v>11389</v>
      </c>
      <c r="K1657" s="176" t="s">
        <v>11388</v>
      </c>
      <c r="L1657" s="8">
        <v>14</v>
      </c>
      <c r="M1657" s="116"/>
      <c r="P16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&lt;tr&gt;&lt;td&gt;60221-0300&lt;/td&gt;&lt;td&gt;1200mm span, 900mm rise reinforced concrete box culvert, single barrel&lt;/td&gt;&lt;td&gt;m&lt;/td&gt;&lt;td&gt;4 FEET SPAN, 3 FEET RISE REINFORCED CONCRETE BOX CULVERT, SINGLE BARREL&lt;/td&gt;&lt;td&gt;LNFT&lt;/td&gt;&lt;td&gt;0&lt;/td&gt;&lt;td&gt;3&lt;/td&gt;&lt;td&gt;N&lt;/td&gt;&lt;td&gt; &lt;/td&gt;&lt;td&gt;&lt;/td&gt;&lt;/tr&gt;</v>
      </c>
      <c r="Q1657" s="106" t="str">
        <f>IF(PayItems[[#This Row],[Date Added / Modified]]&gt;0,TEXT(PayItems[[#This Row],[Date Added / Modified]],"m/d/yyy"),"")</f>
        <v/>
      </c>
    </row>
    <row r="1658" spans="1:17" x14ac:dyDescent="0.2">
      <c r="A1658" s="6" t="s">
        <v>2968</v>
      </c>
      <c r="B1658" s="8" t="s">
        <v>2969</v>
      </c>
      <c r="C1658" s="8" t="s">
        <v>110</v>
      </c>
      <c r="D1658" s="8" t="s">
        <v>2970</v>
      </c>
      <c r="E1658" s="8" t="s">
        <v>63</v>
      </c>
      <c r="F1658" s="8">
        <v>0</v>
      </c>
      <c r="G1658" s="8">
        <v>3</v>
      </c>
      <c r="H1658" s="6" t="s">
        <v>344</v>
      </c>
      <c r="I1658" s="176" t="s">
        <v>11389</v>
      </c>
      <c r="J1658" s="176" t="s">
        <v>11389</v>
      </c>
      <c r="K1658" s="176" t="s">
        <v>11388</v>
      </c>
      <c r="L1658" s="8">
        <v>14</v>
      </c>
      <c r="M1658" s="116"/>
      <c r="P16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&lt;tr&gt;&lt;td&gt;60221-0350&lt;/td&gt;&lt;td&gt;1200mm span, 1200mm rise reinforced concrete box culvert, single barrel&lt;/td&gt;&lt;td&gt;m&lt;/td&gt;&lt;td&gt;4 FEET SPAN, 4 FEET RISE REINFORCED CONCRETE BOX CULVERT, SINGLE BARREL&lt;/td&gt;&lt;td&gt;LNFT&lt;/td&gt;&lt;td&gt;0&lt;/td&gt;&lt;td&gt;3&lt;/td&gt;&lt;td&gt;N&lt;/td&gt;&lt;td&gt; &lt;/td&gt;&lt;td&gt;&lt;/td&gt;&lt;/tr&gt;</v>
      </c>
      <c r="Q1658" s="106" t="str">
        <f>IF(PayItems[[#This Row],[Date Added / Modified]]&gt;0,TEXT(PayItems[[#This Row],[Date Added / Modified]],"m/d/yyy"),"")</f>
        <v/>
      </c>
    </row>
    <row r="1659" spans="1:17" x14ac:dyDescent="0.2">
      <c r="A1659" s="6" t="s">
        <v>2971</v>
      </c>
      <c r="B1659" s="8" t="s">
        <v>2972</v>
      </c>
      <c r="C1659" s="8" t="s">
        <v>110</v>
      </c>
      <c r="D1659" s="8" t="s">
        <v>2973</v>
      </c>
      <c r="E1659" s="8" t="s">
        <v>63</v>
      </c>
      <c r="F1659" s="8">
        <v>0</v>
      </c>
      <c r="G1659" s="8">
        <v>3</v>
      </c>
      <c r="H1659" s="6" t="s">
        <v>344</v>
      </c>
      <c r="I1659" s="176" t="s">
        <v>11389</v>
      </c>
      <c r="J1659" s="176" t="s">
        <v>11389</v>
      </c>
      <c r="K1659" s="176" t="s">
        <v>11388</v>
      </c>
      <c r="L1659" s="8">
        <v>14</v>
      </c>
      <c r="M1659" s="116"/>
      <c r="P16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&lt;tr&gt;&lt;td&gt;60221-0400&lt;/td&gt;&lt;td&gt;1200mm span, 1500mm rise reinforced concrete box culvert, single barrel&lt;/td&gt;&lt;td&gt;m&lt;/td&gt;&lt;td&gt;4 FEET SPAN, 5 FEET RISE REINFORCED CONCRETE BOX CULVERT, SINGLE BARREL&lt;/td&gt;&lt;td&gt;LNFT&lt;/td&gt;&lt;td&gt;0&lt;/td&gt;&lt;td&gt;3&lt;/td&gt;&lt;td&gt;N&lt;/td&gt;&lt;td&gt; &lt;/td&gt;&lt;td&gt;&lt;/td&gt;&lt;/tr&gt;</v>
      </c>
      <c r="Q1659" s="106" t="str">
        <f>IF(PayItems[[#This Row],[Date Added / Modified]]&gt;0,TEXT(PayItems[[#This Row],[Date Added / Modified]],"m/d/yyy"),"")</f>
        <v/>
      </c>
    </row>
    <row r="1660" spans="1:17" x14ac:dyDescent="0.2">
      <c r="A1660" s="6" t="s">
        <v>2974</v>
      </c>
      <c r="B1660" s="8" t="s">
        <v>2975</v>
      </c>
      <c r="C1660" s="8" t="s">
        <v>110</v>
      </c>
      <c r="D1660" s="8" t="s">
        <v>2976</v>
      </c>
      <c r="E1660" s="8" t="s">
        <v>63</v>
      </c>
      <c r="F1660" s="8">
        <v>0</v>
      </c>
      <c r="G1660" s="8">
        <v>3</v>
      </c>
      <c r="H1660" s="6" t="s">
        <v>344</v>
      </c>
      <c r="I1660" s="176" t="s">
        <v>11389</v>
      </c>
      <c r="J1660" s="176" t="s">
        <v>11389</v>
      </c>
      <c r="K1660" s="176" t="s">
        <v>11388</v>
      </c>
      <c r="L1660" s="8">
        <v>14</v>
      </c>
      <c r="M1660" s="116"/>
      <c r="P16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&lt;tr&gt;&lt;td&gt;60221-0450&lt;/td&gt;&lt;td&gt;1200mm span, 1800mm rise reinforced concrete box culvert, single barrel&lt;/td&gt;&lt;td&gt;m&lt;/td&gt;&lt;td&gt;4 FEET SPAN, 6 FEET RISE REINFORCED CONCRETE BOX CULVERT, SINGLE BARREL&lt;/td&gt;&lt;td&gt;LNFT&lt;/td&gt;&lt;td&gt;0&lt;/td&gt;&lt;td&gt;3&lt;/td&gt;&lt;td&gt;N&lt;/td&gt;&lt;td&gt; &lt;/td&gt;&lt;td&gt;&lt;/td&gt;&lt;/tr&gt;</v>
      </c>
      <c r="Q1660" s="106" t="str">
        <f>IF(PayItems[[#This Row],[Date Added / Modified]]&gt;0,TEXT(PayItems[[#This Row],[Date Added / Modified]],"m/d/yyy"),"")</f>
        <v/>
      </c>
    </row>
    <row r="1661" spans="1:17" x14ac:dyDescent="0.2">
      <c r="A1661" s="6" t="s">
        <v>2977</v>
      </c>
      <c r="B1661" s="8" t="s">
        <v>2978</v>
      </c>
      <c r="C1661" s="8" t="s">
        <v>110</v>
      </c>
      <c r="D1661" s="8" t="s">
        <v>2979</v>
      </c>
      <c r="E1661" s="8" t="s">
        <v>63</v>
      </c>
      <c r="F1661" s="8">
        <v>0</v>
      </c>
      <c r="G1661" s="8">
        <v>3</v>
      </c>
      <c r="H1661" s="6" t="s">
        <v>344</v>
      </c>
      <c r="I1661" s="176" t="s">
        <v>11389</v>
      </c>
      <c r="J1661" s="176" t="s">
        <v>11389</v>
      </c>
      <c r="K1661" s="176" t="s">
        <v>11388</v>
      </c>
      <c r="L1661" s="8">
        <v>14</v>
      </c>
      <c r="M1661" s="116"/>
      <c r="P16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&lt;tr&gt;&lt;td&gt;60221-0500&lt;/td&gt;&lt;td&gt;1200mm span, 2100mm rise reinforced concrete box culvert, single barrel&lt;/td&gt;&lt;td&gt;m&lt;/td&gt;&lt;td&gt;4 FEET SPAN, 7 FEET RISE REINFORCED CONCRETE BOX CULVERT, SINGLE BARREL&lt;/td&gt;&lt;td&gt;LNFT&lt;/td&gt;&lt;td&gt;0&lt;/td&gt;&lt;td&gt;3&lt;/td&gt;&lt;td&gt;N&lt;/td&gt;&lt;td&gt; &lt;/td&gt;&lt;td&gt;&lt;/td&gt;&lt;/tr&gt;</v>
      </c>
      <c r="Q1661" s="106" t="str">
        <f>IF(PayItems[[#This Row],[Date Added / Modified]]&gt;0,TEXT(PayItems[[#This Row],[Date Added / Modified]],"m/d/yyy"),"")</f>
        <v/>
      </c>
    </row>
    <row r="1662" spans="1:17" x14ac:dyDescent="0.2">
      <c r="A1662" s="6" t="s">
        <v>2980</v>
      </c>
      <c r="B1662" s="8" t="s">
        <v>2981</v>
      </c>
      <c r="C1662" s="8" t="s">
        <v>110</v>
      </c>
      <c r="D1662" s="8" t="s">
        <v>2982</v>
      </c>
      <c r="E1662" s="8" t="s">
        <v>63</v>
      </c>
      <c r="F1662" s="8">
        <v>0</v>
      </c>
      <c r="G1662" s="8">
        <v>3</v>
      </c>
      <c r="H1662" s="6" t="s">
        <v>344</v>
      </c>
      <c r="I1662" s="176" t="s">
        <v>11389</v>
      </c>
      <c r="J1662" s="176" t="s">
        <v>11389</v>
      </c>
      <c r="K1662" s="176" t="s">
        <v>11388</v>
      </c>
      <c r="L1662" s="8">
        <v>14</v>
      </c>
      <c r="M1662" s="116"/>
      <c r="P16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&lt;tr&gt;&lt;td&gt;60221-0550&lt;/td&gt;&lt;td&gt;1500mm span, 900mm rise reinforced concrete box culvert, single barrel&lt;/td&gt;&lt;td&gt;m&lt;/td&gt;&lt;td&gt;5 FEET SPAN, 3 FEET RISE REINFORCED CONCRETE BOX CULVERT, SINGLE BARREL&lt;/td&gt;&lt;td&gt;LNFT&lt;/td&gt;&lt;td&gt;0&lt;/td&gt;&lt;td&gt;3&lt;/td&gt;&lt;td&gt;N&lt;/td&gt;&lt;td&gt; &lt;/td&gt;&lt;td&gt;&lt;/td&gt;&lt;/tr&gt;</v>
      </c>
      <c r="Q1662" s="106" t="str">
        <f>IF(PayItems[[#This Row],[Date Added / Modified]]&gt;0,TEXT(PayItems[[#This Row],[Date Added / Modified]],"m/d/yyy"),"")</f>
        <v/>
      </c>
    </row>
    <row r="1663" spans="1:17" x14ac:dyDescent="0.2">
      <c r="A1663" s="6" t="s">
        <v>2983</v>
      </c>
      <c r="B1663" s="8" t="s">
        <v>2984</v>
      </c>
      <c r="C1663" s="8" t="s">
        <v>110</v>
      </c>
      <c r="D1663" s="8" t="s">
        <v>2985</v>
      </c>
      <c r="E1663" s="8" t="s">
        <v>63</v>
      </c>
      <c r="F1663" s="8">
        <v>0</v>
      </c>
      <c r="G1663" s="8">
        <v>3</v>
      </c>
      <c r="H1663" s="6" t="s">
        <v>344</v>
      </c>
      <c r="I1663" s="176" t="s">
        <v>11389</v>
      </c>
      <c r="J1663" s="176" t="s">
        <v>11389</v>
      </c>
      <c r="K1663" s="176" t="s">
        <v>11388</v>
      </c>
      <c r="L1663" s="8">
        <v>14</v>
      </c>
      <c r="M1663" s="116"/>
      <c r="P16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&lt;tr&gt;&lt;td&gt;60221-0600&lt;/td&gt;&lt;td&gt;1500mm span, 1200mm rise reinforced concrete box culvert, single barrel&lt;/td&gt;&lt;td&gt;m&lt;/td&gt;&lt;td&gt;5 FEET SPAN, 4 FEET RISE REINFORCED CONCRETE BOX CULVERT, SINGLE BARREL&lt;/td&gt;&lt;td&gt;LNFT&lt;/td&gt;&lt;td&gt;0&lt;/td&gt;&lt;td&gt;3&lt;/td&gt;&lt;td&gt;N&lt;/td&gt;&lt;td&gt; &lt;/td&gt;&lt;td&gt;&lt;/td&gt;&lt;/tr&gt;</v>
      </c>
      <c r="Q1663" s="106" t="str">
        <f>IF(PayItems[[#This Row],[Date Added / Modified]]&gt;0,TEXT(PayItems[[#This Row],[Date Added / Modified]],"m/d/yyy"),"")</f>
        <v/>
      </c>
    </row>
    <row r="1664" spans="1:17" x14ac:dyDescent="0.2">
      <c r="A1664" s="6" t="s">
        <v>2986</v>
      </c>
      <c r="B1664" s="8" t="s">
        <v>2987</v>
      </c>
      <c r="C1664" s="8" t="s">
        <v>110</v>
      </c>
      <c r="D1664" s="8" t="s">
        <v>2988</v>
      </c>
      <c r="E1664" s="8" t="s">
        <v>63</v>
      </c>
      <c r="F1664" s="8">
        <v>0</v>
      </c>
      <c r="G1664" s="8">
        <v>3</v>
      </c>
      <c r="H1664" s="6" t="s">
        <v>344</v>
      </c>
      <c r="I1664" s="176" t="s">
        <v>11389</v>
      </c>
      <c r="J1664" s="176" t="s">
        <v>11389</v>
      </c>
      <c r="K1664" s="176" t="s">
        <v>11388</v>
      </c>
      <c r="L1664" s="8">
        <v>14</v>
      </c>
      <c r="M1664" s="116"/>
      <c r="P16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&lt;tr&gt;&lt;td&gt;60221-0650&lt;/td&gt;&lt;td&gt;1500mm span, 1500mm rise reinforced concrete box culvert, single barrel&lt;/td&gt;&lt;td&gt;m&lt;/td&gt;&lt;td&gt;5 FEET SPAN, 5 FEET RISE REINFORCED CONCRETE BOX CULVERT, SINGLE BARREL&lt;/td&gt;&lt;td&gt;LNFT&lt;/td&gt;&lt;td&gt;0&lt;/td&gt;&lt;td&gt;3&lt;/td&gt;&lt;td&gt;N&lt;/td&gt;&lt;td&gt; &lt;/td&gt;&lt;td&gt;&lt;/td&gt;&lt;/tr&gt;</v>
      </c>
      <c r="Q1664" s="106" t="str">
        <f>IF(PayItems[[#This Row],[Date Added / Modified]]&gt;0,TEXT(PayItems[[#This Row],[Date Added / Modified]],"m/d/yyy"),"")</f>
        <v/>
      </c>
    </row>
    <row r="1665" spans="1:17" x14ac:dyDescent="0.2">
      <c r="A1665" s="6" t="s">
        <v>2989</v>
      </c>
      <c r="B1665" s="8" t="s">
        <v>2990</v>
      </c>
      <c r="C1665" s="8" t="s">
        <v>110</v>
      </c>
      <c r="D1665" s="8" t="s">
        <v>2991</v>
      </c>
      <c r="E1665" s="8" t="s">
        <v>63</v>
      </c>
      <c r="F1665" s="8">
        <v>0</v>
      </c>
      <c r="G1665" s="8">
        <v>3</v>
      </c>
      <c r="H1665" s="6" t="s">
        <v>344</v>
      </c>
      <c r="I1665" s="176" t="s">
        <v>11389</v>
      </c>
      <c r="J1665" s="176" t="s">
        <v>11389</v>
      </c>
      <c r="K1665" s="176" t="s">
        <v>11388</v>
      </c>
      <c r="L1665" s="8">
        <v>14</v>
      </c>
      <c r="M1665" s="116"/>
      <c r="P16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&lt;tr&gt;&lt;td&gt;60221-0700&lt;/td&gt;&lt;td&gt;1500mm span, 1800mm rise reinforced concrete box culvert, single barrel&lt;/td&gt;&lt;td&gt;m&lt;/td&gt;&lt;td&gt;5 FEET SPAN, 6 FEET RISE REINFORCED CONCRETE BOX CULVERT, SINGLE BARREL&lt;/td&gt;&lt;td&gt;LNFT&lt;/td&gt;&lt;td&gt;0&lt;/td&gt;&lt;td&gt;3&lt;/td&gt;&lt;td&gt;N&lt;/td&gt;&lt;td&gt; &lt;/td&gt;&lt;td&gt;&lt;/td&gt;&lt;/tr&gt;</v>
      </c>
      <c r="Q1665" s="106" t="str">
        <f>IF(PayItems[[#This Row],[Date Added / Modified]]&gt;0,TEXT(PayItems[[#This Row],[Date Added / Modified]],"m/d/yyy"),"")</f>
        <v/>
      </c>
    </row>
    <row r="1666" spans="1:17" x14ac:dyDescent="0.2">
      <c r="A1666" s="6" t="s">
        <v>2992</v>
      </c>
      <c r="B1666" s="8" t="s">
        <v>2993</v>
      </c>
      <c r="C1666" s="8" t="s">
        <v>110</v>
      </c>
      <c r="D1666" s="8" t="s">
        <v>2994</v>
      </c>
      <c r="E1666" s="8" t="s">
        <v>63</v>
      </c>
      <c r="F1666" s="8">
        <v>0</v>
      </c>
      <c r="G1666" s="8">
        <v>3</v>
      </c>
      <c r="H1666" s="6" t="s">
        <v>344</v>
      </c>
      <c r="I1666" s="176" t="s">
        <v>11389</v>
      </c>
      <c r="J1666" s="176" t="s">
        <v>11389</v>
      </c>
      <c r="K1666" s="176" t="s">
        <v>11388</v>
      </c>
      <c r="L1666" s="8">
        <v>14</v>
      </c>
      <c r="M1666" s="116"/>
      <c r="P16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&lt;tr&gt;&lt;td&gt;60221-0750&lt;/td&gt;&lt;td&gt;1500mm span, 2100mm rise reinforced concrete box culvert, single barrel&lt;/td&gt;&lt;td&gt;m&lt;/td&gt;&lt;td&gt;5 FEET SPAN, 7 FEET RISE REINFORCED CONCRETE BOX CULVERT, SINGLE BARREL&lt;/td&gt;&lt;td&gt;LNFT&lt;/td&gt;&lt;td&gt;0&lt;/td&gt;&lt;td&gt;3&lt;/td&gt;&lt;td&gt;N&lt;/td&gt;&lt;td&gt; &lt;/td&gt;&lt;td&gt;&lt;/td&gt;&lt;/tr&gt;</v>
      </c>
      <c r="Q1666" s="106" t="str">
        <f>IF(PayItems[[#This Row],[Date Added / Modified]]&gt;0,TEXT(PayItems[[#This Row],[Date Added / Modified]],"m/d/yyy"),"")</f>
        <v/>
      </c>
    </row>
    <row r="1667" spans="1:17" x14ac:dyDescent="0.2">
      <c r="A1667" s="6" t="s">
        <v>2995</v>
      </c>
      <c r="B1667" s="8" t="s">
        <v>2996</v>
      </c>
      <c r="C1667" s="8" t="s">
        <v>110</v>
      </c>
      <c r="D1667" s="8" t="s">
        <v>2997</v>
      </c>
      <c r="E1667" s="8" t="s">
        <v>63</v>
      </c>
      <c r="F1667" s="8">
        <v>0</v>
      </c>
      <c r="G1667" s="8">
        <v>3</v>
      </c>
      <c r="H1667" s="6" t="s">
        <v>344</v>
      </c>
      <c r="I1667" s="176" t="s">
        <v>11389</v>
      </c>
      <c r="J1667" s="176" t="s">
        <v>11389</v>
      </c>
      <c r="K1667" s="176" t="s">
        <v>11388</v>
      </c>
      <c r="L1667" s="8">
        <v>14</v>
      </c>
      <c r="M1667" s="116"/>
      <c r="P16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&lt;tr&gt;&lt;td&gt;60221-0800&lt;/td&gt;&lt;td&gt;1500mm span, 2400mm rise reinforced concrete box culvert, single barrel&lt;/td&gt;&lt;td&gt;m&lt;/td&gt;&lt;td&gt;5 FEET SPAN, 8 FEET RISE REINFORCED CONCRETE BOX CULVERT, SINGLE BARREL&lt;/td&gt;&lt;td&gt;LNFT&lt;/td&gt;&lt;td&gt;0&lt;/td&gt;&lt;td&gt;3&lt;/td&gt;&lt;td&gt;N&lt;/td&gt;&lt;td&gt; &lt;/td&gt;&lt;td&gt;&lt;/td&gt;&lt;/tr&gt;</v>
      </c>
      <c r="Q1667" s="106" t="str">
        <f>IF(PayItems[[#This Row],[Date Added / Modified]]&gt;0,TEXT(PayItems[[#This Row],[Date Added / Modified]],"m/d/yyy"),"")</f>
        <v/>
      </c>
    </row>
    <row r="1668" spans="1:17" x14ac:dyDescent="0.2">
      <c r="A1668" s="6" t="s">
        <v>2998</v>
      </c>
      <c r="B1668" s="8" t="s">
        <v>2999</v>
      </c>
      <c r="C1668" s="8" t="s">
        <v>110</v>
      </c>
      <c r="D1668" s="8" t="s">
        <v>3000</v>
      </c>
      <c r="E1668" s="8" t="s">
        <v>63</v>
      </c>
      <c r="F1668" s="8">
        <v>0</v>
      </c>
      <c r="G1668" s="8">
        <v>3</v>
      </c>
      <c r="H1668" s="6" t="s">
        <v>344</v>
      </c>
      <c r="I1668" s="176" t="s">
        <v>11389</v>
      </c>
      <c r="J1668" s="176" t="s">
        <v>11389</v>
      </c>
      <c r="K1668" s="176" t="s">
        <v>11388</v>
      </c>
      <c r="L1668" s="8">
        <v>14</v>
      </c>
      <c r="M1668" s="116"/>
      <c r="P16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&lt;tr&gt;&lt;td&gt;60221-0850&lt;/td&gt;&lt;td&gt;1500mm span, 2700mm rise reinforced concrete box culvert, single barrel&lt;/td&gt;&lt;td&gt;m&lt;/td&gt;&lt;td&gt;5 FEET SPAN, 9 FEET RISE REINFORCED CONCRETE BOX CULVERT, SINGLE BARREL&lt;/td&gt;&lt;td&gt;LNFT&lt;/td&gt;&lt;td&gt;0&lt;/td&gt;&lt;td&gt;3&lt;/td&gt;&lt;td&gt;N&lt;/td&gt;&lt;td&gt; &lt;/td&gt;&lt;td&gt;&lt;/td&gt;&lt;/tr&gt;</v>
      </c>
      <c r="Q1668" s="106" t="str">
        <f>IF(PayItems[[#This Row],[Date Added / Modified]]&gt;0,TEXT(PayItems[[#This Row],[Date Added / Modified]],"m/d/yyy"),"")</f>
        <v/>
      </c>
    </row>
    <row r="1669" spans="1:17" x14ac:dyDescent="0.2">
      <c r="A1669" s="6" t="s">
        <v>3001</v>
      </c>
      <c r="B1669" s="8" t="s">
        <v>3002</v>
      </c>
      <c r="C1669" s="8" t="s">
        <v>110</v>
      </c>
      <c r="D1669" s="8" t="s">
        <v>3003</v>
      </c>
      <c r="E1669" s="8" t="s">
        <v>63</v>
      </c>
      <c r="F1669" s="8">
        <v>0</v>
      </c>
      <c r="G1669" s="8">
        <v>3</v>
      </c>
      <c r="H1669" s="6" t="s">
        <v>344</v>
      </c>
      <c r="I1669" s="176" t="s">
        <v>11389</v>
      </c>
      <c r="J1669" s="176" t="s">
        <v>11389</v>
      </c>
      <c r="K1669" s="176" t="s">
        <v>11388</v>
      </c>
      <c r="L1669" s="8">
        <v>14</v>
      </c>
      <c r="M1669" s="116"/>
      <c r="P16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&lt;tr&gt;&lt;td&gt;60221-0900&lt;/td&gt;&lt;td&gt;1500mm span, 3000mm rise reinforced concrete box culvert, single barrel&lt;/td&gt;&lt;td&gt;m&lt;/td&gt;&lt;td&gt;5 FEET SPAN, 10 FEET RISE REINFORCED CONCRETE BOX CULVERT, SINGLE BARREL&lt;/td&gt;&lt;td&gt;LNFT&lt;/td&gt;&lt;td&gt;0&lt;/td&gt;&lt;td&gt;3&lt;/td&gt;&lt;td&gt;N&lt;/td&gt;&lt;td&gt; &lt;/td&gt;&lt;td&gt;&lt;/td&gt;&lt;/tr&gt;</v>
      </c>
      <c r="Q1669" s="106" t="str">
        <f>IF(PayItems[[#This Row],[Date Added / Modified]]&gt;0,TEXT(PayItems[[#This Row],[Date Added / Modified]],"m/d/yyy"),"")</f>
        <v/>
      </c>
    </row>
    <row r="1670" spans="1:17" x14ac:dyDescent="0.2">
      <c r="A1670" s="6" t="s">
        <v>3004</v>
      </c>
      <c r="B1670" s="8" t="s">
        <v>3005</v>
      </c>
      <c r="C1670" s="8" t="s">
        <v>110</v>
      </c>
      <c r="D1670" s="8" t="s">
        <v>3006</v>
      </c>
      <c r="E1670" s="8" t="s">
        <v>63</v>
      </c>
      <c r="F1670" s="8">
        <v>0</v>
      </c>
      <c r="G1670" s="8">
        <v>3</v>
      </c>
      <c r="H1670" s="6" t="s">
        <v>344</v>
      </c>
      <c r="I1670" s="176" t="s">
        <v>11389</v>
      </c>
      <c r="J1670" s="176" t="s">
        <v>11389</v>
      </c>
      <c r="K1670" s="176" t="s">
        <v>11388</v>
      </c>
      <c r="L1670" s="8">
        <v>14</v>
      </c>
      <c r="M1670" s="116"/>
      <c r="P16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&lt;tr&gt;&lt;td&gt;60221-0950&lt;/td&gt;&lt;td&gt;1500mm span, 3300mm rise reinforced concrete box culvert, single barrel&lt;/td&gt;&lt;td&gt;m&lt;/td&gt;&lt;td&gt;5 FEET SPAN, 11 FEET RISE REINFORCED CONCRETE BOX CULVERT, SINGLE BARREL&lt;/td&gt;&lt;td&gt;LNFT&lt;/td&gt;&lt;td&gt;0&lt;/td&gt;&lt;td&gt;3&lt;/td&gt;&lt;td&gt;N&lt;/td&gt;&lt;td&gt; &lt;/td&gt;&lt;td&gt;&lt;/td&gt;&lt;/tr&gt;</v>
      </c>
      <c r="Q1670" s="106" t="str">
        <f>IF(PayItems[[#This Row],[Date Added / Modified]]&gt;0,TEXT(PayItems[[#This Row],[Date Added / Modified]],"m/d/yyy"),"")</f>
        <v/>
      </c>
    </row>
    <row r="1671" spans="1:17" x14ac:dyDescent="0.2">
      <c r="A1671" s="6" t="s">
        <v>3007</v>
      </c>
      <c r="B1671" s="8" t="s">
        <v>3008</v>
      </c>
      <c r="C1671" s="8" t="s">
        <v>110</v>
      </c>
      <c r="D1671" s="8" t="s">
        <v>3009</v>
      </c>
      <c r="E1671" s="8" t="s">
        <v>63</v>
      </c>
      <c r="F1671" s="8">
        <v>0</v>
      </c>
      <c r="G1671" s="8">
        <v>3</v>
      </c>
      <c r="H1671" s="6" t="s">
        <v>344</v>
      </c>
      <c r="I1671" s="176" t="s">
        <v>11389</v>
      </c>
      <c r="J1671" s="176" t="s">
        <v>11389</v>
      </c>
      <c r="K1671" s="176" t="s">
        <v>11388</v>
      </c>
      <c r="L1671" s="8">
        <v>14</v>
      </c>
      <c r="M1671" s="116"/>
      <c r="P16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&lt;tr&gt;&lt;td&gt;60221-1000&lt;/td&gt;&lt;td&gt;1500mm span, 3600mm rise reinforced concrete box culvert, single barrel&lt;/td&gt;&lt;td&gt;m&lt;/td&gt;&lt;td&gt;5 FEET SPAN, 12 FEET RISE REINFORCED CONCRETE BOX CULVERT, SINGLE BARREL&lt;/td&gt;&lt;td&gt;LNFT&lt;/td&gt;&lt;td&gt;0&lt;/td&gt;&lt;td&gt;3&lt;/td&gt;&lt;td&gt;N&lt;/td&gt;&lt;td&gt; &lt;/td&gt;&lt;td&gt;&lt;/td&gt;&lt;/tr&gt;</v>
      </c>
      <c r="Q1671" s="106" t="str">
        <f>IF(PayItems[[#This Row],[Date Added / Modified]]&gt;0,TEXT(PayItems[[#This Row],[Date Added / Modified]],"m/d/yyy"),"")</f>
        <v/>
      </c>
    </row>
    <row r="1672" spans="1:17" x14ac:dyDescent="0.2">
      <c r="A1672" s="6" t="s">
        <v>3010</v>
      </c>
      <c r="B1672" s="8" t="s">
        <v>3011</v>
      </c>
      <c r="C1672" s="8" t="s">
        <v>110</v>
      </c>
      <c r="D1672" s="8" t="s">
        <v>3012</v>
      </c>
      <c r="E1672" s="8" t="s">
        <v>63</v>
      </c>
      <c r="F1672" s="8">
        <v>0</v>
      </c>
      <c r="G1672" s="8">
        <v>3</v>
      </c>
      <c r="H1672" s="6" t="s">
        <v>344</v>
      </c>
      <c r="I1672" s="176" t="s">
        <v>11389</v>
      </c>
      <c r="J1672" s="176" t="s">
        <v>11389</v>
      </c>
      <c r="K1672" s="176" t="s">
        <v>11388</v>
      </c>
      <c r="L1672" s="8">
        <v>14</v>
      </c>
      <c r="M1672" s="116"/>
      <c r="P16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&lt;tr&gt;&lt;td&gt;60221-1050&lt;/td&gt;&lt;td&gt;1500mm span, 4200mm rise reinforced concrete box culvert, single barrel&lt;/td&gt;&lt;td&gt;m&lt;/td&gt;&lt;td&gt;5 FEET SPAN, 14 FEET RISE REINFORCED CONCRETE BOX CULVERT, SINGLE BARREL&lt;/td&gt;&lt;td&gt;LNFT&lt;/td&gt;&lt;td&gt;0&lt;/td&gt;&lt;td&gt;3&lt;/td&gt;&lt;td&gt;N&lt;/td&gt;&lt;td&gt; &lt;/td&gt;&lt;td&gt;&lt;/td&gt;&lt;/tr&gt;</v>
      </c>
      <c r="Q1672" s="106" t="str">
        <f>IF(PayItems[[#This Row],[Date Added / Modified]]&gt;0,TEXT(PayItems[[#This Row],[Date Added / Modified]],"m/d/yyy"),"")</f>
        <v/>
      </c>
    </row>
    <row r="1673" spans="1:17" x14ac:dyDescent="0.2">
      <c r="A1673" s="6" t="s">
        <v>3013</v>
      </c>
      <c r="B1673" s="8" t="s">
        <v>3014</v>
      </c>
      <c r="C1673" s="8" t="s">
        <v>110</v>
      </c>
      <c r="D1673" s="8" t="s">
        <v>3015</v>
      </c>
      <c r="E1673" s="8" t="s">
        <v>63</v>
      </c>
      <c r="F1673" s="8">
        <v>0</v>
      </c>
      <c r="G1673" s="8">
        <v>3</v>
      </c>
      <c r="H1673" s="6" t="s">
        <v>344</v>
      </c>
      <c r="I1673" s="176" t="s">
        <v>11389</v>
      </c>
      <c r="J1673" s="176" t="s">
        <v>11389</v>
      </c>
      <c r="K1673" s="176" t="s">
        <v>11388</v>
      </c>
      <c r="L1673" s="8">
        <v>14</v>
      </c>
      <c r="M1673" s="116"/>
      <c r="P16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&lt;tr&gt;&lt;td&gt;60221-1100&lt;/td&gt;&lt;td&gt;1500mm span, 4800mm rise reinforced concrete box culvert, single barrel&lt;/td&gt;&lt;td&gt;m&lt;/td&gt;&lt;td&gt;5 FEET SPAN, 16 FEET RISE REINFORCED CONCRETE BOX CULVERT, SINGLE BARREL&lt;/td&gt;&lt;td&gt;LNFT&lt;/td&gt;&lt;td&gt;0&lt;/td&gt;&lt;td&gt;3&lt;/td&gt;&lt;td&gt;N&lt;/td&gt;&lt;td&gt; &lt;/td&gt;&lt;td&gt;&lt;/td&gt;&lt;/tr&gt;</v>
      </c>
      <c r="Q1673" s="106" t="str">
        <f>IF(PayItems[[#This Row],[Date Added / Modified]]&gt;0,TEXT(PayItems[[#This Row],[Date Added / Modified]],"m/d/yyy"),"")</f>
        <v/>
      </c>
    </row>
    <row r="1674" spans="1:17" x14ac:dyDescent="0.2">
      <c r="A1674" s="6" t="s">
        <v>3016</v>
      </c>
      <c r="B1674" s="8" t="s">
        <v>3017</v>
      </c>
      <c r="C1674" s="8" t="s">
        <v>110</v>
      </c>
      <c r="D1674" s="8" t="s">
        <v>3018</v>
      </c>
      <c r="E1674" s="8" t="s">
        <v>63</v>
      </c>
      <c r="F1674" s="8">
        <v>0</v>
      </c>
      <c r="G1674" s="8">
        <v>3</v>
      </c>
      <c r="H1674" s="6" t="s">
        <v>344</v>
      </c>
      <c r="I1674" s="176" t="s">
        <v>11389</v>
      </c>
      <c r="J1674" s="176" t="s">
        <v>11389</v>
      </c>
      <c r="K1674" s="176" t="s">
        <v>11388</v>
      </c>
      <c r="L1674" s="8">
        <v>14</v>
      </c>
      <c r="M1674" s="116"/>
      <c r="P16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&lt;tr&gt;&lt;td&gt;60221-1150&lt;/td&gt;&lt;td&gt;1800mm span, 900mm rise reinforced concrete box culvert, single barrel&lt;/td&gt;&lt;td&gt;m&lt;/td&gt;&lt;td&gt;6 FEET SPAN, 3 FEET RISE REINFORCED CONCRETE BOX CULVERT, SINGLE BARREL&lt;/td&gt;&lt;td&gt;LNFT&lt;/td&gt;&lt;td&gt;0&lt;/td&gt;&lt;td&gt;3&lt;/td&gt;&lt;td&gt;N&lt;/td&gt;&lt;td&gt; &lt;/td&gt;&lt;td&gt;&lt;/td&gt;&lt;/tr&gt;</v>
      </c>
      <c r="Q1674" s="106" t="str">
        <f>IF(PayItems[[#This Row],[Date Added / Modified]]&gt;0,TEXT(PayItems[[#This Row],[Date Added / Modified]],"m/d/yyy"),"")</f>
        <v/>
      </c>
    </row>
    <row r="1675" spans="1:17" x14ac:dyDescent="0.2">
      <c r="A1675" s="6" t="s">
        <v>3019</v>
      </c>
      <c r="B1675" s="8" t="s">
        <v>3020</v>
      </c>
      <c r="C1675" s="8" t="s">
        <v>110</v>
      </c>
      <c r="D1675" s="8" t="s">
        <v>3021</v>
      </c>
      <c r="E1675" s="8" t="s">
        <v>63</v>
      </c>
      <c r="F1675" s="8">
        <v>0</v>
      </c>
      <c r="G1675" s="8">
        <v>3</v>
      </c>
      <c r="H1675" s="6" t="s">
        <v>344</v>
      </c>
      <c r="I1675" s="176" t="s">
        <v>11389</v>
      </c>
      <c r="J1675" s="176" t="s">
        <v>11389</v>
      </c>
      <c r="K1675" s="176" t="s">
        <v>11388</v>
      </c>
      <c r="L1675" s="8">
        <v>14</v>
      </c>
      <c r="M1675" s="116"/>
      <c r="P16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&lt;tr&gt;&lt;td&gt;60221-1200&lt;/td&gt;&lt;td&gt;1800mm span, 1200mm rise reinforced concrete box culvert, single barrel&lt;/td&gt;&lt;td&gt;m&lt;/td&gt;&lt;td&gt;6 FEET SPAN, 4 FEET RISE REINFORCED CONCRETE BOX CULVERT, SINGLE BARREL&lt;/td&gt;&lt;td&gt;LNFT&lt;/td&gt;&lt;td&gt;0&lt;/td&gt;&lt;td&gt;3&lt;/td&gt;&lt;td&gt;N&lt;/td&gt;&lt;td&gt; &lt;/td&gt;&lt;td&gt;&lt;/td&gt;&lt;/tr&gt;</v>
      </c>
      <c r="Q1675" s="106" t="str">
        <f>IF(PayItems[[#This Row],[Date Added / Modified]]&gt;0,TEXT(PayItems[[#This Row],[Date Added / Modified]],"m/d/yyy"),"")</f>
        <v/>
      </c>
    </row>
    <row r="1676" spans="1:17" x14ac:dyDescent="0.2">
      <c r="A1676" s="6" t="s">
        <v>3022</v>
      </c>
      <c r="B1676" s="8" t="s">
        <v>3023</v>
      </c>
      <c r="C1676" s="8" t="s">
        <v>110</v>
      </c>
      <c r="D1676" s="8" t="s">
        <v>3024</v>
      </c>
      <c r="E1676" s="8" t="s">
        <v>63</v>
      </c>
      <c r="F1676" s="8">
        <v>0</v>
      </c>
      <c r="G1676" s="8">
        <v>3</v>
      </c>
      <c r="H1676" s="6" t="s">
        <v>344</v>
      </c>
      <c r="I1676" s="176" t="s">
        <v>11389</v>
      </c>
      <c r="J1676" s="176" t="s">
        <v>11389</v>
      </c>
      <c r="K1676" s="176" t="s">
        <v>11388</v>
      </c>
      <c r="L1676" s="8">
        <v>14</v>
      </c>
      <c r="M1676" s="116"/>
      <c r="P16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&lt;tr&gt;&lt;td&gt;60221-1250&lt;/td&gt;&lt;td&gt;1800mm span, 1500mm rise reinforced concrete box culvert, single barrel&lt;/td&gt;&lt;td&gt;m&lt;/td&gt;&lt;td&gt;6 FEET SPAN, 5 FEET RISE REINFORCED CONCRETE BOX CULVERT, SINGLE BARREL&lt;/td&gt;&lt;td&gt;LNFT&lt;/td&gt;&lt;td&gt;0&lt;/td&gt;&lt;td&gt;3&lt;/td&gt;&lt;td&gt;N&lt;/td&gt;&lt;td&gt; &lt;/td&gt;&lt;td&gt;&lt;/td&gt;&lt;/tr&gt;</v>
      </c>
      <c r="Q1676" s="106" t="str">
        <f>IF(PayItems[[#This Row],[Date Added / Modified]]&gt;0,TEXT(PayItems[[#This Row],[Date Added / Modified]],"m/d/yyy"),"")</f>
        <v/>
      </c>
    </row>
    <row r="1677" spans="1:17" x14ac:dyDescent="0.2">
      <c r="A1677" s="6" t="s">
        <v>3025</v>
      </c>
      <c r="B1677" s="8" t="s">
        <v>3026</v>
      </c>
      <c r="C1677" s="8" t="s">
        <v>110</v>
      </c>
      <c r="D1677" s="8" t="s">
        <v>3027</v>
      </c>
      <c r="E1677" s="8" t="s">
        <v>63</v>
      </c>
      <c r="F1677" s="8">
        <v>0</v>
      </c>
      <c r="G1677" s="8">
        <v>3</v>
      </c>
      <c r="H1677" s="6" t="s">
        <v>344</v>
      </c>
      <c r="I1677" s="176" t="s">
        <v>11389</v>
      </c>
      <c r="J1677" s="176" t="s">
        <v>11389</v>
      </c>
      <c r="K1677" s="176" t="s">
        <v>11388</v>
      </c>
      <c r="L1677" s="8">
        <v>14</v>
      </c>
      <c r="M1677" s="116"/>
      <c r="P16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&lt;tr&gt;&lt;td&gt;60221-1300&lt;/td&gt;&lt;td&gt;1800mm span, 1800mm rise reinforced concrete box culvert, single barrel&lt;/td&gt;&lt;td&gt;m&lt;/td&gt;&lt;td&gt;6 FEET SPAN, 6 FEET RISE REINFORCED CONCRETE BOX CULVERT, SINGLE BARREL&lt;/td&gt;&lt;td&gt;LNFT&lt;/td&gt;&lt;td&gt;0&lt;/td&gt;&lt;td&gt;3&lt;/td&gt;&lt;td&gt;N&lt;/td&gt;&lt;td&gt; &lt;/td&gt;&lt;td&gt;&lt;/td&gt;&lt;/tr&gt;</v>
      </c>
      <c r="Q1677" s="106" t="str">
        <f>IF(PayItems[[#This Row],[Date Added / Modified]]&gt;0,TEXT(PayItems[[#This Row],[Date Added / Modified]],"m/d/yyy"),"")</f>
        <v/>
      </c>
    </row>
    <row r="1678" spans="1:17" x14ac:dyDescent="0.2">
      <c r="A1678" s="6" t="s">
        <v>3028</v>
      </c>
      <c r="B1678" s="8" t="s">
        <v>3029</v>
      </c>
      <c r="C1678" s="8" t="s">
        <v>110</v>
      </c>
      <c r="D1678" s="8" t="s">
        <v>3030</v>
      </c>
      <c r="E1678" s="8" t="s">
        <v>63</v>
      </c>
      <c r="F1678" s="8">
        <v>0</v>
      </c>
      <c r="G1678" s="8">
        <v>3</v>
      </c>
      <c r="H1678" s="6" t="s">
        <v>344</v>
      </c>
      <c r="I1678" s="176" t="s">
        <v>11389</v>
      </c>
      <c r="J1678" s="176" t="s">
        <v>11389</v>
      </c>
      <c r="K1678" s="176" t="s">
        <v>11388</v>
      </c>
      <c r="L1678" s="8">
        <v>14</v>
      </c>
      <c r="M1678" s="116"/>
      <c r="P16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&lt;tr&gt;&lt;td&gt;60221-1350&lt;/td&gt;&lt;td&gt;1800mm span, 2100mm rise reinforced concrete box culvert, single barrel&lt;/td&gt;&lt;td&gt;m&lt;/td&gt;&lt;td&gt;6 FEET SPAN, 7 FEET RISE REINFORCED CONCRETE BOX CULVERT, SINGLE BARREL&lt;/td&gt;&lt;td&gt;LNFT&lt;/td&gt;&lt;td&gt;0&lt;/td&gt;&lt;td&gt;3&lt;/td&gt;&lt;td&gt;N&lt;/td&gt;&lt;td&gt; &lt;/td&gt;&lt;td&gt;&lt;/td&gt;&lt;/tr&gt;</v>
      </c>
      <c r="Q1678" s="106" t="str">
        <f>IF(PayItems[[#This Row],[Date Added / Modified]]&gt;0,TEXT(PayItems[[#This Row],[Date Added / Modified]],"m/d/yyy"),"")</f>
        <v/>
      </c>
    </row>
    <row r="1679" spans="1:17" x14ac:dyDescent="0.2">
      <c r="A1679" s="6" t="s">
        <v>3031</v>
      </c>
      <c r="B1679" s="8" t="s">
        <v>3032</v>
      </c>
      <c r="C1679" s="8" t="s">
        <v>110</v>
      </c>
      <c r="D1679" s="8" t="s">
        <v>3033</v>
      </c>
      <c r="E1679" s="8" t="s">
        <v>63</v>
      </c>
      <c r="F1679" s="8">
        <v>0</v>
      </c>
      <c r="G1679" s="8">
        <v>3</v>
      </c>
      <c r="H1679" s="6" t="s">
        <v>344</v>
      </c>
      <c r="I1679" s="176" t="s">
        <v>11389</v>
      </c>
      <c r="J1679" s="176" t="s">
        <v>11389</v>
      </c>
      <c r="K1679" s="176" t="s">
        <v>11388</v>
      </c>
      <c r="L1679" s="8">
        <v>14</v>
      </c>
      <c r="M1679" s="116"/>
      <c r="P16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&lt;tr&gt;&lt;td&gt;60221-1400&lt;/td&gt;&lt;td&gt;1800mm span, 2400mm rise reinforced concrete box culvert, single barrel&lt;/td&gt;&lt;td&gt;m&lt;/td&gt;&lt;td&gt;6 FEET SPAN, 8 FEET RISE REINFORCED CONCRETE BOX CULVERT, SINGLE BARREL&lt;/td&gt;&lt;td&gt;LNFT&lt;/td&gt;&lt;td&gt;0&lt;/td&gt;&lt;td&gt;3&lt;/td&gt;&lt;td&gt;N&lt;/td&gt;&lt;td&gt; &lt;/td&gt;&lt;td&gt;&lt;/td&gt;&lt;/tr&gt;</v>
      </c>
      <c r="Q1679" s="106" t="str">
        <f>IF(PayItems[[#This Row],[Date Added / Modified]]&gt;0,TEXT(PayItems[[#This Row],[Date Added / Modified]],"m/d/yyy"),"")</f>
        <v/>
      </c>
    </row>
    <row r="1680" spans="1:17" x14ac:dyDescent="0.2">
      <c r="A1680" s="6" t="s">
        <v>3034</v>
      </c>
      <c r="B1680" s="8" t="s">
        <v>3035</v>
      </c>
      <c r="C1680" s="8" t="s">
        <v>110</v>
      </c>
      <c r="D1680" s="8" t="s">
        <v>3036</v>
      </c>
      <c r="E1680" s="8" t="s">
        <v>63</v>
      </c>
      <c r="F1680" s="8">
        <v>0</v>
      </c>
      <c r="G1680" s="8">
        <v>3</v>
      </c>
      <c r="H1680" s="6" t="s">
        <v>344</v>
      </c>
      <c r="I1680" s="176" t="s">
        <v>11389</v>
      </c>
      <c r="J1680" s="176" t="s">
        <v>11389</v>
      </c>
      <c r="K1680" s="176" t="s">
        <v>11388</v>
      </c>
      <c r="L1680" s="8">
        <v>14</v>
      </c>
      <c r="M1680" s="116"/>
      <c r="P16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&lt;tr&gt;&lt;td&gt;60221-1450&lt;/td&gt;&lt;td&gt;1800mm span, 2700mm rise reinforced concrete box culvert, single barrel&lt;/td&gt;&lt;td&gt;m&lt;/td&gt;&lt;td&gt;6 FEET SPAN, 9 FEET RISE REINFORCED CONCRETE BOX CULVERT, SINGLE BARREL&lt;/td&gt;&lt;td&gt;LNFT&lt;/td&gt;&lt;td&gt;0&lt;/td&gt;&lt;td&gt;3&lt;/td&gt;&lt;td&gt;N&lt;/td&gt;&lt;td&gt; &lt;/td&gt;&lt;td&gt;&lt;/td&gt;&lt;/tr&gt;</v>
      </c>
      <c r="Q1680" s="106" t="str">
        <f>IF(PayItems[[#This Row],[Date Added / Modified]]&gt;0,TEXT(PayItems[[#This Row],[Date Added / Modified]],"m/d/yyy"),"")</f>
        <v/>
      </c>
    </row>
    <row r="1681" spans="1:17" x14ac:dyDescent="0.2">
      <c r="A1681" s="6" t="s">
        <v>3037</v>
      </c>
      <c r="B1681" s="8" t="s">
        <v>3038</v>
      </c>
      <c r="C1681" s="8" t="s">
        <v>110</v>
      </c>
      <c r="D1681" s="8" t="s">
        <v>3039</v>
      </c>
      <c r="E1681" s="8" t="s">
        <v>63</v>
      </c>
      <c r="F1681" s="8">
        <v>0</v>
      </c>
      <c r="G1681" s="8">
        <v>3</v>
      </c>
      <c r="H1681" s="6" t="s">
        <v>344</v>
      </c>
      <c r="I1681" s="176" t="s">
        <v>11389</v>
      </c>
      <c r="J1681" s="176" t="s">
        <v>11389</v>
      </c>
      <c r="K1681" s="176" t="s">
        <v>11388</v>
      </c>
      <c r="L1681" s="8">
        <v>14</v>
      </c>
      <c r="M1681" s="116"/>
      <c r="P16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&lt;tr&gt;&lt;td&gt;60221-1500&lt;/td&gt;&lt;td&gt;1800mm span, 3000mm rise reinforced concrete box culvert, single barrel&lt;/td&gt;&lt;td&gt;m&lt;/td&gt;&lt;td&gt;6 FEET SPAN, 10 FEET RISE REINFORCED CONCRETE BOX CULVERT, SINGLE BARREL&lt;/td&gt;&lt;td&gt;LNFT&lt;/td&gt;&lt;td&gt;0&lt;/td&gt;&lt;td&gt;3&lt;/td&gt;&lt;td&gt;N&lt;/td&gt;&lt;td&gt; &lt;/td&gt;&lt;td&gt;&lt;/td&gt;&lt;/tr&gt;</v>
      </c>
      <c r="Q1681" s="106" t="str">
        <f>IF(PayItems[[#This Row],[Date Added / Modified]]&gt;0,TEXT(PayItems[[#This Row],[Date Added / Modified]],"m/d/yyy"),"")</f>
        <v/>
      </c>
    </row>
    <row r="1682" spans="1:17" x14ac:dyDescent="0.2">
      <c r="A1682" s="6" t="s">
        <v>3040</v>
      </c>
      <c r="B1682" s="8" t="s">
        <v>3041</v>
      </c>
      <c r="C1682" s="8" t="s">
        <v>110</v>
      </c>
      <c r="D1682" s="8" t="s">
        <v>3042</v>
      </c>
      <c r="E1682" s="8" t="s">
        <v>63</v>
      </c>
      <c r="F1682" s="8">
        <v>0</v>
      </c>
      <c r="G1682" s="8">
        <v>3</v>
      </c>
      <c r="H1682" s="6" t="s">
        <v>344</v>
      </c>
      <c r="I1682" s="176" t="s">
        <v>11389</v>
      </c>
      <c r="J1682" s="176" t="s">
        <v>11389</v>
      </c>
      <c r="K1682" s="176" t="s">
        <v>11388</v>
      </c>
      <c r="L1682" s="8">
        <v>14</v>
      </c>
      <c r="M1682" s="116"/>
      <c r="P16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&lt;tr&gt;&lt;td&gt;60221-1550&lt;/td&gt;&lt;td&gt;1800mm span, 3300mm rise reinforced concrete box culvert, single barrel&lt;/td&gt;&lt;td&gt;m&lt;/td&gt;&lt;td&gt;6 FEET SPAN, 11 FEET RISE REINFORCED CONCRETE BOX CULVERT, SINGLE BARREL&lt;/td&gt;&lt;td&gt;LNFT&lt;/td&gt;&lt;td&gt;0&lt;/td&gt;&lt;td&gt;3&lt;/td&gt;&lt;td&gt;N&lt;/td&gt;&lt;td&gt; &lt;/td&gt;&lt;td&gt;&lt;/td&gt;&lt;/tr&gt;</v>
      </c>
      <c r="Q1682" s="106" t="str">
        <f>IF(PayItems[[#This Row],[Date Added / Modified]]&gt;0,TEXT(PayItems[[#This Row],[Date Added / Modified]],"m/d/yyy"),"")</f>
        <v/>
      </c>
    </row>
    <row r="1683" spans="1:17" x14ac:dyDescent="0.2">
      <c r="A1683" s="6" t="s">
        <v>3043</v>
      </c>
      <c r="B1683" s="8" t="s">
        <v>3044</v>
      </c>
      <c r="C1683" s="8" t="s">
        <v>110</v>
      </c>
      <c r="D1683" s="8" t="s">
        <v>3045</v>
      </c>
      <c r="E1683" s="8" t="s">
        <v>63</v>
      </c>
      <c r="F1683" s="8">
        <v>0</v>
      </c>
      <c r="G1683" s="8">
        <v>3</v>
      </c>
      <c r="H1683" s="6" t="s">
        <v>344</v>
      </c>
      <c r="I1683" s="176" t="s">
        <v>11389</v>
      </c>
      <c r="J1683" s="176" t="s">
        <v>11389</v>
      </c>
      <c r="K1683" s="176" t="s">
        <v>11388</v>
      </c>
      <c r="L1683" s="8">
        <v>14</v>
      </c>
      <c r="M1683" s="116"/>
      <c r="P16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&lt;tr&gt;&lt;td&gt;60221-1600&lt;/td&gt;&lt;td&gt;1800mm span, 3600mm rise reinforced concrete box culvert, single barrel&lt;/td&gt;&lt;td&gt;m&lt;/td&gt;&lt;td&gt;6 FEET SPAN, 12 FEET RISE REINFORCED CONCRETE BOX CULVERT, SINGLE BARREL&lt;/td&gt;&lt;td&gt;LNFT&lt;/td&gt;&lt;td&gt;0&lt;/td&gt;&lt;td&gt;3&lt;/td&gt;&lt;td&gt;N&lt;/td&gt;&lt;td&gt; &lt;/td&gt;&lt;td&gt;&lt;/td&gt;&lt;/tr&gt;</v>
      </c>
      <c r="Q1683" s="106" t="str">
        <f>IF(PayItems[[#This Row],[Date Added / Modified]]&gt;0,TEXT(PayItems[[#This Row],[Date Added / Modified]],"m/d/yyy"),"")</f>
        <v/>
      </c>
    </row>
    <row r="1684" spans="1:17" x14ac:dyDescent="0.2">
      <c r="A1684" s="6" t="s">
        <v>3046</v>
      </c>
      <c r="B1684" s="8" t="s">
        <v>3047</v>
      </c>
      <c r="C1684" s="8" t="s">
        <v>110</v>
      </c>
      <c r="D1684" s="8" t="s">
        <v>3048</v>
      </c>
      <c r="E1684" s="8" t="s">
        <v>63</v>
      </c>
      <c r="F1684" s="8">
        <v>0</v>
      </c>
      <c r="G1684" s="8">
        <v>3</v>
      </c>
      <c r="H1684" s="6" t="s">
        <v>344</v>
      </c>
      <c r="I1684" s="176" t="s">
        <v>11389</v>
      </c>
      <c r="J1684" s="176" t="s">
        <v>11389</v>
      </c>
      <c r="K1684" s="176" t="s">
        <v>11388</v>
      </c>
      <c r="L1684" s="8">
        <v>14</v>
      </c>
      <c r="M1684" s="116"/>
      <c r="P16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&lt;tr&gt;&lt;td&gt;60221-1650&lt;/td&gt;&lt;td&gt;1800mm span, 4200mm rise reinforced concrete box culvert, single barrel&lt;/td&gt;&lt;td&gt;m&lt;/td&gt;&lt;td&gt;6 FEET SPAN, 14 FEET RISE REINFORCED CONCRETE BOX CULVERT, SINGLE BARREL&lt;/td&gt;&lt;td&gt;LNFT&lt;/td&gt;&lt;td&gt;0&lt;/td&gt;&lt;td&gt;3&lt;/td&gt;&lt;td&gt;N&lt;/td&gt;&lt;td&gt; &lt;/td&gt;&lt;td&gt;&lt;/td&gt;&lt;/tr&gt;</v>
      </c>
      <c r="Q1684" s="106" t="str">
        <f>IF(PayItems[[#This Row],[Date Added / Modified]]&gt;0,TEXT(PayItems[[#This Row],[Date Added / Modified]],"m/d/yyy"),"")</f>
        <v/>
      </c>
    </row>
    <row r="1685" spans="1:17" x14ac:dyDescent="0.2">
      <c r="A1685" s="6" t="s">
        <v>3049</v>
      </c>
      <c r="B1685" s="8" t="s">
        <v>3050</v>
      </c>
      <c r="C1685" s="8" t="s">
        <v>110</v>
      </c>
      <c r="D1685" s="8" t="s">
        <v>3051</v>
      </c>
      <c r="E1685" s="8" t="s">
        <v>63</v>
      </c>
      <c r="F1685" s="8">
        <v>0</v>
      </c>
      <c r="G1685" s="8">
        <v>3</v>
      </c>
      <c r="H1685" s="6" t="s">
        <v>344</v>
      </c>
      <c r="I1685" s="176" t="s">
        <v>11389</v>
      </c>
      <c r="J1685" s="176" t="s">
        <v>11389</v>
      </c>
      <c r="K1685" s="176" t="s">
        <v>11388</v>
      </c>
      <c r="L1685" s="8">
        <v>14</v>
      </c>
      <c r="M1685" s="116"/>
      <c r="P16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&lt;tr&gt;&lt;td&gt;60221-1700&lt;/td&gt;&lt;td&gt;1800mm span, 4800mm rise reinforced concrete box culvert, single barrel&lt;/td&gt;&lt;td&gt;m&lt;/td&gt;&lt;td&gt;6 FEET SPAN, 16 FEET RISE REINFORCED CONCRETE BOX CULVERT, SINGLE BARREL&lt;/td&gt;&lt;td&gt;LNFT&lt;/td&gt;&lt;td&gt;0&lt;/td&gt;&lt;td&gt;3&lt;/td&gt;&lt;td&gt;N&lt;/td&gt;&lt;td&gt; &lt;/td&gt;&lt;td&gt;&lt;/td&gt;&lt;/tr&gt;</v>
      </c>
      <c r="Q1685" s="106" t="str">
        <f>IF(PayItems[[#This Row],[Date Added / Modified]]&gt;0,TEXT(PayItems[[#This Row],[Date Added / Modified]],"m/d/yyy"),"")</f>
        <v/>
      </c>
    </row>
    <row r="1686" spans="1:17" x14ac:dyDescent="0.2">
      <c r="A1686" s="6" t="s">
        <v>3052</v>
      </c>
      <c r="B1686" s="8" t="s">
        <v>3053</v>
      </c>
      <c r="C1686" s="8" t="s">
        <v>110</v>
      </c>
      <c r="D1686" s="8" t="s">
        <v>3054</v>
      </c>
      <c r="E1686" s="8" t="s">
        <v>63</v>
      </c>
      <c r="F1686" s="8">
        <v>0</v>
      </c>
      <c r="G1686" s="8">
        <v>3</v>
      </c>
      <c r="H1686" s="6" t="s">
        <v>344</v>
      </c>
      <c r="I1686" s="176" t="s">
        <v>11389</v>
      </c>
      <c r="J1686" s="176" t="s">
        <v>11389</v>
      </c>
      <c r="K1686" s="176" t="s">
        <v>11388</v>
      </c>
      <c r="L1686" s="8">
        <v>14</v>
      </c>
      <c r="M1686" s="116"/>
      <c r="P16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&lt;tr&gt;&lt;td&gt;60221-1750&lt;/td&gt;&lt;td&gt;2400mm span, 900mm rise reinforced concrete box culvert, single barrel&lt;/td&gt;&lt;td&gt;m&lt;/td&gt;&lt;td&gt;8 FEET SPAN, 3 FEET RISE REINFORCED CONCRETE BOX CULVERT, SINGLE BARREL&lt;/td&gt;&lt;td&gt;LNFT&lt;/td&gt;&lt;td&gt;0&lt;/td&gt;&lt;td&gt;3&lt;/td&gt;&lt;td&gt;N&lt;/td&gt;&lt;td&gt; &lt;/td&gt;&lt;td&gt;&lt;/td&gt;&lt;/tr&gt;</v>
      </c>
      <c r="Q1686" s="106" t="str">
        <f>IF(PayItems[[#This Row],[Date Added / Modified]]&gt;0,TEXT(PayItems[[#This Row],[Date Added / Modified]],"m/d/yyy"),"")</f>
        <v/>
      </c>
    </row>
    <row r="1687" spans="1:17" x14ac:dyDescent="0.2">
      <c r="A1687" s="6" t="s">
        <v>3055</v>
      </c>
      <c r="B1687" s="8" t="s">
        <v>3056</v>
      </c>
      <c r="C1687" s="8" t="s">
        <v>110</v>
      </c>
      <c r="D1687" s="8" t="s">
        <v>3057</v>
      </c>
      <c r="E1687" s="8" t="s">
        <v>63</v>
      </c>
      <c r="F1687" s="8">
        <v>0</v>
      </c>
      <c r="G1687" s="8">
        <v>3</v>
      </c>
      <c r="H1687" s="6" t="s">
        <v>344</v>
      </c>
      <c r="I1687" s="176" t="s">
        <v>11389</v>
      </c>
      <c r="J1687" s="176" t="s">
        <v>11389</v>
      </c>
      <c r="K1687" s="176" t="s">
        <v>11388</v>
      </c>
      <c r="L1687" s="8">
        <v>14</v>
      </c>
      <c r="M1687" s="116"/>
      <c r="P16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&lt;tr&gt;&lt;td&gt;60221-1800&lt;/td&gt;&lt;td&gt;2400mm span, 1200mm rise reinforced concrete box culvert, single barrel&lt;/td&gt;&lt;td&gt;m&lt;/td&gt;&lt;td&gt;8 FEET SPAN, 4 FEET RISE REINFORCED CONCRETE BOX CULVERT, SINGLE BARREL&lt;/td&gt;&lt;td&gt;LNFT&lt;/td&gt;&lt;td&gt;0&lt;/td&gt;&lt;td&gt;3&lt;/td&gt;&lt;td&gt;N&lt;/td&gt;&lt;td&gt; &lt;/td&gt;&lt;td&gt;&lt;/td&gt;&lt;/tr&gt;</v>
      </c>
      <c r="Q1687" s="106" t="str">
        <f>IF(PayItems[[#This Row],[Date Added / Modified]]&gt;0,TEXT(PayItems[[#This Row],[Date Added / Modified]],"m/d/yyy"),"")</f>
        <v/>
      </c>
    </row>
    <row r="1688" spans="1:17" x14ac:dyDescent="0.2">
      <c r="A1688" s="6" t="s">
        <v>3058</v>
      </c>
      <c r="B1688" s="8" t="s">
        <v>3059</v>
      </c>
      <c r="C1688" s="8" t="s">
        <v>110</v>
      </c>
      <c r="D1688" s="8" t="s">
        <v>3060</v>
      </c>
      <c r="E1688" s="8" t="s">
        <v>63</v>
      </c>
      <c r="F1688" s="8">
        <v>0</v>
      </c>
      <c r="G1688" s="8">
        <v>3</v>
      </c>
      <c r="H1688" s="6" t="s">
        <v>344</v>
      </c>
      <c r="I1688" s="176" t="s">
        <v>11389</v>
      </c>
      <c r="J1688" s="176" t="s">
        <v>11389</v>
      </c>
      <c r="K1688" s="176" t="s">
        <v>11388</v>
      </c>
      <c r="L1688" s="8">
        <v>14</v>
      </c>
      <c r="M1688" s="116"/>
      <c r="P16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&lt;tr&gt;&lt;td&gt;60221-1850&lt;/td&gt;&lt;td&gt;2400mm span, 1500mm rise reinforced concrete box culvert, single barrel&lt;/td&gt;&lt;td&gt;m&lt;/td&gt;&lt;td&gt;8 FEET SPAN, 5 FEET RISE REINFORCED CONCRETE BOX CULVERT, SINGLE BARREL&lt;/td&gt;&lt;td&gt;LNFT&lt;/td&gt;&lt;td&gt;0&lt;/td&gt;&lt;td&gt;3&lt;/td&gt;&lt;td&gt;N&lt;/td&gt;&lt;td&gt; &lt;/td&gt;&lt;td&gt;&lt;/td&gt;&lt;/tr&gt;</v>
      </c>
      <c r="Q1688" s="106" t="str">
        <f>IF(PayItems[[#This Row],[Date Added / Modified]]&gt;0,TEXT(PayItems[[#This Row],[Date Added / Modified]],"m/d/yyy"),"")</f>
        <v/>
      </c>
    </row>
    <row r="1689" spans="1:17" x14ac:dyDescent="0.2">
      <c r="A1689" s="6" t="s">
        <v>3061</v>
      </c>
      <c r="B1689" s="8" t="s">
        <v>3062</v>
      </c>
      <c r="C1689" s="8" t="s">
        <v>110</v>
      </c>
      <c r="D1689" s="8" t="s">
        <v>3063</v>
      </c>
      <c r="E1689" s="8" t="s">
        <v>63</v>
      </c>
      <c r="F1689" s="8">
        <v>0</v>
      </c>
      <c r="G1689" s="8">
        <v>3</v>
      </c>
      <c r="H1689" s="6" t="s">
        <v>344</v>
      </c>
      <c r="I1689" s="176" t="s">
        <v>11389</v>
      </c>
      <c r="J1689" s="176" t="s">
        <v>11389</v>
      </c>
      <c r="K1689" s="176" t="s">
        <v>11388</v>
      </c>
      <c r="L1689" s="8">
        <v>14</v>
      </c>
      <c r="M1689" s="116"/>
      <c r="P16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&lt;tr&gt;&lt;td&gt;60221-1900&lt;/td&gt;&lt;td&gt;2400mm span, 1800mm rise reinforced concrete box culvert, single barrel&lt;/td&gt;&lt;td&gt;m&lt;/td&gt;&lt;td&gt;8 FEET SPAN, 6 FEET RISE REINFORCED CONCRETE BOX CULVERT, SINGLE BARREL&lt;/td&gt;&lt;td&gt;LNFT&lt;/td&gt;&lt;td&gt;0&lt;/td&gt;&lt;td&gt;3&lt;/td&gt;&lt;td&gt;N&lt;/td&gt;&lt;td&gt; &lt;/td&gt;&lt;td&gt;&lt;/td&gt;&lt;/tr&gt;</v>
      </c>
      <c r="Q1689" s="106" t="str">
        <f>IF(PayItems[[#This Row],[Date Added / Modified]]&gt;0,TEXT(PayItems[[#This Row],[Date Added / Modified]],"m/d/yyy"),"")</f>
        <v/>
      </c>
    </row>
    <row r="1690" spans="1:17" x14ac:dyDescent="0.2">
      <c r="A1690" s="6" t="s">
        <v>3064</v>
      </c>
      <c r="B1690" s="8" t="s">
        <v>3065</v>
      </c>
      <c r="C1690" s="8" t="s">
        <v>110</v>
      </c>
      <c r="D1690" s="8" t="s">
        <v>3066</v>
      </c>
      <c r="E1690" s="8" t="s">
        <v>63</v>
      </c>
      <c r="F1690" s="8">
        <v>0</v>
      </c>
      <c r="G1690" s="8">
        <v>3</v>
      </c>
      <c r="H1690" s="6" t="s">
        <v>344</v>
      </c>
      <c r="I1690" s="176" t="s">
        <v>11389</v>
      </c>
      <c r="J1690" s="176" t="s">
        <v>11389</v>
      </c>
      <c r="K1690" s="176" t="s">
        <v>11388</v>
      </c>
      <c r="L1690" s="8">
        <v>14</v>
      </c>
      <c r="M1690" s="116"/>
      <c r="P16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&lt;tr&gt;&lt;td&gt;60221-1950&lt;/td&gt;&lt;td&gt;2400mm span, 2100mm rise reinforced concrete box culvert, single barrel&lt;/td&gt;&lt;td&gt;m&lt;/td&gt;&lt;td&gt;8 FEET SPAN, 7 FEET RISE REINFORCED CONCRETE BOX CULVERT, SINGLE BARREL&lt;/td&gt;&lt;td&gt;LNFT&lt;/td&gt;&lt;td&gt;0&lt;/td&gt;&lt;td&gt;3&lt;/td&gt;&lt;td&gt;N&lt;/td&gt;&lt;td&gt; &lt;/td&gt;&lt;td&gt;&lt;/td&gt;&lt;/tr&gt;</v>
      </c>
      <c r="Q1690" s="106" t="str">
        <f>IF(PayItems[[#This Row],[Date Added / Modified]]&gt;0,TEXT(PayItems[[#This Row],[Date Added / Modified]],"m/d/yyy"),"")</f>
        <v/>
      </c>
    </row>
    <row r="1691" spans="1:17" x14ac:dyDescent="0.2">
      <c r="A1691" s="6" t="s">
        <v>3067</v>
      </c>
      <c r="B1691" s="8" t="s">
        <v>3068</v>
      </c>
      <c r="C1691" s="8" t="s">
        <v>110</v>
      </c>
      <c r="D1691" s="8" t="s">
        <v>3069</v>
      </c>
      <c r="E1691" s="8" t="s">
        <v>63</v>
      </c>
      <c r="F1691" s="8">
        <v>0</v>
      </c>
      <c r="G1691" s="8">
        <v>3</v>
      </c>
      <c r="H1691" s="6" t="s">
        <v>344</v>
      </c>
      <c r="I1691" s="176" t="s">
        <v>11389</v>
      </c>
      <c r="J1691" s="176" t="s">
        <v>11389</v>
      </c>
      <c r="K1691" s="176" t="s">
        <v>11388</v>
      </c>
      <c r="L1691" s="8">
        <v>14</v>
      </c>
      <c r="M1691" s="116"/>
      <c r="P16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&lt;tr&gt;&lt;td&gt;60221-2000&lt;/td&gt;&lt;td&gt;2400mm span, 2400mm rise reinforced concrete box culvert, single barrel&lt;/td&gt;&lt;td&gt;m&lt;/td&gt;&lt;td&gt;8 FEET SPAN, 8 FEET RISE REINFORCED CONCRETE BOX CULVERT, SINGLE BARREL&lt;/td&gt;&lt;td&gt;LNFT&lt;/td&gt;&lt;td&gt;0&lt;/td&gt;&lt;td&gt;3&lt;/td&gt;&lt;td&gt;N&lt;/td&gt;&lt;td&gt; &lt;/td&gt;&lt;td&gt;&lt;/td&gt;&lt;/tr&gt;</v>
      </c>
      <c r="Q1691" s="106" t="str">
        <f>IF(PayItems[[#This Row],[Date Added / Modified]]&gt;0,TEXT(PayItems[[#This Row],[Date Added / Modified]],"m/d/yyy"),"")</f>
        <v/>
      </c>
    </row>
    <row r="1692" spans="1:17" x14ac:dyDescent="0.2">
      <c r="A1692" s="6" t="s">
        <v>3070</v>
      </c>
      <c r="B1692" s="8" t="s">
        <v>3071</v>
      </c>
      <c r="C1692" s="8" t="s">
        <v>110</v>
      </c>
      <c r="D1692" s="8" t="s">
        <v>3072</v>
      </c>
      <c r="E1692" s="8" t="s">
        <v>63</v>
      </c>
      <c r="F1692" s="8">
        <v>0</v>
      </c>
      <c r="G1692" s="8">
        <v>3</v>
      </c>
      <c r="H1692" s="6" t="s">
        <v>344</v>
      </c>
      <c r="I1692" s="176" t="s">
        <v>11389</v>
      </c>
      <c r="J1692" s="176" t="s">
        <v>11389</v>
      </c>
      <c r="K1692" s="176" t="s">
        <v>11388</v>
      </c>
      <c r="L1692" s="8">
        <v>14</v>
      </c>
      <c r="M1692" s="116"/>
      <c r="P16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&lt;tr&gt;&lt;td&gt;60221-2050&lt;/td&gt;&lt;td&gt;2400mm span, 2700mm rise reinforced concrete box culvert, single barrel&lt;/td&gt;&lt;td&gt;m&lt;/td&gt;&lt;td&gt;8 FEET SPAN, 9 FEET RISE REINFORCED CONCRETE BOX CULVERT, SINGLE BARREL&lt;/td&gt;&lt;td&gt;LNFT&lt;/td&gt;&lt;td&gt;0&lt;/td&gt;&lt;td&gt;3&lt;/td&gt;&lt;td&gt;N&lt;/td&gt;&lt;td&gt; &lt;/td&gt;&lt;td&gt;&lt;/td&gt;&lt;/tr&gt;</v>
      </c>
      <c r="Q1692" s="106" t="str">
        <f>IF(PayItems[[#This Row],[Date Added / Modified]]&gt;0,TEXT(PayItems[[#This Row],[Date Added / Modified]],"m/d/yyy"),"")</f>
        <v/>
      </c>
    </row>
    <row r="1693" spans="1:17" x14ac:dyDescent="0.2">
      <c r="A1693" s="6" t="s">
        <v>3073</v>
      </c>
      <c r="B1693" s="8" t="s">
        <v>3074</v>
      </c>
      <c r="C1693" s="8" t="s">
        <v>110</v>
      </c>
      <c r="D1693" s="8" t="s">
        <v>3075</v>
      </c>
      <c r="E1693" s="8" t="s">
        <v>63</v>
      </c>
      <c r="F1693" s="8">
        <v>0</v>
      </c>
      <c r="G1693" s="8">
        <v>3</v>
      </c>
      <c r="H1693" s="6" t="s">
        <v>344</v>
      </c>
      <c r="I1693" s="176" t="s">
        <v>11389</v>
      </c>
      <c r="J1693" s="176" t="s">
        <v>11389</v>
      </c>
      <c r="K1693" s="176" t="s">
        <v>11388</v>
      </c>
      <c r="L1693" s="8">
        <v>14</v>
      </c>
      <c r="M1693" s="116"/>
      <c r="P16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&lt;tr&gt;&lt;td&gt;60221-2100&lt;/td&gt;&lt;td&gt;2400mm span, 3000mm rise reinforced concrete box culvert, single barrel&lt;/td&gt;&lt;td&gt;m&lt;/td&gt;&lt;td&gt;8 FEET SPAN, 10 FEET RISE REINFORCED CONCRETE BOX CULVERT, SINGLE BARREL&lt;/td&gt;&lt;td&gt;LNFT&lt;/td&gt;&lt;td&gt;0&lt;/td&gt;&lt;td&gt;3&lt;/td&gt;&lt;td&gt;N&lt;/td&gt;&lt;td&gt; &lt;/td&gt;&lt;td&gt;&lt;/td&gt;&lt;/tr&gt;</v>
      </c>
      <c r="Q1693" s="106" t="str">
        <f>IF(PayItems[[#This Row],[Date Added / Modified]]&gt;0,TEXT(PayItems[[#This Row],[Date Added / Modified]],"m/d/yyy"),"")</f>
        <v/>
      </c>
    </row>
    <row r="1694" spans="1:17" x14ac:dyDescent="0.2">
      <c r="A1694" s="6" t="s">
        <v>3076</v>
      </c>
      <c r="B1694" s="8" t="s">
        <v>3077</v>
      </c>
      <c r="C1694" s="8" t="s">
        <v>110</v>
      </c>
      <c r="D1694" s="8" t="s">
        <v>3078</v>
      </c>
      <c r="E1694" s="8" t="s">
        <v>63</v>
      </c>
      <c r="F1694" s="8">
        <v>0</v>
      </c>
      <c r="G1694" s="8">
        <v>3</v>
      </c>
      <c r="H1694" s="6" t="s">
        <v>344</v>
      </c>
      <c r="I1694" s="176" t="s">
        <v>11389</v>
      </c>
      <c r="J1694" s="176" t="s">
        <v>11389</v>
      </c>
      <c r="K1694" s="176" t="s">
        <v>11388</v>
      </c>
      <c r="L1694" s="8">
        <v>14</v>
      </c>
      <c r="M1694" s="116"/>
      <c r="P16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&lt;tr&gt;&lt;td&gt;60221-2150&lt;/td&gt;&lt;td&gt;2400mm span, 3300mm rise reinforced concrete box culvert, single barrel&lt;/td&gt;&lt;td&gt;m&lt;/td&gt;&lt;td&gt;8 FEET SPAN, 11 FEET RISE REINFORCED CONCRETE BOX CULVERT, SINGLE BARREL&lt;/td&gt;&lt;td&gt;LNFT&lt;/td&gt;&lt;td&gt;0&lt;/td&gt;&lt;td&gt;3&lt;/td&gt;&lt;td&gt;N&lt;/td&gt;&lt;td&gt; &lt;/td&gt;&lt;td&gt;&lt;/td&gt;&lt;/tr&gt;</v>
      </c>
      <c r="Q1694" s="106" t="str">
        <f>IF(PayItems[[#This Row],[Date Added / Modified]]&gt;0,TEXT(PayItems[[#This Row],[Date Added / Modified]],"m/d/yyy"),"")</f>
        <v/>
      </c>
    </row>
    <row r="1695" spans="1:17" x14ac:dyDescent="0.2">
      <c r="A1695" s="6" t="s">
        <v>3079</v>
      </c>
      <c r="B1695" s="8" t="s">
        <v>3080</v>
      </c>
      <c r="C1695" s="8" t="s">
        <v>110</v>
      </c>
      <c r="D1695" s="8" t="s">
        <v>3081</v>
      </c>
      <c r="E1695" s="8" t="s">
        <v>63</v>
      </c>
      <c r="F1695" s="8">
        <v>0</v>
      </c>
      <c r="G1695" s="8">
        <v>3</v>
      </c>
      <c r="H1695" s="6" t="s">
        <v>344</v>
      </c>
      <c r="I1695" s="176" t="s">
        <v>11389</v>
      </c>
      <c r="J1695" s="176" t="s">
        <v>11389</v>
      </c>
      <c r="K1695" s="176" t="s">
        <v>11388</v>
      </c>
      <c r="L1695" s="8">
        <v>14</v>
      </c>
      <c r="M1695" s="116"/>
      <c r="P16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&lt;tr&gt;&lt;td&gt;60221-2200&lt;/td&gt;&lt;td&gt;2400mm span, 3600mm rise reinforced concrete box culvert, single barrel&lt;/td&gt;&lt;td&gt;m&lt;/td&gt;&lt;td&gt;8 FEET SPAN, 12 FEET RISE REINFORCED CONCRETE BOX CULVERT, SINGLE BARREL&lt;/td&gt;&lt;td&gt;LNFT&lt;/td&gt;&lt;td&gt;0&lt;/td&gt;&lt;td&gt;3&lt;/td&gt;&lt;td&gt;N&lt;/td&gt;&lt;td&gt; &lt;/td&gt;&lt;td&gt;&lt;/td&gt;&lt;/tr&gt;</v>
      </c>
      <c r="Q1695" s="106" t="str">
        <f>IF(PayItems[[#This Row],[Date Added / Modified]]&gt;0,TEXT(PayItems[[#This Row],[Date Added / Modified]],"m/d/yyy"),"")</f>
        <v/>
      </c>
    </row>
    <row r="1696" spans="1:17" x14ac:dyDescent="0.2">
      <c r="A1696" s="6" t="s">
        <v>3082</v>
      </c>
      <c r="B1696" s="8" t="s">
        <v>3083</v>
      </c>
      <c r="C1696" s="8" t="s">
        <v>110</v>
      </c>
      <c r="D1696" s="8" t="s">
        <v>3084</v>
      </c>
      <c r="E1696" s="8" t="s">
        <v>63</v>
      </c>
      <c r="F1696" s="8">
        <v>0</v>
      </c>
      <c r="G1696" s="8">
        <v>3</v>
      </c>
      <c r="H1696" s="6" t="s">
        <v>344</v>
      </c>
      <c r="I1696" s="176" t="s">
        <v>11389</v>
      </c>
      <c r="J1696" s="176" t="s">
        <v>11389</v>
      </c>
      <c r="K1696" s="176" t="s">
        <v>11388</v>
      </c>
      <c r="L1696" s="8">
        <v>14</v>
      </c>
      <c r="M1696" s="116"/>
      <c r="P16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&lt;tr&gt;&lt;td&gt;60221-2250&lt;/td&gt;&lt;td&gt;2400mm span, 4200mm rise reinforced concrete box culvert, single barrel&lt;/td&gt;&lt;td&gt;m&lt;/td&gt;&lt;td&gt;8 FEET SPAN, 14 FEET RISE REINFORCED CONCRETE BOX CULVERT, SINGLE BARREL&lt;/td&gt;&lt;td&gt;LNFT&lt;/td&gt;&lt;td&gt;0&lt;/td&gt;&lt;td&gt;3&lt;/td&gt;&lt;td&gt;N&lt;/td&gt;&lt;td&gt; &lt;/td&gt;&lt;td&gt;&lt;/td&gt;&lt;/tr&gt;</v>
      </c>
      <c r="Q1696" s="106" t="str">
        <f>IF(PayItems[[#This Row],[Date Added / Modified]]&gt;0,TEXT(PayItems[[#This Row],[Date Added / Modified]],"m/d/yyy"),"")</f>
        <v/>
      </c>
    </row>
    <row r="1697" spans="1:17" x14ac:dyDescent="0.2">
      <c r="A1697" s="6" t="s">
        <v>3085</v>
      </c>
      <c r="B1697" s="8" t="s">
        <v>3086</v>
      </c>
      <c r="C1697" s="8" t="s">
        <v>110</v>
      </c>
      <c r="D1697" s="8" t="s">
        <v>3087</v>
      </c>
      <c r="E1697" s="8" t="s">
        <v>63</v>
      </c>
      <c r="F1697" s="8">
        <v>0</v>
      </c>
      <c r="G1697" s="8">
        <v>3</v>
      </c>
      <c r="H1697" s="6" t="s">
        <v>344</v>
      </c>
      <c r="I1697" s="176" t="s">
        <v>11389</v>
      </c>
      <c r="J1697" s="176" t="s">
        <v>11389</v>
      </c>
      <c r="K1697" s="176" t="s">
        <v>11388</v>
      </c>
      <c r="L1697" s="8">
        <v>14</v>
      </c>
      <c r="M1697" s="116"/>
      <c r="P16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&lt;tr&gt;&lt;td&gt;60221-2300&lt;/td&gt;&lt;td&gt;2700mm span, 900mm rise reinforced concrete box culvert, single barrel&lt;/td&gt;&lt;td&gt;m&lt;/td&gt;&lt;td&gt;9 FEET SPAN, 3 FEET RISE REINFORCED CONCRETE BOX CULVERT, SINGLE BARREL&lt;/td&gt;&lt;td&gt;LNFT&lt;/td&gt;&lt;td&gt;0&lt;/td&gt;&lt;td&gt;3&lt;/td&gt;&lt;td&gt;N&lt;/td&gt;&lt;td&gt; &lt;/td&gt;&lt;td&gt;&lt;/td&gt;&lt;/tr&gt;</v>
      </c>
      <c r="Q1697" s="106" t="str">
        <f>IF(PayItems[[#This Row],[Date Added / Modified]]&gt;0,TEXT(PayItems[[#This Row],[Date Added / Modified]],"m/d/yyy"),"")</f>
        <v/>
      </c>
    </row>
    <row r="1698" spans="1:17" x14ac:dyDescent="0.2">
      <c r="A1698" s="6" t="s">
        <v>3088</v>
      </c>
      <c r="B1698" s="8" t="s">
        <v>3089</v>
      </c>
      <c r="C1698" s="8" t="s">
        <v>110</v>
      </c>
      <c r="D1698" s="8" t="s">
        <v>3090</v>
      </c>
      <c r="E1698" s="8" t="s">
        <v>63</v>
      </c>
      <c r="F1698" s="8">
        <v>0</v>
      </c>
      <c r="G1698" s="8">
        <v>3</v>
      </c>
      <c r="H1698" s="6" t="s">
        <v>344</v>
      </c>
      <c r="I1698" s="176" t="s">
        <v>11389</v>
      </c>
      <c r="J1698" s="176" t="s">
        <v>11389</v>
      </c>
      <c r="K1698" s="176" t="s">
        <v>11388</v>
      </c>
      <c r="L1698" s="8">
        <v>14</v>
      </c>
      <c r="M1698" s="116"/>
      <c r="P16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&lt;tr&gt;&lt;td&gt;60221-2350&lt;/td&gt;&lt;td&gt;2700mm span, 1200mm rise reinforced concrete box culvert, single barrel&lt;/td&gt;&lt;td&gt;m&lt;/td&gt;&lt;td&gt;9 FEET SPAN, 4 FEET RISE REINFORCED CONCRETE BOX CULVERT, SINGLE BARREL&lt;/td&gt;&lt;td&gt;LNFT&lt;/td&gt;&lt;td&gt;0&lt;/td&gt;&lt;td&gt;3&lt;/td&gt;&lt;td&gt;N&lt;/td&gt;&lt;td&gt; &lt;/td&gt;&lt;td&gt;&lt;/td&gt;&lt;/tr&gt;</v>
      </c>
      <c r="Q1698" s="106" t="str">
        <f>IF(PayItems[[#This Row],[Date Added / Modified]]&gt;0,TEXT(PayItems[[#This Row],[Date Added / Modified]],"m/d/yyy"),"")</f>
        <v/>
      </c>
    </row>
    <row r="1699" spans="1:17" x14ac:dyDescent="0.2">
      <c r="A1699" s="6" t="s">
        <v>3091</v>
      </c>
      <c r="B1699" s="8" t="s">
        <v>3092</v>
      </c>
      <c r="C1699" s="8" t="s">
        <v>110</v>
      </c>
      <c r="D1699" s="8" t="s">
        <v>3093</v>
      </c>
      <c r="E1699" s="8" t="s">
        <v>63</v>
      </c>
      <c r="F1699" s="8">
        <v>0</v>
      </c>
      <c r="G1699" s="8">
        <v>3</v>
      </c>
      <c r="H1699" s="6" t="s">
        <v>344</v>
      </c>
      <c r="I1699" s="176" t="s">
        <v>11389</v>
      </c>
      <c r="J1699" s="176" t="s">
        <v>11389</v>
      </c>
      <c r="K1699" s="176" t="s">
        <v>11388</v>
      </c>
      <c r="L1699" s="8">
        <v>14</v>
      </c>
      <c r="M1699" s="116"/>
      <c r="P16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&lt;tr&gt;&lt;td&gt;60221-2400&lt;/td&gt;&lt;td&gt;2700mm span, 1500mm rise reinforced concrete box culvert, single barrel&lt;/td&gt;&lt;td&gt;m&lt;/td&gt;&lt;td&gt;9 FEET SPAN, 5 FEET RISE REINFORCED CONCRETE BOX CULVERT, SINGLE BARREL&lt;/td&gt;&lt;td&gt;LNFT&lt;/td&gt;&lt;td&gt;0&lt;/td&gt;&lt;td&gt;3&lt;/td&gt;&lt;td&gt;N&lt;/td&gt;&lt;td&gt; &lt;/td&gt;&lt;td&gt;&lt;/td&gt;&lt;/tr&gt;</v>
      </c>
      <c r="Q1699" s="106" t="str">
        <f>IF(PayItems[[#This Row],[Date Added / Modified]]&gt;0,TEXT(PayItems[[#This Row],[Date Added / Modified]],"m/d/yyy"),"")</f>
        <v/>
      </c>
    </row>
    <row r="1700" spans="1:17" x14ac:dyDescent="0.2">
      <c r="A1700" s="6" t="s">
        <v>3094</v>
      </c>
      <c r="B1700" s="8" t="s">
        <v>3095</v>
      </c>
      <c r="C1700" s="8" t="s">
        <v>110</v>
      </c>
      <c r="D1700" s="8" t="s">
        <v>3096</v>
      </c>
      <c r="E1700" s="8" t="s">
        <v>63</v>
      </c>
      <c r="F1700" s="8">
        <v>0</v>
      </c>
      <c r="G1700" s="8">
        <v>3</v>
      </c>
      <c r="H1700" s="6" t="s">
        <v>344</v>
      </c>
      <c r="I1700" s="176" t="s">
        <v>11389</v>
      </c>
      <c r="J1700" s="176" t="s">
        <v>11389</v>
      </c>
      <c r="K1700" s="176" t="s">
        <v>11388</v>
      </c>
      <c r="L1700" s="8">
        <v>14</v>
      </c>
      <c r="M1700" s="116"/>
      <c r="P17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&lt;tr&gt;&lt;td&gt;60221-2450&lt;/td&gt;&lt;td&gt;2700mm span, 1800mm rise reinforced concrete box culvert, single barrel&lt;/td&gt;&lt;td&gt;m&lt;/td&gt;&lt;td&gt;9 FEET SPAN, 6 FEET RISE REINFORCED CONCRETE BOX CULVERT, SINGLE BARREL&lt;/td&gt;&lt;td&gt;LNFT&lt;/td&gt;&lt;td&gt;0&lt;/td&gt;&lt;td&gt;3&lt;/td&gt;&lt;td&gt;N&lt;/td&gt;&lt;td&gt; &lt;/td&gt;&lt;td&gt;&lt;/td&gt;&lt;/tr&gt;</v>
      </c>
      <c r="Q1700" s="106" t="str">
        <f>IF(PayItems[[#This Row],[Date Added / Modified]]&gt;0,TEXT(PayItems[[#This Row],[Date Added / Modified]],"m/d/yyy"),"")</f>
        <v/>
      </c>
    </row>
    <row r="1701" spans="1:17" x14ac:dyDescent="0.2">
      <c r="A1701" s="6" t="s">
        <v>3097</v>
      </c>
      <c r="B1701" s="8" t="s">
        <v>3098</v>
      </c>
      <c r="C1701" s="8" t="s">
        <v>110</v>
      </c>
      <c r="D1701" s="8" t="s">
        <v>3099</v>
      </c>
      <c r="E1701" s="8" t="s">
        <v>63</v>
      </c>
      <c r="F1701" s="8">
        <v>0</v>
      </c>
      <c r="G1701" s="8">
        <v>3</v>
      </c>
      <c r="H1701" s="6" t="s">
        <v>344</v>
      </c>
      <c r="I1701" s="176" t="s">
        <v>11389</v>
      </c>
      <c r="J1701" s="176" t="s">
        <v>11389</v>
      </c>
      <c r="K1701" s="176" t="s">
        <v>11388</v>
      </c>
      <c r="L1701" s="8">
        <v>14</v>
      </c>
      <c r="M1701" s="116"/>
      <c r="P17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&lt;tr&gt;&lt;td&gt;60221-2500&lt;/td&gt;&lt;td&gt;2700mm span, 2100mm rise reinforced concrete box culvert, single barrel&lt;/td&gt;&lt;td&gt;m&lt;/td&gt;&lt;td&gt;9 FEET SPAN, 7 FEET RISE REINFORCED CONCRETE BOX CULVERT, SINGLE BARREL&lt;/td&gt;&lt;td&gt;LNFT&lt;/td&gt;&lt;td&gt;0&lt;/td&gt;&lt;td&gt;3&lt;/td&gt;&lt;td&gt;N&lt;/td&gt;&lt;td&gt; &lt;/td&gt;&lt;td&gt;&lt;/td&gt;&lt;/tr&gt;</v>
      </c>
      <c r="Q1701" s="106" t="str">
        <f>IF(PayItems[[#This Row],[Date Added / Modified]]&gt;0,TEXT(PayItems[[#This Row],[Date Added / Modified]],"m/d/yyy"),"")</f>
        <v/>
      </c>
    </row>
    <row r="1702" spans="1:17" x14ac:dyDescent="0.2">
      <c r="A1702" s="6" t="s">
        <v>3100</v>
      </c>
      <c r="B1702" s="8" t="s">
        <v>3101</v>
      </c>
      <c r="C1702" s="8" t="s">
        <v>110</v>
      </c>
      <c r="D1702" s="8" t="s">
        <v>3102</v>
      </c>
      <c r="E1702" s="8" t="s">
        <v>63</v>
      </c>
      <c r="F1702" s="8">
        <v>0</v>
      </c>
      <c r="G1702" s="8">
        <v>3</v>
      </c>
      <c r="H1702" s="6" t="s">
        <v>344</v>
      </c>
      <c r="I1702" s="176" t="s">
        <v>11389</v>
      </c>
      <c r="J1702" s="176" t="s">
        <v>11389</v>
      </c>
      <c r="K1702" s="176" t="s">
        <v>11388</v>
      </c>
      <c r="L1702" s="8">
        <v>14</v>
      </c>
      <c r="M1702" s="116"/>
      <c r="P17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&lt;tr&gt;&lt;td&gt;60221-2550&lt;/td&gt;&lt;td&gt;2700mm span, 2400mm rise reinforced concrete box culvert, single barrel&lt;/td&gt;&lt;td&gt;m&lt;/td&gt;&lt;td&gt;9 FEET SPAN, 8 FEET RISE REINFORCED CONCRETE BOX CULVERT, SINGLE BARREL&lt;/td&gt;&lt;td&gt;LNFT&lt;/td&gt;&lt;td&gt;0&lt;/td&gt;&lt;td&gt;3&lt;/td&gt;&lt;td&gt;N&lt;/td&gt;&lt;td&gt; &lt;/td&gt;&lt;td&gt;&lt;/td&gt;&lt;/tr&gt;</v>
      </c>
      <c r="Q1702" s="106" t="str">
        <f>IF(PayItems[[#This Row],[Date Added / Modified]]&gt;0,TEXT(PayItems[[#This Row],[Date Added / Modified]],"m/d/yyy"),"")</f>
        <v/>
      </c>
    </row>
    <row r="1703" spans="1:17" x14ac:dyDescent="0.2">
      <c r="A1703" s="6" t="s">
        <v>3103</v>
      </c>
      <c r="B1703" s="8" t="s">
        <v>3104</v>
      </c>
      <c r="C1703" s="8" t="s">
        <v>110</v>
      </c>
      <c r="D1703" s="8" t="s">
        <v>3105</v>
      </c>
      <c r="E1703" s="8" t="s">
        <v>63</v>
      </c>
      <c r="F1703" s="8">
        <v>0</v>
      </c>
      <c r="G1703" s="8">
        <v>3</v>
      </c>
      <c r="H1703" s="6" t="s">
        <v>344</v>
      </c>
      <c r="I1703" s="176" t="s">
        <v>11389</v>
      </c>
      <c r="J1703" s="176" t="s">
        <v>11389</v>
      </c>
      <c r="K1703" s="176" t="s">
        <v>11388</v>
      </c>
      <c r="L1703" s="8">
        <v>14</v>
      </c>
      <c r="M1703" s="116"/>
      <c r="P17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&lt;tr&gt;&lt;td&gt;60221-2600&lt;/td&gt;&lt;td&gt;2700mm span, 2700mm rise reinforced concrete box culvert, single barrel&lt;/td&gt;&lt;td&gt;m&lt;/td&gt;&lt;td&gt;9 FEET SPAN, 9 FEET RISE REINFORCED CONCRETE BOX CULVERT, SINGLE BARREL&lt;/td&gt;&lt;td&gt;LNFT&lt;/td&gt;&lt;td&gt;0&lt;/td&gt;&lt;td&gt;3&lt;/td&gt;&lt;td&gt;N&lt;/td&gt;&lt;td&gt; &lt;/td&gt;&lt;td&gt;&lt;/td&gt;&lt;/tr&gt;</v>
      </c>
      <c r="Q1703" s="106" t="str">
        <f>IF(PayItems[[#This Row],[Date Added / Modified]]&gt;0,TEXT(PayItems[[#This Row],[Date Added / Modified]],"m/d/yyy"),"")</f>
        <v/>
      </c>
    </row>
    <row r="1704" spans="1:17" x14ac:dyDescent="0.2">
      <c r="A1704" s="6" t="s">
        <v>3106</v>
      </c>
      <c r="B1704" s="8" t="s">
        <v>3107</v>
      </c>
      <c r="C1704" s="8" t="s">
        <v>110</v>
      </c>
      <c r="D1704" s="8" t="s">
        <v>3108</v>
      </c>
      <c r="E1704" s="8" t="s">
        <v>63</v>
      </c>
      <c r="F1704" s="8">
        <v>0</v>
      </c>
      <c r="G1704" s="8">
        <v>3</v>
      </c>
      <c r="H1704" s="6" t="s">
        <v>344</v>
      </c>
      <c r="I1704" s="176" t="s">
        <v>11389</v>
      </c>
      <c r="J1704" s="176" t="s">
        <v>11389</v>
      </c>
      <c r="K1704" s="176" t="s">
        <v>11388</v>
      </c>
      <c r="L1704" s="8">
        <v>14</v>
      </c>
      <c r="M1704" s="116"/>
      <c r="P17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&lt;tr&gt;&lt;td&gt;60221-2650&lt;/td&gt;&lt;td&gt;2700mm span, 3000mm rise reinforced concrete box culvert, single barrel&lt;/td&gt;&lt;td&gt;m&lt;/td&gt;&lt;td&gt;9 FEET SPAN, 10 FEET RISE REINFORCED CONCRETE BOX CULVERT, SINGLE BARREL&lt;/td&gt;&lt;td&gt;LNFT&lt;/td&gt;&lt;td&gt;0&lt;/td&gt;&lt;td&gt;3&lt;/td&gt;&lt;td&gt;N&lt;/td&gt;&lt;td&gt; &lt;/td&gt;&lt;td&gt;&lt;/td&gt;&lt;/tr&gt;</v>
      </c>
      <c r="Q1704" s="106" t="str">
        <f>IF(PayItems[[#This Row],[Date Added / Modified]]&gt;0,TEXT(PayItems[[#This Row],[Date Added / Modified]],"m/d/yyy"),"")</f>
        <v/>
      </c>
    </row>
    <row r="1705" spans="1:17" x14ac:dyDescent="0.2">
      <c r="A1705" s="6" t="s">
        <v>3109</v>
      </c>
      <c r="B1705" s="8" t="s">
        <v>3110</v>
      </c>
      <c r="C1705" s="8" t="s">
        <v>110</v>
      </c>
      <c r="D1705" s="8" t="s">
        <v>3111</v>
      </c>
      <c r="E1705" s="8" t="s">
        <v>63</v>
      </c>
      <c r="F1705" s="8">
        <v>0</v>
      </c>
      <c r="G1705" s="8">
        <v>3</v>
      </c>
      <c r="H1705" s="6" t="s">
        <v>344</v>
      </c>
      <c r="I1705" s="176" t="s">
        <v>11389</v>
      </c>
      <c r="J1705" s="176" t="s">
        <v>11389</v>
      </c>
      <c r="K1705" s="176" t="s">
        <v>11388</v>
      </c>
      <c r="L1705" s="8">
        <v>14</v>
      </c>
      <c r="M1705" s="116"/>
      <c r="P17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&lt;tr&gt;&lt;td&gt;60221-2700&lt;/td&gt;&lt;td&gt;2700mm span, 3300mm rise reinforced concrete box culvert, single barrel&lt;/td&gt;&lt;td&gt;m&lt;/td&gt;&lt;td&gt;9 FEET SPAN, 11 FEET RISE REINFORCED CONCRETE BOX CULVERT, SINGLE BARREL&lt;/td&gt;&lt;td&gt;LNFT&lt;/td&gt;&lt;td&gt;0&lt;/td&gt;&lt;td&gt;3&lt;/td&gt;&lt;td&gt;N&lt;/td&gt;&lt;td&gt; &lt;/td&gt;&lt;td&gt;&lt;/td&gt;&lt;/tr&gt;</v>
      </c>
      <c r="Q1705" s="106" t="str">
        <f>IF(PayItems[[#This Row],[Date Added / Modified]]&gt;0,TEXT(PayItems[[#This Row],[Date Added / Modified]],"m/d/yyy"),"")</f>
        <v/>
      </c>
    </row>
    <row r="1706" spans="1:17" x14ac:dyDescent="0.2">
      <c r="A1706" s="6" t="s">
        <v>3112</v>
      </c>
      <c r="B1706" s="8" t="s">
        <v>3113</v>
      </c>
      <c r="C1706" s="8" t="s">
        <v>110</v>
      </c>
      <c r="D1706" s="8" t="s">
        <v>3114</v>
      </c>
      <c r="E1706" s="8" t="s">
        <v>63</v>
      </c>
      <c r="F1706" s="8">
        <v>0</v>
      </c>
      <c r="G1706" s="8">
        <v>3</v>
      </c>
      <c r="H1706" s="6" t="s">
        <v>344</v>
      </c>
      <c r="I1706" s="176" t="s">
        <v>11389</v>
      </c>
      <c r="J1706" s="176" t="s">
        <v>11389</v>
      </c>
      <c r="K1706" s="176" t="s">
        <v>11388</v>
      </c>
      <c r="L1706" s="8">
        <v>14</v>
      </c>
      <c r="M1706" s="116"/>
      <c r="P17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&lt;tr&gt;&lt;td&gt;60221-2750&lt;/td&gt;&lt;td&gt;2700mm span, 3600mm rise reinforced concrete box culvert, single barrel&lt;/td&gt;&lt;td&gt;m&lt;/td&gt;&lt;td&gt;9 FEET SPAN, 12 FEET RISE REINFORCED CONCRETE BOX CULVERT, SINGLE BARREL&lt;/td&gt;&lt;td&gt;LNFT&lt;/td&gt;&lt;td&gt;0&lt;/td&gt;&lt;td&gt;3&lt;/td&gt;&lt;td&gt;N&lt;/td&gt;&lt;td&gt; &lt;/td&gt;&lt;td&gt;&lt;/td&gt;&lt;/tr&gt;</v>
      </c>
      <c r="Q1706" s="106" t="str">
        <f>IF(PayItems[[#This Row],[Date Added / Modified]]&gt;0,TEXT(PayItems[[#This Row],[Date Added / Modified]],"m/d/yyy"),"")</f>
        <v/>
      </c>
    </row>
    <row r="1707" spans="1:17" x14ac:dyDescent="0.2">
      <c r="A1707" s="6" t="s">
        <v>3115</v>
      </c>
      <c r="B1707" s="8" t="s">
        <v>3116</v>
      </c>
      <c r="C1707" s="8" t="s">
        <v>110</v>
      </c>
      <c r="D1707" s="8" t="s">
        <v>3117</v>
      </c>
      <c r="E1707" s="8" t="s">
        <v>63</v>
      </c>
      <c r="F1707" s="8">
        <v>0</v>
      </c>
      <c r="G1707" s="8">
        <v>3</v>
      </c>
      <c r="H1707" s="6" t="s">
        <v>344</v>
      </c>
      <c r="I1707" s="176" t="s">
        <v>11389</v>
      </c>
      <c r="J1707" s="176" t="s">
        <v>11389</v>
      </c>
      <c r="K1707" s="176" t="s">
        <v>11388</v>
      </c>
      <c r="L1707" s="8">
        <v>14</v>
      </c>
      <c r="M1707" s="116"/>
      <c r="P17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&lt;tr&gt;&lt;td&gt;60221-2800&lt;/td&gt;&lt;td&gt;2700mm span, 4200mm rise reinforced concrete box culvert, single barrel&lt;/td&gt;&lt;td&gt;m&lt;/td&gt;&lt;td&gt;9 FEET SPAN, 14 FEET RISE REINFORCED CONCRETE BOX CULVERT, SINGLE BARREL&lt;/td&gt;&lt;td&gt;LNFT&lt;/td&gt;&lt;td&gt;0&lt;/td&gt;&lt;td&gt;3&lt;/td&gt;&lt;td&gt;N&lt;/td&gt;&lt;td&gt; &lt;/td&gt;&lt;td&gt;&lt;/td&gt;&lt;/tr&gt;</v>
      </c>
      <c r="Q1707" s="106" t="str">
        <f>IF(PayItems[[#This Row],[Date Added / Modified]]&gt;0,TEXT(PayItems[[#This Row],[Date Added / Modified]],"m/d/yyy"),"")</f>
        <v/>
      </c>
    </row>
    <row r="1708" spans="1:17" x14ac:dyDescent="0.2">
      <c r="A1708" s="6" t="s">
        <v>3118</v>
      </c>
      <c r="B1708" s="8" t="s">
        <v>3119</v>
      </c>
      <c r="C1708" s="8" t="s">
        <v>110</v>
      </c>
      <c r="D1708" s="8" t="s">
        <v>3120</v>
      </c>
      <c r="E1708" s="8" t="s">
        <v>63</v>
      </c>
      <c r="F1708" s="8">
        <v>0</v>
      </c>
      <c r="G1708" s="8">
        <v>3</v>
      </c>
      <c r="H1708" s="6" t="s">
        <v>344</v>
      </c>
      <c r="I1708" s="176" t="s">
        <v>11389</v>
      </c>
      <c r="J1708" s="176" t="s">
        <v>11389</v>
      </c>
      <c r="K1708" s="176" t="s">
        <v>11388</v>
      </c>
      <c r="L1708" s="8">
        <v>14</v>
      </c>
      <c r="M1708" s="116"/>
      <c r="P17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&lt;tr&gt;&lt;td&gt;60221-2850&lt;/td&gt;&lt;td&gt;2700mm span, 4800mm rise reinforced concrete box culvert, single barrel&lt;/td&gt;&lt;td&gt;m&lt;/td&gt;&lt;td&gt;9 FEET SPAN, 16 FEET RISE REINFORCED CONCRETE BOX CULVERT, SINGLE BARREL&lt;/td&gt;&lt;td&gt;LNFT&lt;/td&gt;&lt;td&gt;0&lt;/td&gt;&lt;td&gt;3&lt;/td&gt;&lt;td&gt;N&lt;/td&gt;&lt;td&gt; &lt;/td&gt;&lt;td&gt;&lt;/td&gt;&lt;/tr&gt;</v>
      </c>
      <c r="Q1708" s="106" t="str">
        <f>IF(PayItems[[#This Row],[Date Added / Modified]]&gt;0,TEXT(PayItems[[#This Row],[Date Added / Modified]],"m/d/yyy"),"")</f>
        <v/>
      </c>
    </row>
    <row r="1709" spans="1:17" x14ac:dyDescent="0.2">
      <c r="A1709" s="6" t="s">
        <v>3121</v>
      </c>
      <c r="B1709" s="8" t="s">
        <v>3122</v>
      </c>
      <c r="C1709" s="8" t="s">
        <v>110</v>
      </c>
      <c r="D1709" s="8" t="s">
        <v>3123</v>
      </c>
      <c r="E1709" s="8" t="s">
        <v>63</v>
      </c>
      <c r="F1709" s="8">
        <v>0</v>
      </c>
      <c r="G1709" s="8">
        <v>3</v>
      </c>
      <c r="H1709" s="6" t="s">
        <v>344</v>
      </c>
      <c r="I1709" s="176" t="s">
        <v>11389</v>
      </c>
      <c r="J1709" s="176" t="s">
        <v>11389</v>
      </c>
      <c r="K1709" s="176" t="s">
        <v>11388</v>
      </c>
      <c r="L1709" s="8">
        <v>14</v>
      </c>
      <c r="M1709" s="116"/>
      <c r="P17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&lt;tr&gt;&lt;td&gt;60221-2900&lt;/td&gt;&lt;td&gt;3000mm span, 900mm rise reinforced concrete box culvert, single barrel&lt;/td&gt;&lt;td&gt;m&lt;/td&gt;&lt;td&gt;10 FEET SPAN, 3 FEET RISE REINFORCED CONCRETE BOX CULVERT, SINGLE BARREL&lt;/td&gt;&lt;td&gt;LNFT&lt;/td&gt;&lt;td&gt;0&lt;/td&gt;&lt;td&gt;3&lt;/td&gt;&lt;td&gt;N&lt;/td&gt;&lt;td&gt; &lt;/td&gt;&lt;td&gt;&lt;/td&gt;&lt;/tr&gt;</v>
      </c>
      <c r="Q1709" s="106" t="str">
        <f>IF(PayItems[[#This Row],[Date Added / Modified]]&gt;0,TEXT(PayItems[[#This Row],[Date Added / Modified]],"m/d/yyy"),"")</f>
        <v/>
      </c>
    </row>
    <row r="1710" spans="1:17" x14ac:dyDescent="0.2">
      <c r="A1710" s="6" t="s">
        <v>3124</v>
      </c>
      <c r="B1710" s="8" t="s">
        <v>3125</v>
      </c>
      <c r="C1710" s="8" t="s">
        <v>110</v>
      </c>
      <c r="D1710" s="8" t="s">
        <v>3126</v>
      </c>
      <c r="E1710" s="8" t="s">
        <v>63</v>
      </c>
      <c r="F1710" s="8">
        <v>0</v>
      </c>
      <c r="G1710" s="8">
        <v>3</v>
      </c>
      <c r="H1710" s="6" t="s">
        <v>344</v>
      </c>
      <c r="I1710" s="176" t="s">
        <v>11389</v>
      </c>
      <c r="J1710" s="176" t="s">
        <v>11389</v>
      </c>
      <c r="K1710" s="176" t="s">
        <v>11388</v>
      </c>
      <c r="L1710" s="8">
        <v>14</v>
      </c>
      <c r="M1710" s="116"/>
      <c r="P17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&lt;tr&gt;&lt;td&gt;60221-2950&lt;/td&gt;&lt;td&gt;3000mm span, 1200mm rise reinforced concrete box culvert, single barrel&lt;/td&gt;&lt;td&gt;m&lt;/td&gt;&lt;td&gt;10 FEET SPAN, 4 FEET RISE REINFORCED CONCRETE BOX CULVERT, SINGLE BARREL&lt;/td&gt;&lt;td&gt;LNFT&lt;/td&gt;&lt;td&gt;0&lt;/td&gt;&lt;td&gt;3&lt;/td&gt;&lt;td&gt;N&lt;/td&gt;&lt;td&gt; &lt;/td&gt;&lt;td&gt;&lt;/td&gt;&lt;/tr&gt;</v>
      </c>
      <c r="Q1710" s="106" t="str">
        <f>IF(PayItems[[#This Row],[Date Added / Modified]]&gt;0,TEXT(PayItems[[#This Row],[Date Added / Modified]],"m/d/yyy"),"")</f>
        <v/>
      </c>
    </row>
    <row r="1711" spans="1:17" x14ac:dyDescent="0.2">
      <c r="A1711" s="6" t="s">
        <v>3127</v>
      </c>
      <c r="B1711" s="8" t="s">
        <v>3128</v>
      </c>
      <c r="C1711" s="8" t="s">
        <v>110</v>
      </c>
      <c r="D1711" s="8" t="s">
        <v>3129</v>
      </c>
      <c r="E1711" s="8" t="s">
        <v>63</v>
      </c>
      <c r="F1711" s="8">
        <v>0</v>
      </c>
      <c r="G1711" s="8">
        <v>3</v>
      </c>
      <c r="H1711" s="6" t="s">
        <v>344</v>
      </c>
      <c r="I1711" s="176" t="s">
        <v>11389</v>
      </c>
      <c r="J1711" s="176" t="s">
        <v>11389</v>
      </c>
      <c r="K1711" s="176" t="s">
        <v>11388</v>
      </c>
      <c r="L1711" s="8">
        <v>14</v>
      </c>
      <c r="M1711" s="116"/>
      <c r="P17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&lt;tr&gt;&lt;td&gt;60221-3000&lt;/td&gt;&lt;td&gt;3000mm span, 1500mm rise reinforced concrete box culvert, single barrel&lt;/td&gt;&lt;td&gt;m&lt;/td&gt;&lt;td&gt;10 FEET SPAN, 5 FEET RISE REINFORCED CONCRETE BOX CULVERT, SINGLE BARREL&lt;/td&gt;&lt;td&gt;LNFT&lt;/td&gt;&lt;td&gt;0&lt;/td&gt;&lt;td&gt;3&lt;/td&gt;&lt;td&gt;N&lt;/td&gt;&lt;td&gt; &lt;/td&gt;&lt;td&gt;&lt;/td&gt;&lt;/tr&gt;</v>
      </c>
      <c r="Q1711" s="106" t="str">
        <f>IF(PayItems[[#This Row],[Date Added / Modified]]&gt;0,TEXT(PayItems[[#This Row],[Date Added / Modified]],"m/d/yyy"),"")</f>
        <v/>
      </c>
    </row>
    <row r="1712" spans="1:17" x14ac:dyDescent="0.2">
      <c r="A1712" s="6" t="s">
        <v>3130</v>
      </c>
      <c r="B1712" s="8" t="s">
        <v>3131</v>
      </c>
      <c r="C1712" s="8" t="s">
        <v>110</v>
      </c>
      <c r="D1712" s="8" t="s">
        <v>3132</v>
      </c>
      <c r="E1712" s="8" t="s">
        <v>63</v>
      </c>
      <c r="F1712" s="8">
        <v>0</v>
      </c>
      <c r="G1712" s="8">
        <v>3</v>
      </c>
      <c r="H1712" s="6" t="s">
        <v>344</v>
      </c>
      <c r="I1712" s="176" t="s">
        <v>11389</v>
      </c>
      <c r="J1712" s="176" t="s">
        <v>11389</v>
      </c>
      <c r="K1712" s="176" t="s">
        <v>11388</v>
      </c>
      <c r="L1712" s="8">
        <v>14</v>
      </c>
      <c r="M1712" s="116"/>
      <c r="P17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&lt;tr&gt;&lt;td&gt;60221-3050&lt;/td&gt;&lt;td&gt;3000mm span, 1800mm rise reinforced concrete box culvert, single barrel&lt;/td&gt;&lt;td&gt;m&lt;/td&gt;&lt;td&gt;10 FEET SPAN, 6 FEET RISE REINFORCED CONCRETE BOX CULVERT, SINGLE BARREL&lt;/td&gt;&lt;td&gt;LNFT&lt;/td&gt;&lt;td&gt;0&lt;/td&gt;&lt;td&gt;3&lt;/td&gt;&lt;td&gt;N&lt;/td&gt;&lt;td&gt; &lt;/td&gt;&lt;td&gt;&lt;/td&gt;&lt;/tr&gt;</v>
      </c>
      <c r="Q1712" s="106" t="str">
        <f>IF(PayItems[[#This Row],[Date Added / Modified]]&gt;0,TEXT(PayItems[[#This Row],[Date Added / Modified]],"m/d/yyy"),"")</f>
        <v/>
      </c>
    </row>
    <row r="1713" spans="1:17" x14ac:dyDescent="0.2">
      <c r="A1713" s="6" t="s">
        <v>3133</v>
      </c>
      <c r="B1713" s="8" t="s">
        <v>3134</v>
      </c>
      <c r="C1713" s="8" t="s">
        <v>110</v>
      </c>
      <c r="D1713" s="8" t="s">
        <v>3135</v>
      </c>
      <c r="E1713" s="8" t="s">
        <v>63</v>
      </c>
      <c r="F1713" s="8">
        <v>0</v>
      </c>
      <c r="G1713" s="8">
        <v>3</v>
      </c>
      <c r="H1713" s="6" t="s">
        <v>344</v>
      </c>
      <c r="I1713" s="176" t="s">
        <v>11389</v>
      </c>
      <c r="J1713" s="176" t="s">
        <v>11389</v>
      </c>
      <c r="K1713" s="176" t="s">
        <v>11388</v>
      </c>
      <c r="L1713" s="8">
        <v>14</v>
      </c>
      <c r="M1713" s="116"/>
      <c r="P17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&lt;tr&gt;&lt;td&gt;60221-3100&lt;/td&gt;&lt;td&gt;3000mm span, 2100mm rise reinforced concrete box culvert, single barrel&lt;/td&gt;&lt;td&gt;m&lt;/td&gt;&lt;td&gt;10 FEET SPAN, 7 FEET RISE REINFORCED CONCRETE BOX CULVERT, SINGLE BARREL&lt;/td&gt;&lt;td&gt;LNFT&lt;/td&gt;&lt;td&gt;0&lt;/td&gt;&lt;td&gt;3&lt;/td&gt;&lt;td&gt;N&lt;/td&gt;&lt;td&gt; &lt;/td&gt;&lt;td&gt;&lt;/td&gt;&lt;/tr&gt;</v>
      </c>
      <c r="Q1713" s="106" t="str">
        <f>IF(PayItems[[#This Row],[Date Added / Modified]]&gt;0,TEXT(PayItems[[#This Row],[Date Added / Modified]],"m/d/yyy"),"")</f>
        <v/>
      </c>
    </row>
    <row r="1714" spans="1:17" x14ac:dyDescent="0.2">
      <c r="A1714" s="6" t="s">
        <v>3136</v>
      </c>
      <c r="B1714" s="8" t="s">
        <v>3137</v>
      </c>
      <c r="C1714" s="8" t="s">
        <v>110</v>
      </c>
      <c r="D1714" s="8" t="s">
        <v>3138</v>
      </c>
      <c r="E1714" s="8" t="s">
        <v>63</v>
      </c>
      <c r="F1714" s="8">
        <v>0</v>
      </c>
      <c r="G1714" s="8">
        <v>3</v>
      </c>
      <c r="H1714" s="6" t="s">
        <v>344</v>
      </c>
      <c r="I1714" s="176" t="s">
        <v>11389</v>
      </c>
      <c r="J1714" s="176" t="s">
        <v>11389</v>
      </c>
      <c r="K1714" s="176" t="s">
        <v>11388</v>
      </c>
      <c r="L1714" s="8">
        <v>14</v>
      </c>
      <c r="M1714" s="116"/>
      <c r="P17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&lt;tr&gt;&lt;td&gt;60221-3150&lt;/td&gt;&lt;td&gt;3000mm span, 2400mm rise reinforced concrete box culvert, single barrel&lt;/td&gt;&lt;td&gt;m&lt;/td&gt;&lt;td&gt;10 FEET SPAN, 8 FEET RISE REINFORCED CONCRETE BOX CULVERT, SINGLE BARREL&lt;/td&gt;&lt;td&gt;LNFT&lt;/td&gt;&lt;td&gt;0&lt;/td&gt;&lt;td&gt;3&lt;/td&gt;&lt;td&gt;N&lt;/td&gt;&lt;td&gt; &lt;/td&gt;&lt;td&gt;&lt;/td&gt;&lt;/tr&gt;</v>
      </c>
      <c r="Q1714" s="106" t="str">
        <f>IF(PayItems[[#This Row],[Date Added / Modified]]&gt;0,TEXT(PayItems[[#This Row],[Date Added / Modified]],"m/d/yyy"),"")</f>
        <v/>
      </c>
    </row>
    <row r="1715" spans="1:17" x14ac:dyDescent="0.2">
      <c r="A1715" s="6" t="s">
        <v>3139</v>
      </c>
      <c r="B1715" s="8" t="s">
        <v>3140</v>
      </c>
      <c r="C1715" s="8" t="s">
        <v>110</v>
      </c>
      <c r="D1715" s="8" t="s">
        <v>3141</v>
      </c>
      <c r="E1715" s="8" t="s">
        <v>63</v>
      </c>
      <c r="F1715" s="8">
        <v>0</v>
      </c>
      <c r="G1715" s="8">
        <v>3</v>
      </c>
      <c r="H1715" s="6" t="s">
        <v>344</v>
      </c>
      <c r="I1715" s="176" t="s">
        <v>11389</v>
      </c>
      <c r="J1715" s="176" t="s">
        <v>11389</v>
      </c>
      <c r="K1715" s="176" t="s">
        <v>11388</v>
      </c>
      <c r="L1715" s="8">
        <v>14</v>
      </c>
      <c r="M1715" s="116"/>
      <c r="P17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&lt;tr&gt;&lt;td&gt;60221-3200&lt;/td&gt;&lt;td&gt;3000mm span, 2700mm rise reinforced concrete box culvert, single barrel&lt;/td&gt;&lt;td&gt;m&lt;/td&gt;&lt;td&gt;10 FEET SPAN, 9 FEET RISE REINFORCED CONCRETE BOX CULVERT, SINGLE BARREL&lt;/td&gt;&lt;td&gt;LNFT&lt;/td&gt;&lt;td&gt;0&lt;/td&gt;&lt;td&gt;3&lt;/td&gt;&lt;td&gt;N&lt;/td&gt;&lt;td&gt; &lt;/td&gt;&lt;td&gt;&lt;/td&gt;&lt;/tr&gt;</v>
      </c>
      <c r="Q1715" s="106" t="str">
        <f>IF(PayItems[[#This Row],[Date Added / Modified]]&gt;0,TEXT(PayItems[[#This Row],[Date Added / Modified]],"m/d/yyy"),"")</f>
        <v/>
      </c>
    </row>
    <row r="1716" spans="1:17" x14ac:dyDescent="0.2">
      <c r="A1716" s="6" t="s">
        <v>3142</v>
      </c>
      <c r="B1716" s="8" t="s">
        <v>3143</v>
      </c>
      <c r="C1716" s="8" t="s">
        <v>110</v>
      </c>
      <c r="D1716" s="8" t="s">
        <v>3144</v>
      </c>
      <c r="E1716" s="8" t="s">
        <v>63</v>
      </c>
      <c r="F1716" s="8">
        <v>0</v>
      </c>
      <c r="G1716" s="8">
        <v>3</v>
      </c>
      <c r="H1716" s="6" t="s">
        <v>344</v>
      </c>
      <c r="I1716" s="176" t="s">
        <v>11389</v>
      </c>
      <c r="J1716" s="176" t="s">
        <v>11389</v>
      </c>
      <c r="K1716" s="176" t="s">
        <v>11388</v>
      </c>
      <c r="L1716" s="8">
        <v>14</v>
      </c>
      <c r="M1716" s="116"/>
      <c r="P17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&lt;tr&gt;&lt;td&gt;60221-3250&lt;/td&gt;&lt;td&gt;3000mm span, 3000mm rise reinforced concrete box culvert, single barrel&lt;/td&gt;&lt;td&gt;m&lt;/td&gt;&lt;td&gt;10 FEET SPAN, 10 FEET RISE REINFORCED CONCRETE BOX CULVERT, SINGLE BARREL&lt;/td&gt;&lt;td&gt;LNFT&lt;/td&gt;&lt;td&gt;0&lt;/td&gt;&lt;td&gt;3&lt;/td&gt;&lt;td&gt;N&lt;/td&gt;&lt;td&gt; &lt;/td&gt;&lt;td&gt;&lt;/td&gt;&lt;/tr&gt;</v>
      </c>
      <c r="Q1716" s="106" t="str">
        <f>IF(PayItems[[#This Row],[Date Added / Modified]]&gt;0,TEXT(PayItems[[#This Row],[Date Added / Modified]],"m/d/yyy"),"")</f>
        <v/>
      </c>
    </row>
    <row r="1717" spans="1:17" x14ac:dyDescent="0.2">
      <c r="A1717" s="6" t="s">
        <v>3145</v>
      </c>
      <c r="B1717" s="8" t="s">
        <v>3146</v>
      </c>
      <c r="C1717" s="8" t="s">
        <v>110</v>
      </c>
      <c r="D1717" s="8" t="s">
        <v>3147</v>
      </c>
      <c r="E1717" s="8" t="s">
        <v>63</v>
      </c>
      <c r="F1717" s="8">
        <v>0</v>
      </c>
      <c r="G1717" s="8">
        <v>3</v>
      </c>
      <c r="H1717" s="6" t="s">
        <v>344</v>
      </c>
      <c r="I1717" s="176" t="s">
        <v>11389</v>
      </c>
      <c r="J1717" s="176" t="s">
        <v>11389</v>
      </c>
      <c r="K1717" s="176" t="s">
        <v>11388</v>
      </c>
      <c r="L1717" s="8">
        <v>14</v>
      </c>
      <c r="M1717" s="116"/>
      <c r="P17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&lt;tr&gt;&lt;td&gt;60221-3300&lt;/td&gt;&lt;td&gt;3000mm span, 3300mm rise reinforced concrete box culvert, single barrel&lt;/td&gt;&lt;td&gt;m&lt;/td&gt;&lt;td&gt;10 FEET SPAN, 11 FEET RISE REINFORCED CONCRETE BOX CULVERT, SINGLE BARREL&lt;/td&gt;&lt;td&gt;LNFT&lt;/td&gt;&lt;td&gt;0&lt;/td&gt;&lt;td&gt;3&lt;/td&gt;&lt;td&gt;N&lt;/td&gt;&lt;td&gt; &lt;/td&gt;&lt;td&gt;&lt;/td&gt;&lt;/tr&gt;</v>
      </c>
      <c r="Q1717" s="106" t="str">
        <f>IF(PayItems[[#This Row],[Date Added / Modified]]&gt;0,TEXT(PayItems[[#This Row],[Date Added / Modified]],"m/d/yyy"),"")</f>
        <v/>
      </c>
    </row>
    <row r="1718" spans="1:17" x14ac:dyDescent="0.2">
      <c r="A1718" s="6" t="s">
        <v>3148</v>
      </c>
      <c r="B1718" s="8" t="s">
        <v>3149</v>
      </c>
      <c r="C1718" s="8" t="s">
        <v>110</v>
      </c>
      <c r="D1718" s="8" t="s">
        <v>3150</v>
      </c>
      <c r="E1718" s="8" t="s">
        <v>63</v>
      </c>
      <c r="F1718" s="8">
        <v>0</v>
      </c>
      <c r="G1718" s="8">
        <v>3</v>
      </c>
      <c r="H1718" s="6" t="s">
        <v>344</v>
      </c>
      <c r="I1718" s="176" t="s">
        <v>11389</v>
      </c>
      <c r="J1718" s="176" t="s">
        <v>11389</v>
      </c>
      <c r="K1718" s="176" t="s">
        <v>11388</v>
      </c>
      <c r="L1718" s="8">
        <v>14</v>
      </c>
      <c r="M1718" s="116"/>
      <c r="P17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&lt;tr&gt;&lt;td&gt;60221-3350&lt;/td&gt;&lt;td&gt;3000mm span, 3600mm rise reinforced concrete box culvert, single barrel&lt;/td&gt;&lt;td&gt;m&lt;/td&gt;&lt;td&gt;10 FEET SPAN, 12 FEET RISE REINFORCED CONCRETE BOX CULVERT, SINGLE BARREL&lt;/td&gt;&lt;td&gt;LNFT&lt;/td&gt;&lt;td&gt;0&lt;/td&gt;&lt;td&gt;3&lt;/td&gt;&lt;td&gt;N&lt;/td&gt;&lt;td&gt; &lt;/td&gt;&lt;td&gt;&lt;/td&gt;&lt;/tr&gt;</v>
      </c>
      <c r="Q1718" s="106" t="str">
        <f>IF(PayItems[[#This Row],[Date Added / Modified]]&gt;0,TEXT(PayItems[[#This Row],[Date Added / Modified]],"m/d/yyy"),"")</f>
        <v/>
      </c>
    </row>
    <row r="1719" spans="1:17" x14ac:dyDescent="0.2">
      <c r="A1719" s="6" t="s">
        <v>3151</v>
      </c>
      <c r="B1719" s="8" t="s">
        <v>3152</v>
      </c>
      <c r="C1719" s="8" t="s">
        <v>110</v>
      </c>
      <c r="D1719" s="8" t="s">
        <v>3153</v>
      </c>
      <c r="E1719" s="8" t="s">
        <v>63</v>
      </c>
      <c r="F1719" s="8">
        <v>0</v>
      </c>
      <c r="G1719" s="8">
        <v>3</v>
      </c>
      <c r="H1719" s="6" t="s">
        <v>344</v>
      </c>
      <c r="I1719" s="176" t="s">
        <v>11389</v>
      </c>
      <c r="J1719" s="176" t="s">
        <v>11389</v>
      </c>
      <c r="K1719" s="176" t="s">
        <v>11388</v>
      </c>
      <c r="L1719" s="8">
        <v>14</v>
      </c>
      <c r="M1719" s="116"/>
      <c r="P17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&lt;tr&gt;&lt;td&gt;60221-3400&lt;/td&gt;&lt;td&gt;3000mm span, 4200mm rise reinforced concrete box culvert, single barrel&lt;/td&gt;&lt;td&gt;m&lt;/td&gt;&lt;td&gt;10 FEET SPAN, 14 FEET RISE REINFORCED CONCRETE BOX CULVERT, SINGLE BARREL&lt;/td&gt;&lt;td&gt;LNFT&lt;/td&gt;&lt;td&gt;0&lt;/td&gt;&lt;td&gt;3&lt;/td&gt;&lt;td&gt;N&lt;/td&gt;&lt;td&gt; &lt;/td&gt;&lt;td&gt;&lt;/td&gt;&lt;/tr&gt;</v>
      </c>
      <c r="Q1719" s="106" t="str">
        <f>IF(PayItems[[#This Row],[Date Added / Modified]]&gt;0,TEXT(PayItems[[#This Row],[Date Added / Modified]],"m/d/yyy"),"")</f>
        <v/>
      </c>
    </row>
    <row r="1720" spans="1:17" x14ac:dyDescent="0.2">
      <c r="A1720" s="6" t="s">
        <v>3154</v>
      </c>
      <c r="B1720" s="8" t="s">
        <v>3155</v>
      </c>
      <c r="C1720" s="8" t="s">
        <v>110</v>
      </c>
      <c r="D1720" s="8" t="s">
        <v>3156</v>
      </c>
      <c r="E1720" s="8" t="s">
        <v>63</v>
      </c>
      <c r="F1720" s="8">
        <v>0</v>
      </c>
      <c r="G1720" s="8">
        <v>3</v>
      </c>
      <c r="H1720" s="6" t="s">
        <v>344</v>
      </c>
      <c r="I1720" s="176" t="s">
        <v>11389</v>
      </c>
      <c r="J1720" s="176" t="s">
        <v>11389</v>
      </c>
      <c r="K1720" s="176" t="s">
        <v>11388</v>
      </c>
      <c r="L1720" s="8">
        <v>14</v>
      </c>
      <c r="M1720" s="116"/>
      <c r="P17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&lt;tr&gt;&lt;td&gt;60221-3450&lt;/td&gt;&lt;td&gt;3000mm span, 4800mm rise reinforced concrete box culvert, single barrel&lt;/td&gt;&lt;td&gt;m&lt;/td&gt;&lt;td&gt;10 FEET SPAN, 16 FEET RISE REINFORCED CONCRETE BOX CULVERT, SINGLE BARREL&lt;/td&gt;&lt;td&gt;LNFT&lt;/td&gt;&lt;td&gt;0&lt;/td&gt;&lt;td&gt;3&lt;/td&gt;&lt;td&gt;N&lt;/td&gt;&lt;td&gt; &lt;/td&gt;&lt;td&gt;&lt;/td&gt;&lt;/tr&gt;</v>
      </c>
      <c r="Q1720" s="106" t="str">
        <f>IF(PayItems[[#This Row],[Date Added / Modified]]&gt;0,TEXT(PayItems[[#This Row],[Date Added / Modified]],"m/d/yyy"),"")</f>
        <v/>
      </c>
    </row>
    <row r="1721" spans="1:17" x14ac:dyDescent="0.2">
      <c r="A1721" s="6" t="s">
        <v>3157</v>
      </c>
      <c r="B1721" s="8" t="s">
        <v>3158</v>
      </c>
      <c r="C1721" s="8" t="s">
        <v>110</v>
      </c>
      <c r="D1721" s="8" t="s">
        <v>3159</v>
      </c>
      <c r="E1721" s="8" t="s">
        <v>63</v>
      </c>
      <c r="F1721" s="8">
        <v>0</v>
      </c>
      <c r="G1721" s="8">
        <v>3</v>
      </c>
      <c r="H1721" s="6" t="s">
        <v>344</v>
      </c>
      <c r="I1721" s="176" t="s">
        <v>11389</v>
      </c>
      <c r="J1721" s="176" t="s">
        <v>11389</v>
      </c>
      <c r="K1721" s="176" t="s">
        <v>11388</v>
      </c>
      <c r="L1721" s="8">
        <v>14</v>
      </c>
      <c r="M1721" s="116"/>
      <c r="P17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&lt;tr&gt;&lt;td&gt;60221-3500&lt;/td&gt;&lt;td&gt;3300mm span, 1500mm rise reinforced concrete box culvert, single barrel&lt;/td&gt;&lt;td&gt;m&lt;/td&gt;&lt;td&gt;11 FEET SPAN, 5 FEET RISE REINFORCED CONCRETE BOX CULVERT, SINGLE BARREL&lt;/td&gt;&lt;td&gt;LNFT&lt;/td&gt;&lt;td&gt;0&lt;/td&gt;&lt;td&gt;3&lt;/td&gt;&lt;td&gt;N&lt;/td&gt;&lt;td&gt; &lt;/td&gt;&lt;td&gt;&lt;/td&gt;&lt;/tr&gt;</v>
      </c>
      <c r="Q1721" s="106" t="str">
        <f>IF(PayItems[[#This Row],[Date Added / Modified]]&gt;0,TEXT(PayItems[[#This Row],[Date Added / Modified]],"m/d/yyy"),"")</f>
        <v/>
      </c>
    </row>
    <row r="1722" spans="1:17" x14ac:dyDescent="0.2">
      <c r="A1722" s="6" t="s">
        <v>3160</v>
      </c>
      <c r="B1722" s="8" t="s">
        <v>3161</v>
      </c>
      <c r="C1722" s="8" t="s">
        <v>110</v>
      </c>
      <c r="D1722" s="8" t="s">
        <v>3162</v>
      </c>
      <c r="E1722" s="8" t="s">
        <v>63</v>
      </c>
      <c r="F1722" s="8">
        <v>0</v>
      </c>
      <c r="G1722" s="8">
        <v>3</v>
      </c>
      <c r="H1722" s="6" t="s">
        <v>344</v>
      </c>
      <c r="I1722" s="176" t="s">
        <v>11389</v>
      </c>
      <c r="J1722" s="176" t="s">
        <v>11389</v>
      </c>
      <c r="K1722" s="176" t="s">
        <v>11388</v>
      </c>
      <c r="L1722" s="8">
        <v>14</v>
      </c>
      <c r="M1722" s="116"/>
      <c r="P17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&lt;tr&gt;&lt;td&gt;60221-3550&lt;/td&gt;&lt;td&gt;3300mm span, 1800mm rise reinforced concrete box culvert, single barrel&lt;/td&gt;&lt;td&gt;m&lt;/td&gt;&lt;td&gt;11 FEET SPAN, 6 FEET RISE REINFORCED CONCRETE BOX CULVERT, SINGLE BARREL&lt;/td&gt;&lt;td&gt;LNFT&lt;/td&gt;&lt;td&gt;0&lt;/td&gt;&lt;td&gt;3&lt;/td&gt;&lt;td&gt;N&lt;/td&gt;&lt;td&gt; &lt;/td&gt;&lt;td&gt;&lt;/td&gt;&lt;/tr&gt;</v>
      </c>
      <c r="Q1722" s="106" t="str">
        <f>IF(PayItems[[#This Row],[Date Added / Modified]]&gt;0,TEXT(PayItems[[#This Row],[Date Added / Modified]],"m/d/yyy"),"")</f>
        <v/>
      </c>
    </row>
    <row r="1723" spans="1:17" x14ac:dyDescent="0.2">
      <c r="A1723" s="6" t="s">
        <v>3163</v>
      </c>
      <c r="B1723" s="8" t="s">
        <v>3164</v>
      </c>
      <c r="C1723" s="8" t="s">
        <v>110</v>
      </c>
      <c r="D1723" s="8" t="s">
        <v>3165</v>
      </c>
      <c r="E1723" s="8" t="s">
        <v>63</v>
      </c>
      <c r="F1723" s="8">
        <v>0</v>
      </c>
      <c r="G1723" s="8">
        <v>3</v>
      </c>
      <c r="H1723" s="6" t="s">
        <v>344</v>
      </c>
      <c r="I1723" s="176" t="s">
        <v>11389</v>
      </c>
      <c r="J1723" s="176" t="s">
        <v>11389</v>
      </c>
      <c r="K1723" s="176" t="s">
        <v>11388</v>
      </c>
      <c r="L1723" s="8">
        <v>14</v>
      </c>
      <c r="M1723" s="116"/>
      <c r="P17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&lt;tr&gt;&lt;td&gt;60221-3600&lt;/td&gt;&lt;td&gt;3300mm span, 2100mm rise reinforced concrete box culvert, single barrel&lt;/td&gt;&lt;td&gt;m&lt;/td&gt;&lt;td&gt;11 FEET SPAN, 7 FEET RISE REINFORCED CONCRETE BOX CULVERT, SINGLE BARREL&lt;/td&gt;&lt;td&gt;LNFT&lt;/td&gt;&lt;td&gt;0&lt;/td&gt;&lt;td&gt;3&lt;/td&gt;&lt;td&gt;N&lt;/td&gt;&lt;td&gt; &lt;/td&gt;&lt;td&gt;&lt;/td&gt;&lt;/tr&gt;</v>
      </c>
      <c r="Q1723" s="106" t="str">
        <f>IF(PayItems[[#This Row],[Date Added / Modified]]&gt;0,TEXT(PayItems[[#This Row],[Date Added / Modified]],"m/d/yyy"),"")</f>
        <v/>
      </c>
    </row>
    <row r="1724" spans="1:17" x14ac:dyDescent="0.2">
      <c r="A1724" s="6" t="s">
        <v>3166</v>
      </c>
      <c r="B1724" s="8" t="s">
        <v>3167</v>
      </c>
      <c r="C1724" s="8" t="s">
        <v>110</v>
      </c>
      <c r="D1724" s="8" t="s">
        <v>3168</v>
      </c>
      <c r="E1724" s="8" t="s">
        <v>63</v>
      </c>
      <c r="F1724" s="8">
        <v>0</v>
      </c>
      <c r="G1724" s="8">
        <v>3</v>
      </c>
      <c r="H1724" s="6" t="s">
        <v>344</v>
      </c>
      <c r="I1724" s="176" t="s">
        <v>11389</v>
      </c>
      <c r="J1724" s="176" t="s">
        <v>11389</v>
      </c>
      <c r="K1724" s="176" t="s">
        <v>11388</v>
      </c>
      <c r="L1724" s="8">
        <v>14</v>
      </c>
      <c r="M1724" s="116"/>
      <c r="P17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&lt;tr&gt;&lt;td&gt;60221-3650&lt;/td&gt;&lt;td&gt;3300mm span, 2400mm rise reinforced concrete box culvert, single barrel&lt;/td&gt;&lt;td&gt;m&lt;/td&gt;&lt;td&gt;11 FEET SPAN, 8 FEET RISE REINFORCED CONCRETE BOX CULVERT, SINGLE BARREL&lt;/td&gt;&lt;td&gt;LNFT&lt;/td&gt;&lt;td&gt;0&lt;/td&gt;&lt;td&gt;3&lt;/td&gt;&lt;td&gt;N&lt;/td&gt;&lt;td&gt; &lt;/td&gt;&lt;td&gt;&lt;/td&gt;&lt;/tr&gt;</v>
      </c>
      <c r="Q1724" s="106" t="str">
        <f>IF(PayItems[[#This Row],[Date Added / Modified]]&gt;0,TEXT(PayItems[[#This Row],[Date Added / Modified]],"m/d/yyy"),"")</f>
        <v/>
      </c>
    </row>
    <row r="1725" spans="1:17" x14ac:dyDescent="0.2">
      <c r="A1725" s="6" t="s">
        <v>3169</v>
      </c>
      <c r="B1725" s="8" t="s">
        <v>3170</v>
      </c>
      <c r="C1725" s="8" t="s">
        <v>110</v>
      </c>
      <c r="D1725" s="8" t="s">
        <v>3171</v>
      </c>
      <c r="E1725" s="8" t="s">
        <v>63</v>
      </c>
      <c r="F1725" s="8">
        <v>0</v>
      </c>
      <c r="G1725" s="8">
        <v>3</v>
      </c>
      <c r="H1725" s="6" t="s">
        <v>344</v>
      </c>
      <c r="I1725" s="176" t="s">
        <v>11389</v>
      </c>
      <c r="J1725" s="176" t="s">
        <v>11389</v>
      </c>
      <c r="K1725" s="176" t="s">
        <v>11388</v>
      </c>
      <c r="L1725" s="8">
        <v>14</v>
      </c>
      <c r="M1725" s="116"/>
      <c r="P17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&lt;tr&gt;&lt;td&gt;60221-3700&lt;/td&gt;&lt;td&gt;3300mm span, 2700mm rise reinforced concrete box culvert, single barrel&lt;/td&gt;&lt;td&gt;m&lt;/td&gt;&lt;td&gt;11 FEET SPAN, 9 FEET RISE REINFORCED CONCRETE BOX CULVERT, SINGLE BARREL&lt;/td&gt;&lt;td&gt;LNFT&lt;/td&gt;&lt;td&gt;0&lt;/td&gt;&lt;td&gt;3&lt;/td&gt;&lt;td&gt;N&lt;/td&gt;&lt;td&gt; &lt;/td&gt;&lt;td&gt;&lt;/td&gt;&lt;/tr&gt;</v>
      </c>
      <c r="Q1725" s="106" t="str">
        <f>IF(PayItems[[#This Row],[Date Added / Modified]]&gt;0,TEXT(PayItems[[#This Row],[Date Added / Modified]],"m/d/yyy"),"")</f>
        <v/>
      </c>
    </row>
    <row r="1726" spans="1:17" x14ac:dyDescent="0.2">
      <c r="A1726" s="6" t="s">
        <v>3172</v>
      </c>
      <c r="B1726" s="8" t="s">
        <v>3173</v>
      </c>
      <c r="C1726" s="8" t="s">
        <v>110</v>
      </c>
      <c r="D1726" s="8" t="s">
        <v>3174</v>
      </c>
      <c r="E1726" s="8" t="s">
        <v>63</v>
      </c>
      <c r="F1726" s="8">
        <v>0</v>
      </c>
      <c r="G1726" s="8">
        <v>3</v>
      </c>
      <c r="H1726" s="6" t="s">
        <v>344</v>
      </c>
      <c r="I1726" s="176" t="s">
        <v>11389</v>
      </c>
      <c r="J1726" s="176" t="s">
        <v>11389</v>
      </c>
      <c r="K1726" s="176" t="s">
        <v>11388</v>
      </c>
      <c r="L1726" s="8">
        <v>14</v>
      </c>
      <c r="M1726" s="116"/>
      <c r="P17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&lt;tr&gt;&lt;td&gt;60221-3750&lt;/td&gt;&lt;td&gt;3300mm span, 3000mm rise reinforced concrete box culvert, single barrel&lt;/td&gt;&lt;td&gt;m&lt;/td&gt;&lt;td&gt;11 FEET SPAN, 10 FEET RISE REINFORCED CONCRETE BOX CULVERT, SINGLE BARREL&lt;/td&gt;&lt;td&gt;LNFT&lt;/td&gt;&lt;td&gt;0&lt;/td&gt;&lt;td&gt;3&lt;/td&gt;&lt;td&gt;N&lt;/td&gt;&lt;td&gt; &lt;/td&gt;&lt;td&gt;&lt;/td&gt;&lt;/tr&gt;</v>
      </c>
      <c r="Q1726" s="106" t="str">
        <f>IF(PayItems[[#This Row],[Date Added / Modified]]&gt;0,TEXT(PayItems[[#This Row],[Date Added / Modified]],"m/d/yyy"),"")</f>
        <v/>
      </c>
    </row>
    <row r="1727" spans="1:17" x14ac:dyDescent="0.2">
      <c r="A1727" s="6" t="s">
        <v>3175</v>
      </c>
      <c r="B1727" s="8" t="s">
        <v>3176</v>
      </c>
      <c r="C1727" s="8" t="s">
        <v>110</v>
      </c>
      <c r="D1727" s="8" t="s">
        <v>3177</v>
      </c>
      <c r="E1727" s="8" t="s">
        <v>63</v>
      </c>
      <c r="F1727" s="8">
        <v>0</v>
      </c>
      <c r="G1727" s="8">
        <v>3</v>
      </c>
      <c r="H1727" s="6" t="s">
        <v>344</v>
      </c>
      <c r="I1727" s="176" t="s">
        <v>11389</v>
      </c>
      <c r="J1727" s="176" t="s">
        <v>11389</v>
      </c>
      <c r="K1727" s="176" t="s">
        <v>11388</v>
      </c>
      <c r="L1727" s="8">
        <v>14</v>
      </c>
      <c r="M1727" s="116"/>
      <c r="P17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&lt;tr&gt;&lt;td&gt;60221-3800&lt;/td&gt;&lt;td&gt;3300mm span, 3300mm rise reinforced concrete box culvert, single barrel&lt;/td&gt;&lt;td&gt;m&lt;/td&gt;&lt;td&gt;11 FEET SPAN, 11 FEET RISE REINFORCED CONCRETE BOX CULVERT, SINGLE BARREL&lt;/td&gt;&lt;td&gt;LNFT&lt;/td&gt;&lt;td&gt;0&lt;/td&gt;&lt;td&gt;3&lt;/td&gt;&lt;td&gt;N&lt;/td&gt;&lt;td&gt; &lt;/td&gt;&lt;td&gt;&lt;/td&gt;&lt;/tr&gt;</v>
      </c>
      <c r="Q1727" s="106" t="str">
        <f>IF(PayItems[[#This Row],[Date Added / Modified]]&gt;0,TEXT(PayItems[[#This Row],[Date Added / Modified]],"m/d/yyy"),"")</f>
        <v/>
      </c>
    </row>
    <row r="1728" spans="1:17" x14ac:dyDescent="0.2">
      <c r="A1728" s="6" t="s">
        <v>3178</v>
      </c>
      <c r="B1728" s="8" t="s">
        <v>3179</v>
      </c>
      <c r="C1728" s="8" t="s">
        <v>110</v>
      </c>
      <c r="D1728" s="8" t="s">
        <v>3180</v>
      </c>
      <c r="E1728" s="8" t="s">
        <v>63</v>
      </c>
      <c r="F1728" s="8">
        <v>0</v>
      </c>
      <c r="G1728" s="8">
        <v>3</v>
      </c>
      <c r="H1728" s="6" t="s">
        <v>344</v>
      </c>
      <c r="I1728" s="176" t="s">
        <v>11389</v>
      </c>
      <c r="J1728" s="176" t="s">
        <v>11389</v>
      </c>
      <c r="K1728" s="176" t="s">
        <v>11388</v>
      </c>
      <c r="L1728" s="8">
        <v>14</v>
      </c>
      <c r="M1728" s="116"/>
      <c r="P17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&lt;tr&gt;&lt;td&gt;60221-3850&lt;/td&gt;&lt;td&gt;3300mm span, 3600mm rise reinforced concrete box culvert, single barrel&lt;/td&gt;&lt;td&gt;m&lt;/td&gt;&lt;td&gt;11 FEET SPAN, 12 FEET RISE REINFORCED CONCRETE BOX CULVERT, SINGLE BARREL&lt;/td&gt;&lt;td&gt;LNFT&lt;/td&gt;&lt;td&gt;0&lt;/td&gt;&lt;td&gt;3&lt;/td&gt;&lt;td&gt;N&lt;/td&gt;&lt;td&gt; &lt;/td&gt;&lt;td&gt;&lt;/td&gt;&lt;/tr&gt;</v>
      </c>
      <c r="Q1728" s="106" t="str">
        <f>IF(PayItems[[#This Row],[Date Added / Modified]]&gt;0,TEXT(PayItems[[#This Row],[Date Added / Modified]],"m/d/yyy"),"")</f>
        <v/>
      </c>
    </row>
    <row r="1729" spans="1:17" x14ac:dyDescent="0.2">
      <c r="A1729" s="6" t="s">
        <v>3181</v>
      </c>
      <c r="B1729" s="8" t="s">
        <v>3182</v>
      </c>
      <c r="C1729" s="8" t="s">
        <v>110</v>
      </c>
      <c r="D1729" s="8" t="s">
        <v>3183</v>
      </c>
      <c r="E1729" s="8" t="s">
        <v>63</v>
      </c>
      <c r="F1729" s="8">
        <v>0</v>
      </c>
      <c r="G1729" s="8">
        <v>3</v>
      </c>
      <c r="H1729" s="6" t="s">
        <v>344</v>
      </c>
      <c r="I1729" s="176" t="s">
        <v>11389</v>
      </c>
      <c r="J1729" s="176" t="s">
        <v>11389</v>
      </c>
      <c r="K1729" s="176" t="s">
        <v>11388</v>
      </c>
      <c r="L1729" s="8">
        <v>14</v>
      </c>
      <c r="M1729" s="116"/>
      <c r="P17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&lt;tr&gt;&lt;td&gt;60221-3900&lt;/td&gt;&lt;td&gt;3300mm span, 4200mm rise reinforced concrete box culvert, single barrel&lt;/td&gt;&lt;td&gt;m&lt;/td&gt;&lt;td&gt;11 FEET SPAN, 14 FEET RISE REINFORCED CONCRETE BOX CULVERT, SINGLE BARREL&lt;/td&gt;&lt;td&gt;LNFT&lt;/td&gt;&lt;td&gt;0&lt;/td&gt;&lt;td&gt;3&lt;/td&gt;&lt;td&gt;N&lt;/td&gt;&lt;td&gt; &lt;/td&gt;&lt;td&gt;&lt;/td&gt;&lt;/tr&gt;</v>
      </c>
      <c r="Q1729" s="106" t="str">
        <f>IF(PayItems[[#This Row],[Date Added / Modified]]&gt;0,TEXT(PayItems[[#This Row],[Date Added / Modified]],"m/d/yyy"),"")</f>
        <v/>
      </c>
    </row>
    <row r="1730" spans="1:17" x14ac:dyDescent="0.2">
      <c r="A1730" s="6" t="s">
        <v>3184</v>
      </c>
      <c r="B1730" s="8" t="s">
        <v>3185</v>
      </c>
      <c r="C1730" s="8" t="s">
        <v>110</v>
      </c>
      <c r="D1730" s="8" t="s">
        <v>3186</v>
      </c>
      <c r="E1730" s="8" t="s">
        <v>63</v>
      </c>
      <c r="F1730" s="8">
        <v>0</v>
      </c>
      <c r="G1730" s="8">
        <v>3</v>
      </c>
      <c r="H1730" s="6" t="s">
        <v>344</v>
      </c>
      <c r="I1730" s="176" t="s">
        <v>11389</v>
      </c>
      <c r="J1730" s="176" t="s">
        <v>11389</v>
      </c>
      <c r="K1730" s="176" t="s">
        <v>11388</v>
      </c>
      <c r="L1730" s="8">
        <v>14</v>
      </c>
      <c r="M1730" s="116"/>
      <c r="P17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&lt;tr&gt;&lt;td&gt;60221-3950&lt;/td&gt;&lt;td&gt;3300mm span, 4800mm rise reinforced concrete box culvert, single barrel&lt;/td&gt;&lt;td&gt;m&lt;/td&gt;&lt;td&gt;11 FEET SPAN, 16 FEET RISE REINFORCED CONCRETE BOX CULVERT, SINGLE BARREL&lt;/td&gt;&lt;td&gt;LNFT&lt;/td&gt;&lt;td&gt;0&lt;/td&gt;&lt;td&gt;3&lt;/td&gt;&lt;td&gt;N&lt;/td&gt;&lt;td&gt; &lt;/td&gt;&lt;td&gt;&lt;/td&gt;&lt;/tr&gt;</v>
      </c>
      <c r="Q1730" s="106" t="str">
        <f>IF(PayItems[[#This Row],[Date Added / Modified]]&gt;0,TEXT(PayItems[[#This Row],[Date Added / Modified]],"m/d/yyy"),"")</f>
        <v/>
      </c>
    </row>
    <row r="1731" spans="1:17" x14ac:dyDescent="0.2">
      <c r="A1731" s="6" t="s">
        <v>3187</v>
      </c>
      <c r="B1731" s="8" t="s">
        <v>3188</v>
      </c>
      <c r="C1731" s="8" t="s">
        <v>110</v>
      </c>
      <c r="D1731" s="8" t="s">
        <v>3189</v>
      </c>
      <c r="E1731" s="8" t="s">
        <v>63</v>
      </c>
      <c r="F1731" s="8">
        <v>0</v>
      </c>
      <c r="G1731" s="8">
        <v>3</v>
      </c>
      <c r="H1731" s="6" t="s">
        <v>344</v>
      </c>
      <c r="I1731" s="176" t="s">
        <v>11389</v>
      </c>
      <c r="J1731" s="176" t="s">
        <v>11389</v>
      </c>
      <c r="K1731" s="176" t="s">
        <v>11388</v>
      </c>
      <c r="L1731" s="8">
        <v>14</v>
      </c>
      <c r="M1731" s="116"/>
      <c r="P17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&lt;tr&gt;&lt;td&gt;60221-3990&lt;/td&gt;&lt;td&gt;3600mm span, 1200mm rise reinforced concrete box culvert, single barrel&lt;/td&gt;&lt;td&gt;m&lt;/td&gt;&lt;td&gt;12 FEET SPAN, 4 FEET RISE REINFORCED CONCRETE BOX CULVERT, SINGLE BARREL&lt;/td&gt;&lt;td&gt;LNFT&lt;/td&gt;&lt;td&gt;0&lt;/td&gt;&lt;td&gt;3&lt;/td&gt;&lt;td&gt;N&lt;/td&gt;&lt;td&gt; &lt;/td&gt;&lt;td&gt;&lt;/td&gt;&lt;/tr&gt;</v>
      </c>
      <c r="Q1731" s="106" t="str">
        <f>IF(PayItems[[#This Row],[Date Added / Modified]]&gt;0,TEXT(PayItems[[#This Row],[Date Added / Modified]],"m/d/yyy"),"")</f>
        <v/>
      </c>
    </row>
    <row r="1732" spans="1:17" x14ac:dyDescent="0.2">
      <c r="A1732" s="6" t="s">
        <v>3190</v>
      </c>
      <c r="B1732" s="8" t="s">
        <v>3191</v>
      </c>
      <c r="C1732" s="8" t="s">
        <v>110</v>
      </c>
      <c r="D1732" s="8" t="s">
        <v>3192</v>
      </c>
      <c r="E1732" s="8" t="s">
        <v>63</v>
      </c>
      <c r="F1732" s="8">
        <v>0</v>
      </c>
      <c r="G1732" s="8">
        <v>3</v>
      </c>
      <c r="H1732" s="6" t="s">
        <v>344</v>
      </c>
      <c r="I1732" s="176" t="s">
        <v>11389</v>
      </c>
      <c r="J1732" s="176" t="s">
        <v>11389</v>
      </c>
      <c r="K1732" s="176" t="s">
        <v>11388</v>
      </c>
      <c r="L1732" s="8">
        <v>14</v>
      </c>
      <c r="M1732" s="116"/>
      <c r="P17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&lt;tr&gt;&lt;td&gt;60221-3996&lt;/td&gt;&lt;td&gt;3600mm span, 1800mm rise reinforced concrete box culvert, single barrel&lt;/td&gt;&lt;td&gt;m&lt;/td&gt;&lt;td&gt;12 FEET SPAN, 6 FEET RISE REINFORCED CONCRETE BOX CULVERT, SINGLE BARREL&lt;/td&gt;&lt;td&gt;LNFT&lt;/td&gt;&lt;td&gt;0&lt;/td&gt;&lt;td&gt;3&lt;/td&gt;&lt;td&gt;N&lt;/td&gt;&lt;td&gt; &lt;/td&gt;&lt;td&gt;&lt;/td&gt;&lt;/tr&gt;</v>
      </c>
      <c r="Q1732" s="106" t="str">
        <f>IF(PayItems[[#This Row],[Date Added / Modified]]&gt;0,TEXT(PayItems[[#This Row],[Date Added / Modified]],"m/d/yyy"),"")</f>
        <v/>
      </c>
    </row>
    <row r="1733" spans="1:17" x14ac:dyDescent="0.2">
      <c r="A1733" s="6" t="s">
        <v>3193</v>
      </c>
      <c r="B1733" s="8" t="s">
        <v>3194</v>
      </c>
      <c r="C1733" s="8" t="s">
        <v>110</v>
      </c>
      <c r="D1733" s="8" t="s">
        <v>3195</v>
      </c>
      <c r="E1733" s="8" t="s">
        <v>63</v>
      </c>
      <c r="F1733" s="8">
        <v>0</v>
      </c>
      <c r="G1733" s="8">
        <v>3</v>
      </c>
      <c r="H1733" s="6" t="s">
        <v>344</v>
      </c>
      <c r="I1733" s="176" t="s">
        <v>11389</v>
      </c>
      <c r="J1733" s="176" t="s">
        <v>11389</v>
      </c>
      <c r="K1733" s="176" t="s">
        <v>11388</v>
      </c>
      <c r="L1733" s="8">
        <v>14</v>
      </c>
      <c r="M1733" s="116"/>
      <c r="P17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&lt;tr&gt;&lt;td&gt;60221-4000&lt;/td&gt;&lt;td&gt;3600mm span, 2100mm rise reinforced concrete box culvert, single barrel&lt;/td&gt;&lt;td&gt;m&lt;/td&gt;&lt;td&gt;12 FEET SPAN, 7 FEET RISE REINFORCED CONCRETE BOX CULVERT, SINGLE BARREL&lt;/td&gt;&lt;td&gt;LNFT&lt;/td&gt;&lt;td&gt;0&lt;/td&gt;&lt;td&gt;3&lt;/td&gt;&lt;td&gt;N&lt;/td&gt;&lt;td&gt; &lt;/td&gt;&lt;td&gt;&lt;/td&gt;&lt;/tr&gt;</v>
      </c>
      <c r="Q1733" s="106" t="str">
        <f>IF(PayItems[[#This Row],[Date Added / Modified]]&gt;0,TEXT(PayItems[[#This Row],[Date Added / Modified]],"m/d/yyy"),"")</f>
        <v/>
      </c>
    </row>
    <row r="1734" spans="1:17" x14ac:dyDescent="0.2">
      <c r="A1734" s="6" t="s">
        <v>3196</v>
      </c>
      <c r="B1734" s="8" t="s">
        <v>3197</v>
      </c>
      <c r="C1734" s="8" t="s">
        <v>110</v>
      </c>
      <c r="D1734" s="8" t="s">
        <v>3198</v>
      </c>
      <c r="E1734" s="8" t="s">
        <v>63</v>
      </c>
      <c r="F1734" s="8">
        <v>0</v>
      </c>
      <c r="G1734" s="8">
        <v>3</v>
      </c>
      <c r="H1734" s="6" t="s">
        <v>344</v>
      </c>
      <c r="I1734" s="176" t="s">
        <v>11389</v>
      </c>
      <c r="J1734" s="176" t="s">
        <v>11389</v>
      </c>
      <c r="K1734" s="176" t="s">
        <v>11388</v>
      </c>
      <c r="L1734" s="8">
        <v>14</v>
      </c>
      <c r="M1734" s="116"/>
      <c r="P17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&lt;tr&gt;&lt;td&gt;60221-4050&lt;/td&gt;&lt;td&gt;3600mm span, 2400mm rise reinforced concrete box culvert, single barrel&lt;/td&gt;&lt;td&gt;m&lt;/td&gt;&lt;td&gt;12 FEET SPAN, 8 FEET RISE REINFORCED CONCRETE BOX CULVERT, SINGLE BARREL&lt;/td&gt;&lt;td&gt;LNFT&lt;/td&gt;&lt;td&gt;0&lt;/td&gt;&lt;td&gt;3&lt;/td&gt;&lt;td&gt;N&lt;/td&gt;&lt;td&gt; &lt;/td&gt;&lt;td&gt;&lt;/td&gt;&lt;/tr&gt;</v>
      </c>
      <c r="Q1734" s="106" t="str">
        <f>IF(PayItems[[#This Row],[Date Added / Modified]]&gt;0,TEXT(PayItems[[#This Row],[Date Added / Modified]],"m/d/yyy"),"")</f>
        <v/>
      </c>
    </row>
    <row r="1735" spans="1:17" x14ac:dyDescent="0.2">
      <c r="A1735" s="6" t="s">
        <v>3199</v>
      </c>
      <c r="B1735" s="8" t="s">
        <v>3200</v>
      </c>
      <c r="C1735" s="8" t="s">
        <v>110</v>
      </c>
      <c r="D1735" s="8" t="s">
        <v>3201</v>
      </c>
      <c r="E1735" s="8" t="s">
        <v>63</v>
      </c>
      <c r="F1735" s="8">
        <v>0</v>
      </c>
      <c r="G1735" s="8">
        <v>3</v>
      </c>
      <c r="H1735" s="6" t="s">
        <v>344</v>
      </c>
      <c r="I1735" s="176" t="s">
        <v>11389</v>
      </c>
      <c r="J1735" s="176" t="s">
        <v>11389</v>
      </c>
      <c r="K1735" s="176" t="s">
        <v>11388</v>
      </c>
      <c r="L1735" s="8">
        <v>14</v>
      </c>
      <c r="M1735" s="116"/>
      <c r="P17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&lt;tr&gt;&lt;td&gt;60221-4100&lt;/td&gt;&lt;td&gt;3600mm span, 2700mm rise reinforced concrete box culvert, single barrel&lt;/td&gt;&lt;td&gt;m&lt;/td&gt;&lt;td&gt;12 FEET SPAN, 9 FEET RISE REINFORCED CONCRETE BOX CULVERT, SINGLE BARREL&lt;/td&gt;&lt;td&gt;LNFT&lt;/td&gt;&lt;td&gt;0&lt;/td&gt;&lt;td&gt;3&lt;/td&gt;&lt;td&gt;N&lt;/td&gt;&lt;td&gt; &lt;/td&gt;&lt;td&gt;&lt;/td&gt;&lt;/tr&gt;</v>
      </c>
      <c r="Q1735" s="106" t="str">
        <f>IF(PayItems[[#This Row],[Date Added / Modified]]&gt;0,TEXT(PayItems[[#This Row],[Date Added / Modified]],"m/d/yyy"),"")</f>
        <v/>
      </c>
    </row>
    <row r="1736" spans="1:17" x14ac:dyDescent="0.2">
      <c r="A1736" s="6" t="s">
        <v>3202</v>
      </c>
      <c r="B1736" s="8" t="s">
        <v>3203</v>
      </c>
      <c r="C1736" s="8" t="s">
        <v>110</v>
      </c>
      <c r="D1736" s="8" t="s">
        <v>3204</v>
      </c>
      <c r="E1736" s="8" t="s">
        <v>63</v>
      </c>
      <c r="F1736" s="8">
        <v>0</v>
      </c>
      <c r="G1736" s="8">
        <v>3</v>
      </c>
      <c r="H1736" s="6" t="s">
        <v>344</v>
      </c>
      <c r="I1736" s="176" t="s">
        <v>11389</v>
      </c>
      <c r="J1736" s="176" t="s">
        <v>11389</v>
      </c>
      <c r="K1736" s="176" t="s">
        <v>11388</v>
      </c>
      <c r="L1736" s="8">
        <v>14</v>
      </c>
      <c r="M1736" s="116"/>
      <c r="P17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&lt;tr&gt;&lt;td&gt;60221-4150&lt;/td&gt;&lt;td&gt;3600mm span, 3000mm rise reinforced concrete box culvert, single barrel&lt;/td&gt;&lt;td&gt;m&lt;/td&gt;&lt;td&gt;12 FEET SPAN, 10 FEET RISE REINFORCED CONCRETE BOX CULVERT, SINGLE BARREL&lt;/td&gt;&lt;td&gt;LNFT&lt;/td&gt;&lt;td&gt;0&lt;/td&gt;&lt;td&gt;3&lt;/td&gt;&lt;td&gt;N&lt;/td&gt;&lt;td&gt; &lt;/td&gt;&lt;td&gt;&lt;/td&gt;&lt;/tr&gt;</v>
      </c>
      <c r="Q1736" s="106" t="str">
        <f>IF(PayItems[[#This Row],[Date Added / Modified]]&gt;0,TEXT(PayItems[[#This Row],[Date Added / Modified]],"m/d/yyy"),"")</f>
        <v/>
      </c>
    </row>
    <row r="1737" spans="1:17" x14ac:dyDescent="0.2">
      <c r="A1737" s="6" t="s">
        <v>3205</v>
      </c>
      <c r="B1737" s="8" t="s">
        <v>3206</v>
      </c>
      <c r="C1737" s="8" t="s">
        <v>110</v>
      </c>
      <c r="D1737" s="8" t="s">
        <v>3207</v>
      </c>
      <c r="E1737" s="8" t="s">
        <v>63</v>
      </c>
      <c r="F1737" s="8">
        <v>0</v>
      </c>
      <c r="G1737" s="8">
        <v>3</v>
      </c>
      <c r="H1737" s="6" t="s">
        <v>344</v>
      </c>
      <c r="I1737" s="176" t="s">
        <v>11389</v>
      </c>
      <c r="J1737" s="176" t="s">
        <v>11389</v>
      </c>
      <c r="K1737" s="176" t="s">
        <v>11388</v>
      </c>
      <c r="L1737" s="8">
        <v>14</v>
      </c>
      <c r="M1737" s="116"/>
      <c r="P17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&lt;tr&gt;&lt;td&gt;60221-4200&lt;/td&gt;&lt;td&gt;3600mm span, 3300mm rise reinforced concrete box culvert, single barrel&lt;/td&gt;&lt;td&gt;m&lt;/td&gt;&lt;td&gt;12 FEET SPAN, 11 FEET RISE REINFORCED CONCRETE BOX CULVERT, SINGLE BARREL&lt;/td&gt;&lt;td&gt;LNFT&lt;/td&gt;&lt;td&gt;0&lt;/td&gt;&lt;td&gt;3&lt;/td&gt;&lt;td&gt;N&lt;/td&gt;&lt;td&gt; &lt;/td&gt;&lt;td&gt;&lt;/td&gt;&lt;/tr&gt;</v>
      </c>
      <c r="Q1737" s="106" t="str">
        <f>IF(PayItems[[#This Row],[Date Added / Modified]]&gt;0,TEXT(PayItems[[#This Row],[Date Added / Modified]],"m/d/yyy"),"")</f>
        <v/>
      </c>
    </row>
    <row r="1738" spans="1:17" x14ac:dyDescent="0.2">
      <c r="A1738" s="6" t="s">
        <v>3208</v>
      </c>
      <c r="B1738" s="8" t="s">
        <v>3209</v>
      </c>
      <c r="C1738" s="8" t="s">
        <v>110</v>
      </c>
      <c r="D1738" s="8" t="s">
        <v>3210</v>
      </c>
      <c r="E1738" s="8" t="s">
        <v>63</v>
      </c>
      <c r="F1738" s="8">
        <v>0</v>
      </c>
      <c r="G1738" s="8">
        <v>3</v>
      </c>
      <c r="H1738" s="6" t="s">
        <v>344</v>
      </c>
      <c r="I1738" s="176" t="s">
        <v>11389</v>
      </c>
      <c r="J1738" s="176" t="s">
        <v>11389</v>
      </c>
      <c r="K1738" s="176" t="s">
        <v>11388</v>
      </c>
      <c r="L1738" s="8">
        <v>14</v>
      </c>
      <c r="M1738" s="116"/>
      <c r="P17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&lt;tr&gt;&lt;td&gt;60221-4250&lt;/td&gt;&lt;td&gt;3600mm span, 3600mm rise reinforced concrete box culvert, single barrel&lt;/td&gt;&lt;td&gt;m&lt;/td&gt;&lt;td&gt;12 FEET SPAN, 12 FEET RISE REINFORCED CONCRETE BOX CULVERT, SINGLE BARREL&lt;/td&gt;&lt;td&gt;LNFT&lt;/td&gt;&lt;td&gt;0&lt;/td&gt;&lt;td&gt;3&lt;/td&gt;&lt;td&gt;N&lt;/td&gt;&lt;td&gt; &lt;/td&gt;&lt;td&gt;&lt;/td&gt;&lt;/tr&gt;</v>
      </c>
      <c r="Q1738" s="106" t="str">
        <f>IF(PayItems[[#This Row],[Date Added / Modified]]&gt;0,TEXT(PayItems[[#This Row],[Date Added / Modified]],"m/d/yyy"),"")</f>
        <v/>
      </c>
    </row>
    <row r="1739" spans="1:17" x14ac:dyDescent="0.2">
      <c r="A1739" s="6" t="s">
        <v>3211</v>
      </c>
      <c r="B1739" s="8" t="s">
        <v>3212</v>
      </c>
      <c r="C1739" s="8" t="s">
        <v>110</v>
      </c>
      <c r="D1739" s="8" t="s">
        <v>3213</v>
      </c>
      <c r="E1739" s="8" t="s">
        <v>63</v>
      </c>
      <c r="F1739" s="8">
        <v>0</v>
      </c>
      <c r="G1739" s="8">
        <v>3</v>
      </c>
      <c r="H1739" s="6" t="s">
        <v>344</v>
      </c>
      <c r="I1739" s="176" t="s">
        <v>11389</v>
      </c>
      <c r="J1739" s="176" t="s">
        <v>11389</v>
      </c>
      <c r="K1739" s="176" t="s">
        <v>11388</v>
      </c>
      <c r="L1739" s="8">
        <v>14</v>
      </c>
      <c r="M1739" s="116"/>
      <c r="P17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&lt;tr&gt;&lt;td&gt;60221-4300&lt;/td&gt;&lt;td&gt;3600mm span, 4200mm rise reinforced concrete box culvert, single barrel&lt;/td&gt;&lt;td&gt;m&lt;/td&gt;&lt;td&gt;12 FEET SPAN, 14 FEET RISE REINFORCED CONCRETE BOX CULVERT, SINGLE BARREL&lt;/td&gt;&lt;td&gt;LNFT&lt;/td&gt;&lt;td&gt;0&lt;/td&gt;&lt;td&gt;3&lt;/td&gt;&lt;td&gt;N&lt;/td&gt;&lt;td&gt; &lt;/td&gt;&lt;td&gt;&lt;/td&gt;&lt;/tr&gt;</v>
      </c>
      <c r="Q1739" s="106" t="str">
        <f>IF(PayItems[[#This Row],[Date Added / Modified]]&gt;0,TEXT(PayItems[[#This Row],[Date Added / Modified]],"m/d/yyy"),"")</f>
        <v/>
      </c>
    </row>
    <row r="1740" spans="1:17" x14ac:dyDescent="0.2">
      <c r="A1740" s="6" t="s">
        <v>3214</v>
      </c>
      <c r="B1740" s="8" t="s">
        <v>3215</v>
      </c>
      <c r="C1740" s="8" t="s">
        <v>110</v>
      </c>
      <c r="D1740" s="8" t="s">
        <v>3216</v>
      </c>
      <c r="E1740" s="8" t="s">
        <v>63</v>
      </c>
      <c r="F1740" s="8">
        <v>0</v>
      </c>
      <c r="G1740" s="8">
        <v>3</v>
      </c>
      <c r="H1740" s="6" t="s">
        <v>344</v>
      </c>
      <c r="I1740" s="176" t="s">
        <v>11389</v>
      </c>
      <c r="J1740" s="176" t="s">
        <v>11389</v>
      </c>
      <c r="K1740" s="176" t="s">
        <v>11388</v>
      </c>
      <c r="L1740" s="8">
        <v>14</v>
      </c>
      <c r="M1740" s="116"/>
      <c r="P17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&lt;tr&gt;&lt;td&gt;60221-4350&lt;/td&gt;&lt;td&gt;4200mm span, 1800mm rise reinforced concrete box culvert, single barrel&lt;/td&gt;&lt;td&gt;m&lt;/td&gt;&lt;td&gt;14 FEET SPAN, 6 FEET RISE REINFORCED CONCRETE BOX CULVERT, SINGLE BARREL&lt;/td&gt;&lt;td&gt;LNFT&lt;/td&gt;&lt;td&gt;0&lt;/td&gt;&lt;td&gt;3&lt;/td&gt;&lt;td&gt;N&lt;/td&gt;&lt;td&gt; &lt;/td&gt;&lt;td&gt;&lt;/td&gt;&lt;/tr&gt;</v>
      </c>
      <c r="Q1740" s="106" t="str">
        <f>IF(PayItems[[#This Row],[Date Added / Modified]]&gt;0,TEXT(PayItems[[#This Row],[Date Added / Modified]],"m/d/yyy"),"")</f>
        <v/>
      </c>
    </row>
    <row r="1741" spans="1:17" x14ac:dyDescent="0.2">
      <c r="A1741" s="6" t="s">
        <v>3217</v>
      </c>
      <c r="B1741" s="8" t="s">
        <v>3218</v>
      </c>
      <c r="C1741" s="8" t="s">
        <v>110</v>
      </c>
      <c r="D1741" s="8" t="s">
        <v>3219</v>
      </c>
      <c r="E1741" s="8" t="s">
        <v>63</v>
      </c>
      <c r="F1741" s="8">
        <v>0</v>
      </c>
      <c r="G1741" s="8">
        <v>3</v>
      </c>
      <c r="H1741" s="6" t="s">
        <v>344</v>
      </c>
      <c r="I1741" s="176" t="s">
        <v>11389</v>
      </c>
      <c r="J1741" s="176" t="s">
        <v>11389</v>
      </c>
      <c r="K1741" s="176" t="s">
        <v>11388</v>
      </c>
      <c r="L1741" s="8">
        <v>14</v>
      </c>
      <c r="M1741" s="116"/>
      <c r="P17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&lt;tr&gt;&lt;td&gt;60221-4400&lt;/td&gt;&lt;td&gt;4200mm span, 2100mm rise reinforced concrete box culvert, single barrel&lt;/td&gt;&lt;td&gt;m&lt;/td&gt;&lt;td&gt;14 FEET SPAN, 7 FEET RISE REINFORCED CONCRETE BOX CULVERT, SINGLE BARREL&lt;/td&gt;&lt;td&gt;LNFT&lt;/td&gt;&lt;td&gt;0&lt;/td&gt;&lt;td&gt;3&lt;/td&gt;&lt;td&gt;N&lt;/td&gt;&lt;td&gt; &lt;/td&gt;&lt;td&gt;&lt;/td&gt;&lt;/tr&gt;</v>
      </c>
      <c r="Q1741" s="106" t="str">
        <f>IF(PayItems[[#This Row],[Date Added / Modified]]&gt;0,TEXT(PayItems[[#This Row],[Date Added / Modified]],"m/d/yyy"),"")</f>
        <v/>
      </c>
    </row>
    <row r="1742" spans="1:17" x14ac:dyDescent="0.2">
      <c r="A1742" s="6" t="s">
        <v>3220</v>
      </c>
      <c r="B1742" s="8" t="s">
        <v>3221</v>
      </c>
      <c r="C1742" s="8" t="s">
        <v>110</v>
      </c>
      <c r="D1742" s="8" t="s">
        <v>3222</v>
      </c>
      <c r="E1742" s="8" t="s">
        <v>63</v>
      </c>
      <c r="F1742" s="8">
        <v>0</v>
      </c>
      <c r="G1742" s="8">
        <v>3</v>
      </c>
      <c r="H1742" s="6" t="s">
        <v>344</v>
      </c>
      <c r="I1742" s="176" t="s">
        <v>11389</v>
      </c>
      <c r="J1742" s="176" t="s">
        <v>11389</v>
      </c>
      <c r="K1742" s="176" t="s">
        <v>11388</v>
      </c>
      <c r="L1742" s="8">
        <v>14</v>
      </c>
      <c r="M1742" s="116"/>
      <c r="P17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&lt;tr&gt;&lt;td&gt;60221-4450&lt;/td&gt;&lt;td&gt;4200mm span, 2400mm rise reinforced concrete box culvert, single barrel&lt;/td&gt;&lt;td&gt;m&lt;/td&gt;&lt;td&gt;14 FEET SPAN, 8 FEET RISE REINFORCED CONCRETE BOX CULVERT, SINGLE BARREL&lt;/td&gt;&lt;td&gt;LNFT&lt;/td&gt;&lt;td&gt;0&lt;/td&gt;&lt;td&gt;3&lt;/td&gt;&lt;td&gt;N&lt;/td&gt;&lt;td&gt; &lt;/td&gt;&lt;td&gt;&lt;/td&gt;&lt;/tr&gt;</v>
      </c>
      <c r="Q1742" s="106" t="str">
        <f>IF(PayItems[[#This Row],[Date Added / Modified]]&gt;0,TEXT(PayItems[[#This Row],[Date Added / Modified]],"m/d/yyy"),"")</f>
        <v/>
      </c>
    </row>
    <row r="1743" spans="1:17" x14ac:dyDescent="0.2">
      <c r="A1743" s="6" t="s">
        <v>3223</v>
      </c>
      <c r="B1743" s="8" t="s">
        <v>3224</v>
      </c>
      <c r="C1743" s="8" t="s">
        <v>110</v>
      </c>
      <c r="D1743" s="8" t="s">
        <v>3225</v>
      </c>
      <c r="E1743" s="8" t="s">
        <v>63</v>
      </c>
      <c r="F1743" s="8">
        <v>0</v>
      </c>
      <c r="G1743" s="8">
        <v>3</v>
      </c>
      <c r="H1743" s="6" t="s">
        <v>344</v>
      </c>
      <c r="I1743" s="176" t="s">
        <v>11389</v>
      </c>
      <c r="J1743" s="176" t="s">
        <v>11389</v>
      </c>
      <c r="K1743" s="176" t="s">
        <v>11388</v>
      </c>
      <c r="L1743" s="8">
        <v>14</v>
      </c>
      <c r="M1743" s="116"/>
      <c r="P17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&lt;tr&gt;&lt;td&gt;60221-4500&lt;/td&gt;&lt;td&gt;4200mm span, 2700mm rise reinforced concrete box culvert, single barrel&lt;/td&gt;&lt;td&gt;m&lt;/td&gt;&lt;td&gt;14 FEET SPAN, 9 FEET RISE REINFORCED CONCRETE BOX CULVERT, SINGLE BARREL&lt;/td&gt;&lt;td&gt;LNFT&lt;/td&gt;&lt;td&gt;0&lt;/td&gt;&lt;td&gt;3&lt;/td&gt;&lt;td&gt;N&lt;/td&gt;&lt;td&gt; &lt;/td&gt;&lt;td&gt;&lt;/td&gt;&lt;/tr&gt;</v>
      </c>
      <c r="Q1743" s="106" t="str">
        <f>IF(PayItems[[#This Row],[Date Added / Modified]]&gt;0,TEXT(PayItems[[#This Row],[Date Added / Modified]],"m/d/yyy"),"")</f>
        <v/>
      </c>
    </row>
    <row r="1744" spans="1:17" x14ac:dyDescent="0.2">
      <c r="A1744" s="6" t="s">
        <v>3226</v>
      </c>
      <c r="B1744" s="8" t="s">
        <v>3227</v>
      </c>
      <c r="C1744" s="8" t="s">
        <v>110</v>
      </c>
      <c r="D1744" s="8" t="s">
        <v>3228</v>
      </c>
      <c r="E1744" s="8" t="s">
        <v>63</v>
      </c>
      <c r="F1744" s="8">
        <v>0</v>
      </c>
      <c r="G1744" s="8">
        <v>3</v>
      </c>
      <c r="H1744" s="6" t="s">
        <v>344</v>
      </c>
      <c r="I1744" s="176" t="s">
        <v>11389</v>
      </c>
      <c r="J1744" s="176" t="s">
        <v>11389</v>
      </c>
      <c r="K1744" s="176" t="s">
        <v>11388</v>
      </c>
      <c r="L1744" s="8">
        <v>14</v>
      </c>
      <c r="M1744" s="116"/>
      <c r="P17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&lt;tr&gt;&lt;td&gt;60221-4550&lt;/td&gt;&lt;td&gt;4200mm span, 3000mm rise reinforced concrete box culvert, single barrel&lt;/td&gt;&lt;td&gt;m&lt;/td&gt;&lt;td&gt;14 FEET SPAN, 10 FEET RISE REINFORCED CONCRETE BOX CULVERT, SINGLE BARREL&lt;/td&gt;&lt;td&gt;LNFT&lt;/td&gt;&lt;td&gt;0&lt;/td&gt;&lt;td&gt;3&lt;/td&gt;&lt;td&gt;N&lt;/td&gt;&lt;td&gt; &lt;/td&gt;&lt;td&gt;&lt;/td&gt;&lt;/tr&gt;</v>
      </c>
      <c r="Q1744" s="106" t="str">
        <f>IF(PayItems[[#This Row],[Date Added / Modified]]&gt;0,TEXT(PayItems[[#This Row],[Date Added / Modified]],"m/d/yyy"),"")</f>
        <v/>
      </c>
    </row>
    <row r="1745" spans="1:17" x14ac:dyDescent="0.2">
      <c r="A1745" s="6" t="s">
        <v>3229</v>
      </c>
      <c r="B1745" s="8" t="s">
        <v>3230</v>
      </c>
      <c r="C1745" s="8" t="s">
        <v>110</v>
      </c>
      <c r="D1745" s="8" t="s">
        <v>3231</v>
      </c>
      <c r="E1745" s="8" t="s">
        <v>63</v>
      </c>
      <c r="F1745" s="8">
        <v>0</v>
      </c>
      <c r="G1745" s="8">
        <v>3</v>
      </c>
      <c r="H1745" s="6" t="s">
        <v>344</v>
      </c>
      <c r="I1745" s="176" t="s">
        <v>11389</v>
      </c>
      <c r="J1745" s="176" t="s">
        <v>11389</v>
      </c>
      <c r="K1745" s="176" t="s">
        <v>11388</v>
      </c>
      <c r="L1745" s="8">
        <v>14</v>
      </c>
      <c r="M1745" s="116"/>
      <c r="P17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&lt;tr&gt;&lt;td&gt;60221-4600&lt;/td&gt;&lt;td&gt;4200mm span, 3300mm rise reinforced concrete box culvert, single barrel&lt;/td&gt;&lt;td&gt;m&lt;/td&gt;&lt;td&gt;14 FEET SPAN, 11 FEET RISE REINFORCED CONCRETE BOX CULVERT, SINGLE BARREL&lt;/td&gt;&lt;td&gt;LNFT&lt;/td&gt;&lt;td&gt;0&lt;/td&gt;&lt;td&gt;3&lt;/td&gt;&lt;td&gt;N&lt;/td&gt;&lt;td&gt; &lt;/td&gt;&lt;td&gt;&lt;/td&gt;&lt;/tr&gt;</v>
      </c>
      <c r="Q1745" s="106" t="str">
        <f>IF(PayItems[[#This Row],[Date Added / Modified]]&gt;0,TEXT(PayItems[[#This Row],[Date Added / Modified]],"m/d/yyy"),"")</f>
        <v/>
      </c>
    </row>
    <row r="1746" spans="1:17" x14ac:dyDescent="0.2">
      <c r="A1746" s="6" t="s">
        <v>3232</v>
      </c>
      <c r="B1746" s="8" t="s">
        <v>3233</v>
      </c>
      <c r="C1746" s="8" t="s">
        <v>110</v>
      </c>
      <c r="D1746" s="8" t="s">
        <v>3234</v>
      </c>
      <c r="E1746" s="8" t="s">
        <v>63</v>
      </c>
      <c r="F1746" s="8">
        <v>0</v>
      </c>
      <c r="G1746" s="8">
        <v>3</v>
      </c>
      <c r="H1746" s="6" t="s">
        <v>344</v>
      </c>
      <c r="I1746" s="176" t="s">
        <v>11389</v>
      </c>
      <c r="J1746" s="176" t="s">
        <v>11389</v>
      </c>
      <c r="K1746" s="176" t="s">
        <v>11388</v>
      </c>
      <c r="L1746" s="8">
        <v>14</v>
      </c>
      <c r="M1746" s="116"/>
      <c r="P17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&lt;tr&gt;&lt;td&gt;60221-4650&lt;/td&gt;&lt;td&gt;4200mm span, 3600mm rise reinforced concrete box culvert, single barrel&lt;/td&gt;&lt;td&gt;m&lt;/td&gt;&lt;td&gt;14 FEET SPAN, 12 FEET RISE REINFORCED CONCRETE BOX CULVERT, SINGLE BARREL&lt;/td&gt;&lt;td&gt;LNFT&lt;/td&gt;&lt;td&gt;0&lt;/td&gt;&lt;td&gt;3&lt;/td&gt;&lt;td&gt;N&lt;/td&gt;&lt;td&gt; &lt;/td&gt;&lt;td&gt;&lt;/td&gt;&lt;/tr&gt;</v>
      </c>
      <c r="Q1746" s="106" t="str">
        <f>IF(PayItems[[#This Row],[Date Added / Modified]]&gt;0,TEXT(PayItems[[#This Row],[Date Added / Modified]],"m/d/yyy"),"")</f>
        <v/>
      </c>
    </row>
    <row r="1747" spans="1:17" x14ac:dyDescent="0.2">
      <c r="A1747" s="6" t="s">
        <v>3235</v>
      </c>
      <c r="B1747" s="8" t="s">
        <v>3236</v>
      </c>
      <c r="C1747" s="8" t="s">
        <v>110</v>
      </c>
      <c r="D1747" s="8" t="s">
        <v>3237</v>
      </c>
      <c r="E1747" s="8" t="s">
        <v>63</v>
      </c>
      <c r="F1747" s="8">
        <v>0</v>
      </c>
      <c r="G1747" s="8">
        <v>3</v>
      </c>
      <c r="H1747" s="6" t="s">
        <v>344</v>
      </c>
      <c r="I1747" s="176" t="s">
        <v>11389</v>
      </c>
      <c r="J1747" s="176" t="s">
        <v>11389</v>
      </c>
      <c r="K1747" s="176" t="s">
        <v>11388</v>
      </c>
      <c r="L1747" s="8">
        <v>14</v>
      </c>
      <c r="M1747" s="116"/>
      <c r="P17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&lt;tr&gt;&lt;td&gt;60221-4700&lt;/td&gt;&lt;td&gt;4200mm span, 4200mm rise reinforced concrete box culvert, single barrel&lt;/td&gt;&lt;td&gt;m&lt;/td&gt;&lt;td&gt;14 FEET SPAN, 14 FEET RISE REINFORCED CONCRETE BOX CULVERT, SINGLE BARREL&lt;/td&gt;&lt;td&gt;LNFT&lt;/td&gt;&lt;td&gt;0&lt;/td&gt;&lt;td&gt;3&lt;/td&gt;&lt;td&gt;N&lt;/td&gt;&lt;td&gt; &lt;/td&gt;&lt;td&gt;&lt;/td&gt;&lt;/tr&gt;</v>
      </c>
      <c r="Q1747" s="106" t="str">
        <f>IF(PayItems[[#This Row],[Date Added / Modified]]&gt;0,TEXT(PayItems[[#This Row],[Date Added / Modified]],"m/d/yyy"),"")</f>
        <v/>
      </c>
    </row>
    <row r="1748" spans="1:17" x14ac:dyDescent="0.2">
      <c r="A1748" s="6" t="s">
        <v>3238</v>
      </c>
      <c r="B1748" s="8" t="s">
        <v>3239</v>
      </c>
      <c r="C1748" s="8" t="s">
        <v>110</v>
      </c>
      <c r="D1748" s="8" t="s">
        <v>3240</v>
      </c>
      <c r="E1748" s="8" t="s">
        <v>63</v>
      </c>
      <c r="F1748" s="8">
        <v>0</v>
      </c>
      <c r="G1748" s="8">
        <v>3</v>
      </c>
      <c r="H1748" s="6" t="s">
        <v>344</v>
      </c>
      <c r="I1748" s="176" t="s">
        <v>11389</v>
      </c>
      <c r="J1748" s="176" t="s">
        <v>11389</v>
      </c>
      <c r="K1748" s="176" t="s">
        <v>11388</v>
      </c>
      <c r="L1748" s="8">
        <v>14</v>
      </c>
      <c r="M1748" s="116"/>
      <c r="P17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&lt;tr&gt;&lt;td&gt;60221-4750&lt;/td&gt;&lt;td&gt;4200mm span, 4800mm rise reinforced concrete box culvert, single barrel&lt;/td&gt;&lt;td&gt;m&lt;/td&gt;&lt;td&gt;14 FEET SPAN, 16 FEET RISE REINFORCED CONCRETE BOX CULVERT, SINGLE BARREL&lt;/td&gt;&lt;td&gt;LNFT&lt;/td&gt;&lt;td&gt;0&lt;/td&gt;&lt;td&gt;3&lt;/td&gt;&lt;td&gt;N&lt;/td&gt;&lt;td&gt; &lt;/td&gt;&lt;td&gt;&lt;/td&gt;&lt;/tr&gt;</v>
      </c>
      <c r="Q1748" s="106" t="str">
        <f>IF(PayItems[[#This Row],[Date Added / Modified]]&gt;0,TEXT(PayItems[[#This Row],[Date Added / Modified]],"m/d/yyy"),"")</f>
        <v/>
      </c>
    </row>
    <row r="1749" spans="1:17" x14ac:dyDescent="0.2">
      <c r="A1749" s="6" t="s">
        <v>3241</v>
      </c>
      <c r="B1749" s="8" t="s">
        <v>3242</v>
      </c>
      <c r="C1749" s="8" t="s">
        <v>110</v>
      </c>
      <c r="D1749" s="8" t="s">
        <v>3243</v>
      </c>
      <c r="E1749" s="8" t="s">
        <v>63</v>
      </c>
      <c r="F1749" s="8">
        <v>0</v>
      </c>
      <c r="G1749" s="8">
        <v>3</v>
      </c>
      <c r="H1749" s="8" t="s">
        <v>344</v>
      </c>
      <c r="I1749" s="176" t="s">
        <v>11389</v>
      </c>
      <c r="J1749" s="176" t="s">
        <v>11389</v>
      </c>
      <c r="K1749" s="176" t="s">
        <v>11388</v>
      </c>
      <c r="L1749" s="8">
        <v>14</v>
      </c>
      <c r="M1749" s="116"/>
      <c r="P17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&lt;tr&gt;&lt;td&gt;60221-4770&lt;/td&gt;&lt;td&gt;4800mm span, 3000mm rise reinforced concrete box culvert, single barrel&lt;/td&gt;&lt;td&gt;m&lt;/td&gt;&lt;td&gt;16 FEET SPAN, 10 FEET RISE REINFORCED CONCRETE BOX CULVERT, SINGLE BARREL&lt;/td&gt;&lt;td&gt;LNFT&lt;/td&gt;&lt;td&gt;0&lt;/td&gt;&lt;td&gt;3&lt;/td&gt;&lt;td&gt;N&lt;/td&gt;&lt;td&gt; &lt;/td&gt;&lt;td&gt;&lt;/td&gt;&lt;/tr&gt;</v>
      </c>
      <c r="Q1749" s="106" t="str">
        <f>IF(PayItems[[#This Row],[Date Added / Modified]]&gt;0,TEXT(PayItems[[#This Row],[Date Added / Modified]],"m/d/yyy"),"")</f>
        <v/>
      </c>
    </row>
    <row r="1750" spans="1:17" x14ac:dyDescent="0.2">
      <c r="A1750" s="6" t="s">
        <v>3244</v>
      </c>
      <c r="B1750" s="8" t="s">
        <v>3245</v>
      </c>
      <c r="C1750" s="8" t="s">
        <v>110</v>
      </c>
      <c r="D1750" s="8" t="s">
        <v>3246</v>
      </c>
      <c r="E1750" s="8" t="s">
        <v>63</v>
      </c>
      <c r="F1750" s="8">
        <v>0</v>
      </c>
      <c r="G1750" s="8">
        <v>3</v>
      </c>
      <c r="H1750" s="6" t="s">
        <v>344</v>
      </c>
      <c r="I1750" s="176" t="s">
        <v>11389</v>
      </c>
      <c r="J1750" s="176" t="s">
        <v>11389</v>
      </c>
      <c r="K1750" s="176" t="s">
        <v>11388</v>
      </c>
      <c r="L1750" s="8">
        <v>14</v>
      </c>
      <c r="M1750" s="116"/>
      <c r="P17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&lt;tr&gt;&lt;td&gt;60221-4800&lt;/td&gt;&lt;td&gt;7200mm span, 2400mm rise reinforced concrete box culvert, single barrel&lt;/td&gt;&lt;td&gt;m&lt;/td&gt;&lt;td&gt;24 FEET SPAN, 8 FEET RISE REINFORCED CONCRETE BOX CULVERT, SINGLE BARREL&lt;/td&gt;&lt;td&gt;LNFT&lt;/td&gt;&lt;td&gt;0&lt;/td&gt;&lt;td&gt;3&lt;/td&gt;&lt;td&gt;N&lt;/td&gt;&lt;td&gt; &lt;/td&gt;&lt;td&gt;&lt;/td&gt;&lt;/tr&gt;</v>
      </c>
      <c r="Q1750" s="106" t="str">
        <f>IF(PayItems[[#This Row],[Date Added / Modified]]&gt;0,TEXT(PayItems[[#This Row],[Date Added / Modified]],"m/d/yyy"),"")</f>
        <v/>
      </c>
    </row>
    <row r="1751" spans="1:17" x14ac:dyDescent="0.2">
      <c r="A1751" s="6" t="s">
        <v>3247</v>
      </c>
      <c r="B1751" s="8" t="s">
        <v>3248</v>
      </c>
      <c r="C1751" s="8" t="s">
        <v>110</v>
      </c>
      <c r="D1751" s="8" t="s">
        <v>3249</v>
      </c>
      <c r="E1751" s="8" t="s">
        <v>63</v>
      </c>
      <c r="F1751" s="8">
        <v>0</v>
      </c>
      <c r="G1751" s="8">
        <v>3</v>
      </c>
      <c r="H1751" s="6" t="s">
        <v>344</v>
      </c>
      <c r="I1751" s="176" t="s">
        <v>11389</v>
      </c>
      <c r="J1751" s="176" t="s">
        <v>11389</v>
      </c>
      <c r="K1751" s="176" t="s">
        <v>11388</v>
      </c>
      <c r="L1751" s="8">
        <v>14</v>
      </c>
      <c r="M1751" s="116"/>
      <c r="P17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&lt;tr&gt;&lt;td&gt;60222-0100&lt;/td&gt;&lt;td&gt;900mm span, 900mm rise reinforced concrete box culvert, double barrel&lt;/td&gt;&lt;td&gt;m&lt;/td&gt;&lt;td&gt;3 FEET SPAN, 3 FEET RISE REINFORCED CONCRETE BOX CULVERT, DOUBLE BARREL&lt;/td&gt;&lt;td&gt;LNFT&lt;/td&gt;&lt;td&gt;0&lt;/td&gt;&lt;td&gt;3&lt;/td&gt;&lt;td&gt;N&lt;/td&gt;&lt;td&gt; &lt;/td&gt;&lt;td&gt;&lt;/td&gt;&lt;/tr&gt;</v>
      </c>
      <c r="Q1751" s="106" t="str">
        <f>IF(PayItems[[#This Row],[Date Added / Modified]]&gt;0,TEXT(PayItems[[#This Row],[Date Added / Modified]],"m/d/yyy"),"")</f>
        <v/>
      </c>
    </row>
    <row r="1752" spans="1:17" x14ac:dyDescent="0.2">
      <c r="A1752" s="6" t="s">
        <v>3250</v>
      </c>
      <c r="B1752" s="8" t="s">
        <v>3251</v>
      </c>
      <c r="C1752" s="8" t="s">
        <v>110</v>
      </c>
      <c r="D1752" s="8" t="s">
        <v>3252</v>
      </c>
      <c r="E1752" s="8" t="s">
        <v>63</v>
      </c>
      <c r="F1752" s="8">
        <v>0</v>
      </c>
      <c r="G1752" s="8">
        <v>3</v>
      </c>
      <c r="H1752" s="6" t="s">
        <v>344</v>
      </c>
      <c r="I1752" s="176" t="s">
        <v>11389</v>
      </c>
      <c r="J1752" s="176" t="s">
        <v>11389</v>
      </c>
      <c r="K1752" s="176" t="s">
        <v>11388</v>
      </c>
      <c r="L1752" s="8">
        <v>14</v>
      </c>
      <c r="M1752" s="116"/>
      <c r="P17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&lt;tr&gt;&lt;td&gt;60222-0150&lt;/td&gt;&lt;td&gt;900mm span, 1200mm rise reinforced concrete box culvert, double barrel&lt;/td&gt;&lt;td&gt;m&lt;/td&gt;&lt;td&gt;3 FEET SPAN, 4 FEET RISE REINFORCED CONCRETE BOX CULVERT, DOUBLE BARREL&lt;/td&gt;&lt;td&gt;LNFT&lt;/td&gt;&lt;td&gt;0&lt;/td&gt;&lt;td&gt;3&lt;/td&gt;&lt;td&gt;N&lt;/td&gt;&lt;td&gt; &lt;/td&gt;&lt;td&gt;&lt;/td&gt;&lt;/tr&gt;</v>
      </c>
      <c r="Q1752" s="106" t="str">
        <f>IF(PayItems[[#This Row],[Date Added / Modified]]&gt;0,TEXT(PayItems[[#This Row],[Date Added / Modified]],"m/d/yyy"),"")</f>
        <v/>
      </c>
    </row>
    <row r="1753" spans="1:17" x14ac:dyDescent="0.2">
      <c r="A1753" s="6" t="s">
        <v>3253</v>
      </c>
      <c r="B1753" s="8" t="s">
        <v>3254</v>
      </c>
      <c r="C1753" s="8" t="s">
        <v>110</v>
      </c>
      <c r="D1753" s="8" t="s">
        <v>3255</v>
      </c>
      <c r="E1753" s="8" t="s">
        <v>63</v>
      </c>
      <c r="F1753" s="8">
        <v>0</v>
      </c>
      <c r="G1753" s="8">
        <v>3</v>
      </c>
      <c r="H1753" s="6" t="s">
        <v>344</v>
      </c>
      <c r="I1753" s="176" t="s">
        <v>11389</v>
      </c>
      <c r="J1753" s="176" t="s">
        <v>11389</v>
      </c>
      <c r="K1753" s="176" t="s">
        <v>11388</v>
      </c>
      <c r="L1753" s="8">
        <v>14</v>
      </c>
      <c r="M1753" s="116"/>
      <c r="P17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&lt;tr&gt;&lt;td&gt;60222-0200&lt;/td&gt;&lt;td&gt;900mm span, 1500mm rise reinforced concrete box culvert, double barrel&lt;/td&gt;&lt;td&gt;m&lt;/td&gt;&lt;td&gt;3 FEET SPAN, 5 FEET RISE REINFORCED CONCRETE BOX CULVERT, DOUBLE BARREL&lt;/td&gt;&lt;td&gt;LNFT&lt;/td&gt;&lt;td&gt;0&lt;/td&gt;&lt;td&gt;3&lt;/td&gt;&lt;td&gt;N&lt;/td&gt;&lt;td&gt; &lt;/td&gt;&lt;td&gt;&lt;/td&gt;&lt;/tr&gt;</v>
      </c>
      <c r="Q1753" s="106" t="str">
        <f>IF(PayItems[[#This Row],[Date Added / Modified]]&gt;0,TEXT(PayItems[[#This Row],[Date Added / Modified]],"m/d/yyy"),"")</f>
        <v/>
      </c>
    </row>
    <row r="1754" spans="1:17" x14ac:dyDescent="0.2">
      <c r="A1754" s="6" t="s">
        <v>3256</v>
      </c>
      <c r="B1754" s="8" t="s">
        <v>3257</v>
      </c>
      <c r="C1754" s="8" t="s">
        <v>110</v>
      </c>
      <c r="D1754" s="8" t="s">
        <v>3258</v>
      </c>
      <c r="E1754" s="8" t="s">
        <v>63</v>
      </c>
      <c r="F1754" s="8">
        <v>0</v>
      </c>
      <c r="G1754" s="8">
        <v>3</v>
      </c>
      <c r="H1754" s="6" t="s">
        <v>344</v>
      </c>
      <c r="I1754" s="176" t="s">
        <v>11389</v>
      </c>
      <c r="J1754" s="176" t="s">
        <v>11389</v>
      </c>
      <c r="K1754" s="176" t="s">
        <v>11388</v>
      </c>
      <c r="L1754" s="8">
        <v>14</v>
      </c>
      <c r="M1754" s="116"/>
      <c r="P17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&lt;tr&gt;&lt;td&gt;60222-0250&lt;/td&gt;&lt;td&gt;900mm span, 1800mm rise reinforced concrete box culvert, double barrel&lt;/td&gt;&lt;td&gt;m&lt;/td&gt;&lt;td&gt;3 FEET SPAN, 6 FEET RISE REINFORCED CONCRETE BOX CULVERT, DOUBLE BARREL&lt;/td&gt;&lt;td&gt;LNFT&lt;/td&gt;&lt;td&gt;0&lt;/td&gt;&lt;td&gt;3&lt;/td&gt;&lt;td&gt;N&lt;/td&gt;&lt;td&gt; &lt;/td&gt;&lt;td&gt;&lt;/td&gt;&lt;/tr&gt;</v>
      </c>
      <c r="Q1754" s="106" t="str">
        <f>IF(PayItems[[#This Row],[Date Added / Modified]]&gt;0,TEXT(PayItems[[#This Row],[Date Added / Modified]],"m/d/yyy"),"")</f>
        <v/>
      </c>
    </row>
    <row r="1755" spans="1:17" x14ac:dyDescent="0.2">
      <c r="A1755" s="6" t="s">
        <v>3259</v>
      </c>
      <c r="B1755" s="8" t="s">
        <v>3260</v>
      </c>
      <c r="C1755" s="8" t="s">
        <v>110</v>
      </c>
      <c r="D1755" s="8" t="s">
        <v>3261</v>
      </c>
      <c r="E1755" s="8" t="s">
        <v>63</v>
      </c>
      <c r="F1755" s="8">
        <v>0</v>
      </c>
      <c r="G1755" s="8">
        <v>3</v>
      </c>
      <c r="H1755" s="6" t="s">
        <v>344</v>
      </c>
      <c r="I1755" s="176" t="s">
        <v>11389</v>
      </c>
      <c r="J1755" s="176" t="s">
        <v>11389</v>
      </c>
      <c r="K1755" s="176" t="s">
        <v>11388</v>
      </c>
      <c r="L1755" s="8">
        <v>14</v>
      </c>
      <c r="M1755" s="116"/>
      <c r="P17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&lt;tr&gt;&lt;td&gt;60222-0300&lt;/td&gt;&lt;td&gt;1200mm span, 900mm rise reinforced concrete box culvert, double barrel&lt;/td&gt;&lt;td&gt;m&lt;/td&gt;&lt;td&gt;4 FEET SPAN, 3 FEET RISE REINFORCED CONCRETE BOX CULVERT, DOUBLE BARREL&lt;/td&gt;&lt;td&gt;LNFT&lt;/td&gt;&lt;td&gt;0&lt;/td&gt;&lt;td&gt;3&lt;/td&gt;&lt;td&gt;N&lt;/td&gt;&lt;td&gt; &lt;/td&gt;&lt;td&gt;&lt;/td&gt;&lt;/tr&gt;</v>
      </c>
      <c r="Q1755" s="106" t="str">
        <f>IF(PayItems[[#This Row],[Date Added / Modified]]&gt;0,TEXT(PayItems[[#This Row],[Date Added / Modified]],"m/d/yyy"),"")</f>
        <v/>
      </c>
    </row>
    <row r="1756" spans="1:17" x14ac:dyDescent="0.2">
      <c r="A1756" s="6" t="s">
        <v>3262</v>
      </c>
      <c r="B1756" s="8" t="s">
        <v>3263</v>
      </c>
      <c r="C1756" s="8" t="s">
        <v>110</v>
      </c>
      <c r="D1756" s="8" t="s">
        <v>3264</v>
      </c>
      <c r="E1756" s="8" t="s">
        <v>63</v>
      </c>
      <c r="F1756" s="8">
        <v>0</v>
      </c>
      <c r="G1756" s="8">
        <v>3</v>
      </c>
      <c r="H1756" s="6" t="s">
        <v>344</v>
      </c>
      <c r="I1756" s="176" t="s">
        <v>11389</v>
      </c>
      <c r="J1756" s="176" t="s">
        <v>11389</v>
      </c>
      <c r="K1756" s="176" t="s">
        <v>11388</v>
      </c>
      <c r="L1756" s="8">
        <v>14</v>
      </c>
      <c r="M1756" s="116"/>
      <c r="P17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&lt;tr&gt;&lt;td&gt;60222-0350&lt;/td&gt;&lt;td&gt;1200mm span, 1200mm rise reinforced concrete box culvert, double barrel&lt;/td&gt;&lt;td&gt;m&lt;/td&gt;&lt;td&gt;4 FEET SPAN, 4 FEET RISE REINFORCED CONCRETE BOX CULVERT, DOUBLE BARREL&lt;/td&gt;&lt;td&gt;LNFT&lt;/td&gt;&lt;td&gt;0&lt;/td&gt;&lt;td&gt;3&lt;/td&gt;&lt;td&gt;N&lt;/td&gt;&lt;td&gt; &lt;/td&gt;&lt;td&gt;&lt;/td&gt;&lt;/tr&gt;</v>
      </c>
      <c r="Q1756" s="106" t="str">
        <f>IF(PayItems[[#This Row],[Date Added / Modified]]&gt;0,TEXT(PayItems[[#This Row],[Date Added / Modified]],"m/d/yyy"),"")</f>
        <v/>
      </c>
    </row>
    <row r="1757" spans="1:17" x14ac:dyDescent="0.2">
      <c r="A1757" s="6" t="s">
        <v>3265</v>
      </c>
      <c r="B1757" s="8" t="s">
        <v>3266</v>
      </c>
      <c r="C1757" s="8" t="s">
        <v>110</v>
      </c>
      <c r="D1757" s="8" t="s">
        <v>3267</v>
      </c>
      <c r="E1757" s="8" t="s">
        <v>63</v>
      </c>
      <c r="F1757" s="8">
        <v>0</v>
      </c>
      <c r="G1757" s="8">
        <v>3</v>
      </c>
      <c r="H1757" s="6" t="s">
        <v>344</v>
      </c>
      <c r="I1757" s="176" t="s">
        <v>11389</v>
      </c>
      <c r="J1757" s="176" t="s">
        <v>11389</v>
      </c>
      <c r="K1757" s="176" t="s">
        <v>11388</v>
      </c>
      <c r="L1757" s="8">
        <v>14</v>
      </c>
      <c r="M1757" s="116"/>
      <c r="P17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&lt;tr&gt;&lt;td&gt;60222-0400&lt;/td&gt;&lt;td&gt;1200mm span, 1500mm rise reinforced concrete box culvert, double barrel&lt;/td&gt;&lt;td&gt;m&lt;/td&gt;&lt;td&gt;4 FEET SPAN, 5 FEET RISE REINFORCED CONCRETE BOX CULVERT, DOUBLE BARREL&lt;/td&gt;&lt;td&gt;LNFT&lt;/td&gt;&lt;td&gt;0&lt;/td&gt;&lt;td&gt;3&lt;/td&gt;&lt;td&gt;N&lt;/td&gt;&lt;td&gt; &lt;/td&gt;&lt;td&gt;&lt;/td&gt;&lt;/tr&gt;</v>
      </c>
      <c r="Q1757" s="106" t="str">
        <f>IF(PayItems[[#This Row],[Date Added / Modified]]&gt;0,TEXT(PayItems[[#This Row],[Date Added / Modified]],"m/d/yyy"),"")</f>
        <v/>
      </c>
    </row>
    <row r="1758" spans="1:17" x14ac:dyDescent="0.2">
      <c r="A1758" s="6" t="s">
        <v>3268</v>
      </c>
      <c r="B1758" s="8" t="s">
        <v>3269</v>
      </c>
      <c r="C1758" s="8" t="s">
        <v>110</v>
      </c>
      <c r="D1758" s="8" t="s">
        <v>3270</v>
      </c>
      <c r="E1758" s="8" t="s">
        <v>63</v>
      </c>
      <c r="F1758" s="8">
        <v>0</v>
      </c>
      <c r="G1758" s="8">
        <v>3</v>
      </c>
      <c r="H1758" s="6" t="s">
        <v>344</v>
      </c>
      <c r="I1758" s="176" t="s">
        <v>11389</v>
      </c>
      <c r="J1758" s="176" t="s">
        <v>11389</v>
      </c>
      <c r="K1758" s="176" t="s">
        <v>11388</v>
      </c>
      <c r="L1758" s="8">
        <v>14</v>
      </c>
      <c r="M1758" s="116"/>
      <c r="P17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&lt;tr&gt;&lt;td&gt;60222-0450&lt;/td&gt;&lt;td&gt;1200mm span, 1800mm rise reinforced concrete box culvert, double barrel&lt;/td&gt;&lt;td&gt;m&lt;/td&gt;&lt;td&gt;4 FEET SPAN, 6 FEET RISE REINFORCED CONCRETE BOX CULVERT, DOUBLE BARREL&lt;/td&gt;&lt;td&gt;LNFT&lt;/td&gt;&lt;td&gt;0&lt;/td&gt;&lt;td&gt;3&lt;/td&gt;&lt;td&gt;N&lt;/td&gt;&lt;td&gt; &lt;/td&gt;&lt;td&gt;&lt;/td&gt;&lt;/tr&gt;</v>
      </c>
      <c r="Q1758" s="106" t="str">
        <f>IF(PayItems[[#This Row],[Date Added / Modified]]&gt;0,TEXT(PayItems[[#This Row],[Date Added / Modified]],"m/d/yyy"),"")</f>
        <v/>
      </c>
    </row>
    <row r="1759" spans="1:17" x14ac:dyDescent="0.2">
      <c r="A1759" s="6" t="s">
        <v>3271</v>
      </c>
      <c r="B1759" s="8" t="s">
        <v>3272</v>
      </c>
      <c r="C1759" s="8" t="s">
        <v>110</v>
      </c>
      <c r="D1759" s="8" t="s">
        <v>3273</v>
      </c>
      <c r="E1759" s="8" t="s">
        <v>63</v>
      </c>
      <c r="F1759" s="8">
        <v>0</v>
      </c>
      <c r="G1759" s="8">
        <v>3</v>
      </c>
      <c r="H1759" s="6" t="s">
        <v>344</v>
      </c>
      <c r="I1759" s="176" t="s">
        <v>11389</v>
      </c>
      <c r="J1759" s="176" t="s">
        <v>11389</v>
      </c>
      <c r="K1759" s="176" t="s">
        <v>11388</v>
      </c>
      <c r="L1759" s="8">
        <v>14</v>
      </c>
      <c r="M1759" s="116"/>
      <c r="P17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&lt;tr&gt;&lt;td&gt;60222-0500&lt;/td&gt;&lt;td&gt;1200mm span, 2100mm rise reinforced concrete box culvert, double barrel&lt;/td&gt;&lt;td&gt;m&lt;/td&gt;&lt;td&gt;4 FEET SPAN, 7 FEET RISE REINFORCED CONCRETE BOX CULVERT, DOUBLE BARREL&lt;/td&gt;&lt;td&gt;LNFT&lt;/td&gt;&lt;td&gt;0&lt;/td&gt;&lt;td&gt;3&lt;/td&gt;&lt;td&gt;N&lt;/td&gt;&lt;td&gt; &lt;/td&gt;&lt;td&gt;&lt;/td&gt;&lt;/tr&gt;</v>
      </c>
      <c r="Q1759" s="106" t="str">
        <f>IF(PayItems[[#This Row],[Date Added / Modified]]&gt;0,TEXT(PayItems[[#This Row],[Date Added / Modified]],"m/d/yyy"),"")</f>
        <v/>
      </c>
    </row>
    <row r="1760" spans="1:17" x14ac:dyDescent="0.2">
      <c r="A1760" s="6" t="s">
        <v>3274</v>
      </c>
      <c r="B1760" s="8" t="s">
        <v>3275</v>
      </c>
      <c r="C1760" s="8" t="s">
        <v>110</v>
      </c>
      <c r="D1760" s="8" t="s">
        <v>3276</v>
      </c>
      <c r="E1760" s="8" t="s">
        <v>63</v>
      </c>
      <c r="F1760" s="8">
        <v>0</v>
      </c>
      <c r="G1760" s="8">
        <v>3</v>
      </c>
      <c r="H1760" s="6" t="s">
        <v>344</v>
      </c>
      <c r="I1760" s="176" t="s">
        <v>11389</v>
      </c>
      <c r="J1760" s="176" t="s">
        <v>11389</v>
      </c>
      <c r="K1760" s="176" t="s">
        <v>11388</v>
      </c>
      <c r="L1760" s="8">
        <v>14</v>
      </c>
      <c r="M1760" s="116"/>
      <c r="P17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&lt;tr&gt;&lt;td&gt;60222-0550&lt;/td&gt;&lt;td&gt;1500mm span, 900mm rise reinforced concrete box culvert, double barrel&lt;/td&gt;&lt;td&gt;m&lt;/td&gt;&lt;td&gt;5 FEET SPAN, 3 FEET RISE REINFORCED CONCRETE BOX CULVERT, DOUBLE BARREL&lt;/td&gt;&lt;td&gt;LNFT&lt;/td&gt;&lt;td&gt;0&lt;/td&gt;&lt;td&gt;3&lt;/td&gt;&lt;td&gt;N&lt;/td&gt;&lt;td&gt; &lt;/td&gt;&lt;td&gt;&lt;/td&gt;&lt;/tr&gt;</v>
      </c>
      <c r="Q1760" s="106" t="str">
        <f>IF(PayItems[[#This Row],[Date Added / Modified]]&gt;0,TEXT(PayItems[[#This Row],[Date Added / Modified]],"m/d/yyy"),"")</f>
        <v/>
      </c>
    </row>
    <row r="1761" spans="1:17" x14ac:dyDescent="0.2">
      <c r="A1761" s="6" t="s">
        <v>3277</v>
      </c>
      <c r="B1761" s="8" t="s">
        <v>3278</v>
      </c>
      <c r="C1761" s="8" t="s">
        <v>110</v>
      </c>
      <c r="D1761" s="8" t="s">
        <v>3279</v>
      </c>
      <c r="E1761" s="8" t="s">
        <v>63</v>
      </c>
      <c r="F1761" s="8">
        <v>0</v>
      </c>
      <c r="G1761" s="8">
        <v>3</v>
      </c>
      <c r="H1761" s="6" t="s">
        <v>344</v>
      </c>
      <c r="I1761" s="176" t="s">
        <v>11389</v>
      </c>
      <c r="J1761" s="176" t="s">
        <v>11389</v>
      </c>
      <c r="K1761" s="176" t="s">
        <v>11388</v>
      </c>
      <c r="L1761" s="8">
        <v>14</v>
      </c>
      <c r="M1761" s="116"/>
      <c r="P17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&lt;tr&gt;&lt;td&gt;60222-0600&lt;/td&gt;&lt;td&gt;1500mm span, 1200mm rise reinforced concrete box culvert, double barrel&lt;/td&gt;&lt;td&gt;m&lt;/td&gt;&lt;td&gt;5 FEET SPAN, 4 FEET RISE REINFORCED CONCRETE BOX CULVERT, DOUBLE BARREL&lt;/td&gt;&lt;td&gt;LNFT&lt;/td&gt;&lt;td&gt;0&lt;/td&gt;&lt;td&gt;3&lt;/td&gt;&lt;td&gt;N&lt;/td&gt;&lt;td&gt; &lt;/td&gt;&lt;td&gt;&lt;/td&gt;&lt;/tr&gt;</v>
      </c>
      <c r="Q1761" s="106" t="str">
        <f>IF(PayItems[[#This Row],[Date Added / Modified]]&gt;0,TEXT(PayItems[[#This Row],[Date Added / Modified]],"m/d/yyy"),"")</f>
        <v/>
      </c>
    </row>
    <row r="1762" spans="1:17" x14ac:dyDescent="0.2">
      <c r="A1762" s="6" t="s">
        <v>3280</v>
      </c>
      <c r="B1762" s="8" t="s">
        <v>3281</v>
      </c>
      <c r="C1762" s="8" t="s">
        <v>110</v>
      </c>
      <c r="D1762" s="8" t="s">
        <v>3282</v>
      </c>
      <c r="E1762" s="8" t="s">
        <v>63</v>
      </c>
      <c r="F1762" s="8">
        <v>0</v>
      </c>
      <c r="G1762" s="8">
        <v>3</v>
      </c>
      <c r="H1762" s="6" t="s">
        <v>344</v>
      </c>
      <c r="I1762" s="176" t="s">
        <v>11389</v>
      </c>
      <c r="J1762" s="176" t="s">
        <v>11389</v>
      </c>
      <c r="K1762" s="176" t="s">
        <v>11388</v>
      </c>
      <c r="L1762" s="8">
        <v>14</v>
      </c>
      <c r="M1762" s="116"/>
      <c r="P17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&lt;tr&gt;&lt;td&gt;60222-0650&lt;/td&gt;&lt;td&gt;1500mm span, 1500mm rise reinforced concrete box culvert, double barrel&lt;/td&gt;&lt;td&gt;m&lt;/td&gt;&lt;td&gt;5 FEET SPAN, 5 FEET RISE REINFORCED CONCRETE BOX CULVERT, DOUBLE BARREL&lt;/td&gt;&lt;td&gt;LNFT&lt;/td&gt;&lt;td&gt;0&lt;/td&gt;&lt;td&gt;3&lt;/td&gt;&lt;td&gt;N&lt;/td&gt;&lt;td&gt; &lt;/td&gt;&lt;td&gt;&lt;/td&gt;&lt;/tr&gt;</v>
      </c>
      <c r="Q1762" s="106" t="str">
        <f>IF(PayItems[[#This Row],[Date Added / Modified]]&gt;0,TEXT(PayItems[[#This Row],[Date Added / Modified]],"m/d/yyy"),"")</f>
        <v/>
      </c>
    </row>
    <row r="1763" spans="1:17" x14ac:dyDescent="0.2">
      <c r="A1763" s="6" t="s">
        <v>3283</v>
      </c>
      <c r="B1763" s="8" t="s">
        <v>3284</v>
      </c>
      <c r="C1763" s="8" t="s">
        <v>110</v>
      </c>
      <c r="D1763" s="8" t="s">
        <v>3285</v>
      </c>
      <c r="E1763" s="8" t="s">
        <v>63</v>
      </c>
      <c r="F1763" s="8">
        <v>0</v>
      </c>
      <c r="G1763" s="8">
        <v>3</v>
      </c>
      <c r="H1763" s="6" t="s">
        <v>344</v>
      </c>
      <c r="I1763" s="176" t="s">
        <v>11389</v>
      </c>
      <c r="J1763" s="176" t="s">
        <v>11389</v>
      </c>
      <c r="K1763" s="176" t="s">
        <v>11388</v>
      </c>
      <c r="L1763" s="8">
        <v>14</v>
      </c>
      <c r="M1763" s="116"/>
      <c r="P17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&lt;tr&gt;&lt;td&gt;60222-0700&lt;/td&gt;&lt;td&gt;1500mm span, 1800mm rise reinforced concrete box culvert, double barrel&lt;/td&gt;&lt;td&gt;m&lt;/td&gt;&lt;td&gt;5 FEET SPAN, 6 FEET RISE REINFORCED CONCRETE BOX CULVERT, DOUBLE BARREL&lt;/td&gt;&lt;td&gt;LNFT&lt;/td&gt;&lt;td&gt;0&lt;/td&gt;&lt;td&gt;3&lt;/td&gt;&lt;td&gt;N&lt;/td&gt;&lt;td&gt; &lt;/td&gt;&lt;td&gt;&lt;/td&gt;&lt;/tr&gt;</v>
      </c>
      <c r="Q1763" s="106" t="str">
        <f>IF(PayItems[[#This Row],[Date Added / Modified]]&gt;0,TEXT(PayItems[[#This Row],[Date Added / Modified]],"m/d/yyy"),"")</f>
        <v/>
      </c>
    </row>
    <row r="1764" spans="1:17" x14ac:dyDescent="0.2">
      <c r="A1764" s="6" t="s">
        <v>3286</v>
      </c>
      <c r="B1764" s="8" t="s">
        <v>3287</v>
      </c>
      <c r="C1764" s="8" t="s">
        <v>110</v>
      </c>
      <c r="D1764" s="8" t="s">
        <v>3288</v>
      </c>
      <c r="E1764" s="8" t="s">
        <v>63</v>
      </c>
      <c r="F1764" s="8">
        <v>0</v>
      </c>
      <c r="G1764" s="8">
        <v>3</v>
      </c>
      <c r="H1764" s="6" t="s">
        <v>344</v>
      </c>
      <c r="I1764" s="176" t="s">
        <v>11389</v>
      </c>
      <c r="J1764" s="176" t="s">
        <v>11389</v>
      </c>
      <c r="K1764" s="176" t="s">
        <v>11388</v>
      </c>
      <c r="L1764" s="8">
        <v>14</v>
      </c>
      <c r="M1764" s="116"/>
      <c r="P17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&lt;tr&gt;&lt;td&gt;60222-0750&lt;/td&gt;&lt;td&gt;1500mm span, 2100mm rise reinforced concrete box culvert, double barrel&lt;/td&gt;&lt;td&gt;m&lt;/td&gt;&lt;td&gt;5 FEET SPAN, 7 FEET RISE REINFORCED CONCRETE BOX CULVERT, DOUBLE BARREL&lt;/td&gt;&lt;td&gt;LNFT&lt;/td&gt;&lt;td&gt;0&lt;/td&gt;&lt;td&gt;3&lt;/td&gt;&lt;td&gt;N&lt;/td&gt;&lt;td&gt; &lt;/td&gt;&lt;td&gt;&lt;/td&gt;&lt;/tr&gt;</v>
      </c>
      <c r="Q1764" s="106" t="str">
        <f>IF(PayItems[[#This Row],[Date Added / Modified]]&gt;0,TEXT(PayItems[[#This Row],[Date Added / Modified]],"m/d/yyy"),"")</f>
        <v/>
      </c>
    </row>
    <row r="1765" spans="1:17" x14ac:dyDescent="0.2">
      <c r="A1765" s="6" t="s">
        <v>3289</v>
      </c>
      <c r="B1765" s="8" t="s">
        <v>3290</v>
      </c>
      <c r="C1765" s="8" t="s">
        <v>110</v>
      </c>
      <c r="D1765" s="8" t="s">
        <v>3291</v>
      </c>
      <c r="E1765" s="8" t="s">
        <v>63</v>
      </c>
      <c r="F1765" s="8">
        <v>0</v>
      </c>
      <c r="G1765" s="8">
        <v>3</v>
      </c>
      <c r="H1765" s="6" t="s">
        <v>344</v>
      </c>
      <c r="I1765" s="176" t="s">
        <v>11389</v>
      </c>
      <c r="J1765" s="176" t="s">
        <v>11389</v>
      </c>
      <c r="K1765" s="176" t="s">
        <v>11388</v>
      </c>
      <c r="L1765" s="8">
        <v>14</v>
      </c>
      <c r="M1765" s="116"/>
      <c r="P17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&lt;tr&gt;&lt;td&gt;60222-0800&lt;/td&gt;&lt;td&gt;1500mm span, 2400mm rise reinforced concrete box culvert, double barrel&lt;/td&gt;&lt;td&gt;m&lt;/td&gt;&lt;td&gt;5 FEET SPAN, 8 FEET RISE REINFORCED CONCRETE BOX CULVERT, DOUBLE BARREL&lt;/td&gt;&lt;td&gt;LNFT&lt;/td&gt;&lt;td&gt;0&lt;/td&gt;&lt;td&gt;3&lt;/td&gt;&lt;td&gt;N&lt;/td&gt;&lt;td&gt; &lt;/td&gt;&lt;td&gt;&lt;/td&gt;&lt;/tr&gt;</v>
      </c>
      <c r="Q1765" s="106" t="str">
        <f>IF(PayItems[[#This Row],[Date Added / Modified]]&gt;0,TEXT(PayItems[[#This Row],[Date Added / Modified]],"m/d/yyy"),"")</f>
        <v/>
      </c>
    </row>
    <row r="1766" spans="1:17" x14ac:dyDescent="0.2">
      <c r="A1766" s="6" t="s">
        <v>3292</v>
      </c>
      <c r="B1766" s="8" t="s">
        <v>3293</v>
      </c>
      <c r="C1766" s="8" t="s">
        <v>110</v>
      </c>
      <c r="D1766" s="8" t="s">
        <v>3294</v>
      </c>
      <c r="E1766" s="8" t="s">
        <v>63</v>
      </c>
      <c r="F1766" s="8">
        <v>0</v>
      </c>
      <c r="G1766" s="8">
        <v>3</v>
      </c>
      <c r="H1766" s="6" t="s">
        <v>344</v>
      </c>
      <c r="I1766" s="176" t="s">
        <v>11389</v>
      </c>
      <c r="J1766" s="176" t="s">
        <v>11389</v>
      </c>
      <c r="K1766" s="176" t="s">
        <v>11388</v>
      </c>
      <c r="L1766" s="8">
        <v>14</v>
      </c>
      <c r="M1766" s="116"/>
      <c r="P17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&lt;tr&gt;&lt;td&gt;60222-0850&lt;/td&gt;&lt;td&gt;1500mm span, 2700mm rise reinforced concrete box culvert, double barrel&lt;/td&gt;&lt;td&gt;m&lt;/td&gt;&lt;td&gt;5 FEET SPAN, 9 FEET RISE REINFORCED CONCRETE BOX CULVERT, DOUBLE BARREL&lt;/td&gt;&lt;td&gt;LNFT&lt;/td&gt;&lt;td&gt;0&lt;/td&gt;&lt;td&gt;3&lt;/td&gt;&lt;td&gt;N&lt;/td&gt;&lt;td&gt; &lt;/td&gt;&lt;td&gt;&lt;/td&gt;&lt;/tr&gt;</v>
      </c>
      <c r="Q1766" s="106" t="str">
        <f>IF(PayItems[[#This Row],[Date Added / Modified]]&gt;0,TEXT(PayItems[[#This Row],[Date Added / Modified]],"m/d/yyy"),"")</f>
        <v/>
      </c>
    </row>
    <row r="1767" spans="1:17" x14ac:dyDescent="0.2">
      <c r="A1767" s="6" t="s">
        <v>3295</v>
      </c>
      <c r="B1767" s="8" t="s">
        <v>3296</v>
      </c>
      <c r="C1767" s="8" t="s">
        <v>110</v>
      </c>
      <c r="D1767" s="8" t="s">
        <v>3297</v>
      </c>
      <c r="E1767" s="8" t="s">
        <v>63</v>
      </c>
      <c r="F1767" s="8">
        <v>0</v>
      </c>
      <c r="G1767" s="8">
        <v>3</v>
      </c>
      <c r="H1767" s="6" t="s">
        <v>344</v>
      </c>
      <c r="I1767" s="176" t="s">
        <v>11389</v>
      </c>
      <c r="J1767" s="176" t="s">
        <v>11389</v>
      </c>
      <c r="K1767" s="176" t="s">
        <v>11388</v>
      </c>
      <c r="L1767" s="8">
        <v>14</v>
      </c>
      <c r="M1767" s="116"/>
      <c r="P17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&lt;tr&gt;&lt;td&gt;60222-0900&lt;/td&gt;&lt;td&gt;1500mm span, 3000mm rise reinforced concrete box culvert, double barrel&lt;/td&gt;&lt;td&gt;m&lt;/td&gt;&lt;td&gt;5 FEET SPAN, 10 FEET RISE REINFORCED CONCRETE BOX CULVERT, DOUBLE BARREL&lt;/td&gt;&lt;td&gt;LNFT&lt;/td&gt;&lt;td&gt;0&lt;/td&gt;&lt;td&gt;3&lt;/td&gt;&lt;td&gt;N&lt;/td&gt;&lt;td&gt; &lt;/td&gt;&lt;td&gt;&lt;/td&gt;&lt;/tr&gt;</v>
      </c>
      <c r="Q1767" s="106" t="str">
        <f>IF(PayItems[[#This Row],[Date Added / Modified]]&gt;0,TEXT(PayItems[[#This Row],[Date Added / Modified]],"m/d/yyy"),"")</f>
        <v/>
      </c>
    </row>
    <row r="1768" spans="1:17" x14ac:dyDescent="0.2">
      <c r="A1768" s="6" t="s">
        <v>3298</v>
      </c>
      <c r="B1768" s="8" t="s">
        <v>3299</v>
      </c>
      <c r="C1768" s="8" t="s">
        <v>110</v>
      </c>
      <c r="D1768" s="8" t="s">
        <v>3300</v>
      </c>
      <c r="E1768" s="8" t="s">
        <v>63</v>
      </c>
      <c r="F1768" s="8">
        <v>0</v>
      </c>
      <c r="G1768" s="8">
        <v>3</v>
      </c>
      <c r="H1768" s="6" t="s">
        <v>344</v>
      </c>
      <c r="I1768" s="176" t="s">
        <v>11389</v>
      </c>
      <c r="J1768" s="176" t="s">
        <v>11389</v>
      </c>
      <c r="K1768" s="176" t="s">
        <v>11388</v>
      </c>
      <c r="L1768" s="8">
        <v>14</v>
      </c>
      <c r="M1768" s="116"/>
      <c r="P17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&lt;tr&gt;&lt;td&gt;60222-0950&lt;/td&gt;&lt;td&gt;1500mm span, 3300mm rise reinforced concrete box culvert, double barrel&lt;/td&gt;&lt;td&gt;m&lt;/td&gt;&lt;td&gt;5 FEET SPAN, 11 FEET RISE REINFORCED CONCRETE BOX CULVERT, DOUBLE BARREL&lt;/td&gt;&lt;td&gt;LNFT&lt;/td&gt;&lt;td&gt;0&lt;/td&gt;&lt;td&gt;3&lt;/td&gt;&lt;td&gt;N&lt;/td&gt;&lt;td&gt; &lt;/td&gt;&lt;td&gt;&lt;/td&gt;&lt;/tr&gt;</v>
      </c>
      <c r="Q1768" s="106" t="str">
        <f>IF(PayItems[[#This Row],[Date Added / Modified]]&gt;0,TEXT(PayItems[[#This Row],[Date Added / Modified]],"m/d/yyy"),"")</f>
        <v/>
      </c>
    </row>
    <row r="1769" spans="1:17" x14ac:dyDescent="0.2">
      <c r="A1769" s="6" t="s">
        <v>3301</v>
      </c>
      <c r="B1769" s="8" t="s">
        <v>3302</v>
      </c>
      <c r="C1769" s="8" t="s">
        <v>110</v>
      </c>
      <c r="D1769" s="8" t="s">
        <v>3303</v>
      </c>
      <c r="E1769" s="8" t="s">
        <v>63</v>
      </c>
      <c r="F1769" s="8">
        <v>0</v>
      </c>
      <c r="G1769" s="8">
        <v>3</v>
      </c>
      <c r="H1769" s="6" t="s">
        <v>344</v>
      </c>
      <c r="I1769" s="176" t="s">
        <v>11389</v>
      </c>
      <c r="J1769" s="176" t="s">
        <v>11389</v>
      </c>
      <c r="K1769" s="176" t="s">
        <v>11388</v>
      </c>
      <c r="L1769" s="8">
        <v>14</v>
      </c>
      <c r="M1769" s="116"/>
      <c r="P17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&lt;tr&gt;&lt;td&gt;60222-1000&lt;/td&gt;&lt;td&gt;1500mm span, 3600mm rise reinforced concrete box culvert, double barrel&lt;/td&gt;&lt;td&gt;m&lt;/td&gt;&lt;td&gt;5 FEET SPAN, 12 FEET RISE REINFORCED CONCRETE BOX CULVERT, DOUBLE BARREL&lt;/td&gt;&lt;td&gt;LNFT&lt;/td&gt;&lt;td&gt;0&lt;/td&gt;&lt;td&gt;3&lt;/td&gt;&lt;td&gt;N&lt;/td&gt;&lt;td&gt; &lt;/td&gt;&lt;td&gt;&lt;/td&gt;&lt;/tr&gt;</v>
      </c>
      <c r="Q1769" s="106" t="str">
        <f>IF(PayItems[[#This Row],[Date Added / Modified]]&gt;0,TEXT(PayItems[[#This Row],[Date Added / Modified]],"m/d/yyy"),"")</f>
        <v/>
      </c>
    </row>
    <row r="1770" spans="1:17" x14ac:dyDescent="0.2">
      <c r="A1770" s="6" t="s">
        <v>3304</v>
      </c>
      <c r="B1770" s="8" t="s">
        <v>3305</v>
      </c>
      <c r="C1770" s="8" t="s">
        <v>110</v>
      </c>
      <c r="D1770" s="8" t="s">
        <v>3306</v>
      </c>
      <c r="E1770" s="8" t="s">
        <v>63</v>
      </c>
      <c r="F1770" s="8">
        <v>0</v>
      </c>
      <c r="G1770" s="8">
        <v>3</v>
      </c>
      <c r="H1770" s="6" t="s">
        <v>344</v>
      </c>
      <c r="I1770" s="176" t="s">
        <v>11389</v>
      </c>
      <c r="J1770" s="176" t="s">
        <v>11389</v>
      </c>
      <c r="K1770" s="176" t="s">
        <v>11388</v>
      </c>
      <c r="L1770" s="8">
        <v>14</v>
      </c>
      <c r="M1770" s="116"/>
      <c r="P17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&lt;tr&gt;&lt;td&gt;60222-1050&lt;/td&gt;&lt;td&gt;1500mm span, 4200mm rise reinforced concrete box culvert, double barrel&lt;/td&gt;&lt;td&gt;m&lt;/td&gt;&lt;td&gt;5 FEET SPAN, 14 FEET RISE REINFORCED CONCRETE BOX CULVERT, DOUBLE BARREL&lt;/td&gt;&lt;td&gt;LNFT&lt;/td&gt;&lt;td&gt;0&lt;/td&gt;&lt;td&gt;3&lt;/td&gt;&lt;td&gt;N&lt;/td&gt;&lt;td&gt; &lt;/td&gt;&lt;td&gt;&lt;/td&gt;&lt;/tr&gt;</v>
      </c>
      <c r="Q1770" s="106" t="str">
        <f>IF(PayItems[[#This Row],[Date Added / Modified]]&gt;0,TEXT(PayItems[[#This Row],[Date Added / Modified]],"m/d/yyy"),"")</f>
        <v/>
      </c>
    </row>
    <row r="1771" spans="1:17" x14ac:dyDescent="0.2">
      <c r="A1771" s="6" t="s">
        <v>3307</v>
      </c>
      <c r="B1771" s="8" t="s">
        <v>3308</v>
      </c>
      <c r="C1771" s="8" t="s">
        <v>110</v>
      </c>
      <c r="D1771" s="8" t="s">
        <v>3309</v>
      </c>
      <c r="E1771" s="8" t="s">
        <v>63</v>
      </c>
      <c r="F1771" s="8">
        <v>0</v>
      </c>
      <c r="G1771" s="8">
        <v>3</v>
      </c>
      <c r="H1771" s="6" t="s">
        <v>344</v>
      </c>
      <c r="I1771" s="176" t="s">
        <v>11389</v>
      </c>
      <c r="J1771" s="176" t="s">
        <v>11389</v>
      </c>
      <c r="K1771" s="176" t="s">
        <v>11388</v>
      </c>
      <c r="L1771" s="8">
        <v>14</v>
      </c>
      <c r="M1771" s="116"/>
      <c r="P17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&lt;tr&gt;&lt;td&gt;60222-1100&lt;/td&gt;&lt;td&gt;1500mm span, 4800mm rise reinforced concrete box culvert, double barrel&lt;/td&gt;&lt;td&gt;m&lt;/td&gt;&lt;td&gt;5 FEET SPAN, 16 FEET RISE REINFORCED CONCRETE BOX CULVERT, DOUBLE BARREL&lt;/td&gt;&lt;td&gt;LNFT&lt;/td&gt;&lt;td&gt;0&lt;/td&gt;&lt;td&gt;3&lt;/td&gt;&lt;td&gt;N&lt;/td&gt;&lt;td&gt; &lt;/td&gt;&lt;td&gt;&lt;/td&gt;&lt;/tr&gt;</v>
      </c>
      <c r="Q1771" s="106" t="str">
        <f>IF(PayItems[[#This Row],[Date Added / Modified]]&gt;0,TEXT(PayItems[[#This Row],[Date Added / Modified]],"m/d/yyy"),"")</f>
        <v/>
      </c>
    </row>
    <row r="1772" spans="1:17" x14ac:dyDescent="0.2">
      <c r="A1772" s="6" t="s">
        <v>3310</v>
      </c>
      <c r="B1772" s="8" t="s">
        <v>3311</v>
      </c>
      <c r="C1772" s="8" t="s">
        <v>110</v>
      </c>
      <c r="D1772" s="8" t="s">
        <v>3312</v>
      </c>
      <c r="E1772" s="8" t="s">
        <v>63</v>
      </c>
      <c r="F1772" s="8">
        <v>0</v>
      </c>
      <c r="G1772" s="8">
        <v>3</v>
      </c>
      <c r="H1772" s="6" t="s">
        <v>344</v>
      </c>
      <c r="I1772" s="176" t="s">
        <v>11389</v>
      </c>
      <c r="J1772" s="176" t="s">
        <v>11389</v>
      </c>
      <c r="K1772" s="176" t="s">
        <v>11388</v>
      </c>
      <c r="L1772" s="8">
        <v>14</v>
      </c>
      <c r="M1772" s="116"/>
      <c r="P17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&lt;tr&gt;&lt;td&gt;60222-1150&lt;/td&gt;&lt;td&gt;1800mm span, 900mm rise reinforced concrete box culvert, double barrel&lt;/td&gt;&lt;td&gt;m&lt;/td&gt;&lt;td&gt;6 FEET SPAN, 3 FEET RISE REINFORCED CONCRETE BOX CULVERT, DOUBLE BARREL&lt;/td&gt;&lt;td&gt;LNFT&lt;/td&gt;&lt;td&gt;0&lt;/td&gt;&lt;td&gt;3&lt;/td&gt;&lt;td&gt;N&lt;/td&gt;&lt;td&gt; &lt;/td&gt;&lt;td&gt;&lt;/td&gt;&lt;/tr&gt;</v>
      </c>
      <c r="Q1772" s="106" t="str">
        <f>IF(PayItems[[#This Row],[Date Added / Modified]]&gt;0,TEXT(PayItems[[#This Row],[Date Added / Modified]],"m/d/yyy"),"")</f>
        <v/>
      </c>
    </row>
    <row r="1773" spans="1:17" x14ac:dyDescent="0.2">
      <c r="A1773" s="6" t="s">
        <v>3313</v>
      </c>
      <c r="B1773" s="8" t="s">
        <v>3314</v>
      </c>
      <c r="C1773" s="8" t="s">
        <v>110</v>
      </c>
      <c r="D1773" s="8" t="s">
        <v>3315</v>
      </c>
      <c r="E1773" s="8" t="s">
        <v>63</v>
      </c>
      <c r="F1773" s="8">
        <v>0</v>
      </c>
      <c r="G1773" s="8">
        <v>3</v>
      </c>
      <c r="H1773" s="6" t="s">
        <v>344</v>
      </c>
      <c r="I1773" s="176" t="s">
        <v>11389</v>
      </c>
      <c r="J1773" s="176" t="s">
        <v>11389</v>
      </c>
      <c r="K1773" s="176" t="s">
        <v>11388</v>
      </c>
      <c r="L1773" s="8">
        <v>14</v>
      </c>
      <c r="M1773" s="116"/>
      <c r="P17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&lt;tr&gt;&lt;td&gt;60222-1200&lt;/td&gt;&lt;td&gt;1800mm span, 1200mm rise reinforced concrete box culvert, double barrel&lt;/td&gt;&lt;td&gt;m&lt;/td&gt;&lt;td&gt;6 FEET SPAN, 4 FEET RISE REINFORCED CONCRETE BOX CULVERT, DOUBLE BARREL&lt;/td&gt;&lt;td&gt;LNFT&lt;/td&gt;&lt;td&gt;0&lt;/td&gt;&lt;td&gt;3&lt;/td&gt;&lt;td&gt;N&lt;/td&gt;&lt;td&gt; &lt;/td&gt;&lt;td&gt;&lt;/td&gt;&lt;/tr&gt;</v>
      </c>
      <c r="Q1773" s="106" t="str">
        <f>IF(PayItems[[#This Row],[Date Added / Modified]]&gt;0,TEXT(PayItems[[#This Row],[Date Added / Modified]],"m/d/yyy"),"")</f>
        <v/>
      </c>
    </row>
    <row r="1774" spans="1:17" x14ac:dyDescent="0.2">
      <c r="A1774" s="6" t="s">
        <v>3316</v>
      </c>
      <c r="B1774" s="8" t="s">
        <v>3317</v>
      </c>
      <c r="C1774" s="8" t="s">
        <v>110</v>
      </c>
      <c r="D1774" s="8" t="s">
        <v>3318</v>
      </c>
      <c r="E1774" s="8" t="s">
        <v>63</v>
      </c>
      <c r="F1774" s="8">
        <v>0</v>
      </c>
      <c r="G1774" s="8">
        <v>3</v>
      </c>
      <c r="H1774" s="6" t="s">
        <v>344</v>
      </c>
      <c r="I1774" s="176" t="s">
        <v>11389</v>
      </c>
      <c r="J1774" s="176" t="s">
        <v>11389</v>
      </c>
      <c r="K1774" s="176" t="s">
        <v>11388</v>
      </c>
      <c r="L1774" s="8">
        <v>14</v>
      </c>
      <c r="M1774" s="116"/>
      <c r="P17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&lt;tr&gt;&lt;td&gt;60222-1250&lt;/td&gt;&lt;td&gt;1800mm span, 1500mm rise reinforced concrete box culvert, double barrel&lt;/td&gt;&lt;td&gt;m&lt;/td&gt;&lt;td&gt;6 FEET SPAN, 5 FEET RISE REINFORCED CONCRETE BOX CULVERT, DOUBLE BARREL&lt;/td&gt;&lt;td&gt;LNFT&lt;/td&gt;&lt;td&gt;0&lt;/td&gt;&lt;td&gt;3&lt;/td&gt;&lt;td&gt;N&lt;/td&gt;&lt;td&gt; &lt;/td&gt;&lt;td&gt;&lt;/td&gt;&lt;/tr&gt;</v>
      </c>
      <c r="Q1774" s="106" t="str">
        <f>IF(PayItems[[#This Row],[Date Added / Modified]]&gt;0,TEXT(PayItems[[#This Row],[Date Added / Modified]],"m/d/yyy"),"")</f>
        <v/>
      </c>
    </row>
    <row r="1775" spans="1:17" x14ac:dyDescent="0.2">
      <c r="A1775" s="6" t="s">
        <v>3319</v>
      </c>
      <c r="B1775" s="8" t="s">
        <v>3320</v>
      </c>
      <c r="C1775" s="8" t="s">
        <v>110</v>
      </c>
      <c r="D1775" s="8" t="s">
        <v>3321</v>
      </c>
      <c r="E1775" s="8" t="s">
        <v>63</v>
      </c>
      <c r="F1775" s="8">
        <v>0</v>
      </c>
      <c r="G1775" s="8">
        <v>3</v>
      </c>
      <c r="H1775" s="6" t="s">
        <v>344</v>
      </c>
      <c r="I1775" s="176" t="s">
        <v>11389</v>
      </c>
      <c r="J1775" s="176" t="s">
        <v>11389</v>
      </c>
      <c r="K1775" s="176" t="s">
        <v>11388</v>
      </c>
      <c r="L1775" s="8">
        <v>14</v>
      </c>
      <c r="M1775" s="116"/>
      <c r="P17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&lt;tr&gt;&lt;td&gt;60222-1300&lt;/td&gt;&lt;td&gt;1800mm span, 1800mm rise reinforced concrete box culvert, double barrel&lt;/td&gt;&lt;td&gt;m&lt;/td&gt;&lt;td&gt;6 FEET SPAN, 6 FEET RISE REINFORCED CONCRETE BOX CULVERT, DOUBLE BARREL&lt;/td&gt;&lt;td&gt;LNFT&lt;/td&gt;&lt;td&gt;0&lt;/td&gt;&lt;td&gt;3&lt;/td&gt;&lt;td&gt;N&lt;/td&gt;&lt;td&gt; &lt;/td&gt;&lt;td&gt;&lt;/td&gt;&lt;/tr&gt;</v>
      </c>
      <c r="Q1775" s="106" t="str">
        <f>IF(PayItems[[#This Row],[Date Added / Modified]]&gt;0,TEXT(PayItems[[#This Row],[Date Added / Modified]],"m/d/yyy"),"")</f>
        <v/>
      </c>
    </row>
    <row r="1776" spans="1:17" x14ac:dyDescent="0.2">
      <c r="A1776" s="6" t="s">
        <v>3322</v>
      </c>
      <c r="B1776" s="8" t="s">
        <v>3323</v>
      </c>
      <c r="C1776" s="8" t="s">
        <v>110</v>
      </c>
      <c r="D1776" s="8" t="s">
        <v>3324</v>
      </c>
      <c r="E1776" s="8" t="s">
        <v>63</v>
      </c>
      <c r="F1776" s="8">
        <v>0</v>
      </c>
      <c r="G1776" s="8">
        <v>3</v>
      </c>
      <c r="H1776" s="6" t="s">
        <v>344</v>
      </c>
      <c r="I1776" s="176" t="s">
        <v>11389</v>
      </c>
      <c r="J1776" s="176" t="s">
        <v>11389</v>
      </c>
      <c r="K1776" s="176" t="s">
        <v>11388</v>
      </c>
      <c r="L1776" s="8">
        <v>14</v>
      </c>
      <c r="M1776" s="116"/>
      <c r="P17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&lt;tr&gt;&lt;td&gt;60222-1350&lt;/td&gt;&lt;td&gt;1800mm span, 2100mm rise reinforced concrete box culvert, double barrel&lt;/td&gt;&lt;td&gt;m&lt;/td&gt;&lt;td&gt;6 FEET SPAN, 7 FEET RISE REINFORCED CONCRETE BOX CULVERT, DOUBLE BARREL&lt;/td&gt;&lt;td&gt;LNFT&lt;/td&gt;&lt;td&gt;0&lt;/td&gt;&lt;td&gt;3&lt;/td&gt;&lt;td&gt;N&lt;/td&gt;&lt;td&gt; &lt;/td&gt;&lt;td&gt;&lt;/td&gt;&lt;/tr&gt;</v>
      </c>
      <c r="Q1776" s="106" t="str">
        <f>IF(PayItems[[#This Row],[Date Added / Modified]]&gt;0,TEXT(PayItems[[#This Row],[Date Added / Modified]],"m/d/yyy"),"")</f>
        <v/>
      </c>
    </row>
    <row r="1777" spans="1:17" x14ac:dyDescent="0.2">
      <c r="A1777" s="6" t="s">
        <v>3325</v>
      </c>
      <c r="B1777" s="8" t="s">
        <v>3326</v>
      </c>
      <c r="C1777" s="8" t="s">
        <v>110</v>
      </c>
      <c r="D1777" s="8" t="s">
        <v>3327</v>
      </c>
      <c r="E1777" s="8" t="s">
        <v>63</v>
      </c>
      <c r="F1777" s="8">
        <v>0</v>
      </c>
      <c r="G1777" s="8">
        <v>3</v>
      </c>
      <c r="H1777" s="6" t="s">
        <v>344</v>
      </c>
      <c r="I1777" s="176" t="s">
        <v>11389</v>
      </c>
      <c r="J1777" s="176" t="s">
        <v>11389</v>
      </c>
      <c r="K1777" s="176" t="s">
        <v>11388</v>
      </c>
      <c r="L1777" s="8">
        <v>14</v>
      </c>
      <c r="M1777" s="116"/>
      <c r="P17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&lt;tr&gt;&lt;td&gt;60222-1400&lt;/td&gt;&lt;td&gt;1800mm span, 2400mm rise reinforced concrete box culvert, double barrel&lt;/td&gt;&lt;td&gt;m&lt;/td&gt;&lt;td&gt;6 FEET SPAN, 8 FEET RISE REINFORCED CONCRETE BOX CULVERT, DOUBLE BARREL&lt;/td&gt;&lt;td&gt;LNFT&lt;/td&gt;&lt;td&gt;0&lt;/td&gt;&lt;td&gt;3&lt;/td&gt;&lt;td&gt;N&lt;/td&gt;&lt;td&gt; &lt;/td&gt;&lt;td&gt;&lt;/td&gt;&lt;/tr&gt;</v>
      </c>
      <c r="Q1777" s="106" t="str">
        <f>IF(PayItems[[#This Row],[Date Added / Modified]]&gt;0,TEXT(PayItems[[#This Row],[Date Added / Modified]],"m/d/yyy"),"")</f>
        <v/>
      </c>
    </row>
    <row r="1778" spans="1:17" x14ac:dyDescent="0.2">
      <c r="A1778" s="6" t="s">
        <v>3328</v>
      </c>
      <c r="B1778" s="8" t="s">
        <v>3329</v>
      </c>
      <c r="C1778" s="8" t="s">
        <v>110</v>
      </c>
      <c r="D1778" s="8" t="s">
        <v>3330</v>
      </c>
      <c r="E1778" s="8" t="s">
        <v>63</v>
      </c>
      <c r="F1778" s="8">
        <v>0</v>
      </c>
      <c r="G1778" s="8">
        <v>3</v>
      </c>
      <c r="H1778" s="6" t="s">
        <v>344</v>
      </c>
      <c r="I1778" s="176" t="s">
        <v>11389</v>
      </c>
      <c r="J1778" s="176" t="s">
        <v>11389</v>
      </c>
      <c r="K1778" s="176" t="s">
        <v>11388</v>
      </c>
      <c r="L1778" s="8">
        <v>14</v>
      </c>
      <c r="M1778" s="116"/>
      <c r="P17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&lt;tr&gt;&lt;td&gt;60222-1450&lt;/td&gt;&lt;td&gt;1800mm span, 2700mm rise reinforced concrete box culvert, double barrel&lt;/td&gt;&lt;td&gt;m&lt;/td&gt;&lt;td&gt;6 FEET SPAN, 9 FEET RISE REINFORCED CONCRETE BOX CULVERT, DOUBLE BARREL&lt;/td&gt;&lt;td&gt;LNFT&lt;/td&gt;&lt;td&gt;0&lt;/td&gt;&lt;td&gt;3&lt;/td&gt;&lt;td&gt;N&lt;/td&gt;&lt;td&gt; &lt;/td&gt;&lt;td&gt;&lt;/td&gt;&lt;/tr&gt;</v>
      </c>
      <c r="Q1778" s="106" t="str">
        <f>IF(PayItems[[#This Row],[Date Added / Modified]]&gt;0,TEXT(PayItems[[#This Row],[Date Added / Modified]],"m/d/yyy"),"")</f>
        <v/>
      </c>
    </row>
    <row r="1779" spans="1:17" x14ac:dyDescent="0.2">
      <c r="A1779" s="6" t="s">
        <v>3331</v>
      </c>
      <c r="B1779" s="8" t="s">
        <v>3332</v>
      </c>
      <c r="C1779" s="8" t="s">
        <v>110</v>
      </c>
      <c r="D1779" s="8" t="s">
        <v>3333</v>
      </c>
      <c r="E1779" s="8" t="s">
        <v>63</v>
      </c>
      <c r="F1779" s="8">
        <v>0</v>
      </c>
      <c r="G1779" s="8">
        <v>3</v>
      </c>
      <c r="H1779" s="6" t="s">
        <v>344</v>
      </c>
      <c r="I1779" s="176" t="s">
        <v>11389</v>
      </c>
      <c r="J1779" s="176" t="s">
        <v>11389</v>
      </c>
      <c r="K1779" s="176" t="s">
        <v>11388</v>
      </c>
      <c r="L1779" s="8">
        <v>14</v>
      </c>
      <c r="M1779" s="116"/>
      <c r="P17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&lt;tr&gt;&lt;td&gt;60222-1500&lt;/td&gt;&lt;td&gt;1800mm span, 3000mm rise reinforced concrete box culvert, double barrel&lt;/td&gt;&lt;td&gt;m&lt;/td&gt;&lt;td&gt;6 FEET SPAN, 10 FEET RISE REINFORCED CONCRETE BOX CULVERT, DOUBLE BARREL&lt;/td&gt;&lt;td&gt;LNFT&lt;/td&gt;&lt;td&gt;0&lt;/td&gt;&lt;td&gt;3&lt;/td&gt;&lt;td&gt;N&lt;/td&gt;&lt;td&gt; &lt;/td&gt;&lt;td&gt;&lt;/td&gt;&lt;/tr&gt;</v>
      </c>
      <c r="Q1779" s="106" t="str">
        <f>IF(PayItems[[#This Row],[Date Added / Modified]]&gt;0,TEXT(PayItems[[#This Row],[Date Added / Modified]],"m/d/yyy"),"")</f>
        <v/>
      </c>
    </row>
    <row r="1780" spans="1:17" x14ac:dyDescent="0.2">
      <c r="A1780" s="6" t="s">
        <v>3334</v>
      </c>
      <c r="B1780" s="8" t="s">
        <v>3335</v>
      </c>
      <c r="C1780" s="8" t="s">
        <v>110</v>
      </c>
      <c r="D1780" s="8" t="s">
        <v>3336</v>
      </c>
      <c r="E1780" s="8" t="s">
        <v>63</v>
      </c>
      <c r="F1780" s="8">
        <v>0</v>
      </c>
      <c r="G1780" s="8">
        <v>3</v>
      </c>
      <c r="H1780" s="6" t="s">
        <v>344</v>
      </c>
      <c r="I1780" s="176" t="s">
        <v>11389</v>
      </c>
      <c r="J1780" s="176" t="s">
        <v>11389</v>
      </c>
      <c r="K1780" s="176" t="s">
        <v>11388</v>
      </c>
      <c r="L1780" s="8">
        <v>14</v>
      </c>
      <c r="M1780" s="116"/>
      <c r="P17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&lt;tr&gt;&lt;td&gt;60222-1550&lt;/td&gt;&lt;td&gt;1800mm span, 3300mm rise reinforced concrete box culvert, double barrel&lt;/td&gt;&lt;td&gt;m&lt;/td&gt;&lt;td&gt;6 FEET SPAN, 11 FEET RISE REINFORCED CONCRETE BOX CULVERT, DOUBLE BARREL&lt;/td&gt;&lt;td&gt;LNFT&lt;/td&gt;&lt;td&gt;0&lt;/td&gt;&lt;td&gt;3&lt;/td&gt;&lt;td&gt;N&lt;/td&gt;&lt;td&gt; &lt;/td&gt;&lt;td&gt;&lt;/td&gt;&lt;/tr&gt;</v>
      </c>
      <c r="Q1780" s="106" t="str">
        <f>IF(PayItems[[#This Row],[Date Added / Modified]]&gt;0,TEXT(PayItems[[#This Row],[Date Added / Modified]],"m/d/yyy"),"")</f>
        <v/>
      </c>
    </row>
    <row r="1781" spans="1:17" x14ac:dyDescent="0.2">
      <c r="A1781" s="6" t="s">
        <v>3337</v>
      </c>
      <c r="B1781" s="8" t="s">
        <v>3338</v>
      </c>
      <c r="C1781" s="8" t="s">
        <v>110</v>
      </c>
      <c r="D1781" s="8" t="s">
        <v>3339</v>
      </c>
      <c r="E1781" s="8" t="s">
        <v>63</v>
      </c>
      <c r="F1781" s="8">
        <v>0</v>
      </c>
      <c r="G1781" s="8">
        <v>3</v>
      </c>
      <c r="H1781" s="6" t="s">
        <v>344</v>
      </c>
      <c r="I1781" s="176" t="s">
        <v>11389</v>
      </c>
      <c r="J1781" s="176" t="s">
        <v>11389</v>
      </c>
      <c r="K1781" s="176" t="s">
        <v>11388</v>
      </c>
      <c r="L1781" s="8">
        <v>14</v>
      </c>
      <c r="M1781" s="116"/>
      <c r="P17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&lt;tr&gt;&lt;td&gt;60222-1600&lt;/td&gt;&lt;td&gt;1800mm span, 3600mm rise reinforced concrete box culvert, double barrel&lt;/td&gt;&lt;td&gt;m&lt;/td&gt;&lt;td&gt;6 FEET SPAN, 12 FEET RISE REINFORCED CONCRETE BOX CULVERT, DOUBLE BARREL&lt;/td&gt;&lt;td&gt;LNFT&lt;/td&gt;&lt;td&gt;0&lt;/td&gt;&lt;td&gt;3&lt;/td&gt;&lt;td&gt;N&lt;/td&gt;&lt;td&gt; &lt;/td&gt;&lt;td&gt;&lt;/td&gt;&lt;/tr&gt;</v>
      </c>
      <c r="Q1781" s="106" t="str">
        <f>IF(PayItems[[#This Row],[Date Added / Modified]]&gt;0,TEXT(PayItems[[#This Row],[Date Added / Modified]],"m/d/yyy"),"")</f>
        <v/>
      </c>
    </row>
    <row r="1782" spans="1:17" x14ac:dyDescent="0.2">
      <c r="A1782" s="6" t="s">
        <v>3340</v>
      </c>
      <c r="B1782" s="8" t="s">
        <v>3341</v>
      </c>
      <c r="C1782" s="8" t="s">
        <v>110</v>
      </c>
      <c r="D1782" s="8" t="s">
        <v>3342</v>
      </c>
      <c r="E1782" s="8" t="s">
        <v>63</v>
      </c>
      <c r="F1782" s="8">
        <v>0</v>
      </c>
      <c r="G1782" s="8">
        <v>3</v>
      </c>
      <c r="H1782" s="6" t="s">
        <v>344</v>
      </c>
      <c r="I1782" s="176" t="s">
        <v>11389</v>
      </c>
      <c r="J1782" s="176" t="s">
        <v>11389</v>
      </c>
      <c r="K1782" s="176" t="s">
        <v>11388</v>
      </c>
      <c r="L1782" s="8">
        <v>14</v>
      </c>
      <c r="M1782" s="116"/>
      <c r="P17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&lt;tr&gt;&lt;td&gt;60222-1650&lt;/td&gt;&lt;td&gt;1800mm span, 4200mm rise reinforced concrete box culvert, double barrel&lt;/td&gt;&lt;td&gt;m&lt;/td&gt;&lt;td&gt;6 FEET SPAN, 14 FEET RISE REINFORCED CONCRETE BOX CULVERT, DOUBLE BARREL&lt;/td&gt;&lt;td&gt;LNFT&lt;/td&gt;&lt;td&gt;0&lt;/td&gt;&lt;td&gt;3&lt;/td&gt;&lt;td&gt;N&lt;/td&gt;&lt;td&gt; &lt;/td&gt;&lt;td&gt;&lt;/td&gt;&lt;/tr&gt;</v>
      </c>
      <c r="Q1782" s="106" t="str">
        <f>IF(PayItems[[#This Row],[Date Added / Modified]]&gt;0,TEXT(PayItems[[#This Row],[Date Added / Modified]],"m/d/yyy"),"")</f>
        <v/>
      </c>
    </row>
    <row r="1783" spans="1:17" x14ac:dyDescent="0.2">
      <c r="A1783" s="6" t="s">
        <v>3343</v>
      </c>
      <c r="B1783" s="8" t="s">
        <v>3344</v>
      </c>
      <c r="C1783" s="8" t="s">
        <v>110</v>
      </c>
      <c r="D1783" s="8" t="s">
        <v>3345</v>
      </c>
      <c r="E1783" s="8" t="s">
        <v>63</v>
      </c>
      <c r="F1783" s="8">
        <v>0</v>
      </c>
      <c r="G1783" s="8">
        <v>3</v>
      </c>
      <c r="H1783" s="6" t="s">
        <v>344</v>
      </c>
      <c r="I1783" s="176" t="s">
        <v>11389</v>
      </c>
      <c r="J1783" s="176" t="s">
        <v>11389</v>
      </c>
      <c r="K1783" s="176" t="s">
        <v>11388</v>
      </c>
      <c r="L1783" s="8">
        <v>14</v>
      </c>
      <c r="M1783" s="116"/>
      <c r="P17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&lt;tr&gt;&lt;td&gt;60222-1700&lt;/td&gt;&lt;td&gt;1800mm span, 4800mm rise reinforced concrete box culvert, double barrel&lt;/td&gt;&lt;td&gt;m&lt;/td&gt;&lt;td&gt;6 FEET SPAN, 16 FEET RISE REINFORCED CONCRETE BOX CULVERT, DOUBLE BARREL&lt;/td&gt;&lt;td&gt;LNFT&lt;/td&gt;&lt;td&gt;0&lt;/td&gt;&lt;td&gt;3&lt;/td&gt;&lt;td&gt;N&lt;/td&gt;&lt;td&gt; &lt;/td&gt;&lt;td&gt;&lt;/td&gt;&lt;/tr&gt;</v>
      </c>
      <c r="Q1783" s="106" t="str">
        <f>IF(PayItems[[#This Row],[Date Added / Modified]]&gt;0,TEXT(PayItems[[#This Row],[Date Added / Modified]],"m/d/yyy"),"")</f>
        <v/>
      </c>
    </row>
    <row r="1784" spans="1:17" x14ac:dyDescent="0.2">
      <c r="A1784" s="6" t="s">
        <v>3346</v>
      </c>
      <c r="B1784" s="8" t="s">
        <v>3347</v>
      </c>
      <c r="C1784" s="8" t="s">
        <v>110</v>
      </c>
      <c r="D1784" s="8" t="s">
        <v>3348</v>
      </c>
      <c r="E1784" s="8" t="s">
        <v>63</v>
      </c>
      <c r="F1784" s="8">
        <v>0</v>
      </c>
      <c r="G1784" s="8">
        <v>3</v>
      </c>
      <c r="H1784" s="6" t="s">
        <v>344</v>
      </c>
      <c r="I1784" s="176" t="s">
        <v>11389</v>
      </c>
      <c r="J1784" s="176" t="s">
        <v>11389</v>
      </c>
      <c r="K1784" s="176" t="s">
        <v>11388</v>
      </c>
      <c r="L1784" s="8">
        <v>14</v>
      </c>
      <c r="M1784" s="116"/>
      <c r="P17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&lt;tr&gt;&lt;td&gt;60222-1750&lt;/td&gt;&lt;td&gt;2400mm span, 900mm rise reinforced concrete box culvert, double barrel&lt;/td&gt;&lt;td&gt;m&lt;/td&gt;&lt;td&gt;8 FEET SPAN, 3 FEET RISE REINFORCED CONCRETE BOX CULVERT, DOUBLE BARREL&lt;/td&gt;&lt;td&gt;LNFT&lt;/td&gt;&lt;td&gt;0&lt;/td&gt;&lt;td&gt;3&lt;/td&gt;&lt;td&gt;N&lt;/td&gt;&lt;td&gt; &lt;/td&gt;&lt;td&gt;&lt;/td&gt;&lt;/tr&gt;</v>
      </c>
      <c r="Q1784" s="106" t="str">
        <f>IF(PayItems[[#This Row],[Date Added / Modified]]&gt;0,TEXT(PayItems[[#This Row],[Date Added / Modified]],"m/d/yyy"),"")</f>
        <v/>
      </c>
    </row>
    <row r="1785" spans="1:17" x14ac:dyDescent="0.2">
      <c r="A1785" s="6" t="s">
        <v>3349</v>
      </c>
      <c r="B1785" s="8" t="s">
        <v>3350</v>
      </c>
      <c r="C1785" s="8" t="s">
        <v>110</v>
      </c>
      <c r="D1785" s="8" t="s">
        <v>3351</v>
      </c>
      <c r="E1785" s="8" t="s">
        <v>63</v>
      </c>
      <c r="F1785" s="8">
        <v>0</v>
      </c>
      <c r="G1785" s="8">
        <v>3</v>
      </c>
      <c r="H1785" s="6" t="s">
        <v>344</v>
      </c>
      <c r="I1785" s="176" t="s">
        <v>11389</v>
      </c>
      <c r="J1785" s="176" t="s">
        <v>11389</v>
      </c>
      <c r="K1785" s="176" t="s">
        <v>11388</v>
      </c>
      <c r="L1785" s="8">
        <v>14</v>
      </c>
      <c r="M1785" s="116"/>
      <c r="P17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&lt;tr&gt;&lt;td&gt;60222-1800&lt;/td&gt;&lt;td&gt;2400mm span, 1200mm rise reinforced concrete box culvert, double barrel&lt;/td&gt;&lt;td&gt;m&lt;/td&gt;&lt;td&gt;8 FEET SPAN, 4 FEET RISE REINFORCED CONCRETE BOX CULVERT, DOUBLE BARREL&lt;/td&gt;&lt;td&gt;LNFT&lt;/td&gt;&lt;td&gt;0&lt;/td&gt;&lt;td&gt;3&lt;/td&gt;&lt;td&gt;N&lt;/td&gt;&lt;td&gt; &lt;/td&gt;&lt;td&gt;&lt;/td&gt;&lt;/tr&gt;</v>
      </c>
      <c r="Q1785" s="106" t="str">
        <f>IF(PayItems[[#This Row],[Date Added / Modified]]&gt;0,TEXT(PayItems[[#This Row],[Date Added / Modified]],"m/d/yyy"),"")</f>
        <v/>
      </c>
    </row>
    <row r="1786" spans="1:17" x14ac:dyDescent="0.2">
      <c r="A1786" s="6" t="s">
        <v>3352</v>
      </c>
      <c r="B1786" s="8" t="s">
        <v>3353</v>
      </c>
      <c r="C1786" s="8" t="s">
        <v>110</v>
      </c>
      <c r="D1786" s="8" t="s">
        <v>3354</v>
      </c>
      <c r="E1786" s="8" t="s">
        <v>63</v>
      </c>
      <c r="F1786" s="8">
        <v>0</v>
      </c>
      <c r="G1786" s="8">
        <v>3</v>
      </c>
      <c r="H1786" s="6" t="s">
        <v>344</v>
      </c>
      <c r="I1786" s="176" t="s">
        <v>11389</v>
      </c>
      <c r="J1786" s="176" t="s">
        <v>11389</v>
      </c>
      <c r="K1786" s="176" t="s">
        <v>11388</v>
      </c>
      <c r="L1786" s="8">
        <v>14</v>
      </c>
      <c r="M1786" s="116"/>
      <c r="P17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&lt;tr&gt;&lt;td&gt;60222-1850&lt;/td&gt;&lt;td&gt;2400mm span, 1500mm rise reinforced concrete box culvert, double barrel&lt;/td&gt;&lt;td&gt;m&lt;/td&gt;&lt;td&gt;8 FEET SPAN, 5 FEET RISE REINFORCED CONCRETE BOX CULVERT, DOUBLE BARREL&lt;/td&gt;&lt;td&gt;LNFT&lt;/td&gt;&lt;td&gt;0&lt;/td&gt;&lt;td&gt;3&lt;/td&gt;&lt;td&gt;N&lt;/td&gt;&lt;td&gt; &lt;/td&gt;&lt;td&gt;&lt;/td&gt;&lt;/tr&gt;</v>
      </c>
      <c r="Q1786" s="106" t="str">
        <f>IF(PayItems[[#This Row],[Date Added / Modified]]&gt;0,TEXT(PayItems[[#This Row],[Date Added / Modified]],"m/d/yyy"),"")</f>
        <v/>
      </c>
    </row>
    <row r="1787" spans="1:17" x14ac:dyDescent="0.2">
      <c r="A1787" s="6" t="s">
        <v>3355</v>
      </c>
      <c r="B1787" s="8" t="s">
        <v>3356</v>
      </c>
      <c r="C1787" s="8" t="s">
        <v>110</v>
      </c>
      <c r="D1787" s="8" t="s">
        <v>3357</v>
      </c>
      <c r="E1787" s="8" t="s">
        <v>63</v>
      </c>
      <c r="F1787" s="8">
        <v>0</v>
      </c>
      <c r="G1787" s="8">
        <v>3</v>
      </c>
      <c r="H1787" s="6" t="s">
        <v>344</v>
      </c>
      <c r="I1787" s="176" t="s">
        <v>11389</v>
      </c>
      <c r="J1787" s="176" t="s">
        <v>11389</v>
      </c>
      <c r="K1787" s="176" t="s">
        <v>11388</v>
      </c>
      <c r="L1787" s="8">
        <v>14</v>
      </c>
      <c r="M1787" s="116"/>
      <c r="P17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&lt;tr&gt;&lt;td&gt;60222-1900&lt;/td&gt;&lt;td&gt;2400mm span, 1800mm rise reinforced concrete box culvert, double barrel&lt;/td&gt;&lt;td&gt;m&lt;/td&gt;&lt;td&gt;8 FEET SPAN, 6 FEET RISE REINFORCED CONCRETE BOX CULVERT, DOUBLE BARREL&lt;/td&gt;&lt;td&gt;LNFT&lt;/td&gt;&lt;td&gt;0&lt;/td&gt;&lt;td&gt;3&lt;/td&gt;&lt;td&gt;N&lt;/td&gt;&lt;td&gt; &lt;/td&gt;&lt;td&gt;&lt;/td&gt;&lt;/tr&gt;</v>
      </c>
      <c r="Q1787" s="106" t="str">
        <f>IF(PayItems[[#This Row],[Date Added / Modified]]&gt;0,TEXT(PayItems[[#This Row],[Date Added / Modified]],"m/d/yyy"),"")</f>
        <v/>
      </c>
    </row>
    <row r="1788" spans="1:17" x14ac:dyDescent="0.2">
      <c r="A1788" s="6" t="s">
        <v>3358</v>
      </c>
      <c r="B1788" s="8" t="s">
        <v>3359</v>
      </c>
      <c r="C1788" s="8" t="s">
        <v>110</v>
      </c>
      <c r="D1788" s="8" t="s">
        <v>3360</v>
      </c>
      <c r="E1788" s="8" t="s">
        <v>63</v>
      </c>
      <c r="F1788" s="8">
        <v>0</v>
      </c>
      <c r="G1788" s="8">
        <v>3</v>
      </c>
      <c r="H1788" s="6" t="s">
        <v>344</v>
      </c>
      <c r="I1788" s="176" t="s">
        <v>11389</v>
      </c>
      <c r="J1788" s="176" t="s">
        <v>11389</v>
      </c>
      <c r="K1788" s="176" t="s">
        <v>11388</v>
      </c>
      <c r="L1788" s="8">
        <v>14</v>
      </c>
      <c r="M1788" s="116"/>
      <c r="P17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&lt;tr&gt;&lt;td&gt;60222-1950&lt;/td&gt;&lt;td&gt;2400mm span, 2100mm rise reinforced concrete box culvert, double barrel&lt;/td&gt;&lt;td&gt;m&lt;/td&gt;&lt;td&gt;8 FEET SPAN, 7 FEET RISE REINFORCED CONCRETE BOX CULVERT, DOUBLE BARREL&lt;/td&gt;&lt;td&gt;LNFT&lt;/td&gt;&lt;td&gt;0&lt;/td&gt;&lt;td&gt;3&lt;/td&gt;&lt;td&gt;N&lt;/td&gt;&lt;td&gt; &lt;/td&gt;&lt;td&gt;&lt;/td&gt;&lt;/tr&gt;</v>
      </c>
      <c r="Q1788" s="106" t="str">
        <f>IF(PayItems[[#This Row],[Date Added / Modified]]&gt;0,TEXT(PayItems[[#This Row],[Date Added / Modified]],"m/d/yyy"),"")</f>
        <v/>
      </c>
    </row>
    <row r="1789" spans="1:17" x14ac:dyDescent="0.2">
      <c r="A1789" s="6" t="s">
        <v>3361</v>
      </c>
      <c r="B1789" s="8" t="s">
        <v>3362</v>
      </c>
      <c r="C1789" s="8" t="s">
        <v>110</v>
      </c>
      <c r="D1789" s="8" t="s">
        <v>3363</v>
      </c>
      <c r="E1789" s="8" t="s">
        <v>63</v>
      </c>
      <c r="F1789" s="8">
        <v>0</v>
      </c>
      <c r="G1789" s="8">
        <v>3</v>
      </c>
      <c r="H1789" s="6" t="s">
        <v>344</v>
      </c>
      <c r="I1789" s="176" t="s">
        <v>11389</v>
      </c>
      <c r="J1789" s="176" t="s">
        <v>11389</v>
      </c>
      <c r="K1789" s="176" t="s">
        <v>11388</v>
      </c>
      <c r="L1789" s="8">
        <v>14</v>
      </c>
      <c r="M1789" s="116"/>
      <c r="P17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&lt;tr&gt;&lt;td&gt;60222-2000&lt;/td&gt;&lt;td&gt;2400mm span, 2400mm rise reinforced concrete box culvert, double barrel&lt;/td&gt;&lt;td&gt;m&lt;/td&gt;&lt;td&gt;8 FEET SPAN, 8 FEET RISE REINFORCED CONCRETE BOX CULVERT, DOUBLE BARREL&lt;/td&gt;&lt;td&gt;LNFT&lt;/td&gt;&lt;td&gt;0&lt;/td&gt;&lt;td&gt;3&lt;/td&gt;&lt;td&gt;N&lt;/td&gt;&lt;td&gt; &lt;/td&gt;&lt;td&gt;&lt;/td&gt;&lt;/tr&gt;</v>
      </c>
      <c r="Q1789" s="106" t="str">
        <f>IF(PayItems[[#This Row],[Date Added / Modified]]&gt;0,TEXT(PayItems[[#This Row],[Date Added / Modified]],"m/d/yyy"),"")</f>
        <v/>
      </c>
    </row>
    <row r="1790" spans="1:17" x14ac:dyDescent="0.2">
      <c r="A1790" s="6" t="s">
        <v>3364</v>
      </c>
      <c r="B1790" s="8" t="s">
        <v>3365</v>
      </c>
      <c r="C1790" s="8" t="s">
        <v>110</v>
      </c>
      <c r="D1790" s="8" t="s">
        <v>3366</v>
      </c>
      <c r="E1790" s="8" t="s">
        <v>63</v>
      </c>
      <c r="F1790" s="8">
        <v>0</v>
      </c>
      <c r="G1790" s="8">
        <v>3</v>
      </c>
      <c r="H1790" s="6" t="s">
        <v>344</v>
      </c>
      <c r="I1790" s="176" t="s">
        <v>11389</v>
      </c>
      <c r="J1790" s="176" t="s">
        <v>11389</v>
      </c>
      <c r="K1790" s="176" t="s">
        <v>11388</v>
      </c>
      <c r="L1790" s="8">
        <v>14</v>
      </c>
      <c r="M1790" s="116"/>
      <c r="P17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&lt;tr&gt;&lt;td&gt;60222-2050&lt;/td&gt;&lt;td&gt;2400mm span, 2700mm rise reinforced concrete box culvert, double barrel&lt;/td&gt;&lt;td&gt;m&lt;/td&gt;&lt;td&gt;8 FEET SPAN, 9 FEET RISE REINFORCED CONCRETE BOX CULVERT, DOUBLE BARREL&lt;/td&gt;&lt;td&gt;LNFT&lt;/td&gt;&lt;td&gt;0&lt;/td&gt;&lt;td&gt;3&lt;/td&gt;&lt;td&gt;N&lt;/td&gt;&lt;td&gt; &lt;/td&gt;&lt;td&gt;&lt;/td&gt;&lt;/tr&gt;</v>
      </c>
      <c r="Q1790" s="106" t="str">
        <f>IF(PayItems[[#This Row],[Date Added / Modified]]&gt;0,TEXT(PayItems[[#This Row],[Date Added / Modified]],"m/d/yyy"),"")</f>
        <v/>
      </c>
    </row>
    <row r="1791" spans="1:17" x14ac:dyDescent="0.2">
      <c r="A1791" s="6" t="s">
        <v>3367</v>
      </c>
      <c r="B1791" s="8" t="s">
        <v>3368</v>
      </c>
      <c r="C1791" s="8" t="s">
        <v>110</v>
      </c>
      <c r="D1791" s="8" t="s">
        <v>3369</v>
      </c>
      <c r="E1791" s="8" t="s">
        <v>63</v>
      </c>
      <c r="F1791" s="8">
        <v>0</v>
      </c>
      <c r="G1791" s="8">
        <v>3</v>
      </c>
      <c r="H1791" s="6" t="s">
        <v>344</v>
      </c>
      <c r="I1791" s="176" t="s">
        <v>11389</v>
      </c>
      <c r="J1791" s="176" t="s">
        <v>11389</v>
      </c>
      <c r="K1791" s="176" t="s">
        <v>11388</v>
      </c>
      <c r="L1791" s="8">
        <v>14</v>
      </c>
      <c r="M1791" s="116"/>
      <c r="P17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&lt;tr&gt;&lt;td&gt;60222-2100&lt;/td&gt;&lt;td&gt;2400mm span, 3000mm rise reinforced concrete box culvert, double barrel&lt;/td&gt;&lt;td&gt;m&lt;/td&gt;&lt;td&gt;8 FEET SPAN, 10 FEET RISE REINFORCED CONCRETE BOX CULVERT, DOUBLE BARREL&lt;/td&gt;&lt;td&gt;LNFT&lt;/td&gt;&lt;td&gt;0&lt;/td&gt;&lt;td&gt;3&lt;/td&gt;&lt;td&gt;N&lt;/td&gt;&lt;td&gt; &lt;/td&gt;&lt;td&gt;&lt;/td&gt;&lt;/tr&gt;</v>
      </c>
      <c r="Q1791" s="106" t="str">
        <f>IF(PayItems[[#This Row],[Date Added / Modified]]&gt;0,TEXT(PayItems[[#This Row],[Date Added / Modified]],"m/d/yyy"),"")</f>
        <v/>
      </c>
    </row>
    <row r="1792" spans="1:17" x14ac:dyDescent="0.2">
      <c r="A1792" s="6" t="s">
        <v>3370</v>
      </c>
      <c r="B1792" s="8" t="s">
        <v>3371</v>
      </c>
      <c r="C1792" s="8" t="s">
        <v>110</v>
      </c>
      <c r="D1792" s="8" t="s">
        <v>3372</v>
      </c>
      <c r="E1792" s="8" t="s">
        <v>63</v>
      </c>
      <c r="F1792" s="8">
        <v>0</v>
      </c>
      <c r="G1792" s="8">
        <v>3</v>
      </c>
      <c r="H1792" s="6" t="s">
        <v>344</v>
      </c>
      <c r="I1792" s="176" t="s">
        <v>11389</v>
      </c>
      <c r="J1792" s="176" t="s">
        <v>11389</v>
      </c>
      <c r="K1792" s="176" t="s">
        <v>11388</v>
      </c>
      <c r="L1792" s="8">
        <v>14</v>
      </c>
      <c r="M1792" s="116"/>
      <c r="P17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&lt;tr&gt;&lt;td&gt;60222-2150&lt;/td&gt;&lt;td&gt;2400mm span, 3300mm rise reinforced concrete box culvert, double barrel&lt;/td&gt;&lt;td&gt;m&lt;/td&gt;&lt;td&gt;8 FEET SPAN, 11 FEET RISE REINFORCED CONCRETE BOX CULVERT, DOUBLE BARREL&lt;/td&gt;&lt;td&gt;LNFT&lt;/td&gt;&lt;td&gt;0&lt;/td&gt;&lt;td&gt;3&lt;/td&gt;&lt;td&gt;N&lt;/td&gt;&lt;td&gt; &lt;/td&gt;&lt;td&gt;&lt;/td&gt;&lt;/tr&gt;</v>
      </c>
      <c r="Q1792" s="106" t="str">
        <f>IF(PayItems[[#This Row],[Date Added / Modified]]&gt;0,TEXT(PayItems[[#This Row],[Date Added / Modified]],"m/d/yyy"),"")</f>
        <v/>
      </c>
    </row>
    <row r="1793" spans="1:17" x14ac:dyDescent="0.2">
      <c r="A1793" s="6" t="s">
        <v>3373</v>
      </c>
      <c r="B1793" s="8" t="s">
        <v>3374</v>
      </c>
      <c r="C1793" s="8" t="s">
        <v>110</v>
      </c>
      <c r="D1793" s="8" t="s">
        <v>3375</v>
      </c>
      <c r="E1793" s="8" t="s">
        <v>63</v>
      </c>
      <c r="F1793" s="8">
        <v>0</v>
      </c>
      <c r="G1793" s="8">
        <v>3</v>
      </c>
      <c r="H1793" s="6" t="s">
        <v>344</v>
      </c>
      <c r="I1793" s="176" t="s">
        <v>11389</v>
      </c>
      <c r="J1793" s="176" t="s">
        <v>11389</v>
      </c>
      <c r="K1793" s="176" t="s">
        <v>11388</v>
      </c>
      <c r="L1793" s="8">
        <v>14</v>
      </c>
      <c r="M1793" s="116"/>
      <c r="P17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&lt;tr&gt;&lt;td&gt;60222-2200&lt;/td&gt;&lt;td&gt;2400mm span, 3600mm rise reinforced concrete box culvert, double barrel&lt;/td&gt;&lt;td&gt;m&lt;/td&gt;&lt;td&gt;8 FEET SPAN, 12 FEET RISE REINFORCED CONCRETE BOX CULVERT, DOUBLE BARREL&lt;/td&gt;&lt;td&gt;LNFT&lt;/td&gt;&lt;td&gt;0&lt;/td&gt;&lt;td&gt;3&lt;/td&gt;&lt;td&gt;N&lt;/td&gt;&lt;td&gt; &lt;/td&gt;&lt;td&gt;&lt;/td&gt;&lt;/tr&gt;</v>
      </c>
      <c r="Q1793" s="106" t="str">
        <f>IF(PayItems[[#This Row],[Date Added / Modified]]&gt;0,TEXT(PayItems[[#This Row],[Date Added / Modified]],"m/d/yyy"),"")</f>
        <v/>
      </c>
    </row>
    <row r="1794" spans="1:17" x14ac:dyDescent="0.2">
      <c r="A1794" s="6" t="s">
        <v>3376</v>
      </c>
      <c r="B1794" s="8" t="s">
        <v>3377</v>
      </c>
      <c r="C1794" s="8" t="s">
        <v>110</v>
      </c>
      <c r="D1794" s="8" t="s">
        <v>3378</v>
      </c>
      <c r="E1794" s="8" t="s">
        <v>63</v>
      </c>
      <c r="F1794" s="8">
        <v>0</v>
      </c>
      <c r="G1794" s="8">
        <v>3</v>
      </c>
      <c r="H1794" s="6" t="s">
        <v>344</v>
      </c>
      <c r="I1794" s="176" t="s">
        <v>11389</v>
      </c>
      <c r="J1794" s="176" t="s">
        <v>11389</v>
      </c>
      <c r="K1794" s="176" t="s">
        <v>11388</v>
      </c>
      <c r="L1794" s="8">
        <v>14</v>
      </c>
      <c r="M1794" s="116"/>
      <c r="P17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&lt;tr&gt;&lt;td&gt;60222-2250&lt;/td&gt;&lt;td&gt;2400mm span, 4200mm rise reinforced concrete box culvert, double barrel&lt;/td&gt;&lt;td&gt;m&lt;/td&gt;&lt;td&gt;8 FEET SPAN, 14 FEET RISE REINFORCED CONCRETE BOX CULVERT, DOUBLE BARREL&lt;/td&gt;&lt;td&gt;LNFT&lt;/td&gt;&lt;td&gt;0&lt;/td&gt;&lt;td&gt;3&lt;/td&gt;&lt;td&gt;N&lt;/td&gt;&lt;td&gt; &lt;/td&gt;&lt;td&gt;&lt;/td&gt;&lt;/tr&gt;</v>
      </c>
      <c r="Q1794" s="106" t="str">
        <f>IF(PayItems[[#This Row],[Date Added / Modified]]&gt;0,TEXT(PayItems[[#This Row],[Date Added / Modified]],"m/d/yyy"),"")</f>
        <v/>
      </c>
    </row>
    <row r="1795" spans="1:17" x14ac:dyDescent="0.2">
      <c r="A1795" s="6" t="s">
        <v>3379</v>
      </c>
      <c r="B1795" s="8" t="s">
        <v>3380</v>
      </c>
      <c r="C1795" s="8" t="s">
        <v>110</v>
      </c>
      <c r="D1795" s="8" t="s">
        <v>3381</v>
      </c>
      <c r="E1795" s="8" t="s">
        <v>63</v>
      </c>
      <c r="F1795" s="8">
        <v>0</v>
      </c>
      <c r="G1795" s="8">
        <v>3</v>
      </c>
      <c r="H1795" s="6" t="s">
        <v>344</v>
      </c>
      <c r="I1795" s="176" t="s">
        <v>11389</v>
      </c>
      <c r="J1795" s="176" t="s">
        <v>11389</v>
      </c>
      <c r="K1795" s="176" t="s">
        <v>11388</v>
      </c>
      <c r="L1795" s="8">
        <v>14</v>
      </c>
      <c r="M1795" s="116"/>
      <c r="P17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&lt;tr&gt;&lt;td&gt;60222-2300&lt;/td&gt;&lt;td&gt;2700mm span, 900mm rise reinforced concrete box culvert, double barrel&lt;/td&gt;&lt;td&gt;m&lt;/td&gt;&lt;td&gt;9 FEET SPAN, 3 FEET RISE REINFORCED CONCRETE BOX CULVERT, DOUBLE BARREL&lt;/td&gt;&lt;td&gt;LNFT&lt;/td&gt;&lt;td&gt;0&lt;/td&gt;&lt;td&gt;3&lt;/td&gt;&lt;td&gt;N&lt;/td&gt;&lt;td&gt; &lt;/td&gt;&lt;td&gt;&lt;/td&gt;&lt;/tr&gt;</v>
      </c>
      <c r="Q1795" s="106" t="str">
        <f>IF(PayItems[[#This Row],[Date Added / Modified]]&gt;0,TEXT(PayItems[[#This Row],[Date Added / Modified]],"m/d/yyy"),"")</f>
        <v/>
      </c>
    </row>
    <row r="1796" spans="1:17" x14ac:dyDescent="0.2">
      <c r="A1796" s="6" t="s">
        <v>3382</v>
      </c>
      <c r="B1796" s="8" t="s">
        <v>3383</v>
      </c>
      <c r="C1796" s="8" t="s">
        <v>110</v>
      </c>
      <c r="D1796" s="8" t="s">
        <v>3384</v>
      </c>
      <c r="E1796" s="8" t="s">
        <v>63</v>
      </c>
      <c r="F1796" s="8">
        <v>0</v>
      </c>
      <c r="G1796" s="8">
        <v>3</v>
      </c>
      <c r="H1796" s="6" t="s">
        <v>344</v>
      </c>
      <c r="I1796" s="176" t="s">
        <v>11389</v>
      </c>
      <c r="J1796" s="176" t="s">
        <v>11389</v>
      </c>
      <c r="K1796" s="176" t="s">
        <v>11388</v>
      </c>
      <c r="L1796" s="8">
        <v>14</v>
      </c>
      <c r="M1796" s="116"/>
      <c r="P17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&lt;tr&gt;&lt;td&gt;60222-2350&lt;/td&gt;&lt;td&gt;2700mm span, 1200mm rise reinforced concrete box culvert, double barrel&lt;/td&gt;&lt;td&gt;m&lt;/td&gt;&lt;td&gt;9 FEET SPAN, 4 FEET RISE REINFORCED CONCRETE BOX CULVERT, DOUBLE BARREL&lt;/td&gt;&lt;td&gt;LNFT&lt;/td&gt;&lt;td&gt;0&lt;/td&gt;&lt;td&gt;3&lt;/td&gt;&lt;td&gt;N&lt;/td&gt;&lt;td&gt; &lt;/td&gt;&lt;td&gt;&lt;/td&gt;&lt;/tr&gt;</v>
      </c>
      <c r="Q1796" s="106" t="str">
        <f>IF(PayItems[[#This Row],[Date Added / Modified]]&gt;0,TEXT(PayItems[[#This Row],[Date Added / Modified]],"m/d/yyy"),"")</f>
        <v/>
      </c>
    </row>
    <row r="1797" spans="1:17" x14ac:dyDescent="0.2">
      <c r="A1797" s="6" t="s">
        <v>3385</v>
      </c>
      <c r="B1797" s="8" t="s">
        <v>3386</v>
      </c>
      <c r="C1797" s="8" t="s">
        <v>110</v>
      </c>
      <c r="D1797" s="8" t="s">
        <v>3387</v>
      </c>
      <c r="E1797" s="8" t="s">
        <v>63</v>
      </c>
      <c r="F1797" s="8">
        <v>0</v>
      </c>
      <c r="G1797" s="8">
        <v>3</v>
      </c>
      <c r="H1797" s="6" t="s">
        <v>344</v>
      </c>
      <c r="I1797" s="176" t="s">
        <v>11389</v>
      </c>
      <c r="J1797" s="176" t="s">
        <v>11389</v>
      </c>
      <c r="K1797" s="176" t="s">
        <v>11388</v>
      </c>
      <c r="L1797" s="8">
        <v>14</v>
      </c>
      <c r="M1797" s="116"/>
      <c r="P17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&lt;tr&gt;&lt;td&gt;60222-2400&lt;/td&gt;&lt;td&gt;2700mm span, 1500mm rise reinforced concrete box culvert, double barrel&lt;/td&gt;&lt;td&gt;m&lt;/td&gt;&lt;td&gt;9 FEET SPAN, 5 FEET RISE REINFORCED CONCRETE BOX CULVERT, DOUBLE BARREL&lt;/td&gt;&lt;td&gt;LNFT&lt;/td&gt;&lt;td&gt;0&lt;/td&gt;&lt;td&gt;3&lt;/td&gt;&lt;td&gt;N&lt;/td&gt;&lt;td&gt; &lt;/td&gt;&lt;td&gt;&lt;/td&gt;&lt;/tr&gt;</v>
      </c>
      <c r="Q1797" s="106" t="str">
        <f>IF(PayItems[[#This Row],[Date Added / Modified]]&gt;0,TEXT(PayItems[[#This Row],[Date Added / Modified]],"m/d/yyy"),"")</f>
        <v/>
      </c>
    </row>
    <row r="1798" spans="1:17" x14ac:dyDescent="0.2">
      <c r="A1798" s="6" t="s">
        <v>3388</v>
      </c>
      <c r="B1798" s="8" t="s">
        <v>3389</v>
      </c>
      <c r="C1798" s="8" t="s">
        <v>110</v>
      </c>
      <c r="D1798" s="8" t="s">
        <v>3390</v>
      </c>
      <c r="E1798" s="8" t="s">
        <v>63</v>
      </c>
      <c r="F1798" s="8">
        <v>0</v>
      </c>
      <c r="G1798" s="8">
        <v>3</v>
      </c>
      <c r="H1798" s="6" t="s">
        <v>344</v>
      </c>
      <c r="I1798" s="176" t="s">
        <v>11389</v>
      </c>
      <c r="J1798" s="176" t="s">
        <v>11389</v>
      </c>
      <c r="K1798" s="176" t="s">
        <v>11388</v>
      </c>
      <c r="L1798" s="8">
        <v>14</v>
      </c>
      <c r="M1798" s="116"/>
      <c r="P17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&lt;tr&gt;&lt;td&gt;60222-2450&lt;/td&gt;&lt;td&gt;2700mm span, 1800mm rise reinforced concrete box culvert, double barrel&lt;/td&gt;&lt;td&gt;m&lt;/td&gt;&lt;td&gt;9 FEET SPAN, 6 FEET RISE REINFORCED CONCRETE BOX CULVERT, DOUBLE BARREL&lt;/td&gt;&lt;td&gt;LNFT&lt;/td&gt;&lt;td&gt;0&lt;/td&gt;&lt;td&gt;3&lt;/td&gt;&lt;td&gt;N&lt;/td&gt;&lt;td&gt; &lt;/td&gt;&lt;td&gt;&lt;/td&gt;&lt;/tr&gt;</v>
      </c>
      <c r="Q1798" s="106" t="str">
        <f>IF(PayItems[[#This Row],[Date Added / Modified]]&gt;0,TEXT(PayItems[[#This Row],[Date Added / Modified]],"m/d/yyy"),"")</f>
        <v/>
      </c>
    </row>
    <row r="1799" spans="1:17" x14ac:dyDescent="0.2">
      <c r="A1799" s="6" t="s">
        <v>3391</v>
      </c>
      <c r="B1799" s="8" t="s">
        <v>3392</v>
      </c>
      <c r="C1799" s="8" t="s">
        <v>110</v>
      </c>
      <c r="D1799" s="8" t="s">
        <v>3393</v>
      </c>
      <c r="E1799" s="8" t="s">
        <v>63</v>
      </c>
      <c r="F1799" s="8">
        <v>0</v>
      </c>
      <c r="G1799" s="8">
        <v>3</v>
      </c>
      <c r="H1799" s="6" t="s">
        <v>344</v>
      </c>
      <c r="I1799" s="176" t="s">
        <v>11389</v>
      </c>
      <c r="J1799" s="176" t="s">
        <v>11389</v>
      </c>
      <c r="K1799" s="176" t="s">
        <v>11388</v>
      </c>
      <c r="L1799" s="8">
        <v>14</v>
      </c>
      <c r="M1799" s="116"/>
      <c r="P17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&lt;tr&gt;&lt;td&gt;60222-2500&lt;/td&gt;&lt;td&gt;2700mm span, 2100mm rise reinforced concrete box culvert, double barrel&lt;/td&gt;&lt;td&gt;m&lt;/td&gt;&lt;td&gt;9 FEET SPAN, 7 FEET RISE REINFORCED CONCRETE BOX CULVERT, DOUBLE BARREL&lt;/td&gt;&lt;td&gt;LNFT&lt;/td&gt;&lt;td&gt;0&lt;/td&gt;&lt;td&gt;3&lt;/td&gt;&lt;td&gt;N&lt;/td&gt;&lt;td&gt; &lt;/td&gt;&lt;td&gt;&lt;/td&gt;&lt;/tr&gt;</v>
      </c>
      <c r="Q1799" s="106" t="str">
        <f>IF(PayItems[[#This Row],[Date Added / Modified]]&gt;0,TEXT(PayItems[[#This Row],[Date Added / Modified]],"m/d/yyy"),"")</f>
        <v/>
      </c>
    </row>
    <row r="1800" spans="1:17" x14ac:dyDescent="0.2">
      <c r="A1800" s="6" t="s">
        <v>3394</v>
      </c>
      <c r="B1800" s="8" t="s">
        <v>3395</v>
      </c>
      <c r="C1800" s="8" t="s">
        <v>110</v>
      </c>
      <c r="D1800" s="8" t="s">
        <v>3396</v>
      </c>
      <c r="E1800" s="8" t="s">
        <v>63</v>
      </c>
      <c r="F1800" s="8">
        <v>0</v>
      </c>
      <c r="G1800" s="8">
        <v>3</v>
      </c>
      <c r="H1800" s="6" t="s">
        <v>344</v>
      </c>
      <c r="I1800" s="176" t="s">
        <v>11389</v>
      </c>
      <c r="J1800" s="176" t="s">
        <v>11389</v>
      </c>
      <c r="K1800" s="176" t="s">
        <v>11388</v>
      </c>
      <c r="L1800" s="8">
        <v>14</v>
      </c>
      <c r="M1800" s="116"/>
      <c r="P18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&lt;tr&gt;&lt;td&gt;60222-2550&lt;/td&gt;&lt;td&gt;2700mm span, 2400mm rise reinforced concrete box culvert, double barrel&lt;/td&gt;&lt;td&gt;m&lt;/td&gt;&lt;td&gt;9 FEET SPAN, 8 FEET RISE REINFORCED CONCRETE BOX CULVERT, DOUBLE BARREL&lt;/td&gt;&lt;td&gt;LNFT&lt;/td&gt;&lt;td&gt;0&lt;/td&gt;&lt;td&gt;3&lt;/td&gt;&lt;td&gt;N&lt;/td&gt;&lt;td&gt; &lt;/td&gt;&lt;td&gt;&lt;/td&gt;&lt;/tr&gt;</v>
      </c>
      <c r="Q1800" s="106" t="str">
        <f>IF(PayItems[[#This Row],[Date Added / Modified]]&gt;0,TEXT(PayItems[[#This Row],[Date Added / Modified]],"m/d/yyy"),"")</f>
        <v/>
      </c>
    </row>
    <row r="1801" spans="1:17" x14ac:dyDescent="0.2">
      <c r="A1801" s="6" t="s">
        <v>3397</v>
      </c>
      <c r="B1801" s="8" t="s">
        <v>3398</v>
      </c>
      <c r="C1801" s="8" t="s">
        <v>110</v>
      </c>
      <c r="D1801" s="8" t="s">
        <v>3399</v>
      </c>
      <c r="E1801" s="8" t="s">
        <v>63</v>
      </c>
      <c r="F1801" s="8">
        <v>0</v>
      </c>
      <c r="G1801" s="8">
        <v>3</v>
      </c>
      <c r="H1801" s="6" t="s">
        <v>344</v>
      </c>
      <c r="I1801" s="176" t="s">
        <v>11389</v>
      </c>
      <c r="J1801" s="176" t="s">
        <v>11389</v>
      </c>
      <c r="K1801" s="176" t="s">
        <v>11388</v>
      </c>
      <c r="L1801" s="8">
        <v>14</v>
      </c>
      <c r="M1801" s="116"/>
      <c r="P18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&lt;tr&gt;&lt;td&gt;60222-2600&lt;/td&gt;&lt;td&gt;2700mm span, 2700mm rise reinforced concrete box culvert, double barrel&lt;/td&gt;&lt;td&gt;m&lt;/td&gt;&lt;td&gt;9 FEET SPAN, 9 FEET RISE REINFORCED CONCRETE BOX CULVERT, DOUBLE BARREL&lt;/td&gt;&lt;td&gt;LNFT&lt;/td&gt;&lt;td&gt;0&lt;/td&gt;&lt;td&gt;3&lt;/td&gt;&lt;td&gt;N&lt;/td&gt;&lt;td&gt; &lt;/td&gt;&lt;td&gt;&lt;/td&gt;&lt;/tr&gt;</v>
      </c>
      <c r="Q1801" s="106" t="str">
        <f>IF(PayItems[[#This Row],[Date Added / Modified]]&gt;0,TEXT(PayItems[[#This Row],[Date Added / Modified]],"m/d/yyy"),"")</f>
        <v/>
      </c>
    </row>
    <row r="1802" spans="1:17" x14ac:dyDescent="0.2">
      <c r="A1802" s="6" t="s">
        <v>3400</v>
      </c>
      <c r="B1802" s="8" t="s">
        <v>3401</v>
      </c>
      <c r="C1802" s="8" t="s">
        <v>110</v>
      </c>
      <c r="D1802" s="8" t="s">
        <v>3402</v>
      </c>
      <c r="E1802" s="8" t="s">
        <v>63</v>
      </c>
      <c r="F1802" s="8">
        <v>0</v>
      </c>
      <c r="G1802" s="8">
        <v>3</v>
      </c>
      <c r="H1802" s="6" t="s">
        <v>344</v>
      </c>
      <c r="I1802" s="176" t="s">
        <v>11389</v>
      </c>
      <c r="J1802" s="176" t="s">
        <v>11389</v>
      </c>
      <c r="K1802" s="176" t="s">
        <v>11388</v>
      </c>
      <c r="L1802" s="8">
        <v>14</v>
      </c>
      <c r="M1802" s="116"/>
      <c r="P18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&lt;tr&gt;&lt;td&gt;60222-2650&lt;/td&gt;&lt;td&gt;2700mm span, 3000mm rise reinforced concrete box culvert, double barrel&lt;/td&gt;&lt;td&gt;m&lt;/td&gt;&lt;td&gt;9 FEET SPAN, 10 FEET RISE REINFORCED CONCRETE BOX CULVERT, DOUBLE BARREL&lt;/td&gt;&lt;td&gt;LNFT&lt;/td&gt;&lt;td&gt;0&lt;/td&gt;&lt;td&gt;3&lt;/td&gt;&lt;td&gt;N&lt;/td&gt;&lt;td&gt; &lt;/td&gt;&lt;td&gt;&lt;/td&gt;&lt;/tr&gt;</v>
      </c>
      <c r="Q1802" s="106" t="str">
        <f>IF(PayItems[[#This Row],[Date Added / Modified]]&gt;0,TEXT(PayItems[[#This Row],[Date Added / Modified]],"m/d/yyy"),"")</f>
        <v/>
      </c>
    </row>
    <row r="1803" spans="1:17" x14ac:dyDescent="0.2">
      <c r="A1803" s="6" t="s">
        <v>3403</v>
      </c>
      <c r="B1803" s="8" t="s">
        <v>3404</v>
      </c>
      <c r="C1803" s="8" t="s">
        <v>110</v>
      </c>
      <c r="D1803" s="8" t="s">
        <v>3405</v>
      </c>
      <c r="E1803" s="8" t="s">
        <v>63</v>
      </c>
      <c r="F1803" s="8">
        <v>0</v>
      </c>
      <c r="G1803" s="8">
        <v>3</v>
      </c>
      <c r="H1803" s="6" t="s">
        <v>344</v>
      </c>
      <c r="I1803" s="176" t="s">
        <v>11389</v>
      </c>
      <c r="J1803" s="176" t="s">
        <v>11389</v>
      </c>
      <c r="K1803" s="176" t="s">
        <v>11388</v>
      </c>
      <c r="L1803" s="8">
        <v>14</v>
      </c>
      <c r="M1803" s="116"/>
      <c r="P18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&lt;tr&gt;&lt;td&gt;60222-2700&lt;/td&gt;&lt;td&gt;2700mm span, 3300mm rise reinforced concrete box culvert, double barrel&lt;/td&gt;&lt;td&gt;m&lt;/td&gt;&lt;td&gt;9 FEET SPAN, 11 FEET RISE REINFORCED CONCRETE BOX CULVERT, DOUBLE BARREL&lt;/td&gt;&lt;td&gt;LNFT&lt;/td&gt;&lt;td&gt;0&lt;/td&gt;&lt;td&gt;3&lt;/td&gt;&lt;td&gt;N&lt;/td&gt;&lt;td&gt; &lt;/td&gt;&lt;td&gt;&lt;/td&gt;&lt;/tr&gt;</v>
      </c>
      <c r="Q1803" s="106" t="str">
        <f>IF(PayItems[[#This Row],[Date Added / Modified]]&gt;0,TEXT(PayItems[[#This Row],[Date Added / Modified]],"m/d/yyy"),"")</f>
        <v/>
      </c>
    </row>
    <row r="1804" spans="1:17" x14ac:dyDescent="0.2">
      <c r="A1804" s="6" t="s">
        <v>3406</v>
      </c>
      <c r="B1804" s="8" t="s">
        <v>3407</v>
      </c>
      <c r="C1804" s="8" t="s">
        <v>110</v>
      </c>
      <c r="D1804" s="8" t="s">
        <v>3408</v>
      </c>
      <c r="E1804" s="8" t="s">
        <v>63</v>
      </c>
      <c r="F1804" s="8">
        <v>0</v>
      </c>
      <c r="G1804" s="8">
        <v>3</v>
      </c>
      <c r="H1804" s="6" t="s">
        <v>344</v>
      </c>
      <c r="I1804" s="176" t="s">
        <v>11389</v>
      </c>
      <c r="J1804" s="176" t="s">
        <v>11389</v>
      </c>
      <c r="K1804" s="176" t="s">
        <v>11388</v>
      </c>
      <c r="L1804" s="8">
        <v>14</v>
      </c>
      <c r="M1804" s="116"/>
      <c r="P18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&lt;tr&gt;&lt;td&gt;60222-2750&lt;/td&gt;&lt;td&gt;2700mm span, 3600mm rise reinforced concrete box culvert, double barrel&lt;/td&gt;&lt;td&gt;m&lt;/td&gt;&lt;td&gt;9 FEET SPAN, 12 FEET RISE REINFORCED CONCRETE BOX CULVERT, DOUBLE BARREL&lt;/td&gt;&lt;td&gt;LNFT&lt;/td&gt;&lt;td&gt;0&lt;/td&gt;&lt;td&gt;3&lt;/td&gt;&lt;td&gt;N&lt;/td&gt;&lt;td&gt; &lt;/td&gt;&lt;td&gt;&lt;/td&gt;&lt;/tr&gt;</v>
      </c>
      <c r="Q1804" s="106" t="str">
        <f>IF(PayItems[[#This Row],[Date Added / Modified]]&gt;0,TEXT(PayItems[[#This Row],[Date Added / Modified]],"m/d/yyy"),"")</f>
        <v/>
      </c>
    </row>
    <row r="1805" spans="1:17" x14ac:dyDescent="0.2">
      <c r="A1805" s="6" t="s">
        <v>3409</v>
      </c>
      <c r="B1805" s="8" t="s">
        <v>3410</v>
      </c>
      <c r="C1805" s="8" t="s">
        <v>110</v>
      </c>
      <c r="D1805" s="8" t="s">
        <v>3411</v>
      </c>
      <c r="E1805" s="8" t="s">
        <v>63</v>
      </c>
      <c r="F1805" s="8">
        <v>0</v>
      </c>
      <c r="G1805" s="8">
        <v>3</v>
      </c>
      <c r="H1805" s="6" t="s">
        <v>344</v>
      </c>
      <c r="I1805" s="176" t="s">
        <v>11389</v>
      </c>
      <c r="J1805" s="176" t="s">
        <v>11389</v>
      </c>
      <c r="K1805" s="176" t="s">
        <v>11388</v>
      </c>
      <c r="L1805" s="8">
        <v>14</v>
      </c>
      <c r="M1805" s="116"/>
      <c r="P18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&lt;tr&gt;&lt;td&gt;60222-2800&lt;/td&gt;&lt;td&gt;2700mm span, 4200mm rise reinforced concrete box culvert, double barrel&lt;/td&gt;&lt;td&gt;m&lt;/td&gt;&lt;td&gt;9 FEET SPAN, 14 FEET RISE REINFORCED CONCRETE BOX CULVERT, DOUBLE BARREL&lt;/td&gt;&lt;td&gt;LNFT&lt;/td&gt;&lt;td&gt;0&lt;/td&gt;&lt;td&gt;3&lt;/td&gt;&lt;td&gt;N&lt;/td&gt;&lt;td&gt; &lt;/td&gt;&lt;td&gt;&lt;/td&gt;&lt;/tr&gt;</v>
      </c>
      <c r="Q1805" s="106" t="str">
        <f>IF(PayItems[[#This Row],[Date Added / Modified]]&gt;0,TEXT(PayItems[[#This Row],[Date Added / Modified]],"m/d/yyy"),"")</f>
        <v/>
      </c>
    </row>
    <row r="1806" spans="1:17" x14ac:dyDescent="0.2">
      <c r="A1806" s="6" t="s">
        <v>3412</v>
      </c>
      <c r="B1806" s="8" t="s">
        <v>3413</v>
      </c>
      <c r="C1806" s="8" t="s">
        <v>110</v>
      </c>
      <c r="D1806" s="8" t="s">
        <v>3414</v>
      </c>
      <c r="E1806" s="8" t="s">
        <v>63</v>
      </c>
      <c r="F1806" s="8">
        <v>0</v>
      </c>
      <c r="G1806" s="8">
        <v>3</v>
      </c>
      <c r="H1806" s="6" t="s">
        <v>344</v>
      </c>
      <c r="I1806" s="176" t="s">
        <v>11389</v>
      </c>
      <c r="J1806" s="176" t="s">
        <v>11389</v>
      </c>
      <c r="K1806" s="176" t="s">
        <v>11388</v>
      </c>
      <c r="L1806" s="8">
        <v>14</v>
      </c>
      <c r="M1806" s="116"/>
      <c r="P18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&lt;tr&gt;&lt;td&gt;60222-2850&lt;/td&gt;&lt;td&gt;2700mm span, 4800mm rise reinforced concrete box culvert, double barrel&lt;/td&gt;&lt;td&gt;m&lt;/td&gt;&lt;td&gt;9 FEET SPAN, 16 FEET RISE REINFORCED CONCRETE BOX CULVERT, DOUBLE BARREL&lt;/td&gt;&lt;td&gt;LNFT&lt;/td&gt;&lt;td&gt;0&lt;/td&gt;&lt;td&gt;3&lt;/td&gt;&lt;td&gt;N&lt;/td&gt;&lt;td&gt; &lt;/td&gt;&lt;td&gt;&lt;/td&gt;&lt;/tr&gt;</v>
      </c>
      <c r="Q1806" s="106" t="str">
        <f>IF(PayItems[[#This Row],[Date Added / Modified]]&gt;0,TEXT(PayItems[[#This Row],[Date Added / Modified]],"m/d/yyy"),"")</f>
        <v/>
      </c>
    </row>
    <row r="1807" spans="1:17" x14ac:dyDescent="0.2">
      <c r="A1807" s="6" t="s">
        <v>3415</v>
      </c>
      <c r="B1807" s="8" t="s">
        <v>3416</v>
      </c>
      <c r="C1807" s="8" t="s">
        <v>110</v>
      </c>
      <c r="D1807" s="8" t="s">
        <v>3417</v>
      </c>
      <c r="E1807" s="8" t="s">
        <v>63</v>
      </c>
      <c r="F1807" s="8">
        <v>0</v>
      </c>
      <c r="G1807" s="8">
        <v>3</v>
      </c>
      <c r="H1807" s="6" t="s">
        <v>344</v>
      </c>
      <c r="I1807" s="176" t="s">
        <v>11389</v>
      </c>
      <c r="J1807" s="176" t="s">
        <v>11389</v>
      </c>
      <c r="K1807" s="176" t="s">
        <v>11388</v>
      </c>
      <c r="L1807" s="8">
        <v>14</v>
      </c>
      <c r="M1807" s="116"/>
      <c r="P18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&lt;tr&gt;&lt;td&gt;60222-2900&lt;/td&gt;&lt;td&gt;3000mm span, 900mm rise reinforced concrete box culvert, double barrel&lt;/td&gt;&lt;td&gt;m&lt;/td&gt;&lt;td&gt;10 FEET SPAN, 3 FEET RISE REINFORCED CONCRETE BOX CULVERT, DOUBLE BARREL&lt;/td&gt;&lt;td&gt;LNFT&lt;/td&gt;&lt;td&gt;0&lt;/td&gt;&lt;td&gt;3&lt;/td&gt;&lt;td&gt;N&lt;/td&gt;&lt;td&gt; &lt;/td&gt;&lt;td&gt;&lt;/td&gt;&lt;/tr&gt;</v>
      </c>
      <c r="Q1807" s="106" t="str">
        <f>IF(PayItems[[#This Row],[Date Added / Modified]]&gt;0,TEXT(PayItems[[#This Row],[Date Added / Modified]],"m/d/yyy"),"")</f>
        <v/>
      </c>
    </row>
    <row r="1808" spans="1:17" x14ac:dyDescent="0.2">
      <c r="A1808" s="6" t="s">
        <v>3418</v>
      </c>
      <c r="B1808" s="8" t="s">
        <v>3419</v>
      </c>
      <c r="C1808" s="8" t="s">
        <v>110</v>
      </c>
      <c r="D1808" s="8" t="s">
        <v>3420</v>
      </c>
      <c r="E1808" s="8" t="s">
        <v>63</v>
      </c>
      <c r="F1808" s="8">
        <v>0</v>
      </c>
      <c r="G1808" s="8">
        <v>3</v>
      </c>
      <c r="H1808" s="6" t="s">
        <v>344</v>
      </c>
      <c r="I1808" s="176" t="s">
        <v>11389</v>
      </c>
      <c r="J1808" s="176" t="s">
        <v>11389</v>
      </c>
      <c r="K1808" s="176" t="s">
        <v>11388</v>
      </c>
      <c r="L1808" s="8">
        <v>14</v>
      </c>
      <c r="M1808" s="116"/>
      <c r="P18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&lt;tr&gt;&lt;td&gt;60222-2950&lt;/td&gt;&lt;td&gt;3000mm span, 1200mm rise reinforced concrete box culvert, double barrel&lt;/td&gt;&lt;td&gt;m&lt;/td&gt;&lt;td&gt;10 FEET SPAN, 4 FEET RISE REINFORCED CONCRETE BOX CULVERT, DOUBLE BARREL&lt;/td&gt;&lt;td&gt;LNFT&lt;/td&gt;&lt;td&gt;0&lt;/td&gt;&lt;td&gt;3&lt;/td&gt;&lt;td&gt;N&lt;/td&gt;&lt;td&gt; &lt;/td&gt;&lt;td&gt;&lt;/td&gt;&lt;/tr&gt;</v>
      </c>
      <c r="Q1808" s="106" t="str">
        <f>IF(PayItems[[#This Row],[Date Added / Modified]]&gt;0,TEXT(PayItems[[#This Row],[Date Added / Modified]],"m/d/yyy"),"")</f>
        <v/>
      </c>
    </row>
    <row r="1809" spans="1:17" x14ac:dyDescent="0.2">
      <c r="A1809" s="6" t="s">
        <v>3421</v>
      </c>
      <c r="B1809" s="8" t="s">
        <v>3422</v>
      </c>
      <c r="C1809" s="8" t="s">
        <v>110</v>
      </c>
      <c r="D1809" s="8" t="s">
        <v>3423</v>
      </c>
      <c r="E1809" s="8" t="s">
        <v>63</v>
      </c>
      <c r="F1809" s="8">
        <v>0</v>
      </c>
      <c r="G1809" s="8">
        <v>3</v>
      </c>
      <c r="H1809" s="6" t="s">
        <v>344</v>
      </c>
      <c r="I1809" s="176" t="s">
        <v>11389</v>
      </c>
      <c r="J1809" s="176" t="s">
        <v>11389</v>
      </c>
      <c r="K1809" s="176" t="s">
        <v>11388</v>
      </c>
      <c r="L1809" s="8">
        <v>14</v>
      </c>
      <c r="M1809" s="116"/>
      <c r="P18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&lt;tr&gt;&lt;td&gt;60222-3000&lt;/td&gt;&lt;td&gt;3000mm span, 1500mm rise reinforced concrete box culvert, double barrel&lt;/td&gt;&lt;td&gt;m&lt;/td&gt;&lt;td&gt;10 FEET SPAN, 5 FEET RISE REINFORCED CONCRETE BOX CULVERT, DOUBLE BARREL&lt;/td&gt;&lt;td&gt;LNFT&lt;/td&gt;&lt;td&gt;0&lt;/td&gt;&lt;td&gt;3&lt;/td&gt;&lt;td&gt;N&lt;/td&gt;&lt;td&gt; &lt;/td&gt;&lt;td&gt;&lt;/td&gt;&lt;/tr&gt;</v>
      </c>
      <c r="Q1809" s="106" t="str">
        <f>IF(PayItems[[#This Row],[Date Added / Modified]]&gt;0,TEXT(PayItems[[#This Row],[Date Added / Modified]],"m/d/yyy"),"")</f>
        <v/>
      </c>
    </row>
    <row r="1810" spans="1:17" x14ac:dyDescent="0.2">
      <c r="A1810" s="6" t="s">
        <v>3424</v>
      </c>
      <c r="B1810" s="8" t="s">
        <v>3425</v>
      </c>
      <c r="C1810" s="8" t="s">
        <v>110</v>
      </c>
      <c r="D1810" s="8" t="s">
        <v>3426</v>
      </c>
      <c r="E1810" s="8" t="s">
        <v>63</v>
      </c>
      <c r="F1810" s="8">
        <v>0</v>
      </c>
      <c r="G1810" s="8">
        <v>3</v>
      </c>
      <c r="H1810" s="6" t="s">
        <v>344</v>
      </c>
      <c r="I1810" s="176" t="s">
        <v>11389</v>
      </c>
      <c r="J1810" s="176" t="s">
        <v>11389</v>
      </c>
      <c r="K1810" s="176" t="s">
        <v>11388</v>
      </c>
      <c r="L1810" s="8">
        <v>14</v>
      </c>
      <c r="M1810" s="116"/>
      <c r="P18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&lt;tr&gt;&lt;td&gt;60222-3050&lt;/td&gt;&lt;td&gt;3000mm span, 1800mm rise reinforced concrete box culvert, double barrel&lt;/td&gt;&lt;td&gt;m&lt;/td&gt;&lt;td&gt;10 FEET SPAN, 6 FEET RISE REINFORCED CONCRETE BOX CULVERT, DOUBLE BARREL&lt;/td&gt;&lt;td&gt;LNFT&lt;/td&gt;&lt;td&gt;0&lt;/td&gt;&lt;td&gt;3&lt;/td&gt;&lt;td&gt;N&lt;/td&gt;&lt;td&gt; &lt;/td&gt;&lt;td&gt;&lt;/td&gt;&lt;/tr&gt;</v>
      </c>
      <c r="Q1810" s="106" t="str">
        <f>IF(PayItems[[#This Row],[Date Added / Modified]]&gt;0,TEXT(PayItems[[#This Row],[Date Added / Modified]],"m/d/yyy"),"")</f>
        <v/>
      </c>
    </row>
    <row r="1811" spans="1:17" x14ac:dyDescent="0.2">
      <c r="A1811" s="6" t="s">
        <v>3427</v>
      </c>
      <c r="B1811" s="8" t="s">
        <v>3428</v>
      </c>
      <c r="C1811" s="8" t="s">
        <v>110</v>
      </c>
      <c r="D1811" s="8" t="s">
        <v>3429</v>
      </c>
      <c r="E1811" s="8" t="s">
        <v>63</v>
      </c>
      <c r="F1811" s="8">
        <v>0</v>
      </c>
      <c r="G1811" s="8">
        <v>3</v>
      </c>
      <c r="H1811" s="6" t="s">
        <v>344</v>
      </c>
      <c r="I1811" s="176" t="s">
        <v>11389</v>
      </c>
      <c r="J1811" s="176" t="s">
        <v>11389</v>
      </c>
      <c r="K1811" s="176" t="s">
        <v>11388</v>
      </c>
      <c r="L1811" s="8">
        <v>14</v>
      </c>
      <c r="M1811" s="116"/>
      <c r="P18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&lt;tr&gt;&lt;td&gt;60222-3100&lt;/td&gt;&lt;td&gt;3000mm span, 2100mm rise reinforced concrete box culvert, double barrel&lt;/td&gt;&lt;td&gt;m&lt;/td&gt;&lt;td&gt;10 FEET SPAN, 7 FEET RISE REINFORCED CONCRETE BOX CULVERT, DOUBLE BARREL&lt;/td&gt;&lt;td&gt;LNFT&lt;/td&gt;&lt;td&gt;0&lt;/td&gt;&lt;td&gt;3&lt;/td&gt;&lt;td&gt;N&lt;/td&gt;&lt;td&gt; &lt;/td&gt;&lt;td&gt;&lt;/td&gt;&lt;/tr&gt;</v>
      </c>
      <c r="Q1811" s="106" t="str">
        <f>IF(PayItems[[#This Row],[Date Added / Modified]]&gt;0,TEXT(PayItems[[#This Row],[Date Added / Modified]],"m/d/yyy"),"")</f>
        <v/>
      </c>
    </row>
    <row r="1812" spans="1:17" x14ac:dyDescent="0.2">
      <c r="A1812" s="6" t="s">
        <v>3430</v>
      </c>
      <c r="B1812" s="8" t="s">
        <v>3431</v>
      </c>
      <c r="C1812" s="8" t="s">
        <v>110</v>
      </c>
      <c r="D1812" s="8" t="s">
        <v>3432</v>
      </c>
      <c r="E1812" s="8" t="s">
        <v>63</v>
      </c>
      <c r="F1812" s="8">
        <v>0</v>
      </c>
      <c r="G1812" s="8">
        <v>3</v>
      </c>
      <c r="H1812" s="6" t="s">
        <v>344</v>
      </c>
      <c r="I1812" s="176" t="s">
        <v>11389</v>
      </c>
      <c r="J1812" s="176" t="s">
        <v>11389</v>
      </c>
      <c r="K1812" s="176" t="s">
        <v>11388</v>
      </c>
      <c r="L1812" s="8">
        <v>14</v>
      </c>
      <c r="M1812" s="116"/>
      <c r="P18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&lt;tr&gt;&lt;td&gt;60222-3150&lt;/td&gt;&lt;td&gt;3000mm span, 2400mm rise reinforced concrete box culvert, double barrel&lt;/td&gt;&lt;td&gt;m&lt;/td&gt;&lt;td&gt;10 FEET SPAN, 8 FEET RISE REINFORCED CONCRETE BOX CULVERT, DOUBLE BARREL&lt;/td&gt;&lt;td&gt;LNFT&lt;/td&gt;&lt;td&gt;0&lt;/td&gt;&lt;td&gt;3&lt;/td&gt;&lt;td&gt;N&lt;/td&gt;&lt;td&gt; &lt;/td&gt;&lt;td&gt;&lt;/td&gt;&lt;/tr&gt;</v>
      </c>
      <c r="Q1812" s="106" t="str">
        <f>IF(PayItems[[#This Row],[Date Added / Modified]]&gt;0,TEXT(PayItems[[#This Row],[Date Added / Modified]],"m/d/yyy"),"")</f>
        <v/>
      </c>
    </row>
    <row r="1813" spans="1:17" x14ac:dyDescent="0.2">
      <c r="A1813" s="6" t="s">
        <v>3433</v>
      </c>
      <c r="B1813" s="8" t="s">
        <v>3434</v>
      </c>
      <c r="C1813" s="8" t="s">
        <v>110</v>
      </c>
      <c r="D1813" s="8" t="s">
        <v>3435</v>
      </c>
      <c r="E1813" s="8" t="s">
        <v>63</v>
      </c>
      <c r="F1813" s="8">
        <v>0</v>
      </c>
      <c r="G1813" s="8">
        <v>3</v>
      </c>
      <c r="H1813" s="6" t="s">
        <v>344</v>
      </c>
      <c r="I1813" s="176" t="s">
        <v>11389</v>
      </c>
      <c r="J1813" s="176" t="s">
        <v>11389</v>
      </c>
      <c r="K1813" s="176" t="s">
        <v>11388</v>
      </c>
      <c r="L1813" s="8">
        <v>14</v>
      </c>
      <c r="M1813" s="116"/>
      <c r="P18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&lt;tr&gt;&lt;td&gt;60222-3200&lt;/td&gt;&lt;td&gt;3000mm span, 2700mm rise reinforced concrete box culvert, double barrel&lt;/td&gt;&lt;td&gt;m&lt;/td&gt;&lt;td&gt;10 FEET SPAN, 9 FEET RISE REINFORCED CONCRETE BOX CULVERT, DOUBLE BARREL&lt;/td&gt;&lt;td&gt;LNFT&lt;/td&gt;&lt;td&gt;0&lt;/td&gt;&lt;td&gt;3&lt;/td&gt;&lt;td&gt;N&lt;/td&gt;&lt;td&gt; &lt;/td&gt;&lt;td&gt;&lt;/td&gt;&lt;/tr&gt;</v>
      </c>
      <c r="Q1813" s="106" t="str">
        <f>IF(PayItems[[#This Row],[Date Added / Modified]]&gt;0,TEXT(PayItems[[#This Row],[Date Added / Modified]],"m/d/yyy"),"")</f>
        <v/>
      </c>
    </row>
    <row r="1814" spans="1:17" x14ac:dyDescent="0.2">
      <c r="A1814" s="6" t="s">
        <v>3436</v>
      </c>
      <c r="B1814" s="8" t="s">
        <v>3437</v>
      </c>
      <c r="C1814" s="8" t="s">
        <v>110</v>
      </c>
      <c r="D1814" s="8" t="s">
        <v>3438</v>
      </c>
      <c r="E1814" s="8" t="s">
        <v>63</v>
      </c>
      <c r="F1814" s="8">
        <v>0</v>
      </c>
      <c r="G1814" s="8">
        <v>3</v>
      </c>
      <c r="H1814" s="6" t="s">
        <v>344</v>
      </c>
      <c r="I1814" s="176" t="s">
        <v>11389</v>
      </c>
      <c r="J1814" s="176" t="s">
        <v>11389</v>
      </c>
      <c r="K1814" s="176" t="s">
        <v>11388</v>
      </c>
      <c r="L1814" s="8">
        <v>14</v>
      </c>
      <c r="M1814" s="116"/>
      <c r="P18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&lt;tr&gt;&lt;td&gt;60222-3250&lt;/td&gt;&lt;td&gt;3000mm span, 3000mm rise reinforced concrete box culvert, double barrel&lt;/td&gt;&lt;td&gt;m&lt;/td&gt;&lt;td&gt;10 FEET SPAN, 10 FEET RISE REINFORCED CONCRETE BOX CULVERT, DOUBLE BARREL&lt;/td&gt;&lt;td&gt;LNFT&lt;/td&gt;&lt;td&gt;0&lt;/td&gt;&lt;td&gt;3&lt;/td&gt;&lt;td&gt;N&lt;/td&gt;&lt;td&gt; &lt;/td&gt;&lt;td&gt;&lt;/td&gt;&lt;/tr&gt;</v>
      </c>
      <c r="Q1814" s="106" t="str">
        <f>IF(PayItems[[#This Row],[Date Added / Modified]]&gt;0,TEXT(PayItems[[#This Row],[Date Added / Modified]],"m/d/yyy"),"")</f>
        <v/>
      </c>
    </row>
    <row r="1815" spans="1:17" x14ac:dyDescent="0.2">
      <c r="A1815" s="6" t="s">
        <v>3439</v>
      </c>
      <c r="B1815" s="8" t="s">
        <v>3440</v>
      </c>
      <c r="C1815" s="8" t="s">
        <v>110</v>
      </c>
      <c r="D1815" s="8" t="s">
        <v>3441</v>
      </c>
      <c r="E1815" s="8" t="s">
        <v>63</v>
      </c>
      <c r="F1815" s="8">
        <v>0</v>
      </c>
      <c r="G1815" s="8">
        <v>3</v>
      </c>
      <c r="H1815" s="6" t="s">
        <v>344</v>
      </c>
      <c r="I1815" s="176" t="s">
        <v>11389</v>
      </c>
      <c r="J1815" s="176" t="s">
        <v>11389</v>
      </c>
      <c r="K1815" s="176" t="s">
        <v>11388</v>
      </c>
      <c r="L1815" s="8">
        <v>14</v>
      </c>
      <c r="M1815" s="116"/>
      <c r="P18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&lt;tr&gt;&lt;td&gt;60222-3300&lt;/td&gt;&lt;td&gt;3000mm span, 3300mm rise reinforced concrete box culvert, double barrel&lt;/td&gt;&lt;td&gt;m&lt;/td&gt;&lt;td&gt;10 FEET SPAN, 11 FEET RISE REINFORCED CONCRETE BOX CULVERT, DOUBLE BARREL&lt;/td&gt;&lt;td&gt;LNFT&lt;/td&gt;&lt;td&gt;0&lt;/td&gt;&lt;td&gt;3&lt;/td&gt;&lt;td&gt;N&lt;/td&gt;&lt;td&gt; &lt;/td&gt;&lt;td&gt;&lt;/td&gt;&lt;/tr&gt;</v>
      </c>
      <c r="Q1815" s="106" t="str">
        <f>IF(PayItems[[#This Row],[Date Added / Modified]]&gt;0,TEXT(PayItems[[#This Row],[Date Added / Modified]],"m/d/yyy"),"")</f>
        <v/>
      </c>
    </row>
    <row r="1816" spans="1:17" x14ac:dyDescent="0.2">
      <c r="A1816" s="6" t="s">
        <v>3442</v>
      </c>
      <c r="B1816" s="8" t="s">
        <v>3443</v>
      </c>
      <c r="C1816" s="8" t="s">
        <v>110</v>
      </c>
      <c r="D1816" s="8" t="s">
        <v>3444</v>
      </c>
      <c r="E1816" s="8" t="s">
        <v>63</v>
      </c>
      <c r="F1816" s="8">
        <v>0</v>
      </c>
      <c r="G1816" s="8">
        <v>3</v>
      </c>
      <c r="H1816" s="6" t="s">
        <v>344</v>
      </c>
      <c r="I1816" s="176" t="s">
        <v>11389</v>
      </c>
      <c r="J1816" s="176" t="s">
        <v>11389</v>
      </c>
      <c r="K1816" s="176" t="s">
        <v>11388</v>
      </c>
      <c r="L1816" s="8">
        <v>14</v>
      </c>
      <c r="M1816" s="116"/>
      <c r="P18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&lt;tr&gt;&lt;td&gt;60222-3350&lt;/td&gt;&lt;td&gt;3000mm span, 3600mm rise reinforced concrete box culvert, double barrel&lt;/td&gt;&lt;td&gt;m&lt;/td&gt;&lt;td&gt;10 FEET SPAN, 12 FEET RISE REINFORCED CONCRETE BOX CULVERT, DOUBLE BARREL&lt;/td&gt;&lt;td&gt;LNFT&lt;/td&gt;&lt;td&gt;0&lt;/td&gt;&lt;td&gt;3&lt;/td&gt;&lt;td&gt;N&lt;/td&gt;&lt;td&gt; &lt;/td&gt;&lt;td&gt;&lt;/td&gt;&lt;/tr&gt;</v>
      </c>
      <c r="Q1816" s="106" t="str">
        <f>IF(PayItems[[#This Row],[Date Added / Modified]]&gt;0,TEXT(PayItems[[#This Row],[Date Added / Modified]],"m/d/yyy"),"")</f>
        <v/>
      </c>
    </row>
    <row r="1817" spans="1:17" x14ac:dyDescent="0.2">
      <c r="A1817" s="6" t="s">
        <v>3445</v>
      </c>
      <c r="B1817" s="8" t="s">
        <v>3446</v>
      </c>
      <c r="C1817" s="8" t="s">
        <v>110</v>
      </c>
      <c r="D1817" s="8" t="s">
        <v>3447</v>
      </c>
      <c r="E1817" s="8" t="s">
        <v>63</v>
      </c>
      <c r="F1817" s="8">
        <v>0</v>
      </c>
      <c r="G1817" s="8">
        <v>3</v>
      </c>
      <c r="H1817" s="6" t="s">
        <v>344</v>
      </c>
      <c r="I1817" s="176" t="s">
        <v>11389</v>
      </c>
      <c r="J1817" s="176" t="s">
        <v>11389</v>
      </c>
      <c r="K1817" s="176" t="s">
        <v>11388</v>
      </c>
      <c r="L1817" s="8">
        <v>14</v>
      </c>
      <c r="M1817" s="116"/>
      <c r="P18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&lt;tr&gt;&lt;td&gt;60222-3400&lt;/td&gt;&lt;td&gt;3000mm span, 4200mm rise reinforced concrete box culvert, double barrel&lt;/td&gt;&lt;td&gt;m&lt;/td&gt;&lt;td&gt;10 FEET SPAN, 14 FEET RISE REINFORCED CONCRETE BOX CULVERT, DOUBLE BARREL&lt;/td&gt;&lt;td&gt;LNFT&lt;/td&gt;&lt;td&gt;0&lt;/td&gt;&lt;td&gt;3&lt;/td&gt;&lt;td&gt;N&lt;/td&gt;&lt;td&gt; &lt;/td&gt;&lt;td&gt;&lt;/td&gt;&lt;/tr&gt;</v>
      </c>
      <c r="Q1817" s="106" t="str">
        <f>IF(PayItems[[#This Row],[Date Added / Modified]]&gt;0,TEXT(PayItems[[#This Row],[Date Added / Modified]],"m/d/yyy"),"")</f>
        <v/>
      </c>
    </row>
    <row r="1818" spans="1:17" x14ac:dyDescent="0.2">
      <c r="A1818" s="6" t="s">
        <v>3448</v>
      </c>
      <c r="B1818" s="8" t="s">
        <v>3449</v>
      </c>
      <c r="C1818" s="8" t="s">
        <v>110</v>
      </c>
      <c r="D1818" s="8" t="s">
        <v>3450</v>
      </c>
      <c r="E1818" s="8" t="s">
        <v>63</v>
      </c>
      <c r="F1818" s="8">
        <v>0</v>
      </c>
      <c r="G1818" s="8">
        <v>3</v>
      </c>
      <c r="H1818" s="6" t="s">
        <v>344</v>
      </c>
      <c r="I1818" s="176" t="s">
        <v>11389</v>
      </c>
      <c r="J1818" s="176" t="s">
        <v>11389</v>
      </c>
      <c r="K1818" s="176" t="s">
        <v>11388</v>
      </c>
      <c r="L1818" s="8">
        <v>14</v>
      </c>
      <c r="M1818" s="116"/>
      <c r="P18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&lt;tr&gt;&lt;td&gt;60222-3450&lt;/td&gt;&lt;td&gt;3000mm span, 4800mm rise reinforced concrete box culvert, double barrel&lt;/td&gt;&lt;td&gt;m&lt;/td&gt;&lt;td&gt;10 FEET SPAN, 16 FEET RISE REINFORCED CONCRETE BOX CULVERT, DOUBLE BARREL&lt;/td&gt;&lt;td&gt;LNFT&lt;/td&gt;&lt;td&gt;0&lt;/td&gt;&lt;td&gt;3&lt;/td&gt;&lt;td&gt;N&lt;/td&gt;&lt;td&gt; &lt;/td&gt;&lt;td&gt;&lt;/td&gt;&lt;/tr&gt;</v>
      </c>
      <c r="Q1818" s="106" t="str">
        <f>IF(PayItems[[#This Row],[Date Added / Modified]]&gt;0,TEXT(PayItems[[#This Row],[Date Added / Modified]],"m/d/yyy"),"")</f>
        <v/>
      </c>
    </row>
    <row r="1819" spans="1:17" x14ac:dyDescent="0.2">
      <c r="A1819" s="6" t="s">
        <v>3451</v>
      </c>
      <c r="B1819" s="8" t="s">
        <v>3452</v>
      </c>
      <c r="C1819" s="8" t="s">
        <v>110</v>
      </c>
      <c r="D1819" s="8" t="s">
        <v>3453</v>
      </c>
      <c r="E1819" s="8" t="s">
        <v>63</v>
      </c>
      <c r="F1819" s="8">
        <v>0</v>
      </c>
      <c r="G1819" s="8">
        <v>3</v>
      </c>
      <c r="H1819" s="6" t="s">
        <v>344</v>
      </c>
      <c r="I1819" s="176" t="s">
        <v>11389</v>
      </c>
      <c r="J1819" s="176" t="s">
        <v>11389</v>
      </c>
      <c r="K1819" s="176" t="s">
        <v>11388</v>
      </c>
      <c r="L1819" s="8">
        <v>14</v>
      </c>
      <c r="M1819" s="116"/>
      <c r="P18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&lt;tr&gt;&lt;td&gt;60222-3500&lt;/td&gt;&lt;td&gt;3300mm span, 1500mm rise reinforced concrete box culvert, double barrel&lt;/td&gt;&lt;td&gt;m&lt;/td&gt;&lt;td&gt;11 FEET SPAN, 5 FEET RISE REINFORCED CONCRETE BOX CULVERT, DOUBLE BARREL&lt;/td&gt;&lt;td&gt;LNFT&lt;/td&gt;&lt;td&gt;0&lt;/td&gt;&lt;td&gt;3&lt;/td&gt;&lt;td&gt;N&lt;/td&gt;&lt;td&gt; &lt;/td&gt;&lt;td&gt;&lt;/td&gt;&lt;/tr&gt;</v>
      </c>
      <c r="Q1819" s="106" t="str">
        <f>IF(PayItems[[#This Row],[Date Added / Modified]]&gt;0,TEXT(PayItems[[#This Row],[Date Added / Modified]],"m/d/yyy"),"")</f>
        <v/>
      </c>
    </row>
    <row r="1820" spans="1:17" x14ac:dyDescent="0.2">
      <c r="A1820" s="6" t="s">
        <v>3454</v>
      </c>
      <c r="B1820" s="8" t="s">
        <v>3455</v>
      </c>
      <c r="C1820" s="8" t="s">
        <v>110</v>
      </c>
      <c r="D1820" s="8" t="s">
        <v>3456</v>
      </c>
      <c r="E1820" s="8" t="s">
        <v>63</v>
      </c>
      <c r="F1820" s="8">
        <v>0</v>
      </c>
      <c r="G1820" s="8">
        <v>3</v>
      </c>
      <c r="H1820" s="6" t="s">
        <v>344</v>
      </c>
      <c r="I1820" s="176" t="s">
        <v>11389</v>
      </c>
      <c r="J1820" s="176" t="s">
        <v>11389</v>
      </c>
      <c r="K1820" s="176" t="s">
        <v>11388</v>
      </c>
      <c r="L1820" s="8">
        <v>14</v>
      </c>
      <c r="M1820" s="116"/>
      <c r="P18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&lt;tr&gt;&lt;td&gt;60222-3550&lt;/td&gt;&lt;td&gt;3300mm span, 1800mm rise reinforced concrete box culvert, double barrel&lt;/td&gt;&lt;td&gt;m&lt;/td&gt;&lt;td&gt;11 FEET SPAN, 6 FEET RISE REINFORCED CONCRETE BOX CULVERT, DOUBLE BARREL&lt;/td&gt;&lt;td&gt;LNFT&lt;/td&gt;&lt;td&gt;0&lt;/td&gt;&lt;td&gt;3&lt;/td&gt;&lt;td&gt;N&lt;/td&gt;&lt;td&gt; &lt;/td&gt;&lt;td&gt;&lt;/td&gt;&lt;/tr&gt;</v>
      </c>
      <c r="Q1820" s="106" t="str">
        <f>IF(PayItems[[#This Row],[Date Added / Modified]]&gt;0,TEXT(PayItems[[#This Row],[Date Added / Modified]],"m/d/yyy"),"")</f>
        <v/>
      </c>
    </row>
    <row r="1821" spans="1:17" x14ac:dyDescent="0.2">
      <c r="A1821" s="6" t="s">
        <v>3457</v>
      </c>
      <c r="B1821" s="8" t="s">
        <v>3458</v>
      </c>
      <c r="C1821" s="8" t="s">
        <v>110</v>
      </c>
      <c r="D1821" s="8" t="s">
        <v>3459</v>
      </c>
      <c r="E1821" s="8" t="s">
        <v>63</v>
      </c>
      <c r="F1821" s="8">
        <v>0</v>
      </c>
      <c r="G1821" s="8">
        <v>3</v>
      </c>
      <c r="H1821" s="6" t="s">
        <v>344</v>
      </c>
      <c r="I1821" s="176" t="s">
        <v>11389</v>
      </c>
      <c r="J1821" s="176" t="s">
        <v>11389</v>
      </c>
      <c r="K1821" s="176" t="s">
        <v>11388</v>
      </c>
      <c r="L1821" s="8">
        <v>14</v>
      </c>
      <c r="M1821" s="116"/>
      <c r="P18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&lt;tr&gt;&lt;td&gt;60222-3600&lt;/td&gt;&lt;td&gt;3300mm span, 2100mm rise reinforced concrete box culvert, double barrel&lt;/td&gt;&lt;td&gt;m&lt;/td&gt;&lt;td&gt;11 FEET SPAN, 7 FEET RISE REINFORCED CONCRETE BOX CULVERT, DOUBLE BARREL&lt;/td&gt;&lt;td&gt;LNFT&lt;/td&gt;&lt;td&gt;0&lt;/td&gt;&lt;td&gt;3&lt;/td&gt;&lt;td&gt;N&lt;/td&gt;&lt;td&gt; &lt;/td&gt;&lt;td&gt;&lt;/td&gt;&lt;/tr&gt;</v>
      </c>
      <c r="Q1821" s="106" t="str">
        <f>IF(PayItems[[#This Row],[Date Added / Modified]]&gt;0,TEXT(PayItems[[#This Row],[Date Added / Modified]],"m/d/yyy"),"")</f>
        <v/>
      </c>
    </row>
    <row r="1822" spans="1:17" x14ac:dyDescent="0.2">
      <c r="A1822" s="6" t="s">
        <v>3460</v>
      </c>
      <c r="B1822" s="8" t="s">
        <v>3461</v>
      </c>
      <c r="C1822" s="8" t="s">
        <v>110</v>
      </c>
      <c r="D1822" s="8" t="s">
        <v>3462</v>
      </c>
      <c r="E1822" s="8" t="s">
        <v>63</v>
      </c>
      <c r="F1822" s="8">
        <v>0</v>
      </c>
      <c r="G1822" s="8">
        <v>3</v>
      </c>
      <c r="H1822" s="6" t="s">
        <v>344</v>
      </c>
      <c r="I1822" s="176" t="s">
        <v>11389</v>
      </c>
      <c r="J1822" s="176" t="s">
        <v>11389</v>
      </c>
      <c r="K1822" s="176" t="s">
        <v>11388</v>
      </c>
      <c r="L1822" s="8">
        <v>14</v>
      </c>
      <c r="M1822" s="116"/>
      <c r="P18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&lt;tr&gt;&lt;td&gt;60222-3650&lt;/td&gt;&lt;td&gt;3300mm span, 2400mm rise reinforced concrete box culvert, double barrel&lt;/td&gt;&lt;td&gt;m&lt;/td&gt;&lt;td&gt;11 FEET SPAN, 8 FEET RISE REINFORCED CONCRETE BOX CULVERT, DOUBLE BARREL&lt;/td&gt;&lt;td&gt;LNFT&lt;/td&gt;&lt;td&gt;0&lt;/td&gt;&lt;td&gt;3&lt;/td&gt;&lt;td&gt;N&lt;/td&gt;&lt;td&gt; &lt;/td&gt;&lt;td&gt;&lt;/td&gt;&lt;/tr&gt;</v>
      </c>
      <c r="Q1822" s="106" t="str">
        <f>IF(PayItems[[#This Row],[Date Added / Modified]]&gt;0,TEXT(PayItems[[#This Row],[Date Added / Modified]],"m/d/yyy"),"")</f>
        <v/>
      </c>
    </row>
    <row r="1823" spans="1:17" x14ac:dyDescent="0.2">
      <c r="A1823" s="6" t="s">
        <v>3463</v>
      </c>
      <c r="B1823" s="8" t="s">
        <v>3464</v>
      </c>
      <c r="C1823" s="8" t="s">
        <v>110</v>
      </c>
      <c r="D1823" s="8" t="s">
        <v>3465</v>
      </c>
      <c r="E1823" s="8" t="s">
        <v>63</v>
      </c>
      <c r="F1823" s="8">
        <v>0</v>
      </c>
      <c r="G1823" s="8">
        <v>3</v>
      </c>
      <c r="H1823" s="6" t="s">
        <v>344</v>
      </c>
      <c r="I1823" s="176" t="s">
        <v>11389</v>
      </c>
      <c r="J1823" s="176" t="s">
        <v>11389</v>
      </c>
      <c r="K1823" s="176" t="s">
        <v>11388</v>
      </c>
      <c r="L1823" s="8">
        <v>14</v>
      </c>
      <c r="M1823" s="116"/>
      <c r="P18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&lt;tr&gt;&lt;td&gt;60222-3700&lt;/td&gt;&lt;td&gt;3300mm span, 2700mm rise reinforced concrete box culvert, double barrel&lt;/td&gt;&lt;td&gt;m&lt;/td&gt;&lt;td&gt;11 FEET SPAN, 9 FEET RISE REINFORCED CONCRETE BOX CULVERT, DOUBLE BARREL&lt;/td&gt;&lt;td&gt;LNFT&lt;/td&gt;&lt;td&gt;0&lt;/td&gt;&lt;td&gt;3&lt;/td&gt;&lt;td&gt;N&lt;/td&gt;&lt;td&gt; &lt;/td&gt;&lt;td&gt;&lt;/td&gt;&lt;/tr&gt;</v>
      </c>
      <c r="Q1823" s="106" t="str">
        <f>IF(PayItems[[#This Row],[Date Added / Modified]]&gt;0,TEXT(PayItems[[#This Row],[Date Added / Modified]],"m/d/yyy"),"")</f>
        <v/>
      </c>
    </row>
    <row r="1824" spans="1:17" x14ac:dyDescent="0.2">
      <c r="A1824" s="6" t="s">
        <v>3466</v>
      </c>
      <c r="B1824" s="8" t="s">
        <v>3467</v>
      </c>
      <c r="C1824" s="8" t="s">
        <v>110</v>
      </c>
      <c r="D1824" s="8" t="s">
        <v>3468</v>
      </c>
      <c r="E1824" s="8" t="s">
        <v>63</v>
      </c>
      <c r="F1824" s="8">
        <v>0</v>
      </c>
      <c r="G1824" s="8">
        <v>3</v>
      </c>
      <c r="H1824" s="6" t="s">
        <v>344</v>
      </c>
      <c r="I1824" s="176" t="s">
        <v>11389</v>
      </c>
      <c r="J1824" s="176" t="s">
        <v>11389</v>
      </c>
      <c r="K1824" s="176" t="s">
        <v>11388</v>
      </c>
      <c r="L1824" s="8">
        <v>14</v>
      </c>
      <c r="M1824" s="116"/>
      <c r="P18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&lt;tr&gt;&lt;td&gt;60222-3750&lt;/td&gt;&lt;td&gt;3300mm span, 3000mm rise reinforced concrete box culvert, double barrel&lt;/td&gt;&lt;td&gt;m&lt;/td&gt;&lt;td&gt;11 FEET SPAN, 10 FEET RISE REINFORCED CONCRETE BOX CULVERT, DOUBLE BARREL&lt;/td&gt;&lt;td&gt;LNFT&lt;/td&gt;&lt;td&gt;0&lt;/td&gt;&lt;td&gt;3&lt;/td&gt;&lt;td&gt;N&lt;/td&gt;&lt;td&gt; &lt;/td&gt;&lt;td&gt;&lt;/td&gt;&lt;/tr&gt;</v>
      </c>
      <c r="Q1824" s="106" t="str">
        <f>IF(PayItems[[#This Row],[Date Added / Modified]]&gt;0,TEXT(PayItems[[#This Row],[Date Added / Modified]],"m/d/yyy"),"")</f>
        <v/>
      </c>
    </row>
    <row r="1825" spans="1:17" x14ac:dyDescent="0.2">
      <c r="A1825" s="6" t="s">
        <v>3469</v>
      </c>
      <c r="B1825" s="8" t="s">
        <v>3470</v>
      </c>
      <c r="C1825" s="8" t="s">
        <v>110</v>
      </c>
      <c r="D1825" s="8" t="s">
        <v>3471</v>
      </c>
      <c r="E1825" s="8" t="s">
        <v>63</v>
      </c>
      <c r="F1825" s="8">
        <v>0</v>
      </c>
      <c r="G1825" s="8">
        <v>3</v>
      </c>
      <c r="H1825" s="6" t="s">
        <v>344</v>
      </c>
      <c r="I1825" s="176" t="s">
        <v>11389</v>
      </c>
      <c r="J1825" s="176" t="s">
        <v>11389</v>
      </c>
      <c r="K1825" s="176" t="s">
        <v>11388</v>
      </c>
      <c r="L1825" s="8">
        <v>14</v>
      </c>
      <c r="M1825" s="116"/>
      <c r="P18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&lt;tr&gt;&lt;td&gt;60222-3800&lt;/td&gt;&lt;td&gt;3300mm span, 3300mm rise reinforced concrete box culvert, double barrel&lt;/td&gt;&lt;td&gt;m&lt;/td&gt;&lt;td&gt;11 FEET SPAN, 11 FEET RISE REINFORCED CONCRETE BOX CULVERT, DOUBLE BARREL&lt;/td&gt;&lt;td&gt;LNFT&lt;/td&gt;&lt;td&gt;0&lt;/td&gt;&lt;td&gt;3&lt;/td&gt;&lt;td&gt;N&lt;/td&gt;&lt;td&gt; &lt;/td&gt;&lt;td&gt;&lt;/td&gt;&lt;/tr&gt;</v>
      </c>
      <c r="Q1825" s="106" t="str">
        <f>IF(PayItems[[#This Row],[Date Added / Modified]]&gt;0,TEXT(PayItems[[#This Row],[Date Added / Modified]],"m/d/yyy"),"")</f>
        <v/>
      </c>
    </row>
    <row r="1826" spans="1:17" x14ac:dyDescent="0.2">
      <c r="A1826" s="6" t="s">
        <v>3472</v>
      </c>
      <c r="B1826" s="8" t="s">
        <v>3473</v>
      </c>
      <c r="C1826" s="8" t="s">
        <v>110</v>
      </c>
      <c r="D1826" s="8" t="s">
        <v>3474</v>
      </c>
      <c r="E1826" s="8" t="s">
        <v>63</v>
      </c>
      <c r="F1826" s="8">
        <v>0</v>
      </c>
      <c r="G1826" s="8">
        <v>3</v>
      </c>
      <c r="H1826" s="6" t="s">
        <v>344</v>
      </c>
      <c r="I1826" s="176" t="s">
        <v>11389</v>
      </c>
      <c r="J1826" s="176" t="s">
        <v>11389</v>
      </c>
      <c r="K1826" s="176" t="s">
        <v>11388</v>
      </c>
      <c r="L1826" s="8">
        <v>14</v>
      </c>
      <c r="M1826" s="116"/>
      <c r="P18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&lt;tr&gt;&lt;td&gt;60222-3850&lt;/td&gt;&lt;td&gt;3300mm span, 3600mm rise reinforced concrete box culvert, double barrel&lt;/td&gt;&lt;td&gt;m&lt;/td&gt;&lt;td&gt;11 FEET SPAN, 12 FEET RISE REINFORCED CONCRETE BOX CULVERT, DOUBLE BARREL&lt;/td&gt;&lt;td&gt;LNFT&lt;/td&gt;&lt;td&gt;0&lt;/td&gt;&lt;td&gt;3&lt;/td&gt;&lt;td&gt;N&lt;/td&gt;&lt;td&gt; &lt;/td&gt;&lt;td&gt;&lt;/td&gt;&lt;/tr&gt;</v>
      </c>
      <c r="Q1826" s="106" t="str">
        <f>IF(PayItems[[#This Row],[Date Added / Modified]]&gt;0,TEXT(PayItems[[#This Row],[Date Added / Modified]],"m/d/yyy"),"")</f>
        <v/>
      </c>
    </row>
    <row r="1827" spans="1:17" x14ac:dyDescent="0.2">
      <c r="A1827" s="6" t="s">
        <v>3475</v>
      </c>
      <c r="B1827" s="8" t="s">
        <v>3476</v>
      </c>
      <c r="C1827" s="8" t="s">
        <v>110</v>
      </c>
      <c r="D1827" s="8" t="s">
        <v>3477</v>
      </c>
      <c r="E1827" s="8" t="s">
        <v>63</v>
      </c>
      <c r="F1827" s="8">
        <v>0</v>
      </c>
      <c r="G1827" s="8">
        <v>3</v>
      </c>
      <c r="H1827" s="6" t="s">
        <v>344</v>
      </c>
      <c r="I1827" s="176" t="s">
        <v>11389</v>
      </c>
      <c r="J1827" s="176" t="s">
        <v>11389</v>
      </c>
      <c r="K1827" s="176" t="s">
        <v>11388</v>
      </c>
      <c r="L1827" s="8">
        <v>14</v>
      </c>
      <c r="M1827" s="116"/>
      <c r="P18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&lt;tr&gt;&lt;td&gt;60222-3900&lt;/td&gt;&lt;td&gt;3300mm span, 4200mm rise reinforced concrete box culvert, double barrel&lt;/td&gt;&lt;td&gt;m&lt;/td&gt;&lt;td&gt;11 FEET SPAN, 14 FEET RISE REINFORCED CONCRETE BOX CULVERT, DOUBLE BARREL&lt;/td&gt;&lt;td&gt;LNFT&lt;/td&gt;&lt;td&gt;0&lt;/td&gt;&lt;td&gt;3&lt;/td&gt;&lt;td&gt;N&lt;/td&gt;&lt;td&gt; &lt;/td&gt;&lt;td&gt;&lt;/td&gt;&lt;/tr&gt;</v>
      </c>
      <c r="Q1827" s="106" t="str">
        <f>IF(PayItems[[#This Row],[Date Added / Modified]]&gt;0,TEXT(PayItems[[#This Row],[Date Added / Modified]],"m/d/yyy"),"")</f>
        <v/>
      </c>
    </row>
    <row r="1828" spans="1:17" x14ac:dyDescent="0.2">
      <c r="A1828" s="6" t="s">
        <v>3478</v>
      </c>
      <c r="B1828" s="8" t="s">
        <v>3479</v>
      </c>
      <c r="C1828" s="8" t="s">
        <v>110</v>
      </c>
      <c r="D1828" s="8" t="s">
        <v>3480</v>
      </c>
      <c r="E1828" s="8" t="s">
        <v>63</v>
      </c>
      <c r="F1828" s="8">
        <v>0</v>
      </c>
      <c r="G1828" s="8">
        <v>3</v>
      </c>
      <c r="H1828" s="6" t="s">
        <v>344</v>
      </c>
      <c r="I1828" s="176" t="s">
        <v>11389</v>
      </c>
      <c r="J1828" s="176" t="s">
        <v>11389</v>
      </c>
      <c r="K1828" s="176" t="s">
        <v>11388</v>
      </c>
      <c r="L1828" s="8">
        <v>14</v>
      </c>
      <c r="M1828" s="116"/>
      <c r="P18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&lt;tr&gt;&lt;td&gt;60222-3950&lt;/td&gt;&lt;td&gt;3300mm span, 4800mm rise reinforced concrete box culvert, double barrel&lt;/td&gt;&lt;td&gt;m&lt;/td&gt;&lt;td&gt;11 FEET SPAN, 16 FEET RISE REINFORCED CONCRETE BOX CULVERT, DOUBLE BARREL&lt;/td&gt;&lt;td&gt;LNFT&lt;/td&gt;&lt;td&gt;0&lt;/td&gt;&lt;td&gt;3&lt;/td&gt;&lt;td&gt;N&lt;/td&gt;&lt;td&gt; &lt;/td&gt;&lt;td&gt;&lt;/td&gt;&lt;/tr&gt;</v>
      </c>
      <c r="Q1828" s="106" t="str">
        <f>IF(PayItems[[#This Row],[Date Added / Modified]]&gt;0,TEXT(PayItems[[#This Row],[Date Added / Modified]],"m/d/yyy"),"")</f>
        <v/>
      </c>
    </row>
    <row r="1829" spans="1:17" x14ac:dyDescent="0.2">
      <c r="A1829" s="6" t="s">
        <v>3481</v>
      </c>
      <c r="B1829" s="8" t="s">
        <v>3482</v>
      </c>
      <c r="C1829" s="8" t="s">
        <v>110</v>
      </c>
      <c r="D1829" s="8" t="s">
        <v>3483</v>
      </c>
      <c r="E1829" s="8" t="s">
        <v>63</v>
      </c>
      <c r="F1829" s="8">
        <v>0</v>
      </c>
      <c r="G1829" s="8">
        <v>3</v>
      </c>
      <c r="H1829" s="6" t="s">
        <v>344</v>
      </c>
      <c r="I1829" s="176" t="s">
        <v>11389</v>
      </c>
      <c r="J1829" s="176" t="s">
        <v>11389</v>
      </c>
      <c r="K1829" s="176" t="s">
        <v>11388</v>
      </c>
      <c r="L1829" s="8">
        <v>14</v>
      </c>
      <c r="M1829" s="116"/>
      <c r="P18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&lt;tr&gt;&lt;td&gt;60222-4000&lt;/td&gt;&lt;td&gt;3600mm span, 2100mm rise reinforced concrete box culvert, double barrel&lt;/td&gt;&lt;td&gt;m&lt;/td&gt;&lt;td&gt;12 FEET SPAN, 7 FEET RISE REINFORCED CONCRETE BOX CULVERT, DOUBLE BARREL&lt;/td&gt;&lt;td&gt;LNFT&lt;/td&gt;&lt;td&gt;0&lt;/td&gt;&lt;td&gt;3&lt;/td&gt;&lt;td&gt;N&lt;/td&gt;&lt;td&gt; &lt;/td&gt;&lt;td&gt;&lt;/td&gt;&lt;/tr&gt;</v>
      </c>
      <c r="Q1829" s="106" t="str">
        <f>IF(PayItems[[#This Row],[Date Added / Modified]]&gt;0,TEXT(PayItems[[#This Row],[Date Added / Modified]],"m/d/yyy"),"")</f>
        <v/>
      </c>
    </row>
    <row r="1830" spans="1:17" x14ac:dyDescent="0.2">
      <c r="A1830" s="6" t="s">
        <v>3484</v>
      </c>
      <c r="B1830" s="8" t="s">
        <v>3485</v>
      </c>
      <c r="C1830" s="8" t="s">
        <v>110</v>
      </c>
      <c r="D1830" s="8" t="s">
        <v>3486</v>
      </c>
      <c r="E1830" s="8" t="s">
        <v>63</v>
      </c>
      <c r="F1830" s="8">
        <v>0</v>
      </c>
      <c r="G1830" s="8">
        <v>3</v>
      </c>
      <c r="H1830" s="6" t="s">
        <v>344</v>
      </c>
      <c r="I1830" s="176" t="s">
        <v>11389</v>
      </c>
      <c r="J1830" s="176" t="s">
        <v>11389</v>
      </c>
      <c r="K1830" s="176" t="s">
        <v>11388</v>
      </c>
      <c r="L1830" s="8">
        <v>14</v>
      </c>
      <c r="M1830" s="116"/>
      <c r="P18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&lt;tr&gt;&lt;td&gt;60222-4050&lt;/td&gt;&lt;td&gt;3600mm span, 2400mm rise reinforced concrete box culvert, double barrel&lt;/td&gt;&lt;td&gt;m&lt;/td&gt;&lt;td&gt;12 FEET SPAN, 8 FEET RISE REINFORCED CONCRETE BOX CULVERT, DOUBLE BARREL&lt;/td&gt;&lt;td&gt;LNFT&lt;/td&gt;&lt;td&gt;0&lt;/td&gt;&lt;td&gt;3&lt;/td&gt;&lt;td&gt;N&lt;/td&gt;&lt;td&gt; &lt;/td&gt;&lt;td&gt;&lt;/td&gt;&lt;/tr&gt;</v>
      </c>
      <c r="Q1830" s="106" t="str">
        <f>IF(PayItems[[#This Row],[Date Added / Modified]]&gt;0,TEXT(PayItems[[#This Row],[Date Added / Modified]],"m/d/yyy"),"")</f>
        <v/>
      </c>
    </row>
    <row r="1831" spans="1:17" x14ac:dyDescent="0.2">
      <c r="A1831" s="6" t="s">
        <v>3487</v>
      </c>
      <c r="B1831" s="8" t="s">
        <v>3488</v>
      </c>
      <c r="C1831" s="8" t="s">
        <v>110</v>
      </c>
      <c r="D1831" s="8" t="s">
        <v>3489</v>
      </c>
      <c r="E1831" s="8" t="s">
        <v>63</v>
      </c>
      <c r="F1831" s="8">
        <v>0</v>
      </c>
      <c r="G1831" s="8">
        <v>3</v>
      </c>
      <c r="H1831" s="6" t="s">
        <v>344</v>
      </c>
      <c r="I1831" s="176" t="s">
        <v>11389</v>
      </c>
      <c r="J1831" s="176" t="s">
        <v>11389</v>
      </c>
      <c r="K1831" s="176" t="s">
        <v>11388</v>
      </c>
      <c r="L1831" s="8">
        <v>14</v>
      </c>
      <c r="M1831" s="116"/>
      <c r="P18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&lt;tr&gt;&lt;td&gt;60222-4100&lt;/td&gt;&lt;td&gt;3600mm span, 2700mm rise reinforced concrete box culvert, double barrel&lt;/td&gt;&lt;td&gt;m&lt;/td&gt;&lt;td&gt;12 FEET SPAN, 9 FEET RISE REINFORCED CONCRETE BOX CULVERT, DOUBLE BARREL&lt;/td&gt;&lt;td&gt;LNFT&lt;/td&gt;&lt;td&gt;0&lt;/td&gt;&lt;td&gt;3&lt;/td&gt;&lt;td&gt;N&lt;/td&gt;&lt;td&gt; &lt;/td&gt;&lt;td&gt;&lt;/td&gt;&lt;/tr&gt;</v>
      </c>
      <c r="Q1831" s="106" t="str">
        <f>IF(PayItems[[#This Row],[Date Added / Modified]]&gt;0,TEXT(PayItems[[#This Row],[Date Added / Modified]],"m/d/yyy"),"")</f>
        <v/>
      </c>
    </row>
    <row r="1832" spans="1:17" x14ac:dyDescent="0.2">
      <c r="A1832" s="6" t="s">
        <v>3490</v>
      </c>
      <c r="B1832" s="8" t="s">
        <v>3491</v>
      </c>
      <c r="C1832" s="8" t="s">
        <v>110</v>
      </c>
      <c r="D1832" s="8" t="s">
        <v>3492</v>
      </c>
      <c r="E1832" s="8" t="s">
        <v>63</v>
      </c>
      <c r="F1832" s="8">
        <v>0</v>
      </c>
      <c r="G1832" s="8">
        <v>3</v>
      </c>
      <c r="H1832" s="6" t="s">
        <v>344</v>
      </c>
      <c r="I1832" s="176" t="s">
        <v>11389</v>
      </c>
      <c r="J1832" s="176" t="s">
        <v>11389</v>
      </c>
      <c r="K1832" s="176" t="s">
        <v>11388</v>
      </c>
      <c r="L1832" s="8">
        <v>14</v>
      </c>
      <c r="M1832" s="116"/>
      <c r="P18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&lt;tr&gt;&lt;td&gt;60222-4150&lt;/td&gt;&lt;td&gt;3600mm span, 3000mm rise reinforced concrete box culvert, double barrel&lt;/td&gt;&lt;td&gt;m&lt;/td&gt;&lt;td&gt;12 FEET SPAN, 10 FEET RISE REINFORCED CONCRETE BOX CULVERT, DOUBLE BARREL&lt;/td&gt;&lt;td&gt;LNFT&lt;/td&gt;&lt;td&gt;0&lt;/td&gt;&lt;td&gt;3&lt;/td&gt;&lt;td&gt;N&lt;/td&gt;&lt;td&gt; &lt;/td&gt;&lt;td&gt;&lt;/td&gt;&lt;/tr&gt;</v>
      </c>
      <c r="Q1832" s="106" t="str">
        <f>IF(PayItems[[#This Row],[Date Added / Modified]]&gt;0,TEXT(PayItems[[#This Row],[Date Added / Modified]],"m/d/yyy"),"")</f>
        <v/>
      </c>
    </row>
    <row r="1833" spans="1:17" x14ac:dyDescent="0.2">
      <c r="A1833" s="6" t="s">
        <v>3493</v>
      </c>
      <c r="B1833" s="8" t="s">
        <v>3494</v>
      </c>
      <c r="C1833" s="8" t="s">
        <v>110</v>
      </c>
      <c r="D1833" s="8" t="s">
        <v>3495</v>
      </c>
      <c r="E1833" s="8" t="s">
        <v>63</v>
      </c>
      <c r="F1833" s="8">
        <v>0</v>
      </c>
      <c r="G1833" s="8">
        <v>3</v>
      </c>
      <c r="H1833" s="6" t="s">
        <v>344</v>
      </c>
      <c r="I1833" s="176" t="s">
        <v>11389</v>
      </c>
      <c r="J1833" s="176" t="s">
        <v>11389</v>
      </c>
      <c r="K1833" s="176" t="s">
        <v>11388</v>
      </c>
      <c r="L1833" s="8">
        <v>14</v>
      </c>
      <c r="M1833" s="116"/>
      <c r="P18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&lt;tr&gt;&lt;td&gt;60222-4200&lt;/td&gt;&lt;td&gt;3600mm span, 3300mm rise reinforced concrete box culvert, double barrel&lt;/td&gt;&lt;td&gt;m&lt;/td&gt;&lt;td&gt;12 FEET SPAN, 11 FEET RISE REINFORCED CONCRETE BOX CULVERT, DOUBLE BARREL&lt;/td&gt;&lt;td&gt;LNFT&lt;/td&gt;&lt;td&gt;0&lt;/td&gt;&lt;td&gt;3&lt;/td&gt;&lt;td&gt;N&lt;/td&gt;&lt;td&gt; &lt;/td&gt;&lt;td&gt;&lt;/td&gt;&lt;/tr&gt;</v>
      </c>
      <c r="Q1833" s="106" t="str">
        <f>IF(PayItems[[#This Row],[Date Added / Modified]]&gt;0,TEXT(PayItems[[#This Row],[Date Added / Modified]],"m/d/yyy"),"")</f>
        <v/>
      </c>
    </row>
    <row r="1834" spans="1:17" x14ac:dyDescent="0.2">
      <c r="A1834" s="6" t="s">
        <v>3496</v>
      </c>
      <c r="B1834" s="8" t="s">
        <v>3497</v>
      </c>
      <c r="C1834" s="8" t="s">
        <v>110</v>
      </c>
      <c r="D1834" s="8" t="s">
        <v>3498</v>
      </c>
      <c r="E1834" s="8" t="s">
        <v>63</v>
      </c>
      <c r="F1834" s="8">
        <v>0</v>
      </c>
      <c r="G1834" s="8">
        <v>3</v>
      </c>
      <c r="H1834" s="6" t="s">
        <v>344</v>
      </c>
      <c r="I1834" s="176" t="s">
        <v>11389</v>
      </c>
      <c r="J1834" s="176" t="s">
        <v>11389</v>
      </c>
      <c r="K1834" s="176" t="s">
        <v>11388</v>
      </c>
      <c r="L1834" s="8">
        <v>14</v>
      </c>
      <c r="M1834" s="116"/>
      <c r="P18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&lt;tr&gt;&lt;td&gt;60222-4250&lt;/td&gt;&lt;td&gt;3600mm span, 3600mm rise reinforced concrete box culvert, double barrel&lt;/td&gt;&lt;td&gt;m&lt;/td&gt;&lt;td&gt;12 FEET SPAN, 12 FEET RISE REINFORCED CONCRETE BOX CULVERT, DOUBLE BARREL&lt;/td&gt;&lt;td&gt;LNFT&lt;/td&gt;&lt;td&gt;0&lt;/td&gt;&lt;td&gt;3&lt;/td&gt;&lt;td&gt;N&lt;/td&gt;&lt;td&gt; &lt;/td&gt;&lt;td&gt;&lt;/td&gt;&lt;/tr&gt;</v>
      </c>
      <c r="Q1834" s="106" t="str">
        <f>IF(PayItems[[#This Row],[Date Added / Modified]]&gt;0,TEXT(PayItems[[#This Row],[Date Added / Modified]],"m/d/yyy"),"")</f>
        <v/>
      </c>
    </row>
    <row r="1835" spans="1:17" x14ac:dyDescent="0.2">
      <c r="A1835" s="6" t="s">
        <v>3499</v>
      </c>
      <c r="B1835" s="8" t="s">
        <v>3500</v>
      </c>
      <c r="C1835" s="8" t="s">
        <v>110</v>
      </c>
      <c r="D1835" s="8" t="s">
        <v>3501</v>
      </c>
      <c r="E1835" s="8" t="s">
        <v>63</v>
      </c>
      <c r="F1835" s="8">
        <v>0</v>
      </c>
      <c r="G1835" s="8">
        <v>3</v>
      </c>
      <c r="H1835" s="6" t="s">
        <v>344</v>
      </c>
      <c r="I1835" s="176" t="s">
        <v>11389</v>
      </c>
      <c r="J1835" s="176" t="s">
        <v>11389</v>
      </c>
      <c r="K1835" s="176" t="s">
        <v>11388</v>
      </c>
      <c r="L1835" s="8">
        <v>14</v>
      </c>
      <c r="M1835" s="116"/>
      <c r="P18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&lt;tr&gt;&lt;td&gt;60222-4300&lt;/td&gt;&lt;td&gt;3600mm span, 4200mm rise reinforced concrete box culvert, double barrel&lt;/td&gt;&lt;td&gt;m&lt;/td&gt;&lt;td&gt;12 FEET SPAN, 14 FEET RISE REINFORCED CONCRETE BOX CULVERT, DOUBLE BARREL&lt;/td&gt;&lt;td&gt;LNFT&lt;/td&gt;&lt;td&gt;0&lt;/td&gt;&lt;td&gt;3&lt;/td&gt;&lt;td&gt;N&lt;/td&gt;&lt;td&gt; &lt;/td&gt;&lt;td&gt;&lt;/td&gt;&lt;/tr&gt;</v>
      </c>
      <c r="Q1835" s="106" t="str">
        <f>IF(PayItems[[#This Row],[Date Added / Modified]]&gt;0,TEXT(PayItems[[#This Row],[Date Added / Modified]],"m/d/yyy"),"")</f>
        <v/>
      </c>
    </row>
    <row r="1836" spans="1:17" x14ac:dyDescent="0.2">
      <c r="A1836" s="6" t="s">
        <v>3502</v>
      </c>
      <c r="B1836" s="8" t="s">
        <v>3503</v>
      </c>
      <c r="C1836" s="8" t="s">
        <v>110</v>
      </c>
      <c r="D1836" s="8" t="s">
        <v>3504</v>
      </c>
      <c r="E1836" s="8" t="s">
        <v>63</v>
      </c>
      <c r="F1836" s="8">
        <v>0</v>
      </c>
      <c r="G1836" s="8">
        <v>3</v>
      </c>
      <c r="H1836" s="6" t="s">
        <v>344</v>
      </c>
      <c r="I1836" s="176" t="s">
        <v>11389</v>
      </c>
      <c r="J1836" s="176" t="s">
        <v>11389</v>
      </c>
      <c r="K1836" s="176" t="s">
        <v>11388</v>
      </c>
      <c r="L1836" s="8">
        <v>14</v>
      </c>
      <c r="M1836" s="116"/>
      <c r="P18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&lt;tr&gt;&lt;td&gt;60222-4350&lt;/td&gt;&lt;td&gt;4200mm span, 1800mm rise reinforced concrete box culvert, double barrel&lt;/td&gt;&lt;td&gt;m&lt;/td&gt;&lt;td&gt;14 FEET SPAN, 6 FEET RISE REINFORCED CONCRETE BOX CULVERT, DOUBLE BARREL&lt;/td&gt;&lt;td&gt;LNFT&lt;/td&gt;&lt;td&gt;0&lt;/td&gt;&lt;td&gt;3&lt;/td&gt;&lt;td&gt;N&lt;/td&gt;&lt;td&gt; &lt;/td&gt;&lt;td&gt;&lt;/td&gt;&lt;/tr&gt;</v>
      </c>
      <c r="Q1836" s="106" t="str">
        <f>IF(PayItems[[#This Row],[Date Added / Modified]]&gt;0,TEXT(PayItems[[#This Row],[Date Added / Modified]],"m/d/yyy"),"")</f>
        <v/>
      </c>
    </row>
    <row r="1837" spans="1:17" x14ac:dyDescent="0.2">
      <c r="A1837" s="6" t="s">
        <v>3505</v>
      </c>
      <c r="B1837" s="8" t="s">
        <v>3506</v>
      </c>
      <c r="C1837" s="8" t="s">
        <v>110</v>
      </c>
      <c r="D1837" s="8" t="s">
        <v>3507</v>
      </c>
      <c r="E1837" s="8" t="s">
        <v>63</v>
      </c>
      <c r="F1837" s="8">
        <v>0</v>
      </c>
      <c r="G1837" s="8">
        <v>3</v>
      </c>
      <c r="H1837" s="6" t="s">
        <v>344</v>
      </c>
      <c r="I1837" s="176" t="s">
        <v>11389</v>
      </c>
      <c r="J1837" s="176" t="s">
        <v>11389</v>
      </c>
      <c r="K1837" s="176" t="s">
        <v>11388</v>
      </c>
      <c r="L1837" s="8">
        <v>14</v>
      </c>
      <c r="M1837" s="116"/>
      <c r="P18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&lt;tr&gt;&lt;td&gt;60222-4400&lt;/td&gt;&lt;td&gt;4200mm span, 2100mm rise reinforced concrete box culvert, double barrel&lt;/td&gt;&lt;td&gt;m&lt;/td&gt;&lt;td&gt;14 FEET SPAN, 7 FEET RISE REINFORCED CONCRETE BOX CULVERT, DOUBLE BARREL&lt;/td&gt;&lt;td&gt;LNFT&lt;/td&gt;&lt;td&gt;0&lt;/td&gt;&lt;td&gt;3&lt;/td&gt;&lt;td&gt;N&lt;/td&gt;&lt;td&gt; &lt;/td&gt;&lt;td&gt;&lt;/td&gt;&lt;/tr&gt;</v>
      </c>
      <c r="Q1837" s="106" t="str">
        <f>IF(PayItems[[#This Row],[Date Added / Modified]]&gt;0,TEXT(PayItems[[#This Row],[Date Added / Modified]],"m/d/yyy"),"")</f>
        <v/>
      </c>
    </row>
    <row r="1838" spans="1:17" x14ac:dyDescent="0.2">
      <c r="A1838" s="6" t="s">
        <v>3508</v>
      </c>
      <c r="B1838" s="8" t="s">
        <v>3509</v>
      </c>
      <c r="C1838" s="8" t="s">
        <v>110</v>
      </c>
      <c r="D1838" s="8" t="s">
        <v>3510</v>
      </c>
      <c r="E1838" s="8" t="s">
        <v>63</v>
      </c>
      <c r="F1838" s="8">
        <v>0</v>
      </c>
      <c r="G1838" s="8">
        <v>3</v>
      </c>
      <c r="H1838" s="6" t="s">
        <v>344</v>
      </c>
      <c r="I1838" s="176" t="s">
        <v>11389</v>
      </c>
      <c r="J1838" s="176" t="s">
        <v>11389</v>
      </c>
      <c r="K1838" s="176" t="s">
        <v>11388</v>
      </c>
      <c r="L1838" s="8">
        <v>14</v>
      </c>
      <c r="M1838" s="116"/>
      <c r="P18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&lt;tr&gt;&lt;td&gt;60222-4450&lt;/td&gt;&lt;td&gt;4200mm span, 2400mm rise reinforced concrete box culvert, double barrel&lt;/td&gt;&lt;td&gt;m&lt;/td&gt;&lt;td&gt;14 FEET SPAN, 8 FEET RISE REINFORCED CONCRETE BOX CULVERT, DOUBLE BARREL&lt;/td&gt;&lt;td&gt;LNFT&lt;/td&gt;&lt;td&gt;0&lt;/td&gt;&lt;td&gt;3&lt;/td&gt;&lt;td&gt;N&lt;/td&gt;&lt;td&gt; &lt;/td&gt;&lt;td&gt;&lt;/td&gt;&lt;/tr&gt;</v>
      </c>
      <c r="Q1838" s="106" t="str">
        <f>IF(PayItems[[#This Row],[Date Added / Modified]]&gt;0,TEXT(PayItems[[#This Row],[Date Added / Modified]],"m/d/yyy"),"")</f>
        <v/>
      </c>
    </row>
    <row r="1839" spans="1:17" x14ac:dyDescent="0.2">
      <c r="A1839" s="6" t="s">
        <v>3511</v>
      </c>
      <c r="B1839" s="8" t="s">
        <v>3512</v>
      </c>
      <c r="C1839" s="8" t="s">
        <v>110</v>
      </c>
      <c r="D1839" s="8" t="s">
        <v>3513</v>
      </c>
      <c r="E1839" s="8" t="s">
        <v>63</v>
      </c>
      <c r="F1839" s="8">
        <v>0</v>
      </c>
      <c r="G1839" s="8">
        <v>3</v>
      </c>
      <c r="H1839" s="6" t="s">
        <v>344</v>
      </c>
      <c r="I1839" s="176" t="s">
        <v>11389</v>
      </c>
      <c r="J1839" s="176" t="s">
        <v>11389</v>
      </c>
      <c r="K1839" s="176" t="s">
        <v>11388</v>
      </c>
      <c r="L1839" s="8">
        <v>14</v>
      </c>
      <c r="M1839" s="116"/>
      <c r="P18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&lt;tr&gt;&lt;td&gt;60222-4500&lt;/td&gt;&lt;td&gt;4200mm span, 2700mm rise reinforced concrete box culvert, double barrel&lt;/td&gt;&lt;td&gt;m&lt;/td&gt;&lt;td&gt;14 FEET SPAN, 9 FEET RISE REINFORCED CONCRETE BOX CULVERT, DOUBLE BARREL&lt;/td&gt;&lt;td&gt;LNFT&lt;/td&gt;&lt;td&gt;0&lt;/td&gt;&lt;td&gt;3&lt;/td&gt;&lt;td&gt;N&lt;/td&gt;&lt;td&gt; &lt;/td&gt;&lt;td&gt;&lt;/td&gt;&lt;/tr&gt;</v>
      </c>
      <c r="Q1839" s="106" t="str">
        <f>IF(PayItems[[#This Row],[Date Added / Modified]]&gt;0,TEXT(PayItems[[#This Row],[Date Added / Modified]],"m/d/yyy"),"")</f>
        <v/>
      </c>
    </row>
    <row r="1840" spans="1:17" x14ac:dyDescent="0.2">
      <c r="A1840" s="6" t="s">
        <v>3514</v>
      </c>
      <c r="B1840" s="8" t="s">
        <v>3515</v>
      </c>
      <c r="C1840" s="8" t="s">
        <v>110</v>
      </c>
      <c r="D1840" s="8" t="s">
        <v>3516</v>
      </c>
      <c r="E1840" s="8" t="s">
        <v>63</v>
      </c>
      <c r="F1840" s="8">
        <v>0</v>
      </c>
      <c r="G1840" s="8">
        <v>3</v>
      </c>
      <c r="H1840" s="6" t="s">
        <v>344</v>
      </c>
      <c r="I1840" s="176" t="s">
        <v>11389</v>
      </c>
      <c r="J1840" s="176" t="s">
        <v>11389</v>
      </c>
      <c r="K1840" s="176" t="s">
        <v>11388</v>
      </c>
      <c r="L1840" s="8">
        <v>14</v>
      </c>
      <c r="M1840" s="116"/>
      <c r="P18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&lt;tr&gt;&lt;td&gt;60222-4550&lt;/td&gt;&lt;td&gt;4200mm span, 3000mm rise reinforced concrete box culvert, double barrel&lt;/td&gt;&lt;td&gt;m&lt;/td&gt;&lt;td&gt;14 FEET SPAN, 10 FEET RISE REINFORCED CONCRETE BOX CULVERT, DOUBLE BARREL&lt;/td&gt;&lt;td&gt;LNFT&lt;/td&gt;&lt;td&gt;0&lt;/td&gt;&lt;td&gt;3&lt;/td&gt;&lt;td&gt;N&lt;/td&gt;&lt;td&gt; &lt;/td&gt;&lt;td&gt;&lt;/td&gt;&lt;/tr&gt;</v>
      </c>
      <c r="Q1840" s="106" t="str">
        <f>IF(PayItems[[#This Row],[Date Added / Modified]]&gt;0,TEXT(PayItems[[#This Row],[Date Added / Modified]],"m/d/yyy"),"")</f>
        <v/>
      </c>
    </row>
    <row r="1841" spans="1:17" x14ac:dyDescent="0.2">
      <c r="A1841" s="6" t="s">
        <v>3517</v>
      </c>
      <c r="B1841" s="8" t="s">
        <v>3518</v>
      </c>
      <c r="C1841" s="8" t="s">
        <v>110</v>
      </c>
      <c r="D1841" s="8" t="s">
        <v>3519</v>
      </c>
      <c r="E1841" s="8" t="s">
        <v>63</v>
      </c>
      <c r="F1841" s="8">
        <v>0</v>
      </c>
      <c r="G1841" s="8">
        <v>3</v>
      </c>
      <c r="H1841" s="6" t="s">
        <v>344</v>
      </c>
      <c r="I1841" s="176" t="s">
        <v>11389</v>
      </c>
      <c r="J1841" s="176" t="s">
        <v>11389</v>
      </c>
      <c r="K1841" s="176" t="s">
        <v>11388</v>
      </c>
      <c r="L1841" s="8">
        <v>14</v>
      </c>
      <c r="M1841" s="116"/>
      <c r="P18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&lt;tr&gt;&lt;td&gt;60222-4600&lt;/td&gt;&lt;td&gt;4200mm span, 3300mm rise reinforced concrete box culvert, double barrel&lt;/td&gt;&lt;td&gt;m&lt;/td&gt;&lt;td&gt;14 FEET SPAN, 11 FEET RISE REINFORCED CONCRETE BOX CULVERT, DOUBLE BARREL&lt;/td&gt;&lt;td&gt;LNFT&lt;/td&gt;&lt;td&gt;0&lt;/td&gt;&lt;td&gt;3&lt;/td&gt;&lt;td&gt;N&lt;/td&gt;&lt;td&gt; &lt;/td&gt;&lt;td&gt;&lt;/td&gt;&lt;/tr&gt;</v>
      </c>
      <c r="Q1841" s="106" t="str">
        <f>IF(PayItems[[#This Row],[Date Added / Modified]]&gt;0,TEXT(PayItems[[#This Row],[Date Added / Modified]],"m/d/yyy"),"")</f>
        <v/>
      </c>
    </row>
    <row r="1842" spans="1:17" x14ac:dyDescent="0.2">
      <c r="A1842" s="6" t="s">
        <v>3520</v>
      </c>
      <c r="B1842" s="8" t="s">
        <v>3521</v>
      </c>
      <c r="C1842" s="8" t="s">
        <v>110</v>
      </c>
      <c r="D1842" s="8" t="s">
        <v>3522</v>
      </c>
      <c r="E1842" s="8" t="s">
        <v>63</v>
      </c>
      <c r="F1842" s="8">
        <v>0</v>
      </c>
      <c r="G1842" s="8">
        <v>3</v>
      </c>
      <c r="H1842" s="6" t="s">
        <v>344</v>
      </c>
      <c r="I1842" s="176" t="s">
        <v>11389</v>
      </c>
      <c r="J1842" s="176" t="s">
        <v>11389</v>
      </c>
      <c r="K1842" s="176" t="s">
        <v>11388</v>
      </c>
      <c r="L1842" s="8">
        <v>14</v>
      </c>
      <c r="M1842" s="116"/>
      <c r="P18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&lt;tr&gt;&lt;td&gt;60222-4650&lt;/td&gt;&lt;td&gt;4200mm span, 3600mm rise reinforced concrete box culvert, double barrel&lt;/td&gt;&lt;td&gt;m&lt;/td&gt;&lt;td&gt;14 FEET SPAN, 12 FEET RISE REINFORCED CONCRETE BOX CULVERT, DOUBLE BARREL&lt;/td&gt;&lt;td&gt;LNFT&lt;/td&gt;&lt;td&gt;0&lt;/td&gt;&lt;td&gt;3&lt;/td&gt;&lt;td&gt;N&lt;/td&gt;&lt;td&gt; &lt;/td&gt;&lt;td&gt;&lt;/td&gt;&lt;/tr&gt;</v>
      </c>
      <c r="Q1842" s="106" t="str">
        <f>IF(PayItems[[#This Row],[Date Added / Modified]]&gt;0,TEXT(PayItems[[#This Row],[Date Added / Modified]],"m/d/yyy"),"")</f>
        <v/>
      </c>
    </row>
    <row r="1843" spans="1:17" x14ac:dyDescent="0.2">
      <c r="A1843" s="6" t="s">
        <v>3523</v>
      </c>
      <c r="B1843" s="8" t="s">
        <v>3524</v>
      </c>
      <c r="C1843" s="8" t="s">
        <v>110</v>
      </c>
      <c r="D1843" s="8" t="s">
        <v>3525</v>
      </c>
      <c r="E1843" s="8" t="s">
        <v>63</v>
      </c>
      <c r="F1843" s="8">
        <v>0</v>
      </c>
      <c r="G1843" s="8">
        <v>3</v>
      </c>
      <c r="H1843" s="6" t="s">
        <v>344</v>
      </c>
      <c r="I1843" s="176" t="s">
        <v>11389</v>
      </c>
      <c r="J1843" s="176" t="s">
        <v>11389</v>
      </c>
      <c r="K1843" s="176" t="s">
        <v>11388</v>
      </c>
      <c r="L1843" s="8">
        <v>14</v>
      </c>
      <c r="M1843" s="116"/>
      <c r="P18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&lt;tr&gt;&lt;td&gt;60222-4700&lt;/td&gt;&lt;td&gt;4200mm span, 4200mm rise reinforced concrete box culvert, double barrel&lt;/td&gt;&lt;td&gt;m&lt;/td&gt;&lt;td&gt;14 FEET SPAN, 14 FEET RISE REINFORCED CONCRETE BOX CULVERT, DOUBLE BARREL&lt;/td&gt;&lt;td&gt;LNFT&lt;/td&gt;&lt;td&gt;0&lt;/td&gt;&lt;td&gt;3&lt;/td&gt;&lt;td&gt;N&lt;/td&gt;&lt;td&gt; &lt;/td&gt;&lt;td&gt;&lt;/td&gt;&lt;/tr&gt;</v>
      </c>
      <c r="Q1843" s="106" t="str">
        <f>IF(PayItems[[#This Row],[Date Added / Modified]]&gt;0,TEXT(PayItems[[#This Row],[Date Added / Modified]],"m/d/yyy"),"")</f>
        <v/>
      </c>
    </row>
    <row r="1844" spans="1:17" x14ac:dyDescent="0.2">
      <c r="A1844" s="6" t="s">
        <v>3526</v>
      </c>
      <c r="B1844" s="8" t="s">
        <v>3527</v>
      </c>
      <c r="C1844" s="8" t="s">
        <v>110</v>
      </c>
      <c r="D1844" s="8" t="s">
        <v>3528</v>
      </c>
      <c r="E1844" s="8" t="s">
        <v>63</v>
      </c>
      <c r="F1844" s="8">
        <v>0</v>
      </c>
      <c r="G1844" s="8">
        <v>3</v>
      </c>
      <c r="H1844" s="6" t="s">
        <v>344</v>
      </c>
      <c r="I1844" s="176" t="s">
        <v>11389</v>
      </c>
      <c r="J1844" s="176" t="s">
        <v>11389</v>
      </c>
      <c r="K1844" s="176" t="s">
        <v>11388</v>
      </c>
      <c r="L1844" s="8">
        <v>14</v>
      </c>
      <c r="M1844" s="116"/>
      <c r="P18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&lt;tr&gt;&lt;td&gt;60222-4750&lt;/td&gt;&lt;td&gt;4200mm span, 4800mm rise reinforced concrete box culvert, double barrel&lt;/td&gt;&lt;td&gt;m&lt;/td&gt;&lt;td&gt;14 FEET SPAN, 16 FEET RISE REINFORCED CONCRETE BOX CULVERT, DOUBLE BARREL&lt;/td&gt;&lt;td&gt;LNFT&lt;/td&gt;&lt;td&gt;0&lt;/td&gt;&lt;td&gt;3&lt;/td&gt;&lt;td&gt;N&lt;/td&gt;&lt;td&gt; &lt;/td&gt;&lt;td&gt;&lt;/td&gt;&lt;/tr&gt;</v>
      </c>
      <c r="Q1844" s="106" t="str">
        <f>IF(PayItems[[#This Row],[Date Added / Modified]]&gt;0,TEXT(PayItems[[#This Row],[Date Added / Modified]],"m/d/yyy"),"")</f>
        <v/>
      </c>
    </row>
    <row r="1845" spans="1:17" x14ac:dyDescent="0.2">
      <c r="A1845" s="6" t="s">
        <v>3529</v>
      </c>
      <c r="B1845" s="8" t="s">
        <v>3530</v>
      </c>
      <c r="C1845" s="8" t="s">
        <v>110</v>
      </c>
      <c r="D1845" s="8" t="s">
        <v>3531</v>
      </c>
      <c r="E1845" s="8" t="s">
        <v>63</v>
      </c>
      <c r="F1845" s="8">
        <v>0</v>
      </c>
      <c r="G1845" s="8">
        <v>3</v>
      </c>
      <c r="H1845" s="6" t="s">
        <v>344</v>
      </c>
      <c r="I1845" s="176" t="s">
        <v>11389</v>
      </c>
      <c r="J1845" s="176" t="s">
        <v>11389</v>
      </c>
      <c r="K1845" s="176" t="s">
        <v>11388</v>
      </c>
      <c r="L1845" s="8">
        <v>14</v>
      </c>
      <c r="M1845" s="116"/>
      <c r="P18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&lt;tr&gt;&lt;td&gt;60222-4800&lt;/td&gt;&lt;td&gt;7200mm span, 2400mm rise reinforced concrete box culvert, double barrel&lt;/td&gt;&lt;td&gt;m&lt;/td&gt;&lt;td&gt;24 FEET SPAN, 8 FEET RISE REINFORCED CONCRETE BOX CULVERT, DOUBLE BARREL&lt;/td&gt;&lt;td&gt;LNFT&lt;/td&gt;&lt;td&gt;0&lt;/td&gt;&lt;td&gt;3&lt;/td&gt;&lt;td&gt;N&lt;/td&gt;&lt;td&gt; &lt;/td&gt;&lt;td&gt;&lt;/td&gt;&lt;/tr&gt;</v>
      </c>
      <c r="Q1845" s="106" t="str">
        <f>IF(PayItems[[#This Row],[Date Added / Modified]]&gt;0,TEXT(PayItems[[#This Row],[Date Added / Modified]],"m/d/yyy"),"")</f>
        <v/>
      </c>
    </row>
    <row r="1846" spans="1:17" x14ac:dyDescent="0.2">
      <c r="A1846" s="6" t="s">
        <v>3532</v>
      </c>
      <c r="B1846" s="8" t="s">
        <v>3533</v>
      </c>
      <c r="C1846" s="8" t="s">
        <v>110</v>
      </c>
      <c r="D1846" s="8" t="s">
        <v>3534</v>
      </c>
      <c r="E1846" s="8" t="s">
        <v>63</v>
      </c>
      <c r="F1846" s="8">
        <v>0</v>
      </c>
      <c r="G1846" s="8">
        <v>3</v>
      </c>
      <c r="H1846" s="6" t="s">
        <v>344</v>
      </c>
      <c r="I1846" s="176" t="s">
        <v>11389</v>
      </c>
      <c r="J1846" s="176" t="s">
        <v>11389</v>
      </c>
      <c r="K1846" s="176" t="s">
        <v>11388</v>
      </c>
      <c r="L1846" s="8">
        <v>14</v>
      </c>
      <c r="M1846" s="116"/>
      <c r="P18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&lt;tr&gt;&lt;td&gt;60223-0100&lt;/td&gt;&lt;td&gt;900mm span, 900mm rise reinforced concrete box culvert, triple barrel&lt;/td&gt;&lt;td&gt;m&lt;/td&gt;&lt;td&gt;3 FEET SPAN, 3 FEET RISE REINFORCED CONCRETE BOX CULVERT, TRIPLE BARREL&lt;/td&gt;&lt;td&gt;LNFT&lt;/td&gt;&lt;td&gt;0&lt;/td&gt;&lt;td&gt;3&lt;/td&gt;&lt;td&gt;N&lt;/td&gt;&lt;td&gt; &lt;/td&gt;&lt;td&gt;&lt;/td&gt;&lt;/tr&gt;</v>
      </c>
      <c r="Q1846" s="106" t="str">
        <f>IF(PayItems[[#This Row],[Date Added / Modified]]&gt;0,TEXT(PayItems[[#This Row],[Date Added / Modified]],"m/d/yyy"),"")</f>
        <v/>
      </c>
    </row>
    <row r="1847" spans="1:17" x14ac:dyDescent="0.2">
      <c r="A1847" s="6" t="s">
        <v>3535</v>
      </c>
      <c r="B1847" s="8" t="s">
        <v>3536</v>
      </c>
      <c r="C1847" s="8" t="s">
        <v>110</v>
      </c>
      <c r="D1847" s="8" t="s">
        <v>3537</v>
      </c>
      <c r="E1847" s="8" t="s">
        <v>63</v>
      </c>
      <c r="F1847" s="8">
        <v>0</v>
      </c>
      <c r="G1847" s="8">
        <v>3</v>
      </c>
      <c r="H1847" s="6" t="s">
        <v>344</v>
      </c>
      <c r="I1847" s="176" t="s">
        <v>11389</v>
      </c>
      <c r="J1847" s="176" t="s">
        <v>11389</v>
      </c>
      <c r="K1847" s="176" t="s">
        <v>11388</v>
      </c>
      <c r="L1847" s="8">
        <v>14</v>
      </c>
      <c r="M1847" s="116"/>
      <c r="P18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&lt;tr&gt;&lt;td&gt;60223-0150&lt;/td&gt;&lt;td&gt;900mm span, 1200mm rise reinforced concrete box culvert, triple barrel&lt;/td&gt;&lt;td&gt;m&lt;/td&gt;&lt;td&gt;3 FEET SPAN, 4 FEET RISE REINFORCED CONCRETE BOX CULVERT, TRIPLE BARREL&lt;/td&gt;&lt;td&gt;LNFT&lt;/td&gt;&lt;td&gt;0&lt;/td&gt;&lt;td&gt;3&lt;/td&gt;&lt;td&gt;N&lt;/td&gt;&lt;td&gt; &lt;/td&gt;&lt;td&gt;&lt;/td&gt;&lt;/tr&gt;</v>
      </c>
      <c r="Q1847" s="106" t="str">
        <f>IF(PayItems[[#This Row],[Date Added / Modified]]&gt;0,TEXT(PayItems[[#This Row],[Date Added / Modified]],"m/d/yyy"),"")</f>
        <v/>
      </c>
    </row>
    <row r="1848" spans="1:17" x14ac:dyDescent="0.2">
      <c r="A1848" s="6" t="s">
        <v>3538</v>
      </c>
      <c r="B1848" s="8" t="s">
        <v>3539</v>
      </c>
      <c r="C1848" s="8" t="s">
        <v>110</v>
      </c>
      <c r="D1848" s="8" t="s">
        <v>3540</v>
      </c>
      <c r="E1848" s="8" t="s">
        <v>63</v>
      </c>
      <c r="F1848" s="8">
        <v>0</v>
      </c>
      <c r="G1848" s="8">
        <v>3</v>
      </c>
      <c r="H1848" s="6" t="s">
        <v>344</v>
      </c>
      <c r="I1848" s="176" t="s">
        <v>11389</v>
      </c>
      <c r="J1848" s="176" t="s">
        <v>11389</v>
      </c>
      <c r="K1848" s="176" t="s">
        <v>11388</v>
      </c>
      <c r="L1848" s="8">
        <v>14</v>
      </c>
      <c r="M1848" s="116"/>
      <c r="P18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&lt;tr&gt;&lt;td&gt;60223-0200&lt;/td&gt;&lt;td&gt;900mm span, 1500mm rise reinforced concrete box culvert, triple barrel&lt;/td&gt;&lt;td&gt;m&lt;/td&gt;&lt;td&gt;3 FEET SPAN, 5 FEET RISE REINFORCED CONCRETE BOX CULVERT, TRIPLE BARREL&lt;/td&gt;&lt;td&gt;LNFT&lt;/td&gt;&lt;td&gt;0&lt;/td&gt;&lt;td&gt;3&lt;/td&gt;&lt;td&gt;N&lt;/td&gt;&lt;td&gt; &lt;/td&gt;&lt;td&gt;&lt;/td&gt;&lt;/tr&gt;</v>
      </c>
      <c r="Q1848" s="106" t="str">
        <f>IF(PayItems[[#This Row],[Date Added / Modified]]&gt;0,TEXT(PayItems[[#This Row],[Date Added / Modified]],"m/d/yyy"),"")</f>
        <v/>
      </c>
    </row>
    <row r="1849" spans="1:17" x14ac:dyDescent="0.2">
      <c r="A1849" s="6" t="s">
        <v>3541</v>
      </c>
      <c r="B1849" s="8" t="s">
        <v>3542</v>
      </c>
      <c r="C1849" s="8" t="s">
        <v>110</v>
      </c>
      <c r="D1849" s="8" t="s">
        <v>3543</v>
      </c>
      <c r="E1849" s="8" t="s">
        <v>63</v>
      </c>
      <c r="F1849" s="8">
        <v>0</v>
      </c>
      <c r="G1849" s="8">
        <v>3</v>
      </c>
      <c r="H1849" s="6" t="s">
        <v>344</v>
      </c>
      <c r="I1849" s="176" t="s">
        <v>11389</v>
      </c>
      <c r="J1849" s="176" t="s">
        <v>11389</v>
      </c>
      <c r="K1849" s="176" t="s">
        <v>11388</v>
      </c>
      <c r="L1849" s="8">
        <v>14</v>
      </c>
      <c r="M1849" s="116"/>
      <c r="P18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&lt;tr&gt;&lt;td&gt;60223-0250&lt;/td&gt;&lt;td&gt;900mm span, 1800mm rise reinforced concrete box culvert, triple barrel&lt;/td&gt;&lt;td&gt;m&lt;/td&gt;&lt;td&gt;3 FEET SPAN, 6 FEET RISE REINFORCED CONCRETE BOX CULVERT, TRIPLE BARREL&lt;/td&gt;&lt;td&gt;LNFT&lt;/td&gt;&lt;td&gt;0&lt;/td&gt;&lt;td&gt;3&lt;/td&gt;&lt;td&gt;N&lt;/td&gt;&lt;td&gt; &lt;/td&gt;&lt;td&gt;&lt;/td&gt;&lt;/tr&gt;</v>
      </c>
      <c r="Q1849" s="106" t="str">
        <f>IF(PayItems[[#This Row],[Date Added / Modified]]&gt;0,TEXT(PayItems[[#This Row],[Date Added / Modified]],"m/d/yyy"),"")</f>
        <v/>
      </c>
    </row>
    <row r="1850" spans="1:17" x14ac:dyDescent="0.2">
      <c r="A1850" s="6" t="s">
        <v>3544</v>
      </c>
      <c r="B1850" s="8" t="s">
        <v>3545</v>
      </c>
      <c r="C1850" s="8" t="s">
        <v>110</v>
      </c>
      <c r="D1850" s="8" t="s">
        <v>3546</v>
      </c>
      <c r="E1850" s="8" t="s">
        <v>63</v>
      </c>
      <c r="F1850" s="8">
        <v>0</v>
      </c>
      <c r="G1850" s="8">
        <v>3</v>
      </c>
      <c r="H1850" s="6" t="s">
        <v>344</v>
      </c>
      <c r="I1850" s="176" t="s">
        <v>11389</v>
      </c>
      <c r="J1850" s="176" t="s">
        <v>11389</v>
      </c>
      <c r="K1850" s="176" t="s">
        <v>11388</v>
      </c>
      <c r="L1850" s="8">
        <v>14</v>
      </c>
      <c r="M1850" s="116"/>
      <c r="P18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&lt;tr&gt;&lt;td&gt;60223-0300&lt;/td&gt;&lt;td&gt;1200mm span, 900mm rise reinforced concrete box culvert, triple barrel&lt;/td&gt;&lt;td&gt;m&lt;/td&gt;&lt;td&gt;4 FEET SPAN, 3 FEET RISE REINFORCED CONCRETE BOX CULVERT, TRIPLE BARREL&lt;/td&gt;&lt;td&gt;LNFT&lt;/td&gt;&lt;td&gt;0&lt;/td&gt;&lt;td&gt;3&lt;/td&gt;&lt;td&gt;N&lt;/td&gt;&lt;td&gt; &lt;/td&gt;&lt;td&gt;&lt;/td&gt;&lt;/tr&gt;</v>
      </c>
      <c r="Q1850" s="106" t="str">
        <f>IF(PayItems[[#This Row],[Date Added / Modified]]&gt;0,TEXT(PayItems[[#This Row],[Date Added / Modified]],"m/d/yyy"),"")</f>
        <v/>
      </c>
    </row>
    <row r="1851" spans="1:17" x14ac:dyDescent="0.2">
      <c r="A1851" s="6" t="s">
        <v>3547</v>
      </c>
      <c r="B1851" s="8" t="s">
        <v>3548</v>
      </c>
      <c r="C1851" s="8" t="s">
        <v>110</v>
      </c>
      <c r="D1851" s="8" t="s">
        <v>3549</v>
      </c>
      <c r="E1851" s="8" t="s">
        <v>63</v>
      </c>
      <c r="F1851" s="8">
        <v>0</v>
      </c>
      <c r="G1851" s="8">
        <v>3</v>
      </c>
      <c r="H1851" s="6" t="s">
        <v>344</v>
      </c>
      <c r="I1851" s="176" t="s">
        <v>11389</v>
      </c>
      <c r="J1851" s="176" t="s">
        <v>11389</v>
      </c>
      <c r="K1851" s="176" t="s">
        <v>11388</v>
      </c>
      <c r="L1851" s="8">
        <v>14</v>
      </c>
      <c r="M1851" s="116"/>
      <c r="P18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&lt;tr&gt;&lt;td&gt;60223-0350&lt;/td&gt;&lt;td&gt;1200mm span, 1200mm rise reinforced concrete box culvert, triple barrel&lt;/td&gt;&lt;td&gt;m&lt;/td&gt;&lt;td&gt;4 FEET SPAN, 4 FEET RISE REINFORCED CONCRETE BOX CULVERT, TRIPLE BARREL&lt;/td&gt;&lt;td&gt;LNFT&lt;/td&gt;&lt;td&gt;0&lt;/td&gt;&lt;td&gt;3&lt;/td&gt;&lt;td&gt;N&lt;/td&gt;&lt;td&gt; &lt;/td&gt;&lt;td&gt;&lt;/td&gt;&lt;/tr&gt;</v>
      </c>
      <c r="Q1851" s="106" t="str">
        <f>IF(PayItems[[#This Row],[Date Added / Modified]]&gt;0,TEXT(PayItems[[#This Row],[Date Added / Modified]],"m/d/yyy"),"")</f>
        <v/>
      </c>
    </row>
    <row r="1852" spans="1:17" x14ac:dyDescent="0.2">
      <c r="A1852" s="6" t="s">
        <v>3550</v>
      </c>
      <c r="B1852" s="8" t="s">
        <v>3551</v>
      </c>
      <c r="C1852" s="8" t="s">
        <v>110</v>
      </c>
      <c r="D1852" s="8" t="s">
        <v>3552</v>
      </c>
      <c r="E1852" s="8" t="s">
        <v>63</v>
      </c>
      <c r="F1852" s="8">
        <v>0</v>
      </c>
      <c r="G1852" s="8">
        <v>3</v>
      </c>
      <c r="H1852" s="6" t="s">
        <v>344</v>
      </c>
      <c r="I1852" s="176" t="s">
        <v>11389</v>
      </c>
      <c r="J1852" s="176" t="s">
        <v>11389</v>
      </c>
      <c r="K1852" s="176" t="s">
        <v>11388</v>
      </c>
      <c r="L1852" s="8">
        <v>14</v>
      </c>
      <c r="M1852" s="116"/>
      <c r="P18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&lt;tr&gt;&lt;td&gt;60223-0400&lt;/td&gt;&lt;td&gt;1200mm span, 1500mm rise reinforced concrete box culvert, triple barrel&lt;/td&gt;&lt;td&gt;m&lt;/td&gt;&lt;td&gt;4 FEET SPAN, 5 FEET RISE REINFORCED CONCRETE BOX CULVERT, TRIPLE BARREL&lt;/td&gt;&lt;td&gt;LNFT&lt;/td&gt;&lt;td&gt;0&lt;/td&gt;&lt;td&gt;3&lt;/td&gt;&lt;td&gt;N&lt;/td&gt;&lt;td&gt; &lt;/td&gt;&lt;td&gt;&lt;/td&gt;&lt;/tr&gt;</v>
      </c>
      <c r="Q1852" s="106" t="str">
        <f>IF(PayItems[[#This Row],[Date Added / Modified]]&gt;0,TEXT(PayItems[[#This Row],[Date Added / Modified]],"m/d/yyy"),"")</f>
        <v/>
      </c>
    </row>
    <row r="1853" spans="1:17" x14ac:dyDescent="0.2">
      <c r="A1853" s="6" t="s">
        <v>3553</v>
      </c>
      <c r="B1853" s="8" t="s">
        <v>3554</v>
      </c>
      <c r="C1853" s="8" t="s">
        <v>110</v>
      </c>
      <c r="D1853" s="8" t="s">
        <v>3555</v>
      </c>
      <c r="E1853" s="8" t="s">
        <v>63</v>
      </c>
      <c r="F1853" s="8">
        <v>0</v>
      </c>
      <c r="G1853" s="8">
        <v>3</v>
      </c>
      <c r="H1853" s="6" t="s">
        <v>344</v>
      </c>
      <c r="I1853" s="176" t="s">
        <v>11389</v>
      </c>
      <c r="J1853" s="176" t="s">
        <v>11389</v>
      </c>
      <c r="K1853" s="176" t="s">
        <v>11388</v>
      </c>
      <c r="L1853" s="8">
        <v>14</v>
      </c>
      <c r="M1853" s="116"/>
      <c r="P18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&lt;tr&gt;&lt;td&gt;60223-0450&lt;/td&gt;&lt;td&gt;1200mm span, 1800mm rise reinforced concrete box culvert, triple barrel&lt;/td&gt;&lt;td&gt;m&lt;/td&gt;&lt;td&gt;4 FEET SPAN, 6 FEET RISE REINFORCED CONCRETE BOX CULVERT, TRIPLE BARREL&lt;/td&gt;&lt;td&gt;LNFT&lt;/td&gt;&lt;td&gt;0&lt;/td&gt;&lt;td&gt;3&lt;/td&gt;&lt;td&gt;N&lt;/td&gt;&lt;td&gt; &lt;/td&gt;&lt;td&gt;&lt;/td&gt;&lt;/tr&gt;</v>
      </c>
      <c r="Q1853" s="106" t="str">
        <f>IF(PayItems[[#This Row],[Date Added / Modified]]&gt;0,TEXT(PayItems[[#This Row],[Date Added / Modified]],"m/d/yyy"),"")</f>
        <v/>
      </c>
    </row>
    <row r="1854" spans="1:17" x14ac:dyDescent="0.2">
      <c r="A1854" s="6" t="s">
        <v>3556</v>
      </c>
      <c r="B1854" s="8" t="s">
        <v>3557</v>
      </c>
      <c r="C1854" s="8" t="s">
        <v>110</v>
      </c>
      <c r="D1854" s="8" t="s">
        <v>3558</v>
      </c>
      <c r="E1854" s="8" t="s">
        <v>63</v>
      </c>
      <c r="F1854" s="8">
        <v>0</v>
      </c>
      <c r="G1854" s="8">
        <v>3</v>
      </c>
      <c r="H1854" s="6" t="s">
        <v>344</v>
      </c>
      <c r="I1854" s="176" t="s">
        <v>11389</v>
      </c>
      <c r="J1854" s="176" t="s">
        <v>11389</v>
      </c>
      <c r="K1854" s="176" t="s">
        <v>11388</v>
      </c>
      <c r="L1854" s="8">
        <v>14</v>
      </c>
      <c r="M1854" s="116"/>
      <c r="P18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&lt;tr&gt;&lt;td&gt;60223-0500&lt;/td&gt;&lt;td&gt;1200mm span, 2100mm rise reinforced concrete box culvert, triple barrel&lt;/td&gt;&lt;td&gt;m&lt;/td&gt;&lt;td&gt;4 FEET SPAN, 7 FEET RISE REINFORCED CONCRETE BOX CULVERT, TRIPLE BARREL&lt;/td&gt;&lt;td&gt;LNFT&lt;/td&gt;&lt;td&gt;0&lt;/td&gt;&lt;td&gt;3&lt;/td&gt;&lt;td&gt;N&lt;/td&gt;&lt;td&gt; &lt;/td&gt;&lt;td&gt;&lt;/td&gt;&lt;/tr&gt;</v>
      </c>
      <c r="Q1854" s="106" t="str">
        <f>IF(PayItems[[#This Row],[Date Added / Modified]]&gt;0,TEXT(PayItems[[#This Row],[Date Added / Modified]],"m/d/yyy"),"")</f>
        <v/>
      </c>
    </row>
    <row r="1855" spans="1:17" x14ac:dyDescent="0.2">
      <c r="A1855" s="6" t="s">
        <v>3559</v>
      </c>
      <c r="B1855" s="8" t="s">
        <v>3560</v>
      </c>
      <c r="C1855" s="8" t="s">
        <v>110</v>
      </c>
      <c r="D1855" s="8" t="s">
        <v>3561</v>
      </c>
      <c r="E1855" s="8" t="s">
        <v>63</v>
      </c>
      <c r="F1855" s="8">
        <v>0</v>
      </c>
      <c r="G1855" s="8">
        <v>3</v>
      </c>
      <c r="H1855" s="6" t="s">
        <v>344</v>
      </c>
      <c r="I1855" s="176" t="s">
        <v>11389</v>
      </c>
      <c r="J1855" s="176" t="s">
        <v>11389</v>
      </c>
      <c r="K1855" s="176" t="s">
        <v>11388</v>
      </c>
      <c r="L1855" s="8">
        <v>14</v>
      </c>
      <c r="M1855" s="116"/>
      <c r="P18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&lt;tr&gt;&lt;td&gt;60223-0550&lt;/td&gt;&lt;td&gt;1500mm span, 900mm rise reinforced concrete box culvert, triple barrel&lt;/td&gt;&lt;td&gt;m&lt;/td&gt;&lt;td&gt;5 FEET SPAN, 3 FEET RISE REINFORCED CONCRETE BOX CULVERT, TRIPLE BARREL&lt;/td&gt;&lt;td&gt;LNFT&lt;/td&gt;&lt;td&gt;0&lt;/td&gt;&lt;td&gt;3&lt;/td&gt;&lt;td&gt;N&lt;/td&gt;&lt;td&gt; &lt;/td&gt;&lt;td&gt;&lt;/td&gt;&lt;/tr&gt;</v>
      </c>
      <c r="Q1855" s="106" t="str">
        <f>IF(PayItems[[#This Row],[Date Added / Modified]]&gt;0,TEXT(PayItems[[#This Row],[Date Added / Modified]],"m/d/yyy"),"")</f>
        <v/>
      </c>
    </row>
    <row r="1856" spans="1:17" x14ac:dyDescent="0.2">
      <c r="A1856" s="6" t="s">
        <v>3562</v>
      </c>
      <c r="B1856" s="8" t="s">
        <v>3563</v>
      </c>
      <c r="C1856" s="8" t="s">
        <v>110</v>
      </c>
      <c r="D1856" s="8" t="s">
        <v>3564</v>
      </c>
      <c r="E1856" s="8" t="s">
        <v>63</v>
      </c>
      <c r="F1856" s="8">
        <v>0</v>
      </c>
      <c r="G1856" s="8">
        <v>3</v>
      </c>
      <c r="H1856" s="6" t="s">
        <v>344</v>
      </c>
      <c r="I1856" s="176" t="s">
        <v>11389</v>
      </c>
      <c r="J1856" s="176" t="s">
        <v>11389</v>
      </c>
      <c r="K1856" s="176" t="s">
        <v>11388</v>
      </c>
      <c r="L1856" s="8">
        <v>14</v>
      </c>
      <c r="M1856" s="116"/>
      <c r="P18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&lt;tr&gt;&lt;td&gt;60223-0600&lt;/td&gt;&lt;td&gt;1500mm span, 1200mm rise reinforced concrete box culvert, triple barrel&lt;/td&gt;&lt;td&gt;m&lt;/td&gt;&lt;td&gt;5 FEET SPAN, 4 FEET RISE REINFORCED CONCRETE BOX CULVERT, TRIPLE BARREL&lt;/td&gt;&lt;td&gt;LNFT&lt;/td&gt;&lt;td&gt;0&lt;/td&gt;&lt;td&gt;3&lt;/td&gt;&lt;td&gt;N&lt;/td&gt;&lt;td&gt; &lt;/td&gt;&lt;td&gt;&lt;/td&gt;&lt;/tr&gt;</v>
      </c>
      <c r="Q1856" s="106" t="str">
        <f>IF(PayItems[[#This Row],[Date Added / Modified]]&gt;0,TEXT(PayItems[[#This Row],[Date Added / Modified]],"m/d/yyy"),"")</f>
        <v/>
      </c>
    </row>
    <row r="1857" spans="1:17" x14ac:dyDescent="0.2">
      <c r="A1857" s="6" t="s">
        <v>3565</v>
      </c>
      <c r="B1857" s="8" t="s">
        <v>3566</v>
      </c>
      <c r="C1857" s="8" t="s">
        <v>110</v>
      </c>
      <c r="D1857" s="8" t="s">
        <v>3567</v>
      </c>
      <c r="E1857" s="8" t="s">
        <v>63</v>
      </c>
      <c r="F1857" s="8">
        <v>0</v>
      </c>
      <c r="G1857" s="8">
        <v>3</v>
      </c>
      <c r="H1857" s="6" t="s">
        <v>344</v>
      </c>
      <c r="I1857" s="176" t="s">
        <v>11389</v>
      </c>
      <c r="J1857" s="176" t="s">
        <v>11389</v>
      </c>
      <c r="K1857" s="176" t="s">
        <v>11388</v>
      </c>
      <c r="L1857" s="8">
        <v>14</v>
      </c>
      <c r="M1857" s="116"/>
      <c r="P18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&lt;tr&gt;&lt;td&gt;60223-0650&lt;/td&gt;&lt;td&gt;1500mm span, 1500mm rise reinforced concrete box culvert, triple barrel&lt;/td&gt;&lt;td&gt;m&lt;/td&gt;&lt;td&gt;5 FEET SPAN, 5 FEET RISE REINFORCED CONCRETE BOX CULVERT, TRIPLE BARREL&lt;/td&gt;&lt;td&gt;LNFT&lt;/td&gt;&lt;td&gt;0&lt;/td&gt;&lt;td&gt;3&lt;/td&gt;&lt;td&gt;N&lt;/td&gt;&lt;td&gt; &lt;/td&gt;&lt;td&gt;&lt;/td&gt;&lt;/tr&gt;</v>
      </c>
      <c r="Q1857" s="106" t="str">
        <f>IF(PayItems[[#This Row],[Date Added / Modified]]&gt;0,TEXT(PayItems[[#This Row],[Date Added / Modified]],"m/d/yyy"),"")</f>
        <v/>
      </c>
    </row>
    <row r="1858" spans="1:17" x14ac:dyDescent="0.2">
      <c r="A1858" s="6" t="s">
        <v>3568</v>
      </c>
      <c r="B1858" s="8" t="s">
        <v>3569</v>
      </c>
      <c r="C1858" s="8" t="s">
        <v>110</v>
      </c>
      <c r="D1858" s="8" t="s">
        <v>3570</v>
      </c>
      <c r="E1858" s="8" t="s">
        <v>63</v>
      </c>
      <c r="F1858" s="8">
        <v>0</v>
      </c>
      <c r="G1858" s="8">
        <v>3</v>
      </c>
      <c r="H1858" s="6" t="s">
        <v>344</v>
      </c>
      <c r="I1858" s="176" t="s">
        <v>11389</v>
      </c>
      <c r="J1858" s="176" t="s">
        <v>11389</v>
      </c>
      <c r="K1858" s="176" t="s">
        <v>11388</v>
      </c>
      <c r="L1858" s="8">
        <v>14</v>
      </c>
      <c r="M1858" s="116"/>
      <c r="P18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&lt;tr&gt;&lt;td&gt;60223-0700&lt;/td&gt;&lt;td&gt;1500mm span, 1800mm rise reinforced concrete box culvert, triple barrel&lt;/td&gt;&lt;td&gt;m&lt;/td&gt;&lt;td&gt;5 FEET SPAN, 6 FEET RISE REINFORCED CONCRETE BOX CULVERT, TRIPLE BARREL&lt;/td&gt;&lt;td&gt;LNFT&lt;/td&gt;&lt;td&gt;0&lt;/td&gt;&lt;td&gt;3&lt;/td&gt;&lt;td&gt;N&lt;/td&gt;&lt;td&gt; &lt;/td&gt;&lt;td&gt;&lt;/td&gt;&lt;/tr&gt;</v>
      </c>
      <c r="Q1858" s="106" t="str">
        <f>IF(PayItems[[#This Row],[Date Added / Modified]]&gt;0,TEXT(PayItems[[#This Row],[Date Added / Modified]],"m/d/yyy"),"")</f>
        <v/>
      </c>
    </row>
    <row r="1859" spans="1:17" x14ac:dyDescent="0.2">
      <c r="A1859" s="6" t="s">
        <v>3571</v>
      </c>
      <c r="B1859" s="8" t="s">
        <v>3572</v>
      </c>
      <c r="C1859" s="8" t="s">
        <v>110</v>
      </c>
      <c r="D1859" s="8" t="s">
        <v>3573</v>
      </c>
      <c r="E1859" s="8" t="s">
        <v>63</v>
      </c>
      <c r="F1859" s="8">
        <v>0</v>
      </c>
      <c r="G1859" s="8">
        <v>3</v>
      </c>
      <c r="H1859" s="6" t="s">
        <v>344</v>
      </c>
      <c r="I1859" s="176" t="s">
        <v>11389</v>
      </c>
      <c r="J1859" s="176" t="s">
        <v>11389</v>
      </c>
      <c r="K1859" s="176" t="s">
        <v>11388</v>
      </c>
      <c r="L1859" s="8">
        <v>14</v>
      </c>
      <c r="M1859" s="116"/>
      <c r="P18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&lt;tr&gt;&lt;td&gt;60223-0750&lt;/td&gt;&lt;td&gt;1500mm span, 2100mm rise reinforced concrete box culvert, triple barrel&lt;/td&gt;&lt;td&gt;m&lt;/td&gt;&lt;td&gt;5 FEET SPAN, 7 FEET RISE REINFORCED CONCRETE BOX CULVERT, TRIPLE BARREL&lt;/td&gt;&lt;td&gt;LNFT&lt;/td&gt;&lt;td&gt;0&lt;/td&gt;&lt;td&gt;3&lt;/td&gt;&lt;td&gt;N&lt;/td&gt;&lt;td&gt; &lt;/td&gt;&lt;td&gt;&lt;/td&gt;&lt;/tr&gt;</v>
      </c>
      <c r="Q1859" s="106" t="str">
        <f>IF(PayItems[[#This Row],[Date Added / Modified]]&gt;0,TEXT(PayItems[[#This Row],[Date Added / Modified]],"m/d/yyy"),"")</f>
        <v/>
      </c>
    </row>
    <row r="1860" spans="1:17" x14ac:dyDescent="0.2">
      <c r="A1860" s="6" t="s">
        <v>3574</v>
      </c>
      <c r="B1860" s="8" t="s">
        <v>3575</v>
      </c>
      <c r="C1860" s="8" t="s">
        <v>110</v>
      </c>
      <c r="D1860" s="8" t="s">
        <v>3576</v>
      </c>
      <c r="E1860" s="8" t="s">
        <v>63</v>
      </c>
      <c r="F1860" s="8">
        <v>0</v>
      </c>
      <c r="G1860" s="8">
        <v>3</v>
      </c>
      <c r="H1860" s="6" t="s">
        <v>344</v>
      </c>
      <c r="I1860" s="176" t="s">
        <v>11389</v>
      </c>
      <c r="J1860" s="176" t="s">
        <v>11389</v>
      </c>
      <c r="K1860" s="176" t="s">
        <v>11388</v>
      </c>
      <c r="L1860" s="8">
        <v>14</v>
      </c>
      <c r="M1860" s="116"/>
      <c r="P18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&lt;tr&gt;&lt;td&gt;60223-0800&lt;/td&gt;&lt;td&gt;1500mm span, 2400mm rise reinforced concrete box culvert, triple barrel&lt;/td&gt;&lt;td&gt;m&lt;/td&gt;&lt;td&gt;5 FEET SPAN, 8 FEET RISE REINFORCED CONCRETE BOX CULVERT, TRIPLE BARREL&lt;/td&gt;&lt;td&gt;LNFT&lt;/td&gt;&lt;td&gt;0&lt;/td&gt;&lt;td&gt;3&lt;/td&gt;&lt;td&gt;N&lt;/td&gt;&lt;td&gt; &lt;/td&gt;&lt;td&gt;&lt;/td&gt;&lt;/tr&gt;</v>
      </c>
      <c r="Q1860" s="106" t="str">
        <f>IF(PayItems[[#This Row],[Date Added / Modified]]&gt;0,TEXT(PayItems[[#This Row],[Date Added / Modified]],"m/d/yyy"),"")</f>
        <v/>
      </c>
    </row>
    <row r="1861" spans="1:17" x14ac:dyDescent="0.2">
      <c r="A1861" s="6" t="s">
        <v>3577</v>
      </c>
      <c r="B1861" s="8" t="s">
        <v>3578</v>
      </c>
      <c r="C1861" s="8" t="s">
        <v>110</v>
      </c>
      <c r="D1861" s="8" t="s">
        <v>3579</v>
      </c>
      <c r="E1861" s="8" t="s">
        <v>63</v>
      </c>
      <c r="F1861" s="8">
        <v>0</v>
      </c>
      <c r="G1861" s="8">
        <v>3</v>
      </c>
      <c r="H1861" s="6" t="s">
        <v>344</v>
      </c>
      <c r="I1861" s="176" t="s">
        <v>11389</v>
      </c>
      <c r="J1861" s="176" t="s">
        <v>11389</v>
      </c>
      <c r="K1861" s="176" t="s">
        <v>11388</v>
      </c>
      <c r="L1861" s="8">
        <v>14</v>
      </c>
      <c r="M1861" s="116"/>
      <c r="P18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&lt;tr&gt;&lt;td&gt;60223-0850&lt;/td&gt;&lt;td&gt;1500mm span, 2700mm rise reinforced concrete box culvert, triple barrel&lt;/td&gt;&lt;td&gt;m&lt;/td&gt;&lt;td&gt;5 FEET SPAN, 9 FEET RISE REINFORCED CONCRETE BOX CULVERT, TRIPLE BARREL&lt;/td&gt;&lt;td&gt;LNFT&lt;/td&gt;&lt;td&gt;0&lt;/td&gt;&lt;td&gt;3&lt;/td&gt;&lt;td&gt;N&lt;/td&gt;&lt;td&gt; &lt;/td&gt;&lt;td&gt;&lt;/td&gt;&lt;/tr&gt;</v>
      </c>
      <c r="Q1861" s="106" t="str">
        <f>IF(PayItems[[#This Row],[Date Added / Modified]]&gt;0,TEXT(PayItems[[#This Row],[Date Added / Modified]],"m/d/yyy"),"")</f>
        <v/>
      </c>
    </row>
    <row r="1862" spans="1:17" x14ac:dyDescent="0.2">
      <c r="A1862" s="6" t="s">
        <v>3580</v>
      </c>
      <c r="B1862" s="8" t="s">
        <v>3581</v>
      </c>
      <c r="C1862" s="8" t="s">
        <v>110</v>
      </c>
      <c r="D1862" s="8" t="s">
        <v>3582</v>
      </c>
      <c r="E1862" s="8" t="s">
        <v>63</v>
      </c>
      <c r="F1862" s="8">
        <v>0</v>
      </c>
      <c r="G1862" s="8">
        <v>3</v>
      </c>
      <c r="H1862" s="6" t="s">
        <v>344</v>
      </c>
      <c r="I1862" s="176" t="s">
        <v>11389</v>
      </c>
      <c r="J1862" s="176" t="s">
        <v>11389</v>
      </c>
      <c r="K1862" s="176" t="s">
        <v>11388</v>
      </c>
      <c r="L1862" s="8">
        <v>14</v>
      </c>
      <c r="M1862" s="116"/>
      <c r="P18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&lt;tr&gt;&lt;td&gt;60223-0900&lt;/td&gt;&lt;td&gt;1500mm span, 3000mm rise reinforced concrete box culvert, triple barrel&lt;/td&gt;&lt;td&gt;m&lt;/td&gt;&lt;td&gt;5 FEET SPAN, 10 FEET RISE REINFORCED CONCRETE BOX CULVERT, TRIPLE BARREL&lt;/td&gt;&lt;td&gt;LNFT&lt;/td&gt;&lt;td&gt;0&lt;/td&gt;&lt;td&gt;3&lt;/td&gt;&lt;td&gt;N&lt;/td&gt;&lt;td&gt; &lt;/td&gt;&lt;td&gt;&lt;/td&gt;&lt;/tr&gt;</v>
      </c>
      <c r="Q1862" s="106" t="str">
        <f>IF(PayItems[[#This Row],[Date Added / Modified]]&gt;0,TEXT(PayItems[[#This Row],[Date Added / Modified]],"m/d/yyy"),"")</f>
        <v/>
      </c>
    </row>
    <row r="1863" spans="1:17" x14ac:dyDescent="0.2">
      <c r="A1863" s="6" t="s">
        <v>3583</v>
      </c>
      <c r="B1863" s="8" t="s">
        <v>3584</v>
      </c>
      <c r="C1863" s="8" t="s">
        <v>110</v>
      </c>
      <c r="D1863" s="8" t="s">
        <v>3585</v>
      </c>
      <c r="E1863" s="8" t="s">
        <v>63</v>
      </c>
      <c r="F1863" s="8">
        <v>0</v>
      </c>
      <c r="G1863" s="8">
        <v>3</v>
      </c>
      <c r="H1863" s="6" t="s">
        <v>344</v>
      </c>
      <c r="I1863" s="176" t="s">
        <v>11389</v>
      </c>
      <c r="J1863" s="176" t="s">
        <v>11389</v>
      </c>
      <c r="K1863" s="176" t="s">
        <v>11388</v>
      </c>
      <c r="L1863" s="8">
        <v>14</v>
      </c>
      <c r="M1863" s="116"/>
      <c r="P18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&lt;tr&gt;&lt;td&gt;60223-0950&lt;/td&gt;&lt;td&gt;1500mm span, 3300mm rise reinforced concrete box culvert, triple barrel&lt;/td&gt;&lt;td&gt;m&lt;/td&gt;&lt;td&gt;5 FEET SPAN, 11 FEET RISE REINFORCED CONCRETE BOX CULVERT, TRIPLE BARREL&lt;/td&gt;&lt;td&gt;LNFT&lt;/td&gt;&lt;td&gt;0&lt;/td&gt;&lt;td&gt;3&lt;/td&gt;&lt;td&gt;N&lt;/td&gt;&lt;td&gt; &lt;/td&gt;&lt;td&gt;&lt;/td&gt;&lt;/tr&gt;</v>
      </c>
      <c r="Q1863" s="106" t="str">
        <f>IF(PayItems[[#This Row],[Date Added / Modified]]&gt;0,TEXT(PayItems[[#This Row],[Date Added / Modified]],"m/d/yyy"),"")</f>
        <v/>
      </c>
    </row>
    <row r="1864" spans="1:17" x14ac:dyDescent="0.2">
      <c r="A1864" s="6" t="s">
        <v>3586</v>
      </c>
      <c r="B1864" s="8" t="s">
        <v>3587</v>
      </c>
      <c r="C1864" s="8" t="s">
        <v>110</v>
      </c>
      <c r="D1864" s="8" t="s">
        <v>3588</v>
      </c>
      <c r="E1864" s="8" t="s">
        <v>63</v>
      </c>
      <c r="F1864" s="8">
        <v>0</v>
      </c>
      <c r="G1864" s="8">
        <v>3</v>
      </c>
      <c r="H1864" s="6" t="s">
        <v>344</v>
      </c>
      <c r="I1864" s="176" t="s">
        <v>11389</v>
      </c>
      <c r="J1864" s="176" t="s">
        <v>11389</v>
      </c>
      <c r="K1864" s="176" t="s">
        <v>11388</v>
      </c>
      <c r="L1864" s="8">
        <v>14</v>
      </c>
      <c r="M1864" s="116"/>
      <c r="P18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&lt;tr&gt;&lt;td&gt;60223-1000&lt;/td&gt;&lt;td&gt;1500mm span, 3600mm rise reinforced concrete box culvert, triple barrel&lt;/td&gt;&lt;td&gt;m&lt;/td&gt;&lt;td&gt;5 FEET SPAN, 12 FEET RISE REINFORCED CONCRETE BOX CULVERT, TRIPLE BARREL&lt;/td&gt;&lt;td&gt;LNFT&lt;/td&gt;&lt;td&gt;0&lt;/td&gt;&lt;td&gt;3&lt;/td&gt;&lt;td&gt;N&lt;/td&gt;&lt;td&gt; &lt;/td&gt;&lt;td&gt;&lt;/td&gt;&lt;/tr&gt;</v>
      </c>
      <c r="Q1864" s="106" t="str">
        <f>IF(PayItems[[#This Row],[Date Added / Modified]]&gt;0,TEXT(PayItems[[#This Row],[Date Added / Modified]],"m/d/yyy"),"")</f>
        <v/>
      </c>
    </row>
    <row r="1865" spans="1:17" x14ac:dyDescent="0.2">
      <c r="A1865" s="6" t="s">
        <v>3589</v>
      </c>
      <c r="B1865" s="8" t="s">
        <v>3590</v>
      </c>
      <c r="C1865" s="8" t="s">
        <v>110</v>
      </c>
      <c r="D1865" s="8" t="s">
        <v>3591</v>
      </c>
      <c r="E1865" s="8" t="s">
        <v>63</v>
      </c>
      <c r="F1865" s="8">
        <v>0</v>
      </c>
      <c r="G1865" s="8">
        <v>3</v>
      </c>
      <c r="H1865" s="6" t="s">
        <v>344</v>
      </c>
      <c r="I1865" s="176" t="s">
        <v>11389</v>
      </c>
      <c r="J1865" s="176" t="s">
        <v>11389</v>
      </c>
      <c r="K1865" s="176" t="s">
        <v>11388</v>
      </c>
      <c r="L1865" s="8">
        <v>14</v>
      </c>
      <c r="M1865" s="116"/>
      <c r="P18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&lt;tr&gt;&lt;td&gt;60223-1050&lt;/td&gt;&lt;td&gt;1500mm span, 4200mm rise reinforced concrete box culvert, triple barrel&lt;/td&gt;&lt;td&gt;m&lt;/td&gt;&lt;td&gt;5 FEET SPAN, 14 FEET RISE REINFORCED CONCRETE BOX CULVERT, TRIPLE BARREL&lt;/td&gt;&lt;td&gt;LNFT&lt;/td&gt;&lt;td&gt;0&lt;/td&gt;&lt;td&gt;3&lt;/td&gt;&lt;td&gt;N&lt;/td&gt;&lt;td&gt; &lt;/td&gt;&lt;td&gt;&lt;/td&gt;&lt;/tr&gt;</v>
      </c>
      <c r="Q1865" s="106" t="str">
        <f>IF(PayItems[[#This Row],[Date Added / Modified]]&gt;0,TEXT(PayItems[[#This Row],[Date Added / Modified]],"m/d/yyy"),"")</f>
        <v/>
      </c>
    </row>
    <row r="1866" spans="1:17" x14ac:dyDescent="0.2">
      <c r="A1866" s="6" t="s">
        <v>3592</v>
      </c>
      <c r="B1866" s="8" t="s">
        <v>3593</v>
      </c>
      <c r="C1866" s="8" t="s">
        <v>110</v>
      </c>
      <c r="D1866" s="8" t="s">
        <v>3594</v>
      </c>
      <c r="E1866" s="8" t="s">
        <v>63</v>
      </c>
      <c r="F1866" s="8">
        <v>0</v>
      </c>
      <c r="G1866" s="8">
        <v>3</v>
      </c>
      <c r="H1866" s="6" t="s">
        <v>344</v>
      </c>
      <c r="I1866" s="176" t="s">
        <v>11389</v>
      </c>
      <c r="J1866" s="176" t="s">
        <v>11389</v>
      </c>
      <c r="K1866" s="176" t="s">
        <v>11388</v>
      </c>
      <c r="L1866" s="8">
        <v>14</v>
      </c>
      <c r="M1866" s="116"/>
      <c r="P18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&lt;tr&gt;&lt;td&gt;60223-1100&lt;/td&gt;&lt;td&gt;1500mm span, 4800mm rise reinforced concrete box culvert, triple barrel&lt;/td&gt;&lt;td&gt;m&lt;/td&gt;&lt;td&gt;5 FEET SPAN, 16 FEET RISE REINFORCED CONCRETE BOX CULVERT, TRIPLE BARREL&lt;/td&gt;&lt;td&gt;LNFT&lt;/td&gt;&lt;td&gt;0&lt;/td&gt;&lt;td&gt;3&lt;/td&gt;&lt;td&gt;N&lt;/td&gt;&lt;td&gt; &lt;/td&gt;&lt;td&gt;&lt;/td&gt;&lt;/tr&gt;</v>
      </c>
      <c r="Q1866" s="106" t="str">
        <f>IF(PayItems[[#This Row],[Date Added / Modified]]&gt;0,TEXT(PayItems[[#This Row],[Date Added / Modified]],"m/d/yyy"),"")</f>
        <v/>
      </c>
    </row>
    <row r="1867" spans="1:17" x14ac:dyDescent="0.2">
      <c r="A1867" s="6" t="s">
        <v>3595</v>
      </c>
      <c r="B1867" s="8" t="s">
        <v>3596</v>
      </c>
      <c r="C1867" s="8" t="s">
        <v>110</v>
      </c>
      <c r="D1867" s="8" t="s">
        <v>3597</v>
      </c>
      <c r="E1867" s="8" t="s">
        <v>63</v>
      </c>
      <c r="F1867" s="8">
        <v>0</v>
      </c>
      <c r="G1867" s="8">
        <v>3</v>
      </c>
      <c r="H1867" s="6" t="s">
        <v>344</v>
      </c>
      <c r="I1867" s="176" t="s">
        <v>11389</v>
      </c>
      <c r="J1867" s="176" t="s">
        <v>11389</v>
      </c>
      <c r="K1867" s="176" t="s">
        <v>11388</v>
      </c>
      <c r="L1867" s="8">
        <v>14</v>
      </c>
      <c r="M1867" s="116"/>
      <c r="P18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&lt;tr&gt;&lt;td&gt;60223-1150&lt;/td&gt;&lt;td&gt;1800mm span, 900mm rise reinforced concrete box culvert, triple barrel&lt;/td&gt;&lt;td&gt;m&lt;/td&gt;&lt;td&gt;6 FEET SPAN, 3 FEET RISE REINFORCED CONCRETE BOX CULVERT, TRIPLE BARREL&lt;/td&gt;&lt;td&gt;LNFT&lt;/td&gt;&lt;td&gt;0&lt;/td&gt;&lt;td&gt;3&lt;/td&gt;&lt;td&gt;N&lt;/td&gt;&lt;td&gt; &lt;/td&gt;&lt;td&gt;&lt;/td&gt;&lt;/tr&gt;</v>
      </c>
      <c r="Q1867" s="106" t="str">
        <f>IF(PayItems[[#This Row],[Date Added / Modified]]&gt;0,TEXT(PayItems[[#This Row],[Date Added / Modified]],"m/d/yyy"),"")</f>
        <v/>
      </c>
    </row>
    <row r="1868" spans="1:17" x14ac:dyDescent="0.2">
      <c r="A1868" s="6" t="s">
        <v>3598</v>
      </c>
      <c r="B1868" s="8" t="s">
        <v>3599</v>
      </c>
      <c r="C1868" s="8" t="s">
        <v>110</v>
      </c>
      <c r="D1868" s="8" t="s">
        <v>3600</v>
      </c>
      <c r="E1868" s="8" t="s">
        <v>63</v>
      </c>
      <c r="F1868" s="8">
        <v>0</v>
      </c>
      <c r="G1868" s="8">
        <v>3</v>
      </c>
      <c r="H1868" s="6" t="s">
        <v>344</v>
      </c>
      <c r="I1868" s="176" t="s">
        <v>11389</v>
      </c>
      <c r="J1868" s="176" t="s">
        <v>11389</v>
      </c>
      <c r="K1868" s="176" t="s">
        <v>11388</v>
      </c>
      <c r="L1868" s="8">
        <v>14</v>
      </c>
      <c r="M1868" s="116"/>
      <c r="P18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&lt;tr&gt;&lt;td&gt;60223-1200&lt;/td&gt;&lt;td&gt;1800mm span, 1200mm rise reinforced concrete box culvert, triple barrel&lt;/td&gt;&lt;td&gt;m&lt;/td&gt;&lt;td&gt;6 FEET SPAN, 4 FEET RISE REINFORCED CONCRETE BOX CULVERT, TRIPLE BARREL&lt;/td&gt;&lt;td&gt;LNFT&lt;/td&gt;&lt;td&gt;0&lt;/td&gt;&lt;td&gt;3&lt;/td&gt;&lt;td&gt;N&lt;/td&gt;&lt;td&gt; &lt;/td&gt;&lt;td&gt;&lt;/td&gt;&lt;/tr&gt;</v>
      </c>
      <c r="Q1868" s="106" t="str">
        <f>IF(PayItems[[#This Row],[Date Added / Modified]]&gt;0,TEXT(PayItems[[#This Row],[Date Added / Modified]],"m/d/yyy"),"")</f>
        <v/>
      </c>
    </row>
    <row r="1869" spans="1:17" x14ac:dyDescent="0.2">
      <c r="A1869" s="6" t="s">
        <v>3601</v>
      </c>
      <c r="B1869" s="8" t="s">
        <v>3602</v>
      </c>
      <c r="C1869" s="8" t="s">
        <v>110</v>
      </c>
      <c r="D1869" s="8" t="s">
        <v>3603</v>
      </c>
      <c r="E1869" s="8" t="s">
        <v>63</v>
      </c>
      <c r="F1869" s="8">
        <v>0</v>
      </c>
      <c r="G1869" s="8">
        <v>3</v>
      </c>
      <c r="H1869" s="6" t="s">
        <v>344</v>
      </c>
      <c r="I1869" s="176" t="s">
        <v>11389</v>
      </c>
      <c r="J1869" s="176" t="s">
        <v>11389</v>
      </c>
      <c r="K1869" s="176" t="s">
        <v>11388</v>
      </c>
      <c r="L1869" s="8">
        <v>14</v>
      </c>
      <c r="M1869" s="116"/>
      <c r="P18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&lt;tr&gt;&lt;td&gt;60223-1250&lt;/td&gt;&lt;td&gt;1800mm span, 1500mm rise reinforced concrete box culvert, triple barrel&lt;/td&gt;&lt;td&gt;m&lt;/td&gt;&lt;td&gt;6 FEET SPAN, 5 FEET RISE REINFORCED CONCRETE BOX CULVERT, TRIPLE BARREL&lt;/td&gt;&lt;td&gt;LNFT&lt;/td&gt;&lt;td&gt;0&lt;/td&gt;&lt;td&gt;3&lt;/td&gt;&lt;td&gt;N&lt;/td&gt;&lt;td&gt; &lt;/td&gt;&lt;td&gt;&lt;/td&gt;&lt;/tr&gt;</v>
      </c>
      <c r="Q1869" s="106" t="str">
        <f>IF(PayItems[[#This Row],[Date Added / Modified]]&gt;0,TEXT(PayItems[[#This Row],[Date Added / Modified]],"m/d/yyy"),"")</f>
        <v/>
      </c>
    </row>
    <row r="1870" spans="1:17" x14ac:dyDescent="0.2">
      <c r="A1870" s="6" t="s">
        <v>3604</v>
      </c>
      <c r="B1870" s="8" t="s">
        <v>3605</v>
      </c>
      <c r="C1870" s="8" t="s">
        <v>110</v>
      </c>
      <c r="D1870" s="8" t="s">
        <v>3606</v>
      </c>
      <c r="E1870" s="8" t="s">
        <v>63</v>
      </c>
      <c r="F1870" s="8">
        <v>0</v>
      </c>
      <c r="G1870" s="8">
        <v>3</v>
      </c>
      <c r="H1870" s="6" t="s">
        <v>344</v>
      </c>
      <c r="I1870" s="176" t="s">
        <v>11389</v>
      </c>
      <c r="J1870" s="176" t="s">
        <v>11389</v>
      </c>
      <c r="K1870" s="176" t="s">
        <v>11388</v>
      </c>
      <c r="L1870" s="8">
        <v>14</v>
      </c>
      <c r="M1870" s="116"/>
      <c r="P18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&lt;tr&gt;&lt;td&gt;60223-1300&lt;/td&gt;&lt;td&gt;1800mm span, 1800mm rise reinforced concrete box culvert, triple barrel&lt;/td&gt;&lt;td&gt;m&lt;/td&gt;&lt;td&gt;6 FEET SPAN, 6 FEET RISE REINFORCED CONCRETE BOX CULVERT, TRIPLE BARREL&lt;/td&gt;&lt;td&gt;LNFT&lt;/td&gt;&lt;td&gt;0&lt;/td&gt;&lt;td&gt;3&lt;/td&gt;&lt;td&gt;N&lt;/td&gt;&lt;td&gt; &lt;/td&gt;&lt;td&gt;&lt;/td&gt;&lt;/tr&gt;</v>
      </c>
      <c r="Q1870" s="106" t="str">
        <f>IF(PayItems[[#This Row],[Date Added / Modified]]&gt;0,TEXT(PayItems[[#This Row],[Date Added / Modified]],"m/d/yyy"),"")</f>
        <v/>
      </c>
    </row>
    <row r="1871" spans="1:17" x14ac:dyDescent="0.2">
      <c r="A1871" s="6" t="s">
        <v>3607</v>
      </c>
      <c r="B1871" s="8" t="s">
        <v>3608</v>
      </c>
      <c r="C1871" s="8" t="s">
        <v>110</v>
      </c>
      <c r="D1871" s="8" t="s">
        <v>3609</v>
      </c>
      <c r="E1871" s="8" t="s">
        <v>63</v>
      </c>
      <c r="F1871" s="8">
        <v>0</v>
      </c>
      <c r="G1871" s="8">
        <v>3</v>
      </c>
      <c r="H1871" s="6" t="s">
        <v>344</v>
      </c>
      <c r="I1871" s="176" t="s">
        <v>11389</v>
      </c>
      <c r="J1871" s="176" t="s">
        <v>11389</v>
      </c>
      <c r="K1871" s="176" t="s">
        <v>11388</v>
      </c>
      <c r="L1871" s="8">
        <v>14</v>
      </c>
      <c r="M1871" s="116"/>
      <c r="P18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&lt;tr&gt;&lt;td&gt;60223-1350&lt;/td&gt;&lt;td&gt;1800mm span, 2100mm rise reinforced concrete box culvert, triple barrel&lt;/td&gt;&lt;td&gt;m&lt;/td&gt;&lt;td&gt;6 FEET SPAN, 7 FEET RISE REINFORCED CONCRETE BOX CULVERT, TRIPLE BARREL&lt;/td&gt;&lt;td&gt;LNFT&lt;/td&gt;&lt;td&gt;0&lt;/td&gt;&lt;td&gt;3&lt;/td&gt;&lt;td&gt;N&lt;/td&gt;&lt;td&gt; &lt;/td&gt;&lt;td&gt;&lt;/td&gt;&lt;/tr&gt;</v>
      </c>
      <c r="Q1871" s="106" t="str">
        <f>IF(PayItems[[#This Row],[Date Added / Modified]]&gt;0,TEXT(PayItems[[#This Row],[Date Added / Modified]],"m/d/yyy"),"")</f>
        <v/>
      </c>
    </row>
    <row r="1872" spans="1:17" x14ac:dyDescent="0.2">
      <c r="A1872" s="6" t="s">
        <v>3610</v>
      </c>
      <c r="B1872" s="8" t="s">
        <v>3611</v>
      </c>
      <c r="C1872" s="8" t="s">
        <v>110</v>
      </c>
      <c r="D1872" s="8" t="s">
        <v>3612</v>
      </c>
      <c r="E1872" s="8" t="s">
        <v>63</v>
      </c>
      <c r="F1872" s="8">
        <v>0</v>
      </c>
      <c r="G1872" s="8">
        <v>3</v>
      </c>
      <c r="H1872" s="6" t="s">
        <v>344</v>
      </c>
      <c r="I1872" s="176" t="s">
        <v>11389</v>
      </c>
      <c r="J1872" s="176" t="s">
        <v>11389</v>
      </c>
      <c r="K1872" s="176" t="s">
        <v>11388</v>
      </c>
      <c r="L1872" s="8">
        <v>14</v>
      </c>
      <c r="M1872" s="116"/>
      <c r="P18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&lt;tr&gt;&lt;td&gt;60223-1400&lt;/td&gt;&lt;td&gt;1800mm span, 2400mm rise reinforced concrete box culvert, triple barrel&lt;/td&gt;&lt;td&gt;m&lt;/td&gt;&lt;td&gt;6 FEET SPAN, 8 FEET RISE REINFORCED CONCRETE BOX CULVERT, TRIPLE BARREL&lt;/td&gt;&lt;td&gt;LNFT&lt;/td&gt;&lt;td&gt;0&lt;/td&gt;&lt;td&gt;3&lt;/td&gt;&lt;td&gt;N&lt;/td&gt;&lt;td&gt; &lt;/td&gt;&lt;td&gt;&lt;/td&gt;&lt;/tr&gt;</v>
      </c>
      <c r="Q1872" s="106" t="str">
        <f>IF(PayItems[[#This Row],[Date Added / Modified]]&gt;0,TEXT(PayItems[[#This Row],[Date Added / Modified]],"m/d/yyy"),"")</f>
        <v/>
      </c>
    </row>
    <row r="1873" spans="1:17" x14ac:dyDescent="0.2">
      <c r="A1873" s="6" t="s">
        <v>3613</v>
      </c>
      <c r="B1873" s="8" t="s">
        <v>3614</v>
      </c>
      <c r="C1873" s="8" t="s">
        <v>110</v>
      </c>
      <c r="D1873" s="8" t="s">
        <v>3615</v>
      </c>
      <c r="E1873" s="8" t="s">
        <v>63</v>
      </c>
      <c r="F1873" s="8">
        <v>0</v>
      </c>
      <c r="G1873" s="8">
        <v>3</v>
      </c>
      <c r="H1873" s="6" t="s">
        <v>344</v>
      </c>
      <c r="I1873" s="176" t="s">
        <v>11389</v>
      </c>
      <c r="J1873" s="176" t="s">
        <v>11389</v>
      </c>
      <c r="K1873" s="176" t="s">
        <v>11388</v>
      </c>
      <c r="L1873" s="8">
        <v>14</v>
      </c>
      <c r="M1873" s="116"/>
      <c r="P18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&lt;tr&gt;&lt;td&gt;60223-1450&lt;/td&gt;&lt;td&gt;1800mm span, 2700mm rise reinforced concrete box culvert, triple barrel&lt;/td&gt;&lt;td&gt;m&lt;/td&gt;&lt;td&gt;6 FEET SPAN, 9 FEET RISE REINFORCED CONCRETE BOX CULVERT, TRIPLE BARREL&lt;/td&gt;&lt;td&gt;LNFT&lt;/td&gt;&lt;td&gt;0&lt;/td&gt;&lt;td&gt;3&lt;/td&gt;&lt;td&gt;N&lt;/td&gt;&lt;td&gt; &lt;/td&gt;&lt;td&gt;&lt;/td&gt;&lt;/tr&gt;</v>
      </c>
      <c r="Q1873" s="106" t="str">
        <f>IF(PayItems[[#This Row],[Date Added / Modified]]&gt;0,TEXT(PayItems[[#This Row],[Date Added / Modified]],"m/d/yyy"),"")</f>
        <v/>
      </c>
    </row>
    <row r="1874" spans="1:17" x14ac:dyDescent="0.2">
      <c r="A1874" s="6" t="s">
        <v>3616</v>
      </c>
      <c r="B1874" s="8" t="s">
        <v>3617</v>
      </c>
      <c r="C1874" s="8" t="s">
        <v>110</v>
      </c>
      <c r="D1874" s="8" t="s">
        <v>3618</v>
      </c>
      <c r="E1874" s="8" t="s">
        <v>63</v>
      </c>
      <c r="F1874" s="8">
        <v>0</v>
      </c>
      <c r="G1874" s="8">
        <v>3</v>
      </c>
      <c r="H1874" s="6" t="s">
        <v>344</v>
      </c>
      <c r="I1874" s="176" t="s">
        <v>11389</v>
      </c>
      <c r="J1874" s="176" t="s">
        <v>11389</v>
      </c>
      <c r="K1874" s="176" t="s">
        <v>11388</v>
      </c>
      <c r="L1874" s="8">
        <v>14</v>
      </c>
      <c r="M1874" s="116"/>
      <c r="P18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&lt;tr&gt;&lt;td&gt;60223-1500&lt;/td&gt;&lt;td&gt;1800mm span, 3000mm rise reinforced concrete box culvert, triple barrel&lt;/td&gt;&lt;td&gt;m&lt;/td&gt;&lt;td&gt;6 FEET SPAN, 10 FEET RISE REINFORCED CONCRETE BOX CULVERT, TRIPLE BARREL&lt;/td&gt;&lt;td&gt;LNFT&lt;/td&gt;&lt;td&gt;0&lt;/td&gt;&lt;td&gt;3&lt;/td&gt;&lt;td&gt;N&lt;/td&gt;&lt;td&gt; &lt;/td&gt;&lt;td&gt;&lt;/td&gt;&lt;/tr&gt;</v>
      </c>
      <c r="Q1874" s="106" t="str">
        <f>IF(PayItems[[#This Row],[Date Added / Modified]]&gt;0,TEXT(PayItems[[#This Row],[Date Added / Modified]],"m/d/yyy"),"")</f>
        <v/>
      </c>
    </row>
    <row r="1875" spans="1:17" x14ac:dyDescent="0.2">
      <c r="A1875" s="6" t="s">
        <v>3619</v>
      </c>
      <c r="B1875" s="8" t="s">
        <v>3620</v>
      </c>
      <c r="C1875" s="8" t="s">
        <v>110</v>
      </c>
      <c r="D1875" s="8" t="s">
        <v>3621</v>
      </c>
      <c r="E1875" s="8" t="s">
        <v>63</v>
      </c>
      <c r="F1875" s="8">
        <v>0</v>
      </c>
      <c r="G1875" s="8">
        <v>3</v>
      </c>
      <c r="H1875" s="6" t="s">
        <v>344</v>
      </c>
      <c r="I1875" s="176" t="s">
        <v>11389</v>
      </c>
      <c r="J1875" s="176" t="s">
        <v>11389</v>
      </c>
      <c r="K1875" s="176" t="s">
        <v>11388</v>
      </c>
      <c r="L1875" s="8">
        <v>14</v>
      </c>
      <c r="M1875" s="116"/>
      <c r="P18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&lt;tr&gt;&lt;td&gt;60223-1550&lt;/td&gt;&lt;td&gt;1800mm span, 3300mm rise reinforced concrete box culvert, triple barrel&lt;/td&gt;&lt;td&gt;m&lt;/td&gt;&lt;td&gt;6 FEET SPAN, 11 FEET RISE REINFORCED CONCRETE BOX CULVERT, TRIPLE BARREL&lt;/td&gt;&lt;td&gt;LNFT&lt;/td&gt;&lt;td&gt;0&lt;/td&gt;&lt;td&gt;3&lt;/td&gt;&lt;td&gt;N&lt;/td&gt;&lt;td&gt; &lt;/td&gt;&lt;td&gt;&lt;/td&gt;&lt;/tr&gt;</v>
      </c>
      <c r="Q1875" s="106" t="str">
        <f>IF(PayItems[[#This Row],[Date Added / Modified]]&gt;0,TEXT(PayItems[[#This Row],[Date Added / Modified]],"m/d/yyy"),"")</f>
        <v/>
      </c>
    </row>
    <row r="1876" spans="1:17" x14ac:dyDescent="0.2">
      <c r="A1876" s="6" t="s">
        <v>3622</v>
      </c>
      <c r="B1876" s="8" t="s">
        <v>3623</v>
      </c>
      <c r="C1876" s="8" t="s">
        <v>110</v>
      </c>
      <c r="D1876" s="8" t="s">
        <v>3624</v>
      </c>
      <c r="E1876" s="8" t="s">
        <v>63</v>
      </c>
      <c r="F1876" s="8">
        <v>0</v>
      </c>
      <c r="G1876" s="8">
        <v>3</v>
      </c>
      <c r="H1876" s="6" t="s">
        <v>344</v>
      </c>
      <c r="I1876" s="176" t="s">
        <v>11389</v>
      </c>
      <c r="J1876" s="176" t="s">
        <v>11389</v>
      </c>
      <c r="K1876" s="176" t="s">
        <v>11388</v>
      </c>
      <c r="L1876" s="8">
        <v>14</v>
      </c>
      <c r="M1876" s="116"/>
      <c r="P18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&lt;tr&gt;&lt;td&gt;60223-1600&lt;/td&gt;&lt;td&gt;1800mm span, 3600mm rise reinforced concrete box culvert, triple barrel&lt;/td&gt;&lt;td&gt;m&lt;/td&gt;&lt;td&gt;6 FEET SPAN, 12 FEET RISE REINFORCED CONCRETE BOX CULVERT, TRIPLE BARREL&lt;/td&gt;&lt;td&gt;LNFT&lt;/td&gt;&lt;td&gt;0&lt;/td&gt;&lt;td&gt;3&lt;/td&gt;&lt;td&gt;N&lt;/td&gt;&lt;td&gt; &lt;/td&gt;&lt;td&gt;&lt;/td&gt;&lt;/tr&gt;</v>
      </c>
      <c r="Q1876" s="106" t="str">
        <f>IF(PayItems[[#This Row],[Date Added / Modified]]&gt;0,TEXT(PayItems[[#This Row],[Date Added / Modified]],"m/d/yyy"),"")</f>
        <v/>
      </c>
    </row>
    <row r="1877" spans="1:17" x14ac:dyDescent="0.2">
      <c r="A1877" s="6" t="s">
        <v>3625</v>
      </c>
      <c r="B1877" s="8" t="s">
        <v>3626</v>
      </c>
      <c r="C1877" s="8" t="s">
        <v>110</v>
      </c>
      <c r="D1877" s="8" t="s">
        <v>3627</v>
      </c>
      <c r="E1877" s="8" t="s">
        <v>63</v>
      </c>
      <c r="F1877" s="8">
        <v>0</v>
      </c>
      <c r="G1877" s="8">
        <v>3</v>
      </c>
      <c r="H1877" s="6" t="s">
        <v>344</v>
      </c>
      <c r="I1877" s="176" t="s">
        <v>11389</v>
      </c>
      <c r="J1877" s="176" t="s">
        <v>11389</v>
      </c>
      <c r="K1877" s="176" t="s">
        <v>11388</v>
      </c>
      <c r="L1877" s="8">
        <v>14</v>
      </c>
      <c r="M1877" s="116"/>
      <c r="P18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&lt;tr&gt;&lt;td&gt;60223-1650&lt;/td&gt;&lt;td&gt;1800mm span, 4200mm rise reinforced concrete box culvert, triple barrel&lt;/td&gt;&lt;td&gt;m&lt;/td&gt;&lt;td&gt;6 FEET SPAN, 14 FEET RISE REINFORCED CONCRETE BOX CULVERT, TRIPLE BARREL&lt;/td&gt;&lt;td&gt;LNFT&lt;/td&gt;&lt;td&gt;0&lt;/td&gt;&lt;td&gt;3&lt;/td&gt;&lt;td&gt;N&lt;/td&gt;&lt;td&gt; &lt;/td&gt;&lt;td&gt;&lt;/td&gt;&lt;/tr&gt;</v>
      </c>
      <c r="Q1877" s="106" t="str">
        <f>IF(PayItems[[#This Row],[Date Added / Modified]]&gt;0,TEXT(PayItems[[#This Row],[Date Added / Modified]],"m/d/yyy"),"")</f>
        <v/>
      </c>
    </row>
    <row r="1878" spans="1:17" x14ac:dyDescent="0.2">
      <c r="A1878" s="6" t="s">
        <v>3628</v>
      </c>
      <c r="B1878" s="8" t="s">
        <v>3629</v>
      </c>
      <c r="C1878" s="8" t="s">
        <v>110</v>
      </c>
      <c r="D1878" s="8" t="s">
        <v>3630</v>
      </c>
      <c r="E1878" s="8" t="s">
        <v>63</v>
      </c>
      <c r="F1878" s="8">
        <v>0</v>
      </c>
      <c r="G1878" s="8">
        <v>3</v>
      </c>
      <c r="H1878" s="6" t="s">
        <v>344</v>
      </c>
      <c r="I1878" s="176" t="s">
        <v>11389</v>
      </c>
      <c r="J1878" s="176" t="s">
        <v>11389</v>
      </c>
      <c r="K1878" s="176" t="s">
        <v>11388</v>
      </c>
      <c r="L1878" s="8">
        <v>14</v>
      </c>
      <c r="M1878" s="116"/>
      <c r="P18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&lt;tr&gt;&lt;td&gt;60223-1700&lt;/td&gt;&lt;td&gt;1800mm span, 4800mm rise reinforced concrete box culvert, triple barrel&lt;/td&gt;&lt;td&gt;m&lt;/td&gt;&lt;td&gt;6 FEET SPAN, 16 FEET RISE REINFORCED CONCRETE BOX CULVERT, TRIPLE BARREL&lt;/td&gt;&lt;td&gt;LNFT&lt;/td&gt;&lt;td&gt;0&lt;/td&gt;&lt;td&gt;3&lt;/td&gt;&lt;td&gt;N&lt;/td&gt;&lt;td&gt; &lt;/td&gt;&lt;td&gt;&lt;/td&gt;&lt;/tr&gt;</v>
      </c>
      <c r="Q1878" s="106" t="str">
        <f>IF(PayItems[[#This Row],[Date Added / Modified]]&gt;0,TEXT(PayItems[[#This Row],[Date Added / Modified]],"m/d/yyy"),"")</f>
        <v/>
      </c>
    </row>
    <row r="1879" spans="1:17" x14ac:dyDescent="0.2">
      <c r="A1879" s="6" t="s">
        <v>3631</v>
      </c>
      <c r="B1879" s="8" t="s">
        <v>3632</v>
      </c>
      <c r="C1879" s="8" t="s">
        <v>110</v>
      </c>
      <c r="D1879" s="8" t="s">
        <v>3633</v>
      </c>
      <c r="E1879" s="8" t="s">
        <v>63</v>
      </c>
      <c r="F1879" s="8">
        <v>0</v>
      </c>
      <c r="G1879" s="8">
        <v>3</v>
      </c>
      <c r="H1879" s="6" t="s">
        <v>344</v>
      </c>
      <c r="I1879" s="176" t="s">
        <v>11389</v>
      </c>
      <c r="J1879" s="176" t="s">
        <v>11389</v>
      </c>
      <c r="K1879" s="176" t="s">
        <v>11388</v>
      </c>
      <c r="L1879" s="8">
        <v>14</v>
      </c>
      <c r="M1879" s="116"/>
      <c r="P18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&lt;tr&gt;&lt;td&gt;60223-1750&lt;/td&gt;&lt;td&gt;2400mm span, 900mm rise reinforced concrete box culvert, triple barrel&lt;/td&gt;&lt;td&gt;m&lt;/td&gt;&lt;td&gt;8 FEET SPAN, 3 FEET RISE REINFORCED CONCRETE BOX CULVERT, TRIPLE BARREL&lt;/td&gt;&lt;td&gt;LNFT&lt;/td&gt;&lt;td&gt;0&lt;/td&gt;&lt;td&gt;3&lt;/td&gt;&lt;td&gt;N&lt;/td&gt;&lt;td&gt; &lt;/td&gt;&lt;td&gt;&lt;/td&gt;&lt;/tr&gt;</v>
      </c>
      <c r="Q1879" s="106" t="str">
        <f>IF(PayItems[[#This Row],[Date Added / Modified]]&gt;0,TEXT(PayItems[[#This Row],[Date Added / Modified]],"m/d/yyy"),"")</f>
        <v/>
      </c>
    </row>
    <row r="1880" spans="1:17" x14ac:dyDescent="0.2">
      <c r="A1880" s="6" t="s">
        <v>3634</v>
      </c>
      <c r="B1880" s="8" t="s">
        <v>3635</v>
      </c>
      <c r="C1880" s="8" t="s">
        <v>110</v>
      </c>
      <c r="D1880" s="8" t="s">
        <v>3636</v>
      </c>
      <c r="E1880" s="8" t="s">
        <v>63</v>
      </c>
      <c r="F1880" s="8">
        <v>0</v>
      </c>
      <c r="G1880" s="8">
        <v>3</v>
      </c>
      <c r="H1880" s="6" t="s">
        <v>344</v>
      </c>
      <c r="I1880" s="176" t="s">
        <v>11389</v>
      </c>
      <c r="J1880" s="176" t="s">
        <v>11389</v>
      </c>
      <c r="K1880" s="176" t="s">
        <v>11388</v>
      </c>
      <c r="L1880" s="8">
        <v>14</v>
      </c>
      <c r="M1880" s="116"/>
      <c r="P18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&lt;tr&gt;&lt;td&gt;60223-1800&lt;/td&gt;&lt;td&gt;2400mm span, 1200mm rise reinforced concrete box culvert, triple barrel&lt;/td&gt;&lt;td&gt;m&lt;/td&gt;&lt;td&gt;8 FEET SPAN, 4 FEET RISE REINFORCED CONCRETE BOX CULVERT, TRIPLE BARREL&lt;/td&gt;&lt;td&gt;LNFT&lt;/td&gt;&lt;td&gt;0&lt;/td&gt;&lt;td&gt;3&lt;/td&gt;&lt;td&gt;N&lt;/td&gt;&lt;td&gt; &lt;/td&gt;&lt;td&gt;&lt;/td&gt;&lt;/tr&gt;</v>
      </c>
      <c r="Q1880" s="106" t="str">
        <f>IF(PayItems[[#This Row],[Date Added / Modified]]&gt;0,TEXT(PayItems[[#This Row],[Date Added / Modified]],"m/d/yyy"),"")</f>
        <v/>
      </c>
    </row>
    <row r="1881" spans="1:17" x14ac:dyDescent="0.2">
      <c r="A1881" s="6" t="s">
        <v>3637</v>
      </c>
      <c r="B1881" s="8" t="s">
        <v>3638</v>
      </c>
      <c r="C1881" s="8" t="s">
        <v>110</v>
      </c>
      <c r="D1881" s="8" t="s">
        <v>3639</v>
      </c>
      <c r="E1881" s="8" t="s">
        <v>63</v>
      </c>
      <c r="F1881" s="8">
        <v>0</v>
      </c>
      <c r="G1881" s="8">
        <v>3</v>
      </c>
      <c r="H1881" s="6" t="s">
        <v>344</v>
      </c>
      <c r="I1881" s="176" t="s">
        <v>11389</v>
      </c>
      <c r="J1881" s="176" t="s">
        <v>11389</v>
      </c>
      <c r="K1881" s="176" t="s">
        <v>11388</v>
      </c>
      <c r="L1881" s="8">
        <v>14</v>
      </c>
      <c r="M1881" s="116"/>
      <c r="P18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&lt;tr&gt;&lt;td&gt;60223-1850&lt;/td&gt;&lt;td&gt;2400mm span, 1500mm rise reinforced concrete box culvert, triple barrel&lt;/td&gt;&lt;td&gt;m&lt;/td&gt;&lt;td&gt;8 FEET SPAN, 5 FEET RISE REINFORCED CONCRETE BOX CULVERT, TRIPLE BARREL&lt;/td&gt;&lt;td&gt;LNFT&lt;/td&gt;&lt;td&gt;0&lt;/td&gt;&lt;td&gt;3&lt;/td&gt;&lt;td&gt;N&lt;/td&gt;&lt;td&gt; &lt;/td&gt;&lt;td&gt;&lt;/td&gt;&lt;/tr&gt;</v>
      </c>
      <c r="Q1881" s="106" t="str">
        <f>IF(PayItems[[#This Row],[Date Added / Modified]]&gt;0,TEXT(PayItems[[#This Row],[Date Added / Modified]],"m/d/yyy"),"")</f>
        <v/>
      </c>
    </row>
    <row r="1882" spans="1:17" x14ac:dyDescent="0.2">
      <c r="A1882" s="6" t="s">
        <v>3640</v>
      </c>
      <c r="B1882" s="8" t="s">
        <v>3641</v>
      </c>
      <c r="C1882" s="8" t="s">
        <v>110</v>
      </c>
      <c r="D1882" s="8" t="s">
        <v>3642</v>
      </c>
      <c r="E1882" s="8" t="s">
        <v>63</v>
      </c>
      <c r="F1882" s="8">
        <v>0</v>
      </c>
      <c r="G1882" s="8">
        <v>3</v>
      </c>
      <c r="H1882" s="6" t="s">
        <v>344</v>
      </c>
      <c r="I1882" s="176" t="s">
        <v>11389</v>
      </c>
      <c r="J1882" s="176" t="s">
        <v>11389</v>
      </c>
      <c r="K1882" s="176" t="s">
        <v>11388</v>
      </c>
      <c r="L1882" s="8">
        <v>14</v>
      </c>
      <c r="M1882" s="116"/>
      <c r="P18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&lt;tr&gt;&lt;td&gt;60223-1900&lt;/td&gt;&lt;td&gt;2400mm span, 1800mm rise reinforced concrete box culvert, triple barrel&lt;/td&gt;&lt;td&gt;m&lt;/td&gt;&lt;td&gt;8 FEET SPAN, 6 FEET RISE REINFORCED CONCRETE BOX CULVERT, TRIPLE BARREL&lt;/td&gt;&lt;td&gt;LNFT&lt;/td&gt;&lt;td&gt;0&lt;/td&gt;&lt;td&gt;3&lt;/td&gt;&lt;td&gt;N&lt;/td&gt;&lt;td&gt; &lt;/td&gt;&lt;td&gt;&lt;/td&gt;&lt;/tr&gt;</v>
      </c>
      <c r="Q1882" s="106" t="str">
        <f>IF(PayItems[[#This Row],[Date Added / Modified]]&gt;0,TEXT(PayItems[[#This Row],[Date Added / Modified]],"m/d/yyy"),"")</f>
        <v/>
      </c>
    </row>
    <row r="1883" spans="1:17" x14ac:dyDescent="0.2">
      <c r="A1883" s="6" t="s">
        <v>3643</v>
      </c>
      <c r="B1883" s="8" t="s">
        <v>3644</v>
      </c>
      <c r="C1883" s="8" t="s">
        <v>110</v>
      </c>
      <c r="D1883" s="8" t="s">
        <v>3645</v>
      </c>
      <c r="E1883" s="8" t="s">
        <v>63</v>
      </c>
      <c r="F1883" s="8">
        <v>0</v>
      </c>
      <c r="G1883" s="8">
        <v>3</v>
      </c>
      <c r="H1883" s="6" t="s">
        <v>344</v>
      </c>
      <c r="I1883" s="176" t="s">
        <v>11389</v>
      </c>
      <c r="J1883" s="176" t="s">
        <v>11389</v>
      </c>
      <c r="K1883" s="176" t="s">
        <v>11388</v>
      </c>
      <c r="L1883" s="8">
        <v>14</v>
      </c>
      <c r="M1883" s="116"/>
      <c r="P18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&lt;tr&gt;&lt;td&gt;60223-1950&lt;/td&gt;&lt;td&gt;2400mm span, 2100mm rise reinforced concrete box culvert, triple barrel&lt;/td&gt;&lt;td&gt;m&lt;/td&gt;&lt;td&gt;8 FEET SPAN, 7 FEET RISE REINFORCED CONCRETE BOX CULVERT, TRIPLE BARREL&lt;/td&gt;&lt;td&gt;LNFT&lt;/td&gt;&lt;td&gt;0&lt;/td&gt;&lt;td&gt;3&lt;/td&gt;&lt;td&gt;N&lt;/td&gt;&lt;td&gt; &lt;/td&gt;&lt;td&gt;&lt;/td&gt;&lt;/tr&gt;</v>
      </c>
      <c r="Q1883" s="106" t="str">
        <f>IF(PayItems[[#This Row],[Date Added / Modified]]&gt;0,TEXT(PayItems[[#This Row],[Date Added / Modified]],"m/d/yyy"),"")</f>
        <v/>
      </c>
    </row>
    <row r="1884" spans="1:17" x14ac:dyDescent="0.2">
      <c r="A1884" s="6" t="s">
        <v>3646</v>
      </c>
      <c r="B1884" s="8" t="s">
        <v>3647</v>
      </c>
      <c r="C1884" s="8" t="s">
        <v>110</v>
      </c>
      <c r="D1884" s="8" t="s">
        <v>3648</v>
      </c>
      <c r="E1884" s="8" t="s">
        <v>63</v>
      </c>
      <c r="F1884" s="8">
        <v>0</v>
      </c>
      <c r="G1884" s="8">
        <v>3</v>
      </c>
      <c r="H1884" s="6" t="s">
        <v>344</v>
      </c>
      <c r="I1884" s="176" t="s">
        <v>11389</v>
      </c>
      <c r="J1884" s="176" t="s">
        <v>11389</v>
      </c>
      <c r="K1884" s="176" t="s">
        <v>11388</v>
      </c>
      <c r="L1884" s="8">
        <v>14</v>
      </c>
      <c r="M1884" s="116"/>
      <c r="P18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&lt;tr&gt;&lt;td&gt;60223-2000&lt;/td&gt;&lt;td&gt;2400mm span, 2400mm rise reinforced concrete box culvert, triple barrel&lt;/td&gt;&lt;td&gt;m&lt;/td&gt;&lt;td&gt;8 FEET SPAN, 8 FEET RISE REINFORCED CONCRETE BOX CULVERT, TRIPLE BARREL&lt;/td&gt;&lt;td&gt;LNFT&lt;/td&gt;&lt;td&gt;0&lt;/td&gt;&lt;td&gt;3&lt;/td&gt;&lt;td&gt;N&lt;/td&gt;&lt;td&gt; &lt;/td&gt;&lt;td&gt;&lt;/td&gt;&lt;/tr&gt;</v>
      </c>
      <c r="Q1884" s="106" t="str">
        <f>IF(PayItems[[#This Row],[Date Added / Modified]]&gt;0,TEXT(PayItems[[#This Row],[Date Added / Modified]],"m/d/yyy"),"")</f>
        <v/>
      </c>
    </row>
    <row r="1885" spans="1:17" x14ac:dyDescent="0.2">
      <c r="A1885" s="6" t="s">
        <v>3649</v>
      </c>
      <c r="B1885" s="8" t="s">
        <v>3650</v>
      </c>
      <c r="C1885" s="8" t="s">
        <v>110</v>
      </c>
      <c r="D1885" s="8" t="s">
        <v>3651</v>
      </c>
      <c r="E1885" s="8" t="s">
        <v>63</v>
      </c>
      <c r="F1885" s="8">
        <v>0</v>
      </c>
      <c r="G1885" s="8">
        <v>3</v>
      </c>
      <c r="H1885" s="6" t="s">
        <v>344</v>
      </c>
      <c r="I1885" s="176" t="s">
        <v>11389</v>
      </c>
      <c r="J1885" s="176" t="s">
        <v>11389</v>
      </c>
      <c r="K1885" s="176" t="s">
        <v>11388</v>
      </c>
      <c r="L1885" s="8">
        <v>14</v>
      </c>
      <c r="M1885" s="116"/>
      <c r="P18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&lt;tr&gt;&lt;td&gt;60223-2050&lt;/td&gt;&lt;td&gt;2400mm span, 2700mm rise reinforced concrete box culvert, triple barrel&lt;/td&gt;&lt;td&gt;m&lt;/td&gt;&lt;td&gt;8 FEET SPAN, 9 FEET RISE REINFORCED CONCRETE BOX CULVERT, TRIPLE BARREL&lt;/td&gt;&lt;td&gt;LNFT&lt;/td&gt;&lt;td&gt;0&lt;/td&gt;&lt;td&gt;3&lt;/td&gt;&lt;td&gt;N&lt;/td&gt;&lt;td&gt; &lt;/td&gt;&lt;td&gt;&lt;/td&gt;&lt;/tr&gt;</v>
      </c>
      <c r="Q1885" s="106" t="str">
        <f>IF(PayItems[[#This Row],[Date Added / Modified]]&gt;0,TEXT(PayItems[[#This Row],[Date Added / Modified]],"m/d/yyy"),"")</f>
        <v/>
      </c>
    </row>
    <row r="1886" spans="1:17" x14ac:dyDescent="0.2">
      <c r="A1886" s="6" t="s">
        <v>3652</v>
      </c>
      <c r="B1886" s="8" t="s">
        <v>3653</v>
      </c>
      <c r="C1886" s="8" t="s">
        <v>110</v>
      </c>
      <c r="D1886" s="8" t="s">
        <v>3654</v>
      </c>
      <c r="E1886" s="8" t="s">
        <v>63</v>
      </c>
      <c r="F1886" s="8">
        <v>0</v>
      </c>
      <c r="G1886" s="8">
        <v>3</v>
      </c>
      <c r="H1886" s="6" t="s">
        <v>344</v>
      </c>
      <c r="I1886" s="176" t="s">
        <v>11389</v>
      </c>
      <c r="J1886" s="176" t="s">
        <v>11389</v>
      </c>
      <c r="K1886" s="176" t="s">
        <v>11388</v>
      </c>
      <c r="L1886" s="8">
        <v>14</v>
      </c>
      <c r="M1886" s="116"/>
      <c r="P18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&lt;tr&gt;&lt;td&gt;60223-2100&lt;/td&gt;&lt;td&gt;2400mm span, 3000mm rise reinforced concrete box culvert, triple barrel&lt;/td&gt;&lt;td&gt;m&lt;/td&gt;&lt;td&gt;8 FEET SPAN, 10 FEET RISE REINFORCED CONCRETE BOX CULVERT, TRIPLE BARREL&lt;/td&gt;&lt;td&gt;LNFT&lt;/td&gt;&lt;td&gt;0&lt;/td&gt;&lt;td&gt;3&lt;/td&gt;&lt;td&gt;N&lt;/td&gt;&lt;td&gt; &lt;/td&gt;&lt;td&gt;&lt;/td&gt;&lt;/tr&gt;</v>
      </c>
      <c r="Q1886" s="106" t="str">
        <f>IF(PayItems[[#This Row],[Date Added / Modified]]&gt;0,TEXT(PayItems[[#This Row],[Date Added / Modified]],"m/d/yyy"),"")</f>
        <v/>
      </c>
    </row>
    <row r="1887" spans="1:17" x14ac:dyDescent="0.2">
      <c r="A1887" s="6" t="s">
        <v>3655</v>
      </c>
      <c r="B1887" s="8" t="s">
        <v>3656</v>
      </c>
      <c r="C1887" s="8" t="s">
        <v>110</v>
      </c>
      <c r="D1887" s="8" t="s">
        <v>3657</v>
      </c>
      <c r="E1887" s="8" t="s">
        <v>63</v>
      </c>
      <c r="F1887" s="8">
        <v>0</v>
      </c>
      <c r="G1887" s="8">
        <v>3</v>
      </c>
      <c r="H1887" s="6" t="s">
        <v>344</v>
      </c>
      <c r="I1887" s="176" t="s">
        <v>11389</v>
      </c>
      <c r="J1887" s="176" t="s">
        <v>11389</v>
      </c>
      <c r="K1887" s="176" t="s">
        <v>11388</v>
      </c>
      <c r="L1887" s="8">
        <v>14</v>
      </c>
      <c r="M1887" s="116"/>
      <c r="P18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&lt;tr&gt;&lt;td&gt;60223-2150&lt;/td&gt;&lt;td&gt;2400mm span, 3300mm rise reinforced concrete box culvert, triple barrel&lt;/td&gt;&lt;td&gt;m&lt;/td&gt;&lt;td&gt;8 FEET SPAN, 11 FEET RISE REINFORCED CONCRETE BOX CULVERT, TRIPLE BARREL&lt;/td&gt;&lt;td&gt;LNFT&lt;/td&gt;&lt;td&gt;0&lt;/td&gt;&lt;td&gt;3&lt;/td&gt;&lt;td&gt;N&lt;/td&gt;&lt;td&gt; &lt;/td&gt;&lt;td&gt;&lt;/td&gt;&lt;/tr&gt;</v>
      </c>
      <c r="Q1887" s="106" t="str">
        <f>IF(PayItems[[#This Row],[Date Added / Modified]]&gt;0,TEXT(PayItems[[#This Row],[Date Added / Modified]],"m/d/yyy"),"")</f>
        <v/>
      </c>
    </row>
    <row r="1888" spans="1:17" x14ac:dyDescent="0.2">
      <c r="A1888" s="6" t="s">
        <v>3658</v>
      </c>
      <c r="B1888" s="8" t="s">
        <v>3659</v>
      </c>
      <c r="C1888" s="8" t="s">
        <v>110</v>
      </c>
      <c r="D1888" s="8" t="s">
        <v>3660</v>
      </c>
      <c r="E1888" s="8" t="s">
        <v>63</v>
      </c>
      <c r="F1888" s="8">
        <v>0</v>
      </c>
      <c r="G1888" s="8">
        <v>3</v>
      </c>
      <c r="H1888" s="6" t="s">
        <v>344</v>
      </c>
      <c r="I1888" s="176" t="s">
        <v>11389</v>
      </c>
      <c r="J1888" s="176" t="s">
        <v>11389</v>
      </c>
      <c r="K1888" s="176" t="s">
        <v>11388</v>
      </c>
      <c r="L1888" s="8">
        <v>14</v>
      </c>
      <c r="M1888" s="116"/>
      <c r="P18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&lt;tr&gt;&lt;td&gt;60223-2200&lt;/td&gt;&lt;td&gt;2400mm span, 3600mm rise reinforced concrete box culvert, triple barrel&lt;/td&gt;&lt;td&gt;m&lt;/td&gt;&lt;td&gt;8 FEET SPAN, 12 FEET RISE REINFORCED CONCRETE BOX CULVERT, TRIPLE BARREL&lt;/td&gt;&lt;td&gt;LNFT&lt;/td&gt;&lt;td&gt;0&lt;/td&gt;&lt;td&gt;3&lt;/td&gt;&lt;td&gt;N&lt;/td&gt;&lt;td&gt; &lt;/td&gt;&lt;td&gt;&lt;/td&gt;&lt;/tr&gt;</v>
      </c>
      <c r="Q1888" s="106" t="str">
        <f>IF(PayItems[[#This Row],[Date Added / Modified]]&gt;0,TEXT(PayItems[[#This Row],[Date Added / Modified]],"m/d/yyy"),"")</f>
        <v/>
      </c>
    </row>
    <row r="1889" spans="1:17" x14ac:dyDescent="0.2">
      <c r="A1889" s="6" t="s">
        <v>3661</v>
      </c>
      <c r="B1889" s="8" t="s">
        <v>3662</v>
      </c>
      <c r="C1889" s="8" t="s">
        <v>110</v>
      </c>
      <c r="D1889" s="8" t="s">
        <v>3663</v>
      </c>
      <c r="E1889" s="8" t="s">
        <v>63</v>
      </c>
      <c r="F1889" s="8">
        <v>0</v>
      </c>
      <c r="G1889" s="8">
        <v>3</v>
      </c>
      <c r="H1889" s="6" t="s">
        <v>344</v>
      </c>
      <c r="I1889" s="176" t="s">
        <v>11389</v>
      </c>
      <c r="J1889" s="176" t="s">
        <v>11389</v>
      </c>
      <c r="K1889" s="176" t="s">
        <v>11388</v>
      </c>
      <c r="L1889" s="8">
        <v>14</v>
      </c>
      <c r="M1889" s="116"/>
      <c r="P18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&lt;tr&gt;&lt;td&gt;60223-2250&lt;/td&gt;&lt;td&gt;2400mm span, 4200mm rise reinforced concrete box culvert, triple barrel&lt;/td&gt;&lt;td&gt;m&lt;/td&gt;&lt;td&gt;8 FEET SPAN, 14 FEET RISE REINFORCED CONCRETE BOX CULVERT, TRIPLE BARREL&lt;/td&gt;&lt;td&gt;LNFT&lt;/td&gt;&lt;td&gt;0&lt;/td&gt;&lt;td&gt;3&lt;/td&gt;&lt;td&gt;N&lt;/td&gt;&lt;td&gt; &lt;/td&gt;&lt;td&gt;&lt;/td&gt;&lt;/tr&gt;</v>
      </c>
      <c r="Q1889" s="106" t="str">
        <f>IF(PayItems[[#This Row],[Date Added / Modified]]&gt;0,TEXT(PayItems[[#This Row],[Date Added / Modified]],"m/d/yyy"),"")</f>
        <v/>
      </c>
    </row>
    <row r="1890" spans="1:17" x14ac:dyDescent="0.2">
      <c r="A1890" s="6" t="s">
        <v>3664</v>
      </c>
      <c r="B1890" s="8" t="s">
        <v>3665</v>
      </c>
      <c r="C1890" s="8" t="s">
        <v>110</v>
      </c>
      <c r="D1890" s="8" t="s">
        <v>3666</v>
      </c>
      <c r="E1890" s="8" t="s">
        <v>63</v>
      </c>
      <c r="F1890" s="8">
        <v>0</v>
      </c>
      <c r="G1890" s="8">
        <v>3</v>
      </c>
      <c r="H1890" s="6" t="s">
        <v>344</v>
      </c>
      <c r="I1890" s="176" t="s">
        <v>11389</v>
      </c>
      <c r="J1890" s="176" t="s">
        <v>11389</v>
      </c>
      <c r="K1890" s="176" t="s">
        <v>11388</v>
      </c>
      <c r="L1890" s="8">
        <v>14</v>
      </c>
      <c r="M1890" s="116"/>
      <c r="P18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&lt;tr&gt;&lt;td&gt;60223-2300&lt;/td&gt;&lt;td&gt;2700mm span, 900mm rise reinforced concrete box culvert, triple barrel&lt;/td&gt;&lt;td&gt;m&lt;/td&gt;&lt;td&gt;9 FEET SPAN, 3 FEET RISE REINFORCED CONCRETE BOX CULVERT, TRIPLE BARREL&lt;/td&gt;&lt;td&gt;LNFT&lt;/td&gt;&lt;td&gt;0&lt;/td&gt;&lt;td&gt;3&lt;/td&gt;&lt;td&gt;N&lt;/td&gt;&lt;td&gt; &lt;/td&gt;&lt;td&gt;&lt;/td&gt;&lt;/tr&gt;</v>
      </c>
      <c r="Q1890" s="106" t="str">
        <f>IF(PayItems[[#This Row],[Date Added / Modified]]&gt;0,TEXT(PayItems[[#This Row],[Date Added / Modified]],"m/d/yyy"),"")</f>
        <v/>
      </c>
    </row>
    <row r="1891" spans="1:17" x14ac:dyDescent="0.2">
      <c r="A1891" s="6" t="s">
        <v>3667</v>
      </c>
      <c r="B1891" s="8" t="s">
        <v>3668</v>
      </c>
      <c r="C1891" s="8" t="s">
        <v>110</v>
      </c>
      <c r="D1891" s="8" t="s">
        <v>3669</v>
      </c>
      <c r="E1891" s="8" t="s">
        <v>63</v>
      </c>
      <c r="F1891" s="8">
        <v>0</v>
      </c>
      <c r="G1891" s="8">
        <v>3</v>
      </c>
      <c r="H1891" s="6" t="s">
        <v>344</v>
      </c>
      <c r="I1891" s="176" t="s">
        <v>11389</v>
      </c>
      <c r="J1891" s="176" t="s">
        <v>11389</v>
      </c>
      <c r="K1891" s="176" t="s">
        <v>11388</v>
      </c>
      <c r="L1891" s="8">
        <v>14</v>
      </c>
      <c r="M1891" s="116"/>
      <c r="P18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&lt;tr&gt;&lt;td&gt;60223-2350&lt;/td&gt;&lt;td&gt;2700mm span, 1200mm rise reinforced concrete box culvert, triple barrel&lt;/td&gt;&lt;td&gt;m&lt;/td&gt;&lt;td&gt;9 FEET SPAN, 4 FEET RISE REINFORCED CONCRETE BOX CULVERT, TRIPLE BARREL&lt;/td&gt;&lt;td&gt;LNFT&lt;/td&gt;&lt;td&gt;0&lt;/td&gt;&lt;td&gt;3&lt;/td&gt;&lt;td&gt;N&lt;/td&gt;&lt;td&gt; &lt;/td&gt;&lt;td&gt;&lt;/td&gt;&lt;/tr&gt;</v>
      </c>
      <c r="Q1891" s="106" t="str">
        <f>IF(PayItems[[#This Row],[Date Added / Modified]]&gt;0,TEXT(PayItems[[#This Row],[Date Added / Modified]],"m/d/yyy"),"")</f>
        <v/>
      </c>
    </row>
    <row r="1892" spans="1:17" x14ac:dyDescent="0.2">
      <c r="A1892" s="6" t="s">
        <v>3670</v>
      </c>
      <c r="B1892" s="8" t="s">
        <v>3671</v>
      </c>
      <c r="C1892" s="8" t="s">
        <v>110</v>
      </c>
      <c r="D1892" s="8" t="s">
        <v>3672</v>
      </c>
      <c r="E1892" s="8" t="s">
        <v>63</v>
      </c>
      <c r="F1892" s="8">
        <v>0</v>
      </c>
      <c r="G1892" s="8">
        <v>3</v>
      </c>
      <c r="H1892" s="6" t="s">
        <v>344</v>
      </c>
      <c r="I1892" s="176" t="s">
        <v>11389</v>
      </c>
      <c r="J1892" s="176" t="s">
        <v>11389</v>
      </c>
      <c r="K1892" s="176" t="s">
        <v>11388</v>
      </c>
      <c r="L1892" s="8">
        <v>14</v>
      </c>
      <c r="M1892" s="116"/>
      <c r="P18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&lt;tr&gt;&lt;td&gt;60223-2400&lt;/td&gt;&lt;td&gt;2700mm span, 1500mm rise reinforced concrete box culvert, triple barrel&lt;/td&gt;&lt;td&gt;m&lt;/td&gt;&lt;td&gt;9 FEET SPAN, 5 FEET RISE REINFORCED CONCRETE BOX CULVERT, TRIPLE BARREL&lt;/td&gt;&lt;td&gt;LNFT&lt;/td&gt;&lt;td&gt;0&lt;/td&gt;&lt;td&gt;3&lt;/td&gt;&lt;td&gt;N&lt;/td&gt;&lt;td&gt; &lt;/td&gt;&lt;td&gt;&lt;/td&gt;&lt;/tr&gt;</v>
      </c>
      <c r="Q1892" s="106" t="str">
        <f>IF(PayItems[[#This Row],[Date Added / Modified]]&gt;0,TEXT(PayItems[[#This Row],[Date Added / Modified]],"m/d/yyy"),"")</f>
        <v/>
      </c>
    </row>
    <row r="1893" spans="1:17" x14ac:dyDescent="0.2">
      <c r="A1893" s="6" t="s">
        <v>3673</v>
      </c>
      <c r="B1893" s="8" t="s">
        <v>3674</v>
      </c>
      <c r="C1893" s="8" t="s">
        <v>110</v>
      </c>
      <c r="D1893" s="8" t="s">
        <v>3675</v>
      </c>
      <c r="E1893" s="8" t="s">
        <v>63</v>
      </c>
      <c r="F1893" s="8">
        <v>0</v>
      </c>
      <c r="G1893" s="8">
        <v>3</v>
      </c>
      <c r="H1893" s="6" t="s">
        <v>344</v>
      </c>
      <c r="I1893" s="176" t="s">
        <v>11389</v>
      </c>
      <c r="J1893" s="176" t="s">
        <v>11389</v>
      </c>
      <c r="K1893" s="176" t="s">
        <v>11388</v>
      </c>
      <c r="L1893" s="8">
        <v>14</v>
      </c>
      <c r="M1893" s="116"/>
      <c r="P18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&lt;tr&gt;&lt;td&gt;60223-2450&lt;/td&gt;&lt;td&gt;2700mm span, 1800mm rise reinforced concrete box culvert, triple barrel&lt;/td&gt;&lt;td&gt;m&lt;/td&gt;&lt;td&gt;9 FEET SPAN, 6 FEET RISE REINFORCED CONCRETE BOX CULVERT, TRIPLE BARREL&lt;/td&gt;&lt;td&gt;LNFT&lt;/td&gt;&lt;td&gt;0&lt;/td&gt;&lt;td&gt;3&lt;/td&gt;&lt;td&gt;N&lt;/td&gt;&lt;td&gt; &lt;/td&gt;&lt;td&gt;&lt;/td&gt;&lt;/tr&gt;</v>
      </c>
      <c r="Q1893" s="106" t="str">
        <f>IF(PayItems[[#This Row],[Date Added / Modified]]&gt;0,TEXT(PayItems[[#This Row],[Date Added / Modified]],"m/d/yyy"),"")</f>
        <v/>
      </c>
    </row>
    <row r="1894" spans="1:17" x14ac:dyDescent="0.2">
      <c r="A1894" s="6" t="s">
        <v>3676</v>
      </c>
      <c r="B1894" s="8" t="s">
        <v>3677</v>
      </c>
      <c r="C1894" s="8" t="s">
        <v>110</v>
      </c>
      <c r="D1894" s="8" t="s">
        <v>3678</v>
      </c>
      <c r="E1894" s="8" t="s">
        <v>63</v>
      </c>
      <c r="F1894" s="8">
        <v>0</v>
      </c>
      <c r="G1894" s="8">
        <v>3</v>
      </c>
      <c r="H1894" s="6" t="s">
        <v>344</v>
      </c>
      <c r="I1894" s="176" t="s">
        <v>11389</v>
      </c>
      <c r="J1894" s="176" t="s">
        <v>11389</v>
      </c>
      <c r="K1894" s="176" t="s">
        <v>11388</v>
      </c>
      <c r="L1894" s="8">
        <v>14</v>
      </c>
      <c r="M1894" s="116"/>
      <c r="P18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&lt;tr&gt;&lt;td&gt;60223-2500&lt;/td&gt;&lt;td&gt;2700mm span, 2100mm rise reinforced concrete box culvert, triple barrel&lt;/td&gt;&lt;td&gt;m&lt;/td&gt;&lt;td&gt;9 FEET SPAN, 7 FEET RISE REINFORCED CONCRETE BOX CULVERT, TRIPLE BARREL&lt;/td&gt;&lt;td&gt;LNFT&lt;/td&gt;&lt;td&gt;0&lt;/td&gt;&lt;td&gt;3&lt;/td&gt;&lt;td&gt;N&lt;/td&gt;&lt;td&gt; &lt;/td&gt;&lt;td&gt;&lt;/td&gt;&lt;/tr&gt;</v>
      </c>
      <c r="Q1894" s="106" t="str">
        <f>IF(PayItems[[#This Row],[Date Added / Modified]]&gt;0,TEXT(PayItems[[#This Row],[Date Added / Modified]],"m/d/yyy"),"")</f>
        <v/>
      </c>
    </row>
    <row r="1895" spans="1:17" x14ac:dyDescent="0.2">
      <c r="A1895" s="6" t="s">
        <v>3679</v>
      </c>
      <c r="B1895" s="8" t="s">
        <v>3680</v>
      </c>
      <c r="C1895" s="8" t="s">
        <v>110</v>
      </c>
      <c r="D1895" s="8" t="s">
        <v>3681</v>
      </c>
      <c r="E1895" s="8" t="s">
        <v>63</v>
      </c>
      <c r="F1895" s="8">
        <v>0</v>
      </c>
      <c r="G1895" s="8">
        <v>3</v>
      </c>
      <c r="H1895" s="6" t="s">
        <v>344</v>
      </c>
      <c r="I1895" s="176" t="s">
        <v>11389</v>
      </c>
      <c r="J1895" s="176" t="s">
        <v>11389</v>
      </c>
      <c r="K1895" s="176" t="s">
        <v>11388</v>
      </c>
      <c r="L1895" s="8">
        <v>14</v>
      </c>
      <c r="M1895" s="116"/>
      <c r="P18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&lt;tr&gt;&lt;td&gt;60223-2550&lt;/td&gt;&lt;td&gt;2700mm span, 2400mm rise reinforced concrete box culvert, triple barrel&lt;/td&gt;&lt;td&gt;m&lt;/td&gt;&lt;td&gt;9 FEET SPAN, 8 FEET RISE REINFORCED CONCRETE BOX CULVERT, TRIPLE BARREL&lt;/td&gt;&lt;td&gt;LNFT&lt;/td&gt;&lt;td&gt;0&lt;/td&gt;&lt;td&gt;3&lt;/td&gt;&lt;td&gt;N&lt;/td&gt;&lt;td&gt; &lt;/td&gt;&lt;td&gt;&lt;/td&gt;&lt;/tr&gt;</v>
      </c>
      <c r="Q1895" s="106" t="str">
        <f>IF(PayItems[[#This Row],[Date Added / Modified]]&gt;0,TEXT(PayItems[[#This Row],[Date Added / Modified]],"m/d/yyy"),"")</f>
        <v/>
      </c>
    </row>
    <row r="1896" spans="1:17" x14ac:dyDescent="0.2">
      <c r="A1896" s="6" t="s">
        <v>3682</v>
      </c>
      <c r="B1896" s="8" t="s">
        <v>3683</v>
      </c>
      <c r="C1896" s="8" t="s">
        <v>110</v>
      </c>
      <c r="D1896" s="8" t="s">
        <v>3684</v>
      </c>
      <c r="E1896" s="8" t="s">
        <v>63</v>
      </c>
      <c r="F1896" s="8">
        <v>0</v>
      </c>
      <c r="G1896" s="8">
        <v>3</v>
      </c>
      <c r="H1896" s="6" t="s">
        <v>344</v>
      </c>
      <c r="I1896" s="176" t="s">
        <v>11389</v>
      </c>
      <c r="J1896" s="176" t="s">
        <v>11389</v>
      </c>
      <c r="K1896" s="176" t="s">
        <v>11388</v>
      </c>
      <c r="L1896" s="8">
        <v>14</v>
      </c>
      <c r="M1896" s="116"/>
      <c r="P18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&lt;tr&gt;&lt;td&gt;60223-2600&lt;/td&gt;&lt;td&gt;2700mm span, 2700mm rise reinforced concrete box culvert, triple barrel&lt;/td&gt;&lt;td&gt;m&lt;/td&gt;&lt;td&gt;9 FEET SPAN, 9 FEET RISE REINFORCED CONCRETE BOX CULVERT, TRIPLE BARREL&lt;/td&gt;&lt;td&gt;LNFT&lt;/td&gt;&lt;td&gt;0&lt;/td&gt;&lt;td&gt;3&lt;/td&gt;&lt;td&gt;N&lt;/td&gt;&lt;td&gt; &lt;/td&gt;&lt;td&gt;&lt;/td&gt;&lt;/tr&gt;</v>
      </c>
      <c r="Q1896" s="106" t="str">
        <f>IF(PayItems[[#This Row],[Date Added / Modified]]&gt;0,TEXT(PayItems[[#This Row],[Date Added / Modified]],"m/d/yyy"),"")</f>
        <v/>
      </c>
    </row>
    <row r="1897" spans="1:17" x14ac:dyDescent="0.2">
      <c r="A1897" s="6" t="s">
        <v>3685</v>
      </c>
      <c r="B1897" s="8" t="s">
        <v>3686</v>
      </c>
      <c r="C1897" s="8" t="s">
        <v>110</v>
      </c>
      <c r="D1897" s="8" t="s">
        <v>3687</v>
      </c>
      <c r="E1897" s="8" t="s">
        <v>63</v>
      </c>
      <c r="F1897" s="8">
        <v>0</v>
      </c>
      <c r="G1897" s="8">
        <v>3</v>
      </c>
      <c r="H1897" s="6" t="s">
        <v>344</v>
      </c>
      <c r="I1897" s="176" t="s">
        <v>11389</v>
      </c>
      <c r="J1897" s="176" t="s">
        <v>11389</v>
      </c>
      <c r="K1897" s="176" t="s">
        <v>11388</v>
      </c>
      <c r="L1897" s="8">
        <v>14</v>
      </c>
      <c r="M1897" s="116"/>
      <c r="P18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&lt;tr&gt;&lt;td&gt;60223-2650&lt;/td&gt;&lt;td&gt;2700mm span, 3000mm rise reinforced concrete box culvert, triple barrel&lt;/td&gt;&lt;td&gt;m&lt;/td&gt;&lt;td&gt;9 FEET SPAN, 10 FEET RISE REINFORCED CONCRETE BOX CULVERT, TRIPLE BARREL&lt;/td&gt;&lt;td&gt;LNFT&lt;/td&gt;&lt;td&gt;0&lt;/td&gt;&lt;td&gt;3&lt;/td&gt;&lt;td&gt;N&lt;/td&gt;&lt;td&gt; &lt;/td&gt;&lt;td&gt;&lt;/td&gt;&lt;/tr&gt;</v>
      </c>
      <c r="Q1897" s="106" t="str">
        <f>IF(PayItems[[#This Row],[Date Added / Modified]]&gt;0,TEXT(PayItems[[#This Row],[Date Added / Modified]],"m/d/yyy"),"")</f>
        <v/>
      </c>
    </row>
    <row r="1898" spans="1:17" x14ac:dyDescent="0.2">
      <c r="A1898" s="6" t="s">
        <v>3688</v>
      </c>
      <c r="B1898" s="8" t="s">
        <v>3689</v>
      </c>
      <c r="C1898" s="8" t="s">
        <v>110</v>
      </c>
      <c r="D1898" s="8" t="s">
        <v>3690</v>
      </c>
      <c r="E1898" s="8" t="s">
        <v>63</v>
      </c>
      <c r="F1898" s="8">
        <v>0</v>
      </c>
      <c r="G1898" s="8">
        <v>3</v>
      </c>
      <c r="H1898" s="6" t="s">
        <v>344</v>
      </c>
      <c r="I1898" s="176" t="s">
        <v>11389</v>
      </c>
      <c r="J1898" s="176" t="s">
        <v>11389</v>
      </c>
      <c r="K1898" s="176" t="s">
        <v>11388</v>
      </c>
      <c r="L1898" s="8">
        <v>14</v>
      </c>
      <c r="M1898" s="116"/>
      <c r="P18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&lt;tr&gt;&lt;td&gt;60223-2700&lt;/td&gt;&lt;td&gt;2700mm span, 3300mm rise reinforced concrete box culvert, triple barrel&lt;/td&gt;&lt;td&gt;m&lt;/td&gt;&lt;td&gt;9 FEET SPAN, 11 FEET RISE REINFORCED CONCRETE BOX CULVERT, TRIPLE BARREL&lt;/td&gt;&lt;td&gt;LNFT&lt;/td&gt;&lt;td&gt;0&lt;/td&gt;&lt;td&gt;3&lt;/td&gt;&lt;td&gt;N&lt;/td&gt;&lt;td&gt; &lt;/td&gt;&lt;td&gt;&lt;/td&gt;&lt;/tr&gt;</v>
      </c>
      <c r="Q1898" s="106" t="str">
        <f>IF(PayItems[[#This Row],[Date Added / Modified]]&gt;0,TEXT(PayItems[[#This Row],[Date Added / Modified]],"m/d/yyy"),"")</f>
        <v/>
      </c>
    </row>
    <row r="1899" spans="1:17" x14ac:dyDescent="0.2">
      <c r="A1899" s="6" t="s">
        <v>3691</v>
      </c>
      <c r="B1899" s="8" t="s">
        <v>3692</v>
      </c>
      <c r="C1899" s="8" t="s">
        <v>110</v>
      </c>
      <c r="D1899" s="8" t="s">
        <v>3693</v>
      </c>
      <c r="E1899" s="8" t="s">
        <v>63</v>
      </c>
      <c r="F1899" s="8">
        <v>0</v>
      </c>
      <c r="G1899" s="8">
        <v>3</v>
      </c>
      <c r="H1899" s="6" t="s">
        <v>344</v>
      </c>
      <c r="I1899" s="176" t="s">
        <v>11389</v>
      </c>
      <c r="J1899" s="176" t="s">
        <v>11389</v>
      </c>
      <c r="K1899" s="176" t="s">
        <v>11388</v>
      </c>
      <c r="L1899" s="8">
        <v>14</v>
      </c>
      <c r="M1899" s="116"/>
      <c r="P18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&lt;tr&gt;&lt;td&gt;60223-2750&lt;/td&gt;&lt;td&gt;2700mm span, 3600mm rise reinforced concrete box culvert, triple barrel&lt;/td&gt;&lt;td&gt;m&lt;/td&gt;&lt;td&gt;9 FEET SPAN, 12 FEET RISE REINFORCED CONCRETE BOX CULVERT, TRIPLE BARREL&lt;/td&gt;&lt;td&gt;LNFT&lt;/td&gt;&lt;td&gt;0&lt;/td&gt;&lt;td&gt;3&lt;/td&gt;&lt;td&gt;N&lt;/td&gt;&lt;td&gt; &lt;/td&gt;&lt;td&gt;&lt;/td&gt;&lt;/tr&gt;</v>
      </c>
      <c r="Q1899" s="106" t="str">
        <f>IF(PayItems[[#This Row],[Date Added / Modified]]&gt;0,TEXT(PayItems[[#This Row],[Date Added / Modified]],"m/d/yyy"),"")</f>
        <v/>
      </c>
    </row>
    <row r="1900" spans="1:17" x14ac:dyDescent="0.2">
      <c r="A1900" s="6" t="s">
        <v>3694</v>
      </c>
      <c r="B1900" s="8" t="s">
        <v>3695</v>
      </c>
      <c r="C1900" s="8" t="s">
        <v>110</v>
      </c>
      <c r="D1900" s="8" t="s">
        <v>3696</v>
      </c>
      <c r="E1900" s="8" t="s">
        <v>63</v>
      </c>
      <c r="F1900" s="8">
        <v>0</v>
      </c>
      <c r="G1900" s="8">
        <v>3</v>
      </c>
      <c r="H1900" s="6" t="s">
        <v>344</v>
      </c>
      <c r="I1900" s="176" t="s">
        <v>11389</v>
      </c>
      <c r="J1900" s="176" t="s">
        <v>11389</v>
      </c>
      <c r="K1900" s="176" t="s">
        <v>11388</v>
      </c>
      <c r="L1900" s="8">
        <v>14</v>
      </c>
      <c r="M1900" s="116"/>
      <c r="P19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&lt;tr&gt;&lt;td&gt;60223-2800&lt;/td&gt;&lt;td&gt;2700mm span, 4200mm rise reinforced concrete box culvert, triple barrel&lt;/td&gt;&lt;td&gt;m&lt;/td&gt;&lt;td&gt;9 FEET SPAN, 14 FEET RISE REINFORCED CONCRETE BOX CULVERT, TRIPLE BARREL&lt;/td&gt;&lt;td&gt;LNFT&lt;/td&gt;&lt;td&gt;0&lt;/td&gt;&lt;td&gt;3&lt;/td&gt;&lt;td&gt;N&lt;/td&gt;&lt;td&gt; &lt;/td&gt;&lt;td&gt;&lt;/td&gt;&lt;/tr&gt;</v>
      </c>
      <c r="Q1900" s="106" t="str">
        <f>IF(PayItems[[#This Row],[Date Added / Modified]]&gt;0,TEXT(PayItems[[#This Row],[Date Added / Modified]],"m/d/yyy"),"")</f>
        <v/>
      </c>
    </row>
    <row r="1901" spans="1:17" x14ac:dyDescent="0.2">
      <c r="A1901" s="6" t="s">
        <v>3697</v>
      </c>
      <c r="B1901" s="8" t="s">
        <v>3698</v>
      </c>
      <c r="C1901" s="8" t="s">
        <v>110</v>
      </c>
      <c r="D1901" s="8" t="s">
        <v>3699</v>
      </c>
      <c r="E1901" s="8" t="s">
        <v>63</v>
      </c>
      <c r="F1901" s="8">
        <v>0</v>
      </c>
      <c r="G1901" s="8">
        <v>3</v>
      </c>
      <c r="H1901" s="6" t="s">
        <v>344</v>
      </c>
      <c r="I1901" s="176" t="s">
        <v>11389</v>
      </c>
      <c r="J1901" s="176" t="s">
        <v>11389</v>
      </c>
      <c r="K1901" s="176" t="s">
        <v>11388</v>
      </c>
      <c r="L1901" s="8">
        <v>14</v>
      </c>
      <c r="M1901" s="116"/>
      <c r="P19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&lt;tr&gt;&lt;td&gt;60223-2850&lt;/td&gt;&lt;td&gt;2700mm span, 4800mm rise reinforced concrete box culvert, triple barrel&lt;/td&gt;&lt;td&gt;m&lt;/td&gt;&lt;td&gt;9 FEET SPAN, 16 FEET RISE REINFORCED CONCRETE BOX CULVERT, TRIPLE BARREL&lt;/td&gt;&lt;td&gt;LNFT&lt;/td&gt;&lt;td&gt;0&lt;/td&gt;&lt;td&gt;3&lt;/td&gt;&lt;td&gt;N&lt;/td&gt;&lt;td&gt; &lt;/td&gt;&lt;td&gt;&lt;/td&gt;&lt;/tr&gt;</v>
      </c>
      <c r="Q1901" s="106" t="str">
        <f>IF(PayItems[[#This Row],[Date Added / Modified]]&gt;0,TEXT(PayItems[[#This Row],[Date Added / Modified]],"m/d/yyy"),"")</f>
        <v/>
      </c>
    </row>
    <row r="1902" spans="1:17" x14ac:dyDescent="0.2">
      <c r="A1902" s="6" t="s">
        <v>3700</v>
      </c>
      <c r="B1902" s="8" t="s">
        <v>3701</v>
      </c>
      <c r="C1902" s="8" t="s">
        <v>110</v>
      </c>
      <c r="D1902" s="8" t="s">
        <v>3702</v>
      </c>
      <c r="E1902" s="8" t="s">
        <v>63</v>
      </c>
      <c r="F1902" s="8">
        <v>0</v>
      </c>
      <c r="G1902" s="8">
        <v>3</v>
      </c>
      <c r="H1902" s="6" t="s">
        <v>344</v>
      </c>
      <c r="I1902" s="176" t="s">
        <v>11389</v>
      </c>
      <c r="J1902" s="176" t="s">
        <v>11389</v>
      </c>
      <c r="K1902" s="176" t="s">
        <v>11388</v>
      </c>
      <c r="L1902" s="8">
        <v>14</v>
      </c>
      <c r="M1902" s="116"/>
      <c r="P19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&lt;tr&gt;&lt;td&gt;60223-2900&lt;/td&gt;&lt;td&gt;3000mm span, 900mm rise reinforced concrete box culvert, triple barrel&lt;/td&gt;&lt;td&gt;m&lt;/td&gt;&lt;td&gt;10 FEET SPAN, 3 FEET RISE REINFORCED CONCRETE BOX CULVERT, TRIPLE BARREL&lt;/td&gt;&lt;td&gt;LNFT&lt;/td&gt;&lt;td&gt;0&lt;/td&gt;&lt;td&gt;3&lt;/td&gt;&lt;td&gt;N&lt;/td&gt;&lt;td&gt; &lt;/td&gt;&lt;td&gt;&lt;/td&gt;&lt;/tr&gt;</v>
      </c>
      <c r="Q1902" s="106" t="str">
        <f>IF(PayItems[[#This Row],[Date Added / Modified]]&gt;0,TEXT(PayItems[[#This Row],[Date Added / Modified]],"m/d/yyy"),"")</f>
        <v/>
      </c>
    </row>
    <row r="1903" spans="1:17" x14ac:dyDescent="0.2">
      <c r="A1903" s="6" t="s">
        <v>3703</v>
      </c>
      <c r="B1903" s="8" t="s">
        <v>3704</v>
      </c>
      <c r="C1903" s="8" t="s">
        <v>110</v>
      </c>
      <c r="D1903" s="8" t="s">
        <v>3705</v>
      </c>
      <c r="E1903" s="8" t="s">
        <v>63</v>
      </c>
      <c r="F1903" s="8">
        <v>0</v>
      </c>
      <c r="G1903" s="8">
        <v>3</v>
      </c>
      <c r="H1903" s="6" t="s">
        <v>344</v>
      </c>
      <c r="I1903" s="176" t="s">
        <v>11389</v>
      </c>
      <c r="J1903" s="176" t="s">
        <v>11389</v>
      </c>
      <c r="K1903" s="176" t="s">
        <v>11388</v>
      </c>
      <c r="L1903" s="8">
        <v>14</v>
      </c>
      <c r="M1903" s="116"/>
      <c r="P19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&lt;tr&gt;&lt;td&gt;60223-2950&lt;/td&gt;&lt;td&gt;3000mm span, 1200mm rise reinforced concrete box culvert, triple barrel&lt;/td&gt;&lt;td&gt;m&lt;/td&gt;&lt;td&gt;10 FEET SPAN, 4 FEET RISE REINFORCED CONCRETE BOX CULVERT, TRIPLE BARREL&lt;/td&gt;&lt;td&gt;LNFT&lt;/td&gt;&lt;td&gt;0&lt;/td&gt;&lt;td&gt;3&lt;/td&gt;&lt;td&gt;N&lt;/td&gt;&lt;td&gt; &lt;/td&gt;&lt;td&gt;&lt;/td&gt;&lt;/tr&gt;</v>
      </c>
      <c r="Q1903" s="106" t="str">
        <f>IF(PayItems[[#This Row],[Date Added / Modified]]&gt;0,TEXT(PayItems[[#This Row],[Date Added / Modified]],"m/d/yyy"),"")</f>
        <v/>
      </c>
    </row>
    <row r="1904" spans="1:17" x14ac:dyDescent="0.2">
      <c r="A1904" s="6" t="s">
        <v>3706</v>
      </c>
      <c r="B1904" s="8" t="s">
        <v>3707</v>
      </c>
      <c r="C1904" s="8" t="s">
        <v>110</v>
      </c>
      <c r="D1904" s="8" t="s">
        <v>3708</v>
      </c>
      <c r="E1904" s="8" t="s">
        <v>63</v>
      </c>
      <c r="F1904" s="8">
        <v>0</v>
      </c>
      <c r="G1904" s="8">
        <v>3</v>
      </c>
      <c r="H1904" s="6" t="s">
        <v>344</v>
      </c>
      <c r="I1904" s="176" t="s">
        <v>11389</v>
      </c>
      <c r="J1904" s="176" t="s">
        <v>11389</v>
      </c>
      <c r="K1904" s="176" t="s">
        <v>11388</v>
      </c>
      <c r="L1904" s="8">
        <v>14</v>
      </c>
      <c r="M1904" s="116"/>
      <c r="P19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&lt;tr&gt;&lt;td&gt;60223-3000&lt;/td&gt;&lt;td&gt;3000mm span, 1500mm rise reinforced concrete box culvert, triple barrel&lt;/td&gt;&lt;td&gt;m&lt;/td&gt;&lt;td&gt;10 FEET SPAN, 5 FEET RISE REINFORCED CONCRETE BOX CULVERT, TRIPLE BARREL&lt;/td&gt;&lt;td&gt;LNFT&lt;/td&gt;&lt;td&gt;0&lt;/td&gt;&lt;td&gt;3&lt;/td&gt;&lt;td&gt;N&lt;/td&gt;&lt;td&gt; &lt;/td&gt;&lt;td&gt;&lt;/td&gt;&lt;/tr&gt;</v>
      </c>
      <c r="Q1904" s="106" t="str">
        <f>IF(PayItems[[#This Row],[Date Added / Modified]]&gt;0,TEXT(PayItems[[#This Row],[Date Added / Modified]],"m/d/yyy"),"")</f>
        <v/>
      </c>
    </row>
    <row r="1905" spans="1:17" x14ac:dyDescent="0.2">
      <c r="A1905" s="6" t="s">
        <v>3709</v>
      </c>
      <c r="B1905" s="8" t="s">
        <v>3710</v>
      </c>
      <c r="C1905" s="8" t="s">
        <v>110</v>
      </c>
      <c r="D1905" s="8" t="s">
        <v>3711</v>
      </c>
      <c r="E1905" s="8" t="s">
        <v>63</v>
      </c>
      <c r="F1905" s="8">
        <v>0</v>
      </c>
      <c r="G1905" s="8">
        <v>3</v>
      </c>
      <c r="H1905" s="6" t="s">
        <v>344</v>
      </c>
      <c r="I1905" s="176" t="s">
        <v>11389</v>
      </c>
      <c r="J1905" s="176" t="s">
        <v>11389</v>
      </c>
      <c r="K1905" s="176" t="s">
        <v>11388</v>
      </c>
      <c r="L1905" s="8">
        <v>14</v>
      </c>
      <c r="M1905" s="116"/>
      <c r="P19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&lt;tr&gt;&lt;td&gt;60223-3050&lt;/td&gt;&lt;td&gt;3000mm span, 1800mm rise reinforced concrete box culvert, triple barrel&lt;/td&gt;&lt;td&gt;m&lt;/td&gt;&lt;td&gt;10 FEET SPAN, 6 FEET RISE REINFORCED CONCRETE BOX CULVERT, TRIPLE BARREL&lt;/td&gt;&lt;td&gt;LNFT&lt;/td&gt;&lt;td&gt;0&lt;/td&gt;&lt;td&gt;3&lt;/td&gt;&lt;td&gt;N&lt;/td&gt;&lt;td&gt; &lt;/td&gt;&lt;td&gt;&lt;/td&gt;&lt;/tr&gt;</v>
      </c>
      <c r="Q1905" s="106" t="str">
        <f>IF(PayItems[[#This Row],[Date Added / Modified]]&gt;0,TEXT(PayItems[[#This Row],[Date Added / Modified]],"m/d/yyy"),"")</f>
        <v/>
      </c>
    </row>
    <row r="1906" spans="1:17" x14ac:dyDescent="0.2">
      <c r="A1906" s="6" t="s">
        <v>3712</v>
      </c>
      <c r="B1906" s="8" t="s">
        <v>3713</v>
      </c>
      <c r="C1906" s="8" t="s">
        <v>110</v>
      </c>
      <c r="D1906" s="8" t="s">
        <v>3714</v>
      </c>
      <c r="E1906" s="8" t="s">
        <v>63</v>
      </c>
      <c r="F1906" s="8">
        <v>0</v>
      </c>
      <c r="G1906" s="8">
        <v>3</v>
      </c>
      <c r="H1906" s="6" t="s">
        <v>344</v>
      </c>
      <c r="I1906" s="176" t="s">
        <v>11389</v>
      </c>
      <c r="J1906" s="176" t="s">
        <v>11389</v>
      </c>
      <c r="K1906" s="176" t="s">
        <v>11388</v>
      </c>
      <c r="L1906" s="8">
        <v>14</v>
      </c>
      <c r="M1906" s="116"/>
      <c r="P19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&lt;tr&gt;&lt;td&gt;60223-3100&lt;/td&gt;&lt;td&gt;3000mm span, 2100mm rise reinforced concrete box culvert, triple barrel&lt;/td&gt;&lt;td&gt;m&lt;/td&gt;&lt;td&gt;10 FEET SPAN, 7 FEET RISE REINFORCED CONCRETE BOX CULVERT, TRIPLE BARREL&lt;/td&gt;&lt;td&gt;LNFT&lt;/td&gt;&lt;td&gt;0&lt;/td&gt;&lt;td&gt;3&lt;/td&gt;&lt;td&gt;N&lt;/td&gt;&lt;td&gt; &lt;/td&gt;&lt;td&gt;&lt;/td&gt;&lt;/tr&gt;</v>
      </c>
      <c r="Q1906" s="106" t="str">
        <f>IF(PayItems[[#This Row],[Date Added / Modified]]&gt;0,TEXT(PayItems[[#This Row],[Date Added / Modified]],"m/d/yyy"),"")</f>
        <v/>
      </c>
    </row>
    <row r="1907" spans="1:17" x14ac:dyDescent="0.2">
      <c r="A1907" s="6" t="s">
        <v>3715</v>
      </c>
      <c r="B1907" s="8" t="s">
        <v>3716</v>
      </c>
      <c r="C1907" s="8" t="s">
        <v>110</v>
      </c>
      <c r="D1907" s="8" t="s">
        <v>3717</v>
      </c>
      <c r="E1907" s="8" t="s">
        <v>63</v>
      </c>
      <c r="F1907" s="8">
        <v>0</v>
      </c>
      <c r="G1907" s="8">
        <v>3</v>
      </c>
      <c r="H1907" s="6" t="s">
        <v>344</v>
      </c>
      <c r="I1907" s="176" t="s">
        <v>11389</v>
      </c>
      <c r="J1907" s="176" t="s">
        <v>11389</v>
      </c>
      <c r="K1907" s="176" t="s">
        <v>11388</v>
      </c>
      <c r="L1907" s="8">
        <v>14</v>
      </c>
      <c r="M1907" s="116"/>
      <c r="P19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&lt;tr&gt;&lt;td&gt;60223-3150&lt;/td&gt;&lt;td&gt;3000mm span, 2400mm rise reinforced concrete box culvert, triple barrel&lt;/td&gt;&lt;td&gt;m&lt;/td&gt;&lt;td&gt;10 FEET SPAN, 8 FEET RISE REINFORCED CONCRETE BOX CULVERT, TRIPLE BARREL&lt;/td&gt;&lt;td&gt;LNFT&lt;/td&gt;&lt;td&gt;0&lt;/td&gt;&lt;td&gt;3&lt;/td&gt;&lt;td&gt;N&lt;/td&gt;&lt;td&gt; &lt;/td&gt;&lt;td&gt;&lt;/td&gt;&lt;/tr&gt;</v>
      </c>
      <c r="Q1907" s="106" t="str">
        <f>IF(PayItems[[#This Row],[Date Added / Modified]]&gt;0,TEXT(PayItems[[#This Row],[Date Added / Modified]],"m/d/yyy"),"")</f>
        <v/>
      </c>
    </row>
    <row r="1908" spans="1:17" x14ac:dyDescent="0.2">
      <c r="A1908" s="6" t="s">
        <v>3718</v>
      </c>
      <c r="B1908" s="8" t="s">
        <v>3719</v>
      </c>
      <c r="C1908" s="8" t="s">
        <v>110</v>
      </c>
      <c r="D1908" s="8" t="s">
        <v>3720</v>
      </c>
      <c r="E1908" s="8" t="s">
        <v>63</v>
      </c>
      <c r="F1908" s="8">
        <v>0</v>
      </c>
      <c r="G1908" s="8">
        <v>3</v>
      </c>
      <c r="H1908" s="6" t="s">
        <v>344</v>
      </c>
      <c r="I1908" s="176" t="s">
        <v>11389</v>
      </c>
      <c r="J1908" s="176" t="s">
        <v>11389</v>
      </c>
      <c r="K1908" s="176" t="s">
        <v>11388</v>
      </c>
      <c r="L1908" s="8">
        <v>14</v>
      </c>
      <c r="M1908" s="116"/>
      <c r="P19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&lt;tr&gt;&lt;td&gt;60223-3200&lt;/td&gt;&lt;td&gt;3000mm span, 2700mm rise reinforced concrete box culvert, triple barrel&lt;/td&gt;&lt;td&gt;m&lt;/td&gt;&lt;td&gt;10 FEET SPAN, 9 FEET RISE REINFORCED CONCRETE BOX CULVERT, TRIPLE BARREL&lt;/td&gt;&lt;td&gt;LNFT&lt;/td&gt;&lt;td&gt;0&lt;/td&gt;&lt;td&gt;3&lt;/td&gt;&lt;td&gt;N&lt;/td&gt;&lt;td&gt; &lt;/td&gt;&lt;td&gt;&lt;/td&gt;&lt;/tr&gt;</v>
      </c>
      <c r="Q1908" s="106" t="str">
        <f>IF(PayItems[[#This Row],[Date Added / Modified]]&gt;0,TEXT(PayItems[[#This Row],[Date Added / Modified]],"m/d/yyy"),"")</f>
        <v/>
      </c>
    </row>
    <row r="1909" spans="1:17" x14ac:dyDescent="0.2">
      <c r="A1909" s="6" t="s">
        <v>3721</v>
      </c>
      <c r="B1909" s="8" t="s">
        <v>3722</v>
      </c>
      <c r="C1909" s="8" t="s">
        <v>110</v>
      </c>
      <c r="D1909" s="8" t="s">
        <v>3723</v>
      </c>
      <c r="E1909" s="8" t="s">
        <v>63</v>
      </c>
      <c r="F1909" s="8">
        <v>0</v>
      </c>
      <c r="G1909" s="8">
        <v>3</v>
      </c>
      <c r="H1909" s="6" t="s">
        <v>344</v>
      </c>
      <c r="I1909" s="176" t="s">
        <v>11389</v>
      </c>
      <c r="J1909" s="176" t="s">
        <v>11389</v>
      </c>
      <c r="K1909" s="176" t="s">
        <v>11388</v>
      </c>
      <c r="L1909" s="8">
        <v>14</v>
      </c>
      <c r="M1909" s="116"/>
      <c r="P19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&lt;tr&gt;&lt;td&gt;60223-3250&lt;/td&gt;&lt;td&gt;3000mm span, 3000mm rise reinforced concrete box culvert, triple barrel&lt;/td&gt;&lt;td&gt;m&lt;/td&gt;&lt;td&gt;10 FEET SPAN, 10 FEET RISE REINFORCED CONCRETE BOX CULVERT, TRIPLE BARREL&lt;/td&gt;&lt;td&gt;LNFT&lt;/td&gt;&lt;td&gt;0&lt;/td&gt;&lt;td&gt;3&lt;/td&gt;&lt;td&gt;N&lt;/td&gt;&lt;td&gt; &lt;/td&gt;&lt;td&gt;&lt;/td&gt;&lt;/tr&gt;</v>
      </c>
      <c r="Q1909" s="106" t="str">
        <f>IF(PayItems[[#This Row],[Date Added / Modified]]&gt;0,TEXT(PayItems[[#This Row],[Date Added / Modified]],"m/d/yyy"),"")</f>
        <v/>
      </c>
    </row>
    <row r="1910" spans="1:17" x14ac:dyDescent="0.2">
      <c r="A1910" s="6" t="s">
        <v>3724</v>
      </c>
      <c r="B1910" s="8" t="s">
        <v>3725</v>
      </c>
      <c r="C1910" s="8" t="s">
        <v>110</v>
      </c>
      <c r="D1910" s="8" t="s">
        <v>3726</v>
      </c>
      <c r="E1910" s="8" t="s">
        <v>63</v>
      </c>
      <c r="F1910" s="8">
        <v>0</v>
      </c>
      <c r="G1910" s="8">
        <v>3</v>
      </c>
      <c r="H1910" s="6" t="s">
        <v>344</v>
      </c>
      <c r="I1910" s="176" t="s">
        <v>11389</v>
      </c>
      <c r="J1910" s="176" t="s">
        <v>11389</v>
      </c>
      <c r="K1910" s="176" t="s">
        <v>11388</v>
      </c>
      <c r="L1910" s="8">
        <v>14</v>
      </c>
      <c r="M1910" s="116"/>
      <c r="P19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&lt;tr&gt;&lt;td&gt;60223-3300&lt;/td&gt;&lt;td&gt;3000mm span, 3300mm rise reinforced concrete box culvert, triple barrel&lt;/td&gt;&lt;td&gt;m&lt;/td&gt;&lt;td&gt;10 FEET SPAN, 11 FEET RISE REINFORCED CONCRETE BOX CULVERT, TRIPLE BARREL&lt;/td&gt;&lt;td&gt;LNFT&lt;/td&gt;&lt;td&gt;0&lt;/td&gt;&lt;td&gt;3&lt;/td&gt;&lt;td&gt;N&lt;/td&gt;&lt;td&gt; &lt;/td&gt;&lt;td&gt;&lt;/td&gt;&lt;/tr&gt;</v>
      </c>
      <c r="Q1910" s="106" t="str">
        <f>IF(PayItems[[#This Row],[Date Added / Modified]]&gt;0,TEXT(PayItems[[#This Row],[Date Added / Modified]],"m/d/yyy"),"")</f>
        <v/>
      </c>
    </row>
    <row r="1911" spans="1:17" x14ac:dyDescent="0.2">
      <c r="A1911" s="6" t="s">
        <v>3727</v>
      </c>
      <c r="B1911" s="8" t="s">
        <v>3728</v>
      </c>
      <c r="C1911" s="8" t="s">
        <v>110</v>
      </c>
      <c r="D1911" s="8" t="s">
        <v>3729</v>
      </c>
      <c r="E1911" s="8" t="s">
        <v>63</v>
      </c>
      <c r="F1911" s="8">
        <v>0</v>
      </c>
      <c r="G1911" s="8">
        <v>3</v>
      </c>
      <c r="H1911" s="6" t="s">
        <v>344</v>
      </c>
      <c r="I1911" s="176" t="s">
        <v>11389</v>
      </c>
      <c r="J1911" s="176" t="s">
        <v>11389</v>
      </c>
      <c r="K1911" s="176" t="s">
        <v>11388</v>
      </c>
      <c r="L1911" s="8">
        <v>14</v>
      </c>
      <c r="M1911" s="116"/>
      <c r="P19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&lt;tr&gt;&lt;td&gt;60223-3350&lt;/td&gt;&lt;td&gt;3000mm span, 3600mm rise reinforced concrete box culvert, triple barrel&lt;/td&gt;&lt;td&gt;m&lt;/td&gt;&lt;td&gt;10 FEET SPAN, 12 FEET RISE REINFORCED CONCRETE BOX CULVERT, TRIPLE BARREL&lt;/td&gt;&lt;td&gt;LNFT&lt;/td&gt;&lt;td&gt;0&lt;/td&gt;&lt;td&gt;3&lt;/td&gt;&lt;td&gt;N&lt;/td&gt;&lt;td&gt; &lt;/td&gt;&lt;td&gt;&lt;/td&gt;&lt;/tr&gt;</v>
      </c>
      <c r="Q1911" s="106" t="str">
        <f>IF(PayItems[[#This Row],[Date Added / Modified]]&gt;0,TEXT(PayItems[[#This Row],[Date Added / Modified]],"m/d/yyy"),"")</f>
        <v/>
      </c>
    </row>
    <row r="1912" spans="1:17" x14ac:dyDescent="0.2">
      <c r="A1912" s="6" t="s">
        <v>3730</v>
      </c>
      <c r="B1912" s="8" t="s">
        <v>3731</v>
      </c>
      <c r="C1912" s="8" t="s">
        <v>110</v>
      </c>
      <c r="D1912" s="8" t="s">
        <v>3732</v>
      </c>
      <c r="E1912" s="8" t="s">
        <v>63</v>
      </c>
      <c r="F1912" s="8">
        <v>0</v>
      </c>
      <c r="G1912" s="8">
        <v>3</v>
      </c>
      <c r="H1912" s="6" t="s">
        <v>344</v>
      </c>
      <c r="I1912" s="176" t="s">
        <v>11389</v>
      </c>
      <c r="J1912" s="176" t="s">
        <v>11389</v>
      </c>
      <c r="K1912" s="176" t="s">
        <v>11388</v>
      </c>
      <c r="L1912" s="8">
        <v>14</v>
      </c>
      <c r="M1912" s="116"/>
      <c r="P19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&lt;tr&gt;&lt;td&gt;60223-3400&lt;/td&gt;&lt;td&gt;3000mm span, 4200mm rise reinforced concrete box culvert, triple barrel&lt;/td&gt;&lt;td&gt;m&lt;/td&gt;&lt;td&gt;10 FEET SPAN, 14 FEET RISE REINFORCED CONCRETE BOX CULVERT, TRIPLE BARREL&lt;/td&gt;&lt;td&gt;LNFT&lt;/td&gt;&lt;td&gt;0&lt;/td&gt;&lt;td&gt;3&lt;/td&gt;&lt;td&gt;N&lt;/td&gt;&lt;td&gt; &lt;/td&gt;&lt;td&gt;&lt;/td&gt;&lt;/tr&gt;</v>
      </c>
      <c r="Q1912" s="106" t="str">
        <f>IF(PayItems[[#This Row],[Date Added / Modified]]&gt;0,TEXT(PayItems[[#This Row],[Date Added / Modified]],"m/d/yyy"),"")</f>
        <v/>
      </c>
    </row>
    <row r="1913" spans="1:17" x14ac:dyDescent="0.2">
      <c r="A1913" s="6" t="s">
        <v>3733</v>
      </c>
      <c r="B1913" s="8" t="s">
        <v>3734</v>
      </c>
      <c r="C1913" s="8" t="s">
        <v>110</v>
      </c>
      <c r="D1913" s="8" t="s">
        <v>3735</v>
      </c>
      <c r="E1913" s="8" t="s">
        <v>63</v>
      </c>
      <c r="F1913" s="8">
        <v>0</v>
      </c>
      <c r="G1913" s="8">
        <v>3</v>
      </c>
      <c r="H1913" s="6" t="s">
        <v>344</v>
      </c>
      <c r="I1913" s="176" t="s">
        <v>11389</v>
      </c>
      <c r="J1913" s="176" t="s">
        <v>11389</v>
      </c>
      <c r="K1913" s="176" t="s">
        <v>11388</v>
      </c>
      <c r="L1913" s="8">
        <v>14</v>
      </c>
      <c r="M1913" s="116"/>
      <c r="P19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&lt;tr&gt;&lt;td&gt;60223-3450&lt;/td&gt;&lt;td&gt;3000mm span, 4800mm rise reinforced concrete box culvert, triple barrel&lt;/td&gt;&lt;td&gt;m&lt;/td&gt;&lt;td&gt;10 FEET SPAN, 16 FEET RISE REINFORCED CONCRETE BOX CULVERT, TRIPLE BARREL&lt;/td&gt;&lt;td&gt;LNFT&lt;/td&gt;&lt;td&gt;0&lt;/td&gt;&lt;td&gt;3&lt;/td&gt;&lt;td&gt;N&lt;/td&gt;&lt;td&gt; &lt;/td&gt;&lt;td&gt;&lt;/td&gt;&lt;/tr&gt;</v>
      </c>
      <c r="Q1913" s="106" t="str">
        <f>IF(PayItems[[#This Row],[Date Added / Modified]]&gt;0,TEXT(PayItems[[#This Row],[Date Added / Modified]],"m/d/yyy"),"")</f>
        <v/>
      </c>
    </row>
    <row r="1914" spans="1:17" x14ac:dyDescent="0.2">
      <c r="A1914" s="6" t="s">
        <v>3736</v>
      </c>
      <c r="B1914" s="8" t="s">
        <v>3737</v>
      </c>
      <c r="C1914" s="8" t="s">
        <v>110</v>
      </c>
      <c r="D1914" s="8" t="s">
        <v>3738</v>
      </c>
      <c r="E1914" s="8" t="s">
        <v>63</v>
      </c>
      <c r="F1914" s="8">
        <v>0</v>
      </c>
      <c r="G1914" s="8">
        <v>3</v>
      </c>
      <c r="H1914" s="6" t="s">
        <v>344</v>
      </c>
      <c r="I1914" s="176" t="s">
        <v>11389</v>
      </c>
      <c r="J1914" s="176" t="s">
        <v>11389</v>
      </c>
      <c r="K1914" s="176" t="s">
        <v>11388</v>
      </c>
      <c r="L1914" s="8">
        <v>14</v>
      </c>
      <c r="M1914" s="116"/>
      <c r="P19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&lt;tr&gt;&lt;td&gt;60223-3500&lt;/td&gt;&lt;td&gt;3300mm span, 1500mm rise reinforced concrete box culvert, triple barrel&lt;/td&gt;&lt;td&gt;m&lt;/td&gt;&lt;td&gt;11 FEET SPAN, 5 FEET RISE REINFORCED CONCRETE BOX CULVERT, TRIPLE BARREL&lt;/td&gt;&lt;td&gt;LNFT&lt;/td&gt;&lt;td&gt;0&lt;/td&gt;&lt;td&gt;3&lt;/td&gt;&lt;td&gt;N&lt;/td&gt;&lt;td&gt; &lt;/td&gt;&lt;td&gt;&lt;/td&gt;&lt;/tr&gt;</v>
      </c>
      <c r="Q1914" s="106" t="str">
        <f>IF(PayItems[[#This Row],[Date Added / Modified]]&gt;0,TEXT(PayItems[[#This Row],[Date Added / Modified]],"m/d/yyy"),"")</f>
        <v/>
      </c>
    </row>
    <row r="1915" spans="1:17" x14ac:dyDescent="0.2">
      <c r="A1915" s="6" t="s">
        <v>3739</v>
      </c>
      <c r="B1915" s="8" t="s">
        <v>3740</v>
      </c>
      <c r="C1915" s="8" t="s">
        <v>110</v>
      </c>
      <c r="D1915" s="8" t="s">
        <v>3741</v>
      </c>
      <c r="E1915" s="8" t="s">
        <v>63</v>
      </c>
      <c r="F1915" s="8">
        <v>0</v>
      </c>
      <c r="G1915" s="8">
        <v>3</v>
      </c>
      <c r="H1915" s="6" t="s">
        <v>344</v>
      </c>
      <c r="I1915" s="176" t="s">
        <v>11389</v>
      </c>
      <c r="J1915" s="176" t="s">
        <v>11389</v>
      </c>
      <c r="K1915" s="176" t="s">
        <v>11388</v>
      </c>
      <c r="L1915" s="8">
        <v>14</v>
      </c>
      <c r="M1915" s="116"/>
      <c r="P19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&lt;tr&gt;&lt;td&gt;60223-3550&lt;/td&gt;&lt;td&gt;3300mm span, 1800mm rise reinforced concrete box culvert, triple barrel&lt;/td&gt;&lt;td&gt;m&lt;/td&gt;&lt;td&gt;11 FEET SPAN, 6 FEET RISE REINFORCED CONCRETE BOX CULVERT, TRIPLE BARREL&lt;/td&gt;&lt;td&gt;LNFT&lt;/td&gt;&lt;td&gt;0&lt;/td&gt;&lt;td&gt;3&lt;/td&gt;&lt;td&gt;N&lt;/td&gt;&lt;td&gt; &lt;/td&gt;&lt;td&gt;&lt;/td&gt;&lt;/tr&gt;</v>
      </c>
      <c r="Q1915" s="106" t="str">
        <f>IF(PayItems[[#This Row],[Date Added / Modified]]&gt;0,TEXT(PayItems[[#This Row],[Date Added / Modified]],"m/d/yyy"),"")</f>
        <v/>
      </c>
    </row>
    <row r="1916" spans="1:17" x14ac:dyDescent="0.2">
      <c r="A1916" s="6" t="s">
        <v>3742</v>
      </c>
      <c r="B1916" s="8" t="s">
        <v>3743</v>
      </c>
      <c r="C1916" s="8" t="s">
        <v>110</v>
      </c>
      <c r="D1916" s="8" t="s">
        <v>3744</v>
      </c>
      <c r="E1916" s="8" t="s">
        <v>63</v>
      </c>
      <c r="F1916" s="8">
        <v>0</v>
      </c>
      <c r="G1916" s="8">
        <v>3</v>
      </c>
      <c r="H1916" s="6" t="s">
        <v>344</v>
      </c>
      <c r="I1916" s="176" t="s">
        <v>11389</v>
      </c>
      <c r="J1916" s="176" t="s">
        <v>11389</v>
      </c>
      <c r="K1916" s="176" t="s">
        <v>11388</v>
      </c>
      <c r="L1916" s="8">
        <v>14</v>
      </c>
      <c r="M1916" s="116"/>
      <c r="P19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&lt;tr&gt;&lt;td&gt;60223-3600&lt;/td&gt;&lt;td&gt;3300mm span, 2100mm rise reinforced concrete box culvert, triple barrel&lt;/td&gt;&lt;td&gt;m&lt;/td&gt;&lt;td&gt;11 FEET SPAN, 7 FEET RISE REINFORCED CONCRETE BOX CULVERT, TRIPLE BARREL&lt;/td&gt;&lt;td&gt;LNFT&lt;/td&gt;&lt;td&gt;0&lt;/td&gt;&lt;td&gt;3&lt;/td&gt;&lt;td&gt;N&lt;/td&gt;&lt;td&gt; &lt;/td&gt;&lt;td&gt;&lt;/td&gt;&lt;/tr&gt;</v>
      </c>
      <c r="Q1916" s="106" t="str">
        <f>IF(PayItems[[#This Row],[Date Added / Modified]]&gt;0,TEXT(PayItems[[#This Row],[Date Added / Modified]],"m/d/yyy"),"")</f>
        <v/>
      </c>
    </row>
    <row r="1917" spans="1:17" x14ac:dyDescent="0.2">
      <c r="A1917" s="6" t="s">
        <v>3745</v>
      </c>
      <c r="B1917" s="8" t="s">
        <v>3746</v>
      </c>
      <c r="C1917" s="8" t="s">
        <v>110</v>
      </c>
      <c r="D1917" s="8" t="s">
        <v>3747</v>
      </c>
      <c r="E1917" s="8" t="s">
        <v>63</v>
      </c>
      <c r="F1917" s="8">
        <v>0</v>
      </c>
      <c r="G1917" s="8">
        <v>3</v>
      </c>
      <c r="H1917" s="6" t="s">
        <v>344</v>
      </c>
      <c r="I1917" s="176" t="s">
        <v>11389</v>
      </c>
      <c r="J1917" s="176" t="s">
        <v>11389</v>
      </c>
      <c r="K1917" s="176" t="s">
        <v>11388</v>
      </c>
      <c r="L1917" s="8">
        <v>14</v>
      </c>
      <c r="M1917" s="116"/>
      <c r="P19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&lt;tr&gt;&lt;td&gt;60223-3650&lt;/td&gt;&lt;td&gt;3300mm span, 2400mm rise reinforced concrete box culvert, triple barrel&lt;/td&gt;&lt;td&gt;m&lt;/td&gt;&lt;td&gt;11 FEET SPAN, 8 FEET RISE REINFORCED CONCRETE BOX CULVERT, TRIPLE BARREL&lt;/td&gt;&lt;td&gt;LNFT&lt;/td&gt;&lt;td&gt;0&lt;/td&gt;&lt;td&gt;3&lt;/td&gt;&lt;td&gt;N&lt;/td&gt;&lt;td&gt; &lt;/td&gt;&lt;td&gt;&lt;/td&gt;&lt;/tr&gt;</v>
      </c>
      <c r="Q1917" s="106" t="str">
        <f>IF(PayItems[[#This Row],[Date Added / Modified]]&gt;0,TEXT(PayItems[[#This Row],[Date Added / Modified]],"m/d/yyy"),"")</f>
        <v/>
      </c>
    </row>
    <row r="1918" spans="1:17" x14ac:dyDescent="0.2">
      <c r="A1918" s="6" t="s">
        <v>3748</v>
      </c>
      <c r="B1918" s="8" t="s">
        <v>3749</v>
      </c>
      <c r="C1918" s="8" t="s">
        <v>110</v>
      </c>
      <c r="D1918" s="8" t="s">
        <v>3750</v>
      </c>
      <c r="E1918" s="8" t="s">
        <v>63</v>
      </c>
      <c r="F1918" s="8">
        <v>0</v>
      </c>
      <c r="G1918" s="8">
        <v>3</v>
      </c>
      <c r="H1918" s="6" t="s">
        <v>344</v>
      </c>
      <c r="I1918" s="176" t="s">
        <v>11389</v>
      </c>
      <c r="J1918" s="176" t="s">
        <v>11389</v>
      </c>
      <c r="K1918" s="176" t="s">
        <v>11388</v>
      </c>
      <c r="L1918" s="8">
        <v>14</v>
      </c>
      <c r="M1918" s="116"/>
      <c r="P19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&lt;tr&gt;&lt;td&gt;60223-3700&lt;/td&gt;&lt;td&gt;3300mm span, 2700mm rise reinforced concrete box culvert, triple barrel&lt;/td&gt;&lt;td&gt;m&lt;/td&gt;&lt;td&gt;11 FEET SPAN, 9 FEET RISE REINFORCED CONCRETE BOX CULVERT, TRIPLE BARREL&lt;/td&gt;&lt;td&gt;LNFT&lt;/td&gt;&lt;td&gt;0&lt;/td&gt;&lt;td&gt;3&lt;/td&gt;&lt;td&gt;N&lt;/td&gt;&lt;td&gt; &lt;/td&gt;&lt;td&gt;&lt;/td&gt;&lt;/tr&gt;</v>
      </c>
      <c r="Q1918" s="106" t="str">
        <f>IF(PayItems[[#This Row],[Date Added / Modified]]&gt;0,TEXT(PayItems[[#This Row],[Date Added / Modified]],"m/d/yyy"),"")</f>
        <v/>
      </c>
    </row>
    <row r="1919" spans="1:17" x14ac:dyDescent="0.2">
      <c r="A1919" s="6" t="s">
        <v>3751</v>
      </c>
      <c r="B1919" s="8" t="s">
        <v>3752</v>
      </c>
      <c r="C1919" s="8" t="s">
        <v>110</v>
      </c>
      <c r="D1919" s="8" t="s">
        <v>3753</v>
      </c>
      <c r="E1919" s="8" t="s">
        <v>63</v>
      </c>
      <c r="F1919" s="8">
        <v>0</v>
      </c>
      <c r="G1919" s="8">
        <v>3</v>
      </c>
      <c r="H1919" s="6" t="s">
        <v>344</v>
      </c>
      <c r="I1919" s="176" t="s">
        <v>11389</v>
      </c>
      <c r="J1919" s="176" t="s">
        <v>11389</v>
      </c>
      <c r="K1919" s="176" t="s">
        <v>11388</v>
      </c>
      <c r="L1919" s="8">
        <v>14</v>
      </c>
      <c r="M1919" s="116"/>
      <c r="P19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&lt;tr&gt;&lt;td&gt;60223-3750&lt;/td&gt;&lt;td&gt;3300mm span, 3000mm rise reinforced concrete box culvert, triple barrel&lt;/td&gt;&lt;td&gt;m&lt;/td&gt;&lt;td&gt;11 FEET SPAN, 10 FEET RISE REINFORCED CONCRETE BOX CULVERT, TRIPLE BARREL&lt;/td&gt;&lt;td&gt;LNFT&lt;/td&gt;&lt;td&gt;0&lt;/td&gt;&lt;td&gt;3&lt;/td&gt;&lt;td&gt;N&lt;/td&gt;&lt;td&gt; &lt;/td&gt;&lt;td&gt;&lt;/td&gt;&lt;/tr&gt;</v>
      </c>
      <c r="Q1919" s="106" t="str">
        <f>IF(PayItems[[#This Row],[Date Added / Modified]]&gt;0,TEXT(PayItems[[#This Row],[Date Added / Modified]],"m/d/yyy"),"")</f>
        <v/>
      </c>
    </row>
    <row r="1920" spans="1:17" x14ac:dyDescent="0.2">
      <c r="A1920" s="6" t="s">
        <v>3754</v>
      </c>
      <c r="B1920" s="8" t="s">
        <v>3755</v>
      </c>
      <c r="C1920" s="8" t="s">
        <v>110</v>
      </c>
      <c r="D1920" s="8" t="s">
        <v>3756</v>
      </c>
      <c r="E1920" s="8" t="s">
        <v>63</v>
      </c>
      <c r="F1920" s="8">
        <v>0</v>
      </c>
      <c r="G1920" s="8">
        <v>3</v>
      </c>
      <c r="H1920" s="6" t="s">
        <v>344</v>
      </c>
      <c r="I1920" s="176" t="s">
        <v>11389</v>
      </c>
      <c r="J1920" s="176" t="s">
        <v>11389</v>
      </c>
      <c r="K1920" s="176" t="s">
        <v>11388</v>
      </c>
      <c r="L1920" s="8">
        <v>14</v>
      </c>
      <c r="M1920" s="116"/>
      <c r="P19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&lt;tr&gt;&lt;td&gt;60223-3800&lt;/td&gt;&lt;td&gt;3300mm span, 3300mm rise reinforced concrete box culvert, triple barrel&lt;/td&gt;&lt;td&gt;m&lt;/td&gt;&lt;td&gt;11 FEET SPAN, 11 FEET RISE REINFORCED CONCRETE BOX CULVERT, TRIPLE BARREL&lt;/td&gt;&lt;td&gt;LNFT&lt;/td&gt;&lt;td&gt;0&lt;/td&gt;&lt;td&gt;3&lt;/td&gt;&lt;td&gt;N&lt;/td&gt;&lt;td&gt; &lt;/td&gt;&lt;td&gt;&lt;/td&gt;&lt;/tr&gt;</v>
      </c>
      <c r="Q1920" s="106" t="str">
        <f>IF(PayItems[[#This Row],[Date Added / Modified]]&gt;0,TEXT(PayItems[[#This Row],[Date Added / Modified]],"m/d/yyy"),"")</f>
        <v/>
      </c>
    </row>
    <row r="1921" spans="1:17" x14ac:dyDescent="0.2">
      <c r="A1921" s="6" t="s">
        <v>3757</v>
      </c>
      <c r="B1921" s="8" t="s">
        <v>3758</v>
      </c>
      <c r="C1921" s="8" t="s">
        <v>110</v>
      </c>
      <c r="D1921" s="8" t="s">
        <v>3759</v>
      </c>
      <c r="E1921" s="8" t="s">
        <v>63</v>
      </c>
      <c r="F1921" s="8">
        <v>0</v>
      </c>
      <c r="G1921" s="8">
        <v>3</v>
      </c>
      <c r="H1921" s="6" t="s">
        <v>344</v>
      </c>
      <c r="I1921" s="176" t="s">
        <v>11389</v>
      </c>
      <c r="J1921" s="176" t="s">
        <v>11389</v>
      </c>
      <c r="K1921" s="176" t="s">
        <v>11388</v>
      </c>
      <c r="L1921" s="8">
        <v>14</v>
      </c>
      <c r="M1921" s="116"/>
      <c r="P19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&lt;tr&gt;&lt;td&gt;60223-3850&lt;/td&gt;&lt;td&gt;3300mm span, 3600mm rise reinforced concrete box culvert, triple barrel&lt;/td&gt;&lt;td&gt;m&lt;/td&gt;&lt;td&gt;11 FEET SPAN, 12 FEET RISE REINFORCED CONCRETE BOX CULVERT, TRIPLE BARREL&lt;/td&gt;&lt;td&gt;LNFT&lt;/td&gt;&lt;td&gt;0&lt;/td&gt;&lt;td&gt;3&lt;/td&gt;&lt;td&gt;N&lt;/td&gt;&lt;td&gt; &lt;/td&gt;&lt;td&gt;&lt;/td&gt;&lt;/tr&gt;</v>
      </c>
      <c r="Q1921" s="106" t="str">
        <f>IF(PayItems[[#This Row],[Date Added / Modified]]&gt;0,TEXT(PayItems[[#This Row],[Date Added / Modified]],"m/d/yyy"),"")</f>
        <v/>
      </c>
    </row>
    <row r="1922" spans="1:17" x14ac:dyDescent="0.2">
      <c r="A1922" s="6" t="s">
        <v>3760</v>
      </c>
      <c r="B1922" s="8" t="s">
        <v>3761</v>
      </c>
      <c r="C1922" s="8" t="s">
        <v>110</v>
      </c>
      <c r="D1922" s="8" t="s">
        <v>3762</v>
      </c>
      <c r="E1922" s="8" t="s">
        <v>63</v>
      </c>
      <c r="F1922" s="8">
        <v>0</v>
      </c>
      <c r="G1922" s="8">
        <v>3</v>
      </c>
      <c r="H1922" s="6" t="s">
        <v>344</v>
      </c>
      <c r="I1922" s="176" t="s">
        <v>11389</v>
      </c>
      <c r="J1922" s="176" t="s">
        <v>11389</v>
      </c>
      <c r="K1922" s="176" t="s">
        <v>11388</v>
      </c>
      <c r="L1922" s="8">
        <v>14</v>
      </c>
      <c r="M1922" s="116"/>
      <c r="P19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&lt;tr&gt;&lt;td&gt;60223-3900&lt;/td&gt;&lt;td&gt;3300mm span, 4200mm rise reinforced concrete box culvert, triple barrel&lt;/td&gt;&lt;td&gt;m&lt;/td&gt;&lt;td&gt;11 FEET SPAN, 14 FEET RISE REINFORCED CONCRETE BOX CULVERT, TRIPLE BARREL&lt;/td&gt;&lt;td&gt;LNFT&lt;/td&gt;&lt;td&gt;0&lt;/td&gt;&lt;td&gt;3&lt;/td&gt;&lt;td&gt;N&lt;/td&gt;&lt;td&gt; &lt;/td&gt;&lt;td&gt;&lt;/td&gt;&lt;/tr&gt;</v>
      </c>
      <c r="Q1922" s="106" t="str">
        <f>IF(PayItems[[#This Row],[Date Added / Modified]]&gt;0,TEXT(PayItems[[#This Row],[Date Added / Modified]],"m/d/yyy"),"")</f>
        <v/>
      </c>
    </row>
    <row r="1923" spans="1:17" x14ac:dyDescent="0.2">
      <c r="A1923" s="6" t="s">
        <v>3763</v>
      </c>
      <c r="B1923" s="8" t="s">
        <v>3764</v>
      </c>
      <c r="C1923" s="8" t="s">
        <v>110</v>
      </c>
      <c r="D1923" s="8" t="s">
        <v>3765</v>
      </c>
      <c r="E1923" s="8" t="s">
        <v>63</v>
      </c>
      <c r="F1923" s="8">
        <v>0</v>
      </c>
      <c r="G1923" s="8">
        <v>3</v>
      </c>
      <c r="H1923" s="6" t="s">
        <v>344</v>
      </c>
      <c r="I1923" s="176" t="s">
        <v>11389</v>
      </c>
      <c r="J1923" s="176" t="s">
        <v>11389</v>
      </c>
      <c r="K1923" s="176" t="s">
        <v>11388</v>
      </c>
      <c r="L1923" s="8">
        <v>14</v>
      </c>
      <c r="M1923" s="116"/>
      <c r="P19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&lt;tr&gt;&lt;td&gt;60223-3950&lt;/td&gt;&lt;td&gt;3300mm span, 4800mm rise reinforced concrete box culvert, triple barrel&lt;/td&gt;&lt;td&gt;m&lt;/td&gt;&lt;td&gt;11 FEET SPAN, 16 FEET RISE REINFORCED CONCRETE BOX CULVERT, TRIPLE BARREL&lt;/td&gt;&lt;td&gt;LNFT&lt;/td&gt;&lt;td&gt;0&lt;/td&gt;&lt;td&gt;3&lt;/td&gt;&lt;td&gt;N&lt;/td&gt;&lt;td&gt; &lt;/td&gt;&lt;td&gt;&lt;/td&gt;&lt;/tr&gt;</v>
      </c>
      <c r="Q1923" s="106" t="str">
        <f>IF(PayItems[[#This Row],[Date Added / Modified]]&gt;0,TEXT(PayItems[[#This Row],[Date Added / Modified]],"m/d/yyy"),"")</f>
        <v/>
      </c>
    </row>
    <row r="1924" spans="1:17" s="63" customFormat="1" x14ac:dyDescent="0.2">
      <c r="A1924" s="6" t="s">
        <v>3766</v>
      </c>
      <c r="B1924" s="8" t="s">
        <v>3767</v>
      </c>
      <c r="C1924" s="8" t="s">
        <v>110</v>
      </c>
      <c r="D1924" s="8" t="s">
        <v>3768</v>
      </c>
      <c r="E1924" s="8" t="s">
        <v>63</v>
      </c>
      <c r="F1924" s="8">
        <v>0</v>
      </c>
      <c r="G1924" s="8">
        <v>3</v>
      </c>
      <c r="H1924" s="6" t="s">
        <v>344</v>
      </c>
      <c r="I1924" s="176" t="s">
        <v>11389</v>
      </c>
      <c r="J1924" s="176" t="s">
        <v>11389</v>
      </c>
      <c r="K1924" s="176" t="s">
        <v>11388</v>
      </c>
      <c r="L1924" s="8">
        <v>14</v>
      </c>
      <c r="M1924" s="116"/>
      <c r="N1924" s="6"/>
      <c r="O1924" s="6"/>
      <c r="P19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&lt;tr&gt;&lt;td&gt;60223-4000&lt;/td&gt;&lt;td&gt;3600mm span, 2100mm rise reinforced concrete box culvert, triple barrel&lt;/td&gt;&lt;td&gt;m&lt;/td&gt;&lt;td&gt;12 FEET SPAN, 7 FEET RISE REINFORCED CONCRETE BOX CULVERT, TRIPLE BARREL&lt;/td&gt;&lt;td&gt;LNFT&lt;/td&gt;&lt;td&gt;0&lt;/td&gt;&lt;td&gt;3&lt;/td&gt;&lt;td&gt;N&lt;/td&gt;&lt;td&gt; &lt;/td&gt;&lt;td&gt;&lt;/td&gt;&lt;/tr&gt;</v>
      </c>
      <c r="Q1924" s="106" t="str">
        <f>IF(PayItems[[#This Row],[Date Added / Modified]]&gt;0,TEXT(PayItems[[#This Row],[Date Added / Modified]],"m/d/yyy"),"")</f>
        <v/>
      </c>
    </row>
    <row r="1925" spans="1:17" s="63" customFormat="1" x14ac:dyDescent="0.2">
      <c r="A1925" s="6" t="s">
        <v>3769</v>
      </c>
      <c r="B1925" s="8" t="s">
        <v>3770</v>
      </c>
      <c r="C1925" s="8" t="s">
        <v>110</v>
      </c>
      <c r="D1925" s="8" t="s">
        <v>3771</v>
      </c>
      <c r="E1925" s="8" t="s">
        <v>63</v>
      </c>
      <c r="F1925" s="8">
        <v>0</v>
      </c>
      <c r="G1925" s="8">
        <v>3</v>
      </c>
      <c r="H1925" s="6" t="s">
        <v>344</v>
      </c>
      <c r="I1925" s="176" t="s">
        <v>11389</v>
      </c>
      <c r="J1925" s="176" t="s">
        <v>11389</v>
      </c>
      <c r="K1925" s="176" t="s">
        <v>11388</v>
      </c>
      <c r="L1925" s="8">
        <v>14</v>
      </c>
      <c r="M1925" s="116"/>
      <c r="N1925" s="6"/>
      <c r="O1925" s="6"/>
      <c r="P19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&lt;tr&gt;&lt;td&gt;60223-4050&lt;/td&gt;&lt;td&gt;3600mm span, 2400mm rise reinforced concrete box culvert, triple barrel&lt;/td&gt;&lt;td&gt;m&lt;/td&gt;&lt;td&gt;12 FEET SPAN, 8 FEET RISE REINFORCED CONCRETE BOX CULVERT, TRIPLE BARREL&lt;/td&gt;&lt;td&gt;LNFT&lt;/td&gt;&lt;td&gt;0&lt;/td&gt;&lt;td&gt;3&lt;/td&gt;&lt;td&gt;N&lt;/td&gt;&lt;td&gt; &lt;/td&gt;&lt;td&gt;&lt;/td&gt;&lt;/tr&gt;</v>
      </c>
      <c r="Q1925" s="106" t="str">
        <f>IF(PayItems[[#This Row],[Date Added / Modified]]&gt;0,TEXT(PayItems[[#This Row],[Date Added / Modified]],"m/d/yyy"),"")</f>
        <v/>
      </c>
    </row>
    <row r="1926" spans="1:17" x14ac:dyDescent="0.2">
      <c r="A1926" s="6" t="s">
        <v>3772</v>
      </c>
      <c r="B1926" s="8" t="s">
        <v>3773</v>
      </c>
      <c r="C1926" s="8" t="s">
        <v>110</v>
      </c>
      <c r="D1926" s="8" t="s">
        <v>3774</v>
      </c>
      <c r="E1926" s="8" t="s">
        <v>63</v>
      </c>
      <c r="F1926" s="8">
        <v>0</v>
      </c>
      <c r="G1926" s="8">
        <v>3</v>
      </c>
      <c r="H1926" s="6" t="s">
        <v>344</v>
      </c>
      <c r="I1926" s="176" t="s">
        <v>11389</v>
      </c>
      <c r="J1926" s="176" t="s">
        <v>11389</v>
      </c>
      <c r="K1926" s="176" t="s">
        <v>11388</v>
      </c>
      <c r="L1926" s="8">
        <v>14</v>
      </c>
      <c r="M1926" s="116"/>
      <c r="P19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&lt;tr&gt;&lt;td&gt;60223-4100&lt;/td&gt;&lt;td&gt;3600mm span, 2700mm rise reinforced concrete box culvert, triple barrel&lt;/td&gt;&lt;td&gt;m&lt;/td&gt;&lt;td&gt;12 FEET SPAN, 9 FEET RISE REINFORCED CONCRETE BOX CULVERT, TRIPLE BARREL&lt;/td&gt;&lt;td&gt;LNFT&lt;/td&gt;&lt;td&gt;0&lt;/td&gt;&lt;td&gt;3&lt;/td&gt;&lt;td&gt;N&lt;/td&gt;&lt;td&gt; &lt;/td&gt;&lt;td&gt;&lt;/td&gt;&lt;/tr&gt;</v>
      </c>
      <c r="Q1926" s="106" t="str">
        <f>IF(PayItems[[#This Row],[Date Added / Modified]]&gt;0,TEXT(PayItems[[#This Row],[Date Added / Modified]],"m/d/yyy"),"")</f>
        <v/>
      </c>
    </row>
    <row r="1927" spans="1:17" x14ac:dyDescent="0.2">
      <c r="A1927" s="6" t="s">
        <v>3775</v>
      </c>
      <c r="B1927" s="8" t="s">
        <v>3776</v>
      </c>
      <c r="C1927" s="8" t="s">
        <v>110</v>
      </c>
      <c r="D1927" s="8" t="s">
        <v>3777</v>
      </c>
      <c r="E1927" s="8" t="s">
        <v>63</v>
      </c>
      <c r="F1927" s="8">
        <v>0</v>
      </c>
      <c r="G1927" s="8">
        <v>3</v>
      </c>
      <c r="H1927" s="6" t="s">
        <v>344</v>
      </c>
      <c r="I1927" s="176" t="s">
        <v>11389</v>
      </c>
      <c r="J1927" s="176" t="s">
        <v>11389</v>
      </c>
      <c r="K1927" s="176" t="s">
        <v>11388</v>
      </c>
      <c r="L1927" s="8">
        <v>14</v>
      </c>
      <c r="M1927" s="116"/>
      <c r="P19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&lt;tr&gt;&lt;td&gt;60223-4150&lt;/td&gt;&lt;td&gt;3600mm span, 3000mm rise reinforced concrete box culvert, triple barrel&lt;/td&gt;&lt;td&gt;m&lt;/td&gt;&lt;td&gt;12 FEET SPAN, 10 FEET RISE REINFORCED CONCRETE BOX CULVERT, TRIPLE BARREL&lt;/td&gt;&lt;td&gt;LNFT&lt;/td&gt;&lt;td&gt;0&lt;/td&gt;&lt;td&gt;3&lt;/td&gt;&lt;td&gt;N&lt;/td&gt;&lt;td&gt; &lt;/td&gt;&lt;td&gt;&lt;/td&gt;&lt;/tr&gt;</v>
      </c>
      <c r="Q1927" s="106" t="str">
        <f>IF(PayItems[[#This Row],[Date Added / Modified]]&gt;0,TEXT(PayItems[[#This Row],[Date Added / Modified]],"m/d/yyy"),"")</f>
        <v/>
      </c>
    </row>
    <row r="1928" spans="1:17" x14ac:dyDescent="0.2">
      <c r="A1928" s="6" t="s">
        <v>3778</v>
      </c>
      <c r="B1928" s="8" t="s">
        <v>3779</v>
      </c>
      <c r="C1928" s="8" t="s">
        <v>110</v>
      </c>
      <c r="D1928" s="8" t="s">
        <v>3780</v>
      </c>
      <c r="E1928" s="8" t="s">
        <v>63</v>
      </c>
      <c r="F1928" s="8">
        <v>0</v>
      </c>
      <c r="G1928" s="8">
        <v>3</v>
      </c>
      <c r="H1928" s="6" t="s">
        <v>344</v>
      </c>
      <c r="I1928" s="176" t="s">
        <v>11389</v>
      </c>
      <c r="J1928" s="176" t="s">
        <v>11389</v>
      </c>
      <c r="K1928" s="176" t="s">
        <v>11388</v>
      </c>
      <c r="L1928" s="8">
        <v>14</v>
      </c>
      <c r="M1928" s="116"/>
      <c r="P19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&lt;tr&gt;&lt;td&gt;60223-4200&lt;/td&gt;&lt;td&gt;3600mm span, 3300mm rise reinforced concrete box culvert, triple barrel&lt;/td&gt;&lt;td&gt;m&lt;/td&gt;&lt;td&gt;12 FEET SPAN, 11 FEET RISE REINFORCED CONCRETE BOX CULVERT, TRIPLE BARREL&lt;/td&gt;&lt;td&gt;LNFT&lt;/td&gt;&lt;td&gt;0&lt;/td&gt;&lt;td&gt;3&lt;/td&gt;&lt;td&gt;N&lt;/td&gt;&lt;td&gt; &lt;/td&gt;&lt;td&gt;&lt;/td&gt;&lt;/tr&gt;</v>
      </c>
      <c r="Q1928" s="106" t="str">
        <f>IF(PayItems[[#This Row],[Date Added / Modified]]&gt;0,TEXT(PayItems[[#This Row],[Date Added / Modified]],"m/d/yyy"),"")</f>
        <v/>
      </c>
    </row>
    <row r="1929" spans="1:17" x14ac:dyDescent="0.2">
      <c r="A1929" s="6" t="s">
        <v>3781</v>
      </c>
      <c r="B1929" s="8" t="s">
        <v>3782</v>
      </c>
      <c r="C1929" s="8" t="s">
        <v>110</v>
      </c>
      <c r="D1929" s="8" t="s">
        <v>3783</v>
      </c>
      <c r="E1929" s="8" t="s">
        <v>63</v>
      </c>
      <c r="F1929" s="8">
        <v>0</v>
      </c>
      <c r="G1929" s="8">
        <v>3</v>
      </c>
      <c r="H1929" s="6" t="s">
        <v>344</v>
      </c>
      <c r="I1929" s="176" t="s">
        <v>11389</v>
      </c>
      <c r="J1929" s="176" t="s">
        <v>11389</v>
      </c>
      <c r="K1929" s="176" t="s">
        <v>11388</v>
      </c>
      <c r="L1929" s="8">
        <v>14</v>
      </c>
      <c r="M1929" s="116"/>
      <c r="P19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&lt;tr&gt;&lt;td&gt;60223-4250&lt;/td&gt;&lt;td&gt;3600mm span, 3600mm rise reinforced concrete box culvert, triple barrel&lt;/td&gt;&lt;td&gt;m&lt;/td&gt;&lt;td&gt;12 FEET SPAN, 12 FEET RISE REINFORCED CONCRETE BOX CULVERT, TRIPLE BARREL&lt;/td&gt;&lt;td&gt;LNFT&lt;/td&gt;&lt;td&gt;0&lt;/td&gt;&lt;td&gt;3&lt;/td&gt;&lt;td&gt;N&lt;/td&gt;&lt;td&gt; &lt;/td&gt;&lt;td&gt;&lt;/td&gt;&lt;/tr&gt;</v>
      </c>
      <c r="Q1929" s="106" t="str">
        <f>IF(PayItems[[#This Row],[Date Added / Modified]]&gt;0,TEXT(PayItems[[#This Row],[Date Added / Modified]],"m/d/yyy"),"")</f>
        <v/>
      </c>
    </row>
    <row r="1930" spans="1:17" x14ac:dyDescent="0.2">
      <c r="A1930" s="6" t="s">
        <v>3784</v>
      </c>
      <c r="B1930" s="8" t="s">
        <v>3785</v>
      </c>
      <c r="C1930" s="8" t="s">
        <v>110</v>
      </c>
      <c r="D1930" s="8" t="s">
        <v>3786</v>
      </c>
      <c r="E1930" s="8" t="s">
        <v>63</v>
      </c>
      <c r="F1930" s="8">
        <v>0</v>
      </c>
      <c r="G1930" s="8">
        <v>3</v>
      </c>
      <c r="H1930" s="6" t="s">
        <v>344</v>
      </c>
      <c r="I1930" s="176" t="s">
        <v>11389</v>
      </c>
      <c r="J1930" s="176" t="s">
        <v>11389</v>
      </c>
      <c r="K1930" s="176" t="s">
        <v>11388</v>
      </c>
      <c r="L1930" s="8">
        <v>14</v>
      </c>
      <c r="M1930" s="116"/>
      <c r="P19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&lt;tr&gt;&lt;td&gt;60223-4300&lt;/td&gt;&lt;td&gt;3600mm span, 4200mm rise reinforced concrete box culvert, triple barrel&lt;/td&gt;&lt;td&gt;m&lt;/td&gt;&lt;td&gt;12 FEET SPAN, 14 FEET RISE REINFORCED CONCRETE BOX CULVERT, TRIPLE BARREL&lt;/td&gt;&lt;td&gt;LNFT&lt;/td&gt;&lt;td&gt;0&lt;/td&gt;&lt;td&gt;3&lt;/td&gt;&lt;td&gt;N&lt;/td&gt;&lt;td&gt; &lt;/td&gt;&lt;td&gt;&lt;/td&gt;&lt;/tr&gt;</v>
      </c>
      <c r="Q1930" s="106" t="str">
        <f>IF(PayItems[[#This Row],[Date Added / Modified]]&gt;0,TEXT(PayItems[[#This Row],[Date Added / Modified]],"m/d/yyy"),"")</f>
        <v/>
      </c>
    </row>
    <row r="1931" spans="1:17" x14ac:dyDescent="0.2">
      <c r="A1931" s="6" t="s">
        <v>3787</v>
      </c>
      <c r="B1931" s="8" t="s">
        <v>3788</v>
      </c>
      <c r="C1931" s="8" t="s">
        <v>110</v>
      </c>
      <c r="D1931" s="8" t="s">
        <v>3789</v>
      </c>
      <c r="E1931" s="8" t="s">
        <v>63</v>
      </c>
      <c r="F1931" s="8">
        <v>0</v>
      </c>
      <c r="G1931" s="8">
        <v>3</v>
      </c>
      <c r="H1931" s="6" t="s">
        <v>344</v>
      </c>
      <c r="I1931" s="176" t="s">
        <v>11389</v>
      </c>
      <c r="J1931" s="176" t="s">
        <v>11389</v>
      </c>
      <c r="K1931" s="176" t="s">
        <v>11388</v>
      </c>
      <c r="L1931" s="8">
        <v>14</v>
      </c>
      <c r="M1931" s="116"/>
      <c r="P19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&lt;tr&gt;&lt;td&gt;60223-4350&lt;/td&gt;&lt;td&gt;4200mm span, 1800mm rise reinforced concrete box culvert, triple barrel&lt;/td&gt;&lt;td&gt;m&lt;/td&gt;&lt;td&gt;14 FEET SPAN, 6 FEET RISE REINFORCED CONCRETE BOX CULVERT, TRIPLE BARREL&lt;/td&gt;&lt;td&gt;LNFT&lt;/td&gt;&lt;td&gt;0&lt;/td&gt;&lt;td&gt;3&lt;/td&gt;&lt;td&gt;N&lt;/td&gt;&lt;td&gt; &lt;/td&gt;&lt;td&gt;&lt;/td&gt;&lt;/tr&gt;</v>
      </c>
      <c r="Q1931" s="106" t="str">
        <f>IF(PayItems[[#This Row],[Date Added / Modified]]&gt;0,TEXT(PayItems[[#This Row],[Date Added / Modified]],"m/d/yyy"),"")</f>
        <v/>
      </c>
    </row>
    <row r="1932" spans="1:17" x14ac:dyDescent="0.2">
      <c r="A1932" s="6" t="s">
        <v>3790</v>
      </c>
      <c r="B1932" s="8" t="s">
        <v>3791</v>
      </c>
      <c r="C1932" s="8" t="s">
        <v>110</v>
      </c>
      <c r="D1932" s="8" t="s">
        <v>3792</v>
      </c>
      <c r="E1932" s="8" t="s">
        <v>63</v>
      </c>
      <c r="F1932" s="8">
        <v>0</v>
      </c>
      <c r="G1932" s="8">
        <v>3</v>
      </c>
      <c r="H1932" s="6" t="s">
        <v>344</v>
      </c>
      <c r="I1932" s="176" t="s">
        <v>11389</v>
      </c>
      <c r="J1932" s="176" t="s">
        <v>11389</v>
      </c>
      <c r="K1932" s="176" t="s">
        <v>11388</v>
      </c>
      <c r="L1932" s="8">
        <v>14</v>
      </c>
      <c r="M1932" s="116"/>
      <c r="P19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&lt;tr&gt;&lt;td&gt;60223-4400&lt;/td&gt;&lt;td&gt;4200mm span, 2100mm rise reinforced concrete box culvert, triple barrel&lt;/td&gt;&lt;td&gt;m&lt;/td&gt;&lt;td&gt;14 FEET SPAN, 7 FEET RISE REINFORCED CONCRETE BOX CULVERT, TRIPLE BARREL&lt;/td&gt;&lt;td&gt;LNFT&lt;/td&gt;&lt;td&gt;0&lt;/td&gt;&lt;td&gt;3&lt;/td&gt;&lt;td&gt;N&lt;/td&gt;&lt;td&gt; &lt;/td&gt;&lt;td&gt;&lt;/td&gt;&lt;/tr&gt;</v>
      </c>
      <c r="Q1932" s="106" t="str">
        <f>IF(PayItems[[#This Row],[Date Added / Modified]]&gt;0,TEXT(PayItems[[#This Row],[Date Added / Modified]],"m/d/yyy"),"")</f>
        <v/>
      </c>
    </row>
    <row r="1933" spans="1:17" s="88" customFormat="1" x14ac:dyDescent="0.2">
      <c r="A1933" s="6" t="s">
        <v>3793</v>
      </c>
      <c r="B1933" s="8" t="s">
        <v>3794</v>
      </c>
      <c r="C1933" s="8" t="s">
        <v>110</v>
      </c>
      <c r="D1933" s="8" t="s">
        <v>3795</v>
      </c>
      <c r="E1933" s="8" t="s">
        <v>63</v>
      </c>
      <c r="F1933" s="8">
        <v>0</v>
      </c>
      <c r="G1933" s="8">
        <v>3</v>
      </c>
      <c r="H1933" s="6" t="s">
        <v>344</v>
      </c>
      <c r="I1933" s="176" t="s">
        <v>11389</v>
      </c>
      <c r="J1933" s="176" t="s">
        <v>11389</v>
      </c>
      <c r="K1933" s="176" t="s">
        <v>11388</v>
      </c>
      <c r="L1933" s="8">
        <v>14</v>
      </c>
      <c r="M1933" s="116"/>
      <c r="N1933" s="6"/>
      <c r="O1933" s="6"/>
      <c r="P19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&lt;tr&gt;&lt;td&gt;60223-4450&lt;/td&gt;&lt;td&gt;4200mm span, 2400mm rise reinforced concrete box culvert, triple barrel&lt;/td&gt;&lt;td&gt;m&lt;/td&gt;&lt;td&gt;14 FEET SPAN, 8 FEET RISE REINFORCED CONCRETE BOX CULVERT, TRIPLE BARREL&lt;/td&gt;&lt;td&gt;LNFT&lt;/td&gt;&lt;td&gt;0&lt;/td&gt;&lt;td&gt;3&lt;/td&gt;&lt;td&gt;N&lt;/td&gt;&lt;td&gt; &lt;/td&gt;&lt;td&gt;&lt;/td&gt;&lt;/tr&gt;</v>
      </c>
      <c r="Q1933" s="106" t="str">
        <f>IF(PayItems[[#This Row],[Date Added / Modified]]&gt;0,TEXT(PayItems[[#This Row],[Date Added / Modified]],"m/d/yyy"),"")</f>
        <v/>
      </c>
    </row>
    <row r="1934" spans="1:17" s="88" customFormat="1" x14ac:dyDescent="0.2">
      <c r="A1934" s="6" t="s">
        <v>3796</v>
      </c>
      <c r="B1934" s="8" t="s">
        <v>3797</v>
      </c>
      <c r="C1934" s="8" t="s">
        <v>110</v>
      </c>
      <c r="D1934" s="8" t="s">
        <v>3798</v>
      </c>
      <c r="E1934" s="8" t="s">
        <v>63</v>
      </c>
      <c r="F1934" s="8">
        <v>0</v>
      </c>
      <c r="G1934" s="8">
        <v>3</v>
      </c>
      <c r="H1934" s="6" t="s">
        <v>344</v>
      </c>
      <c r="I1934" s="176" t="s">
        <v>11389</v>
      </c>
      <c r="J1934" s="176" t="s">
        <v>11389</v>
      </c>
      <c r="K1934" s="176" t="s">
        <v>11388</v>
      </c>
      <c r="L1934" s="8">
        <v>14</v>
      </c>
      <c r="M1934" s="116"/>
      <c r="N1934" s="6"/>
      <c r="O1934" s="6"/>
      <c r="P19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&lt;tr&gt;&lt;td&gt;60223-4500&lt;/td&gt;&lt;td&gt;4200mm span, 2700mm rise reinforced concrete box culvert, triple barrel&lt;/td&gt;&lt;td&gt;m&lt;/td&gt;&lt;td&gt;14 FEET SPAN, 9 FEET RISE REINFORCED CONCRETE BOX CULVERT, TRIPLE BARREL&lt;/td&gt;&lt;td&gt;LNFT&lt;/td&gt;&lt;td&gt;0&lt;/td&gt;&lt;td&gt;3&lt;/td&gt;&lt;td&gt;N&lt;/td&gt;&lt;td&gt; &lt;/td&gt;&lt;td&gt;&lt;/td&gt;&lt;/tr&gt;</v>
      </c>
      <c r="Q1934" s="106" t="str">
        <f>IF(PayItems[[#This Row],[Date Added / Modified]]&gt;0,TEXT(PayItems[[#This Row],[Date Added / Modified]],"m/d/yyy"),"")</f>
        <v/>
      </c>
    </row>
    <row r="1935" spans="1:17" s="88" customFormat="1" x14ac:dyDescent="0.2">
      <c r="A1935" s="6" t="s">
        <v>3799</v>
      </c>
      <c r="B1935" s="8" t="s">
        <v>3800</v>
      </c>
      <c r="C1935" s="8" t="s">
        <v>110</v>
      </c>
      <c r="D1935" s="8" t="s">
        <v>3801</v>
      </c>
      <c r="E1935" s="8" t="s">
        <v>63</v>
      </c>
      <c r="F1935" s="8">
        <v>0</v>
      </c>
      <c r="G1935" s="8">
        <v>3</v>
      </c>
      <c r="H1935" s="6" t="s">
        <v>344</v>
      </c>
      <c r="I1935" s="176" t="s">
        <v>11389</v>
      </c>
      <c r="J1935" s="176" t="s">
        <v>11389</v>
      </c>
      <c r="K1935" s="176" t="s">
        <v>11388</v>
      </c>
      <c r="L1935" s="8">
        <v>14</v>
      </c>
      <c r="M1935" s="116"/>
      <c r="N1935" s="6"/>
      <c r="O1935" s="6"/>
      <c r="P19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&lt;tr&gt;&lt;td&gt;60223-4550&lt;/td&gt;&lt;td&gt;4200mm span, 3000mm rise reinforced concrete box culvert, triple barrel&lt;/td&gt;&lt;td&gt;m&lt;/td&gt;&lt;td&gt;14 FEET SPAN, 10 FEET RISE REINFORCED CONCRETE BOX CULVERT, TRIPLE BARREL&lt;/td&gt;&lt;td&gt;LNFT&lt;/td&gt;&lt;td&gt;0&lt;/td&gt;&lt;td&gt;3&lt;/td&gt;&lt;td&gt;N&lt;/td&gt;&lt;td&gt; &lt;/td&gt;&lt;td&gt;&lt;/td&gt;&lt;/tr&gt;</v>
      </c>
      <c r="Q1935" s="106" t="str">
        <f>IF(PayItems[[#This Row],[Date Added / Modified]]&gt;0,TEXT(PayItems[[#This Row],[Date Added / Modified]],"m/d/yyy"),"")</f>
        <v/>
      </c>
    </row>
    <row r="1936" spans="1:17" x14ac:dyDescent="0.2">
      <c r="A1936" s="6" t="s">
        <v>3802</v>
      </c>
      <c r="B1936" s="8" t="s">
        <v>3803</v>
      </c>
      <c r="C1936" s="8" t="s">
        <v>110</v>
      </c>
      <c r="D1936" s="8" t="s">
        <v>3804</v>
      </c>
      <c r="E1936" s="8" t="s">
        <v>63</v>
      </c>
      <c r="F1936" s="8">
        <v>0</v>
      </c>
      <c r="G1936" s="8">
        <v>3</v>
      </c>
      <c r="H1936" s="6" t="s">
        <v>344</v>
      </c>
      <c r="I1936" s="176" t="s">
        <v>11389</v>
      </c>
      <c r="J1936" s="176" t="s">
        <v>11389</v>
      </c>
      <c r="K1936" s="176" t="s">
        <v>11388</v>
      </c>
      <c r="L1936" s="8">
        <v>14</v>
      </c>
      <c r="M1936" s="116"/>
      <c r="P19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&lt;tr&gt;&lt;td&gt;60223-4600&lt;/td&gt;&lt;td&gt;4200mm span, 3300mm rise reinforced concrete box culvert, triple barrel&lt;/td&gt;&lt;td&gt;m&lt;/td&gt;&lt;td&gt;14 FEET SPAN, 11 FEET RISE REINFORCED CONCRETE BOX CULVERT, TRIPLE BARREL&lt;/td&gt;&lt;td&gt;LNFT&lt;/td&gt;&lt;td&gt;0&lt;/td&gt;&lt;td&gt;3&lt;/td&gt;&lt;td&gt;N&lt;/td&gt;&lt;td&gt; &lt;/td&gt;&lt;td&gt;&lt;/td&gt;&lt;/tr&gt;</v>
      </c>
      <c r="Q1936" s="106" t="str">
        <f>IF(PayItems[[#This Row],[Date Added / Modified]]&gt;0,TEXT(PayItems[[#This Row],[Date Added / Modified]],"m/d/yyy"),"")</f>
        <v/>
      </c>
    </row>
    <row r="1937" spans="1:17" x14ac:dyDescent="0.2">
      <c r="A1937" s="6" t="s">
        <v>3805</v>
      </c>
      <c r="B1937" s="8" t="s">
        <v>3806</v>
      </c>
      <c r="C1937" s="8" t="s">
        <v>110</v>
      </c>
      <c r="D1937" s="8" t="s">
        <v>3807</v>
      </c>
      <c r="E1937" s="8" t="s">
        <v>63</v>
      </c>
      <c r="F1937" s="8">
        <v>0</v>
      </c>
      <c r="G1937" s="8">
        <v>3</v>
      </c>
      <c r="H1937" s="6" t="s">
        <v>344</v>
      </c>
      <c r="I1937" s="176" t="s">
        <v>11389</v>
      </c>
      <c r="J1937" s="176" t="s">
        <v>11389</v>
      </c>
      <c r="K1937" s="176" t="s">
        <v>11388</v>
      </c>
      <c r="L1937" s="8">
        <v>14</v>
      </c>
      <c r="M1937" s="116"/>
      <c r="P19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&lt;tr&gt;&lt;td&gt;60223-4650&lt;/td&gt;&lt;td&gt;4200mm span, 3600mm rise reinforced concrete box culvert, triple barrel&lt;/td&gt;&lt;td&gt;m&lt;/td&gt;&lt;td&gt;14 FEET SPAN, 12 FEET RISE REINFORCED CONCRETE BOX CULVERT, TRIPLE BARREL&lt;/td&gt;&lt;td&gt;LNFT&lt;/td&gt;&lt;td&gt;0&lt;/td&gt;&lt;td&gt;3&lt;/td&gt;&lt;td&gt;N&lt;/td&gt;&lt;td&gt; &lt;/td&gt;&lt;td&gt;&lt;/td&gt;&lt;/tr&gt;</v>
      </c>
      <c r="Q1937" s="106" t="str">
        <f>IF(PayItems[[#This Row],[Date Added / Modified]]&gt;0,TEXT(PayItems[[#This Row],[Date Added / Modified]],"m/d/yyy"),"")</f>
        <v/>
      </c>
    </row>
    <row r="1938" spans="1:17" x14ac:dyDescent="0.2">
      <c r="A1938" s="6" t="s">
        <v>3808</v>
      </c>
      <c r="B1938" s="8" t="s">
        <v>3809</v>
      </c>
      <c r="C1938" s="8" t="s">
        <v>110</v>
      </c>
      <c r="D1938" s="8" t="s">
        <v>3810</v>
      </c>
      <c r="E1938" s="8" t="s">
        <v>63</v>
      </c>
      <c r="F1938" s="8">
        <v>0</v>
      </c>
      <c r="G1938" s="8">
        <v>3</v>
      </c>
      <c r="H1938" s="6" t="s">
        <v>344</v>
      </c>
      <c r="I1938" s="176" t="s">
        <v>11389</v>
      </c>
      <c r="J1938" s="176" t="s">
        <v>11389</v>
      </c>
      <c r="K1938" s="176" t="s">
        <v>11388</v>
      </c>
      <c r="L1938" s="8">
        <v>14</v>
      </c>
      <c r="M1938" s="116"/>
      <c r="P19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&lt;tr&gt;&lt;td&gt;60223-4700&lt;/td&gt;&lt;td&gt;4200mm span, 4200mm rise reinforced concrete box culvert, triple barrel&lt;/td&gt;&lt;td&gt;m&lt;/td&gt;&lt;td&gt;14 FEET SPAN, 14 FEET RISE REINFORCED CONCRETE BOX CULVERT, TRIPLE BARREL&lt;/td&gt;&lt;td&gt;LNFT&lt;/td&gt;&lt;td&gt;0&lt;/td&gt;&lt;td&gt;3&lt;/td&gt;&lt;td&gt;N&lt;/td&gt;&lt;td&gt; &lt;/td&gt;&lt;td&gt;&lt;/td&gt;&lt;/tr&gt;</v>
      </c>
      <c r="Q1938" s="106" t="str">
        <f>IF(PayItems[[#This Row],[Date Added / Modified]]&gt;0,TEXT(PayItems[[#This Row],[Date Added / Modified]],"m/d/yyy"),"")</f>
        <v/>
      </c>
    </row>
    <row r="1939" spans="1:17" x14ac:dyDescent="0.2">
      <c r="A1939" s="6" t="s">
        <v>3811</v>
      </c>
      <c r="B1939" s="8" t="s">
        <v>3812</v>
      </c>
      <c r="C1939" s="8" t="s">
        <v>110</v>
      </c>
      <c r="D1939" s="8" t="s">
        <v>3813</v>
      </c>
      <c r="E1939" s="8" t="s">
        <v>63</v>
      </c>
      <c r="F1939" s="8">
        <v>0</v>
      </c>
      <c r="G1939" s="8">
        <v>3</v>
      </c>
      <c r="H1939" s="6" t="s">
        <v>344</v>
      </c>
      <c r="I1939" s="176" t="s">
        <v>11389</v>
      </c>
      <c r="J1939" s="176" t="s">
        <v>11389</v>
      </c>
      <c r="K1939" s="176" t="s">
        <v>11388</v>
      </c>
      <c r="L1939" s="8">
        <v>14</v>
      </c>
      <c r="M1939" s="116"/>
      <c r="P19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&lt;tr&gt;&lt;td&gt;60223-4750&lt;/td&gt;&lt;td&gt;4200mm span, 4800mm rise reinforced concrete box culvert, triple barrel&lt;/td&gt;&lt;td&gt;m&lt;/td&gt;&lt;td&gt;14 FEET SPAN, 16 FEET RISE REINFORCED CONCRETE BOX CULVERT, TRIPLE BARREL&lt;/td&gt;&lt;td&gt;LNFT&lt;/td&gt;&lt;td&gt;0&lt;/td&gt;&lt;td&gt;3&lt;/td&gt;&lt;td&gt;N&lt;/td&gt;&lt;td&gt; &lt;/td&gt;&lt;td&gt;&lt;/td&gt;&lt;/tr&gt;</v>
      </c>
      <c r="Q1939" s="106" t="str">
        <f>IF(PayItems[[#This Row],[Date Added / Modified]]&gt;0,TEXT(PayItems[[#This Row],[Date Added / Modified]],"m/d/yyy"),"")</f>
        <v/>
      </c>
    </row>
    <row r="1940" spans="1:17" x14ac:dyDescent="0.2">
      <c r="A1940" s="6" t="s">
        <v>3814</v>
      </c>
      <c r="B1940" s="8" t="s">
        <v>3815</v>
      </c>
      <c r="C1940" s="8" t="s">
        <v>110</v>
      </c>
      <c r="D1940" s="8" t="s">
        <v>3816</v>
      </c>
      <c r="E1940" s="8" t="s">
        <v>63</v>
      </c>
      <c r="F1940" s="8">
        <v>0</v>
      </c>
      <c r="G1940" s="8">
        <v>3</v>
      </c>
      <c r="H1940" s="6" t="s">
        <v>344</v>
      </c>
      <c r="I1940" s="176" t="s">
        <v>11389</v>
      </c>
      <c r="J1940" s="176" t="s">
        <v>11389</v>
      </c>
      <c r="K1940" s="176" t="s">
        <v>11388</v>
      </c>
      <c r="L1940" s="8">
        <v>14</v>
      </c>
      <c r="M1940" s="116"/>
      <c r="P19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&lt;tr&gt;&lt;td&gt;60223-4800&lt;/td&gt;&lt;td&gt;7200mm span, 2400mm rise reinforced concrete box culvert, triple barrel&lt;/td&gt;&lt;td&gt;m&lt;/td&gt;&lt;td&gt;24 FEET SPAN, 8 FEET RISE REINFORCED CONCRETE BOX CULVERT, TRIPLE BARREL&lt;/td&gt;&lt;td&gt;LNFT&lt;/td&gt;&lt;td&gt;0&lt;/td&gt;&lt;td&gt;3&lt;/td&gt;&lt;td&gt;N&lt;/td&gt;&lt;td&gt; &lt;/td&gt;&lt;td&gt;&lt;/td&gt;&lt;/tr&gt;</v>
      </c>
      <c r="Q1940" s="106" t="str">
        <f>IF(PayItems[[#This Row],[Date Added / Modified]]&gt;0,TEXT(PayItems[[#This Row],[Date Added / Modified]],"m/d/yyy"),"")</f>
        <v/>
      </c>
    </row>
    <row r="1941" spans="1:17" x14ac:dyDescent="0.2">
      <c r="A1941" s="34" t="s">
        <v>10167</v>
      </c>
      <c r="B1941" s="33" t="s">
        <v>10168</v>
      </c>
      <c r="C1941" s="33" t="s">
        <v>110</v>
      </c>
      <c r="D1941" s="33" t="s">
        <v>10169</v>
      </c>
      <c r="E1941" s="33" t="s">
        <v>63</v>
      </c>
      <c r="F1941" s="35">
        <v>0</v>
      </c>
      <c r="G1941" s="35">
        <v>3</v>
      </c>
      <c r="H1941" t="s">
        <v>344</v>
      </c>
      <c r="I1941" s="176" t="s">
        <v>11389</v>
      </c>
      <c r="J1941" s="176" t="s">
        <v>11389</v>
      </c>
      <c r="K1941" s="176" t="s">
        <v>11388</v>
      </c>
      <c r="L1941" s="8">
        <v>14</v>
      </c>
      <c r="M1941" s="119">
        <v>42247</v>
      </c>
      <c r="N1941" s="53" t="s">
        <v>9977</v>
      </c>
      <c r="O1941" s="106"/>
      <c r="P19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&lt;tr&gt;&lt;td&gt;60225-1722&lt;/td&gt;&lt;td&gt;2100mm span, 1500mm rise reinforced concrete box culvert, quintuple barrel&lt;/td&gt;&lt;td&gt;m&lt;/td&gt;&lt;td&gt;7 FEET SPAN, 5 FEET RISE REINFORCED CONCRETE BOX CULVERT, QUINTUPLE BARREL&lt;/td&gt;&lt;td&gt;LNFT&lt;/td&gt;&lt;td&gt;0&lt;/td&gt;&lt;td&gt;3&lt;/td&gt;&lt;td&gt;N&lt;/td&gt;&lt;td&gt;8/31/2015&lt;/td&gt;&lt;td&gt;&lt;/td&gt;&lt;/tr&gt;</v>
      </c>
      <c r="Q1941" s="106" t="str">
        <f>IF(PayItems[[#This Row],[Date Added / Modified]]&gt;0,TEXT(PayItems[[#This Row],[Date Added / Modified]],"m/d/yyy"),"")</f>
        <v>8/31/2015</v>
      </c>
    </row>
    <row r="1942" spans="1:17" x14ac:dyDescent="0.2">
      <c r="A1942" s="34" t="s">
        <v>10170</v>
      </c>
      <c r="B1942" s="33" t="s">
        <v>10171</v>
      </c>
      <c r="C1942" s="33" t="s">
        <v>110</v>
      </c>
      <c r="D1942" s="33" t="s">
        <v>10172</v>
      </c>
      <c r="E1942" s="33" t="s">
        <v>63</v>
      </c>
      <c r="F1942" s="35">
        <v>0</v>
      </c>
      <c r="G1942" s="35">
        <v>3</v>
      </c>
      <c r="H1942" t="s">
        <v>344</v>
      </c>
      <c r="I1942" s="176" t="s">
        <v>11389</v>
      </c>
      <c r="J1942" s="176" t="s">
        <v>11389</v>
      </c>
      <c r="K1942" s="176" t="s">
        <v>11388</v>
      </c>
      <c r="L1942" s="8">
        <v>14</v>
      </c>
      <c r="M1942" s="119">
        <v>42247</v>
      </c>
      <c r="N1942" s="53" t="s">
        <v>9977</v>
      </c>
      <c r="O1942" s="106"/>
      <c r="P19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&lt;tr&gt;&lt;td&gt;60225-1725&lt;/td&gt;&lt;td&gt;2100mm span, 1800mm rise reinforced concrete box culvert, quintuple barrel&lt;/td&gt;&lt;td&gt;m&lt;/td&gt;&lt;td&gt;7 FEET SPAN, 6 FEET RISE REINFORCED CONCRETE BOX CULVERT, QUINTUPLE BARREL&lt;/td&gt;&lt;td&gt;LNFT&lt;/td&gt;&lt;td&gt;0&lt;/td&gt;&lt;td&gt;3&lt;/td&gt;&lt;td&gt;N&lt;/td&gt;&lt;td&gt;8/31/2015&lt;/td&gt;&lt;td&gt;&lt;/td&gt;&lt;/tr&gt;</v>
      </c>
      <c r="Q1942" s="106" t="str">
        <f>IF(PayItems[[#This Row],[Date Added / Modified]]&gt;0,TEXT(PayItems[[#This Row],[Date Added / Modified]],"m/d/yyy"),"")</f>
        <v>8/31/2015</v>
      </c>
    </row>
    <row r="1943" spans="1:17" x14ac:dyDescent="0.2">
      <c r="A1943" s="6" t="s">
        <v>3817</v>
      </c>
      <c r="B1943" s="8" t="s">
        <v>9</v>
      </c>
      <c r="C1943" s="8" t="s">
        <v>6</v>
      </c>
      <c r="D1943" s="8" t="s">
        <v>3818</v>
      </c>
      <c r="E1943" s="8" t="s">
        <v>59</v>
      </c>
      <c r="F1943" s="8">
        <v>0</v>
      </c>
      <c r="G1943" s="8">
        <v>3</v>
      </c>
      <c r="H1943" s="6" t="s">
        <v>344</v>
      </c>
      <c r="I1943" s="176" t="s">
        <v>11389</v>
      </c>
      <c r="J1943" s="176" t="s">
        <v>11389</v>
      </c>
      <c r="K1943" s="176" t="s">
        <v>11388</v>
      </c>
      <c r="L1943" s="8">
        <v>14</v>
      </c>
      <c r="M1943" s="116"/>
      <c r="P19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&lt;tr&gt;&lt;td&gt;60226-0000&lt;/td&gt;&lt;td&gt;End section for reinforced concrete box culvert&lt;/td&gt;&lt;td&gt;Each&lt;/td&gt;&lt;td&gt;END SECTION FOR REINFORCED CONCRETE BOX CULVERT&lt;/td&gt;&lt;td&gt;EACH&lt;/td&gt;&lt;td&gt;0&lt;/td&gt;&lt;td&gt;3&lt;/td&gt;&lt;td&gt;N&lt;/td&gt;&lt;td&gt; &lt;/td&gt;&lt;td&gt;&lt;/td&gt;&lt;/tr&gt;</v>
      </c>
      <c r="Q1943" s="123" t="str">
        <f>IF(PayItems[[#This Row],[Date Added / Modified]]&gt;0,TEXT(PayItems[[#This Row],[Date Added / Modified]],"m/d/yyy"),"")</f>
        <v/>
      </c>
    </row>
    <row r="1944" spans="1:17" x14ac:dyDescent="0.2">
      <c r="A1944" s="55" t="s">
        <v>11085</v>
      </c>
      <c r="B1944" s="58" t="s">
        <v>11084</v>
      </c>
      <c r="C1944" s="45" t="s">
        <v>110</v>
      </c>
      <c r="D1944" s="45" t="s">
        <v>11086</v>
      </c>
      <c r="E1944" s="102" t="s">
        <v>63</v>
      </c>
      <c r="F1944" s="145">
        <v>0</v>
      </c>
      <c r="G1944" s="145">
        <v>3</v>
      </c>
      <c r="H1944" s="106" t="s">
        <v>344</v>
      </c>
      <c r="I1944" s="176" t="s">
        <v>11389</v>
      </c>
      <c r="J1944" s="176" t="s">
        <v>11389</v>
      </c>
      <c r="K1944" s="176" t="s">
        <v>11388</v>
      </c>
      <c r="L1944" s="145">
        <v>14</v>
      </c>
      <c r="M1944" s="116">
        <v>43621</v>
      </c>
      <c r="N1944" s="106" t="s">
        <v>9962</v>
      </c>
      <c r="O1944" s="143"/>
      <c r="P1944"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&lt;tr&gt;&lt;td&gt;60227-0000&lt;/td&gt;&lt;td&gt;Reinforced concrete box culvert&lt;/td&gt;&lt;td&gt;m&lt;/td&gt;&lt;td&gt;REINFORCED CONCRETE BOX CULVERT&lt;/td&gt;&lt;td&gt;LNFT&lt;/td&gt;&lt;td&gt;0&lt;/td&gt;&lt;td&gt;3&lt;/td&gt;&lt;td&gt;N&lt;/td&gt;&lt;td&gt;6/5/2019&lt;/td&gt;&lt;td&gt;&lt;/td&gt;&lt;/tr&gt;</v>
      </c>
      <c r="Q1944" s="123" t="str">
        <f>IF(PayItems[[#This Row],[Date Added / Modified]]&gt;0,TEXT(PayItems[[#This Row],[Date Added / Modified]],"m/d/yyy"),"")</f>
        <v>6/5/2019</v>
      </c>
    </row>
    <row r="1945" spans="1:17" x14ac:dyDescent="0.2">
      <c r="A1945" s="6" t="s">
        <v>3819</v>
      </c>
      <c r="B1945" s="8" t="s">
        <v>0</v>
      </c>
      <c r="C1945" s="8" t="s">
        <v>6</v>
      </c>
      <c r="D1945" s="8" t="s">
        <v>3820</v>
      </c>
      <c r="E1945" s="8" t="s">
        <v>59</v>
      </c>
      <c r="F1945" s="8">
        <v>0</v>
      </c>
      <c r="G1945" s="8">
        <v>3</v>
      </c>
      <c r="H1945" s="6" t="s">
        <v>344</v>
      </c>
      <c r="I1945" s="176" t="s">
        <v>11389</v>
      </c>
      <c r="J1945" s="176" t="s">
        <v>11389</v>
      </c>
      <c r="K1945" s="176" t="s">
        <v>11388</v>
      </c>
      <c r="L1945" s="8">
        <v>14</v>
      </c>
      <c r="M1945" s="116"/>
      <c r="P19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&lt;tr&gt;&lt;td&gt;60230-0000&lt;/td&gt;&lt;td&gt;Debris rack&lt;/td&gt;&lt;td&gt;Each&lt;/td&gt;&lt;td&gt;DEBRIS RACK&lt;/td&gt;&lt;td&gt;EACH&lt;/td&gt;&lt;td&gt;0&lt;/td&gt;&lt;td&gt;3&lt;/td&gt;&lt;td&gt;N&lt;/td&gt;&lt;td&gt; &lt;/td&gt;&lt;td&gt;&lt;/td&gt;&lt;/tr&gt;</v>
      </c>
      <c r="Q1945" s="106" t="str">
        <f>IF(PayItems[[#This Row],[Date Added / Modified]]&gt;0,TEXT(PayItems[[#This Row],[Date Added / Modified]],"m/d/yyy"),"")</f>
        <v/>
      </c>
    </row>
    <row r="1946" spans="1:17" s="88" customFormat="1" x14ac:dyDescent="0.2">
      <c r="A1946" s="88" t="s">
        <v>11466</v>
      </c>
      <c r="B1946" s="104" t="s">
        <v>158</v>
      </c>
      <c r="C1946" s="104" t="s">
        <v>6</v>
      </c>
      <c r="D1946" s="104" t="s">
        <v>3821</v>
      </c>
      <c r="E1946" s="104" t="s">
        <v>59</v>
      </c>
      <c r="F1946" s="104">
        <v>0</v>
      </c>
      <c r="G1946" s="104">
        <v>3</v>
      </c>
      <c r="H1946" s="104" t="s">
        <v>344</v>
      </c>
      <c r="I1946" s="176" t="s">
        <v>11389</v>
      </c>
      <c r="J1946" s="176" t="s">
        <v>11389</v>
      </c>
      <c r="K1946" s="176" t="s">
        <v>11388</v>
      </c>
      <c r="L1946" s="104">
        <v>14</v>
      </c>
      <c r="M1946" s="116">
        <v>45496</v>
      </c>
      <c r="P1946" s="42"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&lt;tr&gt;&lt;td&gt;60231-1000&lt;/td&gt;&lt;td&gt;Dissipator, pipe&lt;/td&gt;&lt;td&gt;Each&lt;/td&gt;&lt;td&gt;DISSIPATOR, PIPE&lt;/td&gt;&lt;td&gt;EACH&lt;/td&gt;&lt;td&gt;0&lt;/td&gt;&lt;td&gt;3&lt;/td&gt;&lt;td&gt;N&lt;/td&gt;&lt;td&gt;7/23/2024&lt;/td&gt;&lt;td&gt;&lt;/td&gt;&lt;/tr&gt;</v>
      </c>
      <c r="Q1946" s="106" t="str">
        <f>IF(PayItems[[#This Row],[Date Added / Modified]]&gt;0,TEXT(PayItems[[#This Row],[Date Added / Modified]],"m/d/yyy"),"")</f>
        <v>7/23/2024</v>
      </c>
    </row>
    <row r="1947" spans="1:17" x14ac:dyDescent="0.2">
      <c r="A1947" s="106" t="s">
        <v>11210</v>
      </c>
      <c r="B1947" s="45" t="s">
        <v>11218</v>
      </c>
      <c r="C1947" s="88" t="s">
        <v>6</v>
      </c>
      <c r="D1947" s="45" t="s">
        <v>11221</v>
      </c>
      <c r="E1947" s="104" t="s">
        <v>59</v>
      </c>
      <c r="F1947" s="104">
        <v>0</v>
      </c>
      <c r="G1947" s="104">
        <v>3</v>
      </c>
      <c r="H1947" s="88" t="s">
        <v>344</v>
      </c>
      <c r="I1947" s="176" t="s">
        <v>11389</v>
      </c>
      <c r="J1947" s="176" t="s">
        <v>11389</v>
      </c>
      <c r="K1947" s="176" t="s">
        <v>11388</v>
      </c>
      <c r="L1947" s="104">
        <v>14</v>
      </c>
      <c r="M1947" s="116">
        <v>43941</v>
      </c>
      <c r="N1947" s="106" t="s">
        <v>9977</v>
      </c>
      <c r="O1947" s="88"/>
      <c r="P19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&lt;tr&gt;&lt;td&gt;60233-1100&lt;/td&gt;&lt;td&gt;Metal headwall for 1650mm equivalent diameter arch or elliptical pipe culvert&lt;/td&gt;&lt;td&gt;Each&lt;/td&gt;&lt;td&gt;METAL HEADWALL FOR 66-INCH EQUIVALENT DIAMETER ARCH OR ELLIPTICAL PIPE CULVERT&lt;/td&gt;&lt;td&gt;EACH&lt;/td&gt;&lt;td&gt;0&lt;/td&gt;&lt;td&gt;3&lt;/td&gt;&lt;td&gt;N&lt;/td&gt;&lt;td&gt;4/20/2020&lt;/td&gt;&lt;td&gt;&lt;/td&gt;&lt;/tr&gt;</v>
      </c>
      <c r="Q1947" s="106" t="str">
        <f>IF(PayItems[[#This Row],[Date Added / Modified]]&gt;0,TEXT(PayItems[[#This Row],[Date Added / Modified]],"m/d/yyy"),"")</f>
        <v>4/20/2020</v>
      </c>
    </row>
    <row r="1948" spans="1:17" x14ac:dyDescent="0.2">
      <c r="A1948" s="106" t="s">
        <v>11212</v>
      </c>
      <c r="B1948" s="45" t="s">
        <v>11219</v>
      </c>
      <c r="C1948" s="88" t="s">
        <v>6</v>
      </c>
      <c r="D1948" s="45" t="s">
        <v>11222</v>
      </c>
      <c r="E1948" s="104" t="s">
        <v>59</v>
      </c>
      <c r="F1948" s="104">
        <v>0</v>
      </c>
      <c r="G1948" s="104">
        <v>3</v>
      </c>
      <c r="H1948" s="88" t="s">
        <v>344</v>
      </c>
      <c r="I1948" s="176" t="s">
        <v>11389</v>
      </c>
      <c r="J1948" s="176" t="s">
        <v>11389</v>
      </c>
      <c r="K1948" s="176" t="s">
        <v>11388</v>
      </c>
      <c r="L1948" s="104">
        <v>14</v>
      </c>
      <c r="M1948" s="116">
        <v>43941</v>
      </c>
      <c r="N1948" s="106" t="s">
        <v>9977</v>
      </c>
      <c r="O1948" s="88"/>
      <c r="P19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&lt;tr&gt;&lt;td&gt;60233-1200&lt;/td&gt;&lt;td&gt;Metal headwall for 1800mm equivalent diameter arch or elliptical pipe culvert&lt;/td&gt;&lt;td&gt;Each&lt;/td&gt;&lt;td&gt;METAL HEADWALL FOR 72-INCH EQUIVALENT DIAMETER ARCH OR ELLIPTICAL PIPE CULVERT&lt;/td&gt;&lt;td&gt;EACH&lt;/td&gt;&lt;td&gt;0&lt;/td&gt;&lt;td&gt;3&lt;/td&gt;&lt;td&gt;N&lt;/td&gt;&lt;td&gt;4/20/2020&lt;/td&gt;&lt;td&gt;&lt;/td&gt;&lt;/tr&gt;</v>
      </c>
      <c r="Q1948" s="106" t="str">
        <f>IF(PayItems[[#This Row],[Date Added / Modified]]&gt;0,TEXT(PayItems[[#This Row],[Date Added / Modified]],"m/d/yyy"),"")</f>
        <v>4/20/2020</v>
      </c>
    </row>
    <row r="1949" spans="1:17" x14ac:dyDescent="0.2">
      <c r="A1949" s="106" t="s">
        <v>11211</v>
      </c>
      <c r="B1949" s="45" t="s">
        <v>11220</v>
      </c>
      <c r="C1949" s="88" t="s">
        <v>6</v>
      </c>
      <c r="D1949" s="45" t="s">
        <v>11223</v>
      </c>
      <c r="E1949" s="104" t="s">
        <v>59</v>
      </c>
      <c r="F1949" s="104">
        <v>0</v>
      </c>
      <c r="G1949" s="104">
        <v>3</v>
      </c>
      <c r="H1949" s="88" t="s">
        <v>344</v>
      </c>
      <c r="I1949" s="176" t="s">
        <v>11389</v>
      </c>
      <c r="J1949" s="176" t="s">
        <v>11389</v>
      </c>
      <c r="K1949" s="176" t="s">
        <v>11388</v>
      </c>
      <c r="L1949" s="104">
        <v>14</v>
      </c>
      <c r="M1949" s="116">
        <v>43941</v>
      </c>
      <c r="N1949" s="106" t="s">
        <v>9977</v>
      </c>
      <c r="O1949" s="88"/>
      <c r="P19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&lt;tr&gt;&lt;td&gt;60233-1500&lt;/td&gt;&lt;td&gt;Metal headwall for 2250mm equivalent diameter arch or elliptical pipe culvert&lt;/td&gt;&lt;td&gt;Each&lt;/td&gt;&lt;td&gt;METAL HEADWALL FOR 90-INCH EQUIVALENT DIAMETER ARCH OR ELLIPTICAL PIPE CULVERT&lt;/td&gt;&lt;td&gt;EACH&lt;/td&gt;&lt;td&gt;0&lt;/td&gt;&lt;td&gt;3&lt;/td&gt;&lt;td&gt;N&lt;/td&gt;&lt;td&gt;4/20/2020&lt;/td&gt;&lt;td&gt;&lt;/td&gt;&lt;/tr&gt;</v>
      </c>
      <c r="Q1949" s="106" t="str">
        <f>IF(PayItems[[#This Row],[Date Added / Modified]]&gt;0,TEXT(PayItems[[#This Row],[Date Added / Modified]],"m/d/yyy"),"")</f>
        <v>4/20/2020</v>
      </c>
    </row>
    <row r="1950" spans="1:17" x14ac:dyDescent="0.2">
      <c r="A1950" s="6" t="s">
        <v>4148</v>
      </c>
      <c r="B1950" s="8" t="s">
        <v>4149</v>
      </c>
      <c r="C1950" s="8" t="s">
        <v>110</v>
      </c>
      <c r="D1950" s="8" t="s">
        <v>4150</v>
      </c>
      <c r="E1950" s="8" t="s">
        <v>63</v>
      </c>
      <c r="F1950" s="8">
        <v>0</v>
      </c>
      <c r="G1950" s="8">
        <v>3</v>
      </c>
      <c r="H1950" s="6" t="s">
        <v>344</v>
      </c>
      <c r="I1950" s="176" t="s">
        <v>11389</v>
      </c>
      <c r="J1950" s="176" t="s">
        <v>11389</v>
      </c>
      <c r="K1950" s="176" t="s">
        <v>11388</v>
      </c>
      <c r="L1950" s="8">
        <v>14</v>
      </c>
      <c r="M1950" s="116"/>
      <c r="P19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&lt;tr&gt;&lt;td&gt;60301-0100&lt;/td&gt;&lt;td&gt;1500mm structural plate pipe&lt;/td&gt;&lt;td&gt;m&lt;/td&gt;&lt;td&gt;60-INCH STRUCTURAL PLATE PIPE&lt;/td&gt;&lt;td&gt;LNFT&lt;/td&gt;&lt;td&gt;0&lt;/td&gt;&lt;td&gt;3&lt;/td&gt;&lt;td&gt;N&lt;/td&gt;&lt;td&gt; &lt;/td&gt;&lt;td&gt;&lt;/td&gt;&lt;/tr&gt;</v>
      </c>
      <c r="Q1950" s="106" t="str">
        <f>IF(PayItems[[#This Row],[Date Added / Modified]]&gt;0,TEXT(PayItems[[#This Row],[Date Added / Modified]],"m/d/yyy"),"")</f>
        <v/>
      </c>
    </row>
    <row r="1951" spans="1:17" x14ac:dyDescent="0.2">
      <c r="A1951" s="6" t="s">
        <v>4151</v>
      </c>
      <c r="B1951" s="8" t="s">
        <v>4152</v>
      </c>
      <c r="C1951" s="8" t="s">
        <v>110</v>
      </c>
      <c r="D1951" s="8" t="s">
        <v>4153</v>
      </c>
      <c r="E1951" s="8" t="s">
        <v>63</v>
      </c>
      <c r="F1951" s="8">
        <v>0</v>
      </c>
      <c r="G1951" s="8">
        <v>3</v>
      </c>
      <c r="H1951" s="6" t="s">
        <v>344</v>
      </c>
      <c r="I1951" s="176" t="s">
        <v>11389</v>
      </c>
      <c r="J1951" s="176" t="s">
        <v>11389</v>
      </c>
      <c r="K1951" s="176" t="s">
        <v>11388</v>
      </c>
      <c r="L1951" s="8">
        <v>14</v>
      </c>
      <c r="M1951" s="116"/>
      <c r="P19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&lt;tr&gt;&lt;td&gt;60301-0110&lt;/td&gt;&lt;td&gt;1655mm structural plate pipe&lt;/td&gt;&lt;td&gt;m&lt;/td&gt;&lt;td&gt;66-INCH STRUCTURAL PLATE PIPE&lt;/td&gt;&lt;td&gt;LNFT&lt;/td&gt;&lt;td&gt;0&lt;/td&gt;&lt;td&gt;3&lt;/td&gt;&lt;td&gt;N&lt;/td&gt;&lt;td&gt; &lt;/td&gt;&lt;td&gt;&lt;/td&gt;&lt;/tr&gt;</v>
      </c>
      <c r="Q1951" s="106" t="str">
        <f>IF(PayItems[[#This Row],[Date Added / Modified]]&gt;0,TEXT(PayItems[[#This Row],[Date Added / Modified]],"m/d/yyy"),"")</f>
        <v/>
      </c>
    </row>
    <row r="1952" spans="1:17" x14ac:dyDescent="0.2">
      <c r="A1952" s="6" t="s">
        <v>4154</v>
      </c>
      <c r="B1952" s="8" t="s">
        <v>4155</v>
      </c>
      <c r="C1952" s="8" t="s">
        <v>110</v>
      </c>
      <c r="D1952" s="8" t="s">
        <v>4156</v>
      </c>
      <c r="E1952" s="8" t="s">
        <v>63</v>
      </c>
      <c r="F1952" s="8">
        <v>0</v>
      </c>
      <c r="G1952" s="8">
        <v>3</v>
      </c>
      <c r="H1952" s="6" t="s">
        <v>344</v>
      </c>
      <c r="I1952" s="176" t="s">
        <v>11389</v>
      </c>
      <c r="J1952" s="176" t="s">
        <v>11389</v>
      </c>
      <c r="K1952" s="176" t="s">
        <v>11388</v>
      </c>
      <c r="L1952" s="8">
        <v>14</v>
      </c>
      <c r="M1952" s="116"/>
      <c r="P19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&lt;tr&gt;&lt;td&gt;60301-0120&lt;/td&gt;&lt;td&gt;1810mm structural plate pipe&lt;/td&gt;&lt;td&gt;m&lt;/td&gt;&lt;td&gt;72-INCH STRUCTURAL PLATE PIPE&lt;/td&gt;&lt;td&gt;LNFT&lt;/td&gt;&lt;td&gt;0&lt;/td&gt;&lt;td&gt;3&lt;/td&gt;&lt;td&gt;N&lt;/td&gt;&lt;td&gt; &lt;/td&gt;&lt;td&gt;&lt;/td&gt;&lt;/tr&gt;</v>
      </c>
      <c r="Q1952" s="106" t="str">
        <f>IF(PayItems[[#This Row],[Date Added / Modified]]&gt;0,TEXT(PayItems[[#This Row],[Date Added / Modified]],"m/d/yyy"),"")</f>
        <v/>
      </c>
    </row>
    <row r="1953" spans="1:17" x14ac:dyDescent="0.2">
      <c r="A1953" s="6" t="s">
        <v>4157</v>
      </c>
      <c r="B1953" s="8" t="s">
        <v>4158</v>
      </c>
      <c r="C1953" s="8" t="s">
        <v>110</v>
      </c>
      <c r="D1953" s="8" t="s">
        <v>4159</v>
      </c>
      <c r="E1953" s="8" t="s">
        <v>63</v>
      </c>
      <c r="F1953" s="8">
        <v>0</v>
      </c>
      <c r="G1953" s="8">
        <v>3</v>
      </c>
      <c r="H1953" s="6" t="s">
        <v>344</v>
      </c>
      <c r="I1953" s="176" t="s">
        <v>11389</v>
      </c>
      <c r="J1953" s="176" t="s">
        <v>11389</v>
      </c>
      <c r="K1953" s="176" t="s">
        <v>11388</v>
      </c>
      <c r="L1953" s="8">
        <v>14</v>
      </c>
      <c r="M1953" s="116"/>
      <c r="P19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&lt;tr&gt;&lt;td&gt;60301-0130&lt;/td&gt;&lt;td&gt;1965mm structural plate pipe&lt;/td&gt;&lt;td&gt;m&lt;/td&gt;&lt;td&gt;78-INCH STRUCTURAL PLATE PIPE&lt;/td&gt;&lt;td&gt;LNFT&lt;/td&gt;&lt;td&gt;0&lt;/td&gt;&lt;td&gt;3&lt;/td&gt;&lt;td&gt;N&lt;/td&gt;&lt;td&gt; &lt;/td&gt;&lt;td&gt;&lt;/td&gt;&lt;/tr&gt;</v>
      </c>
      <c r="Q1953" s="106" t="str">
        <f>IF(PayItems[[#This Row],[Date Added / Modified]]&gt;0,TEXT(PayItems[[#This Row],[Date Added / Modified]],"m/d/yyy"),"")</f>
        <v/>
      </c>
    </row>
    <row r="1954" spans="1:17" x14ac:dyDescent="0.2">
      <c r="A1954" s="6" t="s">
        <v>4160</v>
      </c>
      <c r="B1954" s="8" t="s">
        <v>4161</v>
      </c>
      <c r="C1954" s="8" t="s">
        <v>110</v>
      </c>
      <c r="D1954" s="8" t="s">
        <v>4162</v>
      </c>
      <c r="E1954" s="8" t="s">
        <v>63</v>
      </c>
      <c r="F1954" s="8">
        <v>0</v>
      </c>
      <c r="G1954" s="8">
        <v>3</v>
      </c>
      <c r="H1954" s="6" t="s">
        <v>344</v>
      </c>
      <c r="I1954" s="176" t="s">
        <v>11389</v>
      </c>
      <c r="J1954" s="176" t="s">
        <v>11389</v>
      </c>
      <c r="K1954" s="176" t="s">
        <v>11388</v>
      </c>
      <c r="L1954" s="8">
        <v>14</v>
      </c>
      <c r="M1954" s="116"/>
      <c r="P19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&lt;tr&gt;&lt;td&gt;60301-0140&lt;/td&gt;&lt;td&gt;2120mm structural plate pipe&lt;/td&gt;&lt;td&gt;m&lt;/td&gt;&lt;td&gt;84-INCH STRUCTURAL PLATE PIPE&lt;/td&gt;&lt;td&gt;LNFT&lt;/td&gt;&lt;td&gt;0&lt;/td&gt;&lt;td&gt;3&lt;/td&gt;&lt;td&gt;N&lt;/td&gt;&lt;td&gt; &lt;/td&gt;&lt;td&gt;&lt;/td&gt;&lt;/tr&gt;</v>
      </c>
      <c r="Q1954" s="106" t="str">
        <f>IF(PayItems[[#This Row],[Date Added / Modified]]&gt;0,TEXT(PayItems[[#This Row],[Date Added / Modified]],"m/d/yyy"),"")</f>
        <v/>
      </c>
    </row>
    <row r="1955" spans="1:17" x14ac:dyDescent="0.2">
      <c r="A1955" s="6" t="s">
        <v>4163</v>
      </c>
      <c r="B1955" s="8" t="s">
        <v>4164</v>
      </c>
      <c r="C1955" s="8" t="s">
        <v>110</v>
      </c>
      <c r="D1955" s="8" t="s">
        <v>4165</v>
      </c>
      <c r="E1955" s="8" t="s">
        <v>63</v>
      </c>
      <c r="F1955" s="8">
        <v>0</v>
      </c>
      <c r="G1955" s="8">
        <v>3</v>
      </c>
      <c r="H1955" s="6" t="s">
        <v>344</v>
      </c>
      <c r="I1955" s="176" t="s">
        <v>11389</v>
      </c>
      <c r="J1955" s="176" t="s">
        <v>11389</v>
      </c>
      <c r="K1955" s="176" t="s">
        <v>11388</v>
      </c>
      <c r="L1955" s="8">
        <v>14</v>
      </c>
      <c r="M1955" s="116"/>
      <c r="P19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&lt;tr&gt;&lt;td&gt;60301-0150&lt;/td&gt;&lt;td&gt;2275mm structural plate pipe&lt;/td&gt;&lt;td&gt;m&lt;/td&gt;&lt;td&gt;90-INCH STRUCTURAL PLATE PIPE&lt;/td&gt;&lt;td&gt;LNFT&lt;/td&gt;&lt;td&gt;0&lt;/td&gt;&lt;td&gt;3&lt;/td&gt;&lt;td&gt;N&lt;/td&gt;&lt;td&gt; &lt;/td&gt;&lt;td&gt;&lt;/td&gt;&lt;/tr&gt;</v>
      </c>
      <c r="Q1955" s="106" t="str">
        <f>IF(PayItems[[#This Row],[Date Added / Modified]]&gt;0,TEXT(PayItems[[#This Row],[Date Added / Modified]],"m/d/yyy"),"")</f>
        <v/>
      </c>
    </row>
    <row r="1956" spans="1:17" x14ac:dyDescent="0.2">
      <c r="A1956" s="6" t="s">
        <v>4166</v>
      </c>
      <c r="B1956" s="8" t="s">
        <v>4167</v>
      </c>
      <c r="C1956" s="8" t="s">
        <v>110</v>
      </c>
      <c r="D1956" s="8" t="s">
        <v>4168</v>
      </c>
      <c r="E1956" s="8" t="s">
        <v>63</v>
      </c>
      <c r="F1956" s="8">
        <v>0</v>
      </c>
      <c r="G1956" s="8">
        <v>3</v>
      </c>
      <c r="H1956" s="6" t="s">
        <v>344</v>
      </c>
      <c r="I1956" s="176" t="s">
        <v>11389</v>
      </c>
      <c r="J1956" s="176" t="s">
        <v>11389</v>
      </c>
      <c r="K1956" s="176" t="s">
        <v>11388</v>
      </c>
      <c r="L1956" s="8">
        <v>14</v>
      </c>
      <c r="M1956" s="116"/>
      <c r="P19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&lt;tr&gt;&lt;td&gt;60301-0160&lt;/td&gt;&lt;td&gt;2430mm structural plate pipe&lt;/td&gt;&lt;td&gt;m&lt;/td&gt;&lt;td&gt;96-INCH STRUCTURAL PLATE PIPE&lt;/td&gt;&lt;td&gt;LNFT&lt;/td&gt;&lt;td&gt;0&lt;/td&gt;&lt;td&gt;3&lt;/td&gt;&lt;td&gt;N&lt;/td&gt;&lt;td&gt; &lt;/td&gt;&lt;td&gt;&lt;/td&gt;&lt;/tr&gt;</v>
      </c>
      <c r="Q1956" s="106" t="str">
        <f>IF(PayItems[[#This Row],[Date Added / Modified]]&gt;0,TEXT(PayItems[[#This Row],[Date Added / Modified]],"m/d/yyy"),"")</f>
        <v/>
      </c>
    </row>
    <row r="1957" spans="1:17" x14ac:dyDescent="0.2">
      <c r="A1957" s="6" t="s">
        <v>4169</v>
      </c>
      <c r="B1957" s="8" t="s">
        <v>4170</v>
      </c>
      <c r="C1957" s="8" t="s">
        <v>110</v>
      </c>
      <c r="D1957" s="8" t="s">
        <v>4171</v>
      </c>
      <c r="E1957" s="8" t="s">
        <v>63</v>
      </c>
      <c r="F1957" s="8">
        <v>0</v>
      </c>
      <c r="G1957" s="8">
        <v>3</v>
      </c>
      <c r="H1957" s="6" t="s">
        <v>344</v>
      </c>
      <c r="I1957" s="176" t="s">
        <v>11389</v>
      </c>
      <c r="J1957" s="176" t="s">
        <v>11389</v>
      </c>
      <c r="K1957" s="176" t="s">
        <v>11388</v>
      </c>
      <c r="L1957" s="8">
        <v>14</v>
      </c>
      <c r="M1957" s="116"/>
      <c r="P19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&lt;tr&gt;&lt;td&gt;60301-0170&lt;/td&gt;&lt;td&gt;2585mm structural plate pipe&lt;/td&gt;&lt;td&gt;m&lt;/td&gt;&lt;td&gt;102-INCH STRUCTURAL PLATE PIPE&lt;/td&gt;&lt;td&gt;LNFT&lt;/td&gt;&lt;td&gt;0&lt;/td&gt;&lt;td&gt;3&lt;/td&gt;&lt;td&gt;N&lt;/td&gt;&lt;td&gt; &lt;/td&gt;&lt;td&gt;&lt;/td&gt;&lt;/tr&gt;</v>
      </c>
      <c r="Q1957" s="106" t="str">
        <f>IF(PayItems[[#This Row],[Date Added / Modified]]&gt;0,TEXT(PayItems[[#This Row],[Date Added / Modified]],"m/d/yyy"),"")</f>
        <v/>
      </c>
    </row>
    <row r="1958" spans="1:17" x14ac:dyDescent="0.2">
      <c r="A1958" s="6" t="s">
        <v>4172</v>
      </c>
      <c r="B1958" s="8" t="s">
        <v>4173</v>
      </c>
      <c r="C1958" s="8" t="s">
        <v>110</v>
      </c>
      <c r="D1958" s="8" t="s">
        <v>4174</v>
      </c>
      <c r="E1958" s="8" t="s">
        <v>63</v>
      </c>
      <c r="F1958" s="8">
        <v>0</v>
      </c>
      <c r="G1958" s="8">
        <v>3</v>
      </c>
      <c r="H1958" s="6" t="s">
        <v>344</v>
      </c>
      <c r="I1958" s="176" t="s">
        <v>11389</v>
      </c>
      <c r="J1958" s="176" t="s">
        <v>11389</v>
      </c>
      <c r="K1958" s="176" t="s">
        <v>11388</v>
      </c>
      <c r="L1958" s="8">
        <v>14</v>
      </c>
      <c r="M1958" s="116"/>
      <c r="P19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&lt;tr&gt;&lt;td&gt;60301-0180&lt;/td&gt;&lt;td&gt;2740mm structural plate pipe&lt;/td&gt;&lt;td&gt;m&lt;/td&gt;&lt;td&gt;108-INCH STRUCTURAL PLATE PIPE&lt;/td&gt;&lt;td&gt;LNFT&lt;/td&gt;&lt;td&gt;0&lt;/td&gt;&lt;td&gt;3&lt;/td&gt;&lt;td&gt;N&lt;/td&gt;&lt;td&gt; &lt;/td&gt;&lt;td&gt;&lt;/td&gt;&lt;/tr&gt;</v>
      </c>
      <c r="Q1958" s="106" t="str">
        <f>IF(PayItems[[#This Row],[Date Added / Modified]]&gt;0,TEXT(PayItems[[#This Row],[Date Added / Modified]],"m/d/yyy"),"")</f>
        <v/>
      </c>
    </row>
    <row r="1959" spans="1:17" x14ac:dyDescent="0.2">
      <c r="A1959" s="6" t="s">
        <v>4175</v>
      </c>
      <c r="B1959" s="8" t="s">
        <v>4176</v>
      </c>
      <c r="C1959" s="8" t="s">
        <v>110</v>
      </c>
      <c r="D1959" s="8" t="s">
        <v>4177</v>
      </c>
      <c r="E1959" s="8" t="s">
        <v>63</v>
      </c>
      <c r="F1959" s="8">
        <v>0</v>
      </c>
      <c r="G1959" s="8">
        <v>3</v>
      </c>
      <c r="H1959" s="6" t="s">
        <v>344</v>
      </c>
      <c r="I1959" s="176" t="s">
        <v>11389</v>
      </c>
      <c r="J1959" s="176" t="s">
        <v>11389</v>
      </c>
      <c r="K1959" s="176" t="s">
        <v>11388</v>
      </c>
      <c r="L1959" s="8">
        <v>14</v>
      </c>
      <c r="M1959" s="116"/>
      <c r="P19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&lt;tr&gt;&lt;td&gt;60301-0190&lt;/td&gt;&lt;td&gt;2895mm structural plate pipe&lt;/td&gt;&lt;td&gt;m&lt;/td&gt;&lt;td&gt;114-INCH STRUCTURAL PLATE PIPE&lt;/td&gt;&lt;td&gt;LNFT&lt;/td&gt;&lt;td&gt;0&lt;/td&gt;&lt;td&gt;3&lt;/td&gt;&lt;td&gt;N&lt;/td&gt;&lt;td&gt; &lt;/td&gt;&lt;td&gt;&lt;/td&gt;&lt;/tr&gt;</v>
      </c>
      <c r="Q1959" s="106" t="str">
        <f>IF(PayItems[[#This Row],[Date Added / Modified]]&gt;0,TEXT(PayItems[[#This Row],[Date Added / Modified]],"m/d/yyy"),"")</f>
        <v/>
      </c>
    </row>
    <row r="1960" spans="1:17" x14ac:dyDescent="0.2">
      <c r="A1960" s="6" t="s">
        <v>4178</v>
      </c>
      <c r="B1960" s="8" t="s">
        <v>4179</v>
      </c>
      <c r="C1960" s="8" t="s">
        <v>110</v>
      </c>
      <c r="D1960" s="8" t="s">
        <v>4180</v>
      </c>
      <c r="E1960" s="8" t="s">
        <v>63</v>
      </c>
      <c r="F1960" s="8">
        <v>0</v>
      </c>
      <c r="G1960" s="8">
        <v>3</v>
      </c>
      <c r="H1960" s="6" t="s">
        <v>344</v>
      </c>
      <c r="I1960" s="176" t="s">
        <v>11389</v>
      </c>
      <c r="J1960" s="176" t="s">
        <v>11389</v>
      </c>
      <c r="K1960" s="176" t="s">
        <v>11388</v>
      </c>
      <c r="L1960" s="8">
        <v>14</v>
      </c>
      <c r="M1960" s="116"/>
      <c r="P19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&lt;tr&gt;&lt;td&gt;60301-0200&lt;/td&gt;&lt;td&gt;3050mm structural plate pipe&lt;/td&gt;&lt;td&gt;m&lt;/td&gt;&lt;td&gt;120-INCH STRUCTURAL PLATE PIPE&lt;/td&gt;&lt;td&gt;LNFT&lt;/td&gt;&lt;td&gt;0&lt;/td&gt;&lt;td&gt;3&lt;/td&gt;&lt;td&gt;N&lt;/td&gt;&lt;td&gt; &lt;/td&gt;&lt;td&gt;&lt;/td&gt;&lt;/tr&gt;</v>
      </c>
      <c r="Q1960" s="106" t="str">
        <f>IF(PayItems[[#This Row],[Date Added / Modified]]&gt;0,TEXT(PayItems[[#This Row],[Date Added / Modified]],"m/d/yyy"),"")</f>
        <v/>
      </c>
    </row>
    <row r="1961" spans="1:17" x14ac:dyDescent="0.2">
      <c r="A1961" s="6" t="s">
        <v>4181</v>
      </c>
      <c r="B1961" s="8" t="s">
        <v>4182</v>
      </c>
      <c r="C1961" s="8" t="s">
        <v>110</v>
      </c>
      <c r="D1961" s="8" t="s">
        <v>4183</v>
      </c>
      <c r="E1961" s="8" t="s">
        <v>63</v>
      </c>
      <c r="F1961" s="8">
        <v>0</v>
      </c>
      <c r="G1961" s="8">
        <v>3</v>
      </c>
      <c r="H1961" s="6" t="s">
        <v>344</v>
      </c>
      <c r="I1961" s="176" t="s">
        <v>11389</v>
      </c>
      <c r="J1961" s="176" t="s">
        <v>11389</v>
      </c>
      <c r="K1961" s="176" t="s">
        <v>11388</v>
      </c>
      <c r="L1961" s="8">
        <v>14</v>
      </c>
      <c r="M1961" s="116"/>
      <c r="P19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&lt;tr&gt;&lt;td&gt;60301-0210&lt;/td&gt;&lt;td&gt;3205mm structural plate pipe&lt;/td&gt;&lt;td&gt;m&lt;/td&gt;&lt;td&gt;126-INCH STRUCTURAL PLATE PIPE&lt;/td&gt;&lt;td&gt;LNFT&lt;/td&gt;&lt;td&gt;0&lt;/td&gt;&lt;td&gt;3&lt;/td&gt;&lt;td&gt;N&lt;/td&gt;&lt;td&gt; &lt;/td&gt;&lt;td&gt;&lt;/td&gt;&lt;/tr&gt;</v>
      </c>
      <c r="Q1961" s="106" t="str">
        <f>IF(PayItems[[#This Row],[Date Added / Modified]]&gt;0,TEXT(PayItems[[#This Row],[Date Added / Modified]],"m/d/yyy"),"")</f>
        <v/>
      </c>
    </row>
    <row r="1962" spans="1:17" x14ac:dyDescent="0.2">
      <c r="A1962" s="6" t="s">
        <v>4184</v>
      </c>
      <c r="B1962" s="8" t="s">
        <v>4185</v>
      </c>
      <c r="C1962" s="8" t="s">
        <v>110</v>
      </c>
      <c r="D1962" s="8" t="s">
        <v>4186</v>
      </c>
      <c r="E1962" s="8" t="s">
        <v>63</v>
      </c>
      <c r="F1962" s="8">
        <v>0</v>
      </c>
      <c r="G1962" s="8">
        <v>3</v>
      </c>
      <c r="H1962" s="6" t="s">
        <v>344</v>
      </c>
      <c r="I1962" s="176" t="s">
        <v>11389</v>
      </c>
      <c r="J1962" s="176" t="s">
        <v>11389</v>
      </c>
      <c r="K1962" s="176" t="s">
        <v>11388</v>
      </c>
      <c r="L1962" s="8">
        <v>14</v>
      </c>
      <c r="M1962" s="116"/>
      <c r="P19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&lt;tr&gt;&lt;td&gt;60301-0220&lt;/td&gt;&lt;td&gt;3360mm structural plate pipe&lt;/td&gt;&lt;td&gt;m&lt;/td&gt;&lt;td&gt;132-INCH STRUCTURAL PLATE PIPE&lt;/td&gt;&lt;td&gt;LNFT&lt;/td&gt;&lt;td&gt;0&lt;/td&gt;&lt;td&gt;3&lt;/td&gt;&lt;td&gt;N&lt;/td&gt;&lt;td&gt; &lt;/td&gt;&lt;td&gt;&lt;/td&gt;&lt;/tr&gt;</v>
      </c>
      <c r="Q1962" s="106" t="str">
        <f>IF(PayItems[[#This Row],[Date Added / Modified]]&gt;0,TEXT(PayItems[[#This Row],[Date Added / Modified]],"m/d/yyy"),"")</f>
        <v/>
      </c>
    </row>
    <row r="1963" spans="1:17" x14ac:dyDescent="0.2">
      <c r="A1963" s="6" t="s">
        <v>4187</v>
      </c>
      <c r="B1963" s="8" t="s">
        <v>4188</v>
      </c>
      <c r="C1963" s="8" t="s">
        <v>110</v>
      </c>
      <c r="D1963" s="8" t="s">
        <v>4189</v>
      </c>
      <c r="E1963" s="8" t="s">
        <v>63</v>
      </c>
      <c r="F1963" s="8">
        <v>0</v>
      </c>
      <c r="G1963" s="8">
        <v>3</v>
      </c>
      <c r="H1963" s="6" t="s">
        <v>344</v>
      </c>
      <c r="I1963" s="176" t="s">
        <v>11389</v>
      </c>
      <c r="J1963" s="176" t="s">
        <v>11389</v>
      </c>
      <c r="K1963" s="176" t="s">
        <v>11388</v>
      </c>
      <c r="L1963" s="8">
        <v>14</v>
      </c>
      <c r="M1963" s="116"/>
      <c r="P19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&lt;tr&gt;&lt;td&gt;60301-0230&lt;/td&gt;&lt;td&gt;3515mm structural plate pipe&lt;/td&gt;&lt;td&gt;m&lt;/td&gt;&lt;td&gt;138-INCH STRUCTURAL PLATE PIPE&lt;/td&gt;&lt;td&gt;LNFT&lt;/td&gt;&lt;td&gt;0&lt;/td&gt;&lt;td&gt;3&lt;/td&gt;&lt;td&gt;N&lt;/td&gt;&lt;td&gt; &lt;/td&gt;&lt;td&gt;&lt;/td&gt;&lt;/tr&gt;</v>
      </c>
      <c r="Q1963" s="106" t="str">
        <f>IF(PayItems[[#This Row],[Date Added / Modified]]&gt;0,TEXT(PayItems[[#This Row],[Date Added / Modified]],"m/d/yyy"),"")</f>
        <v/>
      </c>
    </row>
    <row r="1964" spans="1:17" x14ac:dyDescent="0.2">
      <c r="A1964" s="6" t="s">
        <v>4190</v>
      </c>
      <c r="B1964" s="8" t="s">
        <v>4191</v>
      </c>
      <c r="C1964" s="8" t="s">
        <v>110</v>
      </c>
      <c r="D1964" s="8" t="s">
        <v>4192</v>
      </c>
      <c r="E1964" s="8" t="s">
        <v>63</v>
      </c>
      <c r="F1964" s="8">
        <v>0</v>
      </c>
      <c r="G1964" s="8">
        <v>3</v>
      </c>
      <c r="H1964" s="6" t="s">
        <v>344</v>
      </c>
      <c r="I1964" s="176" t="s">
        <v>11389</v>
      </c>
      <c r="J1964" s="176" t="s">
        <v>11389</v>
      </c>
      <c r="K1964" s="176" t="s">
        <v>11388</v>
      </c>
      <c r="L1964" s="8">
        <v>14</v>
      </c>
      <c r="M1964" s="116"/>
      <c r="P19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&lt;tr&gt;&lt;td&gt;60301-0240&lt;/td&gt;&lt;td&gt;3670mm structural plate pipe&lt;/td&gt;&lt;td&gt;m&lt;/td&gt;&lt;td&gt;144-INCH STRUCTURAL PLATE PIPE&lt;/td&gt;&lt;td&gt;LNFT&lt;/td&gt;&lt;td&gt;0&lt;/td&gt;&lt;td&gt;3&lt;/td&gt;&lt;td&gt;N&lt;/td&gt;&lt;td&gt; &lt;/td&gt;&lt;td&gt;&lt;/td&gt;&lt;/tr&gt;</v>
      </c>
      <c r="Q1964" s="106" t="str">
        <f>IF(PayItems[[#This Row],[Date Added / Modified]]&gt;0,TEXT(PayItems[[#This Row],[Date Added / Modified]],"m/d/yyy"),"")</f>
        <v/>
      </c>
    </row>
    <row r="1965" spans="1:17" x14ac:dyDescent="0.2">
      <c r="A1965" s="6" t="s">
        <v>4193</v>
      </c>
      <c r="B1965" s="8" t="s">
        <v>4194</v>
      </c>
      <c r="C1965" s="8" t="s">
        <v>110</v>
      </c>
      <c r="D1965" s="8" t="s">
        <v>4195</v>
      </c>
      <c r="E1965" s="8" t="s">
        <v>63</v>
      </c>
      <c r="F1965" s="8">
        <v>0</v>
      </c>
      <c r="G1965" s="8">
        <v>3</v>
      </c>
      <c r="H1965" s="6" t="s">
        <v>344</v>
      </c>
      <c r="I1965" s="176" t="s">
        <v>11389</v>
      </c>
      <c r="J1965" s="176" t="s">
        <v>11389</v>
      </c>
      <c r="K1965" s="176" t="s">
        <v>11388</v>
      </c>
      <c r="L1965" s="8">
        <v>14</v>
      </c>
      <c r="M1965" s="116"/>
      <c r="P19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&lt;tr&gt;&lt;td&gt;60301-0250&lt;/td&gt;&lt;td&gt;3825mm structural plate pipe&lt;/td&gt;&lt;td&gt;m&lt;/td&gt;&lt;td&gt;150-INCH STRUCTURAL PLATE PIPE&lt;/td&gt;&lt;td&gt;LNFT&lt;/td&gt;&lt;td&gt;0&lt;/td&gt;&lt;td&gt;3&lt;/td&gt;&lt;td&gt;N&lt;/td&gt;&lt;td&gt; &lt;/td&gt;&lt;td&gt;&lt;/td&gt;&lt;/tr&gt;</v>
      </c>
      <c r="Q1965" s="106" t="str">
        <f>IF(PayItems[[#This Row],[Date Added / Modified]]&gt;0,TEXT(PayItems[[#This Row],[Date Added / Modified]],"m/d/yyy"),"")</f>
        <v/>
      </c>
    </row>
    <row r="1966" spans="1:17" x14ac:dyDescent="0.2">
      <c r="A1966" s="6" t="s">
        <v>4196</v>
      </c>
      <c r="B1966" s="8" t="s">
        <v>4197</v>
      </c>
      <c r="C1966" s="8" t="s">
        <v>110</v>
      </c>
      <c r="D1966" s="8" t="s">
        <v>4198</v>
      </c>
      <c r="E1966" s="8" t="s">
        <v>63</v>
      </c>
      <c r="F1966" s="8">
        <v>0</v>
      </c>
      <c r="G1966" s="8">
        <v>3</v>
      </c>
      <c r="H1966" s="6" t="s">
        <v>344</v>
      </c>
      <c r="I1966" s="176" t="s">
        <v>11389</v>
      </c>
      <c r="J1966" s="176" t="s">
        <v>11389</v>
      </c>
      <c r="K1966" s="176" t="s">
        <v>11388</v>
      </c>
      <c r="L1966" s="8">
        <v>14</v>
      </c>
      <c r="M1966" s="116"/>
      <c r="P19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&lt;tr&gt;&lt;td&gt;60301-0260&lt;/td&gt;&lt;td&gt;3980mm structural plate pipe&lt;/td&gt;&lt;td&gt;m&lt;/td&gt;&lt;td&gt;156-INCH STRUCTURAL PLATE PIPE&lt;/td&gt;&lt;td&gt;LNFT&lt;/td&gt;&lt;td&gt;0&lt;/td&gt;&lt;td&gt;3&lt;/td&gt;&lt;td&gt;N&lt;/td&gt;&lt;td&gt; &lt;/td&gt;&lt;td&gt;&lt;/td&gt;&lt;/tr&gt;</v>
      </c>
      <c r="Q1966" s="106" t="str">
        <f>IF(PayItems[[#This Row],[Date Added / Modified]]&gt;0,TEXT(PayItems[[#This Row],[Date Added / Modified]],"m/d/yyy"),"")</f>
        <v/>
      </c>
    </row>
    <row r="1967" spans="1:17" x14ac:dyDescent="0.2">
      <c r="A1967" s="6" t="s">
        <v>4199</v>
      </c>
      <c r="B1967" s="8" t="s">
        <v>4200</v>
      </c>
      <c r="C1967" s="8" t="s">
        <v>110</v>
      </c>
      <c r="D1967" s="8" t="s">
        <v>4201</v>
      </c>
      <c r="E1967" s="8" t="s">
        <v>63</v>
      </c>
      <c r="F1967" s="8">
        <v>0</v>
      </c>
      <c r="G1967" s="8">
        <v>3</v>
      </c>
      <c r="H1967" s="6" t="s">
        <v>344</v>
      </c>
      <c r="I1967" s="176" t="s">
        <v>11389</v>
      </c>
      <c r="J1967" s="176" t="s">
        <v>11389</v>
      </c>
      <c r="K1967" s="176" t="s">
        <v>11388</v>
      </c>
      <c r="L1967" s="8">
        <v>14</v>
      </c>
      <c r="M1967" s="116"/>
      <c r="P19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&lt;tr&gt;&lt;td&gt;60301-0270&lt;/td&gt;&lt;td&gt;4135mm structural plate pipe&lt;/td&gt;&lt;td&gt;m&lt;/td&gt;&lt;td&gt;162-INCH STRUCTURAL PLATE PIPE&lt;/td&gt;&lt;td&gt;LNFT&lt;/td&gt;&lt;td&gt;0&lt;/td&gt;&lt;td&gt;3&lt;/td&gt;&lt;td&gt;N&lt;/td&gt;&lt;td&gt; &lt;/td&gt;&lt;td&gt;&lt;/td&gt;&lt;/tr&gt;</v>
      </c>
      <c r="Q1967" s="106" t="str">
        <f>IF(PayItems[[#This Row],[Date Added / Modified]]&gt;0,TEXT(PayItems[[#This Row],[Date Added / Modified]],"m/d/yyy"),"")</f>
        <v/>
      </c>
    </row>
    <row r="1968" spans="1:17" x14ac:dyDescent="0.2">
      <c r="A1968" s="6" t="s">
        <v>4202</v>
      </c>
      <c r="B1968" s="8" t="s">
        <v>4203</v>
      </c>
      <c r="C1968" s="8" t="s">
        <v>110</v>
      </c>
      <c r="D1968" s="8" t="s">
        <v>4204</v>
      </c>
      <c r="E1968" s="8" t="s">
        <v>63</v>
      </c>
      <c r="F1968" s="8">
        <v>0</v>
      </c>
      <c r="G1968" s="8">
        <v>3</v>
      </c>
      <c r="H1968" s="6" t="s">
        <v>344</v>
      </c>
      <c r="I1968" s="176" t="s">
        <v>11389</v>
      </c>
      <c r="J1968" s="176" t="s">
        <v>11389</v>
      </c>
      <c r="K1968" s="176" t="s">
        <v>11388</v>
      </c>
      <c r="L1968" s="8">
        <v>14</v>
      </c>
      <c r="M1968" s="116"/>
      <c r="P19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&lt;tr&gt;&lt;td&gt;60301-0280&lt;/td&gt;&lt;td&gt;4290mm structural plate pipe&lt;/td&gt;&lt;td&gt;m&lt;/td&gt;&lt;td&gt;168-INCH STRUCTURAL PLATE PIPE&lt;/td&gt;&lt;td&gt;LNFT&lt;/td&gt;&lt;td&gt;0&lt;/td&gt;&lt;td&gt;3&lt;/td&gt;&lt;td&gt;N&lt;/td&gt;&lt;td&gt; &lt;/td&gt;&lt;td&gt;&lt;/td&gt;&lt;/tr&gt;</v>
      </c>
      <c r="Q1968" s="106" t="str">
        <f>IF(PayItems[[#This Row],[Date Added / Modified]]&gt;0,TEXT(PayItems[[#This Row],[Date Added / Modified]],"m/d/yyy"),"")</f>
        <v/>
      </c>
    </row>
    <row r="1969" spans="1:17" x14ac:dyDescent="0.2">
      <c r="A1969" s="6" t="s">
        <v>4205</v>
      </c>
      <c r="B1969" s="8" t="s">
        <v>4206</v>
      </c>
      <c r="C1969" s="8" t="s">
        <v>110</v>
      </c>
      <c r="D1969" s="8" t="s">
        <v>4207</v>
      </c>
      <c r="E1969" s="8" t="s">
        <v>63</v>
      </c>
      <c r="F1969" s="8">
        <v>0</v>
      </c>
      <c r="G1969" s="8">
        <v>3</v>
      </c>
      <c r="H1969" s="6" t="s">
        <v>344</v>
      </c>
      <c r="I1969" s="176" t="s">
        <v>11389</v>
      </c>
      <c r="J1969" s="176" t="s">
        <v>11389</v>
      </c>
      <c r="K1969" s="176" t="s">
        <v>11388</v>
      </c>
      <c r="L1969" s="8">
        <v>14</v>
      </c>
      <c r="M1969" s="116"/>
      <c r="P19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&lt;tr&gt;&lt;td&gt;60301-0290&lt;/td&gt;&lt;td&gt;4445mm structural plate pipe&lt;/td&gt;&lt;td&gt;m&lt;/td&gt;&lt;td&gt;174-INCH STRUCTURAL PLATE PIPE&lt;/td&gt;&lt;td&gt;LNFT&lt;/td&gt;&lt;td&gt;0&lt;/td&gt;&lt;td&gt;3&lt;/td&gt;&lt;td&gt;N&lt;/td&gt;&lt;td&gt; &lt;/td&gt;&lt;td&gt;&lt;/td&gt;&lt;/tr&gt;</v>
      </c>
      <c r="Q1969" s="106" t="str">
        <f>IF(PayItems[[#This Row],[Date Added / Modified]]&gt;0,TEXT(PayItems[[#This Row],[Date Added / Modified]],"m/d/yyy"),"")</f>
        <v/>
      </c>
    </row>
    <row r="1970" spans="1:17" x14ac:dyDescent="0.2">
      <c r="A1970" s="6" t="s">
        <v>4208</v>
      </c>
      <c r="B1970" s="8" t="s">
        <v>4206</v>
      </c>
      <c r="C1970" s="8" t="s">
        <v>110</v>
      </c>
      <c r="D1970" s="8" t="s">
        <v>4209</v>
      </c>
      <c r="E1970" s="8" t="s">
        <v>63</v>
      </c>
      <c r="F1970" s="8">
        <v>0</v>
      </c>
      <c r="G1970" s="8">
        <v>3</v>
      </c>
      <c r="H1970" s="6" t="s">
        <v>344</v>
      </c>
      <c r="I1970" s="176" t="s">
        <v>11389</v>
      </c>
      <c r="J1970" s="176" t="s">
        <v>11389</v>
      </c>
      <c r="K1970" s="176" t="s">
        <v>11388</v>
      </c>
      <c r="L1970" s="8">
        <v>14</v>
      </c>
      <c r="M1970" s="116"/>
      <c r="P19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&lt;tr&gt;&lt;td&gt;60301-0300&lt;/td&gt;&lt;td&gt;4445mm structural plate pipe&lt;/td&gt;&lt;td&gt;m&lt;/td&gt;&lt;td&gt;180-INCH STRUCTURAL PLATE PIPE&lt;/td&gt;&lt;td&gt;LNFT&lt;/td&gt;&lt;td&gt;0&lt;/td&gt;&lt;td&gt;3&lt;/td&gt;&lt;td&gt;N&lt;/td&gt;&lt;td&gt; &lt;/td&gt;&lt;td&gt;&lt;/td&gt;&lt;/tr&gt;</v>
      </c>
      <c r="Q1970" s="106" t="str">
        <f>IF(PayItems[[#This Row],[Date Added / Modified]]&gt;0,TEXT(PayItems[[#This Row],[Date Added / Modified]],"m/d/yyy"),"")</f>
        <v/>
      </c>
    </row>
    <row r="1971" spans="1:17" x14ac:dyDescent="0.2">
      <c r="A1971" s="6" t="s">
        <v>4210</v>
      </c>
      <c r="B1971" s="8" t="s">
        <v>4211</v>
      </c>
      <c r="C1971" s="8" t="s">
        <v>110</v>
      </c>
      <c r="D1971" s="8" t="s">
        <v>4212</v>
      </c>
      <c r="E1971" s="8" t="s">
        <v>63</v>
      </c>
      <c r="F1971" s="8">
        <v>0</v>
      </c>
      <c r="G1971" s="8">
        <v>3</v>
      </c>
      <c r="H1971" s="6" t="s">
        <v>344</v>
      </c>
      <c r="I1971" s="176" t="s">
        <v>11389</v>
      </c>
      <c r="J1971" s="176" t="s">
        <v>11389</v>
      </c>
      <c r="K1971" s="176" t="s">
        <v>11388</v>
      </c>
      <c r="L1971" s="8">
        <v>14</v>
      </c>
      <c r="M1971" s="116"/>
      <c r="P19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&lt;tr&gt;&lt;td&gt;60301-0360&lt;/td&gt;&lt;td&gt;5530mm structural plate pipe&lt;/td&gt;&lt;td&gt;m&lt;/td&gt;&lt;td&gt;216-INCH STRUCTURAL PLATE PIPE&lt;/td&gt;&lt;td&gt;LNFT&lt;/td&gt;&lt;td&gt;0&lt;/td&gt;&lt;td&gt;3&lt;/td&gt;&lt;td&gt;N&lt;/td&gt;&lt;td&gt; &lt;/td&gt;&lt;td&gt;&lt;/td&gt;&lt;/tr&gt;</v>
      </c>
      <c r="Q1971" s="106" t="str">
        <f>IF(PayItems[[#This Row],[Date Added / Modified]]&gt;0,TEXT(PayItems[[#This Row],[Date Added / Modified]],"m/d/yyy"),"")</f>
        <v/>
      </c>
    </row>
    <row r="1972" spans="1:17" x14ac:dyDescent="0.2">
      <c r="A1972" s="6" t="s">
        <v>4213</v>
      </c>
      <c r="B1972" s="8" t="s">
        <v>4214</v>
      </c>
      <c r="C1972" s="8" t="s">
        <v>110</v>
      </c>
      <c r="D1972" s="8" t="s">
        <v>4215</v>
      </c>
      <c r="E1972" s="8" t="s">
        <v>63</v>
      </c>
      <c r="F1972" s="8">
        <v>0</v>
      </c>
      <c r="G1972" s="8">
        <v>3</v>
      </c>
      <c r="H1972" s="8" t="s">
        <v>344</v>
      </c>
      <c r="I1972" s="176" t="s">
        <v>11389</v>
      </c>
      <c r="J1972" s="176" t="s">
        <v>11389</v>
      </c>
      <c r="K1972" s="176" t="s">
        <v>11388</v>
      </c>
      <c r="L1972" s="8">
        <v>14</v>
      </c>
      <c r="M1972" s="116"/>
      <c r="P19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&lt;tr&gt;&lt;td&gt;60301-0400&lt;/td&gt;&lt;td&gt;6150mm structural plate pipe&lt;/td&gt;&lt;td&gt;m&lt;/td&gt;&lt;td&gt;240-INCH STRUCTURAL PLATE PIPE&lt;/td&gt;&lt;td&gt;LNFT&lt;/td&gt;&lt;td&gt;0&lt;/td&gt;&lt;td&gt;3&lt;/td&gt;&lt;td&gt;N&lt;/td&gt;&lt;td&gt; &lt;/td&gt;&lt;td&gt;&lt;/td&gt;&lt;/tr&gt;</v>
      </c>
      <c r="Q1972" s="106" t="str">
        <f>IF(PayItems[[#This Row],[Date Added / Modified]]&gt;0,TEXT(PayItems[[#This Row],[Date Added / Modified]],"m/d/yyy"),"")</f>
        <v/>
      </c>
    </row>
    <row r="1973" spans="1:17" x14ac:dyDescent="0.2">
      <c r="A1973" s="6" t="s">
        <v>4216</v>
      </c>
      <c r="B1973" s="8" t="s">
        <v>4217</v>
      </c>
      <c r="C1973" s="8" t="s">
        <v>110</v>
      </c>
      <c r="D1973" s="8" t="s">
        <v>4218</v>
      </c>
      <c r="E1973" s="8" t="s">
        <v>63</v>
      </c>
      <c r="F1973" s="8">
        <v>0</v>
      </c>
      <c r="G1973" s="8">
        <v>3</v>
      </c>
      <c r="H1973" s="6" t="s">
        <v>344</v>
      </c>
      <c r="I1973" s="176" t="s">
        <v>11389</v>
      </c>
      <c r="J1973" s="176" t="s">
        <v>11389</v>
      </c>
      <c r="K1973" s="176" t="s">
        <v>11388</v>
      </c>
      <c r="L1973" s="8">
        <v>14</v>
      </c>
      <c r="M1973" s="116"/>
      <c r="P19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&lt;tr&gt;&lt;td&gt;60301-0480&lt;/td&gt;&lt;td&gt;7315mm structural plate pipe&lt;/td&gt;&lt;td&gt;m&lt;/td&gt;&lt;td&gt;288-INCH STRUCTURAL PLATE PIPE&lt;/td&gt;&lt;td&gt;LNFT&lt;/td&gt;&lt;td&gt;0&lt;/td&gt;&lt;td&gt;3&lt;/td&gt;&lt;td&gt;N&lt;/td&gt;&lt;td&gt; &lt;/td&gt;&lt;td&gt;&lt;/td&gt;&lt;/tr&gt;</v>
      </c>
      <c r="Q1973" s="106" t="str">
        <f>IF(PayItems[[#This Row],[Date Added / Modified]]&gt;0,TEXT(PayItems[[#This Row],[Date Added / Modified]],"m/d/yyy"),"")</f>
        <v/>
      </c>
    </row>
    <row r="1974" spans="1:17" x14ac:dyDescent="0.2">
      <c r="A1974" s="6" t="s">
        <v>4219</v>
      </c>
      <c r="B1974" s="8" t="s">
        <v>4220</v>
      </c>
      <c r="C1974" s="8" t="s">
        <v>110</v>
      </c>
      <c r="D1974" s="8" t="s">
        <v>4221</v>
      </c>
      <c r="E1974" s="8" t="s">
        <v>63</v>
      </c>
      <c r="F1974" s="8">
        <v>0</v>
      </c>
      <c r="G1974" s="8">
        <v>3</v>
      </c>
      <c r="H1974" s="6" t="s">
        <v>344</v>
      </c>
      <c r="I1974" s="176" t="s">
        <v>11389</v>
      </c>
      <c r="J1974" s="176" t="s">
        <v>11389</v>
      </c>
      <c r="K1974" s="176" t="s">
        <v>11388</v>
      </c>
      <c r="L1974" s="8">
        <v>14</v>
      </c>
      <c r="M1974" s="116"/>
      <c r="P19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&lt;tr&gt;&lt;td&gt;60302-0000&lt;/td&gt;&lt;td&gt;Structural plate pipe-arch&lt;/td&gt;&lt;td&gt;m&lt;/td&gt;&lt;td&gt;STRUCTURAL PLATE PIPE-ARCH&lt;/td&gt;&lt;td&gt;LNFT&lt;/td&gt;&lt;td&gt;0&lt;/td&gt;&lt;td&gt;3&lt;/td&gt;&lt;td&gt;N&lt;/td&gt;&lt;td&gt; &lt;/td&gt;&lt;td&gt;&lt;/td&gt;&lt;/tr&gt;</v>
      </c>
      <c r="Q1974" s="106" t="str">
        <f>IF(PayItems[[#This Row],[Date Added / Modified]]&gt;0,TEXT(PayItems[[#This Row],[Date Added / Modified]],"m/d/yyy"),"")</f>
        <v/>
      </c>
    </row>
    <row r="1975" spans="1:17" x14ac:dyDescent="0.2">
      <c r="A1975" s="6" t="s">
        <v>4222</v>
      </c>
      <c r="B1975" s="8" t="s">
        <v>4223</v>
      </c>
      <c r="C1975" s="8" t="s">
        <v>110</v>
      </c>
      <c r="D1975" s="8" t="s">
        <v>4224</v>
      </c>
      <c r="E1975" s="8" t="s">
        <v>63</v>
      </c>
      <c r="F1975" s="8">
        <v>0</v>
      </c>
      <c r="G1975" s="8">
        <v>3</v>
      </c>
      <c r="H1975" s="6" t="s">
        <v>344</v>
      </c>
      <c r="I1975" s="176" t="s">
        <v>11389</v>
      </c>
      <c r="J1975" s="176" t="s">
        <v>11389</v>
      </c>
      <c r="K1975" s="176" t="s">
        <v>11388</v>
      </c>
      <c r="L1975" s="8">
        <v>14</v>
      </c>
      <c r="M1975" s="116"/>
      <c r="P19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&lt;tr&gt;&lt;td&gt;60303-0000&lt;/td&gt;&lt;td&gt;Structural plate underpass&lt;/td&gt;&lt;td&gt;m&lt;/td&gt;&lt;td&gt;STRUCTURAL PLATE UNDERPASS&lt;/td&gt;&lt;td&gt;LNFT&lt;/td&gt;&lt;td&gt;0&lt;/td&gt;&lt;td&gt;3&lt;/td&gt;&lt;td&gt;N&lt;/td&gt;&lt;td&gt; &lt;/td&gt;&lt;td&gt;&lt;/td&gt;&lt;/tr&gt;</v>
      </c>
      <c r="Q1975" s="106" t="str">
        <f>IF(PayItems[[#This Row],[Date Added / Modified]]&gt;0,TEXT(PayItems[[#This Row],[Date Added / Modified]],"m/d/yyy"),"")</f>
        <v/>
      </c>
    </row>
    <row r="1976" spans="1:17" x14ac:dyDescent="0.2">
      <c r="A1976" s="6" t="s">
        <v>4225</v>
      </c>
      <c r="B1976" s="8" t="s">
        <v>4226</v>
      </c>
      <c r="C1976" s="8" t="s">
        <v>110</v>
      </c>
      <c r="D1976" s="8" t="s">
        <v>4227</v>
      </c>
      <c r="E1976" s="8" t="s">
        <v>63</v>
      </c>
      <c r="F1976" s="8">
        <v>0</v>
      </c>
      <c r="G1976" s="8">
        <v>3</v>
      </c>
      <c r="H1976" s="6" t="s">
        <v>344</v>
      </c>
      <c r="I1976" s="176" t="s">
        <v>11389</v>
      </c>
      <c r="J1976" s="176" t="s">
        <v>11389</v>
      </c>
      <c r="K1976" s="176" t="s">
        <v>11388</v>
      </c>
      <c r="L1976" s="8">
        <v>14</v>
      </c>
      <c r="M1976" s="116"/>
      <c r="P19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&lt;tr&gt;&lt;td&gt;60304-0000&lt;/td&gt;&lt;td&gt;Structural plate arch&lt;/td&gt;&lt;td&gt;m&lt;/td&gt;&lt;td&gt;STRUCTURAL PLATE ARCH&lt;/td&gt;&lt;td&gt;LNFT&lt;/td&gt;&lt;td&gt;0&lt;/td&gt;&lt;td&gt;3&lt;/td&gt;&lt;td&gt;N&lt;/td&gt;&lt;td&gt; &lt;/td&gt;&lt;td&gt;&lt;/td&gt;&lt;/tr&gt;</v>
      </c>
      <c r="Q1976" s="106" t="str">
        <f>IF(PayItems[[#This Row],[Date Added / Modified]]&gt;0,TEXT(PayItems[[#This Row],[Date Added / Modified]],"m/d/yyy"),"")</f>
        <v/>
      </c>
    </row>
    <row r="1977" spans="1:17" x14ac:dyDescent="0.2">
      <c r="A1977" s="6" t="s">
        <v>4228</v>
      </c>
      <c r="B1977" s="8" t="s">
        <v>4229</v>
      </c>
      <c r="C1977" s="8" t="s">
        <v>110</v>
      </c>
      <c r="D1977" s="8" t="s">
        <v>4230</v>
      </c>
      <c r="E1977" s="8" t="s">
        <v>63</v>
      </c>
      <c r="F1977" s="8">
        <v>0</v>
      </c>
      <c r="G1977" s="8">
        <v>3</v>
      </c>
      <c r="H1977" s="6" t="s">
        <v>344</v>
      </c>
      <c r="I1977" s="176" t="s">
        <v>11389</v>
      </c>
      <c r="J1977" s="176" t="s">
        <v>11389</v>
      </c>
      <c r="K1977" s="176" t="s">
        <v>11388</v>
      </c>
      <c r="L1977" s="8">
        <v>14</v>
      </c>
      <c r="M1977" s="116"/>
      <c r="P19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&lt;tr&gt;&lt;td&gt;60305-0000&lt;/td&gt;&lt;td&gt;Structural plate box&lt;/td&gt;&lt;td&gt;m&lt;/td&gt;&lt;td&gt;STRUCTURAL PLATE BOX&lt;/td&gt;&lt;td&gt;LNFT&lt;/td&gt;&lt;td&gt;0&lt;/td&gt;&lt;td&gt;3&lt;/td&gt;&lt;td&gt;N&lt;/td&gt;&lt;td&gt; &lt;/td&gt;&lt;td&gt;&lt;/td&gt;&lt;/tr&gt;</v>
      </c>
      <c r="Q1977" s="106" t="str">
        <f>IF(PayItems[[#This Row],[Date Added / Modified]]&gt;0,TEXT(PayItems[[#This Row],[Date Added / Modified]],"m/d/yyy"),"")</f>
        <v/>
      </c>
    </row>
    <row r="1978" spans="1:17" x14ac:dyDescent="0.2">
      <c r="A1978" s="6" t="s">
        <v>4231</v>
      </c>
      <c r="B1978" s="8" t="s">
        <v>4232</v>
      </c>
      <c r="C1978" s="8" t="s">
        <v>109</v>
      </c>
      <c r="D1978" s="8" t="s">
        <v>4233</v>
      </c>
      <c r="E1978" s="8" t="s">
        <v>56</v>
      </c>
      <c r="F1978" s="8">
        <v>0</v>
      </c>
      <c r="G1978" s="8">
        <v>3</v>
      </c>
      <c r="H1978" s="6" t="s">
        <v>344</v>
      </c>
      <c r="I1978" s="176" t="s">
        <v>11389</v>
      </c>
      <c r="J1978" s="176" t="s">
        <v>11389</v>
      </c>
      <c r="K1978" s="176" t="s">
        <v>11388</v>
      </c>
      <c r="L1978" s="8">
        <v>14</v>
      </c>
      <c r="M1978" s="116"/>
      <c r="P19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&lt;tr&gt;&lt;td&gt;60310-0000&lt;/td&gt;&lt;td&gt;Structural plate structures, repair&lt;/td&gt;&lt;td&gt;m2&lt;/td&gt;&lt;td&gt;STRUCTURAL PLATE STRUCTURES&lt;/td&gt;&lt;td&gt;SQFT&lt;/td&gt;&lt;td&gt;0&lt;/td&gt;&lt;td&gt;3&lt;/td&gt;&lt;td&gt;N&lt;/td&gt;&lt;td&gt; &lt;/td&gt;&lt;td&gt;&lt;/td&gt;&lt;/tr&gt;</v>
      </c>
      <c r="Q1978" s="106" t="str">
        <f>IF(PayItems[[#This Row],[Date Added / Modified]]&gt;0,TEXT(PayItems[[#This Row],[Date Added / Modified]],"m/d/yyy"),"")</f>
        <v/>
      </c>
    </row>
    <row r="1979" spans="1:17" x14ac:dyDescent="0.2">
      <c r="A1979" s="6" t="s">
        <v>4234</v>
      </c>
      <c r="B1979" s="8" t="s">
        <v>4235</v>
      </c>
      <c r="C1979" s="8" t="s">
        <v>6</v>
      </c>
      <c r="D1979" s="8" t="s">
        <v>4236</v>
      </c>
      <c r="E1979" s="8" t="s">
        <v>59</v>
      </c>
      <c r="F1979" s="8">
        <v>0</v>
      </c>
      <c r="G1979" s="8">
        <v>3</v>
      </c>
      <c r="H1979" s="8" t="s">
        <v>344</v>
      </c>
      <c r="I1979" s="176" t="s">
        <v>11389</v>
      </c>
      <c r="J1979" s="176" t="s">
        <v>11389</v>
      </c>
      <c r="K1979" s="176" t="s">
        <v>11388</v>
      </c>
      <c r="L1979" s="8">
        <v>14</v>
      </c>
      <c r="M1979" s="116"/>
      <c r="P19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&lt;tr&gt;&lt;td&gt;60315-0000&lt;/td&gt;&lt;td&gt;Structural plate headwall&lt;/td&gt;&lt;td&gt;Each&lt;/td&gt;&lt;td&gt;STRUCTURAL PLATE HEADWALL&lt;/td&gt;&lt;td&gt;EACH&lt;/td&gt;&lt;td&gt;0&lt;/td&gt;&lt;td&gt;3&lt;/td&gt;&lt;td&gt;N&lt;/td&gt;&lt;td&gt; &lt;/td&gt;&lt;td&gt;&lt;/td&gt;&lt;/tr&gt;</v>
      </c>
      <c r="Q1979" s="106" t="str">
        <f>IF(PayItems[[#This Row],[Date Added / Modified]]&gt;0,TEXT(PayItems[[#This Row],[Date Added / Modified]],"m/d/yyy"),"")</f>
        <v/>
      </c>
    </row>
    <row r="1980" spans="1:17" x14ac:dyDescent="0.2">
      <c r="A1980" s="6" t="s">
        <v>4237</v>
      </c>
      <c r="B1980" s="6" t="s">
        <v>4238</v>
      </c>
      <c r="C1980" s="6" t="s">
        <v>6</v>
      </c>
      <c r="D1980" s="6" t="s">
        <v>4239</v>
      </c>
      <c r="E1980" s="8" t="s">
        <v>59</v>
      </c>
      <c r="F1980" s="8">
        <v>0</v>
      </c>
      <c r="G1980" s="8">
        <v>3</v>
      </c>
      <c r="H1980" s="6" t="s">
        <v>344</v>
      </c>
      <c r="I1980" s="176" t="s">
        <v>11389</v>
      </c>
      <c r="J1980" s="176" t="s">
        <v>11389</v>
      </c>
      <c r="K1980" s="176" t="s">
        <v>11388</v>
      </c>
      <c r="L1980" s="8">
        <v>14</v>
      </c>
      <c r="M1980" s="116"/>
      <c r="P19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&lt;tr&gt;&lt;td&gt;60401-0000&lt;/td&gt;&lt;td&gt;Manhole&lt;/td&gt;&lt;td&gt;Each&lt;/td&gt;&lt;td&gt;MANHOLE&lt;/td&gt;&lt;td&gt;EACH&lt;/td&gt;&lt;td&gt;0&lt;/td&gt;&lt;td&gt;3&lt;/td&gt;&lt;td&gt;N&lt;/td&gt;&lt;td&gt; &lt;/td&gt;&lt;td&gt;&lt;/td&gt;&lt;/tr&gt;</v>
      </c>
      <c r="Q1980" s="106" t="str">
        <f>IF(PayItems[[#This Row],[Date Added / Modified]]&gt;0,TEXT(PayItems[[#This Row],[Date Added / Modified]],"m/d/yyy"),"")</f>
        <v/>
      </c>
    </row>
    <row r="1981" spans="1:17" x14ac:dyDescent="0.2">
      <c r="A1981" s="6" t="s">
        <v>4240</v>
      </c>
      <c r="B1981" s="6" t="s">
        <v>9716</v>
      </c>
      <c r="C1981" s="6" t="s">
        <v>6</v>
      </c>
      <c r="D1981" s="6" t="s">
        <v>9707</v>
      </c>
      <c r="E1981" s="8" t="s">
        <v>59</v>
      </c>
      <c r="F1981" s="8">
        <v>0</v>
      </c>
      <c r="G1981" s="8">
        <v>3</v>
      </c>
      <c r="H1981" s="6" t="s">
        <v>344</v>
      </c>
      <c r="I1981" s="176" t="s">
        <v>11389</v>
      </c>
      <c r="J1981" s="176" t="s">
        <v>11389</v>
      </c>
      <c r="K1981" s="176" t="s">
        <v>11388</v>
      </c>
      <c r="L1981" s="8">
        <v>14</v>
      </c>
      <c r="M1981" s="116"/>
      <c r="P19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&lt;tr&gt;&lt;td&gt;60401-1000&lt;/td&gt;&lt;td&gt;Manhole, flh&lt;/td&gt;&lt;td&gt;Each&lt;/td&gt;&lt;td&gt;MANHOLE, FLH&lt;/td&gt;&lt;td&gt;EACH&lt;/td&gt;&lt;td&gt;0&lt;/td&gt;&lt;td&gt;3&lt;/td&gt;&lt;td&gt;N&lt;/td&gt;&lt;td&gt; &lt;/td&gt;&lt;td&gt;&lt;/td&gt;&lt;/tr&gt;</v>
      </c>
      <c r="Q1981" s="106" t="str">
        <f>IF(PayItems[[#This Row],[Date Added / Modified]]&gt;0,TEXT(PayItems[[#This Row],[Date Added / Modified]],"m/d/yyy"),"")</f>
        <v/>
      </c>
    </row>
    <row r="1982" spans="1:17" x14ac:dyDescent="0.2">
      <c r="A1982" s="6" t="s">
        <v>4241</v>
      </c>
      <c r="B1982" s="6" t="s">
        <v>4238</v>
      </c>
      <c r="C1982" s="6" t="s">
        <v>110</v>
      </c>
      <c r="D1982" s="6" t="s">
        <v>4239</v>
      </c>
      <c r="E1982" s="8" t="s">
        <v>63</v>
      </c>
      <c r="F1982" s="8">
        <v>0</v>
      </c>
      <c r="G1982" s="8">
        <v>3</v>
      </c>
      <c r="H1982" s="6" t="s">
        <v>344</v>
      </c>
      <c r="I1982" s="176" t="s">
        <v>11389</v>
      </c>
      <c r="J1982" s="176" t="s">
        <v>11389</v>
      </c>
      <c r="K1982" s="176" t="s">
        <v>11388</v>
      </c>
      <c r="L1982" s="8">
        <v>14</v>
      </c>
      <c r="M1982" s="116"/>
      <c r="P19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&lt;tr&gt;&lt;td&gt;60402-0000&lt;/td&gt;&lt;td&gt;Manhole&lt;/td&gt;&lt;td&gt;m&lt;/td&gt;&lt;td&gt;MANHOLE&lt;/td&gt;&lt;td&gt;LNFT&lt;/td&gt;&lt;td&gt;0&lt;/td&gt;&lt;td&gt;3&lt;/td&gt;&lt;td&gt;N&lt;/td&gt;&lt;td&gt; &lt;/td&gt;&lt;td&gt;&lt;/td&gt;&lt;/tr&gt;</v>
      </c>
      <c r="Q1982" s="106" t="str">
        <f>IF(PayItems[[#This Row],[Date Added / Modified]]&gt;0,TEXT(PayItems[[#This Row],[Date Added / Modified]],"m/d/yyy"),"")</f>
        <v/>
      </c>
    </row>
    <row r="1983" spans="1:17" x14ac:dyDescent="0.2">
      <c r="A1983" s="6" t="s">
        <v>4242</v>
      </c>
      <c r="B1983" s="6" t="s">
        <v>9716</v>
      </c>
      <c r="C1983" s="6" t="s">
        <v>110</v>
      </c>
      <c r="D1983" s="6" t="s">
        <v>9707</v>
      </c>
      <c r="E1983" s="8" t="s">
        <v>63</v>
      </c>
      <c r="F1983" s="8">
        <v>0</v>
      </c>
      <c r="G1983" s="8">
        <v>3</v>
      </c>
      <c r="H1983" s="6" t="s">
        <v>344</v>
      </c>
      <c r="I1983" s="176" t="s">
        <v>11389</v>
      </c>
      <c r="J1983" s="176" t="s">
        <v>11389</v>
      </c>
      <c r="K1983" s="176" t="s">
        <v>11388</v>
      </c>
      <c r="L1983" s="8">
        <v>14</v>
      </c>
      <c r="M1983" s="116"/>
      <c r="P19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&lt;tr&gt;&lt;td&gt;60402-1000&lt;/td&gt;&lt;td&gt;Manhole, flh&lt;/td&gt;&lt;td&gt;m&lt;/td&gt;&lt;td&gt;MANHOLE, FLH&lt;/td&gt;&lt;td&gt;LNFT&lt;/td&gt;&lt;td&gt;0&lt;/td&gt;&lt;td&gt;3&lt;/td&gt;&lt;td&gt;N&lt;/td&gt;&lt;td&gt; &lt;/td&gt;&lt;td&gt;&lt;/td&gt;&lt;/tr&gt;</v>
      </c>
      <c r="Q1983" s="106" t="str">
        <f>IF(PayItems[[#This Row],[Date Added / Modified]]&gt;0,TEXT(PayItems[[#This Row],[Date Added / Modified]],"m/d/yyy"),"")</f>
        <v/>
      </c>
    </row>
    <row r="1984" spans="1:17" x14ac:dyDescent="0.2">
      <c r="A1984" s="6" t="s">
        <v>4243</v>
      </c>
      <c r="B1984" s="6" t="s">
        <v>4244</v>
      </c>
      <c r="C1984" s="6" t="s">
        <v>6</v>
      </c>
      <c r="D1984" s="6" t="s">
        <v>4245</v>
      </c>
      <c r="E1984" s="8" t="s">
        <v>59</v>
      </c>
      <c r="F1984" s="8">
        <v>0</v>
      </c>
      <c r="G1984" s="8">
        <v>3</v>
      </c>
      <c r="H1984" s="6" t="s">
        <v>344</v>
      </c>
      <c r="I1984" s="176" t="s">
        <v>11389</v>
      </c>
      <c r="J1984" s="176" t="s">
        <v>11389</v>
      </c>
      <c r="K1984" s="176" t="s">
        <v>11388</v>
      </c>
      <c r="L1984" s="8">
        <v>14</v>
      </c>
      <c r="M1984" s="116"/>
      <c r="P19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&lt;tr&gt;&lt;td&gt;60403-0000&lt;/td&gt;&lt;td&gt;Inlet&lt;/td&gt;&lt;td&gt;Each&lt;/td&gt;&lt;td&gt;INLET&lt;/td&gt;&lt;td&gt;EACH&lt;/td&gt;&lt;td&gt;0&lt;/td&gt;&lt;td&gt;3&lt;/td&gt;&lt;td&gt;N&lt;/td&gt;&lt;td&gt; &lt;/td&gt;&lt;td&gt;&lt;/td&gt;&lt;/tr&gt;</v>
      </c>
      <c r="Q1984" s="106" t="str">
        <f>IF(PayItems[[#This Row],[Date Added / Modified]]&gt;0,TEXT(PayItems[[#This Row],[Date Added / Modified]],"m/d/yyy"),"")</f>
        <v/>
      </c>
    </row>
    <row r="1985" spans="1:17" x14ac:dyDescent="0.2">
      <c r="A1985" s="6" t="s">
        <v>4246</v>
      </c>
      <c r="B1985" s="6" t="s">
        <v>9715</v>
      </c>
      <c r="C1985" s="6" t="s">
        <v>6</v>
      </c>
      <c r="D1985" s="6" t="s">
        <v>9708</v>
      </c>
      <c r="E1985" s="8" t="s">
        <v>59</v>
      </c>
      <c r="F1985" s="8">
        <v>0</v>
      </c>
      <c r="G1985" s="8">
        <v>3</v>
      </c>
      <c r="H1985" s="6" t="s">
        <v>344</v>
      </c>
      <c r="I1985" s="176" t="s">
        <v>11389</v>
      </c>
      <c r="J1985" s="176" t="s">
        <v>11389</v>
      </c>
      <c r="K1985" s="176" t="s">
        <v>11388</v>
      </c>
      <c r="L1985" s="8">
        <v>14</v>
      </c>
      <c r="M1985" s="116"/>
      <c r="P19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&lt;tr&gt;&lt;td&gt;60403-0800&lt;/td&gt;&lt;td&gt;Inlet, flh type 4A&lt;/td&gt;&lt;td&gt;Each&lt;/td&gt;&lt;td&gt;INLET, FLH TYPE 4A&lt;/td&gt;&lt;td&gt;EACH&lt;/td&gt;&lt;td&gt;0&lt;/td&gt;&lt;td&gt;3&lt;/td&gt;&lt;td&gt;N&lt;/td&gt;&lt;td&gt; &lt;/td&gt;&lt;td&gt;&lt;/td&gt;&lt;/tr&gt;</v>
      </c>
      <c r="Q1985" s="106" t="str">
        <f>IF(PayItems[[#This Row],[Date Added / Modified]]&gt;0,TEXT(PayItems[[#This Row],[Date Added / Modified]],"m/d/yyy"),"")</f>
        <v/>
      </c>
    </row>
    <row r="1986" spans="1:17" x14ac:dyDescent="0.2">
      <c r="A1986" s="6" t="s">
        <v>4247</v>
      </c>
      <c r="B1986" s="6" t="s">
        <v>9717</v>
      </c>
      <c r="C1986" s="6" t="s">
        <v>6</v>
      </c>
      <c r="D1986" s="6" t="s">
        <v>9709</v>
      </c>
      <c r="E1986" s="8" t="s">
        <v>59</v>
      </c>
      <c r="F1986" s="8">
        <v>0</v>
      </c>
      <c r="G1986" s="8">
        <v>3</v>
      </c>
      <c r="H1986" s="6" t="s">
        <v>344</v>
      </c>
      <c r="I1986" s="176" t="s">
        <v>11389</v>
      </c>
      <c r="J1986" s="176" t="s">
        <v>11389</v>
      </c>
      <c r="K1986" s="176" t="s">
        <v>11388</v>
      </c>
      <c r="L1986" s="8">
        <v>14</v>
      </c>
      <c r="M1986" s="116"/>
      <c r="P19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&lt;tr&gt;&lt;td&gt;60403-0900&lt;/td&gt;&lt;td&gt;Inlet, flh type 4B&lt;/td&gt;&lt;td&gt;Each&lt;/td&gt;&lt;td&gt;INLET, FLH TYPE 4B&lt;/td&gt;&lt;td&gt;EACH&lt;/td&gt;&lt;td&gt;0&lt;/td&gt;&lt;td&gt;3&lt;/td&gt;&lt;td&gt;N&lt;/td&gt;&lt;td&gt; &lt;/td&gt;&lt;td&gt;&lt;/td&gt;&lt;/tr&gt;</v>
      </c>
      <c r="Q1986" s="106" t="str">
        <f>IF(PayItems[[#This Row],[Date Added / Modified]]&gt;0,TEXT(PayItems[[#This Row],[Date Added / Modified]],"m/d/yyy"),"")</f>
        <v/>
      </c>
    </row>
    <row r="1987" spans="1:17" x14ac:dyDescent="0.2">
      <c r="A1987" s="6" t="s">
        <v>4248</v>
      </c>
      <c r="B1987" s="6" t="s">
        <v>9718</v>
      </c>
      <c r="C1987" s="6" t="s">
        <v>6</v>
      </c>
      <c r="D1987" s="6" t="s">
        <v>9710</v>
      </c>
      <c r="E1987" s="8" t="s">
        <v>59</v>
      </c>
      <c r="F1987" s="8">
        <v>0</v>
      </c>
      <c r="G1987" s="8">
        <v>3</v>
      </c>
      <c r="H1987" s="6" t="s">
        <v>344</v>
      </c>
      <c r="I1987" s="176" t="s">
        <v>11389</v>
      </c>
      <c r="J1987" s="176" t="s">
        <v>11389</v>
      </c>
      <c r="K1987" s="176" t="s">
        <v>11388</v>
      </c>
      <c r="L1987" s="8">
        <v>14</v>
      </c>
      <c r="M1987" s="116"/>
      <c r="P19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&lt;tr&gt;&lt;td&gt;60403-1000&lt;/td&gt;&lt;td&gt;Inlet, flh type 4C&lt;/td&gt;&lt;td&gt;Each&lt;/td&gt;&lt;td&gt;INLET, FLH TYPE 4C&lt;/td&gt;&lt;td&gt;EACH&lt;/td&gt;&lt;td&gt;0&lt;/td&gt;&lt;td&gt;3&lt;/td&gt;&lt;td&gt;N&lt;/td&gt;&lt;td&gt; &lt;/td&gt;&lt;td&gt;&lt;/td&gt;&lt;/tr&gt;</v>
      </c>
      <c r="Q1987" s="106" t="str">
        <f>IF(PayItems[[#This Row],[Date Added / Modified]]&gt;0,TEXT(PayItems[[#This Row],[Date Added / Modified]],"m/d/yyy"),"")</f>
        <v/>
      </c>
    </row>
    <row r="1988" spans="1:17" x14ac:dyDescent="0.2">
      <c r="A1988" s="6" t="s">
        <v>4249</v>
      </c>
      <c r="B1988" s="6" t="s">
        <v>9719</v>
      </c>
      <c r="C1988" s="6" t="s">
        <v>6</v>
      </c>
      <c r="D1988" s="6" t="s">
        <v>9711</v>
      </c>
      <c r="E1988" s="8" t="s">
        <v>59</v>
      </c>
      <c r="F1988" s="8">
        <v>0</v>
      </c>
      <c r="G1988" s="8">
        <v>3</v>
      </c>
      <c r="H1988" s="6" t="s">
        <v>344</v>
      </c>
      <c r="I1988" s="176" t="s">
        <v>11389</v>
      </c>
      <c r="J1988" s="176" t="s">
        <v>11389</v>
      </c>
      <c r="K1988" s="176" t="s">
        <v>11388</v>
      </c>
      <c r="L1988" s="8">
        <v>14</v>
      </c>
      <c r="M1988" s="116"/>
      <c r="P19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&lt;tr&gt;&lt;td&gt;60403-1100&lt;/td&gt;&lt;td&gt;Inlet, flh type 4D&lt;/td&gt;&lt;td&gt;Each&lt;/td&gt;&lt;td&gt;INLET, FLH TYPE 4D&lt;/td&gt;&lt;td&gt;EACH&lt;/td&gt;&lt;td&gt;0&lt;/td&gt;&lt;td&gt;3&lt;/td&gt;&lt;td&gt;N&lt;/td&gt;&lt;td&gt; &lt;/td&gt;&lt;td&gt;&lt;/td&gt;&lt;/tr&gt;</v>
      </c>
      <c r="Q1988" s="106" t="str">
        <f>IF(PayItems[[#This Row],[Date Added / Modified]]&gt;0,TEXT(PayItems[[#This Row],[Date Added / Modified]],"m/d/yyy"),"")</f>
        <v/>
      </c>
    </row>
    <row r="1989" spans="1:17" x14ac:dyDescent="0.2">
      <c r="A1989" s="6" t="s">
        <v>4250</v>
      </c>
      <c r="B1989" s="6" t="s">
        <v>9720</v>
      </c>
      <c r="C1989" s="6" t="s">
        <v>6</v>
      </c>
      <c r="D1989" s="6" t="s">
        <v>9712</v>
      </c>
      <c r="E1989" s="8" t="s">
        <v>59</v>
      </c>
      <c r="F1989" s="8">
        <v>0</v>
      </c>
      <c r="G1989" s="8">
        <v>3</v>
      </c>
      <c r="H1989" s="6" t="s">
        <v>344</v>
      </c>
      <c r="I1989" s="176" t="s">
        <v>11389</v>
      </c>
      <c r="J1989" s="176" t="s">
        <v>11389</v>
      </c>
      <c r="K1989" s="176" t="s">
        <v>11388</v>
      </c>
      <c r="L1989" s="8">
        <v>14</v>
      </c>
      <c r="M1989" s="116"/>
      <c r="P19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&lt;tr&gt;&lt;td&gt;60403-1200&lt;/td&gt;&lt;td&gt;Inlet, flh type 5A&lt;/td&gt;&lt;td&gt;Each&lt;/td&gt;&lt;td&gt;INLET, FLH TYPE 5A&lt;/td&gt;&lt;td&gt;EACH&lt;/td&gt;&lt;td&gt;0&lt;/td&gt;&lt;td&gt;3&lt;/td&gt;&lt;td&gt;N&lt;/td&gt;&lt;td&gt; &lt;/td&gt;&lt;td&gt;&lt;/td&gt;&lt;/tr&gt;</v>
      </c>
      <c r="Q1989" s="106" t="str">
        <f>IF(PayItems[[#This Row],[Date Added / Modified]]&gt;0,TEXT(PayItems[[#This Row],[Date Added / Modified]],"m/d/yyy"),"")</f>
        <v/>
      </c>
    </row>
    <row r="1990" spans="1:17" x14ac:dyDescent="0.2">
      <c r="A1990" s="6" t="s">
        <v>4251</v>
      </c>
      <c r="B1990" s="6" t="s">
        <v>9721</v>
      </c>
      <c r="C1990" s="6" t="s">
        <v>6</v>
      </c>
      <c r="D1990" s="6" t="s">
        <v>9713</v>
      </c>
      <c r="E1990" s="8" t="s">
        <v>59</v>
      </c>
      <c r="F1990" s="8">
        <v>0</v>
      </c>
      <c r="G1990" s="8">
        <v>3</v>
      </c>
      <c r="H1990" s="6" t="s">
        <v>344</v>
      </c>
      <c r="I1990" s="176" t="s">
        <v>11389</v>
      </c>
      <c r="J1990" s="176" t="s">
        <v>11389</v>
      </c>
      <c r="K1990" s="176" t="s">
        <v>11388</v>
      </c>
      <c r="L1990" s="8">
        <v>14</v>
      </c>
      <c r="M1990" s="116"/>
      <c r="P19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&lt;tr&gt;&lt;td&gt;60403-1300&lt;/td&gt;&lt;td&gt;Inlet, flh type 5A modified&lt;/td&gt;&lt;td&gt;Each&lt;/td&gt;&lt;td&gt;INLET, FLH TYPE 5A MODIFIED&lt;/td&gt;&lt;td&gt;EACH&lt;/td&gt;&lt;td&gt;0&lt;/td&gt;&lt;td&gt;3&lt;/td&gt;&lt;td&gt;N&lt;/td&gt;&lt;td&gt; &lt;/td&gt;&lt;td&gt;&lt;/td&gt;&lt;/tr&gt;</v>
      </c>
      <c r="Q1990" s="106" t="str">
        <f>IF(PayItems[[#This Row],[Date Added / Modified]]&gt;0,TEXT(PayItems[[#This Row],[Date Added / Modified]],"m/d/yyy"),"")</f>
        <v/>
      </c>
    </row>
    <row r="1991" spans="1:17" x14ac:dyDescent="0.2">
      <c r="A1991" s="6" t="s">
        <v>4252</v>
      </c>
      <c r="B1991" s="6" t="s">
        <v>9722</v>
      </c>
      <c r="C1991" s="6" t="s">
        <v>6</v>
      </c>
      <c r="D1991" s="6" t="s">
        <v>9714</v>
      </c>
      <c r="E1991" s="8" t="s">
        <v>59</v>
      </c>
      <c r="F1991" s="8">
        <v>0</v>
      </c>
      <c r="G1991" s="8">
        <v>3</v>
      </c>
      <c r="H1991" s="6" t="s">
        <v>344</v>
      </c>
      <c r="I1991" s="176" t="s">
        <v>11389</v>
      </c>
      <c r="J1991" s="176" t="s">
        <v>11389</v>
      </c>
      <c r="K1991" s="176" t="s">
        <v>11388</v>
      </c>
      <c r="L1991" s="8">
        <v>14</v>
      </c>
      <c r="M1991" s="116"/>
      <c r="P19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&lt;tr&gt;&lt;td&gt;60403-1400&lt;/td&gt;&lt;td&gt;Inlet, flh type 5B&lt;/td&gt;&lt;td&gt;Each&lt;/td&gt;&lt;td&gt;INLET, FLH TYPE 5B&lt;/td&gt;&lt;td&gt;EACH&lt;/td&gt;&lt;td&gt;0&lt;/td&gt;&lt;td&gt;3&lt;/td&gt;&lt;td&gt;N&lt;/td&gt;&lt;td&gt; &lt;/td&gt;&lt;td&gt;&lt;/td&gt;&lt;/tr&gt;</v>
      </c>
      <c r="Q1991" s="106" t="str">
        <f>IF(PayItems[[#This Row],[Date Added / Modified]]&gt;0,TEXT(PayItems[[#This Row],[Date Added / Modified]],"m/d/yyy"),"")</f>
        <v/>
      </c>
    </row>
    <row r="1992" spans="1:17" x14ac:dyDescent="0.2">
      <c r="A1992" s="6" t="s">
        <v>4253</v>
      </c>
      <c r="B1992" s="6" t="s">
        <v>9723</v>
      </c>
      <c r="C1992" s="6" t="s">
        <v>6</v>
      </c>
      <c r="D1992" s="6" t="s">
        <v>9726</v>
      </c>
      <c r="E1992" s="8" t="s">
        <v>59</v>
      </c>
      <c r="F1992" s="8">
        <v>0</v>
      </c>
      <c r="G1992" s="8">
        <v>3</v>
      </c>
      <c r="H1992" s="6" t="s">
        <v>344</v>
      </c>
      <c r="I1992" s="176" t="s">
        <v>11389</v>
      </c>
      <c r="J1992" s="176" t="s">
        <v>11389</v>
      </c>
      <c r="K1992" s="176" t="s">
        <v>11388</v>
      </c>
      <c r="L1992" s="8">
        <v>14</v>
      </c>
      <c r="M1992" s="116"/>
      <c r="P19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&lt;tr&gt;&lt;td&gt;60403-1700&lt;/td&gt;&lt;td&gt;Inlet, flh type 6A&lt;/td&gt;&lt;td&gt;Each&lt;/td&gt;&lt;td&gt;INLET, FLH TYPE 6A&lt;/td&gt;&lt;td&gt;EACH&lt;/td&gt;&lt;td&gt;0&lt;/td&gt;&lt;td&gt;3&lt;/td&gt;&lt;td&gt;N&lt;/td&gt;&lt;td&gt; &lt;/td&gt;&lt;td&gt;&lt;/td&gt;&lt;/tr&gt;</v>
      </c>
      <c r="Q1992" s="106" t="str">
        <f>IF(PayItems[[#This Row],[Date Added / Modified]]&gt;0,TEXT(PayItems[[#This Row],[Date Added / Modified]],"m/d/yyy"),"")</f>
        <v/>
      </c>
    </row>
    <row r="1993" spans="1:17" x14ac:dyDescent="0.2">
      <c r="A1993" s="6" t="s">
        <v>4254</v>
      </c>
      <c r="B1993" s="6" t="s">
        <v>9724</v>
      </c>
      <c r="C1993" s="6" t="s">
        <v>6</v>
      </c>
      <c r="D1993" s="6" t="s">
        <v>9727</v>
      </c>
      <c r="E1993" s="8" t="s">
        <v>59</v>
      </c>
      <c r="F1993" s="8">
        <v>0</v>
      </c>
      <c r="G1993" s="8">
        <v>3</v>
      </c>
      <c r="H1993" s="6" t="s">
        <v>344</v>
      </c>
      <c r="I1993" s="176" t="s">
        <v>11389</v>
      </c>
      <c r="J1993" s="176" t="s">
        <v>11389</v>
      </c>
      <c r="K1993" s="176" t="s">
        <v>11388</v>
      </c>
      <c r="L1993" s="8">
        <v>14</v>
      </c>
      <c r="M1993" s="116"/>
      <c r="P19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&lt;tr&gt;&lt;td&gt;60403-1800&lt;/td&gt;&lt;td&gt;Inlet, flh type 6A modified&lt;/td&gt;&lt;td&gt;Each&lt;/td&gt;&lt;td&gt;INLET, FLH TYPE 6A MODIFIED&lt;/td&gt;&lt;td&gt;EACH&lt;/td&gt;&lt;td&gt;0&lt;/td&gt;&lt;td&gt;3&lt;/td&gt;&lt;td&gt;N&lt;/td&gt;&lt;td&gt; &lt;/td&gt;&lt;td&gt;&lt;/td&gt;&lt;/tr&gt;</v>
      </c>
      <c r="Q1993" s="106" t="str">
        <f>IF(PayItems[[#This Row],[Date Added / Modified]]&gt;0,TEXT(PayItems[[#This Row],[Date Added / Modified]],"m/d/yyy"),"")</f>
        <v/>
      </c>
    </row>
    <row r="1994" spans="1:17" x14ac:dyDescent="0.2">
      <c r="A1994" s="6" t="s">
        <v>4255</v>
      </c>
      <c r="B1994" s="6" t="s">
        <v>9725</v>
      </c>
      <c r="C1994" s="6" t="s">
        <v>6</v>
      </c>
      <c r="D1994" s="6" t="s">
        <v>9728</v>
      </c>
      <c r="E1994" s="8" t="s">
        <v>59</v>
      </c>
      <c r="F1994" s="8">
        <v>0</v>
      </c>
      <c r="G1994" s="8">
        <v>3</v>
      </c>
      <c r="H1994" s="6" t="s">
        <v>344</v>
      </c>
      <c r="I1994" s="176" t="s">
        <v>11389</v>
      </c>
      <c r="J1994" s="176" t="s">
        <v>11389</v>
      </c>
      <c r="K1994" s="176" t="s">
        <v>11388</v>
      </c>
      <c r="L1994" s="8">
        <v>14</v>
      </c>
      <c r="M1994" s="116"/>
      <c r="P19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&lt;tr&gt;&lt;td&gt;60403-1900&lt;/td&gt;&lt;td&gt;Inlet, flh type 6B&lt;/td&gt;&lt;td&gt;Each&lt;/td&gt;&lt;td&gt;INLET, FLH TYPE 6B&lt;/td&gt;&lt;td&gt;EACH&lt;/td&gt;&lt;td&gt;0&lt;/td&gt;&lt;td&gt;3&lt;/td&gt;&lt;td&gt;N&lt;/td&gt;&lt;td&gt; &lt;/td&gt;&lt;td&gt;&lt;/td&gt;&lt;/tr&gt;</v>
      </c>
      <c r="Q1994" s="106" t="str">
        <f>IF(PayItems[[#This Row],[Date Added / Modified]]&gt;0,TEXT(PayItems[[#This Row],[Date Added / Modified]],"m/d/yyy"),"")</f>
        <v/>
      </c>
    </row>
    <row r="1995" spans="1:17" x14ac:dyDescent="0.2">
      <c r="A1995" s="6" t="s">
        <v>4256</v>
      </c>
      <c r="B1995" s="6" t="s">
        <v>9735</v>
      </c>
      <c r="C1995" s="6" t="s">
        <v>6</v>
      </c>
      <c r="D1995" s="6" t="s">
        <v>9737</v>
      </c>
      <c r="E1995" s="8" t="s">
        <v>59</v>
      </c>
      <c r="F1995" s="8">
        <v>0</v>
      </c>
      <c r="G1995" s="8">
        <v>3</v>
      </c>
      <c r="H1995" s="6" t="s">
        <v>344</v>
      </c>
      <c r="I1995" s="176" t="s">
        <v>11389</v>
      </c>
      <c r="J1995" s="176" t="s">
        <v>11389</v>
      </c>
      <c r="K1995" s="176" t="s">
        <v>11388</v>
      </c>
      <c r="L1995" s="8">
        <v>14</v>
      </c>
      <c r="M1995" s="116"/>
      <c r="P19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&lt;tr&gt;&lt;td&gt;60403-2200&lt;/td&gt;&lt;td&gt;Inlet, flh type 7A&lt;/td&gt;&lt;td&gt;Each&lt;/td&gt;&lt;td&gt;INLET, FLH TYPE 7A&lt;/td&gt;&lt;td&gt;EACH&lt;/td&gt;&lt;td&gt;0&lt;/td&gt;&lt;td&gt;3&lt;/td&gt;&lt;td&gt;N&lt;/td&gt;&lt;td&gt; &lt;/td&gt;&lt;td&gt;&lt;/td&gt;&lt;/tr&gt;</v>
      </c>
      <c r="Q1995" s="106" t="str">
        <f>IF(PayItems[[#This Row],[Date Added / Modified]]&gt;0,TEXT(PayItems[[#This Row],[Date Added / Modified]],"m/d/yyy"),"")</f>
        <v/>
      </c>
    </row>
    <row r="1996" spans="1:17" x14ac:dyDescent="0.2">
      <c r="A1996" s="6" t="s">
        <v>4257</v>
      </c>
      <c r="B1996" s="6" t="s">
        <v>9736</v>
      </c>
      <c r="C1996" s="6" t="s">
        <v>6</v>
      </c>
      <c r="D1996" s="6" t="s">
        <v>9738</v>
      </c>
      <c r="E1996" s="8" t="s">
        <v>59</v>
      </c>
      <c r="F1996" s="8">
        <v>0</v>
      </c>
      <c r="G1996" s="8">
        <v>3</v>
      </c>
      <c r="H1996" s="6" t="s">
        <v>344</v>
      </c>
      <c r="I1996" s="176" t="s">
        <v>11389</v>
      </c>
      <c r="J1996" s="176" t="s">
        <v>11389</v>
      </c>
      <c r="K1996" s="176" t="s">
        <v>11388</v>
      </c>
      <c r="L1996" s="8">
        <v>14</v>
      </c>
      <c r="M1996" s="116"/>
      <c r="P19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&lt;tr&gt;&lt;td&gt;60403-2300&lt;/td&gt;&lt;td&gt;Inlet, flh type 7B&lt;/td&gt;&lt;td&gt;Each&lt;/td&gt;&lt;td&gt;INLET, FLH TYPE 7B&lt;/td&gt;&lt;td&gt;EACH&lt;/td&gt;&lt;td&gt;0&lt;/td&gt;&lt;td&gt;3&lt;/td&gt;&lt;td&gt;N&lt;/td&gt;&lt;td&gt; &lt;/td&gt;&lt;td&gt;&lt;/td&gt;&lt;/tr&gt;</v>
      </c>
      <c r="Q1996" s="106" t="str">
        <f>IF(PayItems[[#This Row],[Date Added / Modified]]&gt;0,TEXT(PayItems[[#This Row],[Date Added / Modified]],"m/d/yyy"),"")</f>
        <v/>
      </c>
    </row>
    <row r="1997" spans="1:17" x14ac:dyDescent="0.2">
      <c r="A1997" s="6" t="s">
        <v>4258</v>
      </c>
      <c r="B1997" s="6" t="s">
        <v>4259</v>
      </c>
      <c r="C1997" s="6" t="s">
        <v>6</v>
      </c>
      <c r="D1997" s="6" t="s">
        <v>4260</v>
      </c>
      <c r="E1997" s="8" t="s">
        <v>59</v>
      </c>
      <c r="F1997" s="8">
        <v>0</v>
      </c>
      <c r="G1997" s="8">
        <v>3</v>
      </c>
      <c r="H1997" s="6" t="s">
        <v>344</v>
      </c>
      <c r="I1997" s="176" t="s">
        <v>11389</v>
      </c>
      <c r="J1997" s="176" t="s">
        <v>11389</v>
      </c>
      <c r="K1997" s="176" t="s">
        <v>11388</v>
      </c>
      <c r="L1997" s="8">
        <v>14</v>
      </c>
      <c r="M1997" s="116"/>
      <c r="P19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&lt;tr&gt;&lt;td&gt;60404-0000&lt;/td&gt;&lt;td&gt;Catch basin&lt;/td&gt;&lt;td&gt;Each&lt;/td&gt;&lt;td&gt;CATCH BASIN&lt;/td&gt;&lt;td&gt;EACH&lt;/td&gt;&lt;td&gt;0&lt;/td&gt;&lt;td&gt;3&lt;/td&gt;&lt;td&gt;N&lt;/td&gt;&lt;td&gt; &lt;/td&gt;&lt;td&gt;&lt;/td&gt;&lt;/tr&gt;</v>
      </c>
      <c r="Q1997" s="106" t="str">
        <f>IF(PayItems[[#This Row],[Date Added / Modified]]&gt;0,TEXT(PayItems[[#This Row],[Date Added / Modified]],"m/d/yyy"),"")</f>
        <v/>
      </c>
    </row>
    <row r="1998" spans="1:17" x14ac:dyDescent="0.2">
      <c r="A1998" s="6" t="s">
        <v>4261</v>
      </c>
      <c r="B1998" s="6" t="s">
        <v>9739</v>
      </c>
      <c r="C1998" s="6" t="s">
        <v>6</v>
      </c>
      <c r="D1998" s="6" t="s">
        <v>9741</v>
      </c>
      <c r="E1998" s="8" t="s">
        <v>59</v>
      </c>
      <c r="F1998" s="8">
        <v>0</v>
      </c>
      <c r="G1998" s="8">
        <v>3</v>
      </c>
      <c r="H1998" s="6" t="s">
        <v>344</v>
      </c>
      <c r="I1998" s="176" t="s">
        <v>11389</v>
      </c>
      <c r="J1998" s="176" t="s">
        <v>11389</v>
      </c>
      <c r="K1998" s="176" t="s">
        <v>11388</v>
      </c>
      <c r="L1998" s="8">
        <v>14</v>
      </c>
      <c r="M1998" s="116"/>
      <c r="P19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&lt;tr&gt;&lt;td&gt;60404-1000&lt;/td&gt;&lt;td&gt;Catch basin, flh type 1&lt;/td&gt;&lt;td&gt;Each&lt;/td&gt;&lt;td&gt;CATCH BASIN, FLH TYPE 1&lt;/td&gt;&lt;td&gt;EACH&lt;/td&gt;&lt;td&gt;0&lt;/td&gt;&lt;td&gt;3&lt;/td&gt;&lt;td&gt;N&lt;/td&gt;&lt;td&gt; &lt;/td&gt;&lt;td&gt;&lt;/td&gt;&lt;/tr&gt;</v>
      </c>
      <c r="Q1998" s="106" t="str">
        <f>IF(PayItems[[#This Row],[Date Added / Modified]]&gt;0,TEXT(PayItems[[#This Row],[Date Added / Modified]],"m/d/yyy"),"")</f>
        <v/>
      </c>
    </row>
    <row r="1999" spans="1:17" x14ac:dyDescent="0.2">
      <c r="A1999" s="6" t="s">
        <v>4262</v>
      </c>
      <c r="B1999" s="6" t="s">
        <v>9740</v>
      </c>
      <c r="C1999" s="6" t="s">
        <v>6</v>
      </c>
      <c r="D1999" s="6" t="s">
        <v>9742</v>
      </c>
      <c r="E1999" s="8" t="s">
        <v>59</v>
      </c>
      <c r="F1999" s="8">
        <v>0</v>
      </c>
      <c r="G1999" s="8">
        <v>3</v>
      </c>
      <c r="H1999" s="6" t="s">
        <v>344</v>
      </c>
      <c r="I1999" s="176" t="s">
        <v>11389</v>
      </c>
      <c r="J1999" s="176" t="s">
        <v>11389</v>
      </c>
      <c r="K1999" s="176" t="s">
        <v>11388</v>
      </c>
      <c r="L1999" s="8">
        <v>14</v>
      </c>
      <c r="M1999" s="116"/>
      <c r="P19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&lt;tr&gt;&lt;td&gt;60404-2000&lt;/td&gt;&lt;td&gt;Catch basin, flh type 2&lt;/td&gt;&lt;td&gt;Each&lt;/td&gt;&lt;td&gt;CATCH BASIN, FLH TYPE 2&lt;/td&gt;&lt;td&gt;EACH&lt;/td&gt;&lt;td&gt;0&lt;/td&gt;&lt;td&gt;3&lt;/td&gt;&lt;td&gt;N&lt;/td&gt;&lt;td&gt; &lt;/td&gt;&lt;td&gt;&lt;/td&gt;&lt;/tr&gt;</v>
      </c>
      <c r="Q1999" s="106" t="str">
        <f>IF(PayItems[[#This Row],[Date Added / Modified]]&gt;0,TEXT(PayItems[[#This Row],[Date Added / Modified]],"m/d/yyy"),"")</f>
        <v/>
      </c>
    </row>
    <row r="2000" spans="1:17" x14ac:dyDescent="0.2">
      <c r="A2000" s="6" t="s">
        <v>4263</v>
      </c>
      <c r="B2000" s="6" t="s">
        <v>4264</v>
      </c>
      <c r="C2000" s="6" t="s">
        <v>6</v>
      </c>
      <c r="D2000" s="6" t="s">
        <v>4265</v>
      </c>
      <c r="E2000" s="8" t="s">
        <v>59</v>
      </c>
      <c r="F2000" s="8">
        <v>0</v>
      </c>
      <c r="G2000" s="8">
        <v>3</v>
      </c>
      <c r="H2000" s="6" t="s">
        <v>344</v>
      </c>
      <c r="I2000" s="176" t="s">
        <v>11389</v>
      </c>
      <c r="J2000" s="176" t="s">
        <v>11389</v>
      </c>
      <c r="K2000" s="176" t="s">
        <v>11388</v>
      </c>
      <c r="L2000" s="8">
        <v>14</v>
      </c>
      <c r="M2000" s="116"/>
      <c r="P20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&lt;tr&gt;&lt;td&gt;60405-0000&lt;/td&gt;&lt;td&gt;Manhole adjustment&lt;/td&gt;&lt;td&gt;Each&lt;/td&gt;&lt;td&gt;MANHOLE ADJUSTMENT&lt;/td&gt;&lt;td&gt;EACH&lt;/td&gt;&lt;td&gt;0&lt;/td&gt;&lt;td&gt;3&lt;/td&gt;&lt;td&gt;N&lt;/td&gt;&lt;td&gt; &lt;/td&gt;&lt;td&gt;&lt;/td&gt;&lt;/tr&gt;</v>
      </c>
      <c r="Q2000" s="106" t="str">
        <f>IF(PayItems[[#This Row],[Date Added / Modified]]&gt;0,TEXT(PayItems[[#This Row],[Date Added / Modified]],"m/d/yyy"),"")</f>
        <v/>
      </c>
    </row>
    <row r="2001" spans="1:17" x14ac:dyDescent="0.2">
      <c r="A2001" s="6" t="s">
        <v>4266</v>
      </c>
      <c r="B2001" s="6" t="s">
        <v>4267</v>
      </c>
      <c r="C2001" s="6" t="s">
        <v>6</v>
      </c>
      <c r="D2001" s="6" t="s">
        <v>4268</v>
      </c>
      <c r="E2001" s="8" t="s">
        <v>59</v>
      </c>
      <c r="F2001" s="8">
        <v>0</v>
      </c>
      <c r="G2001" s="8">
        <v>3</v>
      </c>
      <c r="H2001" s="6" t="s">
        <v>344</v>
      </c>
      <c r="I2001" s="176" t="s">
        <v>11389</v>
      </c>
      <c r="J2001" s="176" t="s">
        <v>11389</v>
      </c>
      <c r="K2001" s="176" t="s">
        <v>11388</v>
      </c>
      <c r="L2001" s="8">
        <v>14</v>
      </c>
      <c r="M2001" s="116"/>
      <c r="P20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&lt;tr&gt;&lt;td&gt;60406-0000&lt;/td&gt;&lt;td&gt;Inlet adjustment&lt;/td&gt;&lt;td&gt;Each&lt;/td&gt;&lt;td&gt;INLET ADJUSTMENT&lt;/td&gt;&lt;td&gt;EACH&lt;/td&gt;&lt;td&gt;0&lt;/td&gt;&lt;td&gt;3&lt;/td&gt;&lt;td&gt;N&lt;/td&gt;&lt;td&gt; &lt;/td&gt;&lt;td&gt;&lt;/td&gt;&lt;/tr&gt;</v>
      </c>
      <c r="Q2001" s="106" t="str">
        <f>IF(PayItems[[#This Row],[Date Added / Modified]]&gt;0,TEXT(PayItems[[#This Row],[Date Added / Modified]],"m/d/yyy"),"")</f>
        <v/>
      </c>
    </row>
    <row r="2002" spans="1:17" x14ac:dyDescent="0.2">
      <c r="A2002" s="6" t="s">
        <v>4269</v>
      </c>
      <c r="B2002" s="6" t="s">
        <v>4270</v>
      </c>
      <c r="C2002" s="6" t="s">
        <v>6</v>
      </c>
      <c r="D2002" s="6" t="s">
        <v>4271</v>
      </c>
      <c r="E2002" s="8" t="s">
        <v>59</v>
      </c>
      <c r="F2002" s="8">
        <v>0</v>
      </c>
      <c r="G2002" s="8">
        <v>3</v>
      </c>
      <c r="H2002" s="6" t="s">
        <v>344</v>
      </c>
      <c r="I2002" s="176" t="s">
        <v>11389</v>
      </c>
      <c r="J2002" s="176" t="s">
        <v>11389</v>
      </c>
      <c r="K2002" s="176" t="s">
        <v>11388</v>
      </c>
      <c r="L2002" s="8">
        <v>14</v>
      </c>
      <c r="M2002" s="116"/>
      <c r="P20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&lt;tr&gt;&lt;td&gt;60407-0000&lt;/td&gt;&lt;td&gt;Capping inlets and manholes&lt;/td&gt;&lt;td&gt;Each&lt;/td&gt;&lt;td&gt;CAPPING INLETS AND MANHOLES&lt;/td&gt;&lt;td&gt;EACH&lt;/td&gt;&lt;td&gt;0&lt;/td&gt;&lt;td&gt;3&lt;/td&gt;&lt;td&gt;N&lt;/td&gt;&lt;td&gt; &lt;/td&gt;&lt;td&gt;&lt;/td&gt;&lt;/tr&gt;</v>
      </c>
      <c r="Q2002" s="106" t="str">
        <f>IF(PayItems[[#This Row],[Date Added / Modified]]&gt;0,TEXT(PayItems[[#This Row],[Date Added / Modified]],"m/d/yyy"),"")</f>
        <v/>
      </c>
    </row>
    <row r="2003" spans="1:17" x14ac:dyDescent="0.2">
      <c r="A2003" s="6" t="s">
        <v>4272</v>
      </c>
      <c r="B2003" s="6" t="s">
        <v>4273</v>
      </c>
      <c r="C2003" s="6" t="s">
        <v>6</v>
      </c>
      <c r="D2003" s="6" t="s">
        <v>4274</v>
      </c>
      <c r="E2003" s="8" t="s">
        <v>59</v>
      </c>
      <c r="F2003" s="8">
        <v>0</v>
      </c>
      <c r="G2003" s="8">
        <v>3</v>
      </c>
      <c r="H2003" s="6" t="s">
        <v>344</v>
      </c>
      <c r="I2003" s="176" t="s">
        <v>11389</v>
      </c>
      <c r="J2003" s="176" t="s">
        <v>11389</v>
      </c>
      <c r="K2003" s="176" t="s">
        <v>11388</v>
      </c>
      <c r="L2003" s="8">
        <v>14</v>
      </c>
      <c r="M2003" s="116"/>
      <c r="P20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&lt;tr&gt;&lt;td&gt;60408-0000&lt;/td&gt;&lt;td&gt;Junction box&lt;/td&gt;&lt;td&gt;Each&lt;/td&gt;&lt;td&gt;JUNCTION BOX&lt;/td&gt;&lt;td&gt;EACH&lt;/td&gt;&lt;td&gt;0&lt;/td&gt;&lt;td&gt;3&lt;/td&gt;&lt;td&gt;N&lt;/td&gt;&lt;td&gt; &lt;/td&gt;&lt;td&gt;&lt;/td&gt;&lt;/tr&gt;</v>
      </c>
      <c r="Q2003" s="106" t="str">
        <f>IF(PayItems[[#This Row],[Date Added / Modified]]&gt;0,TEXT(PayItems[[#This Row],[Date Added / Modified]],"m/d/yyy"),"")</f>
        <v/>
      </c>
    </row>
    <row r="2004" spans="1:17" x14ac:dyDescent="0.2">
      <c r="A2004" s="6" t="s">
        <v>4275</v>
      </c>
      <c r="B2004" s="6" t="s">
        <v>9730</v>
      </c>
      <c r="C2004" s="6" t="s">
        <v>6</v>
      </c>
      <c r="D2004" s="6" t="s">
        <v>9729</v>
      </c>
      <c r="E2004" s="8" t="s">
        <v>59</v>
      </c>
      <c r="F2004" s="8">
        <v>0</v>
      </c>
      <c r="G2004" s="8">
        <v>3</v>
      </c>
      <c r="H2004" s="6" t="s">
        <v>344</v>
      </c>
      <c r="I2004" s="176" t="s">
        <v>11389</v>
      </c>
      <c r="J2004" s="176" t="s">
        <v>11389</v>
      </c>
      <c r="K2004" s="176" t="s">
        <v>11388</v>
      </c>
      <c r="L2004" s="8">
        <v>14</v>
      </c>
      <c r="M2004" s="116"/>
      <c r="P20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&lt;tr&gt;&lt;td&gt;60409-0000&lt;/td&gt;&lt;td&gt;Inlet top, metal frame and grate&lt;/td&gt;&lt;td&gt;Each&lt;/td&gt;&lt;td&gt;INLET TOP, METAL FRAME AND GRATE&lt;/td&gt;&lt;td&gt;EACH&lt;/td&gt;&lt;td&gt;0&lt;/td&gt;&lt;td&gt;3&lt;/td&gt;&lt;td&gt;N&lt;/td&gt;&lt;td&gt; &lt;/td&gt;&lt;td&gt;&lt;/td&gt;&lt;/tr&gt;</v>
      </c>
      <c r="Q2004" s="106" t="str">
        <f>IF(PayItems[[#This Row],[Date Added / Modified]]&gt;0,TEXT(PayItems[[#This Row],[Date Added / Modified]],"m/d/yyy"),"")</f>
        <v/>
      </c>
    </row>
    <row r="2005" spans="1:17" x14ac:dyDescent="0.2">
      <c r="A2005" s="6" t="s">
        <v>4276</v>
      </c>
      <c r="B2005" s="6" t="s">
        <v>4277</v>
      </c>
      <c r="C2005" s="6" t="s">
        <v>6</v>
      </c>
      <c r="D2005" s="6" t="s">
        <v>4278</v>
      </c>
      <c r="E2005" s="8" t="s">
        <v>59</v>
      </c>
      <c r="F2005" s="8">
        <v>0</v>
      </c>
      <c r="G2005" s="8">
        <v>3</v>
      </c>
      <c r="H2005" s="6" t="s">
        <v>344</v>
      </c>
      <c r="I2005" s="176" t="s">
        <v>11389</v>
      </c>
      <c r="J2005" s="176" t="s">
        <v>11389</v>
      </c>
      <c r="K2005" s="176" t="s">
        <v>11388</v>
      </c>
      <c r="L2005" s="8">
        <v>14</v>
      </c>
      <c r="M2005" s="116"/>
      <c r="P20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&lt;tr&gt;&lt;td&gt;60409-0001&lt;/td&gt;&lt;td&gt;Inlet top&lt;/td&gt;&lt;td&gt;Each&lt;/td&gt;&lt;td&gt;INLET TOP&lt;/td&gt;&lt;td&gt;EACH&lt;/td&gt;&lt;td&gt;0&lt;/td&gt;&lt;td&gt;3&lt;/td&gt;&lt;td&gt;N&lt;/td&gt;&lt;td&gt; &lt;/td&gt;&lt;td&gt;&lt;/td&gt;&lt;/tr&gt;</v>
      </c>
      <c r="Q2005" s="106" t="str">
        <f>IF(PayItems[[#This Row],[Date Added / Modified]]&gt;0,TEXT(PayItems[[#This Row],[Date Added / Modified]],"m/d/yyy"),"")</f>
        <v/>
      </c>
    </row>
    <row r="2006" spans="1:17" s="88" customFormat="1" x14ac:dyDescent="0.2">
      <c r="A2006" s="6" t="s">
        <v>4279</v>
      </c>
      <c r="B2006" s="6" t="s">
        <v>9733</v>
      </c>
      <c r="C2006" s="6" t="s">
        <v>6</v>
      </c>
      <c r="D2006" s="6" t="s">
        <v>9731</v>
      </c>
      <c r="E2006" s="8" t="s">
        <v>59</v>
      </c>
      <c r="F2006" s="8">
        <v>0</v>
      </c>
      <c r="G2006" s="8">
        <v>3</v>
      </c>
      <c r="H2006" s="6" t="s">
        <v>344</v>
      </c>
      <c r="I2006" s="176" t="s">
        <v>11389</v>
      </c>
      <c r="J2006" s="176" t="s">
        <v>11389</v>
      </c>
      <c r="K2006" s="176" t="s">
        <v>11388</v>
      </c>
      <c r="L2006" s="8">
        <v>14</v>
      </c>
      <c r="M2006" s="116"/>
      <c r="N2006" s="6"/>
      <c r="O2006" s="6"/>
      <c r="P20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&lt;tr&gt;&lt;td&gt;60409-0100&lt;/td&gt;&lt;td&gt;Inlet top, metal frame and grate, flh type A&lt;/td&gt;&lt;td&gt;Each&lt;/td&gt;&lt;td&gt;INLET TOP, METAL FRAME AND GRATE, FLH TYPE A&lt;/td&gt;&lt;td&gt;EACH&lt;/td&gt;&lt;td&gt;0&lt;/td&gt;&lt;td&gt;3&lt;/td&gt;&lt;td&gt;N&lt;/td&gt;&lt;td&gt; &lt;/td&gt;&lt;td&gt;&lt;/td&gt;&lt;/tr&gt;</v>
      </c>
      <c r="Q2006" s="106" t="str">
        <f>IF(PayItems[[#This Row],[Date Added / Modified]]&gt;0,TEXT(PayItems[[#This Row],[Date Added / Modified]],"m/d/yyy"),"")</f>
        <v/>
      </c>
    </row>
    <row r="2007" spans="1:17" s="88" customFormat="1" x14ac:dyDescent="0.2">
      <c r="A2007" s="6" t="s">
        <v>4280</v>
      </c>
      <c r="B2007" s="6" t="s">
        <v>9734</v>
      </c>
      <c r="C2007" s="6" t="s">
        <v>6</v>
      </c>
      <c r="D2007" s="6" t="s">
        <v>9732</v>
      </c>
      <c r="E2007" s="8" t="s">
        <v>59</v>
      </c>
      <c r="F2007" s="8">
        <v>0</v>
      </c>
      <c r="G2007" s="8">
        <v>3</v>
      </c>
      <c r="H2007" s="6" t="s">
        <v>344</v>
      </c>
      <c r="I2007" s="176" t="s">
        <v>11389</v>
      </c>
      <c r="J2007" s="176" t="s">
        <v>11389</v>
      </c>
      <c r="K2007" s="176" t="s">
        <v>11388</v>
      </c>
      <c r="L2007" s="8">
        <v>14</v>
      </c>
      <c r="M2007" s="116"/>
      <c r="N2007" s="6"/>
      <c r="O2007" s="6"/>
      <c r="P20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&lt;tr&gt;&lt;td&gt;60409-0200&lt;/td&gt;&lt;td&gt;Inlet top, metal frame and grate, flh type B&lt;/td&gt;&lt;td&gt;Each&lt;/td&gt;&lt;td&gt;INLET TOP, METAL FRAME AND GRATE, FLH TYPE B&lt;/td&gt;&lt;td&gt;EACH&lt;/td&gt;&lt;td&gt;0&lt;/td&gt;&lt;td&gt;3&lt;/td&gt;&lt;td&gt;N&lt;/td&gt;&lt;td&gt; &lt;/td&gt;&lt;td&gt;&lt;/td&gt;&lt;/tr&gt;</v>
      </c>
      <c r="Q2007" s="106" t="str">
        <f>IF(PayItems[[#This Row],[Date Added / Modified]]&gt;0,TEXT(PayItems[[#This Row],[Date Added / Modified]],"m/d/yyy"),"")</f>
        <v/>
      </c>
    </row>
    <row r="2008" spans="1:17" x14ac:dyDescent="0.2">
      <c r="A2008" s="6" t="s">
        <v>4281</v>
      </c>
      <c r="B2008" s="6" t="s">
        <v>9873</v>
      </c>
      <c r="C2008" s="6" t="s">
        <v>6</v>
      </c>
      <c r="D2008" s="6" t="s">
        <v>9874</v>
      </c>
      <c r="E2008" s="8" t="s">
        <v>59</v>
      </c>
      <c r="F2008" s="8">
        <v>0</v>
      </c>
      <c r="G2008" s="8">
        <v>3</v>
      </c>
      <c r="H2008" s="6" t="s">
        <v>344</v>
      </c>
      <c r="I2008" s="176" t="s">
        <v>11389</v>
      </c>
      <c r="J2008" s="176" t="s">
        <v>11389</v>
      </c>
      <c r="K2008" s="176" t="s">
        <v>11388</v>
      </c>
      <c r="L2008" s="8">
        <v>14</v>
      </c>
      <c r="M2008" s="116"/>
      <c r="P20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&lt;tr&gt;&lt;td&gt;60409-0600&lt;/td&gt;&lt;td&gt;Inlet top, metal frame and grate, FLH type 5&lt;/td&gt;&lt;td&gt;Each&lt;/td&gt;&lt;td&gt;INLET TOP, METAL FRAME AND GRATE, FLH TYPE 5&lt;/td&gt;&lt;td&gt;EACH&lt;/td&gt;&lt;td&gt;0&lt;/td&gt;&lt;td&gt;3&lt;/td&gt;&lt;td&gt;N&lt;/td&gt;&lt;td&gt; &lt;/td&gt;&lt;td&gt;&lt;/td&gt;&lt;/tr&gt;</v>
      </c>
      <c r="Q2008" s="106" t="str">
        <f>IF(PayItems[[#This Row],[Date Added / Modified]]&gt;0,TEXT(PayItems[[#This Row],[Date Added / Modified]],"m/d/yyy"),"")</f>
        <v/>
      </c>
    </row>
    <row r="2009" spans="1:17" x14ac:dyDescent="0.2">
      <c r="A2009" s="6" t="s">
        <v>4282</v>
      </c>
      <c r="B2009" s="6" t="s">
        <v>9875</v>
      </c>
      <c r="C2009" s="6" t="s">
        <v>6</v>
      </c>
      <c r="D2009" s="6" t="s">
        <v>9876</v>
      </c>
      <c r="E2009" s="8" t="s">
        <v>59</v>
      </c>
      <c r="F2009" s="8">
        <v>0</v>
      </c>
      <c r="G2009" s="8">
        <v>3</v>
      </c>
      <c r="H2009" s="6" t="s">
        <v>344</v>
      </c>
      <c r="I2009" s="176" t="s">
        <v>11389</v>
      </c>
      <c r="J2009" s="176" t="s">
        <v>11389</v>
      </c>
      <c r="K2009" s="176" t="s">
        <v>11388</v>
      </c>
      <c r="L2009" s="8">
        <v>14</v>
      </c>
      <c r="M2009" s="116"/>
      <c r="P20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&lt;tr&gt;&lt;td&gt;60409-0700&lt;/td&gt;&lt;td&gt;Inlet top, metal frame and grate, FLH type 6A&lt;/td&gt;&lt;td&gt;Each&lt;/td&gt;&lt;td&gt;INLET TOP, METAL FRAME AND GRATE, FLH TYPE 6A&lt;/td&gt;&lt;td&gt;EACH&lt;/td&gt;&lt;td&gt;0&lt;/td&gt;&lt;td&gt;3&lt;/td&gt;&lt;td&gt;N&lt;/td&gt;&lt;td&gt; &lt;/td&gt;&lt;td&gt;&lt;/td&gt;&lt;/tr&gt;</v>
      </c>
      <c r="Q2009" s="106" t="str">
        <f>IF(PayItems[[#This Row],[Date Added / Modified]]&gt;0,TEXT(PayItems[[#This Row],[Date Added / Modified]],"m/d/yyy"),"")</f>
        <v/>
      </c>
    </row>
    <row r="2010" spans="1:17" x14ac:dyDescent="0.2">
      <c r="A2010" s="6" t="s">
        <v>4283</v>
      </c>
      <c r="B2010" s="6" t="s">
        <v>9877</v>
      </c>
      <c r="C2010" s="6" t="s">
        <v>6</v>
      </c>
      <c r="D2010" s="6" t="s">
        <v>9878</v>
      </c>
      <c r="E2010" s="8" t="s">
        <v>59</v>
      </c>
      <c r="F2010" s="8">
        <v>0</v>
      </c>
      <c r="G2010" s="8">
        <v>3</v>
      </c>
      <c r="H2010" s="6" t="s">
        <v>344</v>
      </c>
      <c r="I2010" s="176" t="s">
        <v>11389</v>
      </c>
      <c r="J2010" s="176" t="s">
        <v>11389</v>
      </c>
      <c r="K2010" s="176" t="s">
        <v>11388</v>
      </c>
      <c r="L2010" s="8">
        <v>14</v>
      </c>
      <c r="M2010" s="116"/>
      <c r="P20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&lt;tr&gt;&lt;td&gt;60409-0800&lt;/td&gt;&lt;td&gt;Inlet top, metal frame and grate, FLH type 6B&lt;/td&gt;&lt;td&gt;Each&lt;/td&gt;&lt;td&gt;INLET TOP, METAL FRAME AND GRATE , FLH TYPE 6B&lt;/td&gt;&lt;td&gt;EACH&lt;/td&gt;&lt;td&gt;0&lt;/td&gt;&lt;td&gt;3&lt;/td&gt;&lt;td&gt;N&lt;/td&gt;&lt;td&gt; &lt;/td&gt;&lt;td&gt;&lt;/td&gt;&lt;/tr&gt;</v>
      </c>
      <c r="Q2010" s="106" t="str">
        <f>IF(PayItems[[#This Row],[Date Added / Modified]]&gt;0,TEXT(PayItems[[#This Row],[Date Added / Modified]],"m/d/yyy"),"")</f>
        <v/>
      </c>
    </row>
    <row r="2011" spans="1:17" x14ac:dyDescent="0.2">
      <c r="A2011" s="6" t="s">
        <v>4284</v>
      </c>
      <c r="B2011" s="6" t="s">
        <v>9879</v>
      </c>
      <c r="C2011" s="6" t="s">
        <v>6</v>
      </c>
      <c r="D2011" s="6" t="s">
        <v>9880</v>
      </c>
      <c r="E2011" s="8" t="s">
        <v>59</v>
      </c>
      <c r="F2011" s="8">
        <v>0</v>
      </c>
      <c r="G2011" s="8">
        <v>3</v>
      </c>
      <c r="H2011" s="6" t="s">
        <v>344</v>
      </c>
      <c r="I2011" s="176" t="s">
        <v>11389</v>
      </c>
      <c r="J2011" s="176" t="s">
        <v>11389</v>
      </c>
      <c r="K2011" s="176" t="s">
        <v>11388</v>
      </c>
      <c r="L2011" s="8">
        <v>14</v>
      </c>
      <c r="M2011" s="116"/>
      <c r="P20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&lt;tr&gt;&lt;td&gt;60409-0900&lt;/td&gt;&lt;td&gt;Inlet top, metal frame and grate, FLH type 7&lt;/td&gt;&lt;td&gt;Each&lt;/td&gt;&lt;td&gt;INLET TOP, METAL FRAME AND GRATE, FLH TYPE 7&lt;/td&gt;&lt;td&gt;EACH&lt;/td&gt;&lt;td&gt;0&lt;/td&gt;&lt;td&gt;3&lt;/td&gt;&lt;td&gt;N&lt;/td&gt;&lt;td&gt; &lt;/td&gt;&lt;td&gt;&lt;/td&gt;&lt;/tr&gt;</v>
      </c>
      <c r="Q2011" s="106" t="str">
        <f>IF(PayItems[[#This Row],[Date Added / Modified]]&gt;0,TEXT(PayItems[[#This Row],[Date Added / Modified]],"m/d/yyy"),"")</f>
        <v/>
      </c>
    </row>
    <row r="2012" spans="1:17" x14ac:dyDescent="0.2">
      <c r="A2012" s="6" t="s">
        <v>4285</v>
      </c>
      <c r="B2012" s="6" t="s">
        <v>4286</v>
      </c>
      <c r="C2012" s="6" t="s">
        <v>6</v>
      </c>
      <c r="D2012" s="6" t="s">
        <v>4287</v>
      </c>
      <c r="E2012" s="8" t="s">
        <v>59</v>
      </c>
      <c r="F2012" s="8">
        <v>0</v>
      </c>
      <c r="G2012" s="8">
        <v>3</v>
      </c>
      <c r="H2012" s="6" t="s">
        <v>344</v>
      </c>
      <c r="I2012" s="176" t="s">
        <v>11389</v>
      </c>
      <c r="J2012" s="176" t="s">
        <v>11389</v>
      </c>
      <c r="K2012" s="176" t="s">
        <v>11388</v>
      </c>
      <c r="L2012" s="8">
        <v>14</v>
      </c>
      <c r="M2012" s="116"/>
      <c r="P20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&lt;tr&gt;&lt;td&gt;60409-1000&lt;/td&gt;&lt;td&gt;Inlet top, concrete&lt;/td&gt;&lt;td&gt;Each&lt;/td&gt;&lt;td&gt;INLET TOP, CONCRETE&lt;/td&gt;&lt;td&gt;EACH&lt;/td&gt;&lt;td&gt;0&lt;/td&gt;&lt;td&gt;3&lt;/td&gt;&lt;td&gt;N&lt;/td&gt;&lt;td&gt; &lt;/td&gt;&lt;td&gt;&lt;/td&gt;&lt;/tr&gt;</v>
      </c>
      <c r="Q2012" s="106" t="str">
        <f>IF(PayItems[[#This Row],[Date Added / Modified]]&gt;0,TEXT(PayItems[[#This Row],[Date Added / Modified]],"m/d/yyy"),"")</f>
        <v/>
      </c>
    </row>
    <row r="2013" spans="1:17" x14ac:dyDescent="0.2">
      <c r="A2013" s="6" t="s">
        <v>4288</v>
      </c>
      <c r="B2013" s="6" t="s">
        <v>4289</v>
      </c>
      <c r="C2013" s="6" t="s">
        <v>6</v>
      </c>
      <c r="D2013" s="6" t="s">
        <v>4290</v>
      </c>
      <c r="E2013" s="8" t="s">
        <v>59</v>
      </c>
      <c r="F2013" s="8">
        <v>0</v>
      </c>
      <c r="G2013" s="8">
        <v>3</v>
      </c>
      <c r="H2013" s="6" t="s">
        <v>344</v>
      </c>
      <c r="I2013" s="176" t="s">
        <v>11389</v>
      </c>
      <c r="J2013" s="176" t="s">
        <v>11389</v>
      </c>
      <c r="K2013" s="176" t="s">
        <v>11388</v>
      </c>
      <c r="L2013" s="8">
        <v>14</v>
      </c>
      <c r="M2013" s="116"/>
      <c r="P20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&lt;tr&gt;&lt;td&gt;60409-1100&lt;/td&gt;&lt;td&gt;Inlet top, granite&lt;/td&gt;&lt;td&gt;Each&lt;/td&gt;&lt;td&gt;INLET TOP, GRANITE&lt;/td&gt;&lt;td&gt;EACH&lt;/td&gt;&lt;td&gt;0&lt;/td&gt;&lt;td&gt;3&lt;/td&gt;&lt;td&gt;N&lt;/td&gt;&lt;td&gt; &lt;/td&gt;&lt;td&gt;&lt;/td&gt;&lt;/tr&gt;</v>
      </c>
      <c r="Q2013" s="106" t="str">
        <f>IF(PayItems[[#This Row],[Date Added / Modified]]&gt;0,TEXT(PayItems[[#This Row],[Date Added / Modified]],"m/d/yyy"),"")</f>
        <v/>
      </c>
    </row>
    <row r="2014" spans="1:17" x14ac:dyDescent="0.2">
      <c r="A2014" s="6" t="s">
        <v>4291</v>
      </c>
      <c r="B2014" s="6" t="s">
        <v>9881</v>
      </c>
      <c r="C2014" s="6" t="s">
        <v>6</v>
      </c>
      <c r="D2014" s="6" t="s">
        <v>9882</v>
      </c>
      <c r="E2014" s="8" t="s">
        <v>59</v>
      </c>
      <c r="F2014" s="8">
        <v>0</v>
      </c>
      <c r="G2014" s="8">
        <v>3</v>
      </c>
      <c r="H2014" s="6" t="s">
        <v>344</v>
      </c>
      <c r="I2014" s="176" t="s">
        <v>11389</v>
      </c>
      <c r="J2014" s="176" t="s">
        <v>11389</v>
      </c>
      <c r="K2014" s="176" t="s">
        <v>11388</v>
      </c>
      <c r="L2014" s="8">
        <v>14</v>
      </c>
      <c r="M2014" s="116"/>
      <c r="P20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&lt;tr&gt;&lt;td&gt;60409-1200&lt;/td&gt;&lt;td&gt;Inlet top, metal grate, FLH type 6A&lt;/td&gt;&lt;td&gt;Each&lt;/td&gt;&lt;td&gt;INLET TOP, METAL GRATE, FLH TYPE 6A&lt;/td&gt;&lt;td&gt;EACH&lt;/td&gt;&lt;td&gt;0&lt;/td&gt;&lt;td&gt;3&lt;/td&gt;&lt;td&gt;N&lt;/td&gt;&lt;td&gt; &lt;/td&gt;&lt;td&gt;&lt;/td&gt;&lt;/tr&gt;</v>
      </c>
      <c r="Q2014" s="106" t="str">
        <f>IF(PayItems[[#This Row],[Date Added / Modified]]&gt;0,TEXT(PayItems[[#This Row],[Date Added / Modified]],"m/d/yyy"),"")</f>
        <v/>
      </c>
    </row>
    <row r="2015" spans="1:17" x14ac:dyDescent="0.2">
      <c r="A2015" s="6" t="s">
        <v>4292</v>
      </c>
      <c r="B2015" s="6" t="s">
        <v>9883</v>
      </c>
      <c r="C2015" s="6" t="s">
        <v>6</v>
      </c>
      <c r="D2015" s="6" t="s">
        <v>9884</v>
      </c>
      <c r="E2015" s="8" t="s">
        <v>59</v>
      </c>
      <c r="F2015" s="8">
        <v>0</v>
      </c>
      <c r="G2015" s="8">
        <v>3</v>
      </c>
      <c r="H2015" s="6" t="s">
        <v>344</v>
      </c>
      <c r="I2015" s="176" t="s">
        <v>11389</v>
      </c>
      <c r="J2015" s="176" t="s">
        <v>11389</v>
      </c>
      <c r="K2015" s="176" t="s">
        <v>11388</v>
      </c>
      <c r="L2015" s="8">
        <v>14</v>
      </c>
      <c r="M2015" s="116"/>
      <c r="P20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&lt;tr&gt;&lt;td&gt;60409-1300&lt;/td&gt;&lt;td&gt;Inlet top, metal grate, FLH type 6B&lt;/td&gt;&lt;td&gt;Each&lt;/td&gt;&lt;td&gt;INLET TOP, METAL GRATE, FLH TYPE 6B&lt;/td&gt;&lt;td&gt;EACH&lt;/td&gt;&lt;td&gt;0&lt;/td&gt;&lt;td&gt;3&lt;/td&gt;&lt;td&gt;N&lt;/td&gt;&lt;td&gt; &lt;/td&gt;&lt;td&gt;&lt;/td&gt;&lt;/tr&gt;</v>
      </c>
      <c r="Q2015" s="106" t="str">
        <f>IF(PayItems[[#This Row],[Date Added / Modified]]&gt;0,TEXT(PayItems[[#This Row],[Date Added / Modified]],"m/d/yyy"),"")</f>
        <v/>
      </c>
    </row>
    <row r="2016" spans="1:17" x14ac:dyDescent="0.2">
      <c r="A2016" s="6" t="s">
        <v>4293</v>
      </c>
      <c r="B2016" s="6" t="s">
        <v>4294</v>
      </c>
      <c r="C2016" s="6" t="s">
        <v>6</v>
      </c>
      <c r="D2016" s="6" t="s">
        <v>4295</v>
      </c>
      <c r="E2016" s="8" t="s">
        <v>59</v>
      </c>
      <c r="F2016" s="8">
        <v>0</v>
      </c>
      <c r="G2016" s="8">
        <v>3</v>
      </c>
      <c r="H2016" s="6" t="s">
        <v>344</v>
      </c>
      <c r="I2016" s="176" t="s">
        <v>11389</v>
      </c>
      <c r="J2016" s="176" t="s">
        <v>11389</v>
      </c>
      <c r="K2016" s="176" t="s">
        <v>11388</v>
      </c>
      <c r="L2016" s="8">
        <v>14</v>
      </c>
      <c r="M2016" s="116"/>
      <c r="P20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&lt;tr&gt;&lt;td&gt;60410-0000&lt;/td&gt;&lt;td&gt;Springbox&lt;/td&gt;&lt;td&gt;Each&lt;/td&gt;&lt;td&gt;SPRINGBOX&lt;/td&gt;&lt;td&gt;EACH&lt;/td&gt;&lt;td&gt;0&lt;/td&gt;&lt;td&gt;3&lt;/td&gt;&lt;td&gt;N&lt;/td&gt;&lt;td&gt; &lt;/td&gt;&lt;td&gt;&lt;/td&gt;&lt;/tr&gt;</v>
      </c>
      <c r="Q2016" s="106" t="str">
        <f>IF(PayItems[[#This Row],[Date Added / Modified]]&gt;0,TEXT(PayItems[[#This Row],[Date Added / Modified]],"m/d/yyy"),"")</f>
        <v/>
      </c>
    </row>
    <row r="2017" spans="1:17" x14ac:dyDescent="0.2">
      <c r="A2017" s="6" t="s">
        <v>4296</v>
      </c>
      <c r="B2017" s="6" t="s">
        <v>4297</v>
      </c>
      <c r="C2017" s="6" t="s">
        <v>6</v>
      </c>
      <c r="D2017" s="6" t="s">
        <v>4298</v>
      </c>
      <c r="E2017" s="8" t="s">
        <v>59</v>
      </c>
      <c r="F2017" s="8">
        <v>0</v>
      </c>
      <c r="G2017" s="8">
        <v>3</v>
      </c>
      <c r="H2017" s="6" t="s">
        <v>344</v>
      </c>
      <c r="I2017" s="176" t="s">
        <v>11389</v>
      </c>
      <c r="J2017" s="176" t="s">
        <v>11389</v>
      </c>
      <c r="K2017" s="176" t="s">
        <v>11388</v>
      </c>
      <c r="L2017" s="8">
        <v>14</v>
      </c>
      <c r="M2017" s="116"/>
      <c r="P20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&lt;tr&gt;&lt;td&gt;60411-0000&lt;/td&gt;&lt;td&gt;Inlet modification&lt;/td&gt;&lt;td&gt;Each&lt;/td&gt;&lt;td&gt;INLET MODIFICATION&lt;/td&gt;&lt;td&gt;EACH&lt;/td&gt;&lt;td&gt;0&lt;/td&gt;&lt;td&gt;3&lt;/td&gt;&lt;td&gt;N&lt;/td&gt;&lt;td&gt; &lt;/td&gt;&lt;td&gt;&lt;/td&gt;&lt;/tr&gt;</v>
      </c>
      <c r="Q2017" s="106" t="str">
        <f>IF(PayItems[[#This Row],[Date Added / Modified]]&gt;0,TEXT(PayItems[[#This Row],[Date Added / Modified]],"m/d/yyy"),"")</f>
        <v/>
      </c>
    </row>
    <row r="2018" spans="1:17" x14ac:dyDescent="0.2">
      <c r="A2018" s="6" t="s">
        <v>4299</v>
      </c>
      <c r="B2018" s="6" t="s">
        <v>4300</v>
      </c>
      <c r="C2018" s="6" t="s">
        <v>6</v>
      </c>
      <c r="D2018" s="6" t="s">
        <v>4301</v>
      </c>
      <c r="E2018" s="8" t="s">
        <v>59</v>
      </c>
      <c r="F2018" s="8">
        <v>0</v>
      </c>
      <c r="G2018" s="8">
        <v>3</v>
      </c>
      <c r="H2018" s="6" t="s">
        <v>344</v>
      </c>
      <c r="I2018" s="176" t="s">
        <v>11389</v>
      </c>
      <c r="J2018" s="176" t="s">
        <v>11389</v>
      </c>
      <c r="K2018" s="176" t="s">
        <v>11388</v>
      </c>
      <c r="L2018" s="8">
        <v>14</v>
      </c>
      <c r="M2018" s="116"/>
      <c r="P20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&lt;tr&gt;&lt;td&gt;60412-1000&lt;/td&gt;&lt;td&gt;Remove and reset metal frame and grate&lt;/td&gt;&lt;td&gt;Each&lt;/td&gt;&lt;td&gt;REMOVE AND RESET METAL FRAME AND GRATE&lt;/td&gt;&lt;td&gt;EACH&lt;/td&gt;&lt;td&gt;0&lt;/td&gt;&lt;td&gt;3&lt;/td&gt;&lt;td&gt;N&lt;/td&gt;&lt;td&gt; &lt;/td&gt;&lt;td&gt;&lt;/td&gt;&lt;/tr&gt;</v>
      </c>
      <c r="Q2018" s="106" t="str">
        <f>IF(PayItems[[#This Row],[Date Added / Modified]]&gt;0,TEXT(PayItems[[#This Row],[Date Added / Modified]],"m/d/yyy"),"")</f>
        <v/>
      </c>
    </row>
    <row r="2019" spans="1:17" x14ac:dyDescent="0.2">
      <c r="A2019" s="6" t="s">
        <v>4302</v>
      </c>
      <c r="B2019" s="6" t="s">
        <v>4303</v>
      </c>
      <c r="C2019" s="6" t="s">
        <v>6</v>
      </c>
      <c r="D2019" s="6" t="s">
        <v>4304</v>
      </c>
      <c r="E2019" s="8" t="s">
        <v>59</v>
      </c>
      <c r="F2019" s="8">
        <v>0</v>
      </c>
      <c r="G2019" s="8">
        <v>3</v>
      </c>
      <c r="H2019" s="6" t="s">
        <v>344</v>
      </c>
      <c r="I2019" s="176" t="s">
        <v>11389</v>
      </c>
      <c r="J2019" s="176" t="s">
        <v>11389</v>
      </c>
      <c r="K2019" s="176" t="s">
        <v>11388</v>
      </c>
      <c r="L2019" s="8">
        <v>14</v>
      </c>
      <c r="M2019" s="116"/>
      <c r="P20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&lt;tr&gt;&lt;td&gt;60412-2000&lt;/td&gt;&lt;td&gt;Remove and reset manhole frame and cover&lt;/td&gt;&lt;td&gt;Each&lt;/td&gt;&lt;td&gt;REMOVE AND RESET MANHOLE FRAME AND COVER&lt;/td&gt;&lt;td&gt;EACH&lt;/td&gt;&lt;td&gt;0&lt;/td&gt;&lt;td&gt;3&lt;/td&gt;&lt;td&gt;N&lt;/td&gt;&lt;td&gt; &lt;/td&gt;&lt;td&gt;&lt;/td&gt;&lt;/tr&gt;</v>
      </c>
      <c r="Q2019" s="106" t="str">
        <f>IF(PayItems[[#This Row],[Date Added / Modified]]&gt;0,TEXT(PayItems[[#This Row],[Date Added / Modified]],"m/d/yyy"),"")</f>
        <v/>
      </c>
    </row>
    <row r="2020" spans="1:17" x14ac:dyDescent="0.2">
      <c r="A2020" s="106" t="s">
        <v>11213</v>
      </c>
      <c r="B2020" s="106" t="s">
        <v>11214</v>
      </c>
      <c r="C2020" s="88" t="s">
        <v>6</v>
      </c>
      <c r="D2020" s="106" t="s">
        <v>11215</v>
      </c>
      <c r="E2020" s="104" t="s">
        <v>59</v>
      </c>
      <c r="F2020" s="104">
        <v>0</v>
      </c>
      <c r="G2020" s="104">
        <v>3</v>
      </c>
      <c r="H2020" s="88" t="s">
        <v>344</v>
      </c>
      <c r="I2020" s="176" t="s">
        <v>11389</v>
      </c>
      <c r="J2020" s="176" t="s">
        <v>11389</v>
      </c>
      <c r="K2020" s="176" t="s">
        <v>11388</v>
      </c>
      <c r="L2020" s="104">
        <v>14</v>
      </c>
      <c r="M2020" s="116">
        <v>43941</v>
      </c>
      <c r="N2020" s="106" t="s">
        <v>9977</v>
      </c>
      <c r="O2020" s="88"/>
      <c r="P20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&lt;tr&gt;&lt;td&gt;60412-3000&lt;/td&gt;&lt;td&gt;Remove and reset inlet&lt;/td&gt;&lt;td&gt;Each&lt;/td&gt;&lt;td&gt;REMOVE AND RESET INLET&lt;/td&gt;&lt;td&gt;EACH&lt;/td&gt;&lt;td&gt;0&lt;/td&gt;&lt;td&gt;3&lt;/td&gt;&lt;td&gt;N&lt;/td&gt;&lt;td&gt;4/20/2020&lt;/td&gt;&lt;td&gt;&lt;/td&gt;&lt;/tr&gt;</v>
      </c>
      <c r="Q2020" s="106" t="str">
        <f>IF(PayItems[[#This Row],[Date Added / Modified]]&gt;0,TEXT(PayItems[[#This Row],[Date Added / Modified]],"m/d/yyy"),"")</f>
        <v>4/20/2020</v>
      </c>
    </row>
    <row r="2021" spans="1:17" x14ac:dyDescent="0.2">
      <c r="A2021" s="6" t="s">
        <v>4305</v>
      </c>
      <c r="B2021" s="6" t="s">
        <v>4306</v>
      </c>
      <c r="C2021" s="6" t="s">
        <v>110</v>
      </c>
      <c r="D2021" s="6" t="s">
        <v>4307</v>
      </c>
      <c r="E2021" s="8" t="s">
        <v>63</v>
      </c>
      <c r="F2021" s="8">
        <v>0</v>
      </c>
      <c r="G2021" s="8">
        <v>3</v>
      </c>
      <c r="H2021" s="6" t="s">
        <v>344</v>
      </c>
      <c r="I2021" s="176" t="s">
        <v>11389</v>
      </c>
      <c r="J2021" s="176" t="s">
        <v>11389</v>
      </c>
      <c r="K2021" s="176" t="s">
        <v>11388</v>
      </c>
      <c r="L2021" s="8">
        <v>14</v>
      </c>
      <c r="M2021" s="116"/>
      <c r="P20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&lt;tr&gt;&lt;td&gt;60413-0000&lt;/td&gt;&lt;td&gt;Trench drain&lt;/td&gt;&lt;td&gt;m&lt;/td&gt;&lt;td&gt;TRENCH DRAIN&lt;/td&gt;&lt;td&gt;LNFT&lt;/td&gt;&lt;td&gt;0&lt;/td&gt;&lt;td&gt;3&lt;/td&gt;&lt;td&gt;N&lt;/td&gt;&lt;td&gt; &lt;/td&gt;&lt;td&gt;&lt;/td&gt;&lt;/tr&gt;</v>
      </c>
      <c r="Q2021" s="106" t="str">
        <f>IF(PayItems[[#This Row],[Date Added / Modified]]&gt;0,TEXT(PayItems[[#This Row],[Date Added / Modified]],"m/d/yyy"),"")</f>
        <v/>
      </c>
    </row>
    <row r="2022" spans="1:17" x14ac:dyDescent="0.2">
      <c r="A2022" s="6" t="s">
        <v>4308</v>
      </c>
      <c r="B2022" s="6" t="s">
        <v>4306</v>
      </c>
      <c r="C2022" s="6" t="s">
        <v>109</v>
      </c>
      <c r="D2022" s="6" t="s">
        <v>4307</v>
      </c>
      <c r="E2022" s="8" t="s">
        <v>56</v>
      </c>
      <c r="F2022" s="8">
        <v>0</v>
      </c>
      <c r="G2022" s="8">
        <v>3</v>
      </c>
      <c r="H2022" s="6" t="s">
        <v>344</v>
      </c>
      <c r="I2022" s="176" t="s">
        <v>11389</v>
      </c>
      <c r="J2022" s="176" t="s">
        <v>11389</v>
      </c>
      <c r="K2022" s="176" t="s">
        <v>11388</v>
      </c>
      <c r="L2022" s="8">
        <v>14</v>
      </c>
      <c r="M2022" s="116"/>
      <c r="P20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&lt;tr&gt;&lt;td&gt;60414-0000&lt;/td&gt;&lt;td&gt;Trench drain&lt;/td&gt;&lt;td&gt;m2&lt;/td&gt;&lt;td&gt;TRENCH DRAIN&lt;/td&gt;&lt;td&gt;SQFT&lt;/td&gt;&lt;td&gt;0&lt;/td&gt;&lt;td&gt;3&lt;/td&gt;&lt;td&gt;N&lt;/td&gt;&lt;td&gt; &lt;/td&gt;&lt;td&gt;&lt;/td&gt;&lt;/tr&gt;</v>
      </c>
      <c r="Q2022" s="106" t="str">
        <f>IF(PayItems[[#This Row],[Date Added / Modified]]&gt;0,TEXT(PayItems[[#This Row],[Date Added / Modified]],"m/d/yyy"),"")</f>
        <v/>
      </c>
    </row>
    <row r="2023" spans="1:17" x14ac:dyDescent="0.2">
      <c r="A2023" s="6" t="s">
        <v>4309</v>
      </c>
      <c r="B2023" s="6" t="s">
        <v>4306</v>
      </c>
      <c r="C2023" s="6" t="s">
        <v>6</v>
      </c>
      <c r="D2023" s="6" t="s">
        <v>4307</v>
      </c>
      <c r="E2023" s="8" t="s">
        <v>59</v>
      </c>
      <c r="F2023" s="8">
        <v>0</v>
      </c>
      <c r="G2023" s="8">
        <v>3</v>
      </c>
      <c r="H2023" s="6" t="s">
        <v>344</v>
      </c>
      <c r="I2023" s="176" t="s">
        <v>11389</v>
      </c>
      <c r="J2023" s="176" t="s">
        <v>11389</v>
      </c>
      <c r="K2023" s="176" t="s">
        <v>11388</v>
      </c>
      <c r="L2023" s="8">
        <v>14</v>
      </c>
      <c r="M2023" s="116"/>
      <c r="P20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&lt;tr&gt;&lt;td&gt;60415-0000&lt;/td&gt;&lt;td&gt;Trench drain&lt;/td&gt;&lt;td&gt;Each&lt;/td&gt;&lt;td&gt;TRENCH DRAIN&lt;/td&gt;&lt;td&gt;EACH&lt;/td&gt;&lt;td&gt;0&lt;/td&gt;&lt;td&gt;3&lt;/td&gt;&lt;td&gt;N&lt;/td&gt;&lt;td&gt; &lt;/td&gt;&lt;td&gt;&lt;/td&gt;&lt;/tr&gt;</v>
      </c>
      <c r="Q2023" s="106" t="str">
        <f>IF(PayItems[[#This Row],[Date Added / Modified]]&gt;0,TEXT(PayItems[[#This Row],[Date Added / Modified]],"m/d/yyy"),"")</f>
        <v/>
      </c>
    </row>
    <row r="2024" spans="1:17" x14ac:dyDescent="0.2">
      <c r="A2024" s="6" t="s">
        <v>4310</v>
      </c>
      <c r="B2024" s="6" t="s">
        <v>4311</v>
      </c>
      <c r="C2024" s="6" t="s">
        <v>6</v>
      </c>
      <c r="D2024" s="6" t="s">
        <v>4312</v>
      </c>
      <c r="E2024" s="8" t="s">
        <v>59</v>
      </c>
      <c r="F2024" s="8">
        <v>0</v>
      </c>
      <c r="G2024" s="8">
        <v>3</v>
      </c>
      <c r="H2024" s="6" t="s">
        <v>344</v>
      </c>
      <c r="I2024" s="176" t="s">
        <v>11389</v>
      </c>
      <c r="J2024" s="176" t="s">
        <v>11389</v>
      </c>
      <c r="K2024" s="176" t="s">
        <v>11388</v>
      </c>
      <c r="L2024" s="8">
        <v>14</v>
      </c>
      <c r="M2024" s="116"/>
      <c r="P20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&lt;tr&gt;&lt;td&gt;60416-1000&lt;/td&gt;&lt;td&gt;900mm Stilling well&lt;/td&gt;&lt;td&gt;Each&lt;/td&gt;&lt;td&gt;36-INCH STILLING WELL&lt;/td&gt;&lt;td&gt;EACH&lt;/td&gt;&lt;td&gt;0&lt;/td&gt;&lt;td&gt;3&lt;/td&gt;&lt;td&gt;N&lt;/td&gt;&lt;td&gt; &lt;/td&gt;&lt;td&gt;&lt;/td&gt;&lt;/tr&gt;</v>
      </c>
      <c r="Q2024" s="106" t="str">
        <f>IF(PayItems[[#This Row],[Date Added / Modified]]&gt;0,TEXT(PayItems[[#This Row],[Date Added / Modified]],"m/d/yyy"),"")</f>
        <v/>
      </c>
    </row>
    <row r="2025" spans="1:17" x14ac:dyDescent="0.2">
      <c r="A2025" s="6" t="s">
        <v>4313</v>
      </c>
      <c r="B2025" s="6" t="s">
        <v>4314</v>
      </c>
      <c r="C2025" s="6" t="s">
        <v>6</v>
      </c>
      <c r="D2025" s="6" t="s">
        <v>4315</v>
      </c>
      <c r="E2025" s="8" t="s">
        <v>59</v>
      </c>
      <c r="F2025" s="8">
        <v>0</v>
      </c>
      <c r="G2025" s="8">
        <v>3</v>
      </c>
      <c r="H2025" s="6" t="s">
        <v>344</v>
      </c>
      <c r="I2025" s="176" t="s">
        <v>11389</v>
      </c>
      <c r="J2025" s="176" t="s">
        <v>11389</v>
      </c>
      <c r="K2025" s="176" t="s">
        <v>11388</v>
      </c>
      <c r="L2025" s="8">
        <v>14</v>
      </c>
      <c r="M2025" s="116"/>
      <c r="P20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&lt;tr&gt;&lt;td&gt;60417-0000&lt;/td&gt;&lt;td&gt;Cleanout&lt;/td&gt;&lt;td&gt;Each&lt;/td&gt;&lt;td&gt;CLEANOUT&lt;/td&gt;&lt;td&gt;EACH&lt;/td&gt;&lt;td&gt;0&lt;/td&gt;&lt;td&gt;3&lt;/td&gt;&lt;td&gt;N&lt;/td&gt;&lt;td&gt; &lt;/td&gt;&lt;td&gt;&lt;/td&gt;&lt;/tr&gt;</v>
      </c>
      <c r="Q2025" s="106" t="str">
        <f>IF(PayItems[[#This Row],[Date Added / Modified]]&gt;0,TEXT(PayItems[[#This Row],[Date Added / Modified]],"m/d/yyy"),"")</f>
        <v/>
      </c>
    </row>
    <row r="2026" spans="1:17" x14ac:dyDescent="0.2">
      <c r="A2026" s="6" t="s">
        <v>4316</v>
      </c>
      <c r="B2026" s="6" t="s">
        <v>4317</v>
      </c>
      <c r="C2026" s="6" t="s">
        <v>85</v>
      </c>
      <c r="D2026" s="6" t="s">
        <v>4318</v>
      </c>
      <c r="E2026" s="8" t="s">
        <v>85</v>
      </c>
      <c r="F2026" s="8">
        <v>0</v>
      </c>
      <c r="G2026" s="8">
        <v>3</v>
      </c>
      <c r="H2026" s="6" t="s">
        <v>344</v>
      </c>
      <c r="I2026" s="176" t="s">
        <v>11389</v>
      </c>
      <c r="J2026" s="176" t="s">
        <v>11389</v>
      </c>
      <c r="K2026" s="176" t="s">
        <v>11388</v>
      </c>
      <c r="L2026" s="8">
        <v>14</v>
      </c>
      <c r="M2026" s="116"/>
      <c r="P20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&lt;tr&gt;&lt;td&gt;60418-0000&lt;/td&gt;&lt;td&gt;Storm water detention vault&lt;/td&gt;&lt;td&gt;LPSM&lt;/td&gt;&lt;td&gt;STORM WATER DETENTION VAULT&lt;/td&gt;&lt;td&gt;LPSM&lt;/td&gt;&lt;td&gt;0&lt;/td&gt;&lt;td&gt;3&lt;/td&gt;&lt;td&gt;N&lt;/td&gt;&lt;td&gt; &lt;/td&gt;&lt;td&gt;&lt;/td&gt;&lt;/tr&gt;</v>
      </c>
      <c r="Q2026" s="106" t="str">
        <f>IF(PayItems[[#This Row],[Date Added / Modified]]&gt;0,TEXT(PayItems[[#This Row],[Date Added / Modified]],"m/d/yyy"),"")</f>
        <v/>
      </c>
    </row>
    <row r="2027" spans="1:17" x14ac:dyDescent="0.2">
      <c r="A2027" s="6" t="s">
        <v>4319</v>
      </c>
      <c r="B2027" s="6" t="s">
        <v>4320</v>
      </c>
      <c r="C2027" s="6" t="s">
        <v>110</v>
      </c>
      <c r="D2027" s="6" t="s">
        <v>4321</v>
      </c>
      <c r="E2027" s="8" t="s">
        <v>63</v>
      </c>
      <c r="F2027" s="8">
        <v>0</v>
      </c>
      <c r="G2027" s="8">
        <v>3</v>
      </c>
      <c r="H2027" s="6" t="s">
        <v>344</v>
      </c>
      <c r="I2027" s="176" t="s">
        <v>11389</v>
      </c>
      <c r="J2027" s="176" t="s">
        <v>11389</v>
      </c>
      <c r="K2027" s="176" t="s">
        <v>11388</v>
      </c>
      <c r="L2027" s="8">
        <v>14</v>
      </c>
      <c r="M2027" s="116"/>
      <c r="P20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&lt;tr&gt;&lt;td&gt;60419-0000&lt;/td&gt;&lt;td&gt;Level spreader&lt;/td&gt;&lt;td&gt;m&lt;/td&gt;&lt;td&gt;LEVEL SPREADER&lt;/td&gt;&lt;td&gt;LNFT&lt;/td&gt;&lt;td&gt;0&lt;/td&gt;&lt;td&gt;3&lt;/td&gt;&lt;td&gt;N&lt;/td&gt;&lt;td&gt; &lt;/td&gt;&lt;td&gt;&lt;/td&gt;&lt;/tr&gt;</v>
      </c>
      <c r="Q2027" s="106" t="str">
        <f>IF(PayItems[[#This Row],[Date Added / Modified]]&gt;0,TEXT(PayItems[[#This Row],[Date Added / Modified]],"m/d/yyy"),"")</f>
        <v/>
      </c>
    </row>
    <row r="2028" spans="1:17" x14ac:dyDescent="0.2">
      <c r="A2028" s="6" t="s">
        <v>4322</v>
      </c>
      <c r="B2028" s="6" t="s">
        <v>4323</v>
      </c>
      <c r="C2028" s="6" t="s">
        <v>6</v>
      </c>
      <c r="D2028" s="6" t="s">
        <v>4324</v>
      </c>
      <c r="E2028" s="8" t="s">
        <v>59</v>
      </c>
      <c r="F2028" s="8">
        <v>0</v>
      </c>
      <c r="G2028" s="8">
        <v>3</v>
      </c>
      <c r="H2028" s="6" t="s">
        <v>344</v>
      </c>
      <c r="I2028" s="176" t="s">
        <v>11389</v>
      </c>
      <c r="J2028" s="176" t="s">
        <v>11389</v>
      </c>
      <c r="K2028" s="176" t="s">
        <v>11388</v>
      </c>
      <c r="L2028" s="8">
        <v>14</v>
      </c>
      <c r="M2028" s="116"/>
      <c r="P20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&lt;tr&gt;&lt;td&gt;60420-0000&lt;/td&gt;&lt;td&gt;Outlet structure&lt;/td&gt;&lt;td&gt;Each&lt;/td&gt;&lt;td&gt;OUTLET STRUCTURE&lt;/td&gt;&lt;td&gt;EACH&lt;/td&gt;&lt;td&gt;0&lt;/td&gt;&lt;td&gt;3&lt;/td&gt;&lt;td&gt;N&lt;/td&gt;&lt;td&gt; &lt;/td&gt;&lt;td&gt;&lt;/td&gt;&lt;/tr&gt;</v>
      </c>
      <c r="Q2028" s="106" t="str">
        <f>IF(PayItems[[#This Row],[Date Added / Modified]]&gt;0,TEXT(PayItems[[#This Row],[Date Added / Modified]],"m/d/yyy"),"")</f>
        <v/>
      </c>
    </row>
    <row r="2029" spans="1:17" x14ac:dyDescent="0.2">
      <c r="A2029" s="6" t="s">
        <v>4325</v>
      </c>
      <c r="B2029" s="6" t="s">
        <v>4326</v>
      </c>
      <c r="C2029" s="6" t="s">
        <v>6</v>
      </c>
      <c r="D2029" s="6" t="s">
        <v>4327</v>
      </c>
      <c r="E2029" s="8" t="s">
        <v>59</v>
      </c>
      <c r="F2029" s="8">
        <v>0</v>
      </c>
      <c r="G2029" s="8">
        <v>3</v>
      </c>
      <c r="H2029" s="6" t="s">
        <v>344</v>
      </c>
      <c r="I2029" s="176" t="s">
        <v>11389</v>
      </c>
      <c r="J2029" s="176" t="s">
        <v>11389</v>
      </c>
      <c r="K2029" s="176" t="s">
        <v>11388</v>
      </c>
      <c r="L2029" s="8">
        <v>14</v>
      </c>
      <c r="M2029" s="116"/>
      <c r="P20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&lt;tr&gt;&lt;td&gt;60421-0000&lt;/td&gt;&lt;td&gt;Oil/grit separator&lt;/td&gt;&lt;td&gt;Each&lt;/td&gt;&lt;td&gt;OIL/GRIT SEPARATOR&lt;/td&gt;&lt;td&gt;EACH&lt;/td&gt;&lt;td&gt;0&lt;/td&gt;&lt;td&gt;3&lt;/td&gt;&lt;td&gt;N&lt;/td&gt;&lt;td&gt; &lt;/td&gt;&lt;td&gt;&lt;/td&gt;&lt;/tr&gt;</v>
      </c>
      <c r="Q2029" s="106" t="str">
        <f>IF(PayItems[[#This Row],[Date Added / Modified]]&gt;0,TEXT(PayItems[[#This Row],[Date Added / Modified]],"m/d/yyy"),"")</f>
        <v/>
      </c>
    </row>
    <row r="2030" spans="1:17" x14ac:dyDescent="0.2">
      <c r="A2030" s="106" t="s">
        <v>11092</v>
      </c>
      <c r="B2030" s="106" t="s">
        <v>11091</v>
      </c>
      <c r="C2030" s="106" t="s">
        <v>6</v>
      </c>
      <c r="D2030" s="106" t="s">
        <v>11093</v>
      </c>
      <c r="E2030" s="104" t="s">
        <v>59</v>
      </c>
      <c r="F2030" s="104">
        <v>0</v>
      </c>
      <c r="G2030" s="104">
        <v>3</v>
      </c>
      <c r="H2030" s="88" t="s">
        <v>344</v>
      </c>
      <c r="I2030" s="176" t="s">
        <v>11389</v>
      </c>
      <c r="J2030" s="176" t="s">
        <v>11389</v>
      </c>
      <c r="K2030" s="176" t="s">
        <v>11388</v>
      </c>
      <c r="L2030" s="104">
        <v>14</v>
      </c>
      <c r="M2030" s="116">
        <v>43635</v>
      </c>
      <c r="N2030" s="106" t="s">
        <v>9962</v>
      </c>
      <c r="O2030" s="106"/>
      <c r="P2030"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&lt;tr&gt;&lt;td&gt;60422-0000&lt;/td&gt;&lt;td&gt;Inlet trash screen&lt;/td&gt;&lt;td&gt;Each&lt;/td&gt;&lt;td&gt;INLET TRASH SCREEN&lt;/td&gt;&lt;td&gt;EACH&lt;/td&gt;&lt;td&gt;0&lt;/td&gt;&lt;td&gt;3&lt;/td&gt;&lt;td&gt;N&lt;/td&gt;&lt;td&gt;6/19/2019&lt;/td&gt;&lt;td&gt;&lt;/td&gt;&lt;/tr&gt;</v>
      </c>
      <c r="Q2030" s="106" t="str">
        <f>IF(PayItems[[#This Row],[Date Added / Modified]]&gt;0,TEXT(PayItems[[#This Row],[Date Added / Modified]],"m/d/yyy"),"")</f>
        <v>6/19/2019</v>
      </c>
    </row>
    <row r="2031" spans="1:17" x14ac:dyDescent="0.2">
      <c r="A2031" s="6" t="s">
        <v>4328</v>
      </c>
      <c r="B2031" s="6" t="s">
        <v>4329</v>
      </c>
      <c r="C2031" s="6" t="s">
        <v>110</v>
      </c>
      <c r="D2031" s="6" t="s">
        <v>4330</v>
      </c>
      <c r="E2031" s="8" t="s">
        <v>63</v>
      </c>
      <c r="F2031" s="8">
        <v>0</v>
      </c>
      <c r="G2031" s="8">
        <v>3</v>
      </c>
      <c r="H2031" s="6" t="s">
        <v>344</v>
      </c>
      <c r="I2031" s="176" t="s">
        <v>11389</v>
      </c>
      <c r="J2031" s="176" t="s">
        <v>11389</v>
      </c>
      <c r="K2031" s="176" t="s">
        <v>11388</v>
      </c>
      <c r="L2031" s="8">
        <v>14</v>
      </c>
      <c r="M2031" s="116"/>
      <c r="P20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&lt;tr&gt;&lt;td&gt;60501-0000&lt;/td&gt;&lt;td&gt;Standard underdrain system&lt;/td&gt;&lt;td&gt;m&lt;/td&gt;&lt;td&gt;STANDARD UNDERDRAIN SYSTEM&lt;/td&gt;&lt;td&gt;LNFT&lt;/td&gt;&lt;td&gt;0&lt;/td&gt;&lt;td&gt;3&lt;/td&gt;&lt;td&gt;N&lt;/td&gt;&lt;td&gt; &lt;/td&gt;&lt;td&gt;&lt;/td&gt;&lt;/tr&gt;</v>
      </c>
      <c r="Q2031" s="106" t="str">
        <f>IF(PayItems[[#This Row],[Date Added / Modified]]&gt;0,TEXT(PayItems[[#This Row],[Date Added / Modified]],"m/d/yyy"),"")</f>
        <v/>
      </c>
    </row>
    <row r="2032" spans="1:17" x14ac:dyDescent="0.2">
      <c r="A2032" s="6" t="s">
        <v>4331</v>
      </c>
      <c r="B2032" s="6" t="s">
        <v>4332</v>
      </c>
      <c r="C2032" s="6" t="s">
        <v>110</v>
      </c>
      <c r="D2032" s="6" t="s">
        <v>4333</v>
      </c>
      <c r="E2032" s="8" t="s">
        <v>63</v>
      </c>
      <c r="F2032" s="8">
        <v>0</v>
      </c>
      <c r="G2032" s="8">
        <v>3</v>
      </c>
      <c r="H2032" s="6" t="s">
        <v>344</v>
      </c>
      <c r="I2032" s="176" t="s">
        <v>11389</v>
      </c>
      <c r="J2032" s="176" t="s">
        <v>11389</v>
      </c>
      <c r="K2032" s="176" t="s">
        <v>11388</v>
      </c>
      <c r="L2032" s="8">
        <v>14</v>
      </c>
      <c r="M2032" s="116"/>
      <c r="P20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&lt;tr&gt;&lt;td&gt;60502-0000&lt;/td&gt;&lt;td&gt;Geocomposite underdrain system&lt;/td&gt;&lt;td&gt;m&lt;/td&gt;&lt;td&gt;GEOCOMPOSITE UNDERDRAIN SYSTEM&lt;/td&gt;&lt;td&gt;LNFT&lt;/td&gt;&lt;td&gt;0&lt;/td&gt;&lt;td&gt;3&lt;/td&gt;&lt;td&gt;N&lt;/td&gt;&lt;td&gt; &lt;/td&gt;&lt;td&gt;&lt;/td&gt;&lt;/tr&gt;</v>
      </c>
      <c r="Q2032" s="106" t="str">
        <f>IF(PayItems[[#This Row],[Date Added / Modified]]&gt;0,TEXT(PayItems[[#This Row],[Date Added / Modified]],"m/d/yyy"),"")</f>
        <v/>
      </c>
    </row>
    <row r="2033" spans="1:17" x14ac:dyDescent="0.2">
      <c r="A2033" s="6" t="s">
        <v>4334</v>
      </c>
      <c r="B2033" s="6" t="s">
        <v>4335</v>
      </c>
      <c r="C2033" s="6" t="s">
        <v>110</v>
      </c>
      <c r="D2033" s="6" t="s">
        <v>4336</v>
      </c>
      <c r="E2033" s="8" t="s">
        <v>63</v>
      </c>
      <c r="F2033" s="8">
        <v>0</v>
      </c>
      <c r="G2033" s="8">
        <v>3</v>
      </c>
      <c r="H2033" s="6" t="s">
        <v>344</v>
      </c>
      <c r="I2033" s="176" t="s">
        <v>11389</v>
      </c>
      <c r="J2033" s="176" t="s">
        <v>11389</v>
      </c>
      <c r="K2033" s="176" t="s">
        <v>11388</v>
      </c>
      <c r="L2033" s="8">
        <v>14</v>
      </c>
      <c r="M2033" s="116"/>
      <c r="P20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&lt;tr&gt;&lt;td&gt;60503-0000&lt;/td&gt;&lt;td&gt;Geocomposite pavement edge drain system&lt;/td&gt;&lt;td&gt;m&lt;/td&gt;&lt;td&gt;GEOCOMPOSITE PAVEMENT EDGE DRAIN SYSTEM&lt;/td&gt;&lt;td&gt;LNFT&lt;/td&gt;&lt;td&gt;0&lt;/td&gt;&lt;td&gt;3&lt;/td&gt;&lt;td&gt;N&lt;/td&gt;&lt;td&gt; &lt;/td&gt;&lt;td&gt;&lt;/td&gt;&lt;/tr&gt;</v>
      </c>
      <c r="Q2033" s="106" t="str">
        <f>IF(PayItems[[#This Row],[Date Added / Modified]]&gt;0,TEXT(PayItems[[#This Row],[Date Added / Modified]],"m/d/yyy"),"")</f>
        <v/>
      </c>
    </row>
    <row r="2034" spans="1:17" x14ac:dyDescent="0.2">
      <c r="A2034" s="6" t="s">
        <v>4337</v>
      </c>
      <c r="B2034" s="6" t="s">
        <v>4338</v>
      </c>
      <c r="C2034" s="6" t="s">
        <v>109</v>
      </c>
      <c r="D2034" s="6" t="s">
        <v>4339</v>
      </c>
      <c r="E2034" s="8" t="s">
        <v>62</v>
      </c>
      <c r="F2034" s="8">
        <v>0</v>
      </c>
      <c r="G2034" s="8">
        <v>3</v>
      </c>
      <c r="H2034" s="6" t="s">
        <v>344</v>
      </c>
      <c r="I2034" s="176" t="s">
        <v>11389</v>
      </c>
      <c r="J2034" s="176" t="s">
        <v>11389</v>
      </c>
      <c r="K2034" s="176" t="s">
        <v>11388</v>
      </c>
      <c r="L2034" s="8">
        <v>14</v>
      </c>
      <c r="M2034" s="116"/>
      <c r="P20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&lt;tr&gt;&lt;td&gt;60504-0000&lt;/td&gt;&lt;td&gt;Geocomposite sheet drain system&lt;/td&gt;&lt;td&gt;m2&lt;/td&gt;&lt;td&gt;GEOCOMPOSITE SHEET DRAIN SYSTEM&lt;/td&gt;&lt;td&gt;SQYD&lt;/td&gt;&lt;td&gt;0&lt;/td&gt;&lt;td&gt;3&lt;/td&gt;&lt;td&gt;N&lt;/td&gt;&lt;td&gt; &lt;/td&gt;&lt;td&gt;&lt;/td&gt;&lt;/tr&gt;</v>
      </c>
      <c r="Q2034" s="106" t="str">
        <f>IF(PayItems[[#This Row],[Date Added / Modified]]&gt;0,TEXT(PayItems[[#This Row],[Date Added / Modified]],"m/d/yyy"),"")</f>
        <v/>
      </c>
    </row>
    <row r="2035" spans="1:17" x14ac:dyDescent="0.2">
      <c r="A2035" s="6" t="s">
        <v>4340</v>
      </c>
      <c r="B2035" s="6" t="s">
        <v>4341</v>
      </c>
      <c r="C2035" s="6" t="s">
        <v>109</v>
      </c>
      <c r="D2035" s="6" t="s">
        <v>4342</v>
      </c>
      <c r="E2035" s="8" t="s">
        <v>62</v>
      </c>
      <c r="F2035" s="8">
        <v>0</v>
      </c>
      <c r="G2035" s="8">
        <v>3</v>
      </c>
      <c r="H2035" s="6" t="s">
        <v>344</v>
      </c>
      <c r="I2035" s="176" t="s">
        <v>11389</v>
      </c>
      <c r="J2035" s="176" t="s">
        <v>11389</v>
      </c>
      <c r="K2035" s="176" t="s">
        <v>11388</v>
      </c>
      <c r="L2035" s="8">
        <v>14</v>
      </c>
      <c r="M2035" s="116"/>
      <c r="P20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&lt;tr&gt;&lt;td&gt;60505-0000&lt;/td&gt;&lt;td&gt;Geocomposite capillary break system&lt;/td&gt;&lt;td&gt;m2&lt;/td&gt;&lt;td&gt;GEOCOMPOSITE CAPILLARY BREAK SYSTEM&lt;/td&gt;&lt;td&gt;SQYD&lt;/td&gt;&lt;td&gt;0&lt;/td&gt;&lt;td&gt;3&lt;/td&gt;&lt;td&gt;N&lt;/td&gt;&lt;td&gt; &lt;/td&gt;&lt;td&gt;&lt;/td&gt;&lt;/tr&gt;</v>
      </c>
      <c r="Q2035" s="106" t="str">
        <f>IF(PayItems[[#This Row],[Date Added / Modified]]&gt;0,TEXT(PayItems[[#This Row],[Date Added / Modified]],"m/d/yyy"),"")</f>
        <v/>
      </c>
    </row>
    <row r="2036" spans="1:17" x14ac:dyDescent="0.2">
      <c r="A2036" s="6" t="s">
        <v>4343</v>
      </c>
      <c r="B2036" s="6" t="s">
        <v>8738</v>
      </c>
      <c r="C2036" s="6" t="s">
        <v>110</v>
      </c>
      <c r="D2036" s="6" t="s">
        <v>8741</v>
      </c>
      <c r="E2036" s="8" t="s">
        <v>63</v>
      </c>
      <c r="F2036" s="8">
        <v>0</v>
      </c>
      <c r="G2036" s="8">
        <v>3</v>
      </c>
      <c r="H2036" s="6" t="s">
        <v>344</v>
      </c>
      <c r="I2036" s="176" t="s">
        <v>11389</v>
      </c>
      <c r="J2036" s="176" t="s">
        <v>11389</v>
      </c>
      <c r="K2036" s="176" t="s">
        <v>11388</v>
      </c>
      <c r="L2036" s="8">
        <v>14</v>
      </c>
      <c r="M2036" s="116"/>
      <c r="P20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&lt;tr&gt;&lt;td&gt;60506-0000&lt;/td&gt;&lt;td&gt;Standard or geocomposite underdrain system&lt;/td&gt;&lt;td&gt;m&lt;/td&gt;&lt;td&gt;STANDARD OR GEOCOMPOSITE UNDERDRAIN SYSTEM&lt;/td&gt;&lt;td&gt;LNFT&lt;/td&gt;&lt;td&gt;0&lt;/td&gt;&lt;td&gt;3&lt;/td&gt;&lt;td&gt;N&lt;/td&gt;&lt;td&gt; &lt;/td&gt;&lt;td&gt;&lt;/td&gt;&lt;/tr&gt;</v>
      </c>
      <c r="Q2036" s="106" t="str">
        <f>IF(PayItems[[#This Row],[Date Added / Modified]]&gt;0,TEXT(PayItems[[#This Row],[Date Added / Modified]],"m/d/yyy"),"")</f>
        <v/>
      </c>
    </row>
    <row r="2037" spans="1:17" x14ac:dyDescent="0.2">
      <c r="A2037" s="6" t="s">
        <v>4344</v>
      </c>
      <c r="B2037" s="6" t="s">
        <v>4345</v>
      </c>
      <c r="C2037" s="6" t="s">
        <v>110</v>
      </c>
      <c r="D2037" s="6" t="s">
        <v>4346</v>
      </c>
      <c r="E2037" s="8" t="s">
        <v>63</v>
      </c>
      <c r="F2037" s="8">
        <v>0</v>
      </c>
      <c r="G2037" s="8">
        <v>3</v>
      </c>
      <c r="H2037" s="6" t="s">
        <v>344</v>
      </c>
      <c r="I2037" s="176" t="s">
        <v>11389</v>
      </c>
      <c r="J2037" s="176" t="s">
        <v>11389</v>
      </c>
      <c r="K2037" s="176" t="s">
        <v>11388</v>
      </c>
      <c r="L2037" s="8">
        <v>14</v>
      </c>
      <c r="M2037" s="116"/>
      <c r="P20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&lt;tr&gt;&lt;td&gt;60510-0100&lt;/td&gt;&lt;td&gt;75mm collector pipe&lt;/td&gt;&lt;td&gt;m&lt;/td&gt;&lt;td&gt;3-INCH COLLECTOR PIPE&lt;/td&gt;&lt;td&gt;LNFT&lt;/td&gt;&lt;td&gt;0&lt;/td&gt;&lt;td&gt;3&lt;/td&gt;&lt;td&gt;N&lt;/td&gt;&lt;td&gt; &lt;/td&gt;&lt;td&gt;&lt;/td&gt;&lt;/tr&gt;</v>
      </c>
      <c r="Q2037" s="106" t="str">
        <f>IF(PayItems[[#This Row],[Date Added / Modified]]&gt;0,TEXT(PayItems[[#This Row],[Date Added / Modified]],"m/d/yyy"),"")</f>
        <v/>
      </c>
    </row>
    <row r="2038" spans="1:17" x14ac:dyDescent="0.2">
      <c r="A2038" s="6" t="s">
        <v>4347</v>
      </c>
      <c r="B2038" s="6" t="s">
        <v>4348</v>
      </c>
      <c r="C2038" s="6" t="s">
        <v>110</v>
      </c>
      <c r="D2038" s="6" t="s">
        <v>4349</v>
      </c>
      <c r="E2038" s="8" t="s">
        <v>63</v>
      </c>
      <c r="F2038" s="8">
        <v>0</v>
      </c>
      <c r="G2038" s="8">
        <v>3</v>
      </c>
      <c r="H2038" s="6" t="s">
        <v>344</v>
      </c>
      <c r="I2038" s="176" t="s">
        <v>11389</v>
      </c>
      <c r="J2038" s="176" t="s">
        <v>11389</v>
      </c>
      <c r="K2038" s="176" t="s">
        <v>11388</v>
      </c>
      <c r="L2038" s="8">
        <v>14</v>
      </c>
      <c r="M2038" s="116"/>
      <c r="P20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&lt;tr&gt;&lt;td&gt;60510-0200&lt;/td&gt;&lt;td&gt;75mm outlet pipe&lt;/td&gt;&lt;td&gt;m&lt;/td&gt;&lt;td&gt;3-INCH OUTLET PIPE&lt;/td&gt;&lt;td&gt;LNFT&lt;/td&gt;&lt;td&gt;0&lt;/td&gt;&lt;td&gt;3&lt;/td&gt;&lt;td&gt;N&lt;/td&gt;&lt;td&gt; &lt;/td&gt;&lt;td&gt;&lt;/td&gt;&lt;/tr&gt;</v>
      </c>
      <c r="Q2038" s="106" t="str">
        <f>IF(PayItems[[#This Row],[Date Added / Modified]]&gt;0,TEXT(PayItems[[#This Row],[Date Added / Modified]],"m/d/yyy"),"")</f>
        <v/>
      </c>
    </row>
    <row r="2039" spans="1:17" x14ac:dyDescent="0.2">
      <c r="A2039" s="6" t="s">
        <v>4350</v>
      </c>
      <c r="B2039" s="6" t="s">
        <v>4351</v>
      </c>
      <c r="C2039" s="6" t="s">
        <v>110</v>
      </c>
      <c r="D2039" s="6" t="s">
        <v>4352</v>
      </c>
      <c r="E2039" s="8" t="s">
        <v>63</v>
      </c>
      <c r="F2039" s="8">
        <v>0</v>
      </c>
      <c r="G2039" s="8">
        <v>3</v>
      </c>
      <c r="H2039" s="6" t="s">
        <v>344</v>
      </c>
      <c r="I2039" s="176" t="s">
        <v>11389</v>
      </c>
      <c r="J2039" s="176" t="s">
        <v>11389</v>
      </c>
      <c r="K2039" s="176" t="s">
        <v>11388</v>
      </c>
      <c r="L2039" s="8">
        <v>14</v>
      </c>
      <c r="M2039" s="116"/>
      <c r="P20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&lt;tr&gt;&lt;td&gt;60510-0300&lt;/td&gt;&lt;td&gt;100mm collector pipe&lt;/td&gt;&lt;td&gt;m&lt;/td&gt;&lt;td&gt;4-INCH COLLECTOR PIPE&lt;/td&gt;&lt;td&gt;LNFT&lt;/td&gt;&lt;td&gt;0&lt;/td&gt;&lt;td&gt;3&lt;/td&gt;&lt;td&gt;N&lt;/td&gt;&lt;td&gt; &lt;/td&gt;&lt;td&gt;&lt;/td&gt;&lt;/tr&gt;</v>
      </c>
      <c r="Q2039" s="106" t="str">
        <f>IF(PayItems[[#This Row],[Date Added / Modified]]&gt;0,TEXT(PayItems[[#This Row],[Date Added / Modified]],"m/d/yyy"),"")</f>
        <v/>
      </c>
    </row>
    <row r="2040" spans="1:17" x14ac:dyDescent="0.2">
      <c r="A2040" s="6" t="s">
        <v>4353</v>
      </c>
      <c r="B2040" s="6" t="s">
        <v>4354</v>
      </c>
      <c r="C2040" s="6" t="s">
        <v>110</v>
      </c>
      <c r="D2040" s="6" t="s">
        <v>4355</v>
      </c>
      <c r="E2040" s="8" t="s">
        <v>63</v>
      </c>
      <c r="F2040" s="8">
        <v>0</v>
      </c>
      <c r="G2040" s="8">
        <v>3</v>
      </c>
      <c r="H2040" s="6" t="s">
        <v>344</v>
      </c>
      <c r="I2040" s="176" t="s">
        <v>11389</v>
      </c>
      <c r="J2040" s="176" t="s">
        <v>11389</v>
      </c>
      <c r="K2040" s="176" t="s">
        <v>11388</v>
      </c>
      <c r="L2040" s="8">
        <v>14</v>
      </c>
      <c r="M2040" s="116"/>
      <c r="P20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&lt;tr&gt;&lt;td&gt;60510-0400&lt;/td&gt;&lt;td&gt;100mm outlet pipe&lt;/td&gt;&lt;td&gt;m&lt;/td&gt;&lt;td&gt;4-INCH OUTLET PIPE&lt;/td&gt;&lt;td&gt;LNFT&lt;/td&gt;&lt;td&gt;0&lt;/td&gt;&lt;td&gt;3&lt;/td&gt;&lt;td&gt;N&lt;/td&gt;&lt;td&gt; &lt;/td&gt;&lt;td&gt;&lt;/td&gt;&lt;/tr&gt;</v>
      </c>
      <c r="Q2040" s="106" t="str">
        <f>IF(PayItems[[#This Row],[Date Added / Modified]]&gt;0,TEXT(PayItems[[#This Row],[Date Added / Modified]],"m/d/yyy"),"")</f>
        <v/>
      </c>
    </row>
    <row r="2041" spans="1:17" s="88" customFormat="1" x14ac:dyDescent="0.2">
      <c r="A2041" s="6" t="s">
        <v>4356</v>
      </c>
      <c r="B2041" s="6" t="s">
        <v>4357</v>
      </c>
      <c r="C2041" s="6" t="s">
        <v>110</v>
      </c>
      <c r="D2041" s="6" t="s">
        <v>4358</v>
      </c>
      <c r="E2041" s="8" t="s">
        <v>63</v>
      </c>
      <c r="F2041" s="8">
        <v>0</v>
      </c>
      <c r="G2041" s="8">
        <v>3</v>
      </c>
      <c r="H2041" s="6" t="s">
        <v>344</v>
      </c>
      <c r="I2041" s="176" t="s">
        <v>11389</v>
      </c>
      <c r="J2041" s="176" t="s">
        <v>11389</v>
      </c>
      <c r="K2041" s="176" t="s">
        <v>11388</v>
      </c>
      <c r="L2041" s="8">
        <v>14</v>
      </c>
      <c r="M2041" s="116"/>
      <c r="N2041" s="6"/>
      <c r="O2041" s="6"/>
      <c r="P20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&lt;tr&gt;&lt;td&gt;60510-0500&lt;/td&gt;&lt;td&gt;125mm collector pipe&lt;/td&gt;&lt;td&gt;m&lt;/td&gt;&lt;td&gt;5-INCH COLLECTOR PIPE&lt;/td&gt;&lt;td&gt;LNFT&lt;/td&gt;&lt;td&gt;0&lt;/td&gt;&lt;td&gt;3&lt;/td&gt;&lt;td&gt;N&lt;/td&gt;&lt;td&gt; &lt;/td&gt;&lt;td&gt;&lt;/td&gt;&lt;/tr&gt;</v>
      </c>
      <c r="Q2041" s="106" t="str">
        <f>IF(PayItems[[#This Row],[Date Added / Modified]]&gt;0,TEXT(PayItems[[#This Row],[Date Added / Modified]],"m/d/yyy"),"")</f>
        <v/>
      </c>
    </row>
    <row r="2042" spans="1:17" x14ac:dyDescent="0.2">
      <c r="A2042" s="6" t="s">
        <v>4359</v>
      </c>
      <c r="B2042" s="6" t="s">
        <v>4360</v>
      </c>
      <c r="C2042" s="6" t="s">
        <v>110</v>
      </c>
      <c r="D2042" s="6" t="s">
        <v>4361</v>
      </c>
      <c r="E2042" s="8" t="s">
        <v>63</v>
      </c>
      <c r="F2042" s="8">
        <v>0</v>
      </c>
      <c r="G2042" s="8">
        <v>3</v>
      </c>
      <c r="H2042" s="6" t="s">
        <v>344</v>
      </c>
      <c r="I2042" s="176" t="s">
        <v>11389</v>
      </c>
      <c r="J2042" s="176" t="s">
        <v>11389</v>
      </c>
      <c r="K2042" s="176" t="s">
        <v>11388</v>
      </c>
      <c r="L2042" s="8">
        <v>14</v>
      </c>
      <c r="M2042" s="116"/>
      <c r="P20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&lt;tr&gt;&lt;td&gt;60510-0600&lt;/td&gt;&lt;td&gt;125mm outlet pipe&lt;/td&gt;&lt;td&gt;m&lt;/td&gt;&lt;td&gt;5-INCH OUTLET PIPE&lt;/td&gt;&lt;td&gt;LNFT&lt;/td&gt;&lt;td&gt;0&lt;/td&gt;&lt;td&gt;3&lt;/td&gt;&lt;td&gt;N&lt;/td&gt;&lt;td&gt; &lt;/td&gt;&lt;td&gt;&lt;/td&gt;&lt;/tr&gt;</v>
      </c>
      <c r="Q2042" s="106" t="str">
        <f>IF(PayItems[[#This Row],[Date Added / Modified]]&gt;0,TEXT(PayItems[[#This Row],[Date Added / Modified]],"m/d/yyy"),"")</f>
        <v/>
      </c>
    </row>
    <row r="2043" spans="1:17" x14ac:dyDescent="0.2">
      <c r="A2043" s="6" t="s">
        <v>4362</v>
      </c>
      <c r="B2043" s="6" t="s">
        <v>4363</v>
      </c>
      <c r="C2043" s="6" t="s">
        <v>110</v>
      </c>
      <c r="D2043" s="6" t="s">
        <v>4364</v>
      </c>
      <c r="E2043" s="8" t="s">
        <v>63</v>
      </c>
      <c r="F2043" s="8">
        <v>0</v>
      </c>
      <c r="G2043" s="8">
        <v>3</v>
      </c>
      <c r="H2043" s="6" t="s">
        <v>344</v>
      </c>
      <c r="I2043" s="176" t="s">
        <v>11389</v>
      </c>
      <c r="J2043" s="176" t="s">
        <v>11389</v>
      </c>
      <c r="K2043" s="176" t="s">
        <v>11388</v>
      </c>
      <c r="L2043" s="8">
        <v>14</v>
      </c>
      <c r="M2043" s="116"/>
      <c r="P20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&lt;tr&gt;&lt;td&gt;60510-0700&lt;/td&gt;&lt;td&gt;150mm collector pipe&lt;/td&gt;&lt;td&gt;m&lt;/td&gt;&lt;td&gt;6-INCH COLLECTOR PIPE&lt;/td&gt;&lt;td&gt;LNFT&lt;/td&gt;&lt;td&gt;0&lt;/td&gt;&lt;td&gt;3&lt;/td&gt;&lt;td&gt;N&lt;/td&gt;&lt;td&gt; &lt;/td&gt;&lt;td&gt;&lt;/td&gt;&lt;/tr&gt;</v>
      </c>
      <c r="Q2043" s="106" t="str">
        <f>IF(PayItems[[#This Row],[Date Added / Modified]]&gt;0,TEXT(PayItems[[#This Row],[Date Added / Modified]],"m/d/yyy"),"")</f>
        <v/>
      </c>
    </row>
    <row r="2044" spans="1:17" x14ac:dyDescent="0.2">
      <c r="A2044" s="6" t="s">
        <v>4365</v>
      </c>
      <c r="B2044" s="6" t="s">
        <v>4366</v>
      </c>
      <c r="C2044" s="6" t="s">
        <v>110</v>
      </c>
      <c r="D2044" s="6" t="s">
        <v>4367</v>
      </c>
      <c r="E2044" s="8" t="s">
        <v>63</v>
      </c>
      <c r="F2044" s="8">
        <v>0</v>
      </c>
      <c r="G2044" s="8">
        <v>3</v>
      </c>
      <c r="H2044" s="6" t="s">
        <v>344</v>
      </c>
      <c r="I2044" s="176" t="s">
        <v>11389</v>
      </c>
      <c r="J2044" s="176" t="s">
        <v>11389</v>
      </c>
      <c r="K2044" s="176" t="s">
        <v>11388</v>
      </c>
      <c r="L2044" s="8">
        <v>14</v>
      </c>
      <c r="M2044" s="116"/>
      <c r="P20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&lt;tr&gt;&lt;td&gt;60510-0800&lt;/td&gt;&lt;td&gt;150mm outlet pipe&lt;/td&gt;&lt;td&gt;m&lt;/td&gt;&lt;td&gt;6-INCH OUTLET PIPE&lt;/td&gt;&lt;td&gt;LNFT&lt;/td&gt;&lt;td&gt;0&lt;/td&gt;&lt;td&gt;3&lt;/td&gt;&lt;td&gt;N&lt;/td&gt;&lt;td&gt; &lt;/td&gt;&lt;td&gt;&lt;/td&gt;&lt;/tr&gt;</v>
      </c>
      <c r="Q2044" s="106" t="str">
        <f>IF(PayItems[[#This Row],[Date Added / Modified]]&gt;0,TEXT(PayItems[[#This Row],[Date Added / Modified]],"m/d/yyy"),"")</f>
        <v/>
      </c>
    </row>
    <row r="2045" spans="1:17" x14ac:dyDescent="0.2">
      <c r="A2045" s="6" t="s">
        <v>4368</v>
      </c>
      <c r="B2045" s="6" t="s">
        <v>4369</v>
      </c>
      <c r="C2045" s="6" t="s">
        <v>110</v>
      </c>
      <c r="D2045" s="6" t="s">
        <v>4370</v>
      </c>
      <c r="E2045" s="8" t="s">
        <v>63</v>
      </c>
      <c r="F2045" s="8">
        <v>0</v>
      </c>
      <c r="G2045" s="8">
        <v>3</v>
      </c>
      <c r="H2045" s="6" t="s">
        <v>344</v>
      </c>
      <c r="I2045" s="176" t="s">
        <v>11389</v>
      </c>
      <c r="J2045" s="176" t="s">
        <v>11389</v>
      </c>
      <c r="K2045" s="176" t="s">
        <v>11388</v>
      </c>
      <c r="L2045" s="8">
        <v>14</v>
      </c>
      <c r="M2045" s="116"/>
      <c r="P20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&lt;tr&gt;&lt;td&gt;60510-0900&lt;/td&gt;&lt;td&gt;200mm collector pipe&lt;/td&gt;&lt;td&gt;m&lt;/td&gt;&lt;td&gt;8-INCH COLLECTOR PIPE&lt;/td&gt;&lt;td&gt;LNFT&lt;/td&gt;&lt;td&gt;0&lt;/td&gt;&lt;td&gt;3&lt;/td&gt;&lt;td&gt;N&lt;/td&gt;&lt;td&gt; &lt;/td&gt;&lt;td&gt;&lt;/td&gt;&lt;/tr&gt;</v>
      </c>
      <c r="Q2045" s="106" t="str">
        <f>IF(PayItems[[#This Row],[Date Added / Modified]]&gt;0,TEXT(PayItems[[#This Row],[Date Added / Modified]],"m/d/yyy"),"")</f>
        <v/>
      </c>
    </row>
    <row r="2046" spans="1:17" x14ac:dyDescent="0.2">
      <c r="A2046" s="6" t="s">
        <v>4371</v>
      </c>
      <c r="B2046" s="6" t="s">
        <v>4372</v>
      </c>
      <c r="C2046" s="6" t="s">
        <v>110</v>
      </c>
      <c r="D2046" s="6" t="s">
        <v>4373</v>
      </c>
      <c r="E2046" s="8" t="s">
        <v>63</v>
      </c>
      <c r="F2046" s="8">
        <v>0</v>
      </c>
      <c r="G2046" s="8">
        <v>3</v>
      </c>
      <c r="H2046" s="6" t="s">
        <v>344</v>
      </c>
      <c r="I2046" s="176" t="s">
        <v>11389</v>
      </c>
      <c r="J2046" s="176" t="s">
        <v>11389</v>
      </c>
      <c r="K2046" s="176" t="s">
        <v>11388</v>
      </c>
      <c r="L2046" s="8">
        <v>14</v>
      </c>
      <c r="M2046" s="116"/>
      <c r="P20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&lt;tr&gt;&lt;td&gt;60510-1000&lt;/td&gt;&lt;td&gt;200mm outlet pipe&lt;/td&gt;&lt;td&gt;m&lt;/td&gt;&lt;td&gt;8-INCH OUTLET PIPE&lt;/td&gt;&lt;td&gt;LNFT&lt;/td&gt;&lt;td&gt;0&lt;/td&gt;&lt;td&gt;3&lt;/td&gt;&lt;td&gt;N&lt;/td&gt;&lt;td&gt; &lt;/td&gt;&lt;td&gt;&lt;/td&gt;&lt;/tr&gt;</v>
      </c>
      <c r="Q2046" s="106" t="str">
        <f>IF(PayItems[[#This Row],[Date Added / Modified]]&gt;0,TEXT(PayItems[[#This Row],[Date Added / Modified]],"m/d/yyy"),"")</f>
        <v/>
      </c>
    </row>
    <row r="2047" spans="1:17" x14ac:dyDescent="0.2">
      <c r="A2047" s="6" t="s">
        <v>4374</v>
      </c>
      <c r="B2047" s="6" t="s">
        <v>4375</v>
      </c>
      <c r="C2047" s="6" t="s">
        <v>110</v>
      </c>
      <c r="D2047" s="6" t="s">
        <v>4376</v>
      </c>
      <c r="E2047" s="8" t="s">
        <v>63</v>
      </c>
      <c r="F2047" s="8">
        <v>0</v>
      </c>
      <c r="G2047" s="8">
        <v>3</v>
      </c>
      <c r="H2047" s="6" t="s">
        <v>344</v>
      </c>
      <c r="I2047" s="176" t="s">
        <v>11389</v>
      </c>
      <c r="J2047" s="176" t="s">
        <v>11389</v>
      </c>
      <c r="K2047" s="176" t="s">
        <v>11388</v>
      </c>
      <c r="L2047" s="8">
        <v>14</v>
      </c>
      <c r="M2047" s="116"/>
      <c r="P20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&lt;tr&gt;&lt;td&gt;60510-1050&lt;/td&gt;&lt;td&gt;250mm collector pipe&lt;/td&gt;&lt;td&gt;m&lt;/td&gt;&lt;td&gt;10-INCH COLLECTOR PIPE&lt;/td&gt;&lt;td&gt;LNFT&lt;/td&gt;&lt;td&gt;0&lt;/td&gt;&lt;td&gt;3&lt;/td&gt;&lt;td&gt;N&lt;/td&gt;&lt;td&gt; &lt;/td&gt;&lt;td&gt;&lt;/td&gt;&lt;/tr&gt;</v>
      </c>
      <c r="Q2047" s="106" t="str">
        <f>IF(PayItems[[#This Row],[Date Added / Modified]]&gt;0,TEXT(PayItems[[#This Row],[Date Added / Modified]],"m/d/yyy"),"")</f>
        <v/>
      </c>
    </row>
    <row r="2048" spans="1:17" x14ac:dyDescent="0.2">
      <c r="A2048" s="6" t="s">
        <v>4377</v>
      </c>
      <c r="B2048" s="6" t="s">
        <v>4378</v>
      </c>
      <c r="C2048" s="6" t="s">
        <v>110</v>
      </c>
      <c r="D2048" s="6" t="s">
        <v>4379</v>
      </c>
      <c r="E2048" s="8" t="s">
        <v>63</v>
      </c>
      <c r="F2048" s="8">
        <v>0</v>
      </c>
      <c r="G2048" s="8">
        <v>3</v>
      </c>
      <c r="H2048" s="6" t="s">
        <v>344</v>
      </c>
      <c r="I2048" s="176" t="s">
        <v>11389</v>
      </c>
      <c r="J2048" s="176" t="s">
        <v>11389</v>
      </c>
      <c r="K2048" s="176" t="s">
        <v>11388</v>
      </c>
      <c r="L2048" s="8">
        <v>14</v>
      </c>
      <c r="M2048" s="116"/>
      <c r="P20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&lt;tr&gt;&lt;td&gt;60510-1060&lt;/td&gt;&lt;td&gt;250mm outlet pipe&lt;/td&gt;&lt;td&gt;m&lt;/td&gt;&lt;td&gt;10-INCH OUTLET PIPE&lt;/td&gt;&lt;td&gt;LNFT&lt;/td&gt;&lt;td&gt;0&lt;/td&gt;&lt;td&gt;3&lt;/td&gt;&lt;td&gt;N&lt;/td&gt;&lt;td&gt; &lt;/td&gt;&lt;td&gt;&lt;/td&gt;&lt;/tr&gt;</v>
      </c>
      <c r="Q2048" s="106" t="str">
        <f>IF(PayItems[[#This Row],[Date Added / Modified]]&gt;0,TEXT(PayItems[[#This Row],[Date Added / Modified]],"m/d/yyy"),"")</f>
        <v/>
      </c>
    </row>
    <row r="2049" spans="1:17" s="88" customFormat="1" x14ac:dyDescent="0.2">
      <c r="A2049" s="6" t="s">
        <v>4380</v>
      </c>
      <c r="B2049" s="6" t="s">
        <v>4381</v>
      </c>
      <c r="C2049" s="6" t="s">
        <v>110</v>
      </c>
      <c r="D2049" s="6" t="s">
        <v>4382</v>
      </c>
      <c r="E2049" s="8" t="s">
        <v>63</v>
      </c>
      <c r="F2049" s="8">
        <v>0</v>
      </c>
      <c r="G2049" s="8">
        <v>3</v>
      </c>
      <c r="H2049" s="6" t="s">
        <v>344</v>
      </c>
      <c r="I2049" s="176" t="s">
        <v>11389</v>
      </c>
      <c r="J2049" s="176" t="s">
        <v>11389</v>
      </c>
      <c r="K2049" s="176" t="s">
        <v>11388</v>
      </c>
      <c r="L2049" s="8">
        <v>14</v>
      </c>
      <c r="M2049" s="116"/>
      <c r="N2049" s="6"/>
      <c r="O2049" s="6"/>
      <c r="P20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&lt;tr&gt;&lt;td&gt;60510-1100&lt;/td&gt;&lt;td&gt;300mm collector pipe&lt;/td&gt;&lt;td&gt;m&lt;/td&gt;&lt;td&gt;12-INCH COLLECTOR PIPE&lt;/td&gt;&lt;td&gt;LNFT&lt;/td&gt;&lt;td&gt;0&lt;/td&gt;&lt;td&gt;3&lt;/td&gt;&lt;td&gt;N&lt;/td&gt;&lt;td&gt; &lt;/td&gt;&lt;td&gt;&lt;/td&gt;&lt;/tr&gt;</v>
      </c>
      <c r="Q2049" s="106" t="str">
        <f>IF(PayItems[[#This Row],[Date Added / Modified]]&gt;0,TEXT(PayItems[[#This Row],[Date Added / Modified]],"m/d/yyy"),"")</f>
        <v/>
      </c>
    </row>
    <row r="2050" spans="1:17" x14ac:dyDescent="0.2">
      <c r="A2050" s="6" t="s">
        <v>4383</v>
      </c>
      <c r="B2050" s="6" t="s">
        <v>4384</v>
      </c>
      <c r="C2050" s="6" t="s">
        <v>110</v>
      </c>
      <c r="D2050" s="6" t="s">
        <v>4385</v>
      </c>
      <c r="E2050" s="8" t="s">
        <v>63</v>
      </c>
      <c r="F2050" s="8">
        <v>0</v>
      </c>
      <c r="G2050" s="8">
        <v>3</v>
      </c>
      <c r="H2050" s="6" t="s">
        <v>344</v>
      </c>
      <c r="I2050" s="176" t="s">
        <v>11389</v>
      </c>
      <c r="J2050" s="176" t="s">
        <v>11389</v>
      </c>
      <c r="K2050" s="176" t="s">
        <v>11388</v>
      </c>
      <c r="L2050" s="8">
        <v>14</v>
      </c>
      <c r="M2050" s="116"/>
      <c r="P20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&lt;tr&gt;&lt;td&gt;60510-1200&lt;/td&gt;&lt;td&gt;300mm outlet pipe&lt;/td&gt;&lt;td&gt;m&lt;/td&gt;&lt;td&gt;12-INCH OUTLET PIPE&lt;/td&gt;&lt;td&gt;LNFT&lt;/td&gt;&lt;td&gt;0&lt;/td&gt;&lt;td&gt;3&lt;/td&gt;&lt;td&gt;N&lt;/td&gt;&lt;td&gt; &lt;/td&gt;&lt;td&gt;&lt;/td&gt;&lt;/tr&gt;</v>
      </c>
      <c r="Q2050" s="106" t="str">
        <f>IF(PayItems[[#This Row],[Date Added / Modified]]&gt;0,TEXT(PayItems[[#This Row],[Date Added / Modified]],"m/d/yyy"),"")</f>
        <v/>
      </c>
    </row>
    <row r="2051" spans="1:17" x14ac:dyDescent="0.2">
      <c r="A2051" s="88" t="s">
        <v>11367</v>
      </c>
      <c r="B2051" s="88" t="s">
        <v>11369</v>
      </c>
      <c r="C2051" s="88" t="s">
        <v>110</v>
      </c>
      <c r="D2051" s="88" t="s">
        <v>11368</v>
      </c>
      <c r="E2051" s="104" t="s">
        <v>63</v>
      </c>
      <c r="F2051" s="104">
        <v>0</v>
      </c>
      <c r="G2051" s="104">
        <v>3</v>
      </c>
      <c r="H2051" s="88" t="s">
        <v>344</v>
      </c>
      <c r="I2051" s="176" t="s">
        <v>11389</v>
      </c>
      <c r="J2051" s="176" t="s">
        <v>11389</v>
      </c>
      <c r="K2051" s="176" t="s">
        <v>11388</v>
      </c>
      <c r="L2051" s="104">
        <v>14</v>
      </c>
      <c r="M2051" s="116">
        <v>44614</v>
      </c>
      <c r="N2051" s="88" t="s">
        <v>9971</v>
      </c>
      <c r="O2051" s="88"/>
      <c r="P2051" s="42"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&lt;tr&gt;&lt;td&gt;60510-1500&lt;/td&gt;&lt;td&gt;450mm outlet pipe&lt;/td&gt;&lt;td&gt;m&lt;/td&gt;&lt;td&gt;18-INCH OUTLET PIPE&lt;/td&gt;&lt;td&gt;LNFT&lt;/td&gt;&lt;td&gt;0&lt;/td&gt;&lt;td&gt;3&lt;/td&gt;&lt;td&gt;N&lt;/td&gt;&lt;td&gt;2/22/2022&lt;/td&gt;&lt;td&gt;&lt;/td&gt;&lt;/tr&gt;</v>
      </c>
      <c r="Q2051" s="106" t="str">
        <f>IF(PayItems[[#This Row],[Date Added / Modified]]&gt;0,TEXT(PayItems[[#This Row],[Date Added / Modified]],"m/d/yyy"),"")</f>
        <v>2/22/2022</v>
      </c>
    </row>
    <row r="2052" spans="1:17" x14ac:dyDescent="0.2">
      <c r="A2052" s="106" t="s">
        <v>11248</v>
      </c>
      <c r="B2052" s="106" t="s">
        <v>11247</v>
      </c>
      <c r="C2052" s="106" t="s">
        <v>6</v>
      </c>
      <c r="D2052" s="106" t="s">
        <v>11254</v>
      </c>
      <c r="E2052" s="45" t="s">
        <v>59</v>
      </c>
      <c r="F2052" s="104">
        <v>0</v>
      </c>
      <c r="G2052" s="104">
        <v>3</v>
      </c>
      <c r="H2052" s="88" t="s">
        <v>344</v>
      </c>
      <c r="I2052" s="176" t="s">
        <v>11389</v>
      </c>
      <c r="J2052" s="176" t="s">
        <v>11389</v>
      </c>
      <c r="K2052" s="176" t="s">
        <v>11388</v>
      </c>
      <c r="L2052" s="104">
        <v>14</v>
      </c>
      <c r="M2052" s="116">
        <v>44095</v>
      </c>
      <c r="N2052" s="106" t="s">
        <v>9962</v>
      </c>
      <c r="O2052" s="165"/>
      <c r="P2052"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&lt;tr&gt;&lt;td&gt;60514-0000&lt;/td&gt;&lt;td&gt;Underdrain valve&lt;/td&gt;&lt;td&gt;Each&lt;/td&gt;&lt;td&gt;UNDERDRAIN VALVE&lt;/td&gt;&lt;td&gt;EACH&lt;/td&gt;&lt;td&gt;0&lt;/td&gt;&lt;td&gt;3&lt;/td&gt;&lt;td&gt;N&lt;/td&gt;&lt;td&gt;9/21/2020&lt;/td&gt;&lt;td&gt;&lt;/td&gt;&lt;/tr&gt;</v>
      </c>
      <c r="Q2052" s="166" t="str">
        <f>IF(PayItems[[#This Row],[Date Added / Modified]]&gt;0,TEXT(PayItems[[#This Row],[Date Added / Modified]],"m/d/yyy"),"")</f>
        <v>9/21/2020</v>
      </c>
    </row>
    <row r="2053" spans="1:17" x14ac:dyDescent="0.2">
      <c r="A2053" s="6" t="s">
        <v>4386</v>
      </c>
      <c r="B2053" s="6" t="s">
        <v>4387</v>
      </c>
      <c r="C2053" s="6" t="s">
        <v>6</v>
      </c>
      <c r="D2053" s="6" t="s">
        <v>4388</v>
      </c>
      <c r="E2053" s="6" t="s">
        <v>59</v>
      </c>
      <c r="F2053" s="8">
        <v>0</v>
      </c>
      <c r="G2053" s="8">
        <v>3</v>
      </c>
      <c r="H2053" s="6" t="s">
        <v>344</v>
      </c>
      <c r="I2053" s="176" t="s">
        <v>11389</v>
      </c>
      <c r="J2053" s="176" t="s">
        <v>11389</v>
      </c>
      <c r="K2053" s="176" t="s">
        <v>11388</v>
      </c>
      <c r="L2053" s="8">
        <v>14</v>
      </c>
      <c r="M2053" s="116"/>
      <c r="P20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&lt;tr&gt;&lt;td&gt;60515-0000&lt;/td&gt;&lt;td&gt;Underdrain cleanout&lt;/td&gt;&lt;td&gt;Each&lt;/td&gt;&lt;td&gt;UNDERDRAIN CLEANOUT&lt;/td&gt;&lt;td&gt;EACH&lt;/td&gt;&lt;td&gt;0&lt;/td&gt;&lt;td&gt;3&lt;/td&gt;&lt;td&gt;N&lt;/td&gt;&lt;td&gt; &lt;/td&gt;&lt;td&gt;&lt;/td&gt;&lt;/tr&gt;</v>
      </c>
      <c r="Q2053" s="106" t="str">
        <f>IF(PayItems[[#This Row],[Date Added / Modified]]&gt;0,TEXT(PayItems[[#This Row],[Date Added / Modified]],"m/d/yyy"),"")</f>
        <v/>
      </c>
    </row>
    <row r="2054" spans="1:17" x14ac:dyDescent="0.2">
      <c r="A2054" s="6" t="s">
        <v>4389</v>
      </c>
      <c r="B2054" s="6" t="s">
        <v>4390</v>
      </c>
      <c r="C2054" s="6" t="s">
        <v>6</v>
      </c>
      <c r="D2054" s="6" t="s">
        <v>4391</v>
      </c>
      <c r="E2054" s="8" t="s">
        <v>59</v>
      </c>
      <c r="F2054" s="8">
        <v>0</v>
      </c>
      <c r="G2054" s="8">
        <v>3</v>
      </c>
      <c r="H2054" s="6" t="s">
        <v>344</v>
      </c>
      <c r="I2054" s="176" t="s">
        <v>11389</v>
      </c>
      <c r="J2054" s="176" t="s">
        <v>11389</v>
      </c>
      <c r="K2054" s="176" t="s">
        <v>11388</v>
      </c>
      <c r="L2054" s="8">
        <v>14</v>
      </c>
      <c r="M2054" s="116"/>
      <c r="P20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&lt;tr&gt;&lt;td&gt;60515-0100&lt;/td&gt;&lt;td&gt;Underdrain cleanout, 75mm&lt;/td&gt;&lt;td&gt;Each&lt;/td&gt;&lt;td&gt;UNDERDRAIN CLEANOUT, 3-INCH&lt;/td&gt;&lt;td&gt;EACH&lt;/td&gt;&lt;td&gt;0&lt;/td&gt;&lt;td&gt;3&lt;/td&gt;&lt;td&gt;N&lt;/td&gt;&lt;td&gt; &lt;/td&gt;&lt;td&gt;&lt;/td&gt;&lt;/tr&gt;</v>
      </c>
      <c r="Q2054" s="106" t="str">
        <f>IF(PayItems[[#This Row],[Date Added / Modified]]&gt;0,TEXT(PayItems[[#This Row],[Date Added / Modified]],"m/d/yyy"),"")</f>
        <v/>
      </c>
    </row>
    <row r="2055" spans="1:17" x14ac:dyDescent="0.2">
      <c r="A2055" s="6" t="s">
        <v>4392</v>
      </c>
      <c r="B2055" s="6" t="s">
        <v>4393</v>
      </c>
      <c r="C2055" s="6" t="s">
        <v>6</v>
      </c>
      <c r="D2055" s="6" t="s">
        <v>4394</v>
      </c>
      <c r="E2055" s="8" t="s">
        <v>59</v>
      </c>
      <c r="F2055" s="8">
        <v>0</v>
      </c>
      <c r="G2055" s="8">
        <v>3</v>
      </c>
      <c r="H2055" s="6" t="s">
        <v>344</v>
      </c>
      <c r="I2055" s="176" t="s">
        <v>11389</v>
      </c>
      <c r="J2055" s="176" t="s">
        <v>11389</v>
      </c>
      <c r="K2055" s="176" t="s">
        <v>11388</v>
      </c>
      <c r="L2055" s="8">
        <v>14</v>
      </c>
      <c r="M2055" s="116"/>
      <c r="P20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&lt;tr&gt;&lt;td&gt;60515-0200&lt;/td&gt;&lt;td&gt;Underdrain cleanout, 100mm&lt;/td&gt;&lt;td&gt;Each&lt;/td&gt;&lt;td&gt;UNDERDRAIN CLEANOUT, 4-INCH&lt;/td&gt;&lt;td&gt;EACH&lt;/td&gt;&lt;td&gt;0&lt;/td&gt;&lt;td&gt;3&lt;/td&gt;&lt;td&gt;N&lt;/td&gt;&lt;td&gt; &lt;/td&gt;&lt;td&gt;&lt;/td&gt;&lt;/tr&gt;</v>
      </c>
      <c r="Q2055" s="106" t="str">
        <f>IF(PayItems[[#This Row],[Date Added / Modified]]&gt;0,TEXT(PayItems[[#This Row],[Date Added / Modified]],"m/d/yyy"),"")</f>
        <v/>
      </c>
    </row>
    <row r="2056" spans="1:17" x14ac:dyDescent="0.2">
      <c r="A2056" s="6" t="s">
        <v>4395</v>
      </c>
      <c r="B2056" s="6" t="s">
        <v>4396</v>
      </c>
      <c r="C2056" s="6" t="s">
        <v>6</v>
      </c>
      <c r="D2056" s="6" t="s">
        <v>4397</v>
      </c>
      <c r="E2056" s="8" t="s">
        <v>59</v>
      </c>
      <c r="F2056" s="8">
        <v>0</v>
      </c>
      <c r="G2056" s="8">
        <v>3</v>
      </c>
      <c r="H2056" s="6" t="s">
        <v>344</v>
      </c>
      <c r="I2056" s="176" t="s">
        <v>11389</v>
      </c>
      <c r="J2056" s="176" t="s">
        <v>11389</v>
      </c>
      <c r="K2056" s="176" t="s">
        <v>11388</v>
      </c>
      <c r="L2056" s="8">
        <v>14</v>
      </c>
      <c r="M2056" s="116"/>
      <c r="P20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&lt;tr&gt;&lt;td&gt;60515-0300&lt;/td&gt;&lt;td&gt;Underdrain cleanout, 125mm&lt;/td&gt;&lt;td&gt;Each&lt;/td&gt;&lt;td&gt;UNDERDRAIN CLEANOUT, 5-INCH&lt;/td&gt;&lt;td&gt;EACH&lt;/td&gt;&lt;td&gt;0&lt;/td&gt;&lt;td&gt;3&lt;/td&gt;&lt;td&gt;N&lt;/td&gt;&lt;td&gt; &lt;/td&gt;&lt;td&gt;&lt;/td&gt;&lt;/tr&gt;</v>
      </c>
      <c r="Q2056" s="106" t="str">
        <f>IF(PayItems[[#This Row],[Date Added / Modified]]&gt;0,TEXT(PayItems[[#This Row],[Date Added / Modified]],"m/d/yyy"),"")</f>
        <v/>
      </c>
    </row>
    <row r="2057" spans="1:17" x14ac:dyDescent="0.2">
      <c r="A2057" s="6" t="s">
        <v>4398</v>
      </c>
      <c r="B2057" s="6" t="s">
        <v>4399</v>
      </c>
      <c r="C2057" s="6" t="s">
        <v>6</v>
      </c>
      <c r="D2057" s="6" t="s">
        <v>4400</v>
      </c>
      <c r="E2057" s="8" t="s">
        <v>59</v>
      </c>
      <c r="F2057" s="8">
        <v>0</v>
      </c>
      <c r="G2057" s="8">
        <v>3</v>
      </c>
      <c r="H2057" s="6" t="s">
        <v>344</v>
      </c>
      <c r="I2057" s="176" t="s">
        <v>11389</v>
      </c>
      <c r="J2057" s="176" t="s">
        <v>11389</v>
      </c>
      <c r="K2057" s="176" t="s">
        <v>11388</v>
      </c>
      <c r="L2057" s="8">
        <v>14</v>
      </c>
      <c r="M2057" s="116"/>
      <c r="P20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&lt;tr&gt;&lt;td&gt;60515-0400&lt;/td&gt;&lt;td&gt;Underdrain cleanout, 150mm&lt;/td&gt;&lt;td&gt;Each&lt;/td&gt;&lt;td&gt;UNDERDRAIN CLEANOUT, 6-INCH&lt;/td&gt;&lt;td&gt;EACH&lt;/td&gt;&lt;td&gt;0&lt;/td&gt;&lt;td&gt;3&lt;/td&gt;&lt;td&gt;N&lt;/td&gt;&lt;td&gt; &lt;/td&gt;&lt;td&gt;&lt;/td&gt;&lt;/tr&gt;</v>
      </c>
      <c r="Q2057" s="106" t="str">
        <f>IF(PayItems[[#This Row],[Date Added / Modified]]&gt;0,TEXT(PayItems[[#This Row],[Date Added / Modified]],"m/d/yyy"),"")</f>
        <v/>
      </c>
    </row>
    <row r="2058" spans="1:17" x14ac:dyDescent="0.2">
      <c r="A2058" s="6" t="s">
        <v>4401</v>
      </c>
      <c r="B2058" s="6" t="s">
        <v>4402</v>
      </c>
      <c r="C2058" s="6" t="s">
        <v>6</v>
      </c>
      <c r="D2058" s="6" t="s">
        <v>4403</v>
      </c>
      <c r="E2058" s="8" t="s">
        <v>59</v>
      </c>
      <c r="F2058" s="8">
        <v>0</v>
      </c>
      <c r="G2058" s="8">
        <v>3</v>
      </c>
      <c r="H2058" s="6" t="s">
        <v>344</v>
      </c>
      <c r="I2058" s="176" t="s">
        <v>11389</v>
      </c>
      <c r="J2058" s="176" t="s">
        <v>11389</v>
      </c>
      <c r="K2058" s="176" t="s">
        <v>11388</v>
      </c>
      <c r="L2058" s="8">
        <v>14</v>
      </c>
      <c r="M2058" s="116"/>
      <c r="P20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&lt;tr&gt;&lt;td&gt;60515-0500&lt;/td&gt;&lt;td&gt;Underdrain cleanout, 200mm&lt;/td&gt;&lt;td&gt;Each&lt;/td&gt;&lt;td&gt;UNDERDRAIN CLEANOUT, 8-INCH&lt;/td&gt;&lt;td&gt;EACH&lt;/td&gt;&lt;td&gt;0&lt;/td&gt;&lt;td&gt;3&lt;/td&gt;&lt;td&gt;N&lt;/td&gt;&lt;td&gt; &lt;/td&gt;&lt;td&gt;&lt;/td&gt;&lt;/tr&gt;</v>
      </c>
      <c r="Q2058" s="106" t="str">
        <f>IF(PayItems[[#This Row],[Date Added / Modified]]&gt;0,TEXT(PayItems[[#This Row],[Date Added / Modified]],"m/d/yyy"),"")</f>
        <v/>
      </c>
    </row>
    <row r="2059" spans="1:17" x14ac:dyDescent="0.2">
      <c r="A2059" s="6" t="s">
        <v>4404</v>
      </c>
      <c r="B2059" s="6" t="s">
        <v>4405</v>
      </c>
      <c r="C2059" s="6" t="s">
        <v>6</v>
      </c>
      <c r="D2059" s="6" t="s">
        <v>4406</v>
      </c>
      <c r="E2059" s="8" t="s">
        <v>59</v>
      </c>
      <c r="F2059" s="8">
        <v>0</v>
      </c>
      <c r="G2059" s="8">
        <v>3</v>
      </c>
      <c r="H2059" s="6" t="s">
        <v>344</v>
      </c>
      <c r="I2059" s="176" t="s">
        <v>11389</v>
      </c>
      <c r="J2059" s="176" t="s">
        <v>11389</v>
      </c>
      <c r="K2059" s="176" t="s">
        <v>11388</v>
      </c>
      <c r="L2059" s="8">
        <v>14</v>
      </c>
      <c r="M2059" s="116"/>
      <c r="P20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&lt;tr&gt;&lt;td&gt;60515-0550&lt;/td&gt;&lt;td&gt;Underdrain cleanout, 250mm&lt;/td&gt;&lt;td&gt;Each&lt;/td&gt;&lt;td&gt;UNDERDRAIN CLEANOUT, 10-INCH&lt;/td&gt;&lt;td&gt;EACH&lt;/td&gt;&lt;td&gt;0&lt;/td&gt;&lt;td&gt;3&lt;/td&gt;&lt;td&gt;N&lt;/td&gt;&lt;td&gt; &lt;/td&gt;&lt;td&gt;&lt;/td&gt;&lt;/tr&gt;</v>
      </c>
      <c r="Q2059" s="106" t="str">
        <f>IF(PayItems[[#This Row],[Date Added / Modified]]&gt;0,TEXT(PayItems[[#This Row],[Date Added / Modified]],"m/d/yyy"),"")</f>
        <v/>
      </c>
    </row>
    <row r="2060" spans="1:17" x14ac:dyDescent="0.2">
      <c r="A2060" s="6" t="s">
        <v>4407</v>
      </c>
      <c r="B2060" s="6" t="s">
        <v>4408</v>
      </c>
      <c r="C2060" s="6" t="s">
        <v>6</v>
      </c>
      <c r="D2060" s="6" t="s">
        <v>4409</v>
      </c>
      <c r="E2060" s="8" t="s">
        <v>59</v>
      </c>
      <c r="F2060" s="8">
        <v>0</v>
      </c>
      <c r="G2060" s="8">
        <v>3</v>
      </c>
      <c r="H2060" s="6" t="s">
        <v>344</v>
      </c>
      <c r="I2060" s="176" t="s">
        <v>11389</v>
      </c>
      <c r="J2060" s="176" t="s">
        <v>11389</v>
      </c>
      <c r="K2060" s="176" t="s">
        <v>11388</v>
      </c>
      <c r="L2060" s="8">
        <v>14</v>
      </c>
      <c r="M2060" s="116"/>
      <c r="P20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&lt;tr&gt;&lt;td&gt;60515-0600&lt;/td&gt;&lt;td&gt;Underdrain cleanout, 300mm&lt;/td&gt;&lt;td&gt;Each&lt;/td&gt;&lt;td&gt;UNDERDRAIN CLEANOUT, 12-INCH&lt;/td&gt;&lt;td&gt;EACH&lt;/td&gt;&lt;td&gt;0&lt;/td&gt;&lt;td&gt;3&lt;/td&gt;&lt;td&gt;N&lt;/td&gt;&lt;td&gt; &lt;/td&gt;&lt;td&gt;&lt;/td&gt;&lt;/tr&gt;</v>
      </c>
      <c r="Q2060" s="106" t="str">
        <f>IF(PayItems[[#This Row],[Date Added / Modified]]&gt;0,TEXT(PayItems[[#This Row],[Date Added / Modified]],"m/d/yyy"),"")</f>
        <v/>
      </c>
    </row>
    <row r="2061" spans="1:17" x14ac:dyDescent="0.2">
      <c r="A2061" s="6" t="s">
        <v>4410</v>
      </c>
      <c r="B2061" s="6" t="s">
        <v>4411</v>
      </c>
      <c r="C2061" s="6" t="s">
        <v>113</v>
      </c>
      <c r="D2061" s="6" t="s">
        <v>4412</v>
      </c>
      <c r="E2061" s="8" t="s">
        <v>65</v>
      </c>
      <c r="F2061" s="8">
        <v>0</v>
      </c>
      <c r="G2061" s="8">
        <v>3</v>
      </c>
      <c r="H2061" s="6" t="s">
        <v>344</v>
      </c>
      <c r="I2061" s="176" t="s">
        <v>11389</v>
      </c>
      <c r="J2061" s="176" t="s">
        <v>11389</v>
      </c>
      <c r="K2061" s="176" t="s">
        <v>11388</v>
      </c>
      <c r="L2061" s="8">
        <v>14</v>
      </c>
      <c r="M2061" s="116"/>
      <c r="P20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&lt;tr&gt;&lt;td&gt;60520-0000&lt;/td&gt;&lt;td&gt;Granular backfill&lt;/td&gt;&lt;td&gt;m3&lt;/td&gt;&lt;td&gt;GRANULAR BACKFILL&lt;/td&gt;&lt;td&gt;CUYD&lt;/td&gt;&lt;td&gt;0&lt;/td&gt;&lt;td&gt;3&lt;/td&gt;&lt;td&gt;N&lt;/td&gt;&lt;td&gt; &lt;/td&gt;&lt;td&gt;&lt;/td&gt;&lt;/tr&gt;</v>
      </c>
      <c r="Q2061" s="106" t="str">
        <f>IF(PayItems[[#This Row],[Date Added / Modified]]&gt;0,TEXT(PayItems[[#This Row],[Date Added / Modified]],"m/d/yyy"),"")</f>
        <v/>
      </c>
    </row>
    <row r="2062" spans="1:17" x14ac:dyDescent="0.2">
      <c r="A2062" s="6" t="s">
        <v>4413</v>
      </c>
      <c r="B2062" s="6" t="s">
        <v>4411</v>
      </c>
      <c r="C2062" s="6" t="s">
        <v>124</v>
      </c>
      <c r="D2062" s="6" t="s">
        <v>4412</v>
      </c>
      <c r="E2062" s="8" t="s">
        <v>66</v>
      </c>
      <c r="F2062" s="8">
        <v>0</v>
      </c>
      <c r="G2062" s="8">
        <v>3</v>
      </c>
      <c r="H2062" s="6" t="s">
        <v>344</v>
      </c>
      <c r="I2062" s="176" t="s">
        <v>11389</v>
      </c>
      <c r="J2062" s="176" t="s">
        <v>11389</v>
      </c>
      <c r="K2062" s="176" t="s">
        <v>11388</v>
      </c>
      <c r="L2062" s="8">
        <v>14</v>
      </c>
      <c r="M2062" s="116"/>
      <c r="P20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&lt;tr&gt;&lt;td&gt;60521-0000&lt;/td&gt;&lt;td&gt;Granular backfill&lt;/td&gt;&lt;td&gt;t&lt;/td&gt;&lt;td&gt;GRANULAR BACKFILL&lt;/td&gt;&lt;td&gt;TON&lt;/td&gt;&lt;td&gt;0&lt;/td&gt;&lt;td&gt;3&lt;/td&gt;&lt;td&gt;N&lt;/td&gt;&lt;td&gt; &lt;/td&gt;&lt;td&gt;&lt;/td&gt;&lt;/tr&gt;</v>
      </c>
      <c r="Q2062" s="106" t="str">
        <f>IF(PayItems[[#This Row],[Date Added / Modified]]&gt;0,TEXT(PayItems[[#This Row],[Date Added / Modified]],"m/d/yyy"),"")</f>
        <v/>
      </c>
    </row>
    <row r="2063" spans="1:17" x14ac:dyDescent="0.2">
      <c r="A2063" s="6" t="s">
        <v>4414</v>
      </c>
      <c r="B2063" s="6" t="s">
        <v>4415</v>
      </c>
      <c r="C2063" s="6" t="s">
        <v>113</v>
      </c>
      <c r="D2063" s="6" t="s">
        <v>4416</v>
      </c>
      <c r="E2063" s="8" t="s">
        <v>65</v>
      </c>
      <c r="F2063" s="8">
        <v>0</v>
      </c>
      <c r="G2063" s="8">
        <v>3</v>
      </c>
      <c r="H2063" s="6" t="s">
        <v>344</v>
      </c>
      <c r="I2063" s="176" t="s">
        <v>11389</v>
      </c>
      <c r="J2063" s="176" t="s">
        <v>11389</v>
      </c>
      <c r="K2063" s="176" t="s">
        <v>11388</v>
      </c>
      <c r="L2063" s="8">
        <v>14</v>
      </c>
      <c r="M2063" s="116"/>
      <c r="P20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&lt;tr&gt;&lt;td&gt;60522-0000&lt;/td&gt;&lt;td&gt;Sand&lt;/td&gt;&lt;td&gt;m3&lt;/td&gt;&lt;td&gt;SAND&lt;/td&gt;&lt;td&gt;CUYD&lt;/td&gt;&lt;td&gt;0&lt;/td&gt;&lt;td&gt;3&lt;/td&gt;&lt;td&gt;N&lt;/td&gt;&lt;td&gt; &lt;/td&gt;&lt;td&gt;&lt;/td&gt;&lt;/tr&gt;</v>
      </c>
      <c r="Q2063" s="106" t="str">
        <f>IF(PayItems[[#This Row],[Date Added / Modified]]&gt;0,TEXT(PayItems[[#This Row],[Date Added / Modified]],"m/d/yyy"),"")</f>
        <v/>
      </c>
    </row>
    <row r="2064" spans="1:17" x14ac:dyDescent="0.2">
      <c r="A2064" s="6" t="s">
        <v>4417</v>
      </c>
      <c r="B2064" s="6" t="s">
        <v>4418</v>
      </c>
      <c r="C2064" s="6" t="s">
        <v>109</v>
      </c>
      <c r="D2064" s="6" t="s">
        <v>4419</v>
      </c>
      <c r="E2064" s="8" t="s">
        <v>62</v>
      </c>
      <c r="F2064" s="8">
        <v>0</v>
      </c>
      <c r="G2064" s="8">
        <v>3</v>
      </c>
      <c r="H2064" s="6" t="s">
        <v>344</v>
      </c>
      <c r="I2064" s="176" t="s">
        <v>11389</v>
      </c>
      <c r="J2064" s="176" t="s">
        <v>11389</v>
      </c>
      <c r="K2064" s="176" t="s">
        <v>11388</v>
      </c>
      <c r="L2064" s="8">
        <v>14</v>
      </c>
      <c r="M2064" s="116"/>
      <c r="P20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&lt;tr&gt;&lt;td&gt;60525-0000&lt;/td&gt;&lt;td&gt;Subdrainage blanket&lt;/td&gt;&lt;td&gt;m2&lt;/td&gt;&lt;td&gt;SUBDRAINAGE BLANKET&lt;/td&gt;&lt;td&gt;SQYD&lt;/td&gt;&lt;td&gt;0&lt;/td&gt;&lt;td&gt;3&lt;/td&gt;&lt;td&gt;N&lt;/td&gt;&lt;td&gt; &lt;/td&gt;&lt;td&gt;&lt;/td&gt;&lt;/tr&gt;</v>
      </c>
      <c r="Q2064" s="106" t="str">
        <f>IF(PayItems[[#This Row],[Date Added / Modified]]&gt;0,TEXT(PayItems[[#This Row],[Date Added / Modified]],"m/d/yyy"),"")</f>
        <v/>
      </c>
    </row>
    <row r="2065" spans="1:17" x14ac:dyDescent="0.2">
      <c r="A2065" s="6" t="s">
        <v>4420</v>
      </c>
      <c r="B2065" s="8" t="s">
        <v>4421</v>
      </c>
      <c r="C2065" s="6" t="s">
        <v>110</v>
      </c>
      <c r="D2065" s="8" t="s">
        <v>4422</v>
      </c>
      <c r="E2065" s="8" t="s">
        <v>63</v>
      </c>
      <c r="F2065" s="8">
        <v>0</v>
      </c>
      <c r="G2065" s="8">
        <v>3</v>
      </c>
      <c r="H2065" s="6" t="s">
        <v>344</v>
      </c>
      <c r="I2065" s="176" t="s">
        <v>11389</v>
      </c>
      <c r="J2065" s="176" t="s">
        <v>11389</v>
      </c>
      <c r="K2065" s="176" t="s">
        <v>11388</v>
      </c>
      <c r="L2065" s="8">
        <v>14</v>
      </c>
      <c r="M2065" s="116"/>
      <c r="P20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&lt;tr&gt;&lt;td&gt;60526-0000&lt;/td&gt;&lt;td&gt;Drainage chase&lt;/td&gt;&lt;td&gt;m&lt;/td&gt;&lt;td&gt;DRAINAGE CHASE&lt;/td&gt;&lt;td&gt;LNFT&lt;/td&gt;&lt;td&gt;0&lt;/td&gt;&lt;td&gt;3&lt;/td&gt;&lt;td&gt;N&lt;/td&gt;&lt;td&gt; &lt;/td&gt;&lt;td&gt;&lt;/td&gt;&lt;/tr&gt;</v>
      </c>
      <c r="Q2065" s="106" t="str">
        <f>IF(PayItems[[#This Row],[Date Added / Modified]]&gt;0,TEXT(PayItems[[#This Row],[Date Added / Modified]],"m/d/yyy"),"")</f>
        <v/>
      </c>
    </row>
    <row r="2066" spans="1:17" x14ac:dyDescent="0.2">
      <c r="A2066" s="6" t="s">
        <v>4423</v>
      </c>
      <c r="B2066" s="6" t="s">
        <v>4424</v>
      </c>
      <c r="C2066" s="6" t="s">
        <v>6</v>
      </c>
      <c r="D2066" s="6" t="s">
        <v>4425</v>
      </c>
      <c r="E2066" s="8" t="s">
        <v>59</v>
      </c>
      <c r="F2066" s="8">
        <v>0</v>
      </c>
      <c r="G2066" s="8">
        <v>3</v>
      </c>
      <c r="H2066" s="6" t="s">
        <v>344</v>
      </c>
      <c r="I2066" s="176" t="s">
        <v>11389</v>
      </c>
      <c r="J2066" s="176" t="s">
        <v>11389</v>
      </c>
      <c r="K2066" s="176" t="s">
        <v>11388</v>
      </c>
      <c r="L2066" s="8">
        <v>14</v>
      </c>
      <c r="M2066" s="116"/>
      <c r="P20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&lt;tr&gt;&lt;td&gt;60601-0000&lt;/td&gt;&lt;td&gt;Spillway assembly&lt;/td&gt;&lt;td&gt;Each&lt;/td&gt;&lt;td&gt;SPILLWAY ASSEMBLY&lt;/td&gt;&lt;td&gt;EACH&lt;/td&gt;&lt;td&gt;0&lt;/td&gt;&lt;td&gt;3&lt;/td&gt;&lt;td&gt;N&lt;/td&gt;&lt;td&gt; &lt;/td&gt;&lt;td&gt;&lt;/td&gt;&lt;/tr&gt;</v>
      </c>
      <c r="Q2066" s="106" t="str">
        <f>IF(PayItems[[#This Row],[Date Added / Modified]]&gt;0,TEXT(PayItems[[#This Row],[Date Added / Modified]],"m/d/yyy"),"")</f>
        <v/>
      </c>
    </row>
    <row r="2067" spans="1:17" x14ac:dyDescent="0.2">
      <c r="A2067" s="6" t="s">
        <v>4426</v>
      </c>
      <c r="B2067" s="6" t="s">
        <v>4427</v>
      </c>
      <c r="C2067" s="6" t="s">
        <v>6</v>
      </c>
      <c r="D2067" s="6" t="s">
        <v>4428</v>
      </c>
      <c r="E2067" s="8" t="s">
        <v>59</v>
      </c>
      <c r="F2067" s="8">
        <v>0</v>
      </c>
      <c r="G2067" s="8">
        <v>3</v>
      </c>
      <c r="H2067" s="6" t="s">
        <v>344</v>
      </c>
      <c r="I2067" s="176" t="s">
        <v>11389</v>
      </c>
      <c r="J2067" s="176" t="s">
        <v>11389</v>
      </c>
      <c r="K2067" s="176" t="s">
        <v>11388</v>
      </c>
      <c r="L2067" s="8">
        <v>14</v>
      </c>
      <c r="M2067" s="116"/>
      <c r="P20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&lt;tr&gt;&lt;td&gt;60602-0100&lt;/td&gt;&lt;td&gt;Pipe anchor assembly, 150mm&lt;/td&gt;&lt;td&gt;Each&lt;/td&gt;&lt;td&gt;PIPE ANCHOR ASSEMBLY, 6-INCH&lt;/td&gt;&lt;td&gt;EACH&lt;/td&gt;&lt;td&gt;0&lt;/td&gt;&lt;td&gt;3&lt;/td&gt;&lt;td&gt;N&lt;/td&gt;&lt;td&gt; &lt;/td&gt;&lt;td&gt;&lt;/td&gt;&lt;/tr&gt;</v>
      </c>
      <c r="Q2067" s="106" t="str">
        <f>IF(PayItems[[#This Row],[Date Added / Modified]]&gt;0,TEXT(PayItems[[#This Row],[Date Added / Modified]],"m/d/yyy"),"")</f>
        <v/>
      </c>
    </row>
    <row r="2068" spans="1:17" x14ac:dyDescent="0.2">
      <c r="A2068" s="6" t="s">
        <v>4429</v>
      </c>
      <c r="B2068" s="6" t="s">
        <v>4430</v>
      </c>
      <c r="C2068" s="6" t="s">
        <v>6</v>
      </c>
      <c r="D2068" s="6" t="s">
        <v>4431</v>
      </c>
      <c r="E2068" s="8" t="s">
        <v>59</v>
      </c>
      <c r="F2068" s="8">
        <v>0</v>
      </c>
      <c r="G2068" s="8">
        <v>3</v>
      </c>
      <c r="H2068" s="6" t="s">
        <v>344</v>
      </c>
      <c r="I2068" s="176" t="s">
        <v>11389</v>
      </c>
      <c r="J2068" s="176" t="s">
        <v>11389</v>
      </c>
      <c r="K2068" s="176" t="s">
        <v>11388</v>
      </c>
      <c r="L2068" s="8">
        <v>14</v>
      </c>
      <c r="M2068" s="116"/>
      <c r="P20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&lt;tr&gt;&lt;td&gt;60602-0200&lt;/td&gt;&lt;td&gt;Pipe anchor assembly, 200mm&lt;/td&gt;&lt;td&gt;Each&lt;/td&gt;&lt;td&gt;PIPE ANCHOR ASSEMBLY, 8-INCH&lt;/td&gt;&lt;td&gt;EACH&lt;/td&gt;&lt;td&gt;0&lt;/td&gt;&lt;td&gt;3&lt;/td&gt;&lt;td&gt;N&lt;/td&gt;&lt;td&gt; &lt;/td&gt;&lt;td&gt;&lt;/td&gt;&lt;/tr&gt;</v>
      </c>
      <c r="Q2068" s="106" t="str">
        <f>IF(PayItems[[#This Row],[Date Added / Modified]]&gt;0,TEXT(PayItems[[#This Row],[Date Added / Modified]],"m/d/yyy"),"")</f>
        <v/>
      </c>
    </row>
    <row r="2069" spans="1:17" x14ac:dyDescent="0.2">
      <c r="A2069" s="6" t="s">
        <v>4432</v>
      </c>
      <c r="B2069" s="6" t="s">
        <v>4433</v>
      </c>
      <c r="C2069" s="6" t="s">
        <v>6</v>
      </c>
      <c r="D2069" s="6" t="s">
        <v>4434</v>
      </c>
      <c r="E2069" s="8" t="s">
        <v>59</v>
      </c>
      <c r="F2069" s="8">
        <v>0</v>
      </c>
      <c r="G2069" s="8">
        <v>3</v>
      </c>
      <c r="H2069" s="6" t="s">
        <v>344</v>
      </c>
      <c r="I2069" s="176" t="s">
        <v>11389</v>
      </c>
      <c r="J2069" s="176" t="s">
        <v>11389</v>
      </c>
      <c r="K2069" s="176" t="s">
        <v>11388</v>
      </c>
      <c r="L2069" s="8">
        <v>14</v>
      </c>
      <c r="M2069" s="116"/>
      <c r="P20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&lt;tr&gt;&lt;td&gt;60602-0300&lt;/td&gt;&lt;td&gt;Pipe anchor assembly, 300mm&lt;/td&gt;&lt;td&gt;Each&lt;/td&gt;&lt;td&gt;PIPE ANCHOR ASSEMBLY, 12-INCH&lt;/td&gt;&lt;td&gt;EACH&lt;/td&gt;&lt;td&gt;0&lt;/td&gt;&lt;td&gt;3&lt;/td&gt;&lt;td&gt;N&lt;/td&gt;&lt;td&gt; &lt;/td&gt;&lt;td&gt;&lt;/td&gt;&lt;/tr&gt;</v>
      </c>
      <c r="Q2069" s="106" t="str">
        <f>IF(PayItems[[#This Row],[Date Added / Modified]]&gt;0,TEXT(PayItems[[#This Row],[Date Added / Modified]],"m/d/yyy"),"")</f>
        <v/>
      </c>
    </row>
    <row r="2070" spans="1:17" x14ac:dyDescent="0.2">
      <c r="A2070" s="6" t="s">
        <v>4435</v>
      </c>
      <c r="B2070" s="6" t="s">
        <v>4436</v>
      </c>
      <c r="C2070" s="6" t="s">
        <v>6</v>
      </c>
      <c r="D2070" s="6" t="s">
        <v>4437</v>
      </c>
      <c r="E2070" s="8" t="s">
        <v>59</v>
      </c>
      <c r="F2070" s="8">
        <v>0</v>
      </c>
      <c r="G2070" s="8">
        <v>3</v>
      </c>
      <c r="H2070" s="6" t="s">
        <v>344</v>
      </c>
      <c r="I2070" s="176" t="s">
        <v>11389</v>
      </c>
      <c r="J2070" s="176" t="s">
        <v>11389</v>
      </c>
      <c r="K2070" s="176" t="s">
        <v>11388</v>
      </c>
      <c r="L2070" s="8">
        <v>14</v>
      </c>
      <c r="M2070" s="116"/>
      <c r="P20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&lt;tr&gt;&lt;td&gt;60602-0400&lt;/td&gt;&lt;td&gt;Pipe anchor assembly, 375mm&lt;/td&gt;&lt;td&gt;Each&lt;/td&gt;&lt;td&gt;PIPE ANCHOR ASSEMBLY, 15-INCH&lt;/td&gt;&lt;td&gt;EACH&lt;/td&gt;&lt;td&gt;0&lt;/td&gt;&lt;td&gt;3&lt;/td&gt;&lt;td&gt;N&lt;/td&gt;&lt;td&gt; &lt;/td&gt;&lt;td&gt;&lt;/td&gt;&lt;/tr&gt;</v>
      </c>
      <c r="Q2070" s="106" t="str">
        <f>IF(PayItems[[#This Row],[Date Added / Modified]]&gt;0,TEXT(PayItems[[#This Row],[Date Added / Modified]],"m/d/yyy"),"")</f>
        <v/>
      </c>
    </row>
    <row r="2071" spans="1:17" x14ac:dyDescent="0.2">
      <c r="A2071" s="6" t="s">
        <v>4438</v>
      </c>
      <c r="B2071" s="6" t="s">
        <v>4439</v>
      </c>
      <c r="C2071" s="6" t="s">
        <v>6</v>
      </c>
      <c r="D2071" s="6" t="s">
        <v>4440</v>
      </c>
      <c r="E2071" s="8" t="s">
        <v>59</v>
      </c>
      <c r="F2071" s="8">
        <v>0</v>
      </c>
      <c r="G2071" s="8">
        <v>3</v>
      </c>
      <c r="H2071" s="6" t="s">
        <v>344</v>
      </c>
      <c r="I2071" s="176" t="s">
        <v>11389</v>
      </c>
      <c r="J2071" s="176" t="s">
        <v>11389</v>
      </c>
      <c r="K2071" s="176" t="s">
        <v>11388</v>
      </c>
      <c r="L2071" s="8">
        <v>14</v>
      </c>
      <c r="M2071" s="116"/>
      <c r="P20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&lt;tr&gt;&lt;td&gt;60602-0500&lt;/td&gt;&lt;td&gt;Pipe anchor assembly, 450mm&lt;/td&gt;&lt;td&gt;Each&lt;/td&gt;&lt;td&gt;PIPE ANCHOR ASSEMBLY, 18-INCH&lt;/td&gt;&lt;td&gt;EACH&lt;/td&gt;&lt;td&gt;0&lt;/td&gt;&lt;td&gt;3&lt;/td&gt;&lt;td&gt;N&lt;/td&gt;&lt;td&gt; &lt;/td&gt;&lt;td&gt;&lt;/td&gt;&lt;/tr&gt;</v>
      </c>
      <c r="Q2071" s="106" t="str">
        <f>IF(PayItems[[#This Row],[Date Added / Modified]]&gt;0,TEXT(PayItems[[#This Row],[Date Added / Modified]],"m/d/yyy"),"")</f>
        <v/>
      </c>
    </row>
    <row r="2072" spans="1:17" x14ac:dyDescent="0.2">
      <c r="A2072" s="6" t="s">
        <v>4441</v>
      </c>
      <c r="B2072" s="6" t="s">
        <v>4442</v>
      </c>
      <c r="C2072" s="6" t="s">
        <v>6</v>
      </c>
      <c r="D2072" s="6" t="s">
        <v>4443</v>
      </c>
      <c r="E2072" s="8" t="s">
        <v>59</v>
      </c>
      <c r="F2072" s="8">
        <v>0</v>
      </c>
      <c r="G2072" s="8">
        <v>3</v>
      </c>
      <c r="H2072" s="6" t="s">
        <v>344</v>
      </c>
      <c r="I2072" s="176" t="s">
        <v>11389</v>
      </c>
      <c r="J2072" s="176" t="s">
        <v>11389</v>
      </c>
      <c r="K2072" s="176" t="s">
        <v>11388</v>
      </c>
      <c r="L2072" s="8">
        <v>14</v>
      </c>
      <c r="M2072" s="116"/>
      <c r="P20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&lt;tr&gt;&lt;td&gt;60602-0600&lt;/td&gt;&lt;td&gt;Pipe anchor assembly, 525mm&lt;/td&gt;&lt;td&gt;Each&lt;/td&gt;&lt;td&gt;PIPE ANCHOR ASSEMBLY, 21-INCH&lt;/td&gt;&lt;td&gt;EACH&lt;/td&gt;&lt;td&gt;0&lt;/td&gt;&lt;td&gt;3&lt;/td&gt;&lt;td&gt;N&lt;/td&gt;&lt;td&gt; &lt;/td&gt;&lt;td&gt;&lt;/td&gt;&lt;/tr&gt;</v>
      </c>
      <c r="Q2072" s="106" t="str">
        <f>IF(PayItems[[#This Row],[Date Added / Modified]]&gt;0,TEXT(PayItems[[#This Row],[Date Added / Modified]],"m/d/yyy"),"")</f>
        <v/>
      </c>
    </row>
    <row r="2073" spans="1:17" x14ac:dyDescent="0.2">
      <c r="A2073" s="6" t="s">
        <v>4444</v>
      </c>
      <c r="B2073" s="6" t="s">
        <v>4445</v>
      </c>
      <c r="C2073" s="6" t="s">
        <v>6</v>
      </c>
      <c r="D2073" s="6" t="s">
        <v>4446</v>
      </c>
      <c r="E2073" s="8" t="s">
        <v>59</v>
      </c>
      <c r="F2073" s="8">
        <v>0</v>
      </c>
      <c r="G2073" s="8">
        <v>3</v>
      </c>
      <c r="H2073" s="6" t="s">
        <v>344</v>
      </c>
      <c r="I2073" s="176" t="s">
        <v>11389</v>
      </c>
      <c r="J2073" s="176" t="s">
        <v>11389</v>
      </c>
      <c r="K2073" s="176" t="s">
        <v>11388</v>
      </c>
      <c r="L2073" s="8">
        <v>14</v>
      </c>
      <c r="M2073" s="116"/>
      <c r="P20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&lt;tr&gt;&lt;td&gt;60602-0700&lt;/td&gt;&lt;td&gt;Pipe anchor assembly, 600mm&lt;/td&gt;&lt;td&gt;Each&lt;/td&gt;&lt;td&gt;PIPE ANCHOR ASSEMBLY, 24-INCH&lt;/td&gt;&lt;td&gt;EACH&lt;/td&gt;&lt;td&gt;0&lt;/td&gt;&lt;td&gt;3&lt;/td&gt;&lt;td&gt;N&lt;/td&gt;&lt;td&gt; &lt;/td&gt;&lt;td&gt;&lt;/td&gt;&lt;/tr&gt;</v>
      </c>
      <c r="Q2073" s="106" t="str">
        <f>IF(PayItems[[#This Row],[Date Added / Modified]]&gt;0,TEXT(PayItems[[#This Row],[Date Added / Modified]],"m/d/yyy"),"")</f>
        <v/>
      </c>
    </row>
    <row r="2074" spans="1:17" x14ac:dyDescent="0.2">
      <c r="A2074" s="6" t="s">
        <v>4447</v>
      </c>
      <c r="B2074" s="6" t="s">
        <v>4448</v>
      </c>
      <c r="C2074" s="6" t="s">
        <v>6</v>
      </c>
      <c r="D2074" s="6" t="s">
        <v>4449</v>
      </c>
      <c r="E2074" s="8" t="s">
        <v>59</v>
      </c>
      <c r="F2074" s="8">
        <v>0</v>
      </c>
      <c r="G2074" s="8">
        <v>3</v>
      </c>
      <c r="H2074" s="6" t="s">
        <v>344</v>
      </c>
      <c r="I2074" s="176" t="s">
        <v>11389</v>
      </c>
      <c r="J2074" s="176" t="s">
        <v>11389</v>
      </c>
      <c r="K2074" s="176" t="s">
        <v>11388</v>
      </c>
      <c r="L2074" s="8">
        <v>14</v>
      </c>
      <c r="M2074" s="116"/>
      <c r="P20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&lt;tr&gt;&lt;td&gt;60602-0800&lt;/td&gt;&lt;td&gt;Pipe anchor assembly, 750mm&lt;/td&gt;&lt;td&gt;Each&lt;/td&gt;&lt;td&gt;PIPE ANCHOR ASSEMBLY, 30-INCH&lt;/td&gt;&lt;td&gt;EACH&lt;/td&gt;&lt;td&gt;0&lt;/td&gt;&lt;td&gt;3&lt;/td&gt;&lt;td&gt;N&lt;/td&gt;&lt;td&gt; &lt;/td&gt;&lt;td&gt;&lt;/td&gt;&lt;/tr&gt;</v>
      </c>
      <c r="Q2074" s="106" t="str">
        <f>IF(PayItems[[#This Row],[Date Added / Modified]]&gt;0,TEXT(PayItems[[#This Row],[Date Added / Modified]],"m/d/yyy"),"")</f>
        <v/>
      </c>
    </row>
    <row r="2075" spans="1:17" x14ac:dyDescent="0.2">
      <c r="A2075" s="6" t="s">
        <v>4450</v>
      </c>
      <c r="B2075" s="6" t="s">
        <v>4451</v>
      </c>
      <c r="C2075" s="6" t="s">
        <v>6</v>
      </c>
      <c r="D2075" s="6" t="s">
        <v>4452</v>
      </c>
      <c r="E2075" s="8" t="s">
        <v>59</v>
      </c>
      <c r="F2075" s="8">
        <v>0</v>
      </c>
      <c r="G2075" s="8">
        <v>3</v>
      </c>
      <c r="H2075" s="6" t="s">
        <v>344</v>
      </c>
      <c r="I2075" s="176" t="s">
        <v>11389</v>
      </c>
      <c r="J2075" s="176" t="s">
        <v>11389</v>
      </c>
      <c r="K2075" s="176" t="s">
        <v>11388</v>
      </c>
      <c r="L2075" s="8">
        <v>14</v>
      </c>
      <c r="M2075" s="116"/>
      <c r="P20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&lt;tr&gt;&lt;td&gt;60602-0900&lt;/td&gt;&lt;td&gt;Pipe anchor assembly, 900mm&lt;/td&gt;&lt;td&gt;Each&lt;/td&gt;&lt;td&gt;PIPE ANCHOR ASSEMBLY, 36-INCH&lt;/td&gt;&lt;td&gt;EACH&lt;/td&gt;&lt;td&gt;0&lt;/td&gt;&lt;td&gt;3&lt;/td&gt;&lt;td&gt;N&lt;/td&gt;&lt;td&gt; &lt;/td&gt;&lt;td&gt;&lt;/td&gt;&lt;/tr&gt;</v>
      </c>
      <c r="Q2075" s="106" t="str">
        <f>IF(PayItems[[#This Row],[Date Added / Modified]]&gt;0,TEXT(PayItems[[#This Row],[Date Added / Modified]],"m/d/yyy"),"")</f>
        <v/>
      </c>
    </row>
    <row r="2076" spans="1:17" x14ac:dyDescent="0.2">
      <c r="A2076" s="6" t="s">
        <v>4453</v>
      </c>
      <c r="B2076" s="6" t="s">
        <v>4454</v>
      </c>
      <c r="C2076" s="6" t="s">
        <v>6</v>
      </c>
      <c r="D2076" s="6" t="s">
        <v>4455</v>
      </c>
      <c r="E2076" s="8" t="s">
        <v>59</v>
      </c>
      <c r="F2076" s="8">
        <v>0</v>
      </c>
      <c r="G2076" s="8">
        <v>3</v>
      </c>
      <c r="H2076" s="6" t="s">
        <v>344</v>
      </c>
      <c r="I2076" s="176" t="s">
        <v>11389</v>
      </c>
      <c r="J2076" s="176" t="s">
        <v>11389</v>
      </c>
      <c r="K2076" s="176" t="s">
        <v>11388</v>
      </c>
      <c r="L2076" s="8">
        <v>14</v>
      </c>
      <c r="M2076" s="116"/>
      <c r="P20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&lt;tr&gt;&lt;td&gt;60602-1000&lt;/td&gt;&lt;td&gt;Pipe anchor assembly, 1050mm&lt;/td&gt;&lt;td&gt;Each&lt;/td&gt;&lt;td&gt;PIPE ANCHOR ASSEMBLY, 42-INCH&lt;/td&gt;&lt;td&gt;EACH&lt;/td&gt;&lt;td&gt;0&lt;/td&gt;&lt;td&gt;3&lt;/td&gt;&lt;td&gt;N&lt;/td&gt;&lt;td&gt; &lt;/td&gt;&lt;td&gt;&lt;/td&gt;&lt;/tr&gt;</v>
      </c>
      <c r="Q2076" s="106" t="str">
        <f>IF(PayItems[[#This Row],[Date Added / Modified]]&gt;0,TEXT(PayItems[[#This Row],[Date Added / Modified]],"m/d/yyy"),"")</f>
        <v/>
      </c>
    </row>
    <row r="2077" spans="1:17" x14ac:dyDescent="0.2">
      <c r="A2077" s="6" t="s">
        <v>4456</v>
      </c>
      <c r="B2077" s="6" t="s">
        <v>4457</v>
      </c>
      <c r="C2077" s="6" t="s">
        <v>6</v>
      </c>
      <c r="D2077" s="6" t="s">
        <v>4458</v>
      </c>
      <c r="E2077" s="8" t="s">
        <v>59</v>
      </c>
      <c r="F2077" s="8">
        <v>0</v>
      </c>
      <c r="G2077" s="8">
        <v>3</v>
      </c>
      <c r="H2077" s="6" t="s">
        <v>344</v>
      </c>
      <c r="I2077" s="176" t="s">
        <v>11389</v>
      </c>
      <c r="J2077" s="176" t="s">
        <v>11389</v>
      </c>
      <c r="K2077" s="176" t="s">
        <v>11388</v>
      </c>
      <c r="L2077" s="8">
        <v>14</v>
      </c>
      <c r="M2077" s="116"/>
      <c r="P20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&lt;tr&gt;&lt;td&gt;60602-1100&lt;/td&gt;&lt;td&gt;Pipe anchor assembly, 1200mm&lt;/td&gt;&lt;td&gt;Each&lt;/td&gt;&lt;td&gt;PIPE ANCHOR ASSEMBLY, 48-INCH&lt;/td&gt;&lt;td&gt;EACH&lt;/td&gt;&lt;td&gt;0&lt;/td&gt;&lt;td&gt;3&lt;/td&gt;&lt;td&gt;N&lt;/td&gt;&lt;td&gt; &lt;/td&gt;&lt;td&gt;&lt;/td&gt;&lt;/tr&gt;</v>
      </c>
      <c r="Q2077" s="106" t="str">
        <f>IF(PayItems[[#This Row],[Date Added / Modified]]&gt;0,TEXT(PayItems[[#This Row],[Date Added / Modified]],"m/d/yyy"),"")</f>
        <v/>
      </c>
    </row>
    <row r="2078" spans="1:17" x14ac:dyDescent="0.2">
      <c r="A2078" s="6" t="s">
        <v>4459</v>
      </c>
      <c r="B2078" s="6" t="s">
        <v>4460</v>
      </c>
      <c r="C2078" s="6" t="s">
        <v>6</v>
      </c>
      <c r="D2078" s="6" t="s">
        <v>4461</v>
      </c>
      <c r="E2078" s="8" t="s">
        <v>59</v>
      </c>
      <c r="F2078" s="8">
        <v>0</v>
      </c>
      <c r="G2078" s="8">
        <v>3</v>
      </c>
      <c r="H2078" s="6" t="s">
        <v>344</v>
      </c>
      <c r="I2078" s="176" t="s">
        <v>11389</v>
      </c>
      <c r="J2078" s="176" t="s">
        <v>11389</v>
      </c>
      <c r="K2078" s="176" t="s">
        <v>11388</v>
      </c>
      <c r="L2078" s="8">
        <v>14</v>
      </c>
      <c r="M2078" s="116"/>
      <c r="P20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&lt;tr&gt;&lt;td&gt;60602-1150&lt;/td&gt;&lt;td&gt;Pipe anchor assembly, 1350mm&lt;/td&gt;&lt;td&gt;Each&lt;/td&gt;&lt;td&gt;PIPE ANCHOR ASSEMBLY, 54-INCH&lt;/td&gt;&lt;td&gt;EACH&lt;/td&gt;&lt;td&gt;0&lt;/td&gt;&lt;td&gt;3&lt;/td&gt;&lt;td&gt;N&lt;/td&gt;&lt;td&gt; &lt;/td&gt;&lt;td&gt;&lt;/td&gt;&lt;/tr&gt;</v>
      </c>
      <c r="Q2078" s="106" t="str">
        <f>IF(PayItems[[#This Row],[Date Added / Modified]]&gt;0,TEXT(PayItems[[#This Row],[Date Added / Modified]],"m/d/yyy"),"")</f>
        <v/>
      </c>
    </row>
    <row r="2079" spans="1:17" x14ac:dyDescent="0.2">
      <c r="A2079" s="6" t="s">
        <v>4462</v>
      </c>
      <c r="B2079" s="6" t="s">
        <v>4463</v>
      </c>
      <c r="C2079" s="6" t="s">
        <v>6</v>
      </c>
      <c r="D2079" s="6" t="s">
        <v>4464</v>
      </c>
      <c r="E2079" s="8" t="s">
        <v>59</v>
      </c>
      <c r="F2079" s="8">
        <v>0</v>
      </c>
      <c r="G2079" s="8">
        <v>3</v>
      </c>
      <c r="H2079" s="6" t="s">
        <v>344</v>
      </c>
      <c r="I2079" s="176" t="s">
        <v>11389</v>
      </c>
      <c r="J2079" s="176" t="s">
        <v>11389</v>
      </c>
      <c r="K2079" s="176" t="s">
        <v>11388</v>
      </c>
      <c r="L2079" s="8">
        <v>14</v>
      </c>
      <c r="M2079" s="116"/>
      <c r="P20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&lt;tr&gt;&lt;td&gt;60602-1200&lt;/td&gt;&lt;td&gt;Pipe anchor assembly, 1500mm&lt;/td&gt;&lt;td&gt;Each&lt;/td&gt;&lt;td&gt;PIPE ANCHOR ASSEMBLY, 60-INCH&lt;/td&gt;&lt;td&gt;EACH&lt;/td&gt;&lt;td&gt;0&lt;/td&gt;&lt;td&gt;3&lt;/td&gt;&lt;td&gt;N&lt;/td&gt;&lt;td&gt; &lt;/td&gt;&lt;td&gt;&lt;/td&gt;&lt;/tr&gt;</v>
      </c>
      <c r="Q2079" s="106" t="str">
        <f>IF(PayItems[[#This Row],[Date Added / Modified]]&gt;0,TEXT(PayItems[[#This Row],[Date Added / Modified]],"m/d/yyy"),"")</f>
        <v/>
      </c>
    </row>
    <row r="2080" spans="1:17" x14ac:dyDescent="0.2">
      <c r="A2080" s="6" t="s">
        <v>4465</v>
      </c>
      <c r="B2080" s="6" t="s">
        <v>4466</v>
      </c>
      <c r="C2080" s="6" t="s">
        <v>6</v>
      </c>
      <c r="D2080" s="6" t="s">
        <v>4467</v>
      </c>
      <c r="E2080" s="8" t="s">
        <v>59</v>
      </c>
      <c r="F2080" s="8">
        <v>0</v>
      </c>
      <c r="G2080" s="8">
        <v>3</v>
      </c>
      <c r="H2080" s="6" t="s">
        <v>344</v>
      </c>
      <c r="I2080" s="176" t="s">
        <v>11389</v>
      </c>
      <c r="J2080" s="176" t="s">
        <v>11389</v>
      </c>
      <c r="K2080" s="176" t="s">
        <v>11388</v>
      </c>
      <c r="L2080" s="8">
        <v>14</v>
      </c>
      <c r="M2080" s="116"/>
      <c r="P20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&lt;tr&gt;&lt;td&gt;60602-1300&lt;/td&gt;&lt;td&gt;Pipe anchor assembly, 1800mm&lt;/td&gt;&lt;td&gt;Each&lt;/td&gt;&lt;td&gt;PIPE ANCHOR ASSEMBLY, 72-INCH&lt;/td&gt;&lt;td&gt;EACH&lt;/td&gt;&lt;td&gt;0&lt;/td&gt;&lt;td&gt;3&lt;/td&gt;&lt;td&gt;N&lt;/td&gt;&lt;td&gt; &lt;/td&gt;&lt;td&gt;&lt;/td&gt;&lt;/tr&gt;</v>
      </c>
      <c r="Q2080" s="106" t="str">
        <f>IF(PayItems[[#This Row],[Date Added / Modified]]&gt;0,TEXT(PayItems[[#This Row],[Date Added / Modified]],"m/d/yyy"),"")</f>
        <v/>
      </c>
    </row>
    <row r="2081" spans="1:17" x14ac:dyDescent="0.2">
      <c r="A2081" s="6" t="s">
        <v>4468</v>
      </c>
      <c r="B2081" s="6" t="s">
        <v>4469</v>
      </c>
      <c r="C2081" s="6" t="s">
        <v>6</v>
      </c>
      <c r="D2081" s="6" t="s">
        <v>4470</v>
      </c>
      <c r="E2081" s="8" t="s">
        <v>59</v>
      </c>
      <c r="F2081" s="8">
        <v>0</v>
      </c>
      <c r="G2081" s="8">
        <v>3</v>
      </c>
      <c r="H2081" s="6" t="s">
        <v>344</v>
      </c>
      <c r="I2081" s="176" t="s">
        <v>11389</v>
      </c>
      <c r="J2081" s="176" t="s">
        <v>11389</v>
      </c>
      <c r="K2081" s="176" t="s">
        <v>11388</v>
      </c>
      <c r="L2081" s="8">
        <v>14</v>
      </c>
      <c r="M2081" s="116"/>
      <c r="P20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&lt;tr&gt;&lt;td&gt;60602-1400&lt;/td&gt;&lt;td&gt;Pipe anchor assembly, 2100mm&lt;/td&gt;&lt;td&gt;Each&lt;/td&gt;&lt;td&gt;PIPE ANCHOR ASSEMBLY, 84-INCH&lt;/td&gt;&lt;td&gt;EACH&lt;/td&gt;&lt;td&gt;0&lt;/td&gt;&lt;td&gt;3&lt;/td&gt;&lt;td&gt;N&lt;/td&gt;&lt;td&gt; &lt;/td&gt;&lt;td&gt;&lt;/td&gt;&lt;/tr&gt;</v>
      </c>
      <c r="Q2081" s="106" t="str">
        <f>IF(PayItems[[#This Row],[Date Added / Modified]]&gt;0,TEXT(PayItems[[#This Row],[Date Added / Modified]],"m/d/yyy"),"")</f>
        <v/>
      </c>
    </row>
    <row r="2082" spans="1:17" x14ac:dyDescent="0.2">
      <c r="A2082" s="6" t="s">
        <v>4471</v>
      </c>
      <c r="B2082" s="6" t="s">
        <v>4472</v>
      </c>
      <c r="C2082" s="6" t="s">
        <v>110</v>
      </c>
      <c r="D2082" s="6" t="s">
        <v>4473</v>
      </c>
      <c r="E2082" s="8" t="s">
        <v>63</v>
      </c>
      <c r="F2082" s="8">
        <v>0</v>
      </c>
      <c r="G2082" s="8">
        <v>3</v>
      </c>
      <c r="H2082" s="6" t="s">
        <v>344</v>
      </c>
      <c r="I2082" s="176" t="s">
        <v>11389</v>
      </c>
      <c r="J2082" s="176" t="s">
        <v>11389</v>
      </c>
      <c r="K2082" s="176" t="s">
        <v>11388</v>
      </c>
      <c r="L2082" s="8">
        <v>14</v>
      </c>
      <c r="M2082" s="116"/>
      <c r="P20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&lt;tr&gt;&lt;td&gt;60701-1000&lt;/td&gt;&lt;td&gt;Removing, cleaning, and stockpiling culvert&lt;/td&gt;&lt;td&gt;m&lt;/td&gt;&lt;td&gt;REMOVING, CLEANING, AND STOCKPILING CULVERT&lt;/td&gt;&lt;td&gt;LNFT&lt;/td&gt;&lt;td&gt;0&lt;/td&gt;&lt;td&gt;3&lt;/td&gt;&lt;td&gt;N&lt;/td&gt;&lt;td&gt; &lt;/td&gt;&lt;td&gt;&lt;/td&gt;&lt;/tr&gt;</v>
      </c>
      <c r="Q2082" s="106" t="str">
        <f>IF(PayItems[[#This Row],[Date Added / Modified]]&gt;0,TEXT(PayItems[[#This Row],[Date Added / Modified]],"m/d/yyy"),"")</f>
        <v/>
      </c>
    </row>
    <row r="2083" spans="1:17" x14ac:dyDescent="0.2">
      <c r="A2083" s="6" t="s">
        <v>4474</v>
      </c>
      <c r="B2083" s="6" t="s">
        <v>4475</v>
      </c>
      <c r="C2083" s="6" t="s">
        <v>110</v>
      </c>
      <c r="D2083" s="6" t="s">
        <v>4476</v>
      </c>
      <c r="E2083" s="8" t="s">
        <v>63</v>
      </c>
      <c r="F2083" s="8">
        <v>0</v>
      </c>
      <c r="G2083" s="8">
        <v>3</v>
      </c>
      <c r="H2083" s="6" t="s">
        <v>344</v>
      </c>
      <c r="I2083" s="176" t="s">
        <v>11389</v>
      </c>
      <c r="J2083" s="176" t="s">
        <v>11389</v>
      </c>
      <c r="K2083" s="176" t="s">
        <v>11388</v>
      </c>
      <c r="L2083" s="8">
        <v>14</v>
      </c>
      <c r="M2083" s="116"/>
      <c r="P20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&lt;tr&gt;&lt;td&gt;60702-1000&lt;/td&gt;&lt;td&gt;Removing, cleaning, and relaying culvert&lt;/td&gt;&lt;td&gt;m&lt;/td&gt;&lt;td&gt;REMOVING, CLEANING, AND RELAYING CULVERT&lt;/td&gt;&lt;td&gt;LNFT&lt;/td&gt;&lt;td&gt;0&lt;/td&gt;&lt;td&gt;3&lt;/td&gt;&lt;td&gt;N&lt;/td&gt;&lt;td&gt; &lt;/td&gt;&lt;td&gt;&lt;/td&gt;&lt;/tr&gt;</v>
      </c>
      <c r="Q2083" s="106" t="str">
        <f>IF(PayItems[[#This Row],[Date Added / Modified]]&gt;0,TEXT(PayItems[[#This Row],[Date Added / Modified]],"m/d/yyy"),"")</f>
        <v/>
      </c>
    </row>
    <row r="2084" spans="1:17" x14ac:dyDescent="0.2">
      <c r="A2084" s="6" t="s">
        <v>4477</v>
      </c>
      <c r="B2084" s="6" t="s">
        <v>4478</v>
      </c>
      <c r="C2084" s="6" t="s">
        <v>110</v>
      </c>
      <c r="D2084" s="6" t="s">
        <v>4479</v>
      </c>
      <c r="E2084" s="8" t="s">
        <v>63</v>
      </c>
      <c r="F2084" s="8">
        <v>0</v>
      </c>
      <c r="G2084" s="8">
        <v>3</v>
      </c>
      <c r="H2084" s="6" t="s">
        <v>344</v>
      </c>
      <c r="I2084" s="176" t="s">
        <v>11389</v>
      </c>
      <c r="J2084" s="176" t="s">
        <v>11389</v>
      </c>
      <c r="K2084" s="176" t="s">
        <v>11388</v>
      </c>
      <c r="L2084" s="8">
        <v>14</v>
      </c>
      <c r="M2084" s="116"/>
      <c r="P20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&lt;tr&gt;&lt;td&gt;60703-0000&lt;/td&gt;&lt;td&gt;Cleaning culverts in place&lt;/td&gt;&lt;td&gt;m&lt;/td&gt;&lt;td&gt;CLEANING CULVERTS IN PLACE&lt;/td&gt;&lt;td&gt;LNFT&lt;/td&gt;&lt;td&gt;0&lt;/td&gt;&lt;td&gt;3&lt;/td&gt;&lt;td&gt;N&lt;/td&gt;&lt;td&gt; &lt;/td&gt;&lt;td&gt;&lt;/td&gt;&lt;/tr&gt;</v>
      </c>
      <c r="Q2084" s="106" t="str">
        <f>IF(PayItems[[#This Row],[Date Added / Modified]]&gt;0,TEXT(PayItems[[#This Row],[Date Added / Modified]],"m/d/yyy"),"")</f>
        <v/>
      </c>
    </row>
    <row r="2085" spans="1:17" x14ac:dyDescent="0.2">
      <c r="A2085" s="6" t="s">
        <v>4480</v>
      </c>
      <c r="B2085" s="6" t="s">
        <v>4481</v>
      </c>
      <c r="C2085" s="6" t="s">
        <v>6</v>
      </c>
      <c r="D2085" s="6" t="s">
        <v>4482</v>
      </c>
      <c r="E2085" s="8" t="s">
        <v>59</v>
      </c>
      <c r="F2085" s="8">
        <v>0</v>
      </c>
      <c r="G2085" s="8">
        <v>3</v>
      </c>
      <c r="H2085" s="6" t="s">
        <v>344</v>
      </c>
      <c r="I2085" s="176" t="s">
        <v>11389</v>
      </c>
      <c r="J2085" s="176" t="s">
        <v>11389</v>
      </c>
      <c r="K2085" s="176" t="s">
        <v>11388</v>
      </c>
      <c r="L2085" s="8">
        <v>14</v>
      </c>
      <c r="M2085" s="116"/>
      <c r="P20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&lt;tr&gt;&lt;td&gt;60704-0000&lt;/td&gt;&lt;td&gt;Cleaning culvert in place&lt;/td&gt;&lt;td&gt;Each&lt;/td&gt;&lt;td&gt;CLEANING CULVERT IN PLACE&lt;/td&gt;&lt;td&gt;EACH&lt;/td&gt;&lt;td&gt;0&lt;/td&gt;&lt;td&gt;3&lt;/td&gt;&lt;td&gt;N&lt;/td&gt;&lt;td&gt; &lt;/td&gt;&lt;td&gt;&lt;/td&gt;&lt;/tr&gt;</v>
      </c>
      <c r="Q2085" s="106" t="str">
        <f>IF(PayItems[[#This Row],[Date Added / Modified]]&gt;0,TEXT(PayItems[[#This Row],[Date Added / Modified]],"m/d/yyy"),"")</f>
        <v/>
      </c>
    </row>
    <row r="2086" spans="1:17" x14ac:dyDescent="0.2">
      <c r="A2086" s="6" t="s">
        <v>4483</v>
      </c>
      <c r="B2086" s="6" t="s">
        <v>9437</v>
      </c>
      <c r="C2086" s="6" t="s">
        <v>6</v>
      </c>
      <c r="D2086" s="6" t="s">
        <v>9438</v>
      </c>
      <c r="E2086" s="8" t="s">
        <v>59</v>
      </c>
      <c r="F2086" s="8">
        <v>0</v>
      </c>
      <c r="G2086" s="8">
        <v>3</v>
      </c>
      <c r="H2086" s="6" t="s">
        <v>344</v>
      </c>
      <c r="I2086" s="176" t="s">
        <v>11389</v>
      </c>
      <c r="J2086" s="176" t="s">
        <v>11389</v>
      </c>
      <c r="K2086" s="176" t="s">
        <v>11388</v>
      </c>
      <c r="L2086" s="8">
        <v>14</v>
      </c>
      <c r="M2086" s="116"/>
      <c r="P20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&lt;tr&gt;&lt;td&gt;60705-0000&lt;/td&gt;&lt;td&gt;Repairing drainage structure&lt;/td&gt;&lt;td&gt;Each&lt;/td&gt;&lt;td&gt;REPAIRING DRAINAGE STRUCTURE&lt;/td&gt;&lt;td&gt;EACH&lt;/td&gt;&lt;td&gt;0&lt;/td&gt;&lt;td&gt;3&lt;/td&gt;&lt;td&gt;N&lt;/td&gt;&lt;td&gt; &lt;/td&gt;&lt;td&gt;&lt;/td&gt;&lt;/tr&gt;</v>
      </c>
      <c r="Q2086" s="106" t="str">
        <f>IF(PayItems[[#This Row],[Date Added / Modified]]&gt;0,TEXT(PayItems[[#This Row],[Date Added / Modified]],"m/d/yyy"),"")</f>
        <v/>
      </c>
    </row>
    <row r="2087" spans="1:17" x14ac:dyDescent="0.2">
      <c r="A2087" s="6" t="s">
        <v>4484</v>
      </c>
      <c r="B2087" s="6" t="s">
        <v>4485</v>
      </c>
      <c r="C2087" s="6" t="s">
        <v>6</v>
      </c>
      <c r="D2087" s="6" t="s">
        <v>4486</v>
      </c>
      <c r="E2087" s="8" t="s">
        <v>59</v>
      </c>
      <c r="F2087" s="8">
        <v>0</v>
      </c>
      <c r="G2087" s="8">
        <v>3</v>
      </c>
      <c r="H2087" s="6" t="s">
        <v>344</v>
      </c>
      <c r="I2087" s="176" t="s">
        <v>11389</v>
      </c>
      <c r="J2087" s="176" t="s">
        <v>11389</v>
      </c>
      <c r="K2087" s="176" t="s">
        <v>11388</v>
      </c>
      <c r="L2087" s="8">
        <v>14</v>
      </c>
      <c r="M2087" s="116"/>
      <c r="P20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&lt;tr&gt;&lt;td&gt;60706-0000&lt;/td&gt;&lt;td&gt;Cleaning drainage structure&lt;/td&gt;&lt;td&gt;Each&lt;/td&gt;&lt;td&gt;CLEANING DRAINAGE STRUCTURE&lt;/td&gt;&lt;td&gt;EACH&lt;/td&gt;&lt;td&gt;0&lt;/td&gt;&lt;td&gt;3&lt;/td&gt;&lt;td&gt;N&lt;/td&gt;&lt;td&gt; &lt;/td&gt;&lt;td&gt;&lt;/td&gt;&lt;/tr&gt;</v>
      </c>
      <c r="Q2087" s="106" t="str">
        <f>IF(PayItems[[#This Row],[Date Added / Modified]]&gt;0,TEXT(PayItems[[#This Row],[Date Added / Modified]],"m/d/yyy"),"")</f>
        <v/>
      </c>
    </row>
    <row r="2088" spans="1:17" x14ac:dyDescent="0.2">
      <c r="A2088" s="6" t="s">
        <v>4487</v>
      </c>
      <c r="B2088" s="8" t="s">
        <v>4488</v>
      </c>
      <c r="C2088" s="6" t="s">
        <v>110</v>
      </c>
      <c r="D2088" s="8" t="s">
        <v>4489</v>
      </c>
      <c r="E2088" s="8" t="s">
        <v>63</v>
      </c>
      <c r="F2088" s="8">
        <v>0</v>
      </c>
      <c r="G2088" s="8">
        <v>3</v>
      </c>
      <c r="H2088" s="6" t="s">
        <v>344</v>
      </c>
      <c r="I2088" s="176" t="s">
        <v>11389</v>
      </c>
      <c r="J2088" s="176" t="s">
        <v>11389</v>
      </c>
      <c r="K2088" s="176" t="s">
        <v>11388</v>
      </c>
      <c r="L2088" s="8">
        <v>14</v>
      </c>
      <c r="M2088" s="116"/>
      <c r="P20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&lt;tr&gt;&lt;td&gt;60707-0100&lt;/td&gt;&lt;td&gt;Lining 300mm pipe culvert&lt;/td&gt;&lt;td&gt;m&lt;/td&gt;&lt;td&gt;LINING 12-INCH PIPE CULVERT&lt;/td&gt;&lt;td&gt;LNFT&lt;/td&gt;&lt;td&gt;0&lt;/td&gt;&lt;td&gt;3&lt;/td&gt;&lt;td&gt;N&lt;/td&gt;&lt;td&gt; &lt;/td&gt;&lt;td&gt;&lt;/td&gt;&lt;/tr&gt;</v>
      </c>
      <c r="Q2088" s="106" t="str">
        <f>IF(PayItems[[#This Row],[Date Added / Modified]]&gt;0,TEXT(PayItems[[#This Row],[Date Added / Modified]],"m/d/yyy"),"")</f>
        <v/>
      </c>
    </row>
    <row r="2089" spans="1:17" x14ac:dyDescent="0.2">
      <c r="A2089" s="6" t="s">
        <v>4490</v>
      </c>
      <c r="B2089" s="8" t="s">
        <v>4491</v>
      </c>
      <c r="C2089" s="6" t="s">
        <v>110</v>
      </c>
      <c r="D2089" s="8" t="s">
        <v>4492</v>
      </c>
      <c r="E2089" s="8" t="s">
        <v>63</v>
      </c>
      <c r="F2089" s="8">
        <v>0</v>
      </c>
      <c r="G2089" s="8">
        <v>3</v>
      </c>
      <c r="H2089" s="6" t="s">
        <v>344</v>
      </c>
      <c r="I2089" s="176" t="s">
        <v>11389</v>
      </c>
      <c r="J2089" s="176" t="s">
        <v>11389</v>
      </c>
      <c r="K2089" s="176" t="s">
        <v>11388</v>
      </c>
      <c r="L2089" s="8">
        <v>14</v>
      </c>
      <c r="M2089" s="116"/>
      <c r="P20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&lt;tr&gt;&lt;td&gt;60707-0200&lt;/td&gt;&lt;td&gt;Lining 375mm pipe culvert&lt;/td&gt;&lt;td&gt;m&lt;/td&gt;&lt;td&gt;LINING 15-INCH PIPE CULVERT&lt;/td&gt;&lt;td&gt;LNFT&lt;/td&gt;&lt;td&gt;0&lt;/td&gt;&lt;td&gt;3&lt;/td&gt;&lt;td&gt;N&lt;/td&gt;&lt;td&gt; &lt;/td&gt;&lt;td&gt;&lt;/td&gt;&lt;/tr&gt;</v>
      </c>
      <c r="Q2089" s="106" t="str">
        <f>IF(PayItems[[#This Row],[Date Added / Modified]]&gt;0,TEXT(PayItems[[#This Row],[Date Added / Modified]],"m/d/yyy"),"")</f>
        <v/>
      </c>
    </row>
    <row r="2090" spans="1:17" x14ac:dyDescent="0.2">
      <c r="A2090" s="6" t="s">
        <v>4493</v>
      </c>
      <c r="B2090" s="8" t="s">
        <v>4494</v>
      </c>
      <c r="C2090" s="6" t="s">
        <v>110</v>
      </c>
      <c r="D2090" s="8" t="s">
        <v>4495</v>
      </c>
      <c r="E2090" s="8" t="s">
        <v>63</v>
      </c>
      <c r="F2090" s="8">
        <v>0</v>
      </c>
      <c r="G2090" s="8">
        <v>3</v>
      </c>
      <c r="H2090" s="6" t="s">
        <v>344</v>
      </c>
      <c r="I2090" s="176" t="s">
        <v>11389</v>
      </c>
      <c r="J2090" s="176" t="s">
        <v>11389</v>
      </c>
      <c r="K2090" s="176" t="s">
        <v>11388</v>
      </c>
      <c r="L2090" s="8">
        <v>14</v>
      </c>
      <c r="M2090" s="116"/>
      <c r="P20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&lt;tr&gt;&lt;td&gt;60707-0300&lt;/td&gt;&lt;td&gt;Lining 450mm pipe culvert&lt;/td&gt;&lt;td&gt;m&lt;/td&gt;&lt;td&gt;LINING 18-INCH PIPE CULVERT&lt;/td&gt;&lt;td&gt;LNFT&lt;/td&gt;&lt;td&gt;0&lt;/td&gt;&lt;td&gt;3&lt;/td&gt;&lt;td&gt;N&lt;/td&gt;&lt;td&gt; &lt;/td&gt;&lt;td&gt;&lt;/td&gt;&lt;/tr&gt;</v>
      </c>
      <c r="Q2090" s="106" t="str">
        <f>IF(PayItems[[#This Row],[Date Added / Modified]]&gt;0,TEXT(PayItems[[#This Row],[Date Added / Modified]],"m/d/yyy"),"")</f>
        <v/>
      </c>
    </row>
    <row r="2091" spans="1:17" x14ac:dyDescent="0.2">
      <c r="A2091" s="6" t="s">
        <v>4496</v>
      </c>
      <c r="B2091" s="8" t="s">
        <v>4497</v>
      </c>
      <c r="C2091" s="6" t="s">
        <v>110</v>
      </c>
      <c r="D2091" s="8" t="s">
        <v>4498</v>
      </c>
      <c r="E2091" s="8" t="s">
        <v>63</v>
      </c>
      <c r="F2091" s="8">
        <v>0</v>
      </c>
      <c r="G2091" s="8">
        <v>3</v>
      </c>
      <c r="H2091" s="6" t="s">
        <v>344</v>
      </c>
      <c r="I2091" s="176" t="s">
        <v>11389</v>
      </c>
      <c r="J2091" s="176" t="s">
        <v>11389</v>
      </c>
      <c r="K2091" s="176" t="s">
        <v>11388</v>
      </c>
      <c r="L2091" s="8">
        <v>14</v>
      </c>
      <c r="M2091" s="116"/>
      <c r="P20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&lt;tr&gt;&lt;td&gt;60707-0400&lt;/td&gt;&lt;td&gt;Lining 525mm pipe culvert&lt;/td&gt;&lt;td&gt;m&lt;/td&gt;&lt;td&gt;LINING 21-INCH PIPE CULVERT&lt;/td&gt;&lt;td&gt;LNFT&lt;/td&gt;&lt;td&gt;0&lt;/td&gt;&lt;td&gt;3&lt;/td&gt;&lt;td&gt;N&lt;/td&gt;&lt;td&gt; &lt;/td&gt;&lt;td&gt;&lt;/td&gt;&lt;/tr&gt;</v>
      </c>
      <c r="Q2091" s="106" t="str">
        <f>IF(PayItems[[#This Row],[Date Added / Modified]]&gt;0,TEXT(PayItems[[#This Row],[Date Added / Modified]],"m/d/yyy"),"")</f>
        <v/>
      </c>
    </row>
    <row r="2092" spans="1:17" x14ac:dyDescent="0.2">
      <c r="A2092" s="6" t="s">
        <v>4499</v>
      </c>
      <c r="B2092" s="8" t="s">
        <v>4500</v>
      </c>
      <c r="C2092" s="6" t="s">
        <v>110</v>
      </c>
      <c r="D2092" s="8" t="s">
        <v>4501</v>
      </c>
      <c r="E2092" s="8" t="s">
        <v>63</v>
      </c>
      <c r="F2092" s="8">
        <v>0</v>
      </c>
      <c r="G2092" s="8">
        <v>3</v>
      </c>
      <c r="H2092" s="6" t="s">
        <v>344</v>
      </c>
      <c r="I2092" s="176" t="s">
        <v>11389</v>
      </c>
      <c r="J2092" s="176" t="s">
        <v>11389</v>
      </c>
      <c r="K2092" s="176" t="s">
        <v>11388</v>
      </c>
      <c r="L2092" s="8">
        <v>14</v>
      </c>
      <c r="M2092" s="116"/>
      <c r="P20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&lt;tr&gt;&lt;td&gt;60707-0500&lt;/td&gt;&lt;td&gt;Lining 600mm pipe culvert&lt;/td&gt;&lt;td&gt;m&lt;/td&gt;&lt;td&gt;LINING 24-INCH PIPE CULVERT&lt;/td&gt;&lt;td&gt;LNFT&lt;/td&gt;&lt;td&gt;0&lt;/td&gt;&lt;td&gt;3&lt;/td&gt;&lt;td&gt;N&lt;/td&gt;&lt;td&gt; &lt;/td&gt;&lt;td&gt;&lt;/td&gt;&lt;/tr&gt;</v>
      </c>
      <c r="Q2092" s="106" t="str">
        <f>IF(PayItems[[#This Row],[Date Added / Modified]]&gt;0,TEXT(PayItems[[#This Row],[Date Added / Modified]],"m/d/yyy"),"")</f>
        <v/>
      </c>
    </row>
    <row r="2093" spans="1:17" x14ac:dyDescent="0.2">
      <c r="A2093" s="6" t="s">
        <v>4502</v>
      </c>
      <c r="B2093" s="8" t="s">
        <v>4503</v>
      </c>
      <c r="C2093" s="6" t="s">
        <v>110</v>
      </c>
      <c r="D2093" s="8" t="s">
        <v>4504</v>
      </c>
      <c r="E2093" s="8" t="s">
        <v>63</v>
      </c>
      <c r="F2093" s="8">
        <v>0</v>
      </c>
      <c r="G2093" s="8">
        <v>3</v>
      </c>
      <c r="H2093" s="6" t="s">
        <v>344</v>
      </c>
      <c r="I2093" s="176" t="s">
        <v>11389</v>
      </c>
      <c r="J2093" s="176" t="s">
        <v>11389</v>
      </c>
      <c r="K2093" s="176" t="s">
        <v>11388</v>
      </c>
      <c r="L2093" s="8">
        <v>14</v>
      </c>
      <c r="M2093" s="116"/>
      <c r="P20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&lt;tr&gt;&lt;td&gt;60707-0600&lt;/td&gt;&lt;td&gt;Lining 750mm pipe culvert&lt;/td&gt;&lt;td&gt;m&lt;/td&gt;&lt;td&gt;LINING 30-INCH PIPE CULVERT&lt;/td&gt;&lt;td&gt;LNFT&lt;/td&gt;&lt;td&gt;0&lt;/td&gt;&lt;td&gt;3&lt;/td&gt;&lt;td&gt;N&lt;/td&gt;&lt;td&gt; &lt;/td&gt;&lt;td&gt;&lt;/td&gt;&lt;/tr&gt;</v>
      </c>
      <c r="Q2093" s="106" t="str">
        <f>IF(PayItems[[#This Row],[Date Added / Modified]]&gt;0,TEXT(PayItems[[#This Row],[Date Added / Modified]],"m/d/yyy"),"")</f>
        <v/>
      </c>
    </row>
    <row r="2094" spans="1:17" x14ac:dyDescent="0.2">
      <c r="A2094" s="6" t="s">
        <v>4505</v>
      </c>
      <c r="B2094" s="8" t="s">
        <v>4506</v>
      </c>
      <c r="C2094" s="6" t="s">
        <v>110</v>
      </c>
      <c r="D2094" s="8" t="s">
        <v>4507</v>
      </c>
      <c r="E2094" s="8" t="s">
        <v>63</v>
      </c>
      <c r="F2094" s="8">
        <v>0</v>
      </c>
      <c r="G2094" s="8">
        <v>3</v>
      </c>
      <c r="H2094" s="6" t="s">
        <v>344</v>
      </c>
      <c r="I2094" s="176" t="s">
        <v>11389</v>
      </c>
      <c r="J2094" s="176" t="s">
        <v>11389</v>
      </c>
      <c r="K2094" s="176" t="s">
        <v>11388</v>
      </c>
      <c r="L2094" s="8">
        <v>14</v>
      </c>
      <c r="M2094" s="116"/>
      <c r="P20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&lt;tr&gt;&lt;td&gt;60707-0700&lt;/td&gt;&lt;td&gt;Lining 900mm pipe culvert&lt;/td&gt;&lt;td&gt;m&lt;/td&gt;&lt;td&gt;LINING 36-INCH PIPE CULVERT&lt;/td&gt;&lt;td&gt;LNFT&lt;/td&gt;&lt;td&gt;0&lt;/td&gt;&lt;td&gt;3&lt;/td&gt;&lt;td&gt;N&lt;/td&gt;&lt;td&gt; &lt;/td&gt;&lt;td&gt;&lt;/td&gt;&lt;/tr&gt;</v>
      </c>
      <c r="Q2094" s="106" t="str">
        <f>IF(PayItems[[#This Row],[Date Added / Modified]]&gt;0,TEXT(PayItems[[#This Row],[Date Added / Modified]],"m/d/yyy"),"")</f>
        <v/>
      </c>
    </row>
    <row r="2095" spans="1:17" x14ac:dyDescent="0.2">
      <c r="A2095" s="6" t="s">
        <v>4508</v>
      </c>
      <c r="B2095" s="8" t="s">
        <v>4509</v>
      </c>
      <c r="C2095" s="6" t="s">
        <v>110</v>
      </c>
      <c r="D2095" s="8" t="s">
        <v>4510</v>
      </c>
      <c r="E2095" s="8" t="s">
        <v>63</v>
      </c>
      <c r="F2095" s="8">
        <v>0</v>
      </c>
      <c r="G2095" s="8">
        <v>3</v>
      </c>
      <c r="H2095" s="6" t="s">
        <v>344</v>
      </c>
      <c r="I2095" s="176" t="s">
        <v>11389</v>
      </c>
      <c r="J2095" s="176" t="s">
        <v>11389</v>
      </c>
      <c r="K2095" s="176" t="s">
        <v>11388</v>
      </c>
      <c r="L2095" s="8">
        <v>14</v>
      </c>
      <c r="M2095" s="116"/>
      <c r="P20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&lt;tr&gt;&lt;td&gt;60707-0800&lt;/td&gt;&lt;td&gt;Lining 1050mm pipe culvert&lt;/td&gt;&lt;td&gt;m&lt;/td&gt;&lt;td&gt;LINING 42-INCH PIPE CULVERT&lt;/td&gt;&lt;td&gt;LNFT&lt;/td&gt;&lt;td&gt;0&lt;/td&gt;&lt;td&gt;3&lt;/td&gt;&lt;td&gt;N&lt;/td&gt;&lt;td&gt; &lt;/td&gt;&lt;td&gt;&lt;/td&gt;&lt;/tr&gt;</v>
      </c>
      <c r="Q2095" s="106" t="str">
        <f>IF(PayItems[[#This Row],[Date Added / Modified]]&gt;0,TEXT(PayItems[[#This Row],[Date Added / Modified]],"m/d/yyy"),"")</f>
        <v/>
      </c>
    </row>
    <row r="2096" spans="1:17" x14ac:dyDescent="0.2">
      <c r="A2096" s="6" t="s">
        <v>4511</v>
      </c>
      <c r="B2096" s="8" t="s">
        <v>4512</v>
      </c>
      <c r="C2096" s="6" t="s">
        <v>110</v>
      </c>
      <c r="D2096" s="8" t="s">
        <v>4513</v>
      </c>
      <c r="E2096" s="8" t="s">
        <v>63</v>
      </c>
      <c r="F2096" s="8">
        <v>0</v>
      </c>
      <c r="G2096" s="8">
        <v>3</v>
      </c>
      <c r="H2096" s="6" t="s">
        <v>344</v>
      </c>
      <c r="I2096" s="176" t="s">
        <v>11389</v>
      </c>
      <c r="J2096" s="176" t="s">
        <v>11389</v>
      </c>
      <c r="K2096" s="176" t="s">
        <v>11388</v>
      </c>
      <c r="L2096" s="8">
        <v>14</v>
      </c>
      <c r="M2096" s="116"/>
      <c r="P20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&lt;tr&gt;&lt;td&gt;60707-0900&lt;/td&gt;&lt;td&gt;Lining 1200mm pipe culvert&lt;/td&gt;&lt;td&gt;m&lt;/td&gt;&lt;td&gt;LINING 48-INCH PIPE CULVERT&lt;/td&gt;&lt;td&gt;LNFT&lt;/td&gt;&lt;td&gt;0&lt;/td&gt;&lt;td&gt;3&lt;/td&gt;&lt;td&gt;N&lt;/td&gt;&lt;td&gt; &lt;/td&gt;&lt;td&gt;&lt;/td&gt;&lt;/tr&gt;</v>
      </c>
      <c r="Q2096" s="106" t="str">
        <f>IF(PayItems[[#This Row],[Date Added / Modified]]&gt;0,TEXT(PayItems[[#This Row],[Date Added / Modified]],"m/d/yyy"),"")</f>
        <v/>
      </c>
    </row>
    <row r="2097" spans="1:17" x14ac:dyDescent="0.2">
      <c r="A2097" s="6" t="s">
        <v>4514</v>
      </c>
      <c r="B2097" s="8" t="s">
        <v>4515</v>
      </c>
      <c r="C2097" s="6" t="s">
        <v>110</v>
      </c>
      <c r="D2097" s="8" t="s">
        <v>4516</v>
      </c>
      <c r="E2097" s="8" t="s">
        <v>63</v>
      </c>
      <c r="F2097" s="8">
        <v>0</v>
      </c>
      <c r="G2097" s="8">
        <v>3</v>
      </c>
      <c r="H2097" s="6" t="s">
        <v>344</v>
      </c>
      <c r="I2097" s="176" t="s">
        <v>11389</v>
      </c>
      <c r="J2097" s="176" t="s">
        <v>11389</v>
      </c>
      <c r="K2097" s="176" t="s">
        <v>11388</v>
      </c>
      <c r="L2097" s="8">
        <v>14</v>
      </c>
      <c r="M2097" s="116"/>
      <c r="P20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&lt;tr&gt;&lt;td&gt;60707-1000&lt;/td&gt;&lt;td&gt;Lining 1350mm pipe culvert&lt;/td&gt;&lt;td&gt;m&lt;/td&gt;&lt;td&gt;LINING 54-INCH PIPE CULVERT&lt;/td&gt;&lt;td&gt;LNFT&lt;/td&gt;&lt;td&gt;0&lt;/td&gt;&lt;td&gt;3&lt;/td&gt;&lt;td&gt;N&lt;/td&gt;&lt;td&gt; &lt;/td&gt;&lt;td&gt;&lt;/td&gt;&lt;/tr&gt;</v>
      </c>
      <c r="Q2097" s="106" t="str">
        <f>IF(PayItems[[#This Row],[Date Added / Modified]]&gt;0,TEXT(PayItems[[#This Row],[Date Added / Modified]],"m/d/yyy"),"")</f>
        <v/>
      </c>
    </row>
    <row r="2098" spans="1:17" x14ac:dyDescent="0.2">
      <c r="A2098" s="6" t="s">
        <v>4517</v>
      </c>
      <c r="B2098" s="8" t="s">
        <v>4518</v>
      </c>
      <c r="C2098" s="6" t="s">
        <v>110</v>
      </c>
      <c r="D2098" s="8" t="s">
        <v>4519</v>
      </c>
      <c r="E2098" s="8" t="s">
        <v>63</v>
      </c>
      <c r="F2098" s="8">
        <v>0</v>
      </c>
      <c r="G2098" s="8">
        <v>3</v>
      </c>
      <c r="H2098" s="6" t="s">
        <v>344</v>
      </c>
      <c r="I2098" s="176" t="s">
        <v>11389</v>
      </c>
      <c r="J2098" s="176" t="s">
        <v>11389</v>
      </c>
      <c r="K2098" s="176" t="s">
        <v>11388</v>
      </c>
      <c r="L2098" s="8">
        <v>14</v>
      </c>
      <c r="M2098" s="116"/>
      <c r="P20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&lt;tr&gt;&lt;td&gt;60707-1100&lt;/td&gt;&lt;td&gt;Lining 1500mm pipe culvert&lt;/td&gt;&lt;td&gt;m&lt;/td&gt;&lt;td&gt;LINING 60-INCH PIPE CULVERT&lt;/td&gt;&lt;td&gt;LNFT&lt;/td&gt;&lt;td&gt;0&lt;/td&gt;&lt;td&gt;3&lt;/td&gt;&lt;td&gt;N&lt;/td&gt;&lt;td&gt; &lt;/td&gt;&lt;td&gt;&lt;/td&gt;&lt;/tr&gt;</v>
      </c>
      <c r="Q2098" s="106" t="str">
        <f>IF(PayItems[[#This Row],[Date Added / Modified]]&gt;0,TEXT(PayItems[[#This Row],[Date Added / Modified]],"m/d/yyy"),"")</f>
        <v/>
      </c>
    </row>
    <row r="2099" spans="1:17" x14ac:dyDescent="0.2">
      <c r="A2099" s="6" t="s">
        <v>4520</v>
      </c>
      <c r="B2099" s="8" t="s">
        <v>4521</v>
      </c>
      <c r="C2099" s="6" t="s">
        <v>110</v>
      </c>
      <c r="D2099" s="8" t="s">
        <v>4522</v>
      </c>
      <c r="E2099" s="8" t="s">
        <v>63</v>
      </c>
      <c r="F2099" s="8">
        <v>0</v>
      </c>
      <c r="G2099" s="8">
        <v>3</v>
      </c>
      <c r="H2099" s="6" t="s">
        <v>344</v>
      </c>
      <c r="I2099" s="176" t="s">
        <v>11389</v>
      </c>
      <c r="J2099" s="176" t="s">
        <v>11389</v>
      </c>
      <c r="K2099" s="176" t="s">
        <v>11388</v>
      </c>
      <c r="L2099" s="8">
        <v>14</v>
      </c>
      <c r="M2099" s="116"/>
      <c r="P20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&lt;tr&gt;&lt;td&gt;60707-1200&lt;/td&gt;&lt;td&gt;Lining 1650mm pipe culvert&lt;/td&gt;&lt;td&gt;m&lt;/td&gt;&lt;td&gt;LINING 66-INCH PIPE CULVERT&lt;/td&gt;&lt;td&gt;LNFT&lt;/td&gt;&lt;td&gt;0&lt;/td&gt;&lt;td&gt;3&lt;/td&gt;&lt;td&gt;N&lt;/td&gt;&lt;td&gt; &lt;/td&gt;&lt;td&gt;&lt;/td&gt;&lt;/tr&gt;</v>
      </c>
      <c r="Q2099" s="106" t="str">
        <f>IF(PayItems[[#This Row],[Date Added / Modified]]&gt;0,TEXT(PayItems[[#This Row],[Date Added / Modified]],"m/d/yyy"),"")</f>
        <v/>
      </c>
    </row>
    <row r="2100" spans="1:17" x14ac:dyDescent="0.2">
      <c r="A2100" s="6" t="s">
        <v>4523</v>
      </c>
      <c r="B2100" s="8" t="s">
        <v>4524</v>
      </c>
      <c r="C2100" s="6" t="s">
        <v>110</v>
      </c>
      <c r="D2100" s="8" t="s">
        <v>4525</v>
      </c>
      <c r="E2100" s="8" t="s">
        <v>63</v>
      </c>
      <c r="F2100" s="8">
        <v>0</v>
      </c>
      <c r="G2100" s="8">
        <v>3</v>
      </c>
      <c r="H2100" s="6" t="s">
        <v>344</v>
      </c>
      <c r="I2100" s="176" t="s">
        <v>11389</v>
      </c>
      <c r="J2100" s="176" t="s">
        <v>11389</v>
      </c>
      <c r="K2100" s="176" t="s">
        <v>11388</v>
      </c>
      <c r="L2100" s="8">
        <v>14</v>
      </c>
      <c r="M2100" s="116"/>
      <c r="P21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&lt;tr&gt;&lt;td&gt;60707-1300&lt;/td&gt;&lt;td&gt;Lining 1800mm pipe culvert&lt;/td&gt;&lt;td&gt;m&lt;/td&gt;&lt;td&gt;LINING 72-INCH PIPE CULVERT&lt;/td&gt;&lt;td&gt;LNFT&lt;/td&gt;&lt;td&gt;0&lt;/td&gt;&lt;td&gt;3&lt;/td&gt;&lt;td&gt;N&lt;/td&gt;&lt;td&gt; &lt;/td&gt;&lt;td&gt;&lt;/td&gt;&lt;/tr&gt;</v>
      </c>
      <c r="Q2100" s="106" t="str">
        <f>IF(PayItems[[#This Row],[Date Added / Modified]]&gt;0,TEXT(PayItems[[#This Row],[Date Added / Modified]],"m/d/yyy"),"")</f>
        <v/>
      </c>
    </row>
    <row r="2101" spans="1:17" x14ac:dyDescent="0.2">
      <c r="A2101" s="6" t="s">
        <v>4526</v>
      </c>
      <c r="B2101" s="8" t="s">
        <v>4527</v>
      </c>
      <c r="C2101" s="6" t="s">
        <v>6</v>
      </c>
      <c r="D2101" s="8" t="s">
        <v>4528</v>
      </c>
      <c r="E2101" s="8" t="s">
        <v>59</v>
      </c>
      <c r="F2101" s="8">
        <v>0</v>
      </c>
      <c r="G2101" s="8">
        <v>3</v>
      </c>
      <c r="H2101" s="6" t="s">
        <v>344</v>
      </c>
      <c r="I2101" s="176" t="s">
        <v>11389</v>
      </c>
      <c r="J2101" s="176" t="s">
        <v>11389</v>
      </c>
      <c r="K2101" s="176" t="s">
        <v>11388</v>
      </c>
      <c r="L2101" s="8">
        <v>14</v>
      </c>
      <c r="M2101" s="116"/>
      <c r="P21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&lt;tr&gt;&lt;td&gt;60708-0000&lt;/td&gt;&lt;td&gt;Concrete pipe joint repair&lt;/td&gt;&lt;td&gt;Each&lt;/td&gt;&lt;td&gt;CONCRETE PIPE JOINT REPAIR&lt;/td&gt;&lt;td&gt;EACH&lt;/td&gt;&lt;td&gt;0&lt;/td&gt;&lt;td&gt;3&lt;/td&gt;&lt;td&gt;N&lt;/td&gt;&lt;td&gt; &lt;/td&gt;&lt;td&gt;&lt;/td&gt;&lt;/tr&gt;</v>
      </c>
      <c r="Q2101" s="106" t="str">
        <f>IF(PayItems[[#This Row],[Date Added / Modified]]&gt;0,TEXT(PayItems[[#This Row],[Date Added / Modified]],"m/d/yyy"),"")</f>
        <v/>
      </c>
    </row>
    <row r="2102" spans="1:17" x14ac:dyDescent="0.2">
      <c r="A2102" s="6" t="s">
        <v>4529</v>
      </c>
      <c r="B2102" s="8" t="s">
        <v>4530</v>
      </c>
      <c r="C2102" s="6" t="s">
        <v>110</v>
      </c>
      <c r="D2102" s="8" t="s">
        <v>4531</v>
      </c>
      <c r="E2102" s="8" t="s">
        <v>63</v>
      </c>
      <c r="F2102" s="8">
        <v>0</v>
      </c>
      <c r="G2102" s="8">
        <v>3</v>
      </c>
      <c r="H2102" s="6" t="s">
        <v>344</v>
      </c>
      <c r="I2102" s="176" t="s">
        <v>11389</v>
      </c>
      <c r="J2102" s="176" t="s">
        <v>11389</v>
      </c>
      <c r="K2102" s="176" t="s">
        <v>11388</v>
      </c>
      <c r="L2102" s="8">
        <v>14</v>
      </c>
      <c r="M2102" s="116"/>
      <c r="P21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&lt;tr&gt;&lt;td&gt;60709-0000&lt;/td&gt;&lt;td&gt;Cleaning drainage structures in place&lt;/td&gt;&lt;td&gt;m&lt;/td&gt;&lt;td&gt;CLEANING DRAINAGE STRUCTURES IN PLACE&lt;/td&gt;&lt;td&gt;LNFT&lt;/td&gt;&lt;td&gt;0&lt;/td&gt;&lt;td&gt;3&lt;/td&gt;&lt;td&gt;N&lt;/td&gt;&lt;td&gt; &lt;/td&gt;&lt;td&gt;&lt;/td&gt;&lt;/tr&gt;</v>
      </c>
      <c r="Q2102" s="106" t="str">
        <f>IF(PayItems[[#This Row],[Date Added / Modified]]&gt;0,TEXT(PayItems[[#This Row],[Date Added / Modified]],"m/d/yyy"),"")</f>
        <v/>
      </c>
    </row>
    <row r="2103" spans="1:17" x14ac:dyDescent="0.2">
      <c r="A2103" s="6" t="s">
        <v>4532</v>
      </c>
      <c r="B2103" s="8" t="s">
        <v>9437</v>
      </c>
      <c r="C2103" s="6" t="s">
        <v>85</v>
      </c>
      <c r="D2103" s="8" t="s">
        <v>9438</v>
      </c>
      <c r="E2103" s="8" t="s">
        <v>85</v>
      </c>
      <c r="F2103" s="8">
        <v>0</v>
      </c>
      <c r="G2103" s="8">
        <v>3</v>
      </c>
      <c r="H2103" s="6" t="s">
        <v>344</v>
      </c>
      <c r="I2103" s="176" t="s">
        <v>11389</v>
      </c>
      <c r="J2103" s="176" t="s">
        <v>11389</v>
      </c>
      <c r="K2103" s="176" t="s">
        <v>11388</v>
      </c>
      <c r="L2103" s="8">
        <v>14</v>
      </c>
      <c r="M2103" s="116"/>
      <c r="P21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&lt;tr&gt;&lt;td&gt;60711-0000&lt;/td&gt;&lt;td&gt;Repairing drainage structure&lt;/td&gt;&lt;td&gt;LPSM&lt;/td&gt;&lt;td&gt;REPAIRING DRAINAGE STRUCTURE&lt;/td&gt;&lt;td&gt;LPSM&lt;/td&gt;&lt;td&gt;0&lt;/td&gt;&lt;td&gt;3&lt;/td&gt;&lt;td&gt;N&lt;/td&gt;&lt;td&gt; &lt;/td&gt;&lt;td&gt;&lt;/td&gt;&lt;/tr&gt;</v>
      </c>
      <c r="Q2103" s="106" t="str">
        <f>IF(PayItems[[#This Row],[Date Added / Modified]]&gt;0,TEXT(PayItems[[#This Row],[Date Added / Modified]],"m/d/yyy"),"")</f>
        <v/>
      </c>
    </row>
    <row r="2104" spans="1:17" x14ac:dyDescent="0.2">
      <c r="A2104" s="6" t="s">
        <v>4533</v>
      </c>
      <c r="B2104" s="8" t="s">
        <v>4534</v>
      </c>
      <c r="C2104" s="6" t="s">
        <v>109</v>
      </c>
      <c r="D2104" s="8" t="s">
        <v>4535</v>
      </c>
      <c r="E2104" s="8" t="s">
        <v>62</v>
      </c>
      <c r="F2104" s="8">
        <v>0</v>
      </c>
      <c r="G2104" s="8">
        <v>3</v>
      </c>
      <c r="H2104" s="6" t="s">
        <v>344</v>
      </c>
      <c r="I2104" s="176" t="s">
        <v>11389</v>
      </c>
      <c r="J2104" s="176" t="s">
        <v>11389</v>
      </c>
      <c r="K2104" s="176" t="s">
        <v>11388</v>
      </c>
      <c r="L2104" s="8">
        <v>14</v>
      </c>
      <c r="M2104" s="116"/>
      <c r="P21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&lt;tr&gt;&lt;td&gt;60801-0100&lt;/td&gt;&lt;td&gt;Paved waterway, type 1&lt;/td&gt;&lt;td&gt;m2&lt;/td&gt;&lt;td&gt;PAVED WATERWAY, TYPE 1&lt;/td&gt;&lt;td&gt;SQYD&lt;/td&gt;&lt;td&gt;0&lt;/td&gt;&lt;td&gt;3&lt;/td&gt;&lt;td&gt;N&lt;/td&gt;&lt;td&gt; &lt;/td&gt;&lt;td&gt;&lt;/td&gt;&lt;/tr&gt;</v>
      </c>
      <c r="Q2104" s="106" t="str">
        <f>IF(PayItems[[#This Row],[Date Added / Modified]]&gt;0,TEXT(PayItems[[#This Row],[Date Added / Modified]],"m/d/yyy"),"")</f>
        <v/>
      </c>
    </row>
    <row r="2105" spans="1:17" x14ac:dyDescent="0.2">
      <c r="A2105" s="6" t="s">
        <v>4536</v>
      </c>
      <c r="B2105" s="8" t="s">
        <v>4537</v>
      </c>
      <c r="C2105" s="6" t="s">
        <v>109</v>
      </c>
      <c r="D2105" s="8" t="s">
        <v>4538</v>
      </c>
      <c r="E2105" s="8" t="s">
        <v>62</v>
      </c>
      <c r="F2105" s="8">
        <v>0</v>
      </c>
      <c r="G2105" s="8">
        <v>3</v>
      </c>
      <c r="H2105" s="6" t="s">
        <v>344</v>
      </c>
      <c r="I2105" s="176" t="s">
        <v>11389</v>
      </c>
      <c r="J2105" s="176" t="s">
        <v>11389</v>
      </c>
      <c r="K2105" s="176" t="s">
        <v>11388</v>
      </c>
      <c r="L2105" s="8">
        <v>14</v>
      </c>
      <c r="M2105" s="116"/>
      <c r="P21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&lt;tr&gt;&lt;td&gt;60801-0200&lt;/td&gt;&lt;td&gt;Paved waterway, type 2&lt;/td&gt;&lt;td&gt;m2&lt;/td&gt;&lt;td&gt;PAVED WATERWAY, TYPE 2&lt;/td&gt;&lt;td&gt;SQYD&lt;/td&gt;&lt;td&gt;0&lt;/td&gt;&lt;td&gt;3&lt;/td&gt;&lt;td&gt;N&lt;/td&gt;&lt;td&gt; &lt;/td&gt;&lt;td&gt;&lt;/td&gt;&lt;/tr&gt;</v>
      </c>
      <c r="Q2105" s="106" t="str">
        <f>IF(PayItems[[#This Row],[Date Added / Modified]]&gt;0,TEXT(PayItems[[#This Row],[Date Added / Modified]],"m/d/yyy"),"")</f>
        <v/>
      </c>
    </row>
    <row r="2106" spans="1:17" x14ac:dyDescent="0.2">
      <c r="A2106" s="6" t="s">
        <v>4539</v>
      </c>
      <c r="B2106" s="8" t="s">
        <v>4540</v>
      </c>
      <c r="C2106" s="6" t="s">
        <v>109</v>
      </c>
      <c r="D2106" s="8" t="s">
        <v>4541</v>
      </c>
      <c r="E2106" s="8" t="s">
        <v>62</v>
      </c>
      <c r="F2106" s="8">
        <v>0</v>
      </c>
      <c r="G2106" s="8">
        <v>3</v>
      </c>
      <c r="H2106" s="6" t="s">
        <v>344</v>
      </c>
      <c r="I2106" s="176" t="s">
        <v>11389</v>
      </c>
      <c r="J2106" s="176" t="s">
        <v>11389</v>
      </c>
      <c r="K2106" s="176" t="s">
        <v>11388</v>
      </c>
      <c r="L2106" s="8">
        <v>14</v>
      </c>
      <c r="M2106" s="116"/>
      <c r="P21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&lt;tr&gt;&lt;td&gt;60801-0300&lt;/td&gt;&lt;td&gt;Paved waterway, type 3&lt;/td&gt;&lt;td&gt;m2&lt;/td&gt;&lt;td&gt;PAVED WATERWAY, TYPE 3&lt;/td&gt;&lt;td&gt;SQYD&lt;/td&gt;&lt;td&gt;0&lt;/td&gt;&lt;td&gt;3&lt;/td&gt;&lt;td&gt;N&lt;/td&gt;&lt;td&gt; &lt;/td&gt;&lt;td&gt;&lt;/td&gt;&lt;/tr&gt;</v>
      </c>
      <c r="Q2106" s="106" t="str">
        <f>IF(PayItems[[#This Row],[Date Added / Modified]]&gt;0,TEXT(PayItems[[#This Row],[Date Added / Modified]],"m/d/yyy"),"")</f>
        <v/>
      </c>
    </row>
    <row r="2107" spans="1:17" x14ac:dyDescent="0.2">
      <c r="A2107" s="6" t="s">
        <v>4542</v>
      </c>
      <c r="B2107" s="8" t="s">
        <v>4543</v>
      </c>
      <c r="C2107" s="6" t="s">
        <v>109</v>
      </c>
      <c r="D2107" s="8" t="s">
        <v>4544</v>
      </c>
      <c r="E2107" s="8" t="s">
        <v>62</v>
      </c>
      <c r="F2107" s="8">
        <v>0</v>
      </c>
      <c r="G2107" s="8">
        <v>3</v>
      </c>
      <c r="H2107" s="6" t="s">
        <v>344</v>
      </c>
      <c r="I2107" s="176" t="s">
        <v>11389</v>
      </c>
      <c r="J2107" s="176" t="s">
        <v>11389</v>
      </c>
      <c r="K2107" s="176" t="s">
        <v>11388</v>
      </c>
      <c r="L2107" s="8">
        <v>14</v>
      </c>
      <c r="M2107" s="116"/>
      <c r="P21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&lt;tr&gt;&lt;td&gt;60801-0400&lt;/td&gt;&lt;td&gt;Paved waterway, type 4&lt;/td&gt;&lt;td&gt;m2&lt;/td&gt;&lt;td&gt;PAVED WATERWAY, TYPE 4&lt;/td&gt;&lt;td&gt;SQYD&lt;/td&gt;&lt;td&gt;0&lt;/td&gt;&lt;td&gt;3&lt;/td&gt;&lt;td&gt;N&lt;/td&gt;&lt;td&gt; &lt;/td&gt;&lt;td&gt;&lt;/td&gt;&lt;/tr&gt;</v>
      </c>
      <c r="Q2107" s="106" t="str">
        <f>IF(PayItems[[#This Row],[Date Added / Modified]]&gt;0,TEXT(PayItems[[#This Row],[Date Added / Modified]],"m/d/yyy"),"")</f>
        <v/>
      </c>
    </row>
    <row r="2108" spans="1:17" x14ac:dyDescent="0.2">
      <c r="A2108" s="6" t="s">
        <v>4545</v>
      </c>
      <c r="B2108" s="8" t="s">
        <v>4546</v>
      </c>
      <c r="C2108" s="6" t="s">
        <v>109</v>
      </c>
      <c r="D2108" s="8" t="s">
        <v>4547</v>
      </c>
      <c r="E2108" s="8" t="s">
        <v>62</v>
      </c>
      <c r="F2108" s="8">
        <v>0</v>
      </c>
      <c r="G2108" s="8">
        <v>3</v>
      </c>
      <c r="H2108" s="6" t="s">
        <v>344</v>
      </c>
      <c r="I2108" s="176" t="s">
        <v>11389</v>
      </c>
      <c r="J2108" s="176" t="s">
        <v>11389</v>
      </c>
      <c r="K2108" s="176" t="s">
        <v>11388</v>
      </c>
      <c r="L2108" s="8">
        <v>14</v>
      </c>
      <c r="M2108" s="116"/>
      <c r="P21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&lt;tr&gt;&lt;td&gt;60801-0500&lt;/td&gt;&lt;td&gt;Paved waterway, type 5&lt;/td&gt;&lt;td&gt;m2&lt;/td&gt;&lt;td&gt;PAVED WATERWAY, TYPE 5&lt;/td&gt;&lt;td&gt;SQYD&lt;/td&gt;&lt;td&gt;0&lt;/td&gt;&lt;td&gt;3&lt;/td&gt;&lt;td&gt;N&lt;/td&gt;&lt;td&gt; &lt;/td&gt;&lt;td&gt;&lt;/td&gt;&lt;/tr&gt;</v>
      </c>
      <c r="Q2108" s="106" t="str">
        <f>IF(PayItems[[#This Row],[Date Added / Modified]]&gt;0,TEXT(PayItems[[#This Row],[Date Added / Modified]],"m/d/yyy"),"")</f>
        <v/>
      </c>
    </row>
    <row r="2109" spans="1:17" x14ac:dyDescent="0.2">
      <c r="A2109" s="6" t="s">
        <v>4548</v>
      </c>
      <c r="B2109" s="8" t="s">
        <v>4534</v>
      </c>
      <c r="C2109" s="6" t="s">
        <v>110</v>
      </c>
      <c r="D2109" s="8" t="s">
        <v>4535</v>
      </c>
      <c r="E2109" s="8" t="s">
        <v>63</v>
      </c>
      <c r="F2109" s="8">
        <v>0</v>
      </c>
      <c r="G2109" s="8">
        <v>3</v>
      </c>
      <c r="H2109" s="6" t="s">
        <v>344</v>
      </c>
      <c r="I2109" s="176" t="s">
        <v>11389</v>
      </c>
      <c r="J2109" s="176" t="s">
        <v>11389</v>
      </c>
      <c r="K2109" s="176" t="s">
        <v>11388</v>
      </c>
      <c r="L2109" s="8">
        <v>14</v>
      </c>
      <c r="M2109" s="116"/>
      <c r="P21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&lt;tr&gt;&lt;td&gt;60802-0100&lt;/td&gt;&lt;td&gt;Paved waterway, type 1&lt;/td&gt;&lt;td&gt;m&lt;/td&gt;&lt;td&gt;PAVED WATERWAY, TYPE 1&lt;/td&gt;&lt;td&gt;LNFT&lt;/td&gt;&lt;td&gt;0&lt;/td&gt;&lt;td&gt;3&lt;/td&gt;&lt;td&gt;N&lt;/td&gt;&lt;td&gt; &lt;/td&gt;&lt;td&gt;&lt;/td&gt;&lt;/tr&gt;</v>
      </c>
      <c r="Q2109" s="106" t="str">
        <f>IF(PayItems[[#This Row],[Date Added / Modified]]&gt;0,TEXT(PayItems[[#This Row],[Date Added / Modified]],"m/d/yyy"),"")</f>
        <v/>
      </c>
    </row>
    <row r="2110" spans="1:17" x14ac:dyDescent="0.2">
      <c r="A2110" s="6" t="s">
        <v>4549</v>
      </c>
      <c r="B2110" s="8" t="s">
        <v>4537</v>
      </c>
      <c r="C2110" s="6" t="s">
        <v>110</v>
      </c>
      <c r="D2110" s="8" t="s">
        <v>4538</v>
      </c>
      <c r="E2110" s="8" t="s">
        <v>63</v>
      </c>
      <c r="F2110" s="8">
        <v>0</v>
      </c>
      <c r="G2110" s="8">
        <v>3</v>
      </c>
      <c r="H2110" s="6" t="s">
        <v>344</v>
      </c>
      <c r="I2110" s="176" t="s">
        <v>11389</v>
      </c>
      <c r="J2110" s="176" t="s">
        <v>11389</v>
      </c>
      <c r="K2110" s="176" t="s">
        <v>11388</v>
      </c>
      <c r="L2110" s="8">
        <v>14</v>
      </c>
      <c r="M2110" s="116"/>
      <c r="P21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&lt;tr&gt;&lt;td&gt;60802-0200&lt;/td&gt;&lt;td&gt;Paved waterway, type 2&lt;/td&gt;&lt;td&gt;m&lt;/td&gt;&lt;td&gt;PAVED WATERWAY, TYPE 2&lt;/td&gt;&lt;td&gt;LNFT&lt;/td&gt;&lt;td&gt;0&lt;/td&gt;&lt;td&gt;3&lt;/td&gt;&lt;td&gt;N&lt;/td&gt;&lt;td&gt; &lt;/td&gt;&lt;td&gt;&lt;/td&gt;&lt;/tr&gt;</v>
      </c>
      <c r="Q2110" s="106" t="str">
        <f>IF(PayItems[[#This Row],[Date Added / Modified]]&gt;0,TEXT(PayItems[[#This Row],[Date Added / Modified]],"m/d/yyy"),"")</f>
        <v/>
      </c>
    </row>
    <row r="2111" spans="1:17" x14ac:dyDescent="0.2">
      <c r="A2111" s="6" t="s">
        <v>4550</v>
      </c>
      <c r="B2111" s="8" t="s">
        <v>4540</v>
      </c>
      <c r="C2111" s="6" t="s">
        <v>110</v>
      </c>
      <c r="D2111" s="8" t="s">
        <v>4541</v>
      </c>
      <c r="E2111" s="8" t="s">
        <v>63</v>
      </c>
      <c r="F2111" s="8">
        <v>0</v>
      </c>
      <c r="G2111" s="8">
        <v>3</v>
      </c>
      <c r="H2111" s="6" t="s">
        <v>344</v>
      </c>
      <c r="I2111" s="176" t="s">
        <v>11389</v>
      </c>
      <c r="J2111" s="176" t="s">
        <v>11389</v>
      </c>
      <c r="K2111" s="176" t="s">
        <v>11388</v>
      </c>
      <c r="L2111" s="8">
        <v>14</v>
      </c>
      <c r="M2111" s="116"/>
      <c r="P21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&lt;tr&gt;&lt;td&gt;60802-0300&lt;/td&gt;&lt;td&gt;Paved waterway, type 3&lt;/td&gt;&lt;td&gt;m&lt;/td&gt;&lt;td&gt;PAVED WATERWAY, TYPE 3&lt;/td&gt;&lt;td&gt;LNFT&lt;/td&gt;&lt;td&gt;0&lt;/td&gt;&lt;td&gt;3&lt;/td&gt;&lt;td&gt;N&lt;/td&gt;&lt;td&gt; &lt;/td&gt;&lt;td&gt;&lt;/td&gt;&lt;/tr&gt;</v>
      </c>
      <c r="Q2111" s="106" t="str">
        <f>IF(PayItems[[#This Row],[Date Added / Modified]]&gt;0,TEXT(PayItems[[#This Row],[Date Added / Modified]],"m/d/yyy"),"")</f>
        <v/>
      </c>
    </row>
    <row r="2112" spans="1:17" x14ac:dyDescent="0.2">
      <c r="A2112" s="6" t="s">
        <v>4551</v>
      </c>
      <c r="B2112" s="8" t="s">
        <v>4543</v>
      </c>
      <c r="C2112" s="6" t="s">
        <v>110</v>
      </c>
      <c r="D2112" s="8" t="s">
        <v>4544</v>
      </c>
      <c r="E2112" s="8" t="s">
        <v>63</v>
      </c>
      <c r="F2112" s="8">
        <v>0</v>
      </c>
      <c r="G2112" s="8">
        <v>3</v>
      </c>
      <c r="H2112" s="6" t="s">
        <v>344</v>
      </c>
      <c r="I2112" s="176" t="s">
        <v>11389</v>
      </c>
      <c r="J2112" s="176" t="s">
        <v>11389</v>
      </c>
      <c r="K2112" s="176" t="s">
        <v>11388</v>
      </c>
      <c r="L2112" s="8">
        <v>14</v>
      </c>
      <c r="M2112" s="116"/>
      <c r="P21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&lt;tr&gt;&lt;td&gt;60802-0400&lt;/td&gt;&lt;td&gt;Paved waterway, type 4&lt;/td&gt;&lt;td&gt;m&lt;/td&gt;&lt;td&gt;PAVED WATERWAY, TYPE 4&lt;/td&gt;&lt;td&gt;LNFT&lt;/td&gt;&lt;td&gt;0&lt;/td&gt;&lt;td&gt;3&lt;/td&gt;&lt;td&gt;N&lt;/td&gt;&lt;td&gt; &lt;/td&gt;&lt;td&gt;&lt;/td&gt;&lt;/tr&gt;</v>
      </c>
      <c r="Q2112" s="106" t="str">
        <f>IF(PayItems[[#This Row],[Date Added / Modified]]&gt;0,TEXT(PayItems[[#This Row],[Date Added / Modified]],"m/d/yyy"),"")</f>
        <v/>
      </c>
    </row>
    <row r="2113" spans="1:17" x14ac:dyDescent="0.2">
      <c r="A2113" s="6" t="s">
        <v>4552</v>
      </c>
      <c r="B2113" s="8" t="s">
        <v>4546</v>
      </c>
      <c r="C2113" s="6" t="s">
        <v>110</v>
      </c>
      <c r="D2113" s="8" t="s">
        <v>4547</v>
      </c>
      <c r="E2113" s="8" t="s">
        <v>63</v>
      </c>
      <c r="F2113" s="8">
        <v>0</v>
      </c>
      <c r="G2113" s="8">
        <v>3</v>
      </c>
      <c r="H2113" s="6" t="s">
        <v>344</v>
      </c>
      <c r="I2113" s="176" t="s">
        <v>11389</v>
      </c>
      <c r="J2113" s="176" t="s">
        <v>11389</v>
      </c>
      <c r="K2113" s="176" t="s">
        <v>11388</v>
      </c>
      <c r="L2113" s="8">
        <v>14</v>
      </c>
      <c r="M2113" s="116"/>
      <c r="P21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&lt;tr&gt;&lt;td&gt;60802-0500&lt;/td&gt;&lt;td&gt;Paved waterway, type 5&lt;/td&gt;&lt;td&gt;m&lt;/td&gt;&lt;td&gt;PAVED WATERWAY, TYPE 5&lt;/td&gt;&lt;td&gt;LNFT&lt;/td&gt;&lt;td&gt;0&lt;/td&gt;&lt;td&gt;3&lt;/td&gt;&lt;td&gt;N&lt;/td&gt;&lt;td&gt; &lt;/td&gt;&lt;td&gt;&lt;/td&gt;&lt;/tr&gt;</v>
      </c>
      <c r="Q2113" s="106" t="str">
        <f>IF(PayItems[[#This Row],[Date Added / Modified]]&gt;0,TEXT(PayItems[[#This Row],[Date Added / Modified]],"m/d/yyy"),"")</f>
        <v/>
      </c>
    </row>
    <row r="2114" spans="1:17" x14ac:dyDescent="0.2">
      <c r="A2114" s="6" t="s">
        <v>4553</v>
      </c>
      <c r="B2114" s="8" t="s">
        <v>4546</v>
      </c>
      <c r="C2114" s="6" t="s">
        <v>124</v>
      </c>
      <c r="D2114" s="8" t="s">
        <v>4547</v>
      </c>
      <c r="E2114" s="8" t="s">
        <v>66</v>
      </c>
      <c r="F2114" s="8">
        <v>0</v>
      </c>
      <c r="G2114" s="8">
        <v>3</v>
      </c>
      <c r="H2114" s="6" t="s">
        <v>344</v>
      </c>
      <c r="I2114" s="176" t="s">
        <v>11389</v>
      </c>
      <c r="J2114" s="176" t="s">
        <v>11389</v>
      </c>
      <c r="K2114" s="176" t="s">
        <v>11388</v>
      </c>
      <c r="L2114" s="8">
        <v>14</v>
      </c>
      <c r="M2114" s="116"/>
      <c r="P21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&lt;tr&gt;&lt;td&gt;60803-0500&lt;/td&gt;&lt;td&gt;Paved waterway, type 5&lt;/td&gt;&lt;td&gt;t&lt;/td&gt;&lt;td&gt;PAVED WATERWAY, TYPE 5&lt;/td&gt;&lt;td&gt;TON&lt;/td&gt;&lt;td&gt;0&lt;/td&gt;&lt;td&gt;3&lt;/td&gt;&lt;td&gt;N&lt;/td&gt;&lt;td&gt; &lt;/td&gt;&lt;td&gt;&lt;/td&gt;&lt;/tr&gt;</v>
      </c>
      <c r="Q2114" s="106" t="str">
        <f>IF(PayItems[[#This Row],[Date Added / Modified]]&gt;0,TEXT(PayItems[[#This Row],[Date Added / Modified]],"m/d/yyy"),"")</f>
        <v/>
      </c>
    </row>
    <row r="2115" spans="1:17" x14ac:dyDescent="0.2">
      <c r="A2115" s="6" t="s">
        <v>4554</v>
      </c>
      <c r="B2115" s="6" t="s">
        <v>4557</v>
      </c>
      <c r="C2115" s="6" t="s">
        <v>110</v>
      </c>
      <c r="D2115" s="6" t="s">
        <v>4555</v>
      </c>
      <c r="E2115" s="8" t="s">
        <v>63</v>
      </c>
      <c r="F2115" s="8">
        <v>0</v>
      </c>
      <c r="G2115" s="8">
        <v>3</v>
      </c>
      <c r="H2115" s="6" t="s">
        <v>344</v>
      </c>
      <c r="I2115" s="176" t="s">
        <v>11389</v>
      </c>
      <c r="J2115" s="176" t="s">
        <v>11389</v>
      </c>
      <c r="K2115" s="176" t="s">
        <v>11388</v>
      </c>
      <c r="L2115" s="8">
        <v>14</v>
      </c>
      <c r="M2115" s="116"/>
      <c r="P21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&lt;tr&gt;&lt;td&gt;60810-0000&lt;/td&gt;&lt;td&gt;Drainage chute&lt;/td&gt;&lt;td&gt;m&lt;/td&gt;&lt;td&gt;DRAINAGE CHUTES&lt;/td&gt;&lt;td&gt;LNFT&lt;/td&gt;&lt;td&gt;0&lt;/td&gt;&lt;td&gt;3&lt;/td&gt;&lt;td&gt;N&lt;/td&gt;&lt;td&gt; &lt;/td&gt;&lt;td&gt;&lt;/td&gt;&lt;/tr&gt;</v>
      </c>
      <c r="Q2115" s="106" t="str">
        <f>IF(PayItems[[#This Row],[Date Added / Modified]]&gt;0,TEXT(PayItems[[#This Row],[Date Added / Modified]],"m/d/yyy"),"")</f>
        <v/>
      </c>
    </row>
    <row r="2116" spans="1:17" x14ac:dyDescent="0.2">
      <c r="A2116" s="6" t="s">
        <v>4556</v>
      </c>
      <c r="B2116" s="6" t="s">
        <v>4557</v>
      </c>
      <c r="C2116" s="6" t="s">
        <v>6</v>
      </c>
      <c r="D2116" s="6" t="s">
        <v>4558</v>
      </c>
      <c r="E2116" s="8" t="s">
        <v>59</v>
      </c>
      <c r="F2116" s="8">
        <v>0</v>
      </c>
      <c r="G2116" s="8">
        <v>3</v>
      </c>
      <c r="H2116" s="6" t="s">
        <v>344</v>
      </c>
      <c r="I2116" s="176" t="s">
        <v>11389</v>
      </c>
      <c r="J2116" s="176" t="s">
        <v>11389</v>
      </c>
      <c r="K2116" s="176" t="s">
        <v>11388</v>
      </c>
      <c r="L2116" s="8">
        <v>14</v>
      </c>
      <c r="M2116" s="116"/>
      <c r="P21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&lt;tr&gt;&lt;td&gt;60811-0000&lt;/td&gt;&lt;td&gt;Drainage chute&lt;/td&gt;&lt;td&gt;Each&lt;/td&gt;&lt;td&gt;DRAINAGE CHUTE&lt;/td&gt;&lt;td&gt;EACH&lt;/td&gt;&lt;td&gt;0&lt;/td&gt;&lt;td&gt;3&lt;/td&gt;&lt;td&gt;N&lt;/td&gt;&lt;td&gt; &lt;/td&gt;&lt;td&gt;&lt;/td&gt;&lt;/tr&gt;</v>
      </c>
      <c r="Q2116" s="106" t="str">
        <f>IF(PayItems[[#This Row],[Date Added / Modified]]&gt;0,TEXT(PayItems[[#This Row],[Date Added / Modified]],"m/d/yyy"),"")</f>
        <v/>
      </c>
    </row>
    <row r="2117" spans="1:17" x14ac:dyDescent="0.2">
      <c r="A2117" s="6" t="s">
        <v>4559</v>
      </c>
      <c r="B2117" s="8" t="s">
        <v>4560</v>
      </c>
      <c r="C2117" s="6" t="s">
        <v>109</v>
      </c>
      <c r="D2117" s="8" t="s">
        <v>4561</v>
      </c>
      <c r="E2117" s="8" t="s">
        <v>62</v>
      </c>
      <c r="F2117" s="8">
        <v>0</v>
      </c>
      <c r="G2117" s="8">
        <v>3</v>
      </c>
      <c r="H2117" s="6" t="s">
        <v>344</v>
      </c>
      <c r="I2117" s="176" t="s">
        <v>11389</v>
      </c>
      <c r="J2117" s="176" t="s">
        <v>11389</v>
      </c>
      <c r="K2117" s="176" t="s">
        <v>11388</v>
      </c>
      <c r="L2117" s="8">
        <v>14</v>
      </c>
      <c r="M2117" s="116"/>
      <c r="P21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&lt;tr&gt;&lt;td&gt;60815-0100&lt;/td&gt;&lt;td&gt;Recondition paved waterway, type 1&lt;/td&gt;&lt;td&gt;m2&lt;/td&gt;&lt;td&gt;RECONDITION PAVED WATERWAY, TYPE 1&lt;/td&gt;&lt;td&gt;SQYD&lt;/td&gt;&lt;td&gt;0&lt;/td&gt;&lt;td&gt;3&lt;/td&gt;&lt;td&gt;N&lt;/td&gt;&lt;td&gt; &lt;/td&gt;&lt;td&gt;&lt;/td&gt;&lt;/tr&gt;</v>
      </c>
      <c r="Q2117" s="106" t="str">
        <f>IF(PayItems[[#This Row],[Date Added / Modified]]&gt;0,TEXT(PayItems[[#This Row],[Date Added / Modified]],"m/d/yyy"),"")</f>
        <v/>
      </c>
    </row>
    <row r="2118" spans="1:17" x14ac:dyDescent="0.2">
      <c r="A2118" s="6" t="s">
        <v>4562</v>
      </c>
      <c r="B2118" s="8" t="s">
        <v>4563</v>
      </c>
      <c r="C2118" s="6" t="s">
        <v>109</v>
      </c>
      <c r="D2118" s="8" t="s">
        <v>4564</v>
      </c>
      <c r="E2118" s="8" t="s">
        <v>62</v>
      </c>
      <c r="F2118" s="8">
        <v>0</v>
      </c>
      <c r="G2118" s="8">
        <v>3</v>
      </c>
      <c r="H2118" s="6" t="s">
        <v>344</v>
      </c>
      <c r="I2118" s="176" t="s">
        <v>11389</v>
      </c>
      <c r="J2118" s="176" t="s">
        <v>11389</v>
      </c>
      <c r="K2118" s="176" t="s">
        <v>11388</v>
      </c>
      <c r="L2118" s="8">
        <v>14</v>
      </c>
      <c r="M2118" s="116"/>
      <c r="P21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&lt;tr&gt;&lt;td&gt;60815-0200&lt;/td&gt;&lt;td&gt;Recondition paved waterway, type 2&lt;/td&gt;&lt;td&gt;m2&lt;/td&gt;&lt;td&gt;RECONDITION PAVED WATERWAY, TYPE 2&lt;/td&gt;&lt;td&gt;SQYD&lt;/td&gt;&lt;td&gt;0&lt;/td&gt;&lt;td&gt;3&lt;/td&gt;&lt;td&gt;N&lt;/td&gt;&lt;td&gt; &lt;/td&gt;&lt;td&gt;&lt;/td&gt;&lt;/tr&gt;</v>
      </c>
      <c r="Q2118" s="106" t="str">
        <f>IF(PayItems[[#This Row],[Date Added / Modified]]&gt;0,TEXT(PayItems[[#This Row],[Date Added / Modified]],"m/d/yyy"),"")</f>
        <v/>
      </c>
    </row>
    <row r="2119" spans="1:17" x14ac:dyDescent="0.2">
      <c r="A2119" s="6" t="s">
        <v>4565</v>
      </c>
      <c r="B2119" s="8" t="s">
        <v>4566</v>
      </c>
      <c r="C2119" s="6" t="s">
        <v>109</v>
      </c>
      <c r="D2119" s="8" t="s">
        <v>4567</v>
      </c>
      <c r="E2119" s="8" t="s">
        <v>62</v>
      </c>
      <c r="F2119" s="8">
        <v>0</v>
      </c>
      <c r="G2119" s="8">
        <v>3</v>
      </c>
      <c r="H2119" s="6" t="s">
        <v>344</v>
      </c>
      <c r="I2119" s="176" t="s">
        <v>11389</v>
      </c>
      <c r="J2119" s="176" t="s">
        <v>11389</v>
      </c>
      <c r="K2119" s="176" t="s">
        <v>11388</v>
      </c>
      <c r="L2119" s="8">
        <v>14</v>
      </c>
      <c r="M2119" s="116"/>
      <c r="P21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&lt;tr&gt;&lt;td&gt;60815-0300&lt;/td&gt;&lt;td&gt;Recondition paved waterway, type 3&lt;/td&gt;&lt;td&gt;m2&lt;/td&gt;&lt;td&gt;RECONDITION PAVED WATERWAY, TYPE 3&lt;/td&gt;&lt;td&gt;SQYD&lt;/td&gt;&lt;td&gt;0&lt;/td&gt;&lt;td&gt;3&lt;/td&gt;&lt;td&gt;N&lt;/td&gt;&lt;td&gt; &lt;/td&gt;&lt;td&gt;&lt;/td&gt;&lt;/tr&gt;</v>
      </c>
      <c r="Q2119" s="106" t="str">
        <f>IF(PayItems[[#This Row],[Date Added / Modified]]&gt;0,TEXT(PayItems[[#This Row],[Date Added / Modified]],"m/d/yyy"),"")</f>
        <v/>
      </c>
    </row>
    <row r="2120" spans="1:17" x14ac:dyDescent="0.2">
      <c r="A2120" s="6" t="s">
        <v>4568</v>
      </c>
      <c r="B2120" s="8" t="s">
        <v>4569</v>
      </c>
      <c r="C2120" s="6" t="s">
        <v>109</v>
      </c>
      <c r="D2120" s="8" t="s">
        <v>4570</v>
      </c>
      <c r="E2120" s="8" t="s">
        <v>62</v>
      </c>
      <c r="F2120" s="8">
        <v>0</v>
      </c>
      <c r="G2120" s="8">
        <v>3</v>
      </c>
      <c r="H2120" s="6" t="s">
        <v>344</v>
      </c>
      <c r="I2120" s="176" t="s">
        <v>11389</v>
      </c>
      <c r="J2120" s="176" t="s">
        <v>11389</v>
      </c>
      <c r="K2120" s="176" t="s">
        <v>11388</v>
      </c>
      <c r="L2120" s="8">
        <v>14</v>
      </c>
      <c r="M2120" s="116"/>
      <c r="P21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&lt;tr&gt;&lt;td&gt;60815-0400&lt;/td&gt;&lt;td&gt;Recondition paved waterway, type 4&lt;/td&gt;&lt;td&gt;m2&lt;/td&gt;&lt;td&gt;RECONDITION PAVED WATERWAY, TYPE 4&lt;/td&gt;&lt;td&gt;SQYD&lt;/td&gt;&lt;td&gt;0&lt;/td&gt;&lt;td&gt;3&lt;/td&gt;&lt;td&gt;N&lt;/td&gt;&lt;td&gt; &lt;/td&gt;&lt;td&gt;&lt;/td&gt;&lt;/tr&gt;</v>
      </c>
      <c r="Q2120" s="106" t="str">
        <f>IF(PayItems[[#This Row],[Date Added / Modified]]&gt;0,TEXT(PayItems[[#This Row],[Date Added / Modified]],"m/d/yyy"),"")</f>
        <v/>
      </c>
    </row>
    <row r="2121" spans="1:17" x14ac:dyDescent="0.2">
      <c r="A2121" s="6" t="s">
        <v>4571</v>
      </c>
      <c r="B2121" s="8" t="s">
        <v>4572</v>
      </c>
      <c r="C2121" s="6" t="s">
        <v>109</v>
      </c>
      <c r="D2121" s="8" t="s">
        <v>4573</v>
      </c>
      <c r="E2121" s="8" t="s">
        <v>62</v>
      </c>
      <c r="F2121" s="8">
        <v>0</v>
      </c>
      <c r="G2121" s="8">
        <v>3</v>
      </c>
      <c r="H2121" s="6" t="s">
        <v>344</v>
      </c>
      <c r="I2121" s="176" t="s">
        <v>11389</v>
      </c>
      <c r="J2121" s="176" t="s">
        <v>11389</v>
      </c>
      <c r="K2121" s="176" t="s">
        <v>11388</v>
      </c>
      <c r="L2121" s="8">
        <v>14</v>
      </c>
      <c r="M2121" s="116"/>
      <c r="P21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&lt;tr&gt;&lt;td&gt;60815-0500&lt;/td&gt;&lt;td&gt;Recondition paved waterway, type 5&lt;/td&gt;&lt;td&gt;m2&lt;/td&gt;&lt;td&gt;RECONDITION PAVED WATERWAY, TYPE 5&lt;/td&gt;&lt;td&gt;SQYD&lt;/td&gt;&lt;td&gt;0&lt;/td&gt;&lt;td&gt;3&lt;/td&gt;&lt;td&gt;N&lt;/td&gt;&lt;td&gt; &lt;/td&gt;&lt;td&gt;&lt;/td&gt;&lt;/tr&gt;</v>
      </c>
      <c r="Q2121" s="106" t="str">
        <f>IF(PayItems[[#This Row],[Date Added / Modified]]&gt;0,TEXT(PayItems[[#This Row],[Date Added / Modified]],"m/d/yyy"),"")</f>
        <v/>
      </c>
    </row>
    <row r="2122" spans="1:17" x14ac:dyDescent="0.2">
      <c r="A2122" s="6" t="s">
        <v>4574</v>
      </c>
      <c r="B2122" s="6" t="s">
        <v>4575</v>
      </c>
      <c r="C2122" s="6" t="s">
        <v>110</v>
      </c>
      <c r="D2122" s="6" t="s">
        <v>4576</v>
      </c>
      <c r="E2122" s="8" t="s">
        <v>63</v>
      </c>
      <c r="F2122" s="8">
        <v>0</v>
      </c>
      <c r="G2122" s="8">
        <v>3</v>
      </c>
      <c r="H2122" s="6" t="s">
        <v>344</v>
      </c>
      <c r="I2122" s="176" t="s">
        <v>11389</v>
      </c>
      <c r="J2122" s="176" t="s">
        <v>11389</v>
      </c>
      <c r="K2122" s="176" t="s">
        <v>11388</v>
      </c>
      <c r="L2122" s="8">
        <v>14</v>
      </c>
      <c r="M2122" s="116"/>
      <c r="P21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&lt;tr&gt;&lt;td&gt;60901-0000&lt;/td&gt;&lt;td&gt;Curb, concrete&lt;/td&gt;&lt;td&gt;m&lt;/td&gt;&lt;td&gt;CURB, CONCRETE&lt;/td&gt;&lt;td&gt;LNFT&lt;/td&gt;&lt;td&gt;0&lt;/td&gt;&lt;td&gt;3&lt;/td&gt;&lt;td&gt;N&lt;/td&gt;&lt;td&gt; &lt;/td&gt;&lt;td&gt;&lt;/td&gt;&lt;/tr&gt;</v>
      </c>
      <c r="Q2122" s="106" t="str">
        <f>IF(PayItems[[#This Row],[Date Added / Modified]]&gt;0,TEXT(PayItems[[#This Row],[Date Added / Modified]],"m/d/yyy"),"")</f>
        <v/>
      </c>
    </row>
    <row r="2123" spans="1:17" x14ac:dyDescent="0.2">
      <c r="A2123" s="6" t="s">
        <v>4577</v>
      </c>
      <c r="B2123" s="6" t="s">
        <v>10180</v>
      </c>
      <c r="C2123" s="6" t="s">
        <v>110</v>
      </c>
      <c r="D2123" s="6" t="s">
        <v>10451</v>
      </c>
      <c r="E2123" s="8" t="s">
        <v>63</v>
      </c>
      <c r="F2123" s="8">
        <v>0</v>
      </c>
      <c r="G2123" s="8">
        <v>3</v>
      </c>
      <c r="H2123" s="6" t="s">
        <v>344</v>
      </c>
      <c r="I2123" s="176" t="s">
        <v>11389</v>
      </c>
      <c r="J2123" s="176" t="s">
        <v>11389</v>
      </c>
      <c r="K2123" s="176" t="s">
        <v>11388</v>
      </c>
      <c r="L2123" s="8">
        <v>14</v>
      </c>
      <c r="M2123" s="116"/>
      <c r="P21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&lt;tr&gt;&lt;td&gt;60901-0100&lt;/td&gt;&lt;td&gt;Curb, concrete, 75mm depth&lt;/td&gt;&lt;td&gt;m&lt;/td&gt;&lt;td&gt;CURB, CONCRETE, 3-INCH DEPTH&lt;/td&gt;&lt;td&gt;LNFT&lt;/td&gt;&lt;td&gt;0&lt;/td&gt;&lt;td&gt;3&lt;/td&gt;&lt;td&gt;N&lt;/td&gt;&lt;td&gt; &lt;/td&gt;&lt;td&gt;&lt;/td&gt;&lt;/tr&gt;</v>
      </c>
      <c r="Q2123" s="106" t="str">
        <f>IF(PayItems[[#This Row],[Date Added / Modified]]&gt;0,TEXT(PayItems[[#This Row],[Date Added / Modified]],"m/d/yyy"),"")</f>
        <v/>
      </c>
    </row>
    <row r="2124" spans="1:17" x14ac:dyDescent="0.2">
      <c r="A2124" s="6" t="s">
        <v>4578</v>
      </c>
      <c r="B2124" s="6" t="s">
        <v>4579</v>
      </c>
      <c r="C2124" s="6" t="s">
        <v>110</v>
      </c>
      <c r="D2124" s="6" t="s">
        <v>4580</v>
      </c>
      <c r="E2124" s="8" t="s">
        <v>63</v>
      </c>
      <c r="F2124" s="8">
        <v>0</v>
      </c>
      <c r="G2124" s="8">
        <v>3</v>
      </c>
      <c r="H2124" s="6" t="s">
        <v>344</v>
      </c>
      <c r="I2124" s="176" t="s">
        <v>11389</v>
      </c>
      <c r="J2124" s="176" t="s">
        <v>11389</v>
      </c>
      <c r="K2124" s="176" t="s">
        <v>11388</v>
      </c>
      <c r="L2124" s="8">
        <v>14</v>
      </c>
      <c r="M2124" s="116"/>
      <c r="P21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&lt;tr&gt;&lt;td&gt;60901-0200&lt;/td&gt;&lt;td&gt;Curb, concrete, 100mm depth&lt;/td&gt;&lt;td&gt;m&lt;/td&gt;&lt;td&gt;CURB, CONCRETE, 4-INCH DEPTH&lt;/td&gt;&lt;td&gt;LNFT&lt;/td&gt;&lt;td&gt;0&lt;/td&gt;&lt;td&gt;3&lt;/td&gt;&lt;td&gt;N&lt;/td&gt;&lt;td&gt; &lt;/td&gt;&lt;td&gt;&lt;/td&gt;&lt;/tr&gt;</v>
      </c>
      <c r="Q2124" s="106" t="str">
        <f>IF(PayItems[[#This Row],[Date Added / Modified]]&gt;0,TEXT(PayItems[[#This Row],[Date Added / Modified]],"m/d/yyy"),"")</f>
        <v/>
      </c>
    </row>
    <row r="2125" spans="1:17" x14ac:dyDescent="0.2">
      <c r="A2125" s="6" t="s">
        <v>4581</v>
      </c>
      <c r="B2125" s="6" t="s">
        <v>4582</v>
      </c>
      <c r="C2125" s="6" t="s">
        <v>110</v>
      </c>
      <c r="D2125" s="6" t="s">
        <v>4583</v>
      </c>
      <c r="E2125" s="8" t="s">
        <v>63</v>
      </c>
      <c r="F2125" s="8">
        <v>0</v>
      </c>
      <c r="G2125" s="8">
        <v>3</v>
      </c>
      <c r="H2125" s="6" t="s">
        <v>344</v>
      </c>
      <c r="I2125" s="176" t="s">
        <v>11389</v>
      </c>
      <c r="J2125" s="176" t="s">
        <v>11389</v>
      </c>
      <c r="K2125" s="176" t="s">
        <v>11388</v>
      </c>
      <c r="L2125" s="8">
        <v>14</v>
      </c>
      <c r="M2125" s="116"/>
      <c r="P21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&lt;tr&gt;&lt;td&gt;60901-0300&lt;/td&gt;&lt;td&gt;Curb, concrete, 125mm depth&lt;/td&gt;&lt;td&gt;m&lt;/td&gt;&lt;td&gt;CURB, CONCRETE, 5-INCH DEPTH&lt;/td&gt;&lt;td&gt;LNFT&lt;/td&gt;&lt;td&gt;0&lt;/td&gt;&lt;td&gt;3&lt;/td&gt;&lt;td&gt;N&lt;/td&gt;&lt;td&gt; &lt;/td&gt;&lt;td&gt;&lt;/td&gt;&lt;/tr&gt;</v>
      </c>
      <c r="Q2125" s="106" t="str">
        <f>IF(PayItems[[#This Row],[Date Added / Modified]]&gt;0,TEXT(PayItems[[#This Row],[Date Added / Modified]],"m/d/yyy"),"")</f>
        <v/>
      </c>
    </row>
    <row r="2126" spans="1:17" x14ac:dyDescent="0.2">
      <c r="A2126" s="6" t="s">
        <v>4584</v>
      </c>
      <c r="B2126" s="6" t="s">
        <v>4585</v>
      </c>
      <c r="C2126" s="6" t="s">
        <v>110</v>
      </c>
      <c r="D2126" s="6" t="s">
        <v>4586</v>
      </c>
      <c r="E2126" s="8" t="s">
        <v>63</v>
      </c>
      <c r="F2126" s="8">
        <v>0</v>
      </c>
      <c r="G2126" s="8">
        <v>3</v>
      </c>
      <c r="H2126" s="6" t="s">
        <v>344</v>
      </c>
      <c r="I2126" s="176" t="s">
        <v>11389</v>
      </c>
      <c r="J2126" s="176" t="s">
        <v>11389</v>
      </c>
      <c r="K2126" s="176" t="s">
        <v>11388</v>
      </c>
      <c r="L2126" s="8">
        <v>14</v>
      </c>
      <c r="M2126" s="116"/>
      <c r="P21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&lt;tr&gt;&lt;td&gt;60901-0400&lt;/td&gt;&lt;td&gt;Curb, concrete, 150mm depth&lt;/td&gt;&lt;td&gt;m&lt;/td&gt;&lt;td&gt;CURB, CONCRETE, 6-INCH DEPTH&lt;/td&gt;&lt;td&gt;LNFT&lt;/td&gt;&lt;td&gt;0&lt;/td&gt;&lt;td&gt;3&lt;/td&gt;&lt;td&gt;N&lt;/td&gt;&lt;td&gt; &lt;/td&gt;&lt;td&gt;&lt;/td&gt;&lt;/tr&gt;</v>
      </c>
      <c r="Q2126" s="106" t="str">
        <f>IF(PayItems[[#This Row],[Date Added / Modified]]&gt;0,TEXT(PayItems[[#This Row],[Date Added / Modified]],"m/d/yyy"),"")</f>
        <v/>
      </c>
    </row>
    <row r="2127" spans="1:17" x14ac:dyDescent="0.2">
      <c r="A2127" s="6" t="s">
        <v>4587</v>
      </c>
      <c r="B2127" s="6" t="s">
        <v>4588</v>
      </c>
      <c r="C2127" s="6" t="s">
        <v>110</v>
      </c>
      <c r="D2127" s="6" t="s">
        <v>4589</v>
      </c>
      <c r="E2127" s="8" t="s">
        <v>63</v>
      </c>
      <c r="F2127" s="8">
        <v>0</v>
      </c>
      <c r="G2127" s="8">
        <v>3</v>
      </c>
      <c r="H2127" s="6" t="s">
        <v>344</v>
      </c>
      <c r="I2127" s="176" t="s">
        <v>11389</v>
      </c>
      <c r="J2127" s="176" t="s">
        <v>11389</v>
      </c>
      <c r="K2127" s="176" t="s">
        <v>11388</v>
      </c>
      <c r="L2127" s="8">
        <v>14</v>
      </c>
      <c r="M2127" s="116"/>
      <c r="P21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&lt;tr&gt;&lt;td&gt;60901-0500&lt;/td&gt;&lt;td&gt;Curb, concrete, 175mm depth&lt;/td&gt;&lt;td&gt;m&lt;/td&gt;&lt;td&gt;CURB, CONCRETE, 7-INCH DEPTH&lt;/td&gt;&lt;td&gt;LNFT&lt;/td&gt;&lt;td&gt;0&lt;/td&gt;&lt;td&gt;3&lt;/td&gt;&lt;td&gt;N&lt;/td&gt;&lt;td&gt; &lt;/td&gt;&lt;td&gt;&lt;/td&gt;&lt;/tr&gt;</v>
      </c>
      <c r="Q2127" s="106" t="str">
        <f>IF(PayItems[[#This Row],[Date Added / Modified]]&gt;0,TEXT(PayItems[[#This Row],[Date Added / Modified]],"m/d/yyy"),"")</f>
        <v/>
      </c>
    </row>
    <row r="2128" spans="1:17" x14ac:dyDescent="0.2">
      <c r="A2128" s="6" t="s">
        <v>4590</v>
      </c>
      <c r="B2128" s="6" t="s">
        <v>4591</v>
      </c>
      <c r="C2128" s="6" t="s">
        <v>110</v>
      </c>
      <c r="D2128" s="6" t="s">
        <v>4592</v>
      </c>
      <c r="E2128" s="8" t="s">
        <v>63</v>
      </c>
      <c r="F2128" s="8">
        <v>0</v>
      </c>
      <c r="G2128" s="8">
        <v>3</v>
      </c>
      <c r="H2128" s="6" t="s">
        <v>344</v>
      </c>
      <c r="I2128" s="176" t="s">
        <v>11389</v>
      </c>
      <c r="J2128" s="176" t="s">
        <v>11389</v>
      </c>
      <c r="K2128" s="176" t="s">
        <v>11388</v>
      </c>
      <c r="L2128" s="8">
        <v>14</v>
      </c>
      <c r="M2128" s="116"/>
      <c r="P21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&lt;tr&gt;&lt;td&gt;60901-0600&lt;/td&gt;&lt;td&gt;Curb, concrete, 200mm depth&lt;/td&gt;&lt;td&gt;m&lt;/td&gt;&lt;td&gt;CURB, CONCRETE, 8-INCH DEPTH&lt;/td&gt;&lt;td&gt;LNFT&lt;/td&gt;&lt;td&gt;0&lt;/td&gt;&lt;td&gt;3&lt;/td&gt;&lt;td&gt;N&lt;/td&gt;&lt;td&gt; &lt;/td&gt;&lt;td&gt;&lt;/td&gt;&lt;/tr&gt;</v>
      </c>
      <c r="Q2128" s="106" t="str">
        <f>IF(PayItems[[#This Row],[Date Added / Modified]]&gt;0,TEXT(PayItems[[#This Row],[Date Added / Modified]],"m/d/yyy"),"")</f>
        <v/>
      </c>
    </row>
    <row r="2129" spans="1:17" x14ac:dyDescent="0.2">
      <c r="A2129" s="6" t="s">
        <v>4593</v>
      </c>
      <c r="B2129" s="6" t="s">
        <v>4594</v>
      </c>
      <c r="C2129" s="6" t="s">
        <v>110</v>
      </c>
      <c r="D2129" s="6" t="s">
        <v>4595</v>
      </c>
      <c r="E2129" s="8" t="s">
        <v>63</v>
      </c>
      <c r="F2129" s="8">
        <v>0</v>
      </c>
      <c r="G2129" s="8">
        <v>3</v>
      </c>
      <c r="H2129" s="6" t="s">
        <v>344</v>
      </c>
      <c r="I2129" s="176" t="s">
        <v>11389</v>
      </c>
      <c r="J2129" s="176" t="s">
        <v>11389</v>
      </c>
      <c r="K2129" s="176" t="s">
        <v>11388</v>
      </c>
      <c r="L2129" s="8">
        <v>14</v>
      </c>
      <c r="M2129" s="116"/>
      <c r="P21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&lt;tr&gt;&lt;td&gt;60901-0700&lt;/td&gt;&lt;td&gt;Curb, concrete, 225mm depth&lt;/td&gt;&lt;td&gt;m&lt;/td&gt;&lt;td&gt;CURB, CONCRETE, 9-INCH DEPTH&lt;/td&gt;&lt;td&gt;LNFT&lt;/td&gt;&lt;td&gt;0&lt;/td&gt;&lt;td&gt;3&lt;/td&gt;&lt;td&gt;N&lt;/td&gt;&lt;td&gt; &lt;/td&gt;&lt;td&gt;&lt;/td&gt;&lt;/tr&gt;</v>
      </c>
      <c r="Q2129" s="106" t="str">
        <f>IF(PayItems[[#This Row],[Date Added / Modified]]&gt;0,TEXT(PayItems[[#This Row],[Date Added / Modified]],"m/d/yyy"),"")</f>
        <v/>
      </c>
    </row>
    <row r="2130" spans="1:17" x14ac:dyDescent="0.2">
      <c r="A2130" s="6" t="s">
        <v>4596</v>
      </c>
      <c r="B2130" s="6" t="s">
        <v>4597</v>
      </c>
      <c r="C2130" s="6" t="s">
        <v>110</v>
      </c>
      <c r="D2130" s="6" t="s">
        <v>4598</v>
      </c>
      <c r="E2130" s="8" t="s">
        <v>63</v>
      </c>
      <c r="F2130" s="8">
        <v>0</v>
      </c>
      <c r="G2130" s="8">
        <v>3</v>
      </c>
      <c r="H2130" s="6" t="s">
        <v>344</v>
      </c>
      <c r="I2130" s="176" t="s">
        <v>11389</v>
      </c>
      <c r="J2130" s="176" t="s">
        <v>11389</v>
      </c>
      <c r="K2130" s="176" t="s">
        <v>11388</v>
      </c>
      <c r="L2130" s="8">
        <v>14</v>
      </c>
      <c r="M2130" s="116"/>
      <c r="P21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&lt;tr&gt;&lt;td&gt;60901-0800&lt;/td&gt;&lt;td&gt;Curb, concrete, 250mm depth&lt;/td&gt;&lt;td&gt;m&lt;/td&gt;&lt;td&gt;CURB, CONCRETE, 10-INCH DEPTH&lt;/td&gt;&lt;td&gt;LNFT&lt;/td&gt;&lt;td&gt;0&lt;/td&gt;&lt;td&gt;3&lt;/td&gt;&lt;td&gt;N&lt;/td&gt;&lt;td&gt; &lt;/td&gt;&lt;td&gt;&lt;/td&gt;&lt;/tr&gt;</v>
      </c>
      <c r="Q2130" s="106" t="str">
        <f>IF(PayItems[[#This Row],[Date Added / Modified]]&gt;0,TEXT(PayItems[[#This Row],[Date Added / Modified]],"m/d/yyy"),"")</f>
        <v/>
      </c>
    </row>
    <row r="2131" spans="1:17" x14ac:dyDescent="0.2">
      <c r="A2131" s="6" t="s">
        <v>4599</v>
      </c>
      <c r="B2131" s="6" t="s">
        <v>4600</v>
      </c>
      <c r="C2131" s="6" t="s">
        <v>110</v>
      </c>
      <c r="D2131" s="6" t="s">
        <v>4601</v>
      </c>
      <c r="E2131" s="8" t="s">
        <v>63</v>
      </c>
      <c r="F2131" s="8">
        <v>0</v>
      </c>
      <c r="G2131" s="8">
        <v>3</v>
      </c>
      <c r="H2131" s="6" t="s">
        <v>344</v>
      </c>
      <c r="I2131" s="176" t="s">
        <v>11389</v>
      </c>
      <c r="J2131" s="176" t="s">
        <v>11389</v>
      </c>
      <c r="K2131" s="176" t="s">
        <v>11388</v>
      </c>
      <c r="L2131" s="8">
        <v>14</v>
      </c>
      <c r="M2131" s="116"/>
      <c r="P21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&lt;tr&gt;&lt;td&gt;60901-0900&lt;/td&gt;&lt;td&gt;Curb, concrete, 275mm depth&lt;/td&gt;&lt;td&gt;m&lt;/td&gt;&lt;td&gt;CURB, CONCRETE, 11-INCH DEPTH&lt;/td&gt;&lt;td&gt;LNFT&lt;/td&gt;&lt;td&gt;0&lt;/td&gt;&lt;td&gt;3&lt;/td&gt;&lt;td&gt;N&lt;/td&gt;&lt;td&gt; &lt;/td&gt;&lt;td&gt;&lt;/td&gt;&lt;/tr&gt;</v>
      </c>
      <c r="Q2131" s="106" t="str">
        <f>IF(PayItems[[#This Row],[Date Added / Modified]]&gt;0,TEXT(PayItems[[#This Row],[Date Added / Modified]],"m/d/yyy"),"")</f>
        <v/>
      </c>
    </row>
    <row r="2132" spans="1:17" x14ac:dyDescent="0.2">
      <c r="A2132" s="6" t="s">
        <v>4602</v>
      </c>
      <c r="B2132" s="6" t="s">
        <v>4603</v>
      </c>
      <c r="C2132" s="6" t="s">
        <v>110</v>
      </c>
      <c r="D2132" s="6" t="s">
        <v>4604</v>
      </c>
      <c r="E2132" s="8" t="s">
        <v>63</v>
      </c>
      <c r="F2132" s="8">
        <v>0</v>
      </c>
      <c r="G2132" s="8">
        <v>3</v>
      </c>
      <c r="H2132" s="6" t="s">
        <v>344</v>
      </c>
      <c r="I2132" s="176" t="s">
        <v>11389</v>
      </c>
      <c r="J2132" s="176" t="s">
        <v>11389</v>
      </c>
      <c r="K2132" s="176" t="s">
        <v>11388</v>
      </c>
      <c r="L2132" s="8">
        <v>14</v>
      </c>
      <c r="M2132" s="116"/>
      <c r="P21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&lt;tr&gt;&lt;td&gt;60901-1000&lt;/td&gt;&lt;td&gt;Curb, concrete, 300mm depth&lt;/td&gt;&lt;td&gt;m&lt;/td&gt;&lt;td&gt;CURB, CONCRETE, 12-INCH DEPTH&lt;/td&gt;&lt;td&gt;LNFT&lt;/td&gt;&lt;td&gt;0&lt;/td&gt;&lt;td&gt;3&lt;/td&gt;&lt;td&gt;N&lt;/td&gt;&lt;td&gt; &lt;/td&gt;&lt;td&gt;&lt;/td&gt;&lt;/tr&gt;</v>
      </c>
      <c r="Q2132" s="106" t="str">
        <f>IF(PayItems[[#This Row],[Date Added / Modified]]&gt;0,TEXT(PayItems[[#This Row],[Date Added / Modified]],"m/d/yyy"),"")</f>
        <v/>
      </c>
    </row>
    <row r="2133" spans="1:17" x14ac:dyDescent="0.2">
      <c r="A2133" s="6" t="s">
        <v>4605</v>
      </c>
      <c r="B2133" s="6" t="s">
        <v>4606</v>
      </c>
      <c r="C2133" s="6" t="s">
        <v>110</v>
      </c>
      <c r="D2133" s="6" t="s">
        <v>4607</v>
      </c>
      <c r="E2133" s="8" t="s">
        <v>63</v>
      </c>
      <c r="F2133" s="8">
        <v>0</v>
      </c>
      <c r="G2133" s="8">
        <v>3</v>
      </c>
      <c r="H2133" s="6" t="s">
        <v>344</v>
      </c>
      <c r="I2133" s="176" t="s">
        <v>11389</v>
      </c>
      <c r="J2133" s="176" t="s">
        <v>11389</v>
      </c>
      <c r="K2133" s="176" t="s">
        <v>11388</v>
      </c>
      <c r="L2133" s="8">
        <v>14</v>
      </c>
      <c r="M2133" s="116"/>
      <c r="P21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&lt;tr&gt;&lt;td&gt;60901-1100&lt;/td&gt;&lt;td&gt;Curb, concrete, 325mm depth&lt;/td&gt;&lt;td&gt;m&lt;/td&gt;&lt;td&gt;CURB, CONCRETE, 13-INCH DEPTH&lt;/td&gt;&lt;td&gt;LNFT&lt;/td&gt;&lt;td&gt;0&lt;/td&gt;&lt;td&gt;3&lt;/td&gt;&lt;td&gt;N&lt;/td&gt;&lt;td&gt; &lt;/td&gt;&lt;td&gt;&lt;/td&gt;&lt;/tr&gt;</v>
      </c>
      <c r="Q2133" s="106" t="str">
        <f>IF(PayItems[[#This Row],[Date Added / Modified]]&gt;0,TEXT(PayItems[[#This Row],[Date Added / Modified]],"m/d/yyy"),"")</f>
        <v/>
      </c>
    </row>
    <row r="2134" spans="1:17" x14ac:dyDescent="0.2">
      <c r="A2134" s="6" t="s">
        <v>4608</v>
      </c>
      <c r="B2134" s="6" t="s">
        <v>4609</v>
      </c>
      <c r="C2134" s="6" t="s">
        <v>110</v>
      </c>
      <c r="D2134" s="6" t="s">
        <v>4610</v>
      </c>
      <c r="E2134" s="8" t="s">
        <v>63</v>
      </c>
      <c r="F2134" s="8">
        <v>0</v>
      </c>
      <c r="G2134" s="8">
        <v>3</v>
      </c>
      <c r="H2134" s="6" t="s">
        <v>344</v>
      </c>
      <c r="I2134" s="176" t="s">
        <v>11389</v>
      </c>
      <c r="J2134" s="176" t="s">
        <v>11389</v>
      </c>
      <c r="K2134" s="176" t="s">
        <v>11388</v>
      </c>
      <c r="L2134" s="8">
        <v>14</v>
      </c>
      <c r="M2134" s="116"/>
      <c r="P21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&lt;tr&gt;&lt;td&gt;60901-1200&lt;/td&gt;&lt;td&gt;Curb, concrete, 350mm depth&lt;/td&gt;&lt;td&gt;m&lt;/td&gt;&lt;td&gt;CURB, CONCRETE, 14-INCH DEPTH&lt;/td&gt;&lt;td&gt;LNFT&lt;/td&gt;&lt;td&gt;0&lt;/td&gt;&lt;td&gt;3&lt;/td&gt;&lt;td&gt;N&lt;/td&gt;&lt;td&gt; &lt;/td&gt;&lt;td&gt;&lt;/td&gt;&lt;/tr&gt;</v>
      </c>
      <c r="Q2134" s="106" t="str">
        <f>IF(PayItems[[#This Row],[Date Added / Modified]]&gt;0,TEXT(PayItems[[#This Row],[Date Added / Modified]],"m/d/yyy"),"")</f>
        <v/>
      </c>
    </row>
    <row r="2135" spans="1:17" x14ac:dyDescent="0.2">
      <c r="A2135" s="6" t="s">
        <v>4611</v>
      </c>
      <c r="B2135" s="6" t="s">
        <v>4612</v>
      </c>
      <c r="C2135" s="6" t="s">
        <v>110</v>
      </c>
      <c r="D2135" s="6" t="s">
        <v>4613</v>
      </c>
      <c r="E2135" s="8" t="s">
        <v>63</v>
      </c>
      <c r="F2135" s="8">
        <v>0</v>
      </c>
      <c r="G2135" s="8">
        <v>3</v>
      </c>
      <c r="H2135" s="6" t="s">
        <v>344</v>
      </c>
      <c r="I2135" s="176" t="s">
        <v>11389</v>
      </c>
      <c r="J2135" s="176" t="s">
        <v>11389</v>
      </c>
      <c r="K2135" s="176" t="s">
        <v>11388</v>
      </c>
      <c r="L2135" s="8">
        <v>14</v>
      </c>
      <c r="M2135" s="116"/>
      <c r="P21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&lt;tr&gt;&lt;td&gt;60901-1300&lt;/td&gt;&lt;td&gt;Curb, concrete, 375mm depth&lt;/td&gt;&lt;td&gt;m&lt;/td&gt;&lt;td&gt;CURB, CONCRETE, 15-INCH DEPTH&lt;/td&gt;&lt;td&gt;LNFT&lt;/td&gt;&lt;td&gt;0&lt;/td&gt;&lt;td&gt;3&lt;/td&gt;&lt;td&gt;N&lt;/td&gt;&lt;td&gt; &lt;/td&gt;&lt;td&gt;&lt;/td&gt;&lt;/tr&gt;</v>
      </c>
      <c r="Q2135" s="106" t="str">
        <f>IF(PayItems[[#This Row],[Date Added / Modified]]&gt;0,TEXT(PayItems[[#This Row],[Date Added / Modified]],"m/d/yyy"),"")</f>
        <v/>
      </c>
    </row>
    <row r="2136" spans="1:17" x14ac:dyDescent="0.2">
      <c r="A2136" s="6" t="s">
        <v>4614</v>
      </c>
      <c r="B2136" s="6" t="s">
        <v>4615</v>
      </c>
      <c r="C2136" s="6" t="s">
        <v>110</v>
      </c>
      <c r="D2136" s="6" t="s">
        <v>4616</v>
      </c>
      <c r="E2136" s="8" t="s">
        <v>63</v>
      </c>
      <c r="F2136" s="8">
        <v>0</v>
      </c>
      <c r="G2136" s="8">
        <v>3</v>
      </c>
      <c r="H2136" s="6" t="s">
        <v>344</v>
      </c>
      <c r="I2136" s="176" t="s">
        <v>11389</v>
      </c>
      <c r="J2136" s="176" t="s">
        <v>11389</v>
      </c>
      <c r="K2136" s="176" t="s">
        <v>11388</v>
      </c>
      <c r="L2136" s="8">
        <v>14</v>
      </c>
      <c r="M2136" s="116"/>
      <c r="P21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&lt;tr&gt;&lt;td&gt;60901-1500&lt;/td&gt;&lt;td&gt;Curb, concrete, 400mm depth&lt;/td&gt;&lt;td&gt;m&lt;/td&gt;&lt;td&gt;CURB, CONCRETE, 16-INCH DEPTH&lt;/td&gt;&lt;td&gt;LNFT&lt;/td&gt;&lt;td&gt;0&lt;/td&gt;&lt;td&gt;3&lt;/td&gt;&lt;td&gt;N&lt;/td&gt;&lt;td&gt; &lt;/td&gt;&lt;td&gt;&lt;/td&gt;&lt;/tr&gt;</v>
      </c>
      <c r="Q2136" s="106" t="str">
        <f>IF(PayItems[[#This Row],[Date Added / Modified]]&gt;0,TEXT(PayItems[[#This Row],[Date Added / Modified]],"m/d/yyy"),"")</f>
        <v/>
      </c>
    </row>
    <row r="2137" spans="1:17" x14ac:dyDescent="0.2">
      <c r="A2137" s="6" t="s">
        <v>4617</v>
      </c>
      <c r="B2137" s="6" t="s">
        <v>4618</v>
      </c>
      <c r="C2137" s="6" t="s">
        <v>110</v>
      </c>
      <c r="D2137" s="6" t="s">
        <v>4619</v>
      </c>
      <c r="E2137" s="8" t="s">
        <v>63</v>
      </c>
      <c r="F2137" s="8">
        <v>0</v>
      </c>
      <c r="G2137" s="8">
        <v>3</v>
      </c>
      <c r="H2137" s="6" t="s">
        <v>344</v>
      </c>
      <c r="I2137" s="176" t="s">
        <v>11389</v>
      </c>
      <c r="J2137" s="176" t="s">
        <v>11389</v>
      </c>
      <c r="K2137" s="176" t="s">
        <v>11388</v>
      </c>
      <c r="L2137" s="8">
        <v>14</v>
      </c>
      <c r="M2137" s="116"/>
      <c r="P21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&lt;tr&gt;&lt;td&gt;60901-1600&lt;/td&gt;&lt;td&gt;Curb, concrete, 425mm depth&lt;/td&gt;&lt;td&gt;m&lt;/td&gt;&lt;td&gt;CURB, CONCRETE, 17-INCH DEPTH&lt;/td&gt;&lt;td&gt;LNFT&lt;/td&gt;&lt;td&gt;0&lt;/td&gt;&lt;td&gt;3&lt;/td&gt;&lt;td&gt;N&lt;/td&gt;&lt;td&gt; &lt;/td&gt;&lt;td&gt;&lt;/td&gt;&lt;/tr&gt;</v>
      </c>
      <c r="Q2137" s="106" t="str">
        <f>IF(PayItems[[#This Row],[Date Added / Modified]]&gt;0,TEXT(PayItems[[#This Row],[Date Added / Modified]],"m/d/yyy"),"")</f>
        <v/>
      </c>
    </row>
    <row r="2138" spans="1:17" x14ac:dyDescent="0.2">
      <c r="A2138" s="6" t="s">
        <v>4620</v>
      </c>
      <c r="B2138" s="6" t="s">
        <v>4621</v>
      </c>
      <c r="C2138" s="6" t="s">
        <v>110</v>
      </c>
      <c r="D2138" s="6" t="s">
        <v>4622</v>
      </c>
      <c r="E2138" s="8" t="s">
        <v>63</v>
      </c>
      <c r="F2138" s="8">
        <v>0</v>
      </c>
      <c r="G2138" s="8">
        <v>3</v>
      </c>
      <c r="H2138" s="6" t="s">
        <v>344</v>
      </c>
      <c r="I2138" s="176" t="s">
        <v>11389</v>
      </c>
      <c r="J2138" s="176" t="s">
        <v>11389</v>
      </c>
      <c r="K2138" s="176" t="s">
        <v>11388</v>
      </c>
      <c r="L2138" s="8">
        <v>14</v>
      </c>
      <c r="M2138" s="116"/>
      <c r="P21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&lt;tr&gt;&lt;td&gt;60901-1700&lt;/td&gt;&lt;td&gt;Curb, concrete, 450mm depth&lt;/td&gt;&lt;td&gt;m&lt;/td&gt;&lt;td&gt;CURB, CONCRETE, 18-INCH DEPTH&lt;/td&gt;&lt;td&gt;LNFT&lt;/td&gt;&lt;td&gt;0&lt;/td&gt;&lt;td&gt;3&lt;/td&gt;&lt;td&gt;N&lt;/td&gt;&lt;td&gt; &lt;/td&gt;&lt;td&gt;&lt;/td&gt;&lt;/tr&gt;</v>
      </c>
      <c r="Q2138" s="106" t="str">
        <f>IF(PayItems[[#This Row],[Date Added / Modified]]&gt;0,TEXT(PayItems[[#This Row],[Date Added / Modified]],"m/d/yyy"),"")</f>
        <v/>
      </c>
    </row>
    <row r="2139" spans="1:17" x14ac:dyDescent="0.2">
      <c r="A2139" s="6" t="s">
        <v>4623</v>
      </c>
      <c r="B2139" s="6" t="s">
        <v>4624</v>
      </c>
      <c r="C2139" s="6" t="s">
        <v>110</v>
      </c>
      <c r="D2139" s="6" t="s">
        <v>4625</v>
      </c>
      <c r="E2139" s="8" t="s">
        <v>63</v>
      </c>
      <c r="F2139" s="8">
        <v>0</v>
      </c>
      <c r="G2139" s="8">
        <v>3</v>
      </c>
      <c r="H2139" s="6" t="s">
        <v>344</v>
      </c>
      <c r="I2139" s="176" t="s">
        <v>11389</v>
      </c>
      <c r="J2139" s="176" t="s">
        <v>11389</v>
      </c>
      <c r="K2139" s="176" t="s">
        <v>11388</v>
      </c>
      <c r="L2139" s="8">
        <v>14</v>
      </c>
      <c r="M2139" s="116"/>
      <c r="P21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&lt;tr&gt;&lt;td&gt;60901-1800&lt;/td&gt;&lt;td&gt;Curb, concrete, 475mm depth&lt;/td&gt;&lt;td&gt;m&lt;/td&gt;&lt;td&gt;CURB, CONCRETE, 19-INCH DEPTH&lt;/td&gt;&lt;td&gt;LNFT&lt;/td&gt;&lt;td&gt;0&lt;/td&gt;&lt;td&gt;3&lt;/td&gt;&lt;td&gt;N&lt;/td&gt;&lt;td&gt; &lt;/td&gt;&lt;td&gt;&lt;/td&gt;&lt;/tr&gt;</v>
      </c>
      <c r="Q2139" s="106" t="str">
        <f>IF(PayItems[[#This Row],[Date Added / Modified]]&gt;0,TEXT(PayItems[[#This Row],[Date Added / Modified]],"m/d/yyy"),"")</f>
        <v/>
      </c>
    </row>
    <row r="2140" spans="1:17" x14ac:dyDescent="0.2">
      <c r="A2140" s="6" t="s">
        <v>4626</v>
      </c>
      <c r="B2140" s="6" t="s">
        <v>4627</v>
      </c>
      <c r="C2140" s="6" t="s">
        <v>110</v>
      </c>
      <c r="D2140" s="6" t="s">
        <v>4628</v>
      </c>
      <c r="E2140" s="8" t="s">
        <v>63</v>
      </c>
      <c r="F2140" s="8">
        <v>0</v>
      </c>
      <c r="G2140" s="8">
        <v>3</v>
      </c>
      <c r="H2140" s="6" t="s">
        <v>344</v>
      </c>
      <c r="I2140" s="176" t="s">
        <v>11389</v>
      </c>
      <c r="J2140" s="176" t="s">
        <v>11389</v>
      </c>
      <c r="K2140" s="176" t="s">
        <v>11388</v>
      </c>
      <c r="L2140" s="8">
        <v>14</v>
      </c>
      <c r="M2140" s="116"/>
      <c r="P21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&lt;tr&gt;&lt;td&gt;60901-1900&lt;/td&gt;&lt;td&gt;Curb, concrete, 500mm depth&lt;/td&gt;&lt;td&gt;m&lt;/td&gt;&lt;td&gt;CURB, CONCRETE, 20-INCH DEPTH&lt;/td&gt;&lt;td&gt;LNFT&lt;/td&gt;&lt;td&gt;0&lt;/td&gt;&lt;td&gt;3&lt;/td&gt;&lt;td&gt;N&lt;/td&gt;&lt;td&gt; &lt;/td&gt;&lt;td&gt;&lt;/td&gt;&lt;/tr&gt;</v>
      </c>
      <c r="Q2140" s="106" t="str">
        <f>IF(PayItems[[#This Row],[Date Added / Modified]]&gt;0,TEXT(PayItems[[#This Row],[Date Added / Modified]],"m/d/yyy"),"")</f>
        <v/>
      </c>
    </row>
    <row r="2141" spans="1:17" x14ac:dyDescent="0.2">
      <c r="A2141" s="6" t="s">
        <v>4629</v>
      </c>
      <c r="B2141" s="6" t="s">
        <v>10181</v>
      </c>
      <c r="C2141" s="6" t="s">
        <v>110</v>
      </c>
      <c r="D2141" s="6" t="s">
        <v>10452</v>
      </c>
      <c r="E2141" s="8" t="s">
        <v>63</v>
      </c>
      <c r="F2141" s="8">
        <v>0</v>
      </c>
      <c r="G2141" s="8">
        <v>3</v>
      </c>
      <c r="H2141" s="6" t="s">
        <v>344</v>
      </c>
      <c r="I2141" s="176" t="s">
        <v>11389</v>
      </c>
      <c r="J2141" s="176" t="s">
        <v>11389</v>
      </c>
      <c r="K2141" s="176" t="s">
        <v>11388</v>
      </c>
      <c r="L2141" s="8">
        <v>14</v>
      </c>
      <c r="M2141" s="116"/>
      <c r="P21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&lt;tr&gt;&lt;td&gt;60901-2000&lt;/td&gt;&lt;td&gt;Curb, asphalt, 75mm depth&lt;/td&gt;&lt;td&gt;m&lt;/td&gt;&lt;td&gt;CURB, ASPHALT, 3-INCH DEPTH&lt;/td&gt;&lt;td&gt;LNFT&lt;/td&gt;&lt;td&gt;0&lt;/td&gt;&lt;td&gt;3&lt;/td&gt;&lt;td&gt;N&lt;/td&gt;&lt;td&gt; &lt;/td&gt;&lt;td&gt;&lt;/td&gt;&lt;/tr&gt;</v>
      </c>
      <c r="Q2141" s="106" t="str">
        <f>IF(PayItems[[#This Row],[Date Added / Modified]]&gt;0,TEXT(PayItems[[#This Row],[Date Added / Modified]],"m/d/yyy"),"")</f>
        <v/>
      </c>
    </row>
    <row r="2142" spans="1:17" x14ac:dyDescent="0.2">
      <c r="A2142" s="6" t="s">
        <v>4630</v>
      </c>
      <c r="B2142" s="6" t="s">
        <v>4631</v>
      </c>
      <c r="C2142" s="6" t="s">
        <v>110</v>
      </c>
      <c r="D2142" s="6" t="s">
        <v>4632</v>
      </c>
      <c r="E2142" s="8" t="s">
        <v>63</v>
      </c>
      <c r="F2142" s="8">
        <v>0</v>
      </c>
      <c r="G2142" s="8">
        <v>3</v>
      </c>
      <c r="H2142" s="6" t="s">
        <v>344</v>
      </c>
      <c r="I2142" s="176" t="s">
        <v>11389</v>
      </c>
      <c r="J2142" s="176" t="s">
        <v>11389</v>
      </c>
      <c r="K2142" s="176" t="s">
        <v>11388</v>
      </c>
      <c r="L2142" s="8">
        <v>14</v>
      </c>
      <c r="M2142" s="116"/>
      <c r="P21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&lt;tr&gt;&lt;td&gt;60901-2100&lt;/td&gt;&lt;td&gt;Curb, asphalt, 100mm depth&lt;/td&gt;&lt;td&gt;m&lt;/td&gt;&lt;td&gt;CURB, ASPHALT, 4-INCH DEPTH&lt;/td&gt;&lt;td&gt;LNFT&lt;/td&gt;&lt;td&gt;0&lt;/td&gt;&lt;td&gt;3&lt;/td&gt;&lt;td&gt;N&lt;/td&gt;&lt;td&gt; &lt;/td&gt;&lt;td&gt;&lt;/td&gt;&lt;/tr&gt;</v>
      </c>
      <c r="Q2142" s="106" t="str">
        <f>IF(PayItems[[#This Row],[Date Added / Modified]]&gt;0,TEXT(PayItems[[#This Row],[Date Added / Modified]],"m/d/yyy"),"")</f>
        <v/>
      </c>
    </row>
    <row r="2143" spans="1:17" x14ac:dyDescent="0.2">
      <c r="A2143" s="6" t="s">
        <v>4633</v>
      </c>
      <c r="B2143" s="6" t="s">
        <v>4634</v>
      </c>
      <c r="C2143" s="6" t="s">
        <v>110</v>
      </c>
      <c r="D2143" s="6" t="s">
        <v>4635</v>
      </c>
      <c r="E2143" s="8" t="s">
        <v>63</v>
      </c>
      <c r="F2143" s="8">
        <v>0</v>
      </c>
      <c r="G2143" s="8">
        <v>3</v>
      </c>
      <c r="H2143" s="6" t="s">
        <v>344</v>
      </c>
      <c r="I2143" s="176" t="s">
        <v>11389</v>
      </c>
      <c r="J2143" s="176" t="s">
        <v>11389</v>
      </c>
      <c r="K2143" s="176" t="s">
        <v>11388</v>
      </c>
      <c r="L2143" s="8">
        <v>14</v>
      </c>
      <c r="M2143" s="116"/>
      <c r="P21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&lt;tr&gt;&lt;td&gt;60901-2200&lt;/td&gt;&lt;td&gt;Curb, asphalt, 125mm depth&lt;/td&gt;&lt;td&gt;m&lt;/td&gt;&lt;td&gt;CURB, ASPHALT, 5-INCH DEPTH&lt;/td&gt;&lt;td&gt;LNFT&lt;/td&gt;&lt;td&gt;0&lt;/td&gt;&lt;td&gt;3&lt;/td&gt;&lt;td&gt;N&lt;/td&gt;&lt;td&gt; &lt;/td&gt;&lt;td&gt;&lt;/td&gt;&lt;/tr&gt;</v>
      </c>
      <c r="Q2143" s="106" t="str">
        <f>IF(PayItems[[#This Row],[Date Added / Modified]]&gt;0,TEXT(PayItems[[#This Row],[Date Added / Modified]],"m/d/yyy"),"")</f>
        <v/>
      </c>
    </row>
    <row r="2144" spans="1:17" x14ac:dyDescent="0.2">
      <c r="A2144" s="6" t="s">
        <v>4636</v>
      </c>
      <c r="B2144" s="6" t="s">
        <v>4637</v>
      </c>
      <c r="C2144" s="6" t="s">
        <v>110</v>
      </c>
      <c r="D2144" s="6" t="s">
        <v>4638</v>
      </c>
      <c r="E2144" s="8" t="s">
        <v>63</v>
      </c>
      <c r="F2144" s="8">
        <v>0</v>
      </c>
      <c r="G2144" s="8">
        <v>3</v>
      </c>
      <c r="H2144" s="6" t="s">
        <v>344</v>
      </c>
      <c r="I2144" s="176" t="s">
        <v>11389</v>
      </c>
      <c r="J2144" s="176" t="s">
        <v>11389</v>
      </c>
      <c r="K2144" s="176" t="s">
        <v>11388</v>
      </c>
      <c r="L2144" s="8">
        <v>14</v>
      </c>
      <c r="M2144" s="116"/>
      <c r="P21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&lt;tr&gt;&lt;td&gt;60901-2300&lt;/td&gt;&lt;td&gt;Curb, asphalt, 150mm depth&lt;/td&gt;&lt;td&gt;m&lt;/td&gt;&lt;td&gt;CURB, ASPHALT, 6-INCH DEPTH&lt;/td&gt;&lt;td&gt;LNFT&lt;/td&gt;&lt;td&gt;0&lt;/td&gt;&lt;td&gt;3&lt;/td&gt;&lt;td&gt;N&lt;/td&gt;&lt;td&gt; &lt;/td&gt;&lt;td&gt;&lt;/td&gt;&lt;/tr&gt;</v>
      </c>
      <c r="Q2144" s="106" t="str">
        <f>IF(PayItems[[#This Row],[Date Added / Modified]]&gt;0,TEXT(PayItems[[#This Row],[Date Added / Modified]],"m/d/yyy"),"")</f>
        <v/>
      </c>
    </row>
    <row r="2145" spans="1:17" x14ac:dyDescent="0.2">
      <c r="A2145" s="6" t="s">
        <v>4639</v>
      </c>
      <c r="B2145" s="6" t="s">
        <v>4640</v>
      </c>
      <c r="C2145" s="6" t="s">
        <v>110</v>
      </c>
      <c r="D2145" s="6" t="s">
        <v>4641</v>
      </c>
      <c r="E2145" s="8" t="s">
        <v>63</v>
      </c>
      <c r="F2145" s="8">
        <v>0</v>
      </c>
      <c r="G2145" s="8">
        <v>3</v>
      </c>
      <c r="H2145" s="6" t="s">
        <v>344</v>
      </c>
      <c r="I2145" s="176" t="s">
        <v>11389</v>
      </c>
      <c r="J2145" s="176" t="s">
        <v>11389</v>
      </c>
      <c r="K2145" s="176" t="s">
        <v>11388</v>
      </c>
      <c r="L2145" s="8">
        <v>14</v>
      </c>
      <c r="M2145" s="116"/>
      <c r="P21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&lt;tr&gt;&lt;td&gt;60901-2400&lt;/td&gt;&lt;td&gt;Curb, asphalt, 175mm depth&lt;/td&gt;&lt;td&gt;m&lt;/td&gt;&lt;td&gt;CURB, ASPHALT, 7-INCH DEPTH&lt;/td&gt;&lt;td&gt;LNFT&lt;/td&gt;&lt;td&gt;0&lt;/td&gt;&lt;td&gt;3&lt;/td&gt;&lt;td&gt;N&lt;/td&gt;&lt;td&gt; &lt;/td&gt;&lt;td&gt;&lt;/td&gt;&lt;/tr&gt;</v>
      </c>
      <c r="Q2145" s="106" t="str">
        <f>IF(PayItems[[#This Row],[Date Added / Modified]]&gt;0,TEXT(PayItems[[#This Row],[Date Added / Modified]],"m/d/yyy"),"")</f>
        <v/>
      </c>
    </row>
    <row r="2146" spans="1:17" x14ac:dyDescent="0.2">
      <c r="A2146" s="6" t="s">
        <v>4642</v>
      </c>
      <c r="B2146" s="6" t="s">
        <v>4643</v>
      </c>
      <c r="C2146" s="6" t="s">
        <v>110</v>
      </c>
      <c r="D2146" s="6" t="s">
        <v>4644</v>
      </c>
      <c r="E2146" s="8" t="s">
        <v>63</v>
      </c>
      <c r="F2146" s="8">
        <v>0</v>
      </c>
      <c r="G2146" s="8">
        <v>3</v>
      </c>
      <c r="H2146" s="6" t="s">
        <v>344</v>
      </c>
      <c r="I2146" s="176" t="s">
        <v>11389</v>
      </c>
      <c r="J2146" s="176" t="s">
        <v>11389</v>
      </c>
      <c r="K2146" s="176" t="s">
        <v>11388</v>
      </c>
      <c r="L2146" s="8">
        <v>14</v>
      </c>
      <c r="M2146" s="116"/>
      <c r="P21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&lt;tr&gt;&lt;td&gt;60901-2500&lt;/td&gt;&lt;td&gt;Curb, asphalt, 200mm depth&lt;/td&gt;&lt;td&gt;m&lt;/td&gt;&lt;td&gt;CURB, ASPHALT, 8-INCH DEPTH&lt;/td&gt;&lt;td&gt;LNFT&lt;/td&gt;&lt;td&gt;0&lt;/td&gt;&lt;td&gt;3&lt;/td&gt;&lt;td&gt;N&lt;/td&gt;&lt;td&gt; &lt;/td&gt;&lt;td&gt;&lt;/td&gt;&lt;/tr&gt;</v>
      </c>
      <c r="Q2146" s="106" t="str">
        <f>IF(PayItems[[#This Row],[Date Added / Modified]]&gt;0,TEXT(PayItems[[#This Row],[Date Added / Modified]],"m/d/yyy"),"")</f>
        <v/>
      </c>
    </row>
    <row r="2147" spans="1:17" x14ac:dyDescent="0.2">
      <c r="A2147" s="6" t="s">
        <v>4645</v>
      </c>
      <c r="B2147" s="6" t="s">
        <v>4646</v>
      </c>
      <c r="C2147" s="6" t="s">
        <v>110</v>
      </c>
      <c r="D2147" s="6" t="s">
        <v>4647</v>
      </c>
      <c r="E2147" s="8" t="s">
        <v>63</v>
      </c>
      <c r="F2147" s="8">
        <v>0</v>
      </c>
      <c r="G2147" s="8">
        <v>3</v>
      </c>
      <c r="H2147" s="6" t="s">
        <v>344</v>
      </c>
      <c r="I2147" s="176" t="s">
        <v>11389</v>
      </c>
      <c r="J2147" s="176" t="s">
        <v>11389</v>
      </c>
      <c r="K2147" s="176" t="s">
        <v>11388</v>
      </c>
      <c r="L2147" s="8">
        <v>14</v>
      </c>
      <c r="M2147" s="116"/>
      <c r="P21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&lt;tr&gt;&lt;td&gt;60901-2550&lt;/td&gt;&lt;td&gt;Curb, asphalt, 250mm depth&lt;/td&gt;&lt;td&gt;m&lt;/td&gt;&lt;td&gt;CURB, ASPHALT, 10-INCH DEPTH&lt;/td&gt;&lt;td&gt;LNFT&lt;/td&gt;&lt;td&gt;0&lt;/td&gt;&lt;td&gt;3&lt;/td&gt;&lt;td&gt;N&lt;/td&gt;&lt;td&gt; &lt;/td&gt;&lt;td&gt;&lt;/td&gt;&lt;/tr&gt;</v>
      </c>
      <c r="Q2147" s="106" t="str">
        <f>IF(PayItems[[#This Row],[Date Added / Modified]]&gt;0,TEXT(PayItems[[#This Row],[Date Added / Modified]],"m/d/yyy"),"")</f>
        <v/>
      </c>
    </row>
    <row r="2148" spans="1:17" x14ac:dyDescent="0.2">
      <c r="A2148" s="6" t="s">
        <v>4648</v>
      </c>
      <c r="B2148" s="6" t="s">
        <v>10182</v>
      </c>
      <c r="C2148" s="6" t="s">
        <v>110</v>
      </c>
      <c r="D2148" s="6" t="s">
        <v>10453</v>
      </c>
      <c r="E2148" s="8" t="s">
        <v>63</v>
      </c>
      <c r="F2148" s="8">
        <v>0</v>
      </c>
      <c r="G2148" s="8">
        <v>3</v>
      </c>
      <c r="H2148" s="6" t="s">
        <v>344</v>
      </c>
      <c r="I2148" s="176" t="s">
        <v>11389</v>
      </c>
      <c r="J2148" s="176" t="s">
        <v>11389</v>
      </c>
      <c r="K2148" s="176" t="s">
        <v>11388</v>
      </c>
      <c r="L2148" s="8">
        <v>14</v>
      </c>
      <c r="M2148" s="116"/>
      <c r="P21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&lt;tr&gt;&lt;td&gt;60901-2600&lt;/td&gt;&lt;td&gt;Curb, stone, type 1, 75mm depth&lt;/td&gt;&lt;td&gt;m&lt;/td&gt;&lt;td&gt;CURB, STONE, TYPE 1, 3-INCH DEPTH&lt;/td&gt;&lt;td&gt;LNFT&lt;/td&gt;&lt;td&gt;0&lt;/td&gt;&lt;td&gt;3&lt;/td&gt;&lt;td&gt;N&lt;/td&gt;&lt;td&gt; &lt;/td&gt;&lt;td&gt;&lt;/td&gt;&lt;/tr&gt;</v>
      </c>
      <c r="Q2148" s="106" t="str">
        <f>IF(PayItems[[#This Row],[Date Added / Modified]]&gt;0,TEXT(PayItems[[#This Row],[Date Added / Modified]],"m/d/yyy"),"")</f>
        <v/>
      </c>
    </row>
    <row r="2149" spans="1:17" x14ac:dyDescent="0.2">
      <c r="A2149" s="6" t="s">
        <v>4649</v>
      </c>
      <c r="B2149" s="6" t="s">
        <v>4650</v>
      </c>
      <c r="C2149" s="6" t="s">
        <v>110</v>
      </c>
      <c r="D2149" s="6" t="s">
        <v>4651</v>
      </c>
      <c r="E2149" s="8" t="s">
        <v>63</v>
      </c>
      <c r="F2149" s="8">
        <v>0</v>
      </c>
      <c r="G2149" s="8">
        <v>3</v>
      </c>
      <c r="H2149" s="6" t="s">
        <v>344</v>
      </c>
      <c r="I2149" s="176" t="s">
        <v>11389</v>
      </c>
      <c r="J2149" s="176" t="s">
        <v>11389</v>
      </c>
      <c r="K2149" s="176" t="s">
        <v>11388</v>
      </c>
      <c r="L2149" s="8">
        <v>14</v>
      </c>
      <c r="M2149" s="116"/>
      <c r="P21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&lt;tr&gt;&lt;td&gt;60901-2700&lt;/td&gt;&lt;td&gt;Curb, stone, type 1, 100mm depth&lt;/td&gt;&lt;td&gt;m&lt;/td&gt;&lt;td&gt;CURB, STONE, TYPE 1, 4-INCH DEPTH&lt;/td&gt;&lt;td&gt;LNFT&lt;/td&gt;&lt;td&gt;0&lt;/td&gt;&lt;td&gt;3&lt;/td&gt;&lt;td&gt;N&lt;/td&gt;&lt;td&gt; &lt;/td&gt;&lt;td&gt;&lt;/td&gt;&lt;/tr&gt;</v>
      </c>
      <c r="Q2149" s="106" t="str">
        <f>IF(PayItems[[#This Row],[Date Added / Modified]]&gt;0,TEXT(PayItems[[#This Row],[Date Added / Modified]],"m/d/yyy"),"")</f>
        <v/>
      </c>
    </row>
    <row r="2150" spans="1:17" x14ac:dyDescent="0.2">
      <c r="A2150" s="6" t="s">
        <v>4652</v>
      </c>
      <c r="B2150" s="6" t="s">
        <v>4653</v>
      </c>
      <c r="C2150" s="6" t="s">
        <v>110</v>
      </c>
      <c r="D2150" s="6" t="s">
        <v>4654</v>
      </c>
      <c r="E2150" s="8" t="s">
        <v>63</v>
      </c>
      <c r="F2150" s="8">
        <v>0</v>
      </c>
      <c r="G2150" s="8">
        <v>3</v>
      </c>
      <c r="H2150" s="6" t="s">
        <v>344</v>
      </c>
      <c r="I2150" s="176" t="s">
        <v>11389</v>
      </c>
      <c r="J2150" s="176" t="s">
        <v>11389</v>
      </c>
      <c r="K2150" s="176" t="s">
        <v>11388</v>
      </c>
      <c r="L2150" s="8">
        <v>14</v>
      </c>
      <c r="M2150" s="116"/>
      <c r="P21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&lt;tr&gt;&lt;td&gt;60901-2800&lt;/td&gt;&lt;td&gt;Curb, stone, type 1, 125mm depth&lt;/td&gt;&lt;td&gt;m&lt;/td&gt;&lt;td&gt;CURB, STONE, TYPE 1, 5-INCH DEPTH&lt;/td&gt;&lt;td&gt;LNFT&lt;/td&gt;&lt;td&gt;0&lt;/td&gt;&lt;td&gt;3&lt;/td&gt;&lt;td&gt;N&lt;/td&gt;&lt;td&gt; &lt;/td&gt;&lt;td&gt;&lt;/td&gt;&lt;/tr&gt;</v>
      </c>
      <c r="Q2150" s="106" t="str">
        <f>IF(PayItems[[#This Row],[Date Added / Modified]]&gt;0,TEXT(PayItems[[#This Row],[Date Added / Modified]],"m/d/yyy"),"")</f>
        <v/>
      </c>
    </row>
    <row r="2151" spans="1:17" x14ac:dyDescent="0.2">
      <c r="A2151" s="6" t="s">
        <v>4655</v>
      </c>
      <c r="B2151" s="6" t="s">
        <v>4656</v>
      </c>
      <c r="C2151" s="6" t="s">
        <v>110</v>
      </c>
      <c r="D2151" s="6" t="s">
        <v>4657</v>
      </c>
      <c r="E2151" s="8" t="s">
        <v>63</v>
      </c>
      <c r="F2151" s="8">
        <v>0</v>
      </c>
      <c r="G2151" s="8">
        <v>3</v>
      </c>
      <c r="H2151" s="6" t="s">
        <v>344</v>
      </c>
      <c r="I2151" s="176" t="s">
        <v>11389</v>
      </c>
      <c r="J2151" s="176" t="s">
        <v>11389</v>
      </c>
      <c r="K2151" s="176" t="s">
        <v>11388</v>
      </c>
      <c r="L2151" s="8">
        <v>14</v>
      </c>
      <c r="M2151" s="116"/>
      <c r="P21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&lt;tr&gt;&lt;td&gt;60901-2900&lt;/td&gt;&lt;td&gt;Curb, stone, type 1, 150mm depth&lt;/td&gt;&lt;td&gt;m&lt;/td&gt;&lt;td&gt;CURB, STONE, TYPE 1, 6-INCH DEPTH&lt;/td&gt;&lt;td&gt;LNFT&lt;/td&gt;&lt;td&gt;0&lt;/td&gt;&lt;td&gt;3&lt;/td&gt;&lt;td&gt;N&lt;/td&gt;&lt;td&gt; &lt;/td&gt;&lt;td&gt;&lt;/td&gt;&lt;/tr&gt;</v>
      </c>
      <c r="Q2151" s="106" t="str">
        <f>IF(PayItems[[#This Row],[Date Added / Modified]]&gt;0,TEXT(PayItems[[#This Row],[Date Added / Modified]],"m/d/yyy"),"")</f>
        <v/>
      </c>
    </row>
    <row r="2152" spans="1:17" x14ac:dyDescent="0.2">
      <c r="A2152" s="6" t="s">
        <v>4658</v>
      </c>
      <c r="B2152" s="6" t="s">
        <v>4659</v>
      </c>
      <c r="C2152" s="6" t="s">
        <v>110</v>
      </c>
      <c r="D2152" s="6" t="s">
        <v>4660</v>
      </c>
      <c r="E2152" s="8" t="s">
        <v>63</v>
      </c>
      <c r="F2152" s="8">
        <v>0</v>
      </c>
      <c r="G2152" s="8">
        <v>3</v>
      </c>
      <c r="H2152" s="6" t="s">
        <v>344</v>
      </c>
      <c r="I2152" s="176" t="s">
        <v>11389</v>
      </c>
      <c r="J2152" s="176" t="s">
        <v>11389</v>
      </c>
      <c r="K2152" s="176" t="s">
        <v>11388</v>
      </c>
      <c r="L2152" s="8">
        <v>14</v>
      </c>
      <c r="M2152" s="116"/>
      <c r="P21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&lt;tr&gt;&lt;td&gt;60901-3000&lt;/td&gt;&lt;td&gt;Curb, stone, type 1, 175mm depth&lt;/td&gt;&lt;td&gt;m&lt;/td&gt;&lt;td&gt;CURB, STONE, TYPE 1, 7-INCH DEPTH&lt;/td&gt;&lt;td&gt;LNFT&lt;/td&gt;&lt;td&gt;0&lt;/td&gt;&lt;td&gt;3&lt;/td&gt;&lt;td&gt;N&lt;/td&gt;&lt;td&gt; &lt;/td&gt;&lt;td&gt;&lt;/td&gt;&lt;/tr&gt;</v>
      </c>
      <c r="Q2152" s="106" t="str">
        <f>IF(PayItems[[#This Row],[Date Added / Modified]]&gt;0,TEXT(PayItems[[#This Row],[Date Added / Modified]],"m/d/yyy"),"")</f>
        <v/>
      </c>
    </row>
    <row r="2153" spans="1:17" x14ac:dyDescent="0.2">
      <c r="A2153" s="6" t="s">
        <v>4661</v>
      </c>
      <c r="B2153" s="6" t="s">
        <v>4662</v>
      </c>
      <c r="C2153" s="6" t="s">
        <v>110</v>
      </c>
      <c r="D2153" s="6" t="s">
        <v>4663</v>
      </c>
      <c r="E2153" s="8" t="s">
        <v>63</v>
      </c>
      <c r="F2153" s="8">
        <v>0</v>
      </c>
      <c r="G2153" s="8">
        <v>3</v>
      </c>
      <c r="H2153" s="6" t="s">
        <v>344</v>
      </c>
      <c r="I2153" s="176" t="s">
        <v>11389</v>
      </c>
      <c r="J2153" s="176" t="s">
        <v>11389</v>
      </c>
      <c r="K2153" s="176" t="s">
        <v>11388</v>
      </c>
      <c r="L2153" s="8">
        <v>14</v>
      </c>
      <c r="M2153" s="116"/>
      <c r="P21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&lt;tr&gt;&lt;td&gt;60901-3100&lt;/td&gt;&lt;td&gt;Curb, stone, type 1, 200mm depth&lt;/td&gt;&lt;td&gt;m&lt;/td&gt;&lt;td&gt;CURB, STONE, TYPE 1, 8-INCH DEPTH&lt;/td&gt;&lt;td&gt;LNFT&lt;/td&gt;&lt;td&gt;0&lt;/td&gt;&lt;td&gt;3&lt;/td&gt;&lt;td&gt;N&lt;/td&gt;&lt;td&gt; &lt;/td&gt;&lt;td&gt;&lt;/td&gt;&lt;/tr&gt;</v>
      </c>
      <c r="Q2153" s="106" t="str">
        <f>IF(PayItems[[#This Row],[Date Added / Modified]]&gt;0,TEXT(PayItems[[#This Row],[Date Added / Modified]],"m/d/yyy"),"")</f>
        <v/>
      </c>
    </row>
    <row r="2154" spans="1:17" x14ac:dyDescent="0.2">
      <c r="A2154" s="6" t="s">
        <v>4664</v>
      </c>
      <c r="B2154" s="6" t="s">
        <v>4665</v>
      </c>
      <c r="C2154" s="6" t="s">
        <v>110</v>
      </c>
      <c r="D2154" s="6" t="s">
        <v>4666</v>
      </c>
      <c r="E2154" s="8" t="s">
        <v>63</v>
      </c>
      <c r="F2154" s="8">
        <v>0</v>
      </c>
      <c r="G2154" s="8">
        <v>3</v>
      </c>
      <c r="H2154" s="6" t="s">
        <v>344</v>
      </c>
      <c r="I2154" s="176" t="s">
        <v>11389</v>
      </c>
      <c r="J2154" s="176" t="s">
        <v>11389</v>
      </c>
      <c r="K2154" s="176" t="s">
        <v>11388</v>
      </c>
      <c r="L2154" s="8">
        <v>14</v>
      </c>
      <c r="M2154" s="116"/>
      <c r="P21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&lt;tr&gt;&lt;td&gt;60901-3200&lt;/td&gt;&lt;td&gt;Curb, stone, type 1, 225mm depth&lt;/td&gt;&lt;td&gt;m&lt;/td&gt;&lt;td&gt;CURB, STONE, TYPE 1, 9-INCH DEPTH&lt;/td&gt;&lt;td&gt;LNFT&lt;/td&gt;&lt;td&gt;0&lt;/td&gt;&lt;td&gt;3&lt;/td&gt;&lt;td&gt;N&lt;/td&gt;&lt;td&gt; &lt;/td&gt;&lt;td&gt;&lt;/td&gt;&lt;/tr&gt;</v>
      </c>
      <c r="Q2154" s="106" t="str">
        <f>IF(PayItems[[#This Row],[Date Added / Modified]]&gt;0,TEXT(PayItems[[#This Row],[Date Added / Modified]],"m/d/yyy"),"")</f>
        <v/>
      </c>
    </row>
    <row r="2155" spans="1:17" x14ac:dyDescent="0.2">
      <c r="A2155" s="6" t="s">
        <v>4667</v>
      </c>
      <c r="B2155" s="6" t="s">
        <v>4668</v>
      </c>
      <c r="C2155" s="6" t="s">
        <v>110</v>
      </c>
      <c r="D2155" s="6" t="s">
        <v>4669</v>
      </c>
      <c r="E2155" s="8" t="s">
        <v>63</v>
      </c>
      <c r="F2155" s="8">
        <v>0</v>
      </c>
      <c r="G2155" s="8">
        <v>3</v>
      </c>
      <c r="H2155" s="6" t="s">
        <v>344</v>
      </c>
      <c r="I2155" s="176" t="s">
        <v>11389</v>
      </c>
      <c r="J2155" s="176" t="s">
        <v>11389</v>
      </c>
      <c r="K2155" s="176" t="s">
        <v>11388</v>
      </c>
      <c r="L2155" s="8">
        <v>14</v>
      </c>
      <c r="M2155" s="116"/>
      <c r="P21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&lt;tr&gt;&lt;td&gt;60901-3300&lt;/td&gt;&lt;td&gt;Curb, stone, type 1, 250mm depth&lt;/td&gt;&lt;td&gt;m&lt;/td&gt;&lt;td&gt;CURB, STONE, TYPE 1, 10-INCH DEPTH&lt;/td&gt;&lt;td&gt;LNFT&lt;/td&gt;&lt;td&gt;0&lt;/td&gt;&lt;td&gt;3&lt;/td&gt;&lt;td&gt;N&lt;/td&gt;&lt;td&gt; &lt;/td&gt;&lt;td&gt;&lt;/td&gt;&lt;/tr&gt;</v>
      </c>
      <c r="Q2155" s="106" t="str">
        <f>IF(PayItems[[#This Row],[Date Added / Modified]]&gt;0,TEXT(PayItems[[#This Row],[Date Added / Modified]],"m/d/yyy"),"")</f>
        <v/>
      </c>
    </row>
    <row r="2156" spans="1:17" x14ac:dyDescent="0.2">
      <c r="A2156" s="6" t="s">
        <v>4670</v>
      </c>
      <c r="B2156" s="6" t="s">
        <v>4671</v>
      </c>
      <c r="C2156" s="6" t="s">
        <v>110</v>
      </c>
      <c r="D2156" s="6" t="s">
        <v>4672</v>
      </c>
      <c r="E2156" s="8" t="s">
        <v>63</v>
      </c>
      <c r="F2156" s="8">
        <v>0</v>
      </c>
      <c r="G2156" s="8">
        <v>3</v>
      </c>
      <c r="H2156" s="6" t="s">
        <v>344</v>
      </c>
      <c r="I2156" s="176" t="s">
        <v>11389</v>
      </c>
      <c r="J2156" s="176" t="s">
        <v>11389</v>
      </c>
      <c r="K2156" s="176" t="s">
        <v>11388</v>
      </c>
      <c r="L2156" s="8">
        <v>14</v>
      </c>
      <c r="M2156" s="116"/>
      <c r="P21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&lt;tr&gt;&lt;td&gt;60901-3400&lt;/td&gt;&lt;td&gt;Curb, stone, type 1, 275mm depth&lt;/td&gt;&lt;td&gt;m&lt;/td&gt;&lt;td&gt;CURB, STONE, TYPE 1, 11-INCH DEPTH&lt;/td&gt;&lt;td&gt;LNFT&lt;/td&gt;&lt;td&gt;0&lt;/td&gt;&lt;td&gt;3&lt;/td&gt;&lt;td&gt;N&lt;/td&gt;&lt;td&gt; &lt;/td&gt;&lt;td&gt;&lt;/td&gt;&lt;/tr&gt;</v>
      </c>
      <c r="Q2156" s="106" t="str">
        <f>IF(PayItems[[#This Row],[Date Added / Modified]]&gt;0,TEXT(PayItems[[#This Row],[Date Added / Modified]],"m/d/yyy"),"")</f>
        <v/>
      </c>
    </row>
    <row r="2157" spans="1:17" x14ac:dyDescent="0.2">
      <c r="A2157" s="6" t="s">
        <v>4673</v>
      </c>
      <c r="B2157" s="6" t="s">
        <v>4674</v>
      </c>
      <c r="C2157" s="6" t="s">
        <v>110</v>
      </c>
      <c r="D2157" s="6" t="s">
        <v>4675</v>
      </c>
      <c r="E2157" s="8" t="s">
        <v>63</v>
      </c>
      <c r="F2157" s="8">
        <v>0</v>
      </c>
      <c r="G2157" s="8">
        <v>3</v>
      </c>
      <c r="H2157" s="6" t="s">
        <v>344</v>
      </c>
      <c r="I2157" s="176" t="s">
        <v>11389</v>
      </c>
      <c r="J2157" s="176" t="s">
        <v>11389</v>
      </c>
      <c r="K2157" s="176" t="s">
        <v>11388</v>
      </c>
      <c r="L2157" s="8">
        <v>14</v>
      </c>
      <c r="M2157" s="116"/>
      <c r="P21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&lt;tr&gt;&lt;td&gt;60901-3500&lt;/td&gt;&lt;td&gt;Curb, stone, type 1, 300mm depth&lt;/td&gt;&lt;td&gt;m&lt;/td&gt;&lt;td&gt;CURB, STONE, TYPE 1, 12-INCH DEPTH&lt;/td&gt;&lt;td&gt;LNFT&lt;/td&gt;&lt;td&gt;0&lt;/td&gt;&lt;td&gt;3&lt;/td&gt;&lt;td&gt;N&lt;/td&gt;&lt;td&gt; &lt;/td&gt;&lt;td&gt;&lt;/td&gt;&lt;/tr&gt;</v>
      </c>
      <c r="Q2157" s="106" t="str">
        <f>IF(PayItems[[#This Row],[Date Added / Modified]]&gt;0,TEXT(PayItems[[#This Row],[Date Added / Modified]],"m/d/yyy"),"")</f>
        <v/>
      </c>
    </row>
    <row r="2158" spans="1:17" x14ac:dyDescent="0.2">
      <c r="A2158" s="6" t="s">
        <v>4676</v>
      </c>
      <c r="B2158" s="6" t="s">
        <v>4677</v>
      </c>
      <c r="C2158" s="6" t="s">
        <v>110</v>
      </c>
      <c r="D2158" s="6" t="s">
        <v>4678</v>
      </c>
      <c r="E2158" s="8" t="s">
        <v>63</v>
      </c>
      <c r="F2158" s="8">
        <v>0</v>
      </c>
      <c r="G2158" s="8">
        <v>3</v>
      </c>
      <c r="H2158" s="6" t="s">
        <v>344</v>
      </c>
      <c r="I2158" s="176" t="s">
        <v>11389</v>
      </c>
      <c r="J2158" s="176" t="s">
        <v>11389</v>
      </c>
      <c r="K2158" s="176" t="s">
        <v>11388</v>
      </c>
      <c r="L2158" s="8">
        <v>14</v>
      </c>
      <c r="M2158" s="116"/>
      <c r="P21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&lt;tr&gt;&lt;td&gt;60901-3600&lt;/td&gt;&lt;td&gt;Curb, stone, type 1, 325mm depth&lt;/td&gt;&lt;td&gt;m&lt;/td&gt;&lt;td&gt;CURB, STONE, TYPE 1, 13-INCH DEPTH&lt;/td&gt;&lt;td&gt;LNFT&lt;/td&gt;&lt;td&gt;0&lt;/td&gt;&lt;td&gt;3&lt;/td&gt;&lt;td&gt;N&lt;/td&gt;&lt;td&gt; &lt;/td&gt;&lt;td&gt;&lt;/td&gt;&lt;/tr&gt;</v>
      </c>
      <c r="Q2158" s="106" t="str">
        <f>IF(PayItems[[#This Row],[Date Added / Modified]]&gt;0,TEXT(PayItems[[#This Row],[Date Added / Modified]],"m/d/yyy"),"")</f>
        <v/>
      </c>
    </row>
    <row r="2159" spans="1:17" x14ac:dyDescent="0.2">
      <c r="A2159" s="6" t="s">
        <v>4679</v>
      </c>
      <c r="B2159" s="6" t="s">
        <v>4680</v>
      </c>
      <c r="C2159" s="6" t="s">
        <v>110</v>
      </c>
      <c r="D2159" s="6" t="s">
        <v>4681</v>
      </c>
      <c r="E2159" s="8" t="s">
        <v>63</v>
      </c>
      <c r="F2159" s="8">
        <v>0</v>
      </c>
      <c r="G2159" s="8">
        <v>3</v>
      </c>
      <c r="H2159" s="6" t="s">
        <v>344</v>
      </c>
      <c r="I2159" s="176" t="s">
        <v>11389</v>
      </c>
      <c r="J2159" s="176" t="s">
        <v>11389</v>
      </c>
      <c r="K2159" s="176" t="s">
        <v>11388</v>
      </c>
      <c r="L2159" s="8">
        <v>14</v>
      </c>
      <c r="M2159" s="116"/>
      <c r="P21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&lt;tr&gt;&lt;td&gt;60901-3700&lt;/td&gt;&lt;td&gt;Curb, stone, type 1, 350mm depth&lt;/td&gt;&lt;td&gt;m&lt;/td&gt;&lt;td&gt;CURB, STONE, TYPE 1, 14-INCH DEPTH&lt;/td&gt;&lt;td&gt;LNFT&lt;/td&gt;&lt;td&gt;0&lt;/td&gt;&lt;td&gt;3&lt;/td&gt;&lt;td&gt;N&lt;/td&gt;&lt;td&gt; &lt;/td&gt;&lt;td&gt;&lt;/td&gt;&lt;/tr&gt;</v>
      </c>
      <c r="Q2159" s="106" t="str">
        <f>IF(PayItems[[#This Row],[Date Added / Modified]]&gt;0,TEXT(PayItems[[#This Row],[Date Added / Modified]],"m/d/yyy"),"")</f>
        <v/>
      </c>
    </row>
    <row r="2160" spans="1:17" x14ac:dyDescent="0.2">
      <c r="A2160" s="6" t="s">
        <v>4682</v>
      </c>
      <c r="B2160" s="6" t="s">
        <v>4683</v>
      </c>
      <c r="C2160" s="6" t="s">
        <v>110</v>
      </c>
      <c r="D2160" s="6" t="s">
        <v>4684</v>
      </c>
      <c r="E2160" s="8" t="s">
        <v>63</v>
      </c>
      <c r="F2160" s="8">
        <v>0</v>
      </c>
      <c r="G2160" s="8">
        <v>3</v>
      </c>
      <c r="H2160" s="6" t="s">
        <v>344</v>
      </c>
      <c r="I2160" s="176" t="s">
        <v>11389</v>
      </c>
      <c r="J2160" s="176" t="s">
        <v>11389</v>
      </c>
      <c r="K2160" s="176" t="s">
        <v>11388</v>
      </c>
      <c r="L2160" s="8">
        <v>14</v>
      </c>
      <c r="M2160" s="116"/>
      <c r="P21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&lt;tr&gt;&lt;td&gt;60901-3800&lt;/td&gt;&lt;td&gt;Curb, stone, type 1, 375mm depth&lt;/td&gt;&lt;td&gt;m&lt;/td&gt;&lt;td&gt;CURB, STONE, TYPE 1, 15-INCH DEPTH&lt;/td&gt;&lt;td&gt;LNFT&lt;/td&gt;&lt;td&gt;0&lt;/td&gt;&lt;td&gt;3&lt;/td&gt;&lt;td&gt;N&lt;/td&gt;&lt;td&gt; &lt;/td&gt;&lt;td&gt;&lt;/td&gt;&lt;/tr&gt;</v>
      </c>
      <c r="Q2160" s="106" t="str">
        <f>IF(PayItems[[#This Row],[Date Added / Modified]]&gt;0,TEXT(PayItems[[#This Row],[Date Added / Modified]],"m/d/yyy"),"")</f>
        <v/>
      </c>
    </row>
    <row r="2161" spans="1:17" x14ac:dyDescent="0.2">
      <c r="A2161" s="6" t="s">
        <v>4685</v>
      </c>
      <c r="B2161" s="6" t="s">
        <v>4686</v>
      </c>
      <c r="C2161" s="6" t="s">
        <v>110</v>
      </c>
      <c r="D2161" s="6" t="s">
        <v>4687</v>
      </c>
      <c r="E2161" s="8" t="s">
        <v>63</v>
      </c>
      <c r="F2161" s="8">
        <v>0</v>
      </c>
      <c r="G2161" s="8">
        <v>3</v>
      </c>
      <c r="H2161" s="6" t="s">
        <v>344</v>
      </c>
      <c r="I2161" s="176" t="s">
        <v>11389</v>
      </c>
      <c r="J2161" s="176" t="s">
        <v>11389</v>
      </c>
      <c r="K2161" s="176" t="s">
        <v>11388</v>
      </c>
      <c r="L2161" s="8">
        <v>14</v>
      </c>
      <c r="M2161" s="116"/>
      <c r="P21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&lt;tr&gt;&lt;td&gt;60901-4000&lt;/td&gt;&lt;td&gt;Curb, stone, type 1, 400mm depth&lt;/td&gt;&lt;td&gt;m&lt;/td&gt;&lt;td&gt;CURB, STONE, TYPE 1, 16-INCH DEPTH&lt;/td&gt;&lt;td&gt;LNFT&lt;/td&gt;&lt;td&gt;0&lt;/td&gt;&lt;td&gt;3&lt;/td&gt;&lt;td&gt;N&lt;/td&gt;&lt;td&gt; &lt;/td&gt;&lt;td&gt;&lt;/td&gt;&lt;/tr&gt;</v>
      </c>
      <c r="Q2161" s="106" t="str">
        <f>IF(PayItems[[#This Row],[Date Added / Modified]]&gt;0,TEXT(PayItems[[#This Row],[Date Added / Modified]],"m/d/yyy"),"")</f>
        <v/>
      </c>
    </row>
    <row r="2162" spans="1:17" x14ac:dyDescent="0.2">
      <c r="A2162" s="6" t="s">
        <v>4688</v>
      </c>
      <c r="B2162" s="6" t="s">
        <v>4689</v>
      </c>
      <c r="C2162" s="6" t="s">
        <v>110</v>
      </c>
      <c r="D2162" s="6" t="s">
        <v>4690</v>
      </c>
      <c r="E2162" s="8" t="s">
        <v>63</v>
      </c>
      <c r="F2162" s="8">
        <v>0</v>
      </c>
      <c r="G2162" s="8">
        <v>3</v>
      </c>
      <c r="H2162" s="6" t="s">
        <v>344</v>
      </c>
      <c r="I2162" s="176" t="s">
        <v>11389</v>
      </c>
      <c r="J2162" s="176" t="s">
        <v>11389</v>
      </c>
      <c r="K2162" s="176" t="s">
        <v>11388</v>
      </c>
      <c r="L2162" s="8">
        <v>14</v>
      </c>
      <c r="M2162" s="116"/>
      <c r="P21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&lt;tr&gt;&lt;td&gt;60901-4100&lt;/td&gt;&lt;td&gt;Curb, stone, type 1, 425mm depth&lt;/td&gt;&lt;td&gt;m&lt;/td&gt;&lt;td&gt;CURB, STONE, TYPE 1, 17-INCH DEPTH&lt;/td&gt;&lt;td&gt;LNFT&lt;/td&gt;&lt;td&gt;0&lt;/td&gt;&lt;td&gt;3&lt;/td&gt;&lt;td&gt;N&lt;/td&gt;&lt;td&gt; &lt;/td&gt;&lt;td&gt;&lt;/td&gt;&lt;/tr&gt;</v>
      </c>
      <c r="Q2162" s="106" t="str">
        <f>IF(PayItems[[#This Row],[Date Added / Modified]]&gt;0,TEXT(PayItems[[#This Row],[Date Added / Modified]],"m/d/yyy"),"")</f>
        <v/>
      </c>
    </row>
    <row r="2163" spans="1:17" x14ac:dyDescent="0.2">
      <c r="A2163" s="6" t="s">
        <v>4691</v>
      </c>
      <c r="B2163" s="6" t="s">
        <v>4692</v>
      </c>
      <c r="C2163" s="6" t="s">
        <v>110</v>
      </c>
      <c r="D2163" s="6" t="s">
        <v>4693</v>
      </c>
      <c r="E2163" s="8" t="s">
        <v>63</v>
      </c>
      <c r="F2163" s="8">
        <v>0</v>
      </c>
      <c r="G2163" s="8">
        <v>3</v>
      </c>
      <c r="H2163" s="6" t="s">
        <v>344</v>
      </c>
      <c r="I2163" s="176" t="s">
        <v>11389</v>
      </c>
      <c r="J2163" s="176" t="s">
        <v>11389</v>
      </c>
      <c r="K2163" s="176" t="s">
        <v>11388</v>
      </c>
      <c r="L2163" s="8">
        <v>14</v>
      </c>
      <c r="M2163" s="116"/>
      <c r="P21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&lt;tr&gt;&lt;td&gt;60901-4200&lt;/td&gt;&lt;td&gt;Curb, stone, type 1, 450mm depth&lt;/td&gt;&lt;td&gt;m&lt;/td&gt;&lt;td&gt;CURB, STONE, TYPE 1, 18-INCH DEPTH&lt;/td&gt;&lt;td&gt;LNFT&lt;/td&gt;&lt;td&gt;0&lt;/td&gt;&lt;td&gt;3&lt;/td&gt;&lt;td&gt;N&lt;/td&gt;&lt;td&gt; &lt;/td&gt;&lt;td&gt;&lt;/td&gt;&lt;/tr&gt;</v>
      </c>
      <c r="Q2163" s="106" t="str">
        <f>IF(PayItems[[#This Row],[Date Added / Modified]]&gt;0,TEXT(PayItems[[#This Row],[Date Added / Modified]],"m/d/yyy"),"")</f>
        <v/>
      </c>
    </row>
    <row r="2164" spans="1:17" x14ac:dyDescent="0.2">
      <c r="A2164" s="6" t="s">
        <v>4694</v>
      </c>
      <c r="B2164" s="6" t="s">
        <v>4695</v>
      </c>
      <c r="C2164" s="6" t="s">
        <v>110</v>
      </c>
      <c r="D2164" s="6" t="s">
        <v>4696</v>
      </c>
      <c r="E2164" s="8" t="s">
        <v>63</v>
      </c>
      <c r="F2164" s="8">
        <v>0</v>
      </c>
      <c r="G2164" s="8">
        <v>3</v>
      </c>
      <c r="H2164" s="6" t="s">
        <v>344</v>
      </c>
      <c r="I2164" s="176" t="s">
        <v>11389</v>
      </c>
      <c r="J2164" s="176" t="s">
        <v>11389</v>
      </c>
      <c r="K2164" s="176" t="s">
        <v>11388</v>
      </c>
      <c r="L2164" s="8">
        <v>14</v>
      </c>
      <c r="M2164" s="116"/>
      <c r="P21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&lt;tr&gt;&lt;td&gt;60901-4300&lt;/td&gt;&lt;td&gt;Curb, stone, type 1, 475mm depth&lt;/td&gt;&lt;td&gt;m&lt;/td&gt;&lt;td&gt;CURB, STONE, TYPE 1, 19-INCH DEPTH&lt;/td&gt;&lt;td&gt;LNFT&lt;/td&gt;&lt;td&gt;0&lt;/td&gt;&lt;td&gt;3&lt;/td&gt;&lt;td&gt;N&lt;/td&gt;&lt;td&gt; &lt;/td&gt;&lt;td&gt;&lt;/td&gt;&lt;/tr&gt;</v>
      </c>
      <c r="Q2164" s="106" t="str">
        <f>IF(PayItems[[#This Row],[Date Added / Modified]]&gt;0,TEXT(PayItems[[#This Row],[Date Added / Modified]],"m/d/yyy"),"")</f>
        <v/>
      </c>
    </row>
    <row r="2165" spans="1:17" x14ac:dyDescent="0.2">
      <c r="A2165" s="6" t="s">
        <v>4697</v>
      </c>
      <c r="B2165" s="6" t="s">
        <v>4698</v>
      </c>
      <c r="C2165" s="6" t="s">
        <v>110</v>
      </c>
      <c r="D2165" s="6" t="s">
        <v>4699</v>
      </c>
      <c r="E2165" s="8" t="s">
        <v>63</v>
      </c>
      <c r="F2165" s="8">
        <v>0</v>
      </c>
      <c r="G2165" s="8">
        <v>3</v>
      </c>
      <c r="H2165" s="6" t="s">
        <v>344</v>
      </c>
      <c r="I2165" s="176" t="s">
        <v>11389</v>
      </c>
      <c r="J2165" s="176" t="s">
        <v>11389</v>
      </c>
      <c r="K2165" s="176" t="s">
        <v>11388</v>
      </c>
      <c r="L2165" s="8">
        <v>14</v>
      </c>
      <c r="M2165" s="116"/>
      <c r="P21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&lt;tr&gt;&lt;td&gt;60901-4400&lt;/td&gt;&lt;td&gt;Curb, stone, type 1, 500mm depth&lt;/td&gt;&lt;td&gt;m&lt;/td&gt;&lt;td&gt;CURB, STONE, TYPE 1, 20-INCH DEPTH&lt;/td&gt;&lt;td&gt;LNFT&lt;/td&gt;&lt;td&gt;0&lt;/td&gt;&lt;td&gt;3&lt;/td&gt;&lt;td&gt;N&lt;/td&gt;&lt;td&gt; &lt;/td&gt;&lt;td&gt;&lt;/td&gt;&lt;/tr&gt;</v>
      </c>
      <c r="Q2165" s="106" t="str">
        <f>IF(PayItems[[#This Row],[Date Added / Modified]]&gt;0,TEXT(PayItems[[#This Row],[Date Added / Modified]],"m/d/yyy"),"")</f>
        <v/>
      </c>
    </row>
    <row r="2166" spans="1:17" x14ac:dyDescent="0.2">
      <c r="A2166" s="6" t="s">
        <v>4700</v>
      </c>
      <c r="B2166" s="6" t="s">
        <v>4701</v>
      </c>
      <c r="C2166" s="6" t="s">
        <v>110</v>
      </c>
      <c r="D2166" s="6" t="s">
        <v>4702</v>
      </c>
      <c r="E2166" s="8" t="s">
        <v>63</v>
      </c>
      <c r="F2166" s="8">
        <v>0</v>
      </c>
      <c r="G2166" s="8">
        <v>3</v>
      </c>
      <c r="H2166" s="6" t="s">
        <v>344</v>
      </c>
      <c r="I2166" s="176" t="s">
        <v>11389</v>
      </c>
      <c r="J2166" s="176" t="s">
        <v>11389</v>
      </c>
      <c r="K2166" s="176" t="s">
        <v>11388</v>
      </c>
      <c r="L2166" s="8">
        <v>14</v>
      </c>
      <c r="M2166" s="116"/>
      <c r="P21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&lt;tr&gt;&lt;td&gt;60901-4450&lt;/td&gt;&lt;td&gt;Curb, stone, type 1, 600mm depth&lt;/td&gt;&lt;td&gt;m&lt;/td&gt;&lt;td&gt;CURB, STONE, TYPE 1, 24-INCH DEPTH&lt;/td&gt;&lt;td&gt;LNFT&lt;/td&gt;&lt;td&gt;0&lt;/td&gt;&lt;td&gt;3&lt;/td&gt;&lt;td&gt;N&lt;/td&gt;&lt;td&gt; &lt;/td&gt;&lt;td&gt;&lt;/td&gt;&lt;/tr&gt;</v>
      </c>
      <c r="Q2166" s="106" t="str">
        <f>IF(PayItems[[#This Row],[Date Added / Modified]]&gt;0,TEXT(PayItems[[#This Row],[Date Added / Modified]],"m/d/yyy"),"")</f>
        <v/>
      </c>
    </row>
    <row r="2167" spans="1:17" x14ac:dyDescent="0.2">
      <c r="A2167" s="6" t="s">
        <v>4703</v>
      </c>
      <c r="B2167" s="6" t="s">
        <v>10183</v>
      </c>
      <c r="C2167" s="6" t="s">
        <v>110</v>
      </c>
      <c r="D2167" s="6" t="s">
        <v>10454</v>
      </c>
      <c r="E2167" s="8" t="s">
        <v>63</v>
      </c>
      <c r="F2167" s="8">
        <v>0</v>
      </c>
      <c r="G2167" s="8">
        <v>3</v>
      </c>
      <c r="H2167" s="6" t="s">
        <v>344</v>
      </c>
      <c r="I2167" s="176" t="s">
        <v>11389</v>
      </c>
      <c r="J2167" s="176" t="s">
        <v>11389</v>
      </c>
      <c r="K2167" s="176" t="s">
        <v>11388</v>
      </c>
      <c r="L2167" s="8">
        <v>14</v>
      </c>
      <c r="M2167" s="116"/>
      <c r="P21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&lt;tr&gt;&lt;td&gt;60901-4500&lt;/td&gt;&lt;td&gt;Curb, stone, type 2, 75mm depth&lt;/td&gt;&lt;td&gt;m&lt;/td&gt;&lt;td&gt;CURB, STONE, TYPE 2, 3-INCH DEPTH&lt;/td&gt;&lt;td&gt;LNFT&lt;/td&gt;&lt;td&gt;0&lt;/td&gt;&lt;td&gt;3&lt;/td&gt;&lt;td&gt;N&lt;/td&gt;&lt;td&gt; &lt;/td&gt;&lt;td&gt;&lt;/td&gt;&lt;/tr&gt;</v>
      </c>
      <c r="Q2167" s="106" t="str">
        <f>IF(PayItems[[#This Row],[Date Added / Modified]]&gt;0,TEXT(PayItems[[#This Row],[Date Added / Modified]],"m/d/yyy"),"")</f>
        <v/>
      </c>
    </row>
    <row r="2168" spans="1:17" x14ac:dyDescent="0.2">
      <c r="A2168" s="6" t="s">
        <v>4704</v>
      </c>
      <c r="B2168" s="6" t="s">
        <v>4705</v>
      </c>
      <c r="C2168" s="6" t="s">
        <v>110</v>
      </c>
      <c r="D2168" s="6" t="s">
        <v>4706</v>
      </c>
      <c r="E2168" s="8" t="s">
        <v>63</v>
      </c>
      <c r="F2168" s="8">
        <v>0</v>
      </c>
      <c r="G2168" s="8">
        <v>3</v>
      </c>
      <c r="H2168" s="6" t="s">
        <v>344</v>
      </c>
      <c r="I2168" s="176" t="s">
        <v>11389</v>
      </c>
      <c r="J2168" s="176" t="s">
        <v>11389</v>
      </c>
      <c r="K2168" s="176" t="s">
        <v>11388</v>
      </c>
      <c r="L2168" s="8">
        <v>14</v>
      </c>
      <c r="M2168" s="116"/>
      <c r="P21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&lt;tr&gt;&lt;td&gt;60901-4600&lt;/td&gt;&lt;td&gt;Curb, stone, type 2, 100mm depth&lt;/td&gt;&lt;td&gt;m&lt;/td&gt;&lt;td&gt;CURB, STONE, TYPE 2, 4-INCH DEPTH&lt;/td&gt;&lt;td&gt;LNFT&lt;/td&gt;&lt;td&gt;0&lt;/td&gt;&lt;td&gt;3&lt;/td&gt;&lt;td&gt;N&lt;/td&gt;&lt;td&gt; &lt;/td&gt;&lt;td&gt;&lt;/td&gt;&lt;/tr&gt;</v>
      </c>
      <c r="Q2168" s="106" t="str">
        <f>IF(PayItems[[#This Row],[Date Added / Modified]]&gt;0,TEXT(PayItems[[#This Row],[Date Added / Modified]],"m/d/yyy"),"")</f>
        <v/>
      </c>
    </row>
    <row r="2169" spans="1:17" x14ac:dyDescent="0.2">
      <c r="A2169" s="6" t="s">
        <v>4707</v>
      </c>
      <c r="B2169" s="6" t="s">
        <v>4708</v>
      </c>
      <c r="C2169" s="6" t="s">
        <v>110</v>
      </c>
      <c r="D2169" s="6" t="s">
        <v>4709</v>
      </c>
      <c r="E2169" s="8" t="s">
        <v>63</v>
      </c>
      <c r="F2169" s="8">
        <v>0</v>
      </c>
      <c r="G2169" s="8">
        <v>3</v>
      </c>
      <c r="H2169" s="6" t="s">
        <v>344</v>
      </c>
      <c r="I2169" s="176" t="s">
        <v>11389</v>
      </c>
      <c r="J2169" s="176" t="s">
        <v>11389</v>
      </c>
      <c r="K2169" s="176" t="s">
        <v>11388</v>
      </c>
      <c r="L2169" s="8">
        <v>14</v>
      </c>
      <c r="M2169" s="116"/>
      <c r="P21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&lt;tr&gt;&lt;td&gt;60901-4700&lt;/td&gt;&lt;td&gt;Curb, stone, type 2, 125mm depth&lt;/td&gt;&lt;td&gt;m&lt;/td&gt;&lt;td&gt;CURB, STONE, TYPE 2, 5-INCH DEPTH&lt;/td&gt;&lt;td&gt;LNFT&lt;/td&gt;&lt;td&gt;0&lt;/td&gt;&lt;td&gt;3&lt;/td&gt;&lt;td&gt;N&lt;/td&gt;&lt;td&gt; &lt;/td&gt;&lt;td&gt;&lt;/td&gt;&lt;/tr&gt;</v>
      </c>
      <c r="Q2169" s="106" t="str">
        <f>IF(PayItems[[#This Row],[Date Added / Modified]]&gt;0,TEXT(PayItems[[#This Row],[Date Added / Modified]],"m/d/yyy"),"")</f>
        <v/>
      </c>
    </row>
    <row r="2170" spans="1:17" x14ac:dyDescent="0.2">
      <c r="A2170" s="6" t="s">
        <v>4710</v>
      </c>
      <c r="B2170" s="6" t="s">
        <v>4711</v>
      </c>
      <c r="C2170" s="6" t="s">
        <v>110</v>
      </c>
      <c r="D2170" s="6" t="s">
        <v>4712</v>
      </c>
      <c r="E2170" s="8" t="s">
        <v>63</v>
      </c>
      <c r="F2170" s="8">
        <v>0</v>
      </c>
      <c r="G2170" s="8">
        <v>3</v>
      </c>
      <c r="H2170" s="6" t="s">
        <v>344</v>
      </c>
      <c r="I2170" s="176" t="s">
        <v>11389</v>
      </c>
      <c r="J2170" s="176" t="s">
        <v>11389</v>
      </c>
      <c r="K2170" s="176" t="s">
        <v>11388</v>
      </c>
      <c r="L2170" s="8">
        <v>14</v>
      </c>
      <c r="M2170" s="116"/>
      <c r="P21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&lt;tr&gt;&lt;td&gt;60901-4800&lt;/td&gt;&lt;td&gt;Curb, stone, type 2, 150mm depth&lt;/td&gt;&lt;td&gt;m&lt;/td&gt;&lt;td&gt;CURB, STONE, TYPE 2, 6-INCH DEPTH&lt;/td&gt;&lt;td&gt;LNFT&lt;/td&gt;&lt;td&gt;0&lt;/td&gt;&lt;td&gt;3&lt;/td&gt;&lt;td&gt;N&lt;/td&gt;&lt;td&gt; &lt;/td&gt;&lt;td&gt;&lt;/td&gt;&lt;/tr&gt;</v>
      </c>
      <c r="Q2170" s="106" t="str">
        <f>IF(PayItems[[#This Row],[Date Added / Modified]]&gt;0,TEXT(PayItems[[#This Row],[Date Added / Modified]],"m/d/yyy"),"")</f>
        <v/>
      </c>
    </row>
    <row r="2171" spans="1:17" x14ac:dyDescent="0.2">
      <c r="A2171" s="6" t="s">
        <v>4713</v>
      </c>
      <c r="B2171" s="6" t="s">
        <v>4714</v>
      </c>
      <c r="C2171" s="6" t="s">
        <v>110</v>
      </c>
      <c r="D2171" s="6" t="s">
        <v>4715</v>
      </c>
      <c r="E2171" s="8" t="s">
        <v>63</v>
      </c>
      <c r="F2171" s="8">
        <v>0</v>
      </c>
      <c r="G2171" s="8">
        <v>3</v>
      </c>
      <c r="H2171" s="6" t="s">
        <v>344</v>
      </c>
      <c r="I2171" s="176" t="s">
        <v>11389</v>
      </c>
      <c r="J2171" s="176" t="s">
        <v>11389</v>
      </c>
      <c r="K2171" s="176" t="s">
        <v>11388</v>
      </c>
      <c r="L2171" s="8">
        <v>14</v>
      </c>
      <c r="M2171" s="116"/>
      <c r="P21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&lt;tr&gt;&lt;td&gt;60901-4900&lt;/td&gt;&lt;td&gt;Curb, stone, type 2, 175mm depth&lt;/td&gt;&lt;td&gt;m&lt;/td&gt;&lt;td&gt;CURB, STONE, TYPE 2, 7-INCH DEPTH&lt;/td&gt;&lt;td&gt;LNFT&lt;/td&gt;&lt;td&gt;0&lt;/td&gt;&lt;td&gt;3&lt;/td&gt;&lt;td&gt;N&lt;/td&gt;&lt;td&gt; &lt;/td&gt;&lt;td&gt;&lt;/td&gt;&lt;/tr&gt;</v>
      </c>
      <c r="Q2171" s="106" t="str">
        <f>IF(PayItems[[#This Row],[Date Added / Modified]]&gt;0,TEXT(PayItems[[#This Row],[Date Added / Modified]],"m/d/yyy"),"")</f>
        <v/>
      </c>
    </row>
    <row r="2172" spans="1:17" x14ac:dyDescent="0.2">
      <c r="A2172" s="6" t="s">
        <v>4716</v>
      </c>
      <c r="B2172" s="6" t="s">
        <v>4717</v>
      </c>
      <c r="C2172" s="6" t="s">
        <v>110</v>
      </c>
      <c r="D2172" s="6" t="s">
        <v>4718</v>
      </c>
      <c r="E2172" s="8" t="s">
        <v>63</v>
      </c>
      <c r="F2172" s="8">
        <v>0</v>
      </c>
      <c r="G2172" s="8">
        <v>3</v>
      </c>
      <c r="H2172" s="6" t="s">
        <v>344</v>
      </c>
      <c r="I2172" s="176" t="s">
        <v>11389</v>
      </c>
      <c r="J2172" s="176" t="s">
        <v>11389</v>
      </c>
      <c r="K2172" s="176" t="s">
        <v>11388</v>
      </c>
      <c r="L2172" s="8">
        <v>14</v>
      </c>
      <c r="M2172" s="116"/>
      <c r="P21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&lt;tr&gt;&lt;td&gt;60901-5000&lt;/td&gt;&lt;td&gt;Curb, stone, type 2, 200mm depth&lt;/td&gt;&lt;td&gt;m&lt;/td&gt;&lt;td&gt;CURB, STONE, TYPE 2, 8-INCH DEPTH&lt;/td&gt;&lt;td&gt;LNFT&lt;/td&gt;&lt;td&gt;0&lt;/td&gt;&lt;td&gt;3&lt;/td&gt;&lt;td&gt;N&lt;/td&gt;&lt;td&gt; &lt;/td&gt;&lt;td&gt;&lt;/td&gt;&lt;/tr&gt;</v>
      </c>
      <c r="Q2172" s="106" t="str">
        <f>IF(PayItems[[#This Row],[Date Added / Modified]]&gt;0,TEXT(PayItems[[#This Row],[Date Added / Modified]],"m/d/yyy"),"")</f>
        <v/>
      </c>
    </row>
    <row r="2173" spans="1:17" x14ac:dyDescent="0.2">
      <c r="A2173" s="6" t="s">
        <v>4719</v>
      </c>
      <c r="B2173" s="6" t="s">
        <v>4720</v>
      </c>
      <c r="C2173" s="6" t="s">
        <v>110</v>
      </c>
      <c r="D2173" s="6" t="s">
        <v>4721</v>
      </c>
      <c r="E2173" s="8" t="s">
        <v>63</v>
      </c>
      <c r="F2173" s="8">
        <v>0</v>
      </c>
      <c r="G2173" s="8">
        <v>3</v>
      </c>
      <c r="H2173" s="6" t="s">
        <v>344</v>
      </c>
      <c r="I2173" s="176" t="s">
        <v>11389</v>
      </c>
      <c r="J2173" s="176" t="s">
        <v>11389</v>
      </c>
      <c r="K2173" s="176" t="s">
        <v>11388</v>
      </c>
      <c r="L2173" s="8">
        <v>14</v>
      </c>
      <c r="M2173" s="116"/>
      <c r="P21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&lt;tr&gt;&lt;td&gt;60901-5100&lt;/td&gt;&lt;td&gt;Curb, stone, type 2, 225mm depth&lt;/td&gt;&lt;td&gt;m&lt;/td&gt;&lt;td&gt;CURB, STONE, TYPE 2, 9-INCH DEPTH&lt;/td&gt;&lt;td&gt;LNFT&lt;/td&gt;&lt;td&gt;0&lt;/td&gt;&lt;td&gt;3&lt;/td&gt;&lt;td&gt;N&lt;/td&gt;&lt;td&gt; &lt;/td&gt;&lt;td&gt;&lt;/td&gt;&lt;/tr&gt;</v>
      </c>
      <c r="Q2173" s="106" t="str">
        <f>IF(PayItems[[#This Row],[Date Added / Modified]]&gt;0,TEXT(PayItems[[#This Row],[Date Added / Modified]],"m/d/yyy"),"")</f>
        <v/>
      </c>
    </row>
    <row r="2174" spans="1:17" x14ac:dyDescent="0.2">
      <c r="A2174" s="6" t="s">
        <v>4722</v>
      </c>
      <c r="B2174" s="6" t="s">
        <v>4723</v>
      </c>
      <c r="C2174" s="6" t="s">
        <v>110</v>
      </c>
      <c r="D2174" s="6" t="s">
        <v>4724</v>
      </c>
      <c r="E2174" s="8" t="s">
        <v>63</v>
      </c>
      <c r="F2174" s="8">
        <v>0</v>
      </c>
      <c r="G2174" s="8">
        <v>3</v>
      </c>
      <c r="H2174" s="6" t="s">
        <v>344</v>
      </c>
      <c r="I2174" s="176" t="s">
        <v>11389</v>
      </c>
      <c r="J2174" s="176" t="s">
        <v>11389</v>
      </c>
      <c r="K2174" s="176" t="s">
        <v>11388</v>
      </c>
      <c r="L2174" s="8">
        <v>14</v>
      </c>
      <c r="M2174" s="116"/>
      <c r="P21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&lt;tr&gt;&lt;td&gt;60901-5200&lt;/td&gt;&lt;td&gt;Curb, stone, type 2, 250mm depth&lt;/td&gt;&lt;td&gt;m&lt;/td&gt;&lt;td&gt;CURB, STONE, TYPE 2, 10-INCH DEPTH&lt;/td&gt;&lt;td&gt;LNFT&lt;/td&gt;&lt;td&gt;0&lt;/td&gt;&lt;td&gt;3&lt;/td&gt;&lt;td&gt;N&lt;/td&gt;&lt;td&gt; &lt;/td&gt;&lt;td&gt;&lt;/td&gt;&lt;/tr&gt;</v>
      </c>
      <c r="Q2174" s="106" t="str">
        <f>IF(PayItems[[#This Row],[Date Added / Modified]]&gt;0,TEXT(PayItems[[#This Row],[Date Added / Modified]],"m/d/yyy"),"")</f>
        <v/>
      </c>
    </row>
    <row r="2175" spans="1:17" x14ac:dyDescent="0.2">
      <c r="A2175" s="6" t="s">
        <v>4725</v>
      </c>
      <c r="B2175" s="6" t="s">
        <v>4726</v>
      </c>
      <c r="C2175" s="6" t="s">
        <v>110</v>
      </c>
      <c r="D2175" s="6" t="s">
        <v>4727</v>
      </c>
      <c r="E2175" s="8" t="s">
        <v>63</v>
      </c>
      <c r="F2175" s="8">
        <v>0</v>
      </c>
      <c r="G2175" s="8">
        <v>3</v>
      </c>
      <c r="H2175" s="6" t="s">
        <v>344</v>
      </c>
      <c r="I2175" s="176" t="s">
        <v>11389</v>
      </c>
      <c r="J2175" s="176" t="s">
        <v>11389</v>
      </c>
      <c r="K2175" s="176" t="s">
        <v>11388</v>
      </c>
      <c r="L2175" s="8">
        <v>14</v>
      </c>
      <c r="M2175" s="116"/>
      <c r="P21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&lt;tr&gt;&lt;td&gt;60901-5300&lt;/td&gt;&lt;td&gt;Curb, stone, type 2, 275mm depth&lt;/td&gt;&lt;td&gt;m&lt;/td&gt;&lt;td&gt;CURB, STONE, TYPE 2, 11-INCH DEPTH&lt;/td&gt;&lt;td&gt;LNFT&lt;/td&gt;&lt;td&gt;0&lt;/td&gt;&lt;td&gt;3&lt;/td&gt;&lt;td&gt;N&lt;/td&gt;&lt;td&gt; &lt;/td&gt;&lt;td&gt;&lt;/td&gt;&lt;/tr&gt;</v>
      </c>
      <c r="Q2175" s="106" t="str">
        <f>IF(PayItems[[#This Row],[Date Added / Modified]]&gt;0,TEXT(PayItems[[#This Row],[Date Added / Modified]],"m/d/yyy"),"")</f>
        <v/>
      </c>
    </row>
    <row r="2176" spans="1:17" x14ac:dyDescent="0.2">
      <c r="A2176" s="6" t="s">
        <v>4728</v>
      </c>
      <c r="B2176" s="6" t="s">
        <v>4729</v>
      </c>
      <c r="C2176" s="6" t="s">
        <v>110</v>
      </c>
      <c r="D2176" s="6" t="s">
        <v>4730</v>
      </c>
      <c r="E2176" s="8" t="s">
        <v>63</v>
      </c>
      <c r="F2176" s="8">
        <v>0</v>
      </c>
      <c r="G2176" s="8">
        <v>3</v>
      </c>
      <c r="H2176" s="6" t="s">
        <v>344</v>
      </c>
      <c r="I2176" s="176" t="s">
        <v>11389</v>
      </c>
      <c r="J2176" s="176" t="s">
        <v>11389</v>
      </c>
      <c r="K2176" s="176" t="s">
        <v>11388</v>
      </c>
      <c r="L2176" s="8">
        <v>14</v>
      </c>
      <c r="M2176" s="116"/>
      <c r="P21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&lt;tr&gt;&lt;td&gt;60901-5400&lt;/td&gt;&lt;td&gt;Curb, stone, type 2, 300mm depth&lt;/td&gt;&lt;td&gt;m&lt;/td&gt;&lt;td&gt;CURB, STONE, TYPE 2, 12-INCH DEPTH&lt;/td&gt;&lt;td&gt;LNFT&lt;/td&gt;&lt;td&gt;0&lt;/td&gt;&lt;td&gt;3&lt;/td&gt;&lt;td&gt;N&lt;/td&gt;&lt;td&gt; &lt;/td&gt;&lt;td&gt;&lt;/td&gt;&lt;/tr&gt;</v>
      </c>
      <c r="Q2176" s="106" t="str">
        <f>IF(PayItems[[#This Row],[Date Added / Modified]]&gt;0,TEXT(PayItems[[#This Row],[Date Added / Modified]],"m/d/yyy"),"")</f>
        <v/>
      </c>
    </row>
    <row r="2177" spans="1:17" x14ac:dyDescent="0.2">
      <c r="A2177" s="6" t="s">
        <v>4731</v>
      </c>
      <c r="B2177" s="6" t="s">
        <v>4732</v>
      </c>
      <c r="C2177" s="6" t="s">
        <v>110</v>
      </c>
      <c r="D2177" s="6" t="s">
        <v>4733</v>
      </c>
      <c r="E2177" s="8" t="s">
        <v>63</v>
      </c>
      <c r="F2177" s="8">
        <v>0</v>
      </c>
      <c r="G2177" s="8">
        <v>3</v>
      </c>
      <c r="H2177" s="6" t="s">
        <v>344</v>
      </c>
      <c r="I2177" s="176" t="s">
        <v>11389</v>
      </c>
      <c r="J2177" s="176" t="s">
        <v>11389</v>
      </c>
      <c r="K2177" s="176" t="s">
        <v>11388</v>
      </c>
      <c r="L2177" s="8">
        <v>14</v>
      </c>
      <c r="M2177" s="116"/>
      <c r="P21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&lt;tr&gt;&lt;td&gt;60901-5500&lt;/td&gt;&lt;td&gt;Curb, stone, type 2, 325mm depth&lt;/td&gt;&lt;td&gt;m&lt;/td&gt;&lt;td&gt;CURB, STONE, TYPE 2, 13-INCH DEPTH&lt;/td&gt;&lt;td&gt;LNFT&lt;/td&gt;&lt;td&gt;0&lt;/td&gt;&lt;td&gt;3&lt;/td&gt;&lt;td&gt;N&lt;/td&gt;&lt;td&gt; &lt;/td&gt;&lt;td&gt;&lt;/td&gt;&lt;/tr&gt;</v>
      </c>
      <c r="Q2177" s="106" t="str">
        <f>IF(PayItems[[#This Row],[Date Added / Modified]]&gt;0,TEXT(PayItems[[#This Row],[Date Added / Modified]],"m/d/yyy"),"")</f>
        <v/>
      </c>
    </row>
    <row r="2178" spans="1:17" x14ac:dyDescent="0.2">
      <c r="A2178" s="6" t="s">
        <v>4734</v>
      </c>
      <c r="B2178" s="6" t="s">
        <v>4735</v>
      </c>
      <c r="C2178" s="6" t="s">
        <v>110</v>
      </c>
      <c r="D2178" s="6" t="s">
        <v>4736</v>
      </c>
      <c r="E2178" s="8" t="s">
        <v>63</v>
      </c>
      <c r="F2178" s="8">
        <v>0</v>
      </c>
      <c r="G2178" s="8">
        <v>3</v>
      </c>
      <c r="H2178" s="6" t="s">
        <v>344</v>
      </c>
      <c r="I2178" s="176" t="s">
        <v>11389</v>
      </c>
      <c r="J2178" s="176" t="s">
        <v>11389</v>
      </c>
      <c r="K2178" s="176" t="s">
        <v>11388</v>
      </c>
      <c r="L2178" s="8">
        <v>14</v>
      </c>
      <c r="M2178" s="116"/>
      <c r="P21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&lt;tr&gt;&lt;td&gt;60901-5600&lt;/td&gt;&lt;td&gt;Curb, stone, type 2, 350mm depth&lt;/td&gt;&lt;td&gt;m&lt;/td&gt;&lt;td&gt;CURB, STONE, TYPE 2, 14-INCH DEPTH&lt;/td&gt;&lt;td&gt;LNFT&lt;/td&gt;&lt;td&gt;0&lt;/td&gt;&lt;td&gt;3&lt;/td&gt;&lt;td&gt;N&lt;/td&gt;&lt;td&gt; &lt;/td&gt;&lt;td&gt;&lt;/td&gt;&lt;/tr&gt;</v>
      </c>
      <c r="Q2178" s="106" t="str">
        <f>IF(PayItems[[#This Row],[Date Added / Modified]]&gt;0,TEXT(PayItems[[#This Row],[Date Added / Modified]],"m/d/yyy"),"")</f>
        <v/>
      </c>
    </row>
    <row r="2179" spans="1:17" x14ac:dyDescent="0.2">
      <c r="A2179" s="6" t="s">
        <v>4737</v>
      </c>
      <c r="B2179" s="6" t="s">
        <v>4738</v>
      </c>
      <c r="C2179" s="6" t="s">
        <v>110</v>
      </c>
      <c r="D2179" s="6" t="s">
        <v>4739</v>
      </c>
      <c r="E2179" s="8" t="s">
        <v>63</v>
      </c>
      <c r="F2179" s="8">
        <v>0</v>
      </c>
      <c r="G2179" s="8">
        <v>3</v>
      </c>
      <c r="H2179" s="6" t="s">
        <v>344</v>
      </c>
      <c r="I2179" s="176" t="s">
        <v>11389</v>
      </c>
      <c r="J2179" s="176" t="s">
        <v>11389</v>
      </c>
      <c r="K2179" s="176" t="s">
        <v>11388</v>
      </c>
      <c r="L2179" s="8">
        <v>14</v>
      </c>
      <c r="M2179" s="116"/>
      <c r="P21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&lt;tr&gt;&lt;td&gt;60901-5700&lt;/td&gt;&lt;td&gt;Curb, stone, type 2, 375mm depth&lt;/td&gt;&lt;td&gt;m&lt;/td&gt;&lt;td&gt;CURB, STONE, TYPE 2, 15-INCH DEPTH&lt;/td&gt;&lt;td&gt;LNFT&lt;/td&gt;&lt;td&gt;0&lt;/td&gt;&lt;td&gt;3&lt;/td&gt;&lt;td&gt;N&lt;/td&gt;&lt;td&gt; &lt;/td&gt;&lt;td&gt;&lt;/td&gt;&lt;/tr&gt;</v>
      </c>
      <c r="Q2179" s="106" t="str">
        <f>IF(PayItems[[#This Row],[Date Added / Modified]]&gt;0,TEXT(PayItems[[#This Row],[Date Added / Modified]],"m/d/yyy"),"")</f>
        <v/>
      </c>
    </row>
    <row r="2180" spans="1:17" x14ac:dyDescent="0.2">
      <c r="A2180" s="6" t="s">
        <v>4740</v>
      </c>
      <c r="B2180" s="6" t="s">
        <v>4741</v>
      </c>
      <c r="C2180" s="6" t="s">
        <v>110</v>
      </c>
      <c r="D2180" s="6" t="s">
        <v>4742</v>
      </c>
      <c r="E2180" s="8" t="s">
        <v>63</v>
      </c>
      <c r="F2180" s="8">
        <v>0</v>
      </c>
      <c r="G2180" s="8">
        <v>3</v>
      </c>
      <c r="H2180" s="6" t="s">
        <v>344</v>
      </c>
      <c r="I2180" s="176" t="s">
        <v>11389</v>
      </c>
      <c r="J2180" s="176" t="s">
        <v>11389</v>
      </c>
      <c r="K2180" s="176" t="s">
        <v>11388</v>
      </c>
      <c r="L2180" s="8">
        <v>14</v>
      </c>
      <c r="M2180" s="116"/>
      <c r="P21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&lt;tr&gt;&lt;td&gt;60901-5900&lt;/td&gt;&lt;td&gt;Curb, stone, type 2, 400mm depth&lt;/td&gt;&lt;td&gt;m&lt;/td&gt;&lt;td&gt;CURB, STONE, TYPE 2, 16-INCH DEPTH&lt;/td&gt;&lt;td&gt;LNFT&lt;/td&gt;&lt;td&gt;0&lt;/td&gt;&lt;td&gt;3&lt;/td&gt;&lt;td&gt;N&lt;/td&gt;&lt;td&gt; &lt;/td&gt;&lt;td&gt;&lt;/td&gt;&lt;/tr&gt;</v>
      </c>
      <c r="Q2180" s="106" t="str">
        <f>IF(PayItems[[#This Row],[Date Added / Modified]]&gt;0,TEXT(PayItems[[#This Row],[Date Added / Modified]],"m/d/yyy"),"")</f>
        <v/>
      </c>
    </row>
    <row r="2181" spans="1:17" x14ac:dyDescent="0.2">
      <c r="A2181" s="6" t="s">
        <v>4743</v>
      </c>
      <c r="B2181" s="6" t="s">
        <v>4744</v>
      </c>
      <c r="C2181" s="6" t="s">
        <v>110</v>
      </c>
      <c r="D2181" s="6" t="s">
        <v>4745</v>
      </c>
      <c r="E2181" s="8" t="s">
        <v>63</v>
      </c>
      <c r="F2181" s="8">
        <v>0</v>
      </c>
      <c r="G2181" s="8">
        <v>3</v>
      </c>
      <c r="H2181" s="6" t="s">
        <v>344</v>
      </c>
      <c r="I2181" s="176" t="s">
        <v>11389</v>
      </c>
      <c r="J2181" s="176" t="s">
        <v>11389</v>
      </c>
      <c r="K2181" s="176" t="s">
        <v>11388</v>
      </c>
      <c r="L2181" s="8">
        <v>14</v>
      </c>
      <c r="M2181" s="116"/>
      <c r="P21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&lt;tr&gt;&lt;td&gt;60901-6000&lt;/td&gt;&lt;td&gt;Curb, stone, type 2, 425mm depth&lt;/td&gt;&lt;td&gt;m&lt;/td&gt;&lt;td&gt;CURB, STONE, TYPE 2, 17-INCH DEPTH&lt;/td&gt;&lt;td&gt;LNFT&lt;/td&gt;&lt;td&gt;0&lt;/td&gt;&lt;td&gt;3&lt;/td&gt;&lt;td&gt;N&lt;/td&gt;&lt;td&gt; &lt;/td&gt;&lt;td&gt;&lt;/td&gt;&lt;/tr&gt;</v>
      </c>
      <c r="Q2181" s="106" t="str">
        <f>IF(PayItems[[#This Row],[Date Added / Modified]]&gt;0,TEXT(PayItems[[#This Row],[Date Added / Modified]],"m/d/yyy"),"")</f>
        <v/>
      </c>
    </row>
    <row r="2182" spans="1:17" x14ac:dyDescent="0.2">
      <c r="A2182" s="6" t="s">
        <v>4746</v>
      </c>
      <c r="B2182" s="6" t="s">
        <v>4747</v>
      </c>
      <c r="C2182" s="6" t="s">
        <v>110</v>
      </c>
      <c r="D2182" s="6" t="s">
        <v>4748</v>
      </c>
      <c r="E2182" s="8" t="s">
        <v>63</v>
      </c>
      <c r="F2182" s="8">
        <v>0</v>
      </c>
      <c r="G2182" s="8">
        <v>3</v>
      </c>
      <c r="H2182" s="6" t="s">
        <v>344</v>
      </c>
      <c r="I2182" s="176" t="s">
        <v>11389</v>
      </c>
      <c r="J2182" s="176" t="s">
        <v>11389</v>
      </c>
      <c r="K2182" s="176" t="s">
        <v>11388</v>
      </c>
      <c r="L2182" s="8">
        <v>14</v>
      </c>
      <c r="M2182" s="116"/>
      <c r="P21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&lt;tr&gt;&lt;td&gt;60901-6100&lt;/td&gt;&lt;td&gt;Curb, stone, type 2, 450mm depth&lt;/td&gt;&lt;td&gt;m&lt;/td&gt;&lt;td&gt;CURB, STONE, TYPE 2, 18-INCH DEPTH&lt;/td&gt;&lt;td&gt;LNFT&lt;/td&gt;&lt;td&gt;0&lt;/td&gt;&lt;td&gt;3&lt;/td&gt;&lt;td&gt;N&lt;/td&gt;&lt;td&gt; &lt;/td&gt;&lt;td&gt;&lt;/td&gt;&lt;/tr&gt;</v>
      </c>
      <c r="Q2182" s="106" t="str">
        <f>IF(PayItems[[#This Row],[Date Added / Modified]]&gt;0,TEXT(PayItems[[#This Row],[Date Added / Modified]],"m/d/yyy"),"")</f>
        <v/>
      </c>
    </row>
    <row r="2183" spans="1:17" x14ac:dyDescent="0.2">
      <c r="A2183" s="6" t="s">
        <v>4749</v>
      </c>
      <c r="B2183" s="6" t="s">
        <v>4750</v>
      </c>
      <c r="C2183" s="6" t="s">
        <v>110</v>
      </c>
      <c r="D2183" s="6" t="s">
        <v>4751</v>
      </c>
      <c r="E2183" s="8" t="s">
        <v>63</v>
      </c>
      <c r="F2183" s="8">
        <v>0</v>
      </c>
      <c r="G2183" s="8">
        <v>3</v>
      </c>
      <c r="H2183" s="6" t="s">
        <v>344</v>
      </c>
      <c r="I2183" s="176" t="s">
        <v>11389</v>
      </c>
      <c r="J2183" s="176" t="s">
        <v>11389</v>
      </c>
      <c r="K2183" s="176" t="s">
        <v>11388</v>
      </c>
      <c r="L2183" s="8">
        <v>14</v>
      </c>
      <c r="M2183" s="116"/>
      <c r="P21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&lt;tr&gt;&lt;td&gt;60901-6200&lt;/td&gt;&lt;td&gt;Curb, stone, type 2, 475mm depth&lt;/td&gt;&lt;td&gt;m&lt;/td&gt;&lt;td&gt;CURB, STONE, TYPE 2, 19-INCH DEPTH&lt;/td&gt;&lt;td&gt;LNFT&lt;/td&gt;&lt;td&gt;0&lt;/td&gt;&lt;td&gt;3&lt;/td&gt;&lt;td&gt;N&lt;/td&gt;&lt;td&gt; &lt;/td&gt;&lt;td&gt;&lt;/td&gt;&lt;/tr&gt;</v>
      </c>
      <c r="Q2183" s="106" t="str">
        <f>IF(PayItems[[#This Row],[Date Added / Modified]]&gt;0,TEXT(PayItems[[#This Row],[Date Added / Modified]],"m/d/yyy"),"")</f>
        <v/>
      </c>
    </row>
    <row r="2184" spans="1:17" x14ac:dyDescent="0.2">
      <c r="A2184" s="6" t="s">
        <v>4752</v>
      </c>
      <c r="B2184" s="6" t="s">
        <v>4753</v>
      </c>
      <c r="C2184" s="6" t="s">
        <v>110</v>
      </c>
      <c r="D2184" s="6" t="s">
        <v>4754</v>
      </c>
      <c r="E2184" s="8" t="s">
        <v>63</v>
      </c>
      <c r="F2184" s="8">
        <v>0</v>
      </c>
      <c r="G2184" s="8">
        <v>3</v>
      </c>
      <c r="H2184" s="6" t="s">
        <v>344</v>
      </c>
      <c r="I2184" s="176" t="s">
        <v>11389</v>
      </c>
      <c r="J2184" s="176" t="s">
        <v>11389</v>
      </c>
      <c r="K2184" s="176" t="s">
        <v>11388</v>
      </c>
      <c r="L2184" s="8">
        <v>14</v>
      </c>
      <c r="M2184" s="116"/>
      <c r="P21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&lt;tr&gt;&lt;td&gt;60901-6300&lt;/td&gt;&lt;td&gt;Curb, stone, type 2, 500mm depth&lt;/td&gt;&lt;td&gt;m&lt;/td&gt;&lt;td&gt;CURB, STONE, TYPE 2, 20-INCH DEPTH&lt;/td&gt;&lt;td&gt;LNFT&lt;/td&gt;&lt;td&gt;0&lt;/td&gt;&lt;td&gt;3&lt;/td&gt;&lt;td&gt;N&lt;/td&gt;&lt;td&gt; &lt;/td&gt;&lt;td&gt;&lt;/td&gt;&lt;/tr&gt;</v>
      </c>
      <c r="Q2184" s="106" t="str">
        <f>IF(PayItems[[#This Row],[Date Added / Modified]]&gt;0,TEXT(PayItems[[#This Row],[Date Added / Modified]],"m/d/yyy"),"")</f>
        <v/>
      </c>
    </row>
    <row r="2185" spans="1:17" x14ac:dyDescent="0.2">
      <c r="A2185" s="6" t="s">
        <v>4755</v>
      </c>
      <c r="B2185" s="6" t="s">
        <v>4756</v>
      </c>
      <c r="C2185" s="6" t="s">
        <v>110</v>
      </c>
      <c r="D2185" s="6" t="s">
        <v>4757</v>
      </c>
      <c r="E2185" s="8" t="s">
        <v>63</v>
      </c>
      <c r="F2185" s="8">
        <v>0</v>
      </c>
      <c r="G2185" s="8">
        <v>3</v>
      </c>
      <c r="H2185" s="6" t="s">
        <v>344</v>
      </c>
      <c r="I2185" s="176" t="s">
        <v>11389</v>
      </c>
      <c r="J2185" s="176" t="s">
        <v>11389</v>
      </c>
      <c r="K2185" s="176" t="s">
        <v>11388</v>
      </c>
      <c r="L2185" s="8">
        <v>14</v>
      </c>
      <c r="M2185" s="116"/>
      <c r="P21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&lt;tr&gt;&lt;td&gt;60901-6350&lt;/td&gt;&lt;td&gt;Curb, stone, type 2, 600mm depth&lt;/td&gt;&lt;td&gt;m&lt;/td&gt;&lt;td&gt;CURB, STONE, TYPE 2, 24-INCH DEPTH&lt;/td&gt;&lt;td&gt;LNFT&lt;/td&gt;&lt;td&gt;0&lt;/td&gt;&lt;td&gt;3&lt;/td&gt;&lt;td&gt;N&lt;/td&gt;&lt;td&gt; &lt;/td&gt;&lt;td&gt;&lt;/td&gt;&lt;/tr&gt;</v>
      </c>
      <c r="Q2185" s="106" t="str">
        <f>IF(PayItems[[#This Row],[Date Added / Modified]]&gt;0,TEXT(PayItems[[#This Row],[Date Added / Modified]],"m/d/yyy"),"")</f>
        <v/>
      </c>
    </row>
    <row r="2186" spans="1:17" x14ac:dyDescent="0.2">
      <c r="A2186" s="6" t="s">
        <v>4758</v>
      </c>
      <c r="B2186" s="6" t="s">
        <v>4759</v>
      </c>
      <c r="C2186" s="6" t="s">
        <v>110</v>
      </c>
      <c r="D2186" s="6" t="s">
        <v>4760</v>
      </c>
      <c r="E2186" s="8" t="s">
        <v>63</v>
      </c>
      <c r="F2186" s="8">
        <v>0</v>
      </c>
      <c r="G2186" s="8">
        <v>3</v>
      </c>
      <c r="H2186" s="6" t="s">
        <v>344</v>
      </c>
      <c r="I2186" s="176" t="s">
        <v>11389</v>
      </c>
      <c r="J2186" s="176" t="s">
        <v>11389</v>
      </c>
      <c r="K2186" s="176" t="s">
        <v>11388</v>
      </c>
      <c r="L2186" s="8">
        <v>14</v>
      </c>
      <c r="M2186" s="116"/>
      <c r="P21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&lt;tr&gt;&lt;td&gt;60901-7000&lt;/td&gt;&lt;td&gt;Curb, log&lt;/td&gt;&lt;td&gt;m&lt;/td&gt;&lt;td&gt;CURB, LOG&lt;/td&gt;&lt;td&gt;LNFT&lt;/td&gt;&lt;td&gt;0&lt;/td&gt;&lt;td&gt;3&lt;/td&gt;&lt;td&gt;N&lt;/td&gt;&lt;td&gt; &lt;/td&gt;&lt;td&gt;&lt;/td&gt;&lt;/tr&gt;</v>
      </c>
      <c r="Q2186" s="106" t="str">
        <f>IF(PayItems[[#This Row],[Date Added / Modified]]&gt;0,TEXT(PayItems[[#This Row],[Date Added / Modified]],"m/d/yyy"),"")</f>
        <v/>
      </c>
    </row>
    <row r="2187" spans="1:17" x14ac:dyDescent="0.2">
      <c r="A2187" s="6" t="s">
        <v>4761</v>
      </c>
      <c r="B2187" s="6" t="s">
        <v>4762</v>
      </c>
      <c r="C2187" s="6" t="s">
        <v>110</v>
      </c>
      <c r="D2187" s="6" t="s">
        <v>4763</v>
      </c>
      <c r="E2187" s="8" t="s">
        <v>63</v>
      </c>
      <c r="F2187" s="8">
        <v>0</v>
      </c>
      <c r="G2187" s="8">
        <v>3</v>
      </c>
      <c r="H2187" s="6" t="s">
        <v>344</v>
      </c>
      <c r="I2187" s="176" t="s">
        <v>11389</v>
      </c>
      <c r="J2187" s="176" t="s">
        <v>11389</v>
      </c>
      <c r="K2187" s="176" t="s">
        <v>11388</v>
      </c>
      <c r="L2187" s="8">
        <v>14</v>
      </c>
      <c r="M2187" s="116"/>
      <c r="P21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&lt;tr&gt;&lt;td&gt;60901-8000&lt;/td&gt;&lt;td&gt;Curb, timber&lt;/td&gt;&lt;td&gt;m&lt;/td&gt;&lt;td&gt;CURB, TIMBER&lt;/td&gt;&lt;td&gt;LNFT&lt;/td&gt;&lt;td&gt;0&lt;/td&gt;&lt;td&gt;3&lt;/td&gt;&lt;td&gt;N&lt;/td&gt;&lt;td&gt; &lt;/td&gt;&lt;td&gt;&lt;/td&gt;&lt;/tr&gt;</v>
      </c>
      <c r="Q2187" s="106" t="str">
        <f>IF(PayItems[[#This Row],[Date Added / Modified]]&gt;0,TEXT(PayItems[[#This Row],[Date Added / Modified]],"m/d/yyy"),"")</f>
        <v/>
      </c>
    </row>
    <row r="2188" spans="1:17" x14ac:dyDescent="0.2">
      <c r="A2188" s="6" t="s">
        <v>4764</v>
      </c>
      <c r="B2188" s="6" t="s">
        <v>4765</v>
      </c>
      <c r="C2188" s="6" t="s">
        <v>110</v>
      </c>
      <c r="D2188" s="6" t="s">
        <v>4766</v>
      </c>
      <c r="E2188" s="8" t="s">
        <v>63</v>
      </c>
      <c r="F2188" s="8">
        <v>0</v>
      </c>
      <c r="G2188" s="8">
        <v>3</v>
      </c>
      <c r="H2188" s="6" t="s">
        <v>344</v>
      </c>
      <c r="I2188" s="176" t="s">
        <v>11389</v>
      </c>
      <c r="J2188" s="176" t="s">
        <v>11389</v>
      </c>
      <c r="K2188" s="176" t="s">
        <v>11388</v>
      </c>
      <c r="L2188" s="8">
        <v>14</v>
      </c>
      <c r="M2188" s="116"/>
      <c r="P21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&lt;tr&gt;&lt;td&gt;60901-9000&lt;/td&gt;&lt;td&gt;Curb, plastic&lt;/td&gt;&lt;td&gt;m&lt;/td&gt;&lt;td&gt;CURB, PLASTIC&lt;/td&gt;&lt;td&gt;LNFT&lt;/td&gt;&lt;td&gt;0&lt;/td&gt;&lt;td&gt;3&lt;/td&gt;&lt;td&gt;N&lt;/td&gt;&lt;td&gt; &lt;/td&gt;&lt;td&gt;&lt;/td&gt;&lt;/tr&gt;</v>
      </c>
      <c r="Q2188" s="106" t="str">
        <f>IF(PayItems[[#This Row],[Date Added / Modified]]&gt;0,TEXT(PayItems[[#This Row],[Date Added / Modified]],"m/d/yyy"),"")</f>
        <v/>
      </c>
    </row>
    <row r="2189" spans="1:17" x14ac:dyDescent="0.2">
      <c r="A2189" s="6" t="s">
        <v>8476</v>
      </c>
      <c r="B2189" s="6" t="s">
        <v>8477</v>
      </c>
      <c r="C2189" s="6" t="s">
        <v>110</v>
      </c>
      <c r="D2189" s="6" t="s">
        <v>9885</v>
      </c>
      <c r="E2189" s="8" t="s">
        <v>63</v>
      </c>
      <c r="F2189" s="8">
        <v>0</v>
      </c>
      <c r="G2189" s="8">
        <v>3</v>
      </c>
      <c r="H2189" s="6" t="s">
        <v>344</v>
      </c>
      <c r="I2189" s="176" t="s">
        <v>11389</v>
      </c>
      <c r="J2189" s="176" t="s">
        <v>11389</v>
      </c>
      <c r="K2189" s="176" t="s">
        <v>11388</v>
      </c>
      <c r="L2189" s="8">
        <v>14</v>
      </c>
      <c r="M2189" s="116"/>
      <c r="P21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&lt;tr&gt;&lt;td&gt;60902-0500&lt;/td&gt;&lt;td&gt;Curb and gutter, concrete, 175mm depth&lt;/td&gt;&lt;td&gt;m&lt;/td&gt;&lt;td&gt;CURB AND GUTTER, CONCRETE, 7-INCH DEPTH&lt;/td&gt;&lt;td&gt;LNFT&lt;/td&gt;&lt;td&gt;0&lt;/td&gt;&lt;td&gt;3&lt;/td&gt;&lt;td&gt;N&lt;/td&gt;&lt;td&gt; &lt;/td&gt;&lt;td&gt;&lt;/td&gt;&lt;/tr&gt;</v>
      </c>
      <c r="Q2189" s="106" t="str">
        <f>IF(PayItems[[#This Row],[Date Added / Modified]]&gt;0,TEXT(PayItems[[#This Row],[Date Added / Modified]],"m/d/yyy"),"")</f>
        <v/>
      </c>
    </row>
    <row r="2190" spans="1:17" x14ac:dyDescent="0.2">
      <c r="A2190" s="6" t="s">
        <v>4767</v>
      </c>
      <c r="B2190" s="6" t="s">
        <v>4768</v>
      </c>
      <c r="C2190" s="6" t="s">
        <v>110</v>
      </c>
      <c r="D2190" s="6" t="s">
        <v>4769</v>
      </c>
      <c r="E2190" s="8" t="s">
        <v>63</v>
      </c>
      <c r="F2190" s="8">
        <v>0</v>
      </c>
      <c r="G2190" s="8">
        <v>3</v>
      </c>
      <c r="H2190" s="6" t="s">
        <v>344</v>
      </c>
      <c r="I2190" s="176" t="s">
        <v>11389</v>
      </c>
      <c r="J2190" s="176" t="s">
        <v>11389</v>
      </c>
      <c r="K2190" s="176" t="s">
        <v>11388</v>
      </c>
      <c r="L2190" s="8">
        <v>14</v>
      </c>
      <c r="M2190" s="116"/>
      <c r="P21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&lt;tr&gt;&lt;td&gt;60902-0600&lt;/td&gt;&lt;td&gt;Curb and gutter, concrete, 200mm depth&lt;/td&gt;&lt;td&gt;m&lt;/td&gt;&lt;td&gt;CURB AND GUTTER, CONCRETE, 8-INCH DEPTH&lt;/td&gt;&lt;td&gt;LNFT&lt;/td&gt;&lt;td&gt;0&lt;/td&gt;&lt;td&gt;3&lt;/td&gt;&lt;td&gt;N&lt;/td&gt;&lt;td&gt; &lt;/td&gt;&lt;td&gt;&lt;/td&gt;&lt;/tr&gt;</v>
      </c>
      <c r="Q2190" s="106" t="str">
        <f>IF(PayItems[[#This Row],[Date Added / Modified]]&gt;0,TEXT(PayItems[[#This Row],[Date Added / Modified]],"m/d/yyy"),"")</f>
        <v/>
      </c>
    </row>
    <row r="2191" spans="1:17" s="88" customFormat="1" x14ac:dyDescent="0.2">
      <c r="A2191" s="6" t="s">
        <v>4770</v>
      </c>
      <c r="B2191" s="6" t="s">
        <v>4771</v>
      </c>
      <c r="C2191" s="6" t="s">
        <v>110</v>
      </c>
      <c r="D2191" s="6" t="s">
        <v>4772</v>
      </c>
      <c r="E2191" s="8" t="s">
        <v>63</v>
      </c>
      <c r="F2191" s="8">
        <v>0</v>
      </c>
      <c r="G2191" s="8">
        <v>3</v>
      </c>
      <c r="H2191" s="6" t="s">
        <v>344</v>
      </c>
      <c r="I2191" s="176" t="s">
        <v>11389</v>
      </c>
      <c r="J2191" s="176" t="s">
        <v>11389</v>
      </c>
      <c r="K2191" s="176" t="s">
        <v>11388</v>
      </c>
      <c r="L2191" s="8">
        <v>14</v>
      </c>
      <c r="M2191" s="116"/>
      <c r="N2191" s="6"/>
      <c r="O2191" s="6"/>
      <c r="P21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&lt;tr&gt;&lt;td&gt;60902-0700&lt;/td&gt;&lt;td&gt;Curb and gutter, concrete, 225mm depth&lt;/td&gt;&lt;td&gt;m&lt;/td&gt;&lt;td&gt;CURB AND GUTTER, CONCRETE, 9-INCH DEPTH&lt;/td&gt;&lt;td&gt;LNFT&lt;/td&gt;&lt;td&gt;0&lt;/td&gt;&lt;td&gt;3&lt;/td&gt;&lt;td&gt;N&lt;/td&gt;&lt;td&gt; &lt;/td&gt;&lt;td&gt;&lt;/td&gt;&lt;/tr&gt;</v>
      </c>
      <c r="Q2191" s="106" t="str">
        <f>IF(PayItems[[#This Row],[Date Added / Modified]]&gt;0,TEXT(PayItems[[#This Row],[Date Added / Modified]],"m/d/yyy"),"")</f>
        <v/>
      </c>
    </row>
    <row r="2192" spans="1:17" ht="12" customHeight="1" x14ac:dyDescent="0.2">
      <c r="A2192" s="6" t="s">
        <v>4773</v>
      </c>
      <c r="B2192" s="6" t="s">
        <v>4774</v>
      </c>
      <c r="C2192" s="6" t="s">
        <v>110</v>
      </c>
      <c r="D2192" s="6" t="s">
        <v>4775</v>
      </c>
      <c r="E2192" s="8" t="s">
        <v>63</v>
      </c>
      <c r="F2192" s="8">
        <v>0</v>
      </c>
      <c r="G2192" s="8">
        <v>3</v>
      </c>
      <c r="H2192" s="6" t="s">
        <v>344</v>
      </c>
      <c r="I2192" s="176" t="s">
        <v>11389</v>
      </c>
      <c r="J2192" s="176" t="s">
        <v>11389</v>
      </c>
      <c r="K2192" s="176" t="s">
        <v>11388</v>
      </c>
      <c r="L2192" s="8">
        <v>14</v>
      </c>
      <c r="M2192" s="116"/>
      <c r="P21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&lt;tr&gt;&lt;td&gt;60902-0800&lt;/td&gt;&lt;td&gt;Curb and gutter, concrete, 250mm depth&lt;/td&gt;&lt;td&gt;m&lt;/td&gt;&lt;td&gt;CURB AND GUTTER, CONCRETE, 10-INCH DEPTH&lt;/td&gt;&lt;td&gt;LNFT&lt;/td&gt;&lt;td&gt;0&lt;/td&gt;&lt;td&gt;3&lt;/td&gt;&lt;td&gt;N&lt;/td&gt;&lt;td&gt; &lt;/td&gt;&lt;td&gt;&lt;/td&gt;&lt;/tr&gt;</v>
      </c>
      <c r="Q2192" s="106" t="str">
        <f>IF(PayItems[[#This Row],[Date Added / Modified]]&gt;0,TEXT(PayItems[[#This Row],[Date Added / Modified]],"m/d/yyy"),"")</f>
        <v/>
      </c>
    </row>
    <row r="2193" spans="1:17" x14ac:dyDescent="0.2">
      <c r="A2193" s="6" t="s">
        <v>4776</v>
      </c>
      <c r="B2193" s="6" t="s">
        <v>4777</v>
      </c>
      <c r="C2193" s="6" t="s">
        <v>110</v>
      </c>
      <c r="D2193" s="6" t="s">
        <v>4778</v>
      </c>
      <c r="E2193" s="8" t="s">
        <v>63</v>
      </c>
      <c r="F2193" s="8">
        <v>0</v>
      </c>
      <c r="G2193" s="8">
        <v>3</v>
      </c>
      <c r="H2193" s="6" t="s">
        <v>344</v>
      </c>
      <c r="I2193" s="176" t="s">
        <v>11389</v>
      </c>
      <c r="J2193" s="176" t="s">
        <v>11389</v>
      </c>
      <c r="K2193" s="176" t="s">
        <v>11388</v>
      </c>
      <c r="L2193" s="8">
        <v>14</v>
      </c>
      <c r="M2193" s="116"/>
      <c r="P21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&lt;tr&gt;&lt;td&gt;60902-0900&lt;/td&gt;&lt;td&gt;Curb and gutter, concrete, 275mm depth&lt;/td&gt;&lt;td&gt;m&lt;/td&gt;&lt;td&gt;CURB AND GUTTER, CONCRETE, 11-INCH DEPTH&lt;/td&gt;&lt;td&gt;LNFT&lt;/td&gt;&lt;td&gt;0&lt;/td&gt;&lt;td&gt;3&lt;/td&gt;&lt;td&gt;N&lt;/td&gt;&lt;td&gt; &lt;/td&gt;&lt;td&gt;&lt;/td&gt;&lt;/tr&gt;</v>
      </c>
      <c r="Q2193" s="106" t="str">
        <f>IF(PayItems[[#This Row],[Date Added / Modified]]&gt;0,TEXT(PayItems[[#This Row],[Date Added / Modified]],"m/d/yyy"),"")</f>
        <v/>
      </c>
    </row>
    <row r="2194" spans="1:17" x14ac:dyDescent="0.2">
      <c r="A2194" s="6" t="s">
        <v>4779</v>
      </c>
      <c r="B2194" s="6" t="s">
        <v>4780</v>
      </c>
      <c r="C2194" s="6" t="s">
        <v>110</v>
      </c>
      <c r="D2194" s="6" t="s">
        <v>4781</v>
      </c>
      <c r="E2194" s="8" t="s">
        <v>63</v>
      </c>
      <c r="F2194" s="8">
        <v>0</v>
      </c>
      <c r="G2194" s="8">
        <v>3</v>
      </c>
      <c r="H2194" s="6" t="s">
        <v>344</v>
      </c>
      <c r="I2194" s="176" t="s">
        <v>11389</v>
      </c>
      <c r="J2194" s="176" t="s">
        <v>11389</v>
      </c>
      <c r="K2194" s="176" t="s">
        <v>11388</v>
      </c>
      <c r="L2194" s="8">
        <v>14</v>
      </c>
      <c r="M2194" s="116"/>
      <c r="P21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&lt;tr&gt;&lt;td&gt;60902-1000&lt;/td&gt;&lt;td&gt;Curb and gutter, concrete, 300mm depth&lt;/td&gt;&lt;td&gt;m&lt;/td&gt;&lt;td&gt;CURB AND GUTTER, CONCRETE, 12-INCH DEPTH&lt;/td&gt;&lt;td&gt;LNFT&lt;/td&gt;&lt;td&gt;0&lt;/td&gt;&lt;td&gt;3&lt;/td&gt;&lt;td&gt;N&lt;/td&gt;&lt;td&gt; &lt;/td&gt;&lt;td&gt;&lt;/td&gt;&lt;/tr&gt;</v>
      </c>
      <c r="Q2194" s="106" t="str">
        <f>IF(PayItems[[#This Row],[Date Added / Modified]]&gt;0,TEXT(PayItems[[#This Row],[Date Added / Modified]],"m/d/yyy"),"")</f>
        <v/>
      </c>
    </row>
    <row r="2195" spans="1:17" x14ac:dyDescent="0.2">
      <c r="A2195" s="6" t="s">
        <v>4782</v>
      </c>
      <c r="B2195" s="6" t="s">
        <v>4783</v>
      </c>
      <c r="C2195" s="6" t="s">
        <v>110</v>
      </c>
      <c r="D2195" s="6" t="s">
        <v>4784</v>
      </c>
      <c r="E2195" s="8" t="s">
        <v>63</v>
      </c>
      <c r="F2195" s="8">
        <v>0</v>
      </c>
      <c r="G2195" s="8">
        <v>3</v>
      </c>
      <c r="H2195" s="6" t="s">
        <v>344</v>
      </c>
      <c r="I2195" s="176" t="s">
        <v>11389</v>
      </c>
      <c r="J2195" s="176" t="s">
        <v>11389</v>
      </c>
      <c r="K2195" s="176" t="s">
        <v>11388</v>
      </c>
      <c r="L2195" s="8">
        <v>14</v>
      </c>
      <c r="M2195" s="116"/>
      <c r="P21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&lt;tr&gt;&lt;td&gt;60902-1100&lt;/td&gt;&lt;td&gt;Curb and gutter, concrete, 325mm depth&lt;/td&gt;&lt;td&gt;m&lt;/td&gt;&lt;td&gt;CURB AND GUTTER, CONCRETE, 13-INCH DEPTH&lt;/td&gt;&lt;td&gt;LNFT&lt;/td&gt;&lt;td&gt;0&lt;/td&gt;&lt;td&gt;3&lt;/td&gt;&lt;td&gt;N&lt;/td&gt;&lt;td&gt; &lt;/td&gt;&lt;td&gt;&lt;/td&gt;&lt;/tr&gt;</v>
      </c>
      <c r="Q2195" s="106" t="str">
        <f>IF(PayItems[[#This Row],[Date Added / Modified]]&gt;0,TEXT(PayItems[[#This Row],[Date Added / Modified]],"m/d/yyy"),"")</f>
        <v/>
      </c>
    </row>
    <row r="2196" spans="1:17" x14ac:dyDescent="0.2">
      <c r="A2196" s="6" t="s">
        <v>4785</v>
      </c>
      <c r="B2196" s="6" t="s">
        <v>4786</v>
      </c>
      <c r="C2196" s="6" t="s">
        <v>110</v>
      </c>
      <c r="D2196" s="6" t="s">
        <v>4787</v>
      </c>
      <c r="E2196" s="8" t="s">
        <v>63</v>
      </c>
      <c r="F2196" s="8">
        <v>0</v>
      </c>
      <c r="G2196" s="8">
        <v>3</v>
      </c>
      <c r="H2196" s="6" t="s">
        <v>344</v>
      </c>
      <c r="I2196" s="176" t="s">
        <v>11389</v>
      </c>
      <c r="J2196" s="176" t="s">
        <v>11389</v>
      </c>
      <c r="K2196" s="176" t="s">
        <v>11388</v>
      </c>
      <c r="L2196" s="8">
        <v>14</v>
      </c>
      <c r="M2196" s="116"/>
      <c r="P21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&lt;tr&gt;&lt;td&gt;60902-1200&lt;/td&gt;&lt;td&gt;Curb and gutter, concrete, 350mm depth&lt;/td&gt;&lt;td&gt;m&lt;/td&gt;&lt;td&gt;CURB AND GUTTER, CONCRETE, 14-INCH DEPTH&lt;/td&gt;&lt;td&gt;LNFT&lt;/td&gt;&lt;td&gt;0&lt;/td&gt;&lt;td&gt;3&lt;/td&gt;&lt;td&gt;N&lt;/td&gt;&lt;td&gt; &lt;/td&gt;&lt;td&gt;&lt;/td&gt;&lt;/tr&gt;</v>
      </c>
      <c r="Q2196" s="106" t="str">
        <f>IF(PayItems[[#This Row],[Date Added / Modified]]&gt;0,TEXT(PayItems[[#This Row],[Date Added / Modified]],"m/d/yyy"),"")</f>
        <v/>
      </c>
    </row>
    <row r="2197" spans="1:17" x14ac:dyDescent="0.2">
      <c r="A2197" s="6" t="s">
        <v>4788</v>
      </c>
      <c r="B2197" s="6" t="s">
        <v>4789</v>
      </c>
      <c r="C2197" s="6" t="s">
        <v>110</v>
      </c>
      <c r="D2197" s="6" t="s">
        <v>4790</v>
      </c>
      <c r="E2197" s="8" t="s">
        <v>63</v>
      </c>
      <c r="F2197" s="8">
        <v>0</v>
      </c>
      <c r="G2197" s="8">
        <v>3</v>
      </c>
      <c r="H2197" s="6" t="s">
        <v>344</v>
      </c>
      <c r="I2197" s="176" t="s">
        <v>11389</v>
      </c>
      <c r="J2197" s="176" t="s">
        <v>11389</v>
      </c>
      <c r="K2197" s="176" t="s">
        <v>11388</v>
      </c>
      <c r="L2197" s="8">
        <v>14</v>
      </c>
      <c r="M2197" s="116"/>
      <c r="P21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&lt;tr&gt;&lt;td&gt;60902-1300&lt;/td&gt;&lt;td&gt;Curb and gutter, concrete, 375mm depth&lt;/td&gt;&lt;td&gt;m&lt;/td&gt;&lt;td&gt;CURB AND GUTTER, CONCRETE, 15-INCH DEPTH&lt;/td&gt;&lt;td&gt;LNFT&lt;/td&gt;&lt;td&gt;0&lt;/td&gt;&lt;td&gt;3&lt;/td&gt;&lt;td&gt;N&lt;/td&gt;&lt;td&gt; &lt;/td&gt;&lt;td&gt;&lt;/td&gt;&lt;/tr&gt;</v>
      </c>
      <c r="Q2197" s="106" t="str">
        <f>IF(PayItems[[#This Row],[Date Added / Modified]]&gt;0,TEXT(PayItems[[#This Row],[Date Added / Modified]],"m/d/yyy"),"")</f>
        <v/>
      </c>
    </row>
    <row r="2198" spans="1:17" x14ac:dyDescent="0.2">
      <c r="A2198" s="6" t="s">
        <v>4791</v>
      </c>
      <c r="B2198" s="6" t="s">
        <v>4792</v>
      </c>
      <c r="C2198" s="6" t="s">
        <v>110</v>
      </c>
      <c r="D2198" s="6" t="s">
        <v>4793</v>
      </c>
      <c r="E2198" s="8" t="s">
        <v>63</v>
      </c>
      <c r="F2198" s="8">
        <v>0</v>
      </c>
      <c r="G2198" s="8">
        <v>3</v>
      </c>
      <c r="H2198" s="6" t="s">
        <v>344</v>
      </c>
      <c r="I2198" s="176" t="s">
        <v>11389</v>
      </c>
      <c r="J2198" s="176" t="s">
        <v>11389</v>
      </c>
      <c r="K2198" s="176" t="s">
        <v>11388</v>
      </c>
      <c r="L2198" s="8">
        <v>14</v>
      </c>
      <c r="M2198" s="116"/>
      <c r="P21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&lt;tr&gt;&lt;td&gt;60902-1500&lt;/td&gt;&lt;td&gt;Curb and gutter, concrete, 400mm depth&lt;/td&gt;&lt;td&gt;m&lt;/td&gt;&lt;td&gt;CURB AND GUTTER, CONCRETE, 16-INCH DEPTH&lt;/td&gt;&lt;td&gt;LNFT&lt;/td&gt;&lt;td&gt;0&lt;/td&gt;&lt;td&gt;3&lt;/td&gt;&lt;td&gt;N&lt;/td&gt;&lt;td&gt; &lt;/td&gt;&lt;td&gt;&lt;/td&gt;&lt;/tr&gt;</v>
      </c>
      <c r="Q2198" s="106" t="str">
        <f>IF(PayItems[[#This Row],[Date Added / Modified]]&gt;0,TEXT(PayItems[[#This Row],[Date Added / Modified]],"m/d/yyy"),"")</f>
        <v/>
      </c>
    </row>
    <row r="2199" spans="1:17" x14ac:dyDescent="0.2">
      <c r="A2199" s="6" t="s">
        <v>4794</v>
      </c>
      <c r="B2199" s="6" t="s">
        <v>4795</v>
      </c>
      <c r="C2199" s="6" t="s">
        <v>110</v>
      </c>
      <c r="D2199" s="6" t="s">
        <v>4796</v>
      </c>
      <c r="E2199" s="8" t="s">
        <v>63</v>
      </c>
      <c r="F2199" s="8">
        <v>0</v>
      </c>
      <c r="G2199" s="8">
        <v>3</v>
      </c>
      <c r="H2199" s="6" t="s">
        <v>344</v>
      </c>
      <c r="I2199" s="176" t="s">
        <v>11389</v>
      </c>
      <c r="J2199" s="176" t="s">
        <v>11389</v>
      </c>
      <c r="K2199" s="176" t="s">
        <v>11388</v>
      </c>
      <c r="L2199" s="8">
        <v>14</v>
      </c>
      <c r="M2199" s="116"/>
      <c r="P21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&lt;tr&gt;&lt;td&gt;60902-1600&lt;/td&gt;&lt;td&gt;Curb and gutter, concrete, 425mm depth&lt;/td&gt;&lt;td&gt;m&lt;/td&gt;&lt;td&gt;CURB AND GUTTER, CONCRETE, 17-INCH DEPTH&lt;/td&gt;&lt;td&gt;LNFT&lt;/td&gt;&lt;td&gt;0&lt;/td&gt;&lt;td&gt;3&lt;/td&gt;&lt;td&gt;N&lt;/td&gt;&lt;td&gt; &lt;/td&gt;&lt;td&gt;&lt;/td&gt;&lt;/tr&gt;</v>
      </c>
      <c r="Q2199" s="106" t="str">
        <f>IF(PayItems[[#This Row],[Date Added / Modified]]&gt;0,TEXT(PayItems[[#This Row],[Date Added / Modified]],"m/d/yyy"),"")</f>
        <v/>
      </c>
    </row>
    <row r="2200" spans="1:17" x14ac:dyDescent="0.2">
      <c r="A2200" s="6" t="s">
        <v>4797</v>
      </c>
      <c r="B2200" s="6" t="s">
        <v>4798</v>
      </c>
      <c r="C2200" s="6" t="s">
        <v>110</v>
      </c>
      <c r="D2200" s="6" t="s">
        <v>4799</v>
      </c>
      <c r="E2200" s="8" t="s">
        <v>63</v>
      </c>
      <c r="F2200" s="8">
        <v>0</v>
      </c>
      <c r="G2200" s="8">
        <v>3</v>
      </c>
      <c r="H2200" s="6" t="s">
        <v>344</v>
      </c>
      <c r="I2200" s="176" t="s">
        <v>11389</v>
      </c>
      <c r="J2200" s="176" t="s">
        <v>11389</v>
      </c>
      <c r="K2200" s="176" t="s">
        <v>11388</v>
      </c>
      <c r="L2200" s="8">
        <v>14</v>
      </c>
      <c r="M2200" s="116"/>
      <c r="P22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&lt;tr&gt;&lt;td&gt;60902-1700&lt;/td&gt;&lt;td&gt;Curb and gutter, concrete, 450mm depth&lt;/td&gt;&lt;td&gt;m&lt;/td&gt;&lt;td&gt;CURB AND GUTTER, CONCRETE, 18-INCH DEPTH&lt;/td&gt;&lt;td&gt;LNFT&lt;/td&gt;&lt;td&gt;0&lt;/td&gt;&lt;td&gt;3&lt;/td&gt;&lt;td&gt;N&lt;/td&gt;&lt;td&gt; &lt;/td&gt;&lt;td&gt;&lt;/td&gt;&lt;/tr&gt;</v>
      </c>
      <c r="Q2200" s="106" t="str">
        <f>IF(PayItems[[#This Row],[Date Added / Modified]]&gt;0,TEXT(PayItems[[#This Row],[Date Added / Modified]],"m/d/yyy"),"")</f>
        <v/>
      </c>
    </row>
    <row r="2201" spans="1:17" s="88" customFormat="1" x14ac:dyDescent="0.2">
      <c r="A2201" s="6" t="s">
        <v>4800</v>
      </c>
      <c r="B2201" s="6" t="s">
        <v>4801</v>
      </c>
      <c r="C2201" s="6" t="s">
        <v>110</v>
      </c>
      <c r="D2201" s="6" t="s">
        <v>4802</v>
      </c>
      <c r="E2201" s="8" t="s">
        <v>63</v>
      </c>
      <c r="F2201" s="8">
        <v>0</v>
      </c>
      <c r="G2201" s="8">
        <v>3</v>
      </c>
      <c r="H2201" s="6" t="s">
        <v>344</v>
      </c>
      <c r="I2201" s="176" t="s">
        <v>11389</v>
      </c>
      <c r="J2201" s="176" t="s">
        <v>11389</v>
      </c>
      <c r="K2201" s="176" t="s">
        <v>11388</v>
      </c>
      <c r="L2201" s="8">
        <v>14</v>
      </c>
      <c r="M2201" s="116"/>
      <c r="N2201" s="6"/>
      <c r="O2201" s="6"/>
      <c r="P22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&lt;tr&gt;&lt;td&gt;60902-1800&lt;/td&gt;&lt;td&gt;Curb and gutter, concrete, 475mm depth&lt;/td&gt;&lt;td&gt;m&lt;/td&gt;&lt;td&gt;CURB AND GUTTER, CONCRETE, 19-INCH DEPTH&lt;/td&gt;&lt;td&gt;LNFT&lt;/td&gt;&lt;td&gt;0&lt;/td&gt;&lt;td&gt;3&lt;/td&gt;&lt;td&gt;N&lt;/td&gt;&lt;td&gt; &lt;/td&gt;&lt;td&gt;&lt;/td&gt;&lt;/tr&gt;</v>
      </c>
      <c r="Q2201" s="106" t="str">
        <f>IF(PayItems[[#This Row],[Date Added / Modified]]&gt;0,TEXT(PayItems[[#This Row],[Date Added / Modified]],"m/d/yyy"),"")</f>
        <v/>
      </c>
    </row>
    <row r="2202" spans="1:17" s="88" customFormat="1" x14ac:dyDescent="0.2">
      <c r="A2202" s="6" t="s">
        <v>4803</v>
      </c>
      <c r="B2202" s="6" t="s">
        <v>4804</v>
      </c>
      <c r="C2202" s="6" t="s">
        <v>110</v>
      </c>
      <c r="D2202" s="6" t="s">
        <v>4805</v>
      </c>
      <c r="E2202" s="8" t="s">
        <v>63</v>
      </c>
      <c r="F2202" s="8">
        <v>0</v>
      </c>
      <c r="G2202" s="8">
        <v>3</v>
      </c>
      <c r="H2202" s="6" t="s">
        <v>344</v>
      </c>
      <c r="I2202" s="176" t="s">
        <v>11389</v>
      </c>
      <c r="J2202" s="176" t="s">
        <v>11389</v>
      </c>
      <c r="K2202" s="176" t="s">
        <v>11388</v>
      </c>
      <c r="L2202" s="8">
        <v>14</v>
      </c>
      <c r="M2202" s="116"/>
      <c r="N2202" s="6"/>
      <c r="O2202" s="6"/>
      <c r="P22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&lt;tr&gt;&lt;td&gt;60902-1900&lt;/td&gt;&lt;td&gt;Curb and gutter, concrete, 500mm depth&lt;/td&gt;&lt;td&gt;m&lt;/td&gt;&lt;td&gt;CURB AND GUTTER, CONCRETE, 20-INCH DEPTH&lt;/td&gt;&lt;td&gt;LNFT&lt;/td&gt;&lt;td&gt;0&lt;/td&gt;&lt;td&gt;3&lt;/td&gt;&lt;td&gt;N&lt;/td&gt;&lt;td&gt; &lt;/td&gt;&lt;td&gt;&lt;/td&gt;&lt;/tr&gt;</v>
      </c>
      <c r="Q2202" s="106" t="str">
        <f>IF(PayItems[[#This Row],[Date Added / Modified]]&gt;0,TEXT(PayItems[[#This Row],[Date Added / Modified]],"m/d/yyy"),"")</f>
        <v/>
      </c>
    </row>
    <row r="2203" spans="1:17" s="88" customFormat="1" x14ac:dyDescent="0.2">
      <c r="A2203" s="6" t="s">
        <v>4806</v>
      </c>
      <c r="B2203" s="6" t="s">
        <v>4807</v>
      </c>
      <c r="C2203" s="6" t="s">
        <v>110</v>
      </c>
      <c r="D2203" s="6" t="s">
        <v>4808</v>
      </c>
      <c r="E2203" s="8" t="s">
        <v>63</v>
      </c>
      <c r="F2203" s="8">
        <v>0</v>
      </c>
      <c r="G2203" s="8">
        <v>3</v>
      </c>
      <c r="H2203" s="6" t="s">
        <v>344</v>
      </c>
      <c r="I2203" s="176" t="s">
        <v>11389</v>
      </c>
      <c r="J2203" s="176" t="s">
        <v>11389</v>
      </c>
      <c r="K2203" s="176" t="s">
        <v>11388</v>
      </c>
      <c r="L2203" s="8">
        <v>14</v>
      </c>
      <c r="M2203" s="116"/>
      <c r="N2203" s="6"/>
      <c r="O2203" s="6"/>
      <c r="P22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&lt;tr&gt;&lt;td&gt;60902-2500&lt;/td&gt;&lt;td&gt;Curb and gutter, exposed aggregate, 300mm depth&lt;/td&gt;&lt;td&gt;m&lt;/td&gt;&lt;td&gt;CURB AND GUTTER, EXPOSED AGGREGATE, 12-INCH DEPTH&lt;/td&gt;&lt;td&gt;LNFT&lt;/td&gt;&lt;td&gt;0&lt;/td&gt;&lt;td&gt;3&lt;/td&gt;&lt;td&gt;N&lt;/td&gt;&lt;td&gt; &lt;/td&gt;&lt;td&gt;&lt;/td&gt;&lt;/tr&gt;</v>
      </c>
      <c r="Q2203" s="106" t="str">
        <f>IF(PayItems[[#This Row],[Date Added / Modified]]&gt;0,TEXT(PayItems[[#This Row],[Date Added / Modified]],"m/d/yyy"),"")</f>
        <v/>
      </c>
    </row>
    <row r="2204" spans="1:17" x14ac:dyDescent="0.2">
      <c r="A2204" s="6" t="s">
        <v>4809</v>
      </c>
      <c r="B2204" s="6" t="s">
        <v>4810</v>
      </c>
      <c r="C2204" s="6" t="s">
        <v>110</v>
      </c>
      <c r="D2204" s="6" t="s">
        <v>4811</v>
      </c>
      <c r="E2204" s="8" t="s">
        <v>63</v>
      </c>
      <c r="F2204" s="8">
        <v>0</v>
      </c>
      <c r="G2204" s="8">
        <v>3</v>
      </c>
      <c r="H2204" s="6" t="s">
        <v>344</v>
      </c>
      <c r="I2204" s="176" t="s">
        <v>11389</v>
      </c>
      <c r="J2204" s="176" t="s">
        <v>11389</v>
      </c>
      <c r="K2204" s="176" t="s">
        <v>11388</v>
      </c>
      <c r="L2204" s="8">
        <v>14</v>
      </c>
      <c r="M2204" s="116"/>
      <c r="P22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&lt;tr&gt;&lt;td&gt;60905-1000&lt;/td&gt;&lt;td&gt;Gutter, concrete&lt;/td&gt;&lt;td&gt;m&lt;/td&gt;&lt;td&gt;GUTTER, CONCRETE&lt;/td&gt;&lt;td&gt;LNFT&lt;/td&gt;&lt;td&gt;0&lt;/td&gt;&lt;td&gt;3&lt;/td&gt;&lt;td&gt;N&lt;/td&gt;&lt;td&gt; &lt;/td&gt;&lt;td&gt;&lt;/td&gt;&lt;/tr&gt;</v>
      </c>
      <c r="Q2204" s="106" t="str">
        <f>IF(PayItems[[#This Row],[Date Added / Modified]]&gt;0,TEXT(PayItems[[#This Row],[Date Added / Modified]],"m/d/yyy"),"")</f>
        <v/>
      </c>
    </row>
    <row r="2205" spans="1:17" x14ac:dyDescent="0.2">
      <c r="A2205" s="6" t="s">
        <v>4812</v>
      </c>
      <c r="B2205" s="6" t="s">
        <v>4813</v>
      </c>
      <c r="C2205" s="6" t="s">
        <v>110</v>
      </c>
      <c r="D2205" s="6" t="s">
        <v>4814</v>
      </c>
      <c r="E2205" s="8" t="s">
        <v>63</v>
      </c>
      <c r="F2205" s="8">
        <v>0</v>
      </c>
      <c r="G2205" s="8">
        <v>3</v>
      </c>
      <c r="H2205" s="6" t="s">
        <v>344</v>
      </c>
      <c r="I2205" s="176" t="s">
        <v>11389</v>
      </c>
      <c r="J2205" s="176" t="s">
        <v>11389</v>
      </c>
      <c r="K2205" s="176" t="s">
        <v>11388</v>
      </c>
      <c r="L2205" s="8">
        <v>14</v>
      </c>
      <c r="M2205" s="116"/>
      <c r="P22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&lt;tr&gt;&lt;td&gt;60905-2000&lt;/td&gt;&lt;td&gt;Gutter, brick&lt;/td&gt;&lt;td&gt;m&lt;/td&gt;&lt;td&gt;GUTTER, BRICK&lt;/td&gt;&lt;td&gt;LNFT&lt;/td&gt;&lt;td&gt;0&lt;/td&gt;&lt;td&gt;3&lt;/td&gt;&lt;td&gt;N&lt;/td&gt;&lt;td&gt; &lt;/td&gt;&lt;td&gt;&lt;/td&gt;&lt;/tr&gt;</v>
      </c>
      <c r="Q2205" s="106" t="str">
        <f>IF(PayItems[[#This Row],[Date Added / Modified]]&gt;0,TEXT(PayItems[[#This Row],[Date Added / Modified]],"m/d/yyy"),"")</f>
        <v/>
      </c>
    </row>
    <row r="2206" spans="1:17" x14ac:dyDescent="0.2">
      <c r="A2206" s="6" t="s">
        <v>4815</v>
      </c>
      <c r="B2206" s="6" t="s">
        <v>4816</v>
      </c>
      <c r="C2206" s="6" t="s">
        <v>110</v>
      </c>
      <c r="D2206" s="6" t="s">
        <v>4817</v>
      </c>
      <c r="E2206" s="8" t="s">
        <v>63</v>
      </c>
      <c r="F2206" s="8">
        <v>0</v>
      </c>
      <c r="G2206" s="8">
        <v>3</v>
      </c>
      <c r="H2206" s="6" t="s">
        <v>344</v>
      </c>
      <c r="I2206" s="176" t="s">
        <v>11389</v>
      </c>
      <c r="J2206" s="176" t="s">
        <v>11389</v>
      </c>
      <c r="K2206" s="176" t="s">
        <v>11388</v>
      </c>
      <c r="L2206" s="8">
        <v>14</v>
      </c>
      <c r="M2206" s="116"/>
      <c r="P22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&lt;tr&gt;&lt;td&gt;60905-3000&lt;/td&gt;&lt;td&gt;Gutter, asphalt&lt;/td&gt;&lt;td&gt;m&lt;/td&gt;&lt;td&gt;GUTTER, ASPHALT&lt;/td&gt;&lt;td&gt;LNFT&lt;/td&gt;&lt;td&gt;0&lt;/td&gt;&lt;td&gt;3&lt;/td&gt;&lt;td&gt;N&lt;/td&gt;&lt;td&gt; &lt;/td&gt;&lt;td&gt;&lt;/td&gt;&lt;/tr&gt;</v>
      </c>
      <c r="Q2206" s="106" t="str">
        <f>IF(PayItems[[#This Row],[Date Added / Modified]]&gt;0,TEXT(PayItems[[#This Row],[Date Added / Modified]],"m/d/yyy"),"")</f>
        <v/>
      </c>
    </row>
    <row r="2207" spans="1:17" x14ac:dyDescent="0.2">
      <c r="A2207" s="6" t="s">
        <v>4818</v>
      </c>
      <c r="B2207" s="6" t="s">
        <v>4810</v>
      </c>
      <c r="C2207" s="6" t="s">
        <v>109</v>
      </c>
      <c r="D2207" s="6" t="s">
        <v>4811</v>
      </c>
      <c r="E2207" s="8" t="s">
        <v>62</v>
      </c>
      <c r="F2207" s="8">
        <v>0</v>
      </c>
      <c r="G2207" s="8">
        <v>3</v>
      </c>
      <c r="H2207" s="6" t="s">
        <v>344</v>
      </c>
      <c r="I2207" s="176" t="s">
        <v>11389</v>
      </c>
      <c r="J2207" s="176" t="s">
        <v>11389</v>
      </c>
      <c r="K2207" s="176" t="s">
        <v>11388</v>
      </c>
      <c r="L2207" s="8">
        <v>14</v>
      </c>
      <c r="M2207" s="116"/>
      <c r="P22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&lt;tr&gt;&lt;td&gt;60906-1000&lt;/td&gt;&lt;td&gt;Gutter, concrete&lt;/td&gt;&lt;td&gt;m2&lt;/td&gt;&lt;td&gt;GUTTER, CONCRETE&lt;/td&gt;&lt;td&gt;SQYD&lt;/td&gt;&lt;td&gt;0&lt;/td&gt;&lt;td&gt;3&lt;/td&gt;&lt;td&gt;N&lt;/td&gt;&lt;td&gt; &lt;/td&gt;&lt;td&gt;&lt;/td&gt;&lt;/tr&gt;</v>
      </c>
      <c r="Q2207" s="106" t="str">
        <f>IF(PayItems[[#This Row],[Date Added / Modified]]&gt;0,TEXT(PayItems[[#This Row],[Date Added / Modified]],"m/d/yyy"),"")</f>
        <v/>
      </c>
    </row>
    <row r="2208" spans="1:17" x14ac:dyDescent="0.2">
      <c r="A2208" s="6" t="s">
        <v>4819</v>
      </c>
      <c r="B2208" s="6" t="s">
        <v>4813</v>
      </c>
      <c r="C2208" s="6" t="s">
        <v>109</v>
      </c>
      <c r="D2208" s="6" t="s">
        <v>4814</v>
      </c>
      <c r="E2208" s="8" t="s">
        <v>62</v>
      </c>
      <c r="F2208" s="8">
        <v>0</v>
      </c>
      <c r="G2208" s="8">
        <v>3</v>
      </c>
      <c r="H2208" s="6" t="s">
        <v>344</v>
      </c>
      <c r="I2208" s="176" t="s">
        <v>11389</v>
      </c>
      <c r="J2208" s="176" t="s">
        <v>11389</v>
      </c>
      <c r="K2208" s="176" t="s">
        <v>11388</v>
      </c>
      <c r="L2208" s="8">
        <v>14</v>
      </c>
      <c r="M2208" s="116"/>
      <c r="P22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&lt;tr&gt;&lt;td&gt;60906-2000&lt;/td&gt;&lt;td&gt;Gutter, brick&lt;/td&gt;&lt;td&gt;m2&lt;/td&gt;&lt;td&gt;GUTTER, BRICK&lt;/td&gt;&lt;td&gt;SQYD&lt;/td&gt;&lt;td&gt;0&lt;/td&gt;&lt;td&gt;3&lt;/td&gt;&lt;td&gt;N&lt;/td&gt;&lt;td&gt; &lt;/td&gt;&lt;td&gt;&lt;/td&gt;&lt;/tr&gt;</v>
      </c>
      <c r="Q2208" s="106" t="str">
        <f>IF(PayItems[[#This Row],[Date Added / Modified]]&gt;0,TEXT(PayItems[[#This Row],[Date Added / Modified]],"m/d/yyy"),"")</f>
        <v/>
      </c>
    </row>
    <row r="2209" spans="1:17" x14ac:dyDescent="0.2">
      <c r="A2209" s="6" t="s">
        <v>4820</v>
      </c>
      <c r="B2209" s="6" t="s">
        <v>4816</v>
      </c>
      <c r="C2209" s="6" t="s">
        <v>109</v>
      </c>
      <c r="D2209" s="6" t="s">
        <v>4817</v>
      </c>
      <c r="E2209" s="8" t="s">
        <v>62</v>
      </c>
      <c r="F2209" s="8">
        <v>0</v>
      </c>
      <c r="G2209" s="8">
        <v>3</v>
      </c>
      <c r="H2209" s="6" t="s">
        <v>344</v>
      </c>
      <c r="I2209" s="176" t="s">
        <v>11389</v>
      </c>
      <c r="J2209" s="176" t="s">
        <v>11389</v>
      </c>
      <c r="K2209" s="176" t="s">
        <v>11388</v>
      </c>
      <c r="L2209" s="8">
        <v>14</v>
      </c>
      <c r="M2209" s="116"/>
      <c r="P22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&lt;tr&gt;&lt;td&gt;60906-3000&lt;/td&gt;&lt;td&gt;Gutter, asphalt&lt;/td&gt;&lt;td&gt;m2&lt;/td&gt;&lt;td&gt;GUTTER, ASPHALT&lt;/td&gt;&lt;td&gt;SQYD&lt;/td&gt;&lt;td&gt;0&lt;/td&gt;&lt;td&gt;3&lt;/td&gt;&lt;td&gt;N&lt;/td&gt;&lt;td&gt; &lt;/td&gt;&lt;td&gt;&lt;/td&gt;&lt;/tr&gt;</v>
      </c>
      <c r="Q2209" s="106" t="str">
        <f>IF(PayItems[[#This Row],[Date Added / Modified]]&gt;0,TEXT(PayItems[[#This Row],[Date Added / Modified]],"m/d/yyy"),"")</f>
        <v/>
      </c>
    </row>
    <row r="2210" spans="1:17" x14ac:dyDescent="0.2">
      <c r="A2210" s="6" t="s">
        <v>4821</v>
      </c>
      <c r="B2210" s="6" t="s">
        <v>4822</v>
      </c>
      <c r="C2210" s="6" t="s">
        <v>110</v>
      </c>
      <c r="D2210" s="6" t="s">
        <v>4823</v>
      </c>
      <c r="E2210" s="8" t="s">
        <v>63</v>
      </c>
      <c r="F2210" s="8">
        <v>0</v>
      </c>
      <c r="G2210" s="8">
        <v>3</v>
      </c>
      <c r="H2210" s="6" t="s">
        <v>344</v>
      </c>
      <c r="I2210" s="176" t="s">
        <v>11389</v>
      </c>
      <c r="J2210" s="176" t="s">
        <v>11389</v>
      </c>
      <c r="K2210" s="176" t="s">
        <v>11388</v>
      </c>
      <c r="L2210" s="8">
        <v>14</v>
      </c>
      <c r="M2210" s="116"/>
      <c r="P22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&lt;tr&gt;&lt;td&gt;60907-1000&lt;/td&gt;&lt;td&gt;Paved ditch, asphalt&lt;/td&gt;&lt;td&gt;m&lt;/td&gt;&lt;td&gt;PAVED DITCH, ASPHALT&lt;/td&gt;&lt;td&gt;LNFT&lt;/td&gt;&lt;td&gt;0&lt;/td&gt;&lt;td&gt;3&lt;/td&gt;&lt;td&gt;N&lt;/td&gt;&lt;td&gt; &lt;/td&gt;&lt;td&gt;&lt;/td&gt;&lt;/tr&gt;</v>
      </c>
      <c r="Q2210" s="106" t="str">
        <f>IF(PayItems[[#This Row],[Date Added / Modified]]&gt;0,TEXT(PayItems[[#This Row],[Date Added / Modified]],"m/d/yyy"),"")</f>
        <v/>
      </c>
    </row>
    <row r="2211" spans="1:17" x14ac:dyDescent="0.2">
      <c r="A2211" s="6" t="s">
        <v>4824</v>
      </c>
      <c r="B2211" s="6" t="s">
        <v>4822</v>
      </c>
      <c r="C2211" s="6" t="s">
        <v>109</v>
      </c>
      <c r="D2211" s="6" t="s">
        <v>4823</v>
      </c>
      <c r="E2211" s="8" t="s">
        <v>62</v>
      </c>
      <c r="F2211" s="8">
        <v>0</v>
      </c>
      <c r="G2211" s="8">
        <v>3</v>
      </c>
      <c r="H2211" s="6" t="s">
        <v>344</v>
      </c>
      <c r="I2211" s="176" t="s">
        <v>11389</v>
      </c>
      <c r="J2211" s="176" t="s">
        <v>11389</v>
      </c>
      <c r="K2211" s="176" t="s">
        <v>11388</v>
      </c>
      <c r="L2211" s="8">
        <v>14</v>
      </c>
      <c r="M2211" s="116"/>
      <c r="P22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&lt;tr&gt;&lt;td&gt;60908-1000&lt;/td&gt;&lt;td&gt;Paved ditch, asphalt&lt;/td&gt;&lt;td&gt;m2&lt;/td&gt;&lt;td&gt;PAVED DITCH, ASPHALT&lt;/td&gt;&lt;td&gt;SQYD&lt;/td&gt;&lt;td&gt;0&lt;/td&gt;&lt;td&gt;3&lt;/td&gt;&lt;td&gt;N&lt;/td&gt;&lt;td&gt; &lt;/td&gt;&lt;td&gt;&lt;/td&gt;&lt;/tr&gt;</v>
      </c>
      <c r="Q2211" s="106" t="str">
        <f>IF(PayItems[[#This Row],[Date Added / Modified]]&gt;0,TEXT(PayItems[[#This Row],[Date Added / Modified]],"m/d/yyy"),"")</f>
        <v/>
      </c>
    </row>
    <row r="2212" spans="1:17" x14ac:dyDescent="0.2">
      <c r="A2212" s="6" t="s">
        <v>4825</v>
      </c>
      <c r="B2212" s="6" t="s">
        <v>4826</v>
      </c>
      <c r="C2212" s="6" t="s">
        <v>110</v>
      </c>
      <c r="D2212" s="6" t="s">
        <v>4827</v>
      </c>
      <c r="E2212" s="8" t="s">
        <v>63</v>
      </c>
      <c r="F2212" s="8">
        <v>0</v>
      </c>
      <c r="G2212" s="8">
        <v>3</v>
      </c>
      <c r="H2212" s="6" t="s">
        <v>344</v>
      </c>
      <c r="I2212" s="176" t="s">
        <v>11389</v>
      </c>
      <c r="J2212" s="176" t="s">
        <v>11389</v>
      </c>
      <c r="K2212" s="176" t="s">
        <v>11388</v>
      </c>
      <c r="L2212" s="8">
        <v>14</v>
      </c>
      <c r="M2212" s="116"/>
      <c r="P22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&lt;tr&gt;&lt;td&gt;60910-0000&lt;/td&gt;&lt;td&gt;Reset curb&lt;/td&gt;&lt;td&gt;m&lt;/td&gt;&lt;td&gt;RESET CURB&lt;/td&gt;&lt;td&gt;LNFT&lt;/td&gt;&lt;td&gt;0&lt;/td&gt;&lt;td&gt;3&lt;/td&gt;&lt;td&gt;N&lt;/td&gt;&lt;td&gt; &lt;/td&gt;&lt;td&gt;&lt;/td&gt;&lt;/tr&gt;</v>
      </c>
      <c r="Q2212" s="106" t="str">
        <f>IF(PayItems[[#This Row],[Date Added / Modified]]&gt;0,TEXT(PayItems[[#This Row],[Date Added / Modified]],"m/d/yyy"),"")</f>
        <v/>
      </c>
    </row>
    <row r="2213" spans="1:17" x14ac:dyDescent="0.2">
      <c r="A2213" s="6" t="s">
        <v>4828</v>
      </c>
      <c r="B2213" s="6" t="s">
        <v>4829</v>
      </c>
      <c r="C2213" s="6" t="s">
        <v>110</v>
      </c>
      <c r="D2213" s="6" t="s">
        <v>4830</v>
      </c>
      <c r="E2213" s="8" t="s">
        <v>63</v>
      </c>
      <c r="F2213" s="8">
        <v>0</v>
      </c>
      <c r="G2213" s="8">
        <v>3</v>
      </c>
      <c r="H2213" s="6" t="s">
        <v>344</v>
      </c>
      <c r="I2213" s="176" t="s">
        <v>11389</v>
      </c>
      <c r="J2213" s="176" t="s">
        <v>11389</v>
      </c>
      <c r="K2213" s="176" t="s">
        <v>11388</v>
      </c>
      <c r="L2213" s="8">
        <v>14</v>
      </c>
      <c r="M2213" s="116"/>
      <c r="P22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&lt;tr&gt;&lt;td&gt;60911-0500&lt;/td&gt;&lt;td&gt;Recondition curb&lt;/td&gt;&lt;td&gt;m&lt;/td&gt;&lt;td&gt;RECONDITION CURB&lt;/td&gt;&lt;td&gt;LNFT&lt;/td&gt;&lt;td&gt;0&lt;/td&gt;&lt;td&gt;3&lt;/td&gt;&lt;td&gt;N&lt;/td&gt;&lt;td&gt; &lt;/td&gt;&lt;td&gt;&lt;/td&gt;&lt;/tr&gt;</v>
      </c>
      <c r="Q2213" s="106" t="str">
        <f>IF(PayItems[[#This Row],[Date Added / Modified]]&gt;0,TEXT(PayItems[[#This Row],[Date Added / Modified]],"m/d/yyy"),"")</f>
        <v/>
      </c>
    </row>
    <row r="2214" spans="1:17" x14ac:dyDescent="0.2">
      <c r="A2214" s="6" t="s">
        <v>4831</v>
      </c>
      <c r="B2214" s="6" t="s">
        <v>4832</v>
      </c>
      <c r="C2214" s="6" t="s">
        <v>110</v>
      </c>
      <c r="D2214" s="6" t="s">
        <v>4833</v>
      </c>
      <c r="E2214" s="8" t="s">
        <v>63</v>
      </c>
      <c r="F2214" s="8">
        <v>0</v>
      </c>
      <c r="G2214" s="8">
        <v>3</v>
      </c>
      <c r="H2214" s="6" t="s">
        <v>344</v>
      </c>
      <c r="I2214" s="176" t="s">
        <v>11389</v>
      </c>
      <c r="J2214" s="176" t="s">
        <v>11389</v>
      </c>
      <c r="K2214" s="176" t="s">
        <v>11388</v>
      </c>
      <c r="L2214" s="8">
        <v>14</v>
      </c>
      <c r="M2214" s="116"/>
      <c r="P22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&lt;tr&gt;&lt;td&gt;60911-1000&lt;/td&gt;&lt;td&gt;Recondition gutter&lt;/td&gt;&lt;td&gt;m&lt;/td&gt;&lt;td&gt;RECONDITION GUTTER&lt;/td&gt;&lt;td&gt;LNFT&lt;/td&gt;&lt;td&gt;0&lt;/td&gt;&lt;td&gt;3&lt;/td&gt;&lt;td&gt;N&lt;/td&gt;&lt;td&gt; &lt;/td&gt;&lt;td&gt;&lt;/td&gt;&lt;/tr&gt;</v>
      </c>
      <c r="Q2214" s="106" t="str">
        <f>IF(PayItems[[#This Row],[Date Added / Modified]]&gt;0,TEXT(PayItems[[#This Row],[Date Added / Modified]],"m/d/yyy"),"")</f>
        <v/>
      </c>
    </row>
    <row r="2215" spans="1:17" x14ac:dyDescent="0.2">
      <c r="A2215" s="106" t="s">
        <v>11082</v>
      </c>
      <c r="B2215" s="88" t="s">
        <v>4832</v>
      </c>
      <c r="C2215" s="106" t="s">
        <v>109</v>
      </c>
      <c r="D2215" s="88" t="s">
        <v>4833</v>
      </c>
      <c r="E2215" s="45" t="s">
        <v>62</v>
      </c>
      <c r="F2215" s="104">
        <v>0</v>
      </c>
      <c r="G2215" s="104">
        <v>3</v>
      </c>
      <c r="H2215" s="88" t="s">
        <v>344</v>
      </c>
      <c r="I2215" s="176" t="s">
        <v>11389</v>
      </c>
      <c r="J2215" s="176" t="s">
        <v>11389</v>
      </c>
      <c r="K2215" s="176" t="s">
        <v>11388</v>
      </c>
      <c r="L2215" s="104">
        <v>14</v>
      </c>
      <c r="M2215" s="116">
        <v>43572</v>
      </c>
      <c r="N2215" s="106" t="s">
        <v>9962</v>
      </c>
      <c r="O2215" s="88"/>
      <c r="P22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&lt;tr&gt;&lt;td&gt;60912-1000&lt;/td&gt;&lt;td&gt;Recondition gutter&lt;/td&gt;&lt;td&gt;m2&lt;/td&gt;&lt;td&gt;RECONDITION GUTTER&lt;/td&gt;&lt;td&gt;SQYD&lt;/td&gt;&lt;td&gt;0&lt;/td&gt;&lt;td&gt;3&lt;/td&gt;&lt;td&gt;N&lt;/td&gt;&lt;td&gt;4/17/2019&lt;/td&gt;&lt;td&gt;&lt;/td&gt;&lt;/tr&gt;</v>
      </c>
      <c r="Q2215" s="106" t="str">
        <f>IF(PayItems[[#This Row],[Date Added / Modified]]&gt;0,TEXT(PayItems[[#This Row],[Date Added / Modified]],"m/d/yyy"),"")</f>
        <v>4/17/2019</v>
      </c>
    </row>
    <row r="2216" spans="1:17" x14ac:dyDescent="0.2">
      <c r="A2216" s="6" t="s">
        <v>4834</v>
      </c>
      <c r="B2216" s="6" t="s">
        <v>4835</v>
      </c>
      <c r="C2216" s="6" t="s">
        <v>6</v>
      </c>
      <c r="D2216" s="6" t="s">
        <v>4836</v>
      </c>
      <c r="E2216" s="8" t="s">
        <v>59</v>
      </c>
      <c r="F2216" s="8">
        <v>0</v>
      </c>
      <c r="G2216" s="8">
        <v>3</v>
      </c>
      <c r="H2216" s="6" t="s">
        <v>344</v>
      </c>
      <c r="I2216" s="176" t="s">
        <v>11389</v>
      </c>
      <c r="J2216" s="176" t="s">
        <v>11389</v>
      </c>
      <c r="K2216" s="176" t="s">
        <v>11388</v>
      </c>
      <c r="L2216" s="8">
        <v>14</v>
      </c>
      <c r="M2216" s="116"/>
      <c r="P22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&lt;tr&gt;&lt;td&gt;60915-1000&lt;/td&gt;&lt;td&gt;Wheelstop, concrete&lt;/td&gt;&lt;td&gt;Each&lt;/td&gt;&lt;td&gt;WHEELSTOP, CONCRETE&lt;/td&gt;&lt;td&gt;EACH&lt;/td&gt;&lt;td&gt;0&lt;/td&gt;&lt;td&gt;3&lt;/td&gt;&lt;td&gt;N&lt;/td&gt;&lt;td&gt; &lt;/td&gt;&lt;td&gt;&lt;/td&gt;&lt;/tr&gt;</v>
      </c>
      <c r="Q2216" s="106" t="str">
        <f>IF(PayItems[[#This Row],[Date Added / Modified]]&gt;0,TEXT(PayItems[[#This Row],[Date Added / Modified]],"m/d/yyy"),"")</f>
        <v/>
      </c>
    </row>
    <row r="2217" spans="1:17" x14ac:dyDescent="0.2">
      <c r="A2217" s="6" t="s">
        <v>4837</v>
      </c>
      <c r="B2217" s="6" t="s">
        <v>4838</v>
      </c>
      <c r="C2217" s="6" t="s">
        <v>6</v>
      </c>
      <c r="D2217" s="6" t="s">
        <v>4839</v>
      </c>
      <c r="E2217" s="8" t="s">
        <v>59</v>
      </c>
      <c r="F2217" s="8">
        <v>0</v>
      </c>
      <c r="G2217" s="8">
        <v>3</v>
      </c>
      <c r="H2217" s="6" t="s">
        <v>344</v>
      </c>
      <c r="I2217" s="176" t="s">
        <v>11389</v>
      </c>
      <c r="J2217" s="176" t="s">
        <v>11389</v>
      </c>
      <c r="K2217" s="176" t="s">
        <v>11388</v>
      </c>
      <c r="L2217" s="8">
        <v>14</v>
      </c>
      <c r="M2217" s="116"/>
      <c r="P22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&lt;tr&gt;&lt;td&gt;60915-2000&lt;/td&gt;&lt;td&gt;Wheelstop, timber&lt;/td&gt;&lt;td&gt;Each&lt;/td&gt;&lt;td&gt;WHEELSTOP, TIMBER&lt;/td&gt;&lt;td&gt;EACH&lt;/td&gt;&lt;td&gt;0&lt;/td&gt;&lt;td&gt;3&lt;/td&gt;&lt;td&gt;N&lt;/td&gt;&lt;td&gt; &lt;/td&gt;&lt;td&gt;&lt;/td&gt;&lt;/tr&gt;</v>
      </c>
      <c r="Q2217" s="106" t="str">
        <f>IF(PayItems[[#This Row],[Date Added / Modified]]&gt;0,TEXT(PayItems[[#This Row],[Date Added / Modified]],"m/d/yyy"),"")</f>
        <v/>
      </c>
    </row>
    <row r="2218" spans="1:17" x14ac:dyDescent="0.2">
      <c r="A2218" s="6" t="s">
        <v>4840</v>
      </c>
      <c r="B2218" s="6" t="s">
        <v>4841</v>
      </c>
      <c r="C2218" s="6" t="s">
        <v>6</v>
      </c>
      <c r="D2218" s="6" t="s">
        <v>4842</v>
      </c>
      <c r="E2218" s="8" t="s">
        <v>59</v>
      </c>
      <c r="F2218" s="8">
        <v>0</v>
      </c>
      <c r="G2218" s="8">
        <v>3</v>
      </c>
      <c r="H2218" s="6" t="s">
        <v>344</v>
      </c>
      <c r="I2218" s="176" t="s">
        <v>11389</v>
      </c>
      <c r="J2218" s="176" t="s">
        <v>11389</v>
      </c>
      <c r="K2218" s="176" t="s">
        <v>11388</v>
      </c>
      <c r="L2218" s="8">
        <v>14</v>
      </c>
      <c r="M2218" s="116"/>
      <c r="P22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&lt;tr&gt;&lt;td&gt;60915-3000&lt;/td&gt;&lt;td&gt;Wheelstop, recycled plastic&lt;/td&gt;&lt;td&gt;Each&lt;/td&gt;&lt;td&gt;WHEELSTOP, RECYCLED PLASTIC&lt;/td&gt;&lt;td&gt;EACH&lt;/td&gt;&lt;td&gt;0&lt;/td&gt;&lt;td&gt;3&lt;/td&gt;&lt;td&gt;N&lt;/td&gt;&lt;td&gt; &lt;/td&gt;&lt;td&gt;&lt;/td&gt;&lt;/tr&gt;</v>
      </c>
      <c r="Q2218" s="106" t="str">
        <f>IF(PayItems[[#This Row],[Date Added / Modified]]&gt;0,TEXT(PayItems[[#This Row],[Date Added / Modified]],"m/d/yyy"),"")</f>
        <v/>
      </c>
    </row>
    <row r="2219" spans="1:17" x14ac:dyDescent="0.2">
      <c r="A2219" s="34" t="s">
        <v>10062</v>
      </c>
      <c r="B2219" s="34" t="s">
        <v>10063</v>
      </c>
      <c r="C2219" s="34" t="s">
        <v>6</v>
      </c>
      <c r="D2219" s="34" t="s">
        <v>10064</v>
      </c>
      <c r="E2219" s="33" t="s">
        <v>59</v>
      </c>
      <c r="F2219" s="35">
        <v>0</v>
      </c>
      <c r="G2219" s="35">
        <v>3</v>
      </c>
      <c r="H2219" t="s">
        <v>344</v>
      </c>
      <c r="I2219" s="176" t="s">
        <v>11389</v>
      </c>
      <c r="J2219" s="176" t="s">
        <v>11389</v>
      </c>
      <c r="K2219" s="176" t="s">
        <v>11388</v>
      </c>
      <c r="L2219" s="8">
        <v>14</v>
      </c>
      <c r="M2219" s="119">
        <v>41940</v>
      </c>
      <c r="N2219" s="53" t="s">
        <v>9971</v>
      </c>
      <c r="O2219" s="109"/>
      <c r="P22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&lt;tr&gt;&lt;td&gt;60915-4000&lt;/td&gt;&lt;td&gt;Wheelstop, rubber&lt;/td&gt;&lt;td&gt;Each&lt;/td&gt;&lt;td&gt;WHEELSTOP, RUBBER&lt;/td&gt;&lt;td&gt;EACH&lt;/td&gt;&lt;td&gt;0&lt;/td&gt;&lt;td&gt;3&lt;/td&gt;&lt;td&gt;N&lt;/td&gt;&lt;td&gt;10/28/2014&lt;/td&gt;&lt;td&gt;&lt;/td&gt;&lt;/tr&gt;</v>
      </c>
      <c r="Q2219" s="106" t="str">
        <f>IF(PayItems[[#This Row],[Date Added / Modified]]&gt;0,TEXT(PayItems[[#This Row],[Date Added / Modified]],"m/d/yyy"),"")</f>
        <v>10/28/2014</v>
      </c>
    </row>
    <row r="2220" spans="1:17" x14ac:dyDescent="0.2">
      <c r="A2220" s="6" t="s">
        <v>4843</v>
      </c>
      <c r="B2220" s="6" t="s">
        <v>4844</v>
      </c>
      <c r="C2220" s="6" t="s">
        <v>6</v>
      </c>
      <c r="D2220" s="6" t="s">
        <v>4845</v>
      </c>
      <c r="E2220" s="8" t="s">
        <v>59</v>
      </c>
      <c r="F2220" s="8">
        <v>0</v>
      </c>
      <c r="G2220" s="8">
        <v>3</v>
      </c>
      <c r="H2220" s="6" t="s">
        <v>344</v>
      </c>
      <c r="I2220" s="176" t="s">
        <v>11389</v>
      </c>
      <c r="J2220" s="176" t="s">
        <v>11389</v>
      </c>
      <c r="K2220" s="176" t="s">
        <v>11388</v>
      </c>
      <c r="L2220" s="8">
        <v>14</v>
      </c>
      <c r="M2220" s="116"/>
      <c r="P22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&lt;tr&gt;&lt;td&gt;60920-0000&lt;/td&gt;&lt;td&gt;Reset wheelstop&lt;/td&gt;&lt;td&gt;Each&lt;/td&gt;&lt;td&gt;RESET WHEELSTOP&lt;/td&gt;&lt;td&gt;EACH&lt;/td&gt;&lt;td&gt;0&lt;/td&gt;&lt;td&gt;3&lt;/td&gt;&lt;td&gt;N&lt;/td&gt;&lt;td&gt; &lt;/td&gt;&lt;td&gt;&lt;/td&gt;&lt;/tr&gt;</v>
      </c>
      <c r="Q2220" s="106" t="str">
        <f>IF(PayItems[[#This Row],[Date Added / Modified]]&gt;0,TEXT(PayItems[[#This Row],[Date Added / Modified]],"m/d/yyy"),"")</f>
        <v/>
      </c>
    </row>
    <row r="2221" spans="1:17" x14ac:dyDescent="0.2">
      <c r="A2221" s="6" t="s">
        <v>4846</v>
      </c>
      <c r="B2221" s="6" t="s">
        <v>4847</v>
      </c>
      <c r="C2221" s="6" t="s">
        <v>113</v>
      </c>
      <c r="D2221" s="6" t="s">
        <v>4848</v>
      </c>
      <c r="E2221" s="8" t="s">
        <v>65</v>
      </c>
      <c r="F2221" s="8">
        <v>0</v>
      </c>
      <c r="G2221" s="8">
        <v>3</v>
      </c>
      <c r="H2221" s="6" t="s">
        <v>344</v>
      </c>
      <c r="I2221" s="176" t="s">
        <v>11389</v>
      </c>
      <c r="J2221" s="176" t="s">
        <v>11389</v>
      </c>
      <c r="K2221" s="176" t="s">
        <v>11388</v>
      </c>
      <c r="L2221" s="8">
        <v>14</v>
      </c>
      <c r="M2221" s="116"/>
      <c r="P22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&lt;tr&gt;&lt;td&gt;60925-0000&lt;/td&gt;&lt;td&gt;Bed course material&lt;/td&gt;&lt;td&gt;m3&lt;/td&gt;&lt;td&gt;BED COURSE MATERIAL&lt;/td&gt;&lt;td&gt;CUYD&lt;/td&gt;&lt;td&gt;0&lt;/td&gt;&lt;td&gt;3&lt;/td&gt;&lt;td&gt;N&lt;/td&gt;&lt;td&gt; &lt;/td&gt;&lt;td&gt;&lt;/td&gt;&lt;/tr&gt;</v>
      </c>
      <c r="Q2221" s="106" t="str">
        <f>IF(PayItems[[#This Row],[Date Added / Modified]]&gt;0,TEXT(PayItems[[#This Row],[Date Added / Modified]],"m/d/yyy"),"")</f>
        <v/>
      </c>
    </row>
    <row r="2222" spans="1:17" x14ac:dyDescent="0.2">
      <c r="A2222" s="6" t="s">
        <v>4849</v>
      </c>
      <c r="B2222" s="6" t="s">
        <v>4847</v>
      </c>
      <c r="C2222" s="6" t="s">
        <v>124</v>
      </c>
      <c r="D2222" s="6" t="s">
        <v>4848</v>
      </c>
      <c r="E2222" s="8" t="s">
        <v>66</v>
      </c>
      <c r="F2222" s="8">
        <v>0</v>
      </c>
      <c r="G2222" s="8">
        <v>3</v>
      </c>
      <c r="H2222" s="6" t="s">
        <v>344</v>
      </c>
      <c r="I2222" s="176" t="s">
        <v>11389</v>
      </c>
      <c r="J2222" s="176" t="s">
        <v>11389</v>
      </c>
      <c r="K2222" s="176" t="s">
        <v>11388</v>
      </c>
      <c r="L2222" s="8">
        <v>14</v>
      </c>
      <c r="M2222" s="116"/>
      <c r="P22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&lt;tr&gt;&lt;td&gt;60926-0000&lt;/td&gt;&lt;td&gt;Bed course material&lt;/td&gt;&lt;td&gt;t&lt;/td&gt;&lt;td&gt;BED COURSE MATERIAL&lt;/td&gt;&lt;td&gt;TON&lt;/td&gt;&lt;td&gt;0&lt;/td&gt;&lt;td&gt;3&lt;/td&gt;&lt;td&gt;N&lt;/td&gt;&lt;td&gt; &lt;/td&gt;&lt;td&gt;&lt;/td&gt;&lt;/tr&gt;</v>
      </c>
      <c r="Q2222" s="106" t="str">
        <f>IF(PayItems[[#This Row],[Date Added / Modified]]&gt;0,TEXT(PayItems[[#This Row],[Date Added / Modified]],"m/d/yyy"),"")</f>
        <v/>
      </c>
    </row>
    <row r="2223" spans="1:17" x14ac:dyDescent="0.2">
      <c r="A2223" s="6" t="s">
        <v>3822</v>
      </c>
      <c r="B2223" s="6" t="s">
        <v>40</v>
      </c>
      <c r="C2223" s="6" t="s">
        <v>110</v>
      </c>
      <c r="D2223" s="6" t="s">
        <v>3823</v>
      </c>
      <c r="E2223" s="8" t="s">
        <v>63</v>
      </c>
      <c r="F2223" s="8">
        <v>0</v>
      </c>
      <c r="G2223" s="8">
        <v>3</v>
      </c>
      <c r="H2223" s="6" t="s">
        <v>344</v>
      </c>
      <c r="I2223" s="176" t="s">
        <v>11389</v>
      </c>
      <c r="J2223" s="176" t="s">
        <v>11389</v>
      </c>
      <c r="K2223" s="176" t="s">
        <v>11388</v>
      </c>
      <c r="L2223" s="8">
        <v>14</v>
      </c>
      <c r="M2223" s="116"/>
      <c r="P22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&lt;tr&gt;&lt;td&gt;61001-0000&lt;/td&gt;&lt;td&gt;Horizontal drain pipe&lt;/td&gt;&lt;td&gt;m&lt;/td&gt;&lt;td&gt;HORIZONTAL DRAIN PIPE&lt;/td&gt;&lt;td&gt;LNFT&lt;/td&gt;&lt;td&gt;0&lt;/td&gt;&lt;td&gt;3&lt;/td&gt;&lt;td&gt;N&lt;/td&gt;&lt;td&gt; &lt;/td&gt;&lt;td&gt;&lt;/td&gt;&lt;/tr&gt;</v>
      </c>
      <c r="Q2223" s="106" t="str">
        <f>IF(PayItems[[#This Row],[Date Added / Modified]]&gt;0,TEXT(PayItems[[#This Row],[Date Added / Modified]],"m/d/yyy"),"")</f>
        <v/>
      </c>
    </row>
    <row r="2224" spans="1:17" x14ac:dyDescent="0.2">
      <c r="A2224" s="6" t="s">
        <v>3824</v>
      </c>
      <c r="B2224" s="6" t="s">
        <v>152</v>
      </c>
      <c r="C2224" s="6" t="s">
        <v>110</v>
      </c>
      <c r="D2224" s="6" t="s">
        <v>3825</v>
      </c>
      <c r="E2224" s="8" t="s">
        <v>63</v>
      </c>
      <c r="F2224" s="8">
        <v>0</v>
      </c>
      <c r="G2224" s="8">
        <v>3</v>
      </c>
      <c r="H2224" s="6" t="s">
        <v>344</v>
      </c>
      <c r="I2224" s="176" t="s">
        <v>11389</v>
      </c>
      <c r="J2224" s="176" t="s">
        <v>11389</v>
      </c>
      <c r="K2224" s="176" t="s">
        <v>11388</v>
      </c>
      <c r="L2224" s="8">
        <v>14</v>
      </c>
      <c r="M2224" s="116"/>
      <c r="P22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&lt;tr&gt;&lt;td&gt;61002-0000&lt;/td&gt;&lt;td&gt;Collector system&lt;/td&gt;&lt;td&gt;m&lt;/td&gt;&lt;td&gt;COLLECTOR SYSTEM&lt;/td&gt;&lt;td&gt;LNFT&lt;/td&gt;&lt;td&gt;0&lt;/td&gt;&lt;td&gt;3&lt;/td&gt;&lt;td&gt;N&lt;/td&gt;&lt;td&gt; &lt;/td&gt;&lt;td&gt;&lt;/td&gt;&lt;/tr&gt;</v>
      </c>
      <c r="Q2224" s="106" t="str">
        <f>IF(PayItems[[#This Row],[Date Added / Modified]]&gt;0,TEXT(PayItems[[#This Row],[Date Added / Modified]],"m/d/yyy"),"")</f>
        <v/>
      </c>
    </row>
    <row r="2225" spans="1:17" x14ac:dyDescent="0.2">
      <c r="A2225" s="6" t="s">
        <v>3826</v>
      </c>
      <c r="B2225" s="6" t="s">
        <v>152</v>
      </c>
      <c r="C2225" s="6" t="s">
        <v>85</v>
      </c>
      <c r="D2225" s="6" t="s">
        <v>3825</v>
      </c>
      <c r="E2225" s="8" t="s">
        <v>85</v>
      </c>
      <c r="F2225" s="8">
        <v>0</v>
      </c>
      <c r="G2225" s="8">
        <v>3</v>
      </c>
      <c r="H2225" s="6" t="s">
        <v>344</v>
      </c>
      <c r="I2225" s="176" t="s">
        <v>11389</v>
      </c>
      <c r="J2225" s="176" t="s">
        <v>11389</v>
      </c>
      <c r="K2225" s="176" t="s">
        <v>11388</v>
      </c>
      <c r="L2225" s="8">
        <v>14</v>
      </c>
      <c r="M2225" s="116"/>
      <c r="P22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&lt;tr&gt;&lt;td&gt;61003-0000&lt;/td&gt;&lt;td&gt;Collector system&lt;/td&gt;&lt;td&gt;LPSM&lt;/td&gt;&lt;td&gt;COLLECTOR SYSTEM&lt;/td&gt;&lt;td&gt;LPSM&lt;/td&gt;&lt;td&gt;0&lt;/td&gt;&lt;td&gt;3&lt;/td&gt;&lt;td&gt;N&lt;/td&gt;&lt;td&gt; &lt;/td&gt;&lt;td&gt;&lt;/td&gt;&lt;/tr&gt;</v>
      </c>
      <c r="Q2225" s="106" t="str">
        <f>IF(PayItems[[#This Row],[Date Added / Modified]]&gt;0,TEXT(PayItems[[#This Row],[Date Added / Modified]],"m/d/yyy"),"")</f>
        <v/>
      </c>
    </row>
    <row r="2226" spans="1:17" x14ac:dyDescent="0.2">
      <c r="A2226" s="106" t="s">
        <v>10867</v>
      </c>
      <c r="B2226" s="106" t="s">
        <v>10864</v>
      </c>
      <c r="C2226" s="88" t="s">
        <v>85</v>
      </c>
      <c r="D2226" s="106" t="s">
        <v>10861</v>
      </c>
      <c r="E2226" s="45" t="s">
        <v>85</v>
      </c>
      <c r="F2226" s="45">
        <v>0</v>
      </c>
      <c r="G2226" s="45">
        <v>3</v>
      </c>
      <c r="H2226" s="106" t="s">
        <v>344</v>
      </c>
      <c r="I2226" s="176" t="s">
        <v>11389</v>
      </c>
      <c r="J2226" s="176" t="s">
        <v>11389</v>
      </c>
      <c r="K2226" s="176" t="s">
        <v>11388</v>
      </c>
      <c r="L2226" s="45">
        <v>14</v>
      </c>
      <c r="M2226" s="116">
        <v>42740</v>
      </c>
      <c r="N2226" s="106" t="s">
        <v>9971</v>
      </c>
      <c r="O2226" s="106"/>
      <c r="P2226"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&lt;tr&gt;&lt;td&gt;61005-0000&lt;/td&gt;&lt;td&gt;Horizontal drain jetting&lt;/td&gt;&lt;td&gt;LPSM&lt;/td&gt;&lt;td&gt;HORIZONTAL DRAIN JETTING&lt;/td&gt;&lt;td&gt;LPSM&lt;/td&gt;&lt;td&gt;0&lt;/td&gt;&lt;td&gt;3&lt;/td&gt;&lt;td&gt;N&lt;/td&gt;&lt;td&gt;1/5/2017&lt;/td&gt;&lt;td&gt;&lt;/td&gt;&lt;/tr&gt;</v>
      </c>
      <c r="Q2226" s="106" t="str">
        <f>IF(PayItems[[#This Row],[Date Added / Modified]]&gt;0,TEXT(PayItems[[#This Row],[Date Added / Modified]],"m/d/yyy"),"")</f>
        <v>1/5/2017</v>
      </c>
    </row>
    <row r="2227" spans="1:17" x14ac:dyDescent="0.2">
      <c r="A2227" s="106" t="s">
        <v>10868</v>
      </c>
      <c r="B2227" s="106" t="s">
        <v>10865</v>
      </c>
      <c r="C2227" s="106" t="s">
        <v>6</v>
      </c>
      <c r="D2227" s="106" t="s">
        <v>10862</v>
      </c>
      <c r="E2227" s="45" t="s">
        <v>59</v>
      </c>
      <c r="F2227" s="45">
        <v>0</v>
      </c>
      <c r="G2227" s="45">
        <v>3</v>
      </c>
      <c r="H2227" s="106" t="s">
        <v>344</v>
      </c>
      <c r="I2227" s="176" t="s">
        <v>11389</v>
      </c>
      <c r="J2227" s="176" t="s">
        <v>11389</v>
      </c>
      <c r="K2227" s="176" t="s">
        <v>11388</v>
      </c>
      <c r="L2227" s="45">
        <v>14</v>
      </c>
      <c r="M2227" s="116">
        <v>42740</v>
      </c>
      <c r="N2227" s="106" t="s">
        <v>9971</v>
      </c>
      <c r="O2227" s="106"/>
      <c r="P2227"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&lt;tr&gt;&lt;td&gt;61008-0000&lt;/td&gt;&lt;td&gt;Horizontal drain casing and collar&lt;/td&gt;&lt;td&gt;Each&lt;/td&gt;&lt;td&gt;HORIZONTAL DRAIN CASING AND COLLAR&lt;/td&gt;&lt;td&gt;EACH&lt;/td&gt;&lt;td&gt;0&lt;/td&gt;&lt;td&gt;3&lt;/td&gt;&lt;td&gt;N&lt;/td&gt;&lt;td&gt;1/5/2017&lt;/td&gt;&lt;td&gt;&lt;/td&gt;&lt;/tr&gt;</v>
      </c>
      <c r="Q2227" s="106" t="str">
        <f>IF(PayItems[[#This Row],[Date Added / Modified]]&gt;0,TEXT(PayItems[[#This Row],[Date Added / Modified]],"m/d/yyy"),"")</f>
        <v>1/5/2017</v>
      </c>
    </row>
    <row r="2228" spans="1:17" x14ac:dyDescent="0.2">
      <c r="A2228" s="107" t="s">
        <v>10770</v>
      </c>
      <c r="B2228" s="100" t="s">
        <v>10759</v>
      </c>
      <c r="C2228" s="105" t="s">
        <v>6</v>
      </c>
      <c r="D2228" s="100" t="s">
        <v>10764</v>
      </c>
      <c r="E2228" s="100" t="s">
        <v>59</v>
      </c>
      <c r="F2228" s="93">
        <v>0</v>
      </c>
      <c r="G2228" s="93">
        <v>3</v>
      </c>
      <c r="H2228" s="105" t="s">
        <v>344</v>
      </c>
      <c r="I2228" s="176" t="s">
        <v>11389</v>
      </c>
      <c r="J2228" s="176" t="s">
        <v>11389</v>
      </c>
      <c r="K2228" s="176" t="s">
        <v>11388</v>
      </c>
      <c r="L2228" s="104">
        <v>14</v>
      </c>
      <c r="M2228" s="119">
        <v>42401</v>
      </c>
      <c r="N2228" s="53" t="s">
        <v>9977</v>
      </c>
      <c r="O2228" s="106"/>
      <c r="P2228"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&lt;tr&gt;&lt;td&gt;61010-0000&lt;/td&gt;&lt;td&gt;Drainage weep hole&lt;/td&gt;&lt;td&gt;Each&lt;/td&gt;&lt;td&gt;DRAINAGE WEEP HOLE&lt;/td&gt;&lt;td&gt;EACH&lt;/td&gt;&lt;td&gt;0&lt;/td&gt;&lt;td&gt;3&lt;/td&gt;&lt;td&gt;N&lt;/td&gt;&lt;td&gt;2/1/2016&lt;/td&gt;&lt;td&gt;&lt;/td&gt;&lt;/tr&gt;</v>
      </c>
      <c r="Q2228" s="106" t="str">
        <f>IF(PayItems[[#This Row],[Date Added / Modified]]&gt;0,TEXT(PayItems[[#This Row],[Date Added / Modified]],"m/d/yyy"),"")</f>
        <v>2/1/2016</v>
      </c>
    </row>
    <row r="2229" spans="1:17" x14ac:dyDescent="0.2">
      <c r="A2229" s="55" t="s">
        <v>10869</v>
      </c>
      <c r="B2229" s="123" t="s">
        <v>10866</v>
      </c>
      <c r="C2229" s="55" t="s">
        <v>85</v>
      </c>
      <c r="D2229" s="123" t="s">
        <v>10863</v>
      </c>
      <c r="E2229" s="123" t="s">
        <v>85</v>
      </c>
      <c r="F2229" s="123">
        <v>0</v>
      </c>
      <c r="G2229" s="123">
        <v>3</v>
      </c>
      <c r="H2229" s="55" t="s">
        <v>344</v>
      </c>
      <c r="I2229" s="176" t="s">
        <v>11389</v>
      </c>
      <c r="J2229" s="176" t="s">
        <v>11389</v>
      </c>
      <c r="K2229" s="176" t="s">
        <v>11388</v>
      </c>
      <c r="L2229" s="45">
        <v>14</v>
      </c>
      <c r="M2229" s="124">
        <v>42740</v>
      </c>
      <c r="N2229" s="55" t="s">
        <v>9971</v>
      </c>
      <c r="O2229" s="106"/>
      <c r="P2229"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&lt;tr&gt;&lt;td&gt;61012-0000&lt;/td&gt;&lt;td&gt;Construct and remove temporary access and drill pads&lt;/td&gt;&lt;td&gt;LPSM&lt;/td&gt;&lt;td&gt;CONSTRUCT AND REMOVE TEMPORARY ACCESS AND DRILL PADS&lt;/td&gt;&lt;td&gt;LPSM&lt;/td&gt;&lt;td&gt;0&lt;/td&gt;&lt;td&gt;3&lt;/td&gt;&lt;td&gt;N&lt;/td&gt;&lt;td&gt;1/5/2017&lt;/td&gt;&lt;td&gt;&lt;/td&gt;&lt;/tr&gt;</v>
      </c>
      <c r="Q2229" s="106" t="str">
        <f>IF(PayItems[[#This Row],[Date Added / Modified]]&gt;0,TEXT(PayItems[[#This Row],[Date Added / Modified]],"m/d/yyy"),"")</f>
        <v>1/5/2017</v>
      </c>
    </row>
    <row r="2230" spans="1:17" x14ac:dyDescent="0.2">
      <c r="A2230" s="6" t="s">
        <v>4850</v>
      </c>
      <c r="B2230" s="6" t="s">
        <v>4851</v>
      </c>
      <c r="C2230" s="6" t="s">
        <v>85</v>
      </c>
      <c r="D2230" s="6" t="s">
        <v>4852</v>
      </c>
      <c r="E2230" s="8" t="s">
        <v>85</v>
      </c>
      <c r="F2230" s="8">
        <v>0</v>
      </c>
      <c r="G2230" s="8">
        <v>3</v>
      </c>
      <c r="H2230" s="6" t="s">
        <v>344</v>
      </c>
      <c r="I2230" s="176" t="s">
        <v>11389</v>
      </c>
      <c r="J2230" s="176" t="s">
        <v>11389</v>
      </c>
      <c r="K2230" s="176" t="s">
        <v>11388</v>
      </c>
      <c r="L2230" s="8">
        <v>14</v>
      </c>
      <c r="M2230" s="116"/>
      <c r="P22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&lt;tr&gt;&lt;td&gt;61101-0000&lt;/td&gt;&lt;td&gt;Water system&lt;/td&gt;&lt;td&gt;LPSM&lt;/td&gt;&lt;td&gt;WATER SYSTEM&lt;/td&gt;&lt;td&gt;LPSM&lt;/td&gt;&lt;td&gt;0&lt;/td&gt;&lt;td&gt;3&lt;/td&gt;&lt;td&gt;N&lt;/td&gt;&lt;td&gt; &lt;/td&gt;&lt;td&gt;&lt;/td&gt;&lt;/tr&gt;</v>
      </c>
      <c r="Q2230" s="106" t="str">
        <f>IF(PayItems[[#This Row],[Date Added / Modified]]&gt;0,TEXT(PayItems[[#This Row],[Date Added / Modified]],"m/d/yyy"),"")</f>
        <v/>
      </c>
    </row>
    <row r="2231" spans="1:17" x14ac:dyDescent="0.2">
      <c r="A2231" s="6" t="s">
        <v>4853</v>
      </c>
      <c r="B2231" s="8" t="s">
        <v>4854</v>
      </c>
      <c r="C2231" s="6" t="s">
        <v>110</v>
      </c>
      <c r="D2231" s="8" t="s">
        <v>4855</v>
      </c>
      <c r="E2231" s="8" t="s">
        <v>63</v>
      </c>
      <c r="F2231" s="8">
        <v>0</v>
      </c>
      <c r="G2231" s="8">
        <v>3</v>
      </c>
      <c r="H2231" s="6" t="s">
        <v>344</v>
      </c>
      <c r="I2231" s="176" t="s">
        <v>11389</v>
      </c>
      <c r="J2231" s="176" t="s">
        <v>11389</v>
      </c>
      <c r="K2231" s="176" t="s">
        <v>11388</v>
      </c>
      <c r="L2231" s="8">
        <v>14</v>
      </c>
      <c r="M2231" s="116"/>
      <c r="P22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&lt;tr&gt;&lt;td&gt;61102-0100&lt;/td&gt;&lt;td&gt;13mm waterline, copper&lt;/td&gt;&lt;td&gt;m&lt;/td&gt;&lt;td&gt;1/2-INCH WATERLINE, COPPER&lt;/td&gt;&lt;td&gt;LNFT&lt;/td&gt;&lt;td&gt;0&lt;/td&gt;&lt;td&gt;3&lt;/td&gt;&lt;td&gt;N&lt;/td&gt;&lt;td&gt; &lt;/td&gt;&lt;td&gt;&lt;/td&gt;&lt;/tr&gt;</v>
      </c>
      <c r="Q2231" s="106" t="str">
        <f>IF(PayItems[[#This Row],[Date Added / Modified]]&gt;0,TEXT(PayItems[[#This Row],[Date Added / Modified]],"m/d/yyy"),"")</f>
        <v/>
      </c>
    </row>
    <row r="2232" spans="1:17" x14ac:dyDescent="0.2">
      <c r="A2232" s="6" t="s">
        <v>4856</v>
      </c>
      <c r="B2232" s="8" t="s">
        <v>4857</v>
      </c>
      <c r="C2232" s="6" t="s">
        <v>110</v>
      </c>
      <c r="D2232" s="8" t="s">
        <v>4858</v>
      </c>
      <c r="E2232" s="8" t="s">
        <v>63</v>
      </c>
      <c r="F2232" s="8">
        <v>0</v>
      </c>
      <c r="G2232" s="8">
        <v>3</v>
      </c>
      <c r="H2232" s="6" t="s">
        <v>344</v>
      </c>
      <c r="I2232" s="176" t="s">
        <v>11389</v>
      </c>
      <c r="J2232" s="176" t="s">
        <v>11389</v>
      </c>
      <c r="K2232" s="176" t="s">
        <v>11388</v>
      </c>
      <c r="L2232" s="8">
        <v>14</v>
      </c>
      <c r="M2232" s="116"/>
      <c r="P22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&lt;tr&gt;&lt;td&gt;61102-0150&lt;/td&gt;&lt;td&gt;13mm waterline, galvanized steel&lt;/td&gt;&lt;td&gt;m&lt;/td&gt;&lt;td&gt;1/2-INCH WATERLINE, GALVANIZED STEEL&lt;/td&gt;&lt;td&gt;LNFT&lt;/td&gt;&lt;td&gt;0&lt;/td&gt;&lt;td&gt;3&lt;/td&gt;&lt;td&gt;N&lt;/td&gt;&lt;td&gt; &lt;/td&gt;&lt;td&gt;&lt;/td&gt;&lt;/tr&gt;</v>
      </c>
      <c r="Q2232" s="106" t="str">
        <f>IF(PayItems[[#This Row],[Date Added / Modified]]&gt;0,TEXT(PayItems[[#This Row],[Date Added / Modified]],"m/d/yyy"),"")</f>
        <v/>
      </c>
    </row>
    <row r="2233" spans="1:17" x14ac:dyDescent="0.2">
      <c r="A2233" s="6" t="s">
        <v>4859</v>
      </c>
      <c r="B2233" s="8" t="s">
        <v>4860</v>
      </c>
      <c r="C2233" s="6" t="s">
        <v>110</v>
      </c>
      <c r="D2233" s="8" t="s">
        <v>4861</v>
      </c>
      <c r="E2233" s="8" t="s">
        <v>63</v>
      </c>
      <c r="F2233" s="8">
        <v>0</v>
      </c>
      <c r="G2233" s="8">
        <v>3</v>
      </c>
      <c r="H2233" s="6" t="s">
        <v>344</v>
      </c>
      <c r="I2233" s="176" t="s">
        <v>11389</v>
      </c>
      <c r="J2233" s="176" t="s">
        <v>11389</v>
      </c>
      <c r="K2233" s="176" t="s">
        <v>11388</v>
      </c>
      <c r="L2233" s="8">
        <v>14</v>
      </c>
      <c r="M2233" s="116"/>
      <c r="P22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&lt;tr&gt;&lt;td&gt;61102-0200&lt;/td&gt;&lt;td&gt;13mm waterline, polyvinyl chloride (PVC)&lt;/td&gt;&lt;td&gt;m&lt;/td&gt;&lt;td&gt;1/2-INCH WATERLINE, POLYVINYL CHLORIDE (PVC)&lt;/td&gt;&lt;td&gt;LNFT&lt;/td&gt;&lt;td&gt;0&lt;/td&gt;&lt;td&gt;3&lt;/td&gt;&lt;td&gt;N&lt;/td&gt;&lt;td&gt; &lt;/td&gt;&lt;td&gt;&lt;/td&gt;&lt;/tr&gt;</v>
      </c>
      <c r="Q2233" s="106" t="str">
        <f>IF(PayItems[[#This Row],[Date Added / Modified]]&gt;0,TEXT(PayItems[[#This Row],[Date Added / Modified]],"m/d/yyy"),"")</f>
        <v/>
      </c>
    </row>
    <row r="2234" spans="1:17" x14ac:dyDescent="0.2">
      <c r="A2234" s="6" t="s">
        <v>4862</v>
      </c>
      <c r="B2234" s="8" t="s">
        <v>4863</v>
      </c>
      <c r="C2234" s="6" t="s">
        <v>110</v>
      </c>
      <c r="D2234" s="8" t="s">
        <v>4864</v>
      </c>
      <c r="E2234" s="8" t="s">
        <v>63</v>
      </c>
      <c r="F2234" s="8">
        <v>0</v>
      </c>
      <c r="G2234" s="8">
        <v>3</v>
      </c>
      <c r="H2234" s="6" t="s">
        <v>344</v>
      </c>
      <c r="I2234" s="176" t="s">
        <v>11389</v>
      </c>
      <c r="J2234" s="176" t="s">
        <v>11389</v>
      </c>
      <c r="K2234" s="176" t="s">
        <v>11388</v>
      </c>
      <c r="L2234" s="8">
        <v>14</v>
      </c>
      <c r="M2234" s="116"/>
      <c r="P22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&lt;tr&gt;&lt;td&gt;61102-0350&lt;/td&gt;&lt;td&gt;20mm waterline, copper&lt;/td&gt;&lt;td&gt;m&lt;/td&gt;&lt;td&gt;3/4-INCH WATERLINE, COPPER&lt;/td&gt;&lt;td&gt;LNFT&lt;/td&gt;&lt;td&gt;0&lt;/td&gt;&lt;td&gt;3&lt;/td&gt;&lt;td&gt;N&lt;/td&gt;&lt;td&gt; &lt;/td&gt;&lt;td&gt;&lt;/td&gt;&lt;/tr&gt;</v>
      </c>
      <c r="Q2234" s="106" t="str">
        <f>IF(PayItems[[#This Row],[Date Added / Modified]]&gt;0,TEXT(PayItems[[#This Row],[Date Added / Modified]],"m/d/yyy"),"")</f>
        <v/>
      </c>
    </row>
    <row r="2235" spans="1:17" x14ac:dyDescent="0.2">
      <c r="A2235" s="6" t="s">
        <v>4865</v>
      </c>
      <c r="B2235" s="8" t="s">
        <v>4866</v>
      </c>
      <c r="C2235" s="6" t="s">
        <v>110</v>
      </c>
      <c r="D2235" s="8" t="s">
        <v>4867</v>
      </c>
      <c r="E2235" s="8" t="s">
        <v>63</v>
      </c>
      <c r="F2235" s="8">
        <v>0</v>
      </c>
      <c r="G2235" s="8">
        <v>3</v>
      </c>
      <c r="H2235" s="6" t="s">
        <v>344</v>
      </c>
      <c r="I2235" s="176" t="s">
        <v>11389</v>
      </c>
      <c r="J2235" s="176" t="s">
        <v>11389</v>
      </c>
      <c r="K2235" s="176" t="s">
        <v>11388</v>
      </c>
      <c r="L2235" s="8">
        <v>14</v>
      </c>
      <c r="M2235" s="116"/>
      <c r="P22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&lt;tr&gt;&lt;td&gt;61102-0400&lt;/td&gt;&lt;td&gt;20mm waterline, galvanized steel&lt;/td&gt;&lt;td&gt;m&lt;/td&gt;&lt;td&gt;3/4-INCH WATERLINE, GALVANIZED STEEL&lt;/td&gt;&lt;td&gt;LNFT&lt;/td&gt;&lt;td&gt;0&lt;/td&gt;&lt;td&gt;3&lt;/td&gt;&lt;td&gt;N&lt;/td&gt;&lt;td&gt; &lt;/td&gt;&lt;td&gt;&lt;/td&gt;&lt;/tr&gt;</v>
      </c>
      <c r="Q2235" s="106" t="str">
        <f>IF(PayItems[[#This Row],[Date Added / Modified]]&gt;0,TEXT(PayItems[[#This Row],[Date Added / Modified]],"m/d/yyy"),"")</f>
        <v/>
      </c>
    </row>
    <row r="2236" spans="1:17" x14ac:dyDescent="0.2">
      <c r="A2236" s="6" t="s">
        <v>4868</v>
      </c>
      <c r="B2236" s="8" t="s">
        <v>4869</v>
      </c>
      <c r="C2236" s="6" t="s">
        <v>110</v>
      </c>
      <c r="D2236" s="8" t="s">
        <v>4870</v>
      </c>
      <c r="E2236" s="8" t="s">
        <v>63</v>
      </c>
      <c r="F2236" s="8">
        <v>0</v>
      </c>
      <c r="G2236" s="8">
        <v>3</v>
      </c>
      <c r="H2236" s="6" t="s">
        <v>344</v>
      </c>
      <c r="I2236" s="176" t="s">
        <v>11389</v>
      </c>
      <c r="J2236" s="176" t="s">
        <v>11389</v>
      </c>
      <c r="K2236" s="176" t="s">
        <v>11388</v>
      </c>
      <c r="L2236" s="8">
        <v>14</v>
      </c>
      <c r="M2236" s="116"/>
      <c r="P22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&lt;tr&gt;&lt;td&gt;61102-0450&lt;/td&gt;&lt;td&gt;20mm waterline, polyvinyl chloride (PVC)&lt;/td&gt;&lt;td&gt;m&lt;/td&gt;&lt;td&gt;3/4-INCH WATERLINE, POLYVINYL CHLORIDE (PVC)&lt;/td&gt;&lt;td&gt;LNFT&lt;/td&gt;&lt;td&gt;0&lt;/td&gt;&lt;td&gt;3&lt;/td&gt;&lt;td&gt;N&lt;/td&gt;&lt;td&gt; &lt;/td&gt;&lt;td&gt;&lt;/td&gt;&lt;/tr&gt;</v>
      </c>
      <c r="Q2236" s="106" t="str">
        <f>IF(PayItems[[#This Row],[Date Added / Modified]]&gt;0,TEXT(PayItems[[#This Row],[Date Added / Modified]],"m/d/yyy"),"")</f>
        <v/>
      </c>
    </row>
    <row r="2237" spans="1:17" x14ac:dyDescent="0.2">
      <c r="A2237" s="6" t="s">
        <v>8735</v>
      </c>
      <c r="B2237" s="8" t="s">
        <v>8736</v>
      </c>
      <c r="C2237" s="6" t="s">
        <v>110</v>
      </c>
      <c r="D2237" s="8" t="s">
        <v>8737</v>
      </c>
      <c r="E2237" s="8" t="s">
        <v>63</v>
      </c>
      <c r="F2237" s="8">
        <v>0</v>
      </c>
      <c r="G2237" s="8">
        <v>3</v>
      </c>
      <c r="H2237" s="6" t="s">
        <v>344</v>
      </c>
      <c r="I2237" s="176" t="s">
        <v>11389</v>
      </c>
      <c r="J2237" s="176" t="s">
        <v>11389</v>
      </c>
      <c r="K2237" s="176" t="s">
        <v>11388</v>
      </c>
      <c r="L2237" s="8">
        <v>14</v>
      </c>
      <c r="M2237" s="116"/>
      <c r="P22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&lt;tr&gt;&lt;td&gt;61102-0545&lt;/td&gt;&lt;td&gt;25mm waterline&lt;/td&gt;&lt;td&gt;m&lt;/td&gt;&lt;td&gt;1-INCH WATERLINE&lt;/td&gt;&lt;td&gt;LNFT&lt;/td&gt;&lt;td&gt;0&lt;/td&gt;&lt;td&gt;3&lt;/td&gt;&lt;td&gt;N&lt;/td&gt;&lt;td&gt; &lt;/td&gt;&lt;td&gt;&lt;/td&gt;&lt;/tr&gt;</v>
      </c>
      <c r="Q2237" s="106" t="str">
        <f>IF(PayItems[[#This Row],[Date Added / Modified]]&gt;0,TEXT(PayItems[[#This Row],[Date Added / Modified]],"m/d/yyy"),"")</f>
        <v/>
      </c>
    </row>
    <row r="2238" spans="1:17" x14ac:dyDescent="0.2">
      <c r="A2238" s="6" t="s">
        <v>4871</v>
      </c>
      <c r="B2238" s="8" t="s">
        <v>4872</v>
      </c>
      <c r="C2238" s="6" t="s">
        <v>110</v>
      </c>
      <c r="D2238" s="8" t="s">
        <v>4873</v>
      </c>
      <c r="E2238" s="8" t="s">
        <v>63</v>
      </c>
      <c r="F2238" s="8">
        <v>0</v>
      </c>
      <c r="G2238" s="8">
        <v>3</v>
      </c>
      <c r="H2238" s="6" t="s">
        <v>344</v>
      </c>
      <c r="I2238" s="176" t="s">
        <v>11389</v>
      </c>
      <c r="J2238" s="176" t="s">
        <v>11389</v>
      </c>
      <c r="K2238" s="176" t="s">
        <v>11388</v>
      </c>
      <c r="L2238" s="8">
        <v>14</v>
      </c>
      <c r="M2238" s="116"/>
      <c r="P22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&lt;tr&gt;&lt;td&gt;61102-0600&lt;/td&gt;&lt;td&gt;25mm waterline, copper&lt;/td&gt;&lt;td&gt;m&lt;/td&gt;&lt;td&gt;1-INCH WATERLINE, COPPER&lt;/td&gt;&lt;td&gt;LNFT&lt;/td&gt;&lt;td&gt;0&lt;/td&gt;&lt;td&gt;3&lt;/td&gt;&lt;td&gt;N&lt;/td&gt;&lt;td&gt; &lt;/td&gt;&lt;td&gt;&lt;/td&gt;&lt;/tr&gt;</v>
      </c>
      <c r="Q2238" s="106" t="str">
        <f>IF(PayItems[[#This Row],[Date Added / Modified]]&gt;0,TEXT(PayItems[[#This Row],[Date Added / Modified]],"m/d/yyy"),"")</f>
        <v/>
      </c>
    </row>
    <row r="2239" spans="1:17" x14ac:dyDescent="0.2">
      <c r="A2239" s="6" t="s">
        <v>4874</v>
      </c>
      <c r="B2239" s="8" t="s">
        <v>4875</v>
      </c>
      <c r="C2239" s="6" t="s">
        <v>110</v>
      </c>
      <c r="D2239" s="8" t="s">
        <v>4876</v>
      </c>
      <c r="E2239" s="8" t="s">
        <v>63</v>
      </c>
      <c r="F2239" s="8">
        <v>0</v>
      </c>
      <c r="G2239" s="8">
        <v>3</v>
      </c>
      <c r="H2239" s="6" t="s">
        <v>344</v>
      </c>
      <c r="I2239" s="176" t="s">
        <v>11389</v>
      </c>
      <c r="J2239" s="176" t="s">
        <v>11389</v>
      </c>
      <c r="K2239" s="176" t="s">
        <v>11388</v>
      </c>
      <c r="L2239" s="8">
        <v>14</v>
      </c>
      <c r="M2239" s="116"/>
      <c r="P22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&lt;tr&gt;&lt;td&gt;61102-0650&lt;/td&gt;&lt;td&gt;25mm waterline, galvanized steel&lt;/td&gt;&lt;td&gt;m&lt;/td&gt;&lt;td&gt;1-INCH WATERLINE, GALVANIZED STEEL&lt;/td&gt;&lt;td&gt;LNFT&lt;/td&gt;&lt;td&gt;0&lt;/td&gt;&lt;td&gt;3&lt;/td&gt;&lt;td&gt;N&lt;/td&gt;&lt;td&gt; &lt;/td&gt;&lt;td&gt;&lt;/td&gt;&lt;/tr&gt;</v>
      </c>
      <c r="Q2239" s="106" t="str">
        <f>IF(PayItems[[#This Row],[Date Added / Modified]]&gt;0,TEXT(PayItems[[#This Row],[Date Added / Modified]],"m/d/yyy"),"")</f>
        <v/>
      </c>
    </row>
    <row r="2240" spans="1:17" x14ac:dyDescent="0.2">
      <c r="A2240" s="6" t="s">
        <v>4877</v>
      </c>
      <c r="B2240" s="8" t="s">
        <v>4878</v>
      </c>
      <c r="C2240" s="6" t="s">
        <v>110</v>
      </c>
      <c r="D2240" s="8" t="s">
        <v>4879</v>
      </c>
      <c r="E2240" s="8" t="s">
        <v>63</v>
      </c>
      <c r="F2240" s="8">
        <v>0</v>
      </c>
      <c r="G2240" s="8">
        <v>3</v>
      </c>
      <c r="H2240" s="6" t="s">
        <v>344</v>
      </c>
      <c r="I2240" s="176" t="s">
        <v>11389</v>
      </c>
      <c r="J2240" s="176" t="s">
        <v>11389</v>
      </c>
      <c r="K2240" s="176" t="s">
        <v>11388</v>
      </c>
      <c r="L2240" s="8">
        <v>14</v>
      </c>
      <c r="M2240" s="116"/>
      <c r="P22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&lt;tr&gt;&lt;td&gt;61102-0700&lt;/td&gt;&lt;td&gt;25mm waterline, polyvinyl chloride (PVC)&lt;/td&gt;&lt;td&gt;m&lt;/td&gt;&lt;td&gt;1-INCH WATERLINE, POLYVINYL CHLORIDE (PVC)&lt;/td&gt;&lt;td&gt;LNFT&lt;/td&gt;&lt;td&gt;0&lt;/td&gt;&lt;td&gt;3&lt;/td&gt;&lt;td&gt;N&lt;/td&gt;&lt;td&gt; &lt;/td&gt;&lt;td&gt;&lt;/td&gt;&lt;/tr&gt;</v>
      </c>
      <c r="Q2240" s="106" t="str">
        <f>IF(PayItems[[#This Row],[Date Added / Modified]]&gt;0,TEXT(PayItems[[#This Row],[Date Added / Modified]],"m/d/yyy"),"")</f>
        <v/>
      </c>
    </row>
    <row r="2241" spans="1:17" x14ac:dyDescent="0.2">
      <c r="A2241" s="6" t="s">
        <v>4880</v>
      </c>
      <c r="B2241" s="8" t="s">
        <v>4881</v>
      </c>
      <c r="C2241" s="6" t="s">
        <v>110</v>
      </c>
      <c r="D2241" s="8" t="s">
        <v>4882</v>
      </c>
      <c r="E2241" s="8" t="s">
        <v>63</v>
      </c>
      <c r="F2241" s="8">
        <v>0</v>
      </c>
      <c r="G2241" s="8">
        <v>3</v>
      </c>
      <c r="H2241" s="6" t="s">
        <v>344</v>
      </c>
      <c r="I2241" s="176" t="s">
        <v>11389</v>
      </c>
      <c r="J2241" s="176" t="s">
        <v>11389</v>
      </c>
      <c r="K2241" s="176" t="s">
        <v>11388</v>
      </c>
      <c r="L2241" s="8">
        <v>14</v>
      </c>
      <c r="M2241" s="116"/>
      <c r="P22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&lt;tr&gt;&lt;td&gt;61102-0850&lt;/td&gt;&lt;td&gt;32mm waterline, copper&lt;/td&gt;&lt;td&gt;m&lt;/td&gt;&lt;td&gt;1 1/4-INCH WATERLINE, COPPER&lt;/td&gt;&lt;td&gt;LNFT&lt;/td&gt;&lt;td&gt;0&lt;/td&gt;&lt;td&gt;3&lt;/td&gt;&lt;td&gt;N&lt;/td&gt;&lt;td&gt; &lt;/td&gt;&lt;td&gt;&lt;/td&gt;&lt;/tr&gt;</v>
      </c>
      <c r="Q2241" s="106" t="str">
        <f>IF(PayItems[[#This Row],[Date Added / Modified]]&gt;0,TEXT(PayItems[[#This Row],[Date Added / Modified]],"m/d/yyy"),"")</f>
        <v/>
      </c>
    </row>
    <row r="2242" spans="1:17" x14ac:dyDescent="0.2">
      <c r="A2242" s="6" t="s">
        <v>4883</v>
      </c>
      <c r="B2242" s="8" t="s">
        <v>4884</v>
      </c>
      <c r="C2242" s="6" t="s">
        <v>110</v>
      </c>
      <c r="D2242" s="8" t="s">
        <v>4885</v>
      </c>
      <c r="E2242" s="8" t="s">
        <v>63</v>
      </c>
      <c r="F2242" s="8">
        <v>0</v>
      </c>
      <c r="G2242" s="8">
        <v>3</v>
      </c>
      <c r="H2242" s="6" t="s">
        <v>344</v>
      </c>
      <c r="I2242" s="176" t="s">
        <v>11389</v>
      </c>
      <c r="J2242" s="176" t="s">
        <v>11389</v>
      </c>
      <c r="K2242" s="176" t="s">
        <v>11388</v>
      </c>
      <c r="L2242" s="8">
        <v>14</v>
      </c>
      <c r="M2242" s="116"/>
      <c r="P22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&lt;tr&gt;&lt;td&gt;61102-0900&lt;/td&gt;&lt;td&gt;32mm waterline, galvanized steel&lt;/td&gt;&lt;td&gt;m&lt;/td&gt;&lt;td&gt;1 1/4-INCH WATERLINE, GALVANIZED STEEL&lt;/td&gt;&lt;td&gt;LNFT&lt;/td&gt;&lt;td&gt;0&lt;/td&gt;&lt;td&gt;3&lt;/td&gt;&lt;td&gt;N&lt;/td&gt;&lt;td&gt; &lt;/td&gt;&lt;td&gt;&lt;/td&gt;&lt;/tr&gt;</v>
      </c>
      <c r="Q2242" s="106" t="str">
        <f>IF(PayItems[[#This Row],[Date Added / Modified]]&gt;0,TEXT(PayItems[[#This Row],[Date Added / Modified]],"m/d/yyy"),"")</f>
        <v/>
      </c>
    </row>
    <row r="2243" spans="1:17" x14ac:dyDescent="0.2">
      <c r="A2243" s="6" t="s">
        <v>4886</v>
      </c>
      <c r="B2243" s="8" t="s">
        <v>4887</v>
      </c>
      <c r="C2243" s="6" t="s">
        <v>110</v>
      </c>
      <c r="D2243" s="8" t="s">
        <v>4888</v>
      </c>
      <c r="E2243" s="8" t="s">
        <v>63</v>
      </c>
      <c r="F2243" s="8">
        <v>0</v>
      </c>
      <c r="G2243" s="8">
        <v>3</v>
      </c>
      <c r="H2243" s="6" t="s">
        <v>344</v>
      </c>
      <c r="I2243" s="176" t="s">
        <v>11389</v>
      </c>
      <c r="J2243" s="176" t="s">
        <v>11389</v>
      </c>
      <c r="K2243" s="176" t="s">
        <v>11388</v>
      </c>
      <c r="L2243" s="8">
        <v>14</v>
      </c>
      <c r="M2243" s="116"/>
      <c r="P22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&lt;tr&gt;&lt;td&gt;61102-0950&lt;/td&gt;&lt;td&gt;32mm waterline, polyvinyl chloride (PVC)&lt;/td&gt;&lt;td&gt;m&lt;/td&gt;&lt;td&gt;1 1/4-INCH WATERLINE, POLYVINYL CHLORIDE (PVC)&lt;/td&gt;&lt;td&gt;LNFT&lt;/td&gt;&lt;td&gt;0&lt;/td&gt;&lt;td&gt;3&lt;/td&gt;&lt;td&gt;N&lt;/td&gt;&lt;td&gt; &lt;/td&gt;&lt;td&gt;&lt;/td&gt;&lt;/tr&gt;</v>
      </c>
      <c r="Q2243" s="106" t="str">
        <f>IF(PayItems[[#This Row],[Date Added / Modified]]&gt;0,TEXT(PayItems[[#This Row],[Date Added / Modified]],"m/d/yyy"),"")</f>
        <v/>
      </c>
    </row>
    <row r="2244" spans="1:17" x14ac:dyDescent="0.2">
      <c r="A2244" s="6" t="s">
        <v>4889</v>
      </c>
      <c r="B2244" s="8" t="s">
        <v>4890</v>
      </c>
      <c r="C2244" s="6" t="s">
        <v>110</v>
      </c>
      <c r="D2244" s="8" t="s">
        <v>4891</v>
      </c>
      <c r="E2244" s="8" t="s">
        <v>63</v>
      </c>
      <c r="F2244" s="8">
        <v>0</v>
      </c>
      <c r="G2244" s="8">
        <v>3</v>
      </c>
      <c r="H2244" s="6" t="s">
        <v>344</v>
      </c>
      <c r="I2244" s="176" t="s">
        <v>11389</v>
      </c>
      <c r="J2244" s="176" t="s">
        <v>11389</v>
      </c>
      <c r="K2244" s="176" t="s">
        <v>11388</v>
      </c>
      <c r="L2244" s="8">
        <v>14</v>
      </c>
      <c r="M2244" s="116"/>
      <c r="P22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&lt;tr&gt;&lt;td&gt;61102-1100&lt;/td&gt;&lt;td&gt;40mm waterline, copper&lt;/td&gt;&lt;td&gt;m&lt;/td&gt;&lt;td&gt;1 1/2-INCH WATERLINE, COPPER&lt;/td&gt;&lt;td&gt;LNFT&lt;/td&gt;&lt;td&gt;0&lt;/td&gt;&lt;td&gt;3&lt;/td&gt;&lt;td&gt;N&lt;/td&gt;&lt;td&gt; &lt;/td&gt;&lt;td&gt;&lt;/td&gt;&lt;/tr&gt;</v>
      </c>
      <c r="Q2244" s="106" t="str">
        <f>IF(PayItems[[#This Row],[Date Added / Modified]]&gt;0,TEXT(PayItems[[#This Row],[Date Added / Modified]],"m/d/yyy"),"")</f>
        <v/>
      </c>
    </row>
    <row r="2245" spans="1:17" x14ac:dyDescent="0.2">
      <c r="A2245" s="6" t="s">
        <v>4892</v>
      </c>
      <c r="B2245" s="8" t="s">
        <v>4893</v>
      </c>
      <c r="C2245" s="6" t="s">
        <v>110</v>
      </c>
      <c r="D2245" s="8" t="s">
        <v>4894</v>
      </c>
      <c r="E2245" s="8" t="s">
        <v>63</v>
      </c>
      <c r="F2245" s="8">
        <v>0</v>
      </c>
      <c r="G2245" s="8">
        <v>3</v>
      </c>
      <c r="H2245" s="6" t="s">
        <v>344</v>
      </c>
      <c r="I2245" s="176" t="s">
        <v>11389</v>
      </c>
      <c r="J2245" s="176" t="s">
        <v>11389</v>
      </c>
      <c r="K2245" s="176" t="s">
        <v>11388</v>
      </c>
      <c r="L2245" s="8">
        <v>14</v>
      </c>
      <c r="M2245" s="116"/>
      <c r="P22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&lt;tr&gt;&lt;td&gt;61102-1150&lt;/td&gt;&lt;td&gt;40mm waterline, galvanized steel&lt;/td&gt;&lt;td&gt;m&lt;/td&gt;&lt;td&gt;1 1/2-INCH WATERLINE, GALVANIZED STEEL&lt;/td&gt;&lt;td&gt;LNFT&lt;/td&gt;&lt;td&gt;0&lt;/td&gt;&lt;td&gt;3&lt;/td&gt;&lt;td&gt;N&lt;/td&gt;&lt;td&gt; &lt;/td&gt;&lt;td&gt;&lt;/td&gt;&lt;/tr&gt;</v>
      </c>
      <c r="Q2245" s="106" t="str">
        <f>IF(PayItems[[#This Row],[Date Added / Modified]]&gt;0,TEXT(PayItems[[#This Row],[Date Added / Modified]],"m/d/yyy"),"")</f>
        <v/>
      </c>
    </row>
    <row r="2246" spans="1:17" x14ac:dyDescent="0.2">
      <c r="A2246" s="6" t="s">
        <v>4895</v>
      </c>
      <c r="B2246" s="8" t="s">
        <v>4896</v>
      </c>
      <c r="C2246" s="6" t="s">
        <v>110</v>
      </c>
      <c r="D2246" s="8" t="s">
        <v>4897</v>
      </c>
      <c r="E2246" s="8" t="s">
        <v>63</v>
      </c>
      <c r="F2246" s="8">
        <v>0</v>
      </c>
      <c r="G2246" s="8">
        <v>3</v>
      </c>
      <c r="H2246" s="6" t="s">
        <v>344</v>
      </c>
      <c r="I2246" s="176" t="s">
        <v>11389</v>
      </c>
      <c r="J2246" s="176" t="s">
        <v>11389</v>
      </c>
      <c r="K2246" s="176" t="s">
        <v>11388</v>
      </c>
      <c r="L2246" s="8">
        <v>14</v>
      </c>
      <c r="M2246" s="116"/>
      <c r="P22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&lt;tr&gt;&lt;td&gt;61102-1200&lt;/td&gt;&lt;td&gt;40mm waterline, polyvinyl chloride (PVC)&lt;/td&gt;&lt;td&gt;m&lt;/td&gt;&lt;td&gt;1 1/2-INCH WATERLINE, POLYVINYL CHLORIDE (PVC)&lt;/td&gt;&lt;td&gt;LNFT&lt;/td&gt;&lt;td&gt;0&lt;/td&gt;&lt;td&gt;3&lt;/td&gt;&lt;td&gt;N&lt;/td&gt;&lt;td&gt; &lt;/td&gt;&lt;td&gt;&lt;/td&gt;&lt;/tr&gt;</v>
      </c>
      <c r="Q2246" s="106" t="str">
        <f>IF(PayItems[[#This Row],[Date Added / Modified]]&gt;0,TEXT(PayItems[[#This Row],[Date Added / Modified]],"m/d/yyy"),"")</f>
        <v/>
      </c>
    </row>
    <row r="2247" spans="1:17" x14ac:dyDescent="0.2">
      <c r="A2247" s="6" t="s">
        <v>8619</v>
      </c>
      <c r="B2247" s="6" t="s">
        <v>8620</v>
      </c>
      <c r="C2247" s="6" t="s">
        <v>110</v>
      </c>
      <c r="D2247" s="6" t="s">
        <v>8621</v>
      </c>
      <c r="E2247" s="8" t="s">
        <v>63</v>
      </c>
      <c r="F2247" s="8">
        <v>0</v>
      </c>
      <c r="G2247" s="8">
        <v>3</v>
      </c>
      <c r="H2247" s="6" t="s">
        <v>344</v>
      </c>
      <c r="I2247" s="176" t="s">
        <v>11389</v>
      </c>
      <c r="J2247" s="176" t="s">
        <v>11389</v>
      </c>
      <c r="K2247" s="176" t="s">
        <v>11388</v>
      </c>
      <c r="L2247" s="8">
        <v>14</v>
      </c>
      <c r="M2247" s="116"/>
      <c r="P22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&lt;tr&gt;&lt;td&gt;61102-1545&lt;/td&gt;&lt;td&gt;50mm waterline&lt;/td&gt;&lt;td&gt;m&lt;/td&gt;&lt;td&gt;2-INCH WATERLINE&lt;/td&gt;&lt;td&gt;LNFT&lt;/td&gt;&lt;td&gt;0&lt;/td&gt;&lt;td&gt;3&lt;/td&gt;&lt;td&gt;N&lt;/td&gt;&lt;td&gt; &lt;/td&gt;&lt;td&gt;&lt;/td&gt;&lt;/tr&gt;</v>
      </c>
      <c r="Q2247" s="106" t="str">
        <f>IF(PayItems[[#This Row],[Date Added / Modified]]&gt;0,TEXT(PayItems[[#This Row],[Date Added / Modified]],"m/d/yyy"),"")</f>
        <v/>
      </c>
    </row>
    <row r="2248" spans="1:17" x14ac:dyDescent="0.2">
      <c r="A2248" s="6" t="s">
        <v>4898</v>
      </c>
      <c r="B2248" s="8" t="s">
        <v>4899</v>
      </c>
      <c r="C2248" s="6" t="s">
        <v>110</v>
      </c>
      <c r="D2248" s="8" t="s">
        <v>4900</v>
      </c>
      <c r="E2248" s="8" t="s">
        <v>63</v>
      </c>
      <c r="F2248" s="8">
        <v>0</v>
      </c>
      <c r="G2248" s="8">
        <v>3</v>
      </c>
      <c r="H2248" s="6" t="s">
        <v>344</v>
      </c>
      <c r="I2248" s="176" t="s">
        <v>11389</v>
      </c>
      <c r="J2248" s="176" t="s">
        <v>11389</v>
      </c>
      <c r="K2248" s="176" t="s">
        <v>11388</v>
      </c>
      <c r="L2248" s="8">
        <v>14</v>
      </c>
      <c r="M2248" s="116"/>
      <c r="P22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&lt;tr&gt;&lt;td&gt;61102-1600&lt;/td&gt;&lt;td&gt;50mm waterline, copper&lt;/td&gt;&lt;td&gt;m&lt;/td&gt;&lt;td&gt;2-INCH WATERLINE, COPPER&lt;/td&gt;&lt;td&gt;LNFT&lt;/td&gt;&lt;td&gt;0&lt;/td&gt;&lt;td&gt;3&lt;/td&gt;&lt;td&gt;N&lt;/td&gt;&lt;td&gt; &lt;/td&gt;&lt;td&gt;&lt;/td&gt;&lt;/tr&gt;</v>
      </c>
      <c r="Q2248" s="106" t="str">
        <f>IF(PayItems[[#This Row],[Date Added / Modified]]&gt;0,TEXT(PayItems[[#This Row],[Date Added / Modified]],"m/d/yyy"),"")</f>
        <v/>
      </c>
    </row>
    <row r="2249" spans="1:17" x14ac:dyDescent="0.2">
      <c r="A2249" s="6" t="s">
        <v>4901</v>
      </c>
      <c r="B2249" s="8" t="s">
        <v>4902</v>
      </c>
      <c r="C2249" s="6" t="s">
        <v>110</v>
      </c>
      <c r="D2249" s="8" t="s">
        <v>4903</v>
      </c>
      <c r="E2249" s="8" t="s">
        <v>63</v>
      </c>
      <c r="F2249" s="8">
        <v>0</v>
      </c>
      <c r="G2249" s="8">
        <v>3</v>
      </c>
      <c r="H2249" s="6" t="s">
        <v>344</v>
      </c>
      <c r="I2249" s="176" t="s">
        <v>11389</v>
      </c>
      <c r="J2249" s="176" t="s">
        <v>11389</v>
      </c>
      <c r="K2249" s="176" t="s">
        <v>11388</v>
      </c>
      <c r="L2249" s="8">
        <v>14</v>
      </c>
      <c r="M2249" s="116"/>
      <c r="P22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&lt;tr&gt;&lt;td&gt;61102-1650&lt;/td&gt;&lt;td&gt;50mm waterline, galvanized steel&lt;/td&gt;&lt;td&gt;m&lt;/td&gt;&lt;td&gt;2-INCH WATERLINE, GALVANIZED STEEL&lt;/td&gt;&lt;td&gt;LNFT&lt;/td&gt;&lt;td&gt;0&lt;/td&gt;&lt;td&gt;3&lt;/td&gt;&lt;td&gt;N&lt;/td&gt;&lt;td&gt; &lt;/td&gt;&lt;td&gt;&lt;/td&gt;&lt;/tr&gt;</v>
      </c>
      <c r="Q2249" s="106" t="str">
        <f>IF(PayItems[[#This Row],[Date Added / Modified]]&gt;0,TEXT(PayItems[[#This Row],[Date Added / Modified]],"m/d/yyy"),"")</f>
        <v/>
      </c>
    </row>
    <row r="2250" spans="1:17" x14ac:dyDescent="0.2">
      <c r="A2250" s="6" t="s">
        <v>4904</v>
      </c>
      <c r="B2250" s="8" t="s">
        <v>4905</v>
      </c>
      <c r="C2250" s="6" t="s">
        <v>110</v>
      </c>
      <c r="D2250" s="8" t="s">
        <v>4906</v>
      </c>
      <c r="E2250" s="8" t="s">
        <v>63</v>
      </c>
      <c r="F2250" s="8">
        <v>0</v>
      </c>
      <c r="G2250" s="8">
        <v>3</v>
      </c>
      <c r="H2250" s="6" t="s">
        <v>344</v>
      </c>
      <c r="I2250" s="176" t="s">
        <v>11389</v>
      </c>
      <c r="J2250" s="176" t="s">
        <v>11389</v>
      </c>
      <c r="K2250" s="176" t="s">
        <v>11388</v>
      </c>
      <c r="L2250" s="8">
        <v>14</v>
      </c>
      <c r="M2250" s="116"/>
      <c r="P22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&lt;tr&gt;&lt;td&gt;61102-1700&lt;/td&gt;&lt;td&gt;50mm waterline, polyvinyl chloride (PVC)&lt;/td&gt;&lt;td&gt;m&lt;/td&gt;&lt;td&gt;2-INCH WATERLINE, POLYVINYL CHLORIDE (PVC)&lt;/td&gt;&lt;td&gt;LNFT&lt;/td&gt;&lt;td&gt;0&lt;/td&gt;&lt;td&gt;3&lt;/td&gt;&lt;td&gt;N&lt;/td&gt;&lt;td&gt; &lt;/td&gt;&lt;td&gt;&lt;/td&gt;&lt;/tr&gt;</v>
      </c>
      <c r="Q2250" s="106" t="str">
        <f>IF(PayItems[[#This Row],[Date Added / Modified]]&gt;0,TEXT(PayItems[[#This Row],[Date Added / Modified]],"m/d/yyy"),"")</f>
        <v/>
      </c>
    </row>
    <row r="2251" spans="1:17" x14ac:dyDescent="0.2">
      <c r="A2251" s="6" t="s">
        <v>4907</v>
      </c>
      <c r="B2251" s="8" t="s">
        <v>4908</v>
      </c>
      <c r="C2251" s="6" t="s">
        <v>110</v>
      </c>
      <c r="D2251" s="8" t="s">
        <v>4909</v>
      </c>
      <c r="E2251" s="8" t="s">
        <v>63</v>
      </c>
      <c r="F2251" s="8">
        <v>0</v>
      </c>
      <c r="G2251" s="8">
        <v>3</v>
      </c>
      <c r="H2251" s="6" t="s">
        <v>344</v>
      </c>
      <c r="I2251" s="176" t="s">
        <v>11389</v>
      </c>
      <c r="J2251" s="176" t="s">
        <v>11389</v>
      </c>
      <c r="K2251" s="176" t="s">
        <v>11388</v>
      </c>
      <c r="L2251" s="8">
        <v>14</v>
      </c>
      <c r="M2251" s="116"/>
      <c r="P22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&lt;tr&gt;&lt;td&gt;61102-1750&lt;/td&gt;&lt;td&gt;50mm waterline, ductile iron&lt;/td&gt;&lt;td&gt;m&lt;/td&gt;&lt;td&gt;2-INCH WATERLINE, DUCTILE IRON&lt;/td&gt;&lt;td&gt;LNFT&lt;/td&gt;&lt;td&gt;0&lt;/td&gt;&lt;td&gt;3&lt;/td&gt;&lt;td&gt;N&lt;/td&gt;&lt;td&gt; &lt;/td&gt;&lt;td&gt;&lt;/td&gt;&lt;/tr&gt;</v>
      </c>
      <c r="Q2251" s="106" t="str">
        <f>IF(PayItems[[#This Row],[Date Added / Modified]]&gt;0,TEXT(PayItems[[#This Row],[Date Added / Modified]],"m/d/yyy"),"")</f>
        <v/>
      </c>
    </row>
    <row r="2252" spans="1:17" x14ac:dyDescent="0.2">
      <c r="A2252" s="6" t="s">
        <v>4910</v>
      </c>
      <c r="B2252" s="8" t="s">
        <v>4911</v>
      </c>
      <c r="C2252" s="6" t="s">
        <v>110</v>
      </c>
      <c r="D2252" s="8" t="s">
        <v>4912</v>
      </c>
      <c r="E2252" s="8" t="s">
        <v>63</v>
      </c>
      <c r="F2252" s="8">
        <v>0</v>
      </c>
      <c r="G2252" s="8">
        <v>3</v>
      </c>
      <c r="H2252" s="6" t="s">
        <v>344</v>
      </c>
      <c r="I2252" s="176" t="s">
        <v>11389</v>
      </c>
      <c r="J2252" s="176" t="s">
        <v>11389</v>
      </c>
      <c r="K2252" s="176" t="s">
        <v>11388</v>
      </c>
      <c r="L2252" s="8">
        <v>14</v>
      </c>
      <c r="M2252" s="116"/>
      <c r="P22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&lt;tr&gt;&lt;td&gt;61102-1850&lt;/td&gt;&lt;td&gt;65mm waterline, copper&lt;/td&gt;&lt;td&gt;m&lt;/td&gt;&lt;td&gt;2 1/2-INCH WATERLINE, COPPER&lt;/td&gt;&lt;td&gt;LNFT&lt;/td&gt;&lt;td&gt;0&lt;/td&gt;&lt;td&gt;3&lt;/td&gt;&lt;td&gt;N&lt;/td&gt;&lt;td&gt; &lt;/td&gt;&lt;td&gt;&lt;/td&gt;&lt;/tr&gt;</v>
      </c>
      <c r="Q2252" s="106" t="str">
        <f>IF(PayItems[[#This Row],[Date Added / Modified]]&gt;0,TEXT(PayItems[[#This Row],[Date Added / Modified]],"m/d/yyy"),"")</f>
        <v/>
      </c>
    </row>
    <row r="2253" spans="1:17" x14ac:dyDescent="0.2">
      <c r="A2253" s="6" t="s">
        <v>4913</v>
      </c>
      <c r="B2253" s="8" t="s">
        <v>4914</v>
      </c>
      <c r="C2253" s="6" t="s">
        <v>110</v>
      </c>
      <c r="D2253" s="8" t="s">
        <v>4915</v>
      </c>
      <c r="E2253" s="8" t="s">
        <v>63</v>
      </c>
      <c r="F2253" s="8">
        <v>0</v>
      </c>
      <c r="G2253" s="8">
        <v>3</v>
      </c>
      <c r="H2253" s="6" t="s">
        <v>344</v>
      </c>
      <c r="I2253" s="176" t="s">
        <v>11389</v>
      </c>
      <c r="J2253" s="176" t="s">
        <v>11389</v>
      </c>
      <c r="K2253" s="176" t="s">
        <v>11388</v>
      </c>
      <c r="L2253" s="8">
        <v>14</v>
      </c>
      <c r="M2253" s="116"/>
      <c r="P22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&lt;tr&gt;&lt;td&gt;61102-1900&lt;/td&gt;&lt;td&gt;65mm waterline, galvanized steel&lt;/td&gt;&lt;td&gt;m&lt;/td&gt;&lt;td&gt;2 1/2-INCH WATERLINE, GALVANIZED STEEL&lt;/td&gt;&lt;td&gt;LNFT&lt;/td&gt;&lt;td&gt;0&lt;/td&gt;&lt;td&gt;3&lt;/td&gt;&lt;td&gt;N&lt;/td&gt;&lt;td&gt; &lt;/td&gt;&lt;td&gt;&lt;/td&gt;&lt;/tr&gt;</v>
      </c>
      <c r="Q2253" s="106" t="str">
        <f>IF(PayItems[[#This Row],[Date Added / Modified]]&gt;0,TEXT(PayItems[[#This Row],[Date Added / Modified]],"m/d/yyy"),"")</f>
        <v/>
      </c>
    </row>
    <row r="2254" spans="1:17" x14ac:dyDescent="0.2">
      <c r="A2254" s="6" t="s">
        <v>4916</v>
      </c>
      <c r="B2254" s="8" t="s">
        <v>4917</v>
      </c>
      <c r="C2254" s="6" t="s">
        <v>110</v>
      </c>
      <c r="D2254" s="8" t="s">
        <v>4918</v>
      </c>
      <c r="E2254" s="8" t="s">
        <v>63</v>
      </c>
      <c r="F2254" s="8">
        <v>0</v>
      </c>
      <c r="G2254" s="8">
        <v>3</v>
      </c>
      <c r="H2254" s="6" t="s">
        <v>344</v>
      </c>
      <c r="I2254" s="176" t="s">
        <v>11389</v>
      </c>
      <c r="J2254" s="176" t="s">
        <v>11389</v>
      </c>
      <c r="K2254" s="176" t="s">
        <v>11388</v>
      </c>
      <c r="L2254" s="8">
        <v>14</v>
      </c>
      <c r="M2254" s="116"/>
      <c r="P22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&lt;tr&gt;&lt;td&gt;61102-1950&lt;/td&gt;&lt;td&gt;65mm waterline, polyvinyl chloride (PVC)&lt;/td&gt;&lt;td&gt;m&lt;/td&gt;&lt;td&gt;2 1/2-INCH WATERLINE, POLYVINYL CHLORIDE (PVC)&lt;/td&gt;&lt;td&gt;LNFT&lt;/td&gt;&lt;td&gt;0&lt;/td&gt;&lt;td&gt;3&lt;/td&gt;&lt;td&gt;N&lt;/td&gt;&lt;td&gt; &lt;/td&gt;&lt;td&gt;&lt;/td&gt;&lt;/tr&gt;</v>
      </c>
      <c r="Q2254" s="106" t="str">
        <f>IF(PayItems[[#This Row],[Date Added / Modified]]&gt;0,TEXT(PayItems[[#This Row],[Date Added / Modified]],"m/d/yyy"),"")</f>
        <v/>
      </c>
    </row>
    <row r="2255" spans="1:17" x14ac:dyDescent="0.2">
      <c r="A2255" s="6" t="s">
        <v>4919</v>
      </c>
      <c r="B2255" s="8" t="s">
        <v>4920</v>
      </c>
      <c r="C2255" s="6" t="s">
        <v>110</v>
      </c>
      <c r="D2255" s="8" t="s">
        <v>4921</v>
      </c>
      <c r="E2255" s="8" t="s">
        <v>63</v>
      </c>
      <c r="F2255" s="8">
        <v>0</v>
      </c>
      <c r="G2255" s="8">
        <v>3</v>
      </c>
      <c r="H2255" s="6" t="s">
        <v>344</v>
      </c>
      <c r="I2255" s="176" t="s">
        <v>11389</v>
      </c>
      <c r="J2255" s="176" t="s">
        <v>11389</v>
      </c>
      <c r="K2255" s="176" t="s">
        <v>11388</v>
      </c>
      <c r="L2255" s="8">
        <v>14</v>
      </c>
      <c r="M2255" s="116"/>
      <c r="P22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&lt;tr&gt;&lt;td&gt;61102-2100&lt;/td&gt;&lt;td&gt;75mm waterline, copper&lt;/td&gt;&lt;td&gt;m&lt;/td&gt;&lt;td&gt;3-INCH WATERLINE, COPPER&lt;/td&gt;&lt;td&gt;LNFT&lt;/td&gt;&lt;td&gt;0&lt;/td&gt;&lt;td&gt;3&lt;/td&gt;&lt;td&gt;N&lt;/td&gt;&lt;td&gt; &lt;/td&gt;&lt;td&gt;&lt;/td&gt;&lt;/tr&gt;</v>
      </c>
      <c r="Q2255" s="106" t="str">
        <f>IF(PayItems[[#This Row],[Date Added / Modified]]&gt;0,TEXT(PayItems[[#This Row],[Date Added / Modified]],"m/d/yyy"),"")</f>
        <v/>
      </c>
    </row>
    <row r="2256" spans="1:17" x14ac:dyDescent="0.2">
      <c r="A2256" s="6" t="s">
        <v>4922</v>
      </c>
      <c r="B2256" s="8" t="s">
        <v>4923</v>
      </c>
      <c r="C2256" s="6" t="s">
        <v>110</v>
      </c>
      <c r="D2256" s="8" t="s">
        <v>4924</v>
      </c>
      <c r="E2256" s="8" t="s">
        <v>63</v>
      </c>
      <c r="F2256" s="8">
        <v>0</v>
      </c>
      <c r="G2256" s="8">
        <v>3</v>
      </c>
      <c r="H2256" s="6" t="s">
        <v>344</v>
      </c>
      <c r="I2256" s="176" t="s">
        <v>11389</v>
      </c>
      <c r="J2256" s="176" t="s">
        <v>11389</v>
      </c>
      <c r="K2256" s="176" t="s">
        <v>11388</v>
      </c>
      <c r="L2256" s="8">
        <v>14</v>
      </c>
      <c r="M2256" s="116"/>
      <c r="P22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&lt;tr&gt;&lt;td&gt;61102-2150&lt;/td&gt;&lt;td&gt;75mm waterline, galvanized steel&lt;/td&gt;&lt;td&gt;m&lt;/td&gt;&lt;td&gt;3-INCH WATERLINE, GALVANIZED STEEL&lt;/td&gt;&lt;td&gt;LNFT&lt;/td&gt;&lt;td&gt;0&lt;/td&gt;&lt;td&gt;3&lt;/td&gt;&lt;td&gt;N&lt;/td&gt;&lt;td&gt; &lt;/td&gt;&lt;td&gt;&lt;/td&gt;&lt;/tr&gt;</v>
      </c>
      <c r="Q2256" s="106" t="str">
        <f>IF(PayItems[[#This Row],[Date Added / Modified]]&gt;0,TEXT(PayItems[[#This Row],[Date Added / Modified]],"m/d/yyy"),"")</f>
        <v/>
      </c>
    </row>
    <row r="2257" spans="1:17" x14ac:dyDescent="0.2">
      <c r="A2257" s="6" t="s">
        <v>4925</v>
      </c>
      <c r="B2257" s="8" t="s">
        <v>4926</v>
      </c>
      <c r="C2257" s="6" t="s">
        <v>110</v>
      </c>
      <c r="D2257" s="8" t="s">
        <v>4927</v>
      </c>
      <c r="E2257" s="8" t="s">
        <v>63</v>
      </c>
      <c r="F2257" s="8">
        <v>0</v>
      </c>
      <c r="G2257" s="8">
        <v>3</v>
      </c>
      <c r="H2257" s="6" t="s">
        <v>344</v>
      </c>
      <c r="I2257" s="176" t="s">
        <v>11389</v>
      </c>
      <c r="J2257" s="176" t="s">
        <v>11389</v>
      </c>
      <c r="K2257" s="176" t="s">
        <v>11388</v>
      </c>
      <c r="L2257" s="8">
        <v>14</v>
      </c>
      <c r="M2257" s="116"/>
      <c r="P22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&lt;tr&gt;&lt;td&gt;61102-2200&lt;/td&gt;&lt;td&gt;75mm waterline, polyvinyl chloride (PVC)&lt;/td&gt;&lt;td&gt;m&lt;/td&gt;&lt;td&gt;3-INCH WATERLINE, POLYVINYL CHLORIDE (PVC)&lt;/td&gt;&lt;td&gt;LNFT&lt;/td&gt;&lt;td&gt;0&lt;/td&gt;&lt;td&gt;3&lt;/td&gt;&lt;td&gt;N&lt;/td&gt;&lt;td&gt; &lt;/td&gt;&lt;td&gt;&lt;/td&gt;&lt;/tr&gt;</v>
      </c>
      <c r="Q2257" s="106" t="str">
        <f>IF(PayItems[[#This Row],[Date Added / Modified]]&gt;0,TEXT(PayItems[[#This Row],[Date Added / Modified]],"m/d/yyy"),"")</f>
        <v/>
      </c>
    </row>
    <row r="2258" spans="1:17" x14ac:dyDescent="0.2">
      <c r="A2258" s="6" t="s">
        <v>4928</v>
      </c>
      <c r="B2258" s="8" t="s">
        <v>4929</v>
      </c>
      <c r="C2258" s="6" t="s">
        <v>110</v>
      </c>
      <c r="D2258" s="8" t="s">
        <v>4930</v>
      </c>
      <c r="E2258" s="8" t="s">
        <v>63</v>
      </c>
      <c r="F2258" s="8">
        <v>0</v>
      </c>
      <c r="G2258" s="8">
        <v>3</v>
      </c>
      <c r="H2258" s="6" t="s">
        <v>344</v>
      </c>
      <c r="I2258" s="176" t="s">
        <v>11389</v>
      </c>
      <c r="J2258" s="176" t="s">
        <v>11389</v>
      </c>
      <c r="K2258" s="176" t="s">
        <v>11388</v>
      </c>
      <c r="L2258" s="8">
        <v>14</v>
      </c>
      <c r="M2258" s="116"/>
      <c r="P22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&lt;tr&gt;&lt;td&gt;61102-2250&lt;/td&gt;&lt;td&gt;75mm waterline, ductile iron&lt;/td&gt;&lt;td&gt;m&lt;/td&gt;&lt;td&gt;3-INCH WATERLINE, DUCTILE IRON&lt;/td&gt;&lt;td&gt;LNFT&lt;/td&gt;&lt;td&gt;0&lt;/td&gt;&lt;td&gt;3&lt;/td&gt;&lt;td&gt;N&lt;/td&gt;&lt;td&gt; &lt;/td&gt;&lt;td&gt;&lt;/td&gt;&lt;/tr&gt;</v>
      </c>
      <c r="Q2258" s="106" t="str">
        <f>IF(PayItems[[#This Row],[Date Added / Modified]]&gt;0,TEXT(PayItems[[#This Row],[Date Added / Modified]],"m/d/yyy"),"")</f>
        <v/>
      </c>
    </row>
    <row r="2259" spans="1:17" x14ac:dyDescent="0.2">
      <c r="A2259" s="6" t="s">
        <v>8622</v>
      </c>
      <c r="B2259" s="6" t="s">
        <v>8623</v>
      </c>
      <c r="C2259" s="6" t="s">
        <v>110</v>
      </c>
      <c r="D2259" s="6" t="s">
        <v>8624</v>
      </c>
      <c r="E2259" s="8" t="s">
        <v>63</v>
      </c>
      <c r="F2259" s="8">
        <v>0</v>
      </c>
      <c r="G2259" s="8">
        <v>3</v>
      </c>
      <c r="H2259" s="6" t="s">
        <v>344</v>
      </c>
      <c r="I2259" s="176" t="s">
        <v>11389</v>
      </c>
      <c r="J2259" s="176" t="s">
        <v>11389</v>
      </c>
      <c r="K2259" s="176" t="s">
        <v>11388</v>
      </c>
      <c r="L2259" s="8">
        <v>14</v>
      </c>
      <c r="M2259" s="116"/>
      <c r="P22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&lt;tr&gt;&lt;td&gt;61102-2545&lt;/td&gt;&lt;td&gt;100mm waterline&lt;/td&gt;&lt;td&gt;m&lt;/td&gt;&lt;td&gt;4-INCH WATERLINE&lt;/td&gt;&lt;td&gt;LNFT&lt;/td&gt;&lt;td&gt;0&lt;/td&gt;&lt;td&gt;3&lt;/td&gt;&lt;td&gt;N&lt;/td&gt;&lt;td&gt; &lt;/td&gt;&lt;td&gt;&lt;/td&gt;&lt;/tr&gt;</v>
      </c>
      <c r="Q2259" s="106" t="str">
        <f>IF(PayItems[[#This Row],[Date Added / Modified]]&gt;0,TEXT(PayItems[[#This Row],[Date Added / Modified]],"m/d/yyy"),"")</f>
        <v/>
      </c>
    </row>
    <row r="2260" spans="1:17" x14ac:dyDescent="0.2">
      <c r="A2260" s="6" t="s">
        <v>4931</v>
      </c>
      <c r="B2260" s="8" t="s">
        <v>4932</v>
      </c>
      <c r="C2260" s="6" t="s">
        <v>110</v>
      </c>
      <c r="D2260" s="8" t="s">
        <v>4933</v>
      </c>
      <c r="E2260" s="8" t="s">
        <v>63</v>
      </c>
      <c r="F2260" s="8">
        <v>0</v>
      </c>
      <c r="G2260" s="8">
        <v>3</v>
      </c>
      <c r="H2260" s="6" t="s">
        <v>344</v>
      </c>
      <c r="I2260" s="176" t="s">
        <v>11389</v>
      </c>
      <c r="J2260" s="176" t="s">
        <v>11389</v>
      </c>
      <c r="K2260" s="176" t="s">
        <v>11388</v>
      </c>
      <c r="L2260" s="8">
        <v>14</v>
      </c>
      <c r="M2260" s="116"/>
      <c r="P22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&lt;tr&gt;&lt;td&gt;61102-2600&lt;/td&gt;&lt;td&gt;100mm waterline, copper&lt;/td&gt;&lt;td&gt;m&lt;/td&gt;&lt;td&gt;4-INCH WATERLINE, COPPER&lt;/td&gt;&lt;td&gt;LNFT&lt;/td&gt;&lt;td&gt;0&lt;/td&gt;&lt;td&gt;3&lt;/td&gt;&lt;td&gt;N&lt;/td&gt;&lt;td&gt; &lt;/td&gt;&lt;td&gt;&lt;/td&gt;&lt;/tr&gt;</v>
      </c>
      <c r="Q2260" s="106" t="str">
        <f>IF(PayItems[[#This Row],[Date Added / Modified]]&gt;0,TEXT(PayItems[[#This Row],[Date Added / Modified]],"m/d/yyy"),"")</f>
        <v/>
      </c>
    </row>
    <row r="2261" spans="1:17" x14ac:dyDescent="0.2">
      <c r="A2261" s="6" t="s">
        <v>4934</v>
      </c>
      <c r="B2261" s="8" t="s">
        <v>4935</v>
      </c>
      <c r="C2261" s="6" t="s">
        <v>110</v>
      </c>
      <c r="D2261" s="8" t="s">
        <v>4936</v>
      </c>
      <c r="E2261" s="8" t="s">
        <v>63</v>
      </c>
      <c r="F2261" s="8">
        <v>0</v>
      </c>
      <c r="G2261" s="8">
        <v>3</v>
      </c>
      <c r="H2261" s="6" t="s">
        <v>344</v>
      </c>
      <c r="I2261" s="176" t="s">
        <v>11389</v>
      </c>
      <c r="J2261" s="176" t="s">
        <v>11389</v>
      </c>
      <c r="K2261" s="176" t="s">
        <v>11388</v>
      </c>
      <c r="L2261" s="8">
        <v>14</v>
      </c>
      <c r="M2261" s="116"/>
      <c r="P22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&lt;tr&gt;&lt;td&gt;61102-2650&lt;/td&gt;&lt;td&gt;100mm waterline, galvanized steel&lt;/td&gt;&lt;td&gt;m&lt;/td&gt;&lt;td&gt;4-INCH WATERLINE, GALVANIZED STEEL&lt;/td&gt;&lt;td&gt;LNFT&lt;/td&gt;&lt;td&gt;0&lt;/td&gt;&lt;td&gt;3&lt;/td&gt;&lt;td&gt;N&lt;/td&gt;&lt;td&gt; &lt;/td&gt;&lt;td&gt;&lt;/td&gt;&lt;/tr&gt;</v>
      </c>
      <c r="Q2261" s="106" t="str">
        <f>IF(PayItems[[#This Row],[Date Added / Modified]]&gt;0,TEXT(PayItems[[#This Row],[Date Added / Modified]],"m/d/yyy"),"")</f>
        <v/>
      </c>
    </row>
    <row r="2262" spans="1:17" x14ac:dyDescent="0.2">
      <c r="A2262" s="6" t="s">
        <v>4937</v>
      </c>
      <c r="B2262" s="8" t="s">
        <v>4938</v>
      </c>
      <c r="C2262" s="6" t="s">
        <v>110</v>
      </c>
      <c r="D2262" s="8" t="s">
        <v>4939</v>
      </c>
      <c r="E2262" s="8" t="s">
        <v>63</v>
      </c>
      <c r="F2262" s="8">
        <v>0</v>
      </c>
      <c r="G2262" s="8">
        <v>3</v>
      </c>
      <c r="H2262" s="6" t="s">
        <v>344</v>
      </c>
      <c r="I2262" s="176" t="s">
        <v>11389</v>
      </c>
      <c r="J2262" s="176" t="s">
        <v>11389</v>
      </c>
      <c r="K2262" s="176" t="s">
        <v>11388</v>
      </c>
      <c r="L2262" s="8">
        <v>14</v>
      </c>
      <c r="M2262" s="116"/>
      <c r="P22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&lt;tr&gt;&lt;td&gt;61102-2700&lt;/td&gt;&lt;td&gt;100mm waterline, polyvinyl chloride (PVC)&lt;/td&gt;&lt;td&gt;m&lt;/td&gt;&lt;td&gt;4-INCH WATERLINE, POLYVINYL CHLORIDE (PVC)&lt;/td&gt;&lt;td&gt;LNFT&lt;/td&gt;&lt;td&gt;0&lt;/td&gt;&lt;td&gt;3&lt;/td&gt;&lt;td&gt;N&lt;/td&gt;&lt;td&gt; &lt;/td&gt;&lt;td&gt;&lt;/td&gt;&lt;/tr&gt;</v>
      </c>
      <c r="Q2262" s="106" t="str">
        <f>IF(PayItems[[#This Row],[Date Added / Modified]]&gt;0,TEXT(PayItems[[#This Row],[Date Added / Modified]],"m/d/yyy"),"")</f>
        <v/>
      </c>
    </row>
    <row r="2263" spans="1:17" x14ac:dyDescent="0.2">
      <c r="A2263" s="6" t="s">
        <v>4940</v>
      </c>
      <c r="B2263" s="8" t="s">
        <v>4941</v>
      </c>
      <c r="C2263" s="6" t="s">
        <v>110</v>
      </c>
      <c r="D2263" s="8" t="s">
        <v>4942</v>
      </c>
      <c r="E2263" s="8" t="s">
        <v>63</v>
      </c>
      <c r="F2263" s="8">
        <v>0</v>
      </c>
      <c r="G2263" s="8">
        <v>3</v>
      </c>
      <c r="H2263" s="6" t="s">
        <v>344</v>
      </c>
      <c r="I2263" s="176" t="s">
        <v>11389</v>
      </c>
      <c r="J2263" s="176" t="s">
        <v>11389</v>
      </c>
      <c r="K2263" s="176" t="s">
        <v>11388</v>
      </c>
      <c r="L2263" s="8">
        <v>14</v>
      </c>
      <c r="M2263" s="116"/>
      <c r="P22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&lt;tr&gt;&lt;td&gt;61102-2750&lt;/td&gt;&lt;td&gt;100mm waterline, ductile iron&lt;/td&gt;&lt;td&gt;m&lt;/td&gt;&lt;td&gt;4-INCH WATERLINE, DUCTILE IRON&lt;/td&gt;&lt;td&gt;LNFT&lt;/td&gt;&lt;td&gt;0&lt;/td&gt;&lt;td&gt;3&lt;/td&gt;&lt;td&gt;N&lt;/td&gt;&lt;td&gt; &lt;/td&gt;&lt;td&gt;&lt;/td&gt;&lt;/tr&gt;</v>
      </c>
      <c r="Q2263" s="106" t="str">
        <f>IF(PayItems[[#This Row],[Date Added / Modified]]&gt;0,TEXT(PayItems[[#This Row],[Date Added / Modified]],"m/d/yyy"),"")</f>
        <v/>
      </c>
    </row>
    <row r="2264" spans="1:17" x14ac:dyDescent="0.2">
      <c r="A2264" s="6" t="s">
        <v>4943</v>
      </c>
      <c r="B2264" s="8" t="s">
        <v>4944</v>
      </c>
      <c r="C2264" s="6" t="s">
        <v>110</v>
      </c>
      <c r="D2264" s="8" t="s">
        <v>4945</v>
      </c>
      <c r="E2264" s="8" t="s">
        <v>63</v>
      </c>
      <c r="F2264" s="8">
        <v>0</v>
      </c>
      <c r="G2264" s="8">
        <v>3</v>
      </c>
      <c r="H2264" s="6" t="s">
        <v>344</v>
      </c>
      <c r="I2264" s="176" t="s">
        <v>11389</v>
      </c>
      <c r="J2264" s="176" t="s">
        <v>11389</v>
      </c>
      <c r="K2264" s="176" t="s">
        <v>11388</v>
      </c>
      <c r="L2264" s="8">
        <v>14</v>
      </c>
      <c r="M2264" s="116"/>
      <c r="P22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&lt;tr&gt;&lt;td&gt;61102-2850&lt;/td&gt;&lt;td&gt;150mm waterline, copper&lt;/td&gt;&lt;td&gt;m&lt;/td&gt;&lt;td&gt;6-INCH WATERLINE, COPPER&lt;/td&gt;&lt;td&gt;LNFT&lt;/td&gt;&lt;td&gt;0&lt;/td&gt;&lt;td&gt;3&lt;/td&gt;&lt;td&gt;N&lt;/td&gt;&lt;td&gt; &lt;/td&gt;&lt;td&gt;&lt;/td&gt;&lt;/tr&gt;</v>
      </c>
      <c r="Q2264" s="106" t="str">
        <f>IF(PayItems[[#This Row],[Date Added / Modified]]&gt;0,TEXT(PayItems[[#This Row],[Date Added / Modified]],"m/d/yyy"),"")</f>
        <v/>
      </c>
    </row>
    <row r="2265" spans="1:17" x14ac:dyDescent="0.2">
      <c r="A2265" s="6" t="s">
        <v>4946</v>
      </c>
      <c r="B2265" s="8" t="s">
        <v>4947</v>
      </c>
      <c r="C2265" s="6" t="s">
        <v>110</v>
      </c>
      <c r="D2265" s="8" t="s">
        <v>4948</v>
      </c>
      <c r="E2265" s="8" t="s">
        <v>63</v>
      </c>
      <c r="F2265" s="8">
        <v>0</v>
      </c>
      <c r="G2265" s="8">
        <v>3</v>
      </c>
      <c r="H2265" s="6" t="s">
        <v>344</v>
      </c>
      <c r="I2265" s="176" t="s">
        <v>11389</v>
      </c>
      <c r="J2265" s="176" t="s">
        <v>11389</v>
      </c>
      <c r="K2265" s="176" t="s">
        <v>11388</v>
      </c>
      <c r="L2265" s="8">
        <v>14</v>
      </c>
      <c r="M2265" s="116"/>
      <c r="P22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&lt;tr&gt;&lt;td&gt;61102-2900&lt;/td&gt;&lt;td&gt;150mm waterline, galvanized steel&lt;/td&gt;&lt;td&gt;m&lt;/td&gt;&lt;td&gt;6-INCH WATERLINE, GALVANIZED STEEL&lt;/td&gt;&lt;td&gt;LNFT&lt;/td&gt;&lt;td&gt;0&lt;/td&gt;&lt;td&gt;3&lt;/td&gt;&lt;td&gt;N&lt;/td&gt;&lt;td&gt; &lt;/td&gt;&lt;td&gt;&lt;/td&gt;&lt;/tr&gt;</v>
      </c>
      <c r="Q2265" s="106" t="str">
        <f>IF(PayItems[[#This Row],[Date Added / Modified]]&gt;0,TEXT(PayItems[[#This Row],[Date Added / Modified]],"m/d/yyy"),"")</f>
        <v/>
      </c>
    </row>
    <row r="2266" spans="1:17" x14ac:dyDescent="0.2">
      <c r="A2266" s="6" t="s">
        <v>4949</v>
      </c>
      <c r="B2266" s="8" t="s">
        <v>4950</v>
      </c>
      <c r="C2266" s="6" t="s">
        <v>110</v>
      </c>
      <c r="D2266" s="8" t="s">
        <v>4951</v>
      </c>
      <c r="E2266" s="8" t="s">
        <v>63</v>
      </c>
      <c r="F2266" s="8">
        <v>0</v>
      </c>
      <c r="G2266" s="8">
        <v>3</v>
      </c>
      <c r="H2266" s="6" t="s">
        <v>344</v>
      </c>
      <c r="I2266" s="176" t="s">
        <v>11389</v>
      </c>
      <c r="J2266" s="176" t="s">
        <v>11389</v>
      </c>
      <c r="K2266" s="176" t="s">
        <v>11388</v>
      </c>
      <c r="L2266" s="8">
        <v>14</v>
      </c>
      <c r="M2266" s="116"/>
      <c r="P22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&lt;tr&gt;&lt;td&gt;61102-2950&lt;/td&gt;&lt;td&gt;150mm waterline, polyvinyl chloride (PVC)&lt;/td&gt;&lt;td&gt;m&lt;/td&gt;&lt;td&gt;6-INCH WATERLINE, POLYVINYL CHLORIDE (PVC)&lt;/td&gt;&lt;td&gt;LNFT&lt;/td&gt;&lt;td&gt;0&lt;/td&gt;&lt;td&gt;3&lt;/td&gt;&lt;td&gt;N&lt;/td&gt;&lt;td&gt; &lt;/td&gt;&lt;td&gt;&lt;/td&gt;&lt;/tr&gt;</v>
      </c>
      <c r="Q2266" s="106" t="str">
        <f>IF(PayItems[[#This Row],[Date Added / Modified]]&gt;0,TEXT(PayItems[[#This Row],[Date Added / Modified]],"m/d/yyy"),"")</f>
        <v/>
      </c>
    </row>
    <row r="2267" spans="1:17" x14ac:dyDescent="0.2">
      <c r="A2267" s="6" t="s">
        <v>4952</v>
      </c>
      <c r="B2267" s="8" t="s">
        <v>4953</v>
      </c>
      <c r="C2267" s="6" t="s">
        <v>110</v>
      </c>
      <c r="D2267" s="8" t="s">
        <v>4954</v>
      </c>
      <c r="E2267" s="8" t="s">
        <v>63</v>
      </c>
      <c r="F2267" s="8">
        <v>0</v>
      </c>
      <c r="G2267" s="8">
        <v>3</v>
      </c>
      <c r="H2267" s="6" t="s">
        <v>344</v>
      </c>
      <c r="I2267" s="176" t="s">
        <v>11389</v>
      </c>
      <c r="J2267" s="176" t="s">
        <v>11389</v>
      </c>
      <c r="K2267" s="176" t="s">
        <v>11388</v>
      </c>
      <c r="L2267" s="8">
        <v>14</v>
      </c>
      <c r="M2267" s="116"/>
      <c r="P22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&lt;tr&gt;&lt;td&gt;61102-3000&lt;/td&gt;&lt;td&gt;150mm waterline, ductile iron&lt;/td&gt;&lt;td&gt;m&lt;/td&gt;&lt;td&gt;6-INCH WATERLINE, DUCTILE IRON&lt;/td&gt;&lt;td&gt;LNFT&lt;/td&gt;&lt;td&gt;0&lt;/td&gt;&lt;td&gt;3&lt;/td&gt;&lt;td&gt;N&lt;/td&gt;&lt;td&gt; &lt;/td&gt;&lt;td&gt;&lt;/td&gt;&lt;/tr&gt;</v>
      </c>
      <c r="Q2267" s="106" t="str">
        <f>IF(PayItems[[#This Row],[Date Added / Modified]]&gt;0,TEXT(PayItems[[#This Row],[Date Added / Modified]],"m/d/yyy"),"")</f>
        <v/>
      </c>
    </row>
    <row r="2268" spans="1:17" x14ac:dyDescent="0.2">
      <c r="A2268" s="6" t="s">
        <v>4955</v>
      </c>
      <c r="B2268" s="8" t="s">
        <v>4956</v>
      </c>
      <c r="C2268" s="6" t="s">
        <v>110</v>
      </c>
      <c r="D2268" s="8" t="s">
        <v>4957</v>
      </c>
      <c r="E2268" s="8" t="s">
        <v>63</v>
      </c>
      <c r="F2268" s="8">
        <v>0</v>
      </c>
      <c r="G2268" s="8">
        <v>3</v>
      </c>
      <c r="H2268" s="6" t="s">
        <v>344</v>
      </c>
      <c r="I2268" s="176" t="s">
        <v>11389</v>
      </c>
      <c r="J2268" s="176" t="s">
        <v>11389</v>
      </c>
      <c r="K2268" s="176" t="s">
        <v>11388</v>
      </c>
      <c r="L2268" s="8">
        <v>14</v>
      </c>
      <c r="M2268" s="116"/>
      <c r="P22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&lt;tr&gt;&lt;td&gt;61102-3100&lt;/td&gt;&lt;td&gt;200mm waterline, copper&lt;/td&gt;&lt;td&gt;m&lt;/td&gt;&lt;td&gt;8-INCH WATERLINE, COPPER&lt;/td&gt;&lt;td&gt;LNFT&lt;/td&gt;&lt;td&gt;0&lt;/td&gt;&lt;td&gt;3&lt;/td&gt;&lt;td&gt;N&lt;/td&gt;&lt;td&gt; &lt;/td&gt;&lt;td&gt;&lt;/td&gt;&lt;/tr&gt;</v>
      </c>
      <c r="Q2268" s="106" t="str">
        <f>IF(PayItems[[#This Row],[Date Added / Modified]]&gt;0,TEXT(PayItems[[#This Row],[Date Added / Modified]],"m/d/yyy"),"")</f>
        <v/>
      </c>
    </row>
    <row r="2269" spans="1:17" x14ac:dyDescent="0.2">
      <c r="A2269" s="6" t="s">
        <v>4958</v>
      </c>
      <c r="B2269" s="8" t="s">
        <v>4959</v>
      </c>
      <c r="C2269" s="6" t="s">
        <v>110</v>
      </c>
      <c r="D2269" s="8" t="s">
        <v>4960</v>
      </c>
      <c r="E2269" s="8" t="s">
        <v>63</v>
      </c>
      <c r="F2269" s="8">
        <v>0</v>
      </c>
      <c r="G2269" s="8">
        <v>3</v>
      </c>
      <c r="H2269" s="6" t="s">
        <v>344</v>
      </c>
      <c r="I2269" s="176" t="s">
        <v>11389</v>
      </c>
      <c r="J2269" s="176" t="s">
        <v>11389</v>
      </c>
      <c r="K2269" s="176" t="s">
        <v>11388</v>
      </c>
      <c r="L2269" s="8">
        <v>14</v>
      </c>
      <c r="M2269" s="116"/>
      <c r="P22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&lt;tr&gt;&lt;td&gt;61102-3150&lt;/td&gt;&lt;td&gt;200mm waterline, galvanized steel&lt;/td&gt;&lt;td&gt;m&lt;/td&gt;&lt;td&gt;8-INCH WATERLINE, GALVANIZED STEEL&lt;/td&gt;&lt;td&gt;LNFT&lt;/td&gt;&lt;td&gt;0&lt;/td&gt;&lt;td&gt;3&lt;/td&gt;&lt;td&gt;N&lt;/td&gt;&lt;td&gt; &lt;/td&gt;&lt;td&gt;&lt;/td&gt;&lt;/tr&gt;</v>
      </c>
      <c r="Q2269" s="106" t="str">
        <f>IF(PayItems[[#This Row],[Date Added / Modified]]&gt;0,TEXT(PayItems[[#This Row],[Date Added / Modified]],"m/d/yyy"),"")</f>
        <v/>
      </c>
    </row>
    <row r="2270" spans="1:17" x14ac:dyDescent="0.2">
      <c r="A2270" s="6" t="s">
        <v>4961</v>
      </c>
      <c r="B2270" s="8" t="s">
        <v>4962</v>
      </c>
      <c r="C2270" s="6" t="s">
        <v>110</v>
      </c>
      <c r="D2270" s="8" t="s">
        <v>4963</v>
      </c>
      <c r="E2270" s="8" t="s">
        <v>63</v>
      </c>
      <c r="F2270" s="8">
        <v>0</v>
      </c>
      <c r="G2270" s="8">
        <v>3</v>
      </c>
      <c r="H2270" s="6" t="s">
        <v>344</v>
      </c>
      <c r="I2270" s="176" t="s">
        <v>11389</v>
      </c>
      <c r="J2270" s="176" t="s">
        <v>11389</v>
      </c>
      <c r="K2270" s="176" t="s">
        <v>11388</v>
      </c>
      <c r="L2270" s="8">
        <v>14</v>
      </c>
      <c r="M2270" s="116"/>
      <c r="P22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&lt;tr&gt;&lt;td&gt;61102-3200&lt;/td&gt;&lt;td&gt;200mm waterline, polyvinyl chloride (PVC)&lt;/td&gt;&lt;td&gt;m&lt;/td&gt;&lt;td&gt;8-INCH WATERLINE, POLYVINYL CHLORIDE (PVC)&lt;/td&gt;&lt;td&gt;LNFT&lt;/td&gt;&lt;td&gt;0&lt;/td&gt;&lt;td&gt;3&lt;/td&gt;&lt;td&gt;N&lt;/td&gt;&lt;td&gt; &lt;/td&gt;&lt;td&gt;&lt;/td&gt;&lt;/tr&gt;</v>
      </c>
      <c r="Q2270" s="106" t="str">
        <f>IF(PayItems[[#This Row],[Date Added / Modified]]&gt;0,TEXT(PayItems[[#This Row],[Date Added / Modified]],"m/d/yyy"),"")</f>
        <v/>
      </c>
    </row>
    <row r="2271" spans="1:17" x14ac:dyDescent="0.2">
      <c r="A2271" s="6" t="s">
        <v>4964</v>
      </c>
      <c r="B2271" s="8" t="s">
        <v>4965</v>
      </c>
      <c r="C2271" s="6" t="s">
        <v>110</v>
      </c>
      <c r="D2271" s="8" t="s">
        <v>4966</v>
      </c>
      <c r="E2271" s="8" t="s">
        <v>63</v>
      </c>
      <c r="F2271" s="8">
        <v>0</v>
      </c>
      <c r="G2271" s="8">
        <v>3</v>
      </c>
      <c r="H2271" s="6" t="s">
        <v>344</v>
      </c>
      <c r="I2271" s="176" t="s">
        <v>11389</v>
      </c>
      <c r="J2271" s="176" t="s">
        <v>11389</v>
      </c>
      <c r="K2271" s="176" t="s">
        <v>11388</v>
      </c>
      <c r="L2271" s="8">
        <v>14</v>
      </c>
      <c r="M2271" s="116"/>
      <c r="P22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&lt;tr&gt;&lt;td&gt;61102-3250&lt;/td&gt;&lt;td&gt;200mm waterline, ductile iron&lt;/td&gt;&lt;td&gt;m&lt;/td&gt;&lt;td&gt;8-INCH WATERLINE, DUCTILE IRON&lt;/td&gt;&lt;td&gt;LNFT&lt;/td&gt;&lt;td&gt;0&lt;/td&gt;&lt;td&gt;3&lt;/td&gt;&lt;td&gt;N&lt;/td&gt;&lt;td&gt; &lt;/td&gt;&lt;td&gt;&lt;/td&gt;&lt;/tr&gt;</v>
      </c>
      <c r="Q2271" s="106" t="str">
        <f>IF(PayItems[[#This Row],[Date Added / Modified]]&gt;0,TEXT(PayItems[[#This Row],[Date Added / Modified]],"m/d/yyy"),"")</f>
        <v/>
      </c>
    </row>
    <row r="2272" spans="1:17" x14ac:dyDescent="0.2">
      <c r="A2272" s="6" t="s">
        <v>4967</v>
      </c>
      <c r="B2272" s="8" t="s">
        <v>4968</v>
      </c>
      <c r="C2272" s="6" t="s">
        <v>110</v>
      </c>
      <c r="D2272" s="8" t="s">
        <v>4969</v>
      </c>
      <c r="E2272" s="8" t="s">
        <v>63</v>
      </c>
      <c r="F2272" s="8">
        <v>0</v>
      </c>
      <c r="G2272" s="8">
        <v>3</v>
      </c>
      <c r="H2272" s="6" t="s">
        <v>344</v>
      </c>
      <c r="I2272" s="176" t="s">
        <v>11389</v>
      </c>
      <c r="J2272" s="176" t="s">
        <v>11389</v>
      </c>
      <c r="K2272" s="176" t="s">
        <v>11388</v>
      </c>
      <c r="L2272" s="8">
        <v>14</v>
      </c>
      <c r="M2272" s="116"/>
      <c r="P22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&lt;tr&gt;&lt;td&gt;61102-3350&lt;/td&gt;&lt;td&gt;250mm waterline, copper&lt;/td&gt;&lt;td&gt;m&lt;/td&gt;&lt;td&gt;10-INCH WATERLINE, COPPER&lt;/td&gt;&lt;td&gt;LNFT&lt;/td&gt;&lt;td&gt;0&lt;/td&gt;&lt;td&gt;3&lt;/td&gt;&lt;td&gt;N&lt;/td&gt;&lt;td&gt; &lt;/td&gt;&lt;td&gt;&lt;/td&gt;&lt;/tr&gt;</v>
      </c>
      <c r="Q2272" s="106" t="str">
        <f>IF(PayItems[[#This Row],[Date Added / Modified]]&gt;0,TEXT(PayItems[[#This Row],[Date Added / Modified]],"m/d/yyy"),"")</f>
        <v/>
      </c>
    </row>
    <row r="2273" spans="1:17" x14ac:dyDescent="0.2">
      <c r="A2273" s="6" t="s">
        <v>4970</v>
      </c>
      <c r="B2273" s="8" t="s">
        <v>4971</v>
      </c>
      <c r="C2273" s="6" t="s">
        <v>110</v>
      </c>
      <c r="D2273" s="8" t="s">
        <v>4972</v>
      </c>
      <c r="E2273" s="8" t="s">
        <v>63</v>
      </c>
      <c r="F2273" s="8">
        <v>0</v>
      </c>
      <c r="G2273" s="8">
        <v>3</v>
      </c>
      <c r="H2273" s="6" t="s">
        <v>344</v>
      </c>
      <c r="I2273" s="176" t="s">
        <v>11389</v>
      </c>
      <c r="J2273" s="176" t="s">
        <v>11389</v>
      </c>
      <c r="K2273" s="176" t="s">
        <v>11388</v>
      </c>
      <c r="L2273" s="8">
        <v>14</v>
      </c>
      <c r="M2273" s="116"/>
      <c r="P22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&lt;tr&gt;&lt;td&gt;61102-3400&lt;/td&gt;&lt;td&gt;250mm waterline, galvanized steel&lt;/td&gt;&lt;td&gt;m&lt;/td&gt;&lt;td&gt;10-INCH WATERLINE, GALVANIZED STEEL&lt;/td&gt;&lt;td&gt;LNFT&lt;/td&gt;&lt;td&gt;0&lt;/td&gt;&lt;td&gt;3&lt;/td&gt;&lt;td&gt;N&lt;/td&gt;&lt;td&gt; &lt;/td&gt;&lt;td&gt;&lt;/td&gt;&lt;/tr&gt;</v>
      </c>
      <c r="Q2273" s="106" t="str">
        <f>IF(PayItems[[#This Row],[Date Added / Modified]]&gt;0,TEXT(PayItems[[#This Row],[Date Added / Modified]],"m/d/yyy"),"")</f>
        <v/>
      </c>
    </row>
    <row r="2274" spans="1:17" x14ac:dyDescent="0.2">
      <c r="A2274" s="6" t="s">
        <v>4973</v>
      </c>
      <c r="B2274" s="8" t="s">
        <v>4974</v>
      </c>
      <c r="C2274" s="6" t="s">
        <v>110</v>
      </c>
      <c r="D2274" s="8" t="s">
        <v>4975</v>
      </c>
      <c r="E2274" s="8" t="s">
        <v>63</v>
      </c>
      <c r="F2274" s="8">
        <v>0</v>
      </c>
      <c r="G2274" s="8">
        <v>3</v>
      </c>
      <c r="H2274" s="6" t="s">
        <v>344</v>
      </c>
      <c r="I2274" s="176" t="s">
        <v>11389</v>
      </c>
      <c r="J2274" s="176" t="s">
        <v>11389</v>
      </c>
      <c r="K2274" s="176" t="s">
        <v>11388</v>
      </c>
      <c r="L2274" s="8">
        <v>14</v>
      </c>
      <c r="M2274" s="116"/>
      <c r="P22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&lt;tr&gt;&lt;td&gt;61102-3450&lt;/td&gt;&lt;td&gt;250mm waterline, polyvinyl chloride (PVC)&lt;/td&gt;&lt;td&gt;m&lt;/td&gt;&lt;td&gt;10-INCH WATERLINE, POLYVINYL CHLORIDE (PVC)&lt;/td&gt;&lt;td&gt;LNFT&lt;/td&gt;&lt;td&gt;0&lt;/td&gt;&lt;td&gt;3&lt;/td&gt;&lt;td&gt;N&lt;/td&gt;&lt;td&gt; &lt;/td&gt;&lt;td&gt;&lt;/td&gt;&lt;/tr&gt;</v>
      </c>
      <c r="Q2274" s="106" t="str">
        <f>IF(PayItems[[#This Row],[Date Added / Modified]]&gt;0,TEXT(PayItems[[#This Row],[Date Added / Modified]],"m/d/yyy"),"")</f>
        <v/>
      </c>
    </row>
    <row r="2275" spans="1:17" x14ac:dyDescent="0.2">
      <c r="A2275" s="6" t="s">
        <v>4976</v>
      </c>
      <c r="B2275" s="8" t="s">
        <v>4977</v>
      </c>
      <c r="C2275" s="6" t="s">
        <v>110</v>
      </c>
      <c r="D2275" s="8" t="s">
        <v>4978</v>
      </c>
      <c r="E2275" s="8" t="s">
        <v>63</v>
      </c>
      <c r="F2275" s="8">
        <v>0</v>
      </c>
      <c r="G2275" s="8">
        <v>3</v>
      </c>
      <c r="H2275" s="6" t="s">
        <v>344</v>
      </c>
      <c r="I2275" s="176" t="s">
        <v>11389</v>
      </c>
      <c r="J2275" s="176" t="s">
        <v>11389</v>
      </c>
      <c r="K2275" s="176" t="s">
        <v>11388</v>
      </c>
      <c r="L2275" s="8">
        <v>14</v>
      </c>
      <c r="M2275" s="116"/>
      <c r="P22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&lt;tr&gt;&lt;td&gt;61102-3500&lt;/td&gt;&lt;td&gt;250mm waterline, ductile iron&lt;/td&gt;&lt;td&gt;m&lt;/td&gt;&lt;td&gt;10-INCH WATERLINE, DUCTILE IRON&lt;/td&gt;&lt;td&gt;LNFT&lt;/td&gt;&lt;td&gt;0&lt;/td&gt;&lt;td&gt;3&lt;/td&gt;&lt;td&gt;N&lt;/td&gt;&lt;td&gt; &lt;/td&gt;&lt;td&gt;&lt;/td&gt;&lt;/tr&gt;</v>
      </c>
      <c r="Q2275" s="106" t="str">
        <f>IF(PayItems[[#This Row],[Date Added / Modified]]&gt;0,TEXT(PayItems[[#This Row],[Date Added / Modified]],"m/d/yyy"),"")</f>
        <v/>
      </c>
    </row>
    <row r="2276" spans="1:17" x14ac:dyDescent="0.2">
      <c r="A2276" s="6" t="s">
        <v>4979</v>
      </c>
      <c r="B2276" s="8" t="s">
        <v>4980</v>
      </c>
      <c r="C2276" s="6" t="s">
        <v>110</v>
      </c>
      <c r="D2276" s="8" t="s">
        <v>4981</v>
      </c>
      <c r="E2276" s="8" t="s">
        <v>63</v>
      </c>
      <c r="F2276" s="8">
        <v>0</v>
      </c>
      <c r="G2276" s="8">
        <v>3</v>
      </c>
      <c r="H2276" s="6" t="s">
        <v>344</v>
      </c>
      <c r="I2276" s="176" t="s">
        <v>11389</v>
      </c>
      <c r="J2276" s="176" t="s">
        <v>11389</v>
      </c>
      <c r="K2276" s="176" t="s">
        <v>11388</v>
      </c>
      <c r="L2276" s="8">
        <v>14</v>
      </c>
      <c r="M2276" s="116"/>
      <c r="P22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&lt;tr&gt;&lt;td&gt;61102-3600&lt;/td&gt;&lt;td&gt;300mm waterline, copper&lt;/td&gt;&lt;td&gt;m&lt;/td&gt;&lt;td&gt;12-INCH WATERLINE, COPPER&lt;/td&gt;&lt;td&gt;LNFT&lt;/td&gt;&lt;td&gt;0&lt;/td&gt;&lt;td&gt;3&lt;/td&gt;&lt;td&gt;N&lt;/td&gt;&lt;td&gt; &lt;/td&gt;&lt;td&gt;&lt;/td&gt;&lt;/tr&gt;</v>
      </c>
      <c r="Q2276" s="106" t="str">
        <f>IF(PayItems[[#This Row],[Date Added / Modified]]&gt;0,TEXT(PayItems[[#This Row],[Date Added / Modified]],"m/d/yyy"),"")</f>
        <v/>
      </c>
    </row>
    <row r="2277" spans="1:17" x14ac:dyDescent="0.2">
      <c r="A2277" s="6" t="s">
        <v>4982</v>
      </c>
      <c r="B2277" s="8" t="s">
        <v>4983</v>
      </c>
      <c r="C2277" s="6" t="s">
        <v>110</v>
      </c>
      <c r="D2277" s="8" t="s">
        <v>4984</v>
      </c>
      <c r="E2277" s="8" t="s">
        <v>63</v>
      </c>
      <c r="F2277" s="8">
        <v>0</v>
      </c>
      <c r="G2277" s="8">
        <v>3</v>
      </c>
      <c r="H2277" s="6" t="s">
        <v>344</v>
      </c>
      <c r="I2277" s="176" t="s">
        <v>11389</v>
      </c>
      <c r="J2277" s="176" t="s">
        <v>11389</v>
      </c>
      <c r="K2277" s="176" t="s">
        <v>11388</v>
      </c>
      <c r="L2277" s="8">
        <v>14</v>
      </c>
      <c r="M2277" s="116"/>
      <c r="P22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&lt;tr&gt;&lt;td&gt;61102-3650&lt;/td&gt;&lt;td&gt;300mm waterline, galvanized steel&lt;/td&gt;&lt;td&gt;m&lt;/td&gt;&lt;td&gt;12-INCH WATERLINE, GALVANIZED STEEL&lt;/td&gt;&lt;td&gt;LNFT&lt;/td&gt;&lt;td&gt;0&lt;/td&gt;&lt;td&gt;3&lt;/td&gt;&lt;td&gt;N&lt;/td&gt;&lt;td&gt; &lt;/td&gt;&lt;td&gt;&lt;/td&gt;&lt;/tr&gt;</v>
      </c>
      <c r="Q2277" s="106" t="str">
        <f>IF(PayItems[[#This Row],[Date Added / Modified]]&gt;0,TEXT(PayItems[[#This Row],[Date Added / Modified]],"m/d/yyy"),"")</f>
        <v/>
      </c>
    </row>
    <row r="2278" spans="1:17" x14ac:dyDescent="0.2">
      <c r="A2278" s="6" t="s">
        <v>4985</v>
      </c>
      <c r="B2278" s="8" t="s">
        <v>4986</v>
      </c>
      <c r="C2278" s="6" t="s">
        <v>110</v>
      </c>
      <c r="D2278" s="8" t="s">
        <v>4987</v>
      </c>
      <c r="E2278" s="8" t="s">
        <v>63</v>
      </c>
      <c r="F2278" s="8">
        <v>0</v>
      </c>
      <c r="G2278" s="8">
        <v>3</v>
      </c>
      <c r="H2278" s="6" t="s">
        <v>344</v>
      </c>
      <c r="I2278" s="176" t="s">
        <v>11389</v>
      </c>
      <c r="J2278" s="176" t="s">
        <v>11389</v>
      </c>
      <c r="K2278" s="176" t="s">
        <v>11388</v>
      </c>
      <c r="L2278" s="8">
        <v>14</v>
      </c>
      <c r="M2278" s="116"/>
      <c r="P22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&lt;tr&gt;&lt;td&gt;61102-3700&lt;/td&gt;&lt;td&gt;300mm waterline, polyvinyl chloride (PVC)&lt;/td&gt;&lt;td&gt;m&lt;/td&gt;&lt;td&gt;12-INCH WATERLINE, POLYVINYL CHLORIDE (PVC)&lt;/td&gt;&lt;td&gt;LNFT&lt;/td&gt;&lt;td&gt;0&lt;/td&gt;&lt;td&gt;3&lt;/td&gt;&lt;td&gt;N&lt;/td&gt;&lt;td&gt; &lt;/td&gt;&lt;td&gt;&lt;/td&gt;&lt;/tr&gt;</v>
      </c>
      <c r="Q2278" s="106" t="str">
        <f>IF(PayItems[[#This Row],[Date Added / Modified]]&gt;0,TEXT(PayItems[[#This Row],[Date Added / Modified]],"m/d/yyy"),"")</f>
        <v/>
      </c>
    </row>
    <row r="2279" spans="1:17" x14ac:dyDescent="0.2">
      <c r="A2279" s="6" t="s">
        <v>4988</v>
      </c>
      <c r="B2279" s="8" t="s">
        <v>4989</v>
      </c>
      <c r="C2279" s="6" t="s">
        <v>110</v>
      </c>
      <c r="D2279" s="8" t="s">
        <v>4990</v>
      </c>
      <c r="E2279" s="8" t="s">
        <v>63</v>
      </c>
      <c r="F2279" s="8">
        <v>0</v>
      </c>
      <c r="G2279" s="8">
        <v>3</v>
      </c>
      <c r="H2279" s="6" t="s">
        <v>344</v>
      </c>
      <c r="I2279" s="176" t="s">
        <v>11389</v>
      </c>
      <c r="J2279" s="176" t="s">
        <v>11389</v>
      </c>
      <c r="K2279" s="176" t="s">
        <v>11388</v>
      </c>
      <c r="L2279" s="8">
        <v>14</v>
      </c>
      <c r="M2279" s="116"/>
      <c r="P22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&lt;tr&gt;&lt;td&gt;61102-3750&lt;/td&gt;&lt;td&gt;300mm waterline, ductile iron&lt;/td&gt;&lt;td&gt;m&lt;/td&gt;&lt;td&gt;12-INCH WATERLINE, DUCTILE IRON&lt;/td&gt;&lt;td&gt;LNFT&lt;/td&gt;&lt;td&gt;0&lt;/td&gt;&lt;td&gt;3&lt;/td&gt;&lt;td&gt;N&lt;/td&gt;&lt;td&gt; &lt;/td&gt;&lt;td&gt;&lt;/td&gt;&lt;/tr&gt;</v>
      </c>
      <c r="Q2279" s="106" t="str">
        <f>IF(PayItems[[#This Row],[Date Added / Modified]]&gt;0,TEXT(PayItems[[#This Row],[Date Added / Modified]],"m/d/yyy"),"")</f>
        <v/>
      </c>
    </row>
    <row r="2280" spans="1:17" x14ac:dyDescent="0.2">
      <c r="A2280" s="6" t="s">
        <v>4991</v>
      </c>
      <c r="B2280" s="8" t="s">
        <v>4992</v>
      </c>
      <c r="C2280" s="6" t="s">
        <v>110</v>
      </c>
      <c r="D2280" s="8" t="s">
        <v>4993</v>
      </c>
      <c r="E2280" s="8" t="s">
        <v>63</v>
      </c>
      <c r="F2280" s="8">
        <v>0</v>
      </c>
      <c r="G2280" s="8">
        <v>3</v>
      </c>
      <c r="H2280" s="6" t="s">
        <v>344</v>
      </c>
      <c r="I2280" s="176" t="s">
        <v>11389</v>
      </c>
      <c r="J2280" s="176" t="s">
        <v>11389</v>
      </c>
      <c r="K2280" s="176" t="s">
        <v>11388</v>
      </c>
      <c r="L2280" s="8">
        <v>14</v>
      </c>
      <c r="M2280" s="116"/>
      <c r="P22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&lt;tr&gt;&lt;td&gt;61102-3850&lt;/td&gt;&lt;td&gt;350mm waterline, copper&lt;/td&gt;&lt;td&gt;m&lt;/td&gt;&lt;td&gt;14-INCH WATERLINE, COPPER&lt;/td&gt;&lt;td&gt;LNFT&lt;/td&gt;&lt;td&gt;0&lt;/td&gt;&lt;td&gt;3&lt;/td&gt;&lt;td&gt;N&lt;/td&gt;&lt;td&gt; &lt;/td&gt;&lt;td&gt;&lt;/td&gt;&lt;/tr&gt;</v>
      </c>
      <c r="Q2280" s="106" t="str">
        <f>IF(PayItems[[#This Row],[Date Added / Modified]]&gt;0,TEXT(PayItems[[#This Row],[Date Added / Modified]],"m/d/yyy"),"")</f>
        <v/>
      </c>
    </row>
    <row r="2281" spans="1:17" x14ac:dyDescent="0.2">
      <c r="A2281" s="6" t="s">
        <v>4994</v>
      </c>
      <c r="B2281" s="8" t="s">
        <v>4995</v>
      </c>
      <c r="C2281" s="6" t="s">
        <v>110</v>
      </c>
      <c r="D2281" s="8" t="s">
        <v>4996</v>
      </c>
      <c r="E2281" s="8" t="s">
        <v>63</v>
      </c>
      <c r="F2281" s="8">
        <v>0</v>
      </c>
      <c r="G2281" s="8">
        <v>3</v>
      </c>
      <c r="H2281" s="6" t="s">
        <v>344</v>
      </c>
      <c r="I2281" s="176" t="s">
        <v>11389</v>
      </c>
      <c r="J2281" s="176" t="s">
        <v>11389</v>
      </c>
      <c r="K2281" s="176" t="s">
        <v>11388</v>
      </c>
      <c r="L2281" s="8">
        <v>14</v>
      </c>
      <c r="M2281" s="116"/>
      <c r="P22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&lt;tr&gt;&lt;td&gt;61102-3900&lt;/td&gt;&lt;td&gt;350mm waterline, galvanized steel&lt;/td&gt;&lt;td&gt;m&lt;/td&gt;&lt;td&gt;14-INCH WATERLINE, GALVANIZED STEEL&lt;/td&gt;&lt;td&gt;LNFT&lt;/td&gt;&lt;td&gt;0&lt;/td&gt;&lt;td&gt;3&lt;/td&gt;&lt;td&gt;N&lt;/td&gt;&lt;td&gt; &lt;/td&gt;&lt;td&gt;&lt;/td&gt;&lt;/tr&gt;</v>
      </c>
      <c r="Q2281" s="106" t="str">
        <f>IF(PayItems[[#This Row],[Date Added / Modified]]&gt;0,TEXT(PayItems[[#This Row],[Date Added / Modified]],"m/d/yyy"),"")</f>
        <v/>
      </c>
    </row>
    <row r="2282" spans="1:17" x14ac:dyDescent="0.2">
      <c r="A2282" s="6" t="s">
        <v>4997</v>
      </c>
      <c r="B2282" s="8" t="s">
        <v>4998</v>
      </c>
      <c r="C2282" s="6" t="s">
        <v>110</v>
      </c>
      <c r="D2282" s="8" t="s">
        <v>4999</v>
      </c>
      <c r="E2282" s="8" t="s">
        <v>63</v>
      </c>
      <c r="F2282" s="8">
        <v>0</v>
      </c>
      <c r="G2282" s="8">
        <v>3</v>
      </c>
      <c r="H2282" s="6" t="s">
        <v>344</v>
      </c>
      <c r="I2282" s="176" t="s">
        <v>11389</v>
      </c>
      <c r="J2282" s="176" t="s">
        <v>11389</v>
      </c>
      <c r="K2282" s="176" t="s">
        <v>11388</v>
      </c>
      <c r="L2282" s="8">
        <v>14</v>
      </c>
      <c r="M2282" s="116"/>
      <c r="P22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&lt;tr&gt;&lt;td&gt;61102-3950&lt;/td&gt;&lt;td&gt;350mm waterline, polyvinyl chloride (PVC)&lt;/td&gt;&lt;td&gt;m&lt;/td&gt;&lt;td&gt;14-INCH WATERLINE, POLYVINYL CHLORIDE (PVC)&lt;/td&gt;&lt;td&gt;LNFT&lt;/td&gt;&lt;td&gt;0&lt;/td&gt;&lt;td&gt;3&lt;/td&gt;&lt;td&gt;N&lt;/td&gt;&lt;td&gt; &lt;/td&gt;&lt;td&gt;&lt;/td&gt;&lt;/tr&gt;</v>
      </c>
      <c r="Q2282" s="106" t="str">
        <f>IF(PayItems[[#This Row],[Date Added / Modified]]&gt;0,TEXT(PayItems[[#This Row],[Date Added / Modified]],"m/d/yyy"),"")</f>
        <v/>
      </c>
    </row>
    <row r="2283" spans="1:17" x14ac:dyDescent="0.2">
      <c r="A2283" s="6" t="s">
        <v>5000</v>
      </c>
      <c r="B2283" s="8" t="s">
        <v>5001</v>
      </c>
      <c r="C2283" s="6" t="s">
        <v>110</v>
      </c>
      <c r="D2283" s="8" t="s">
        <v>5002</v>
      </c>
      <c r="E2283" s="8" t="s">
        <v>63</v>
      </c>
      <c r="F2283" s="8">
        <v>0</v>
      </c>
      <c r="G2283" s="8">
        <v>3</v>
      </c>
      <c r="H2283" s="6" t="s">
        <v>344</v>
      </c>
      <c r="I2283" s="176" t="s">
        <v>11389</v>
      </c>
      <c r="J2283" s="176" t="s">
        <v>11389</v>
      </c>
      <c r="K2283" s="176" t="s">
        <v>11388</v>
      </c>
      <c r="L2283" s="8">
        <v>14</v>
      </c>
      <c r="M2283" s="116"/>
      <c r="P22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&lt;tr&gt;&lt;td&gt;61102-4000&lt;/td&gt;&lt;td&gt;350mm waterline, ductile iron&lt;/td&gt;&lt;td&gt;m&lt;/td&gt;&lt;td&gt;14-INCH WATERLINE, DUCTILE IRON&lt;/td&gt;&lt;td&gt;LNFT&lt;/td&gt;&lt;td&gt;0&lt;/td&gt;&lt;td&gt;3&lt;/td&gt;&lt;td&gt;N&lt;/td&gt;&lt;td&gt; &lt;/td&gt;&lt;td&gt;&lt;/td&gt;&lt;/tr&gt;</v>
      </c>
      <c r="Q2283" s="106" t="str">
        <f>IF(PayItems[[#This Row],[Date Added / Modified]]&gt;0,TEXT(PayItems[[#This Row],[Date Added / Modified]],"m/d/yyy"),"")</f>
        <v/>
      </c>
    </row>
    <row r="2284" spans="1:17" x14ac:dyDescent="0.2">
      <c r="A2284" s="6" t="s">
        <v>5003</v>
      </c>
      <c r="B2284" s="8" t="s">
        <v>5004</v>
      </c>
      <c r="C2284" s="6" t="s">
        <v>110</v>
      </c>
      <c r="D2284" s="8" t="s">
        <v>5005</v>
      </c>
      <c r="E2284" s="8" t="s">
        <v>63</v>
      </c>
      <c r="F2284" s="8">
        <v>0</v>
      </c>
      <c r="G2284" s="8">
        <v>3</v>
      </c>
      <c r="H2284" s="6" t="s">
        <v>344</v>
      </c>
      <c r="I2284" s="176" t="s">
        <v>11389</v>
      </c>
      <c r="J2284" s="176" t="s">
        <v>11389</v>
      </c>
      <c r="K2284" s="176" t="s">
        <v>11388</v>
      </c>
      <c r="L2284" s="8">
        <v>14</v>
      </c>
      <c r="M2284" s="116"/>
      <c r="P22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&lt;tr&gt;&lt;td&gt;61102-4100&lt;/td&gt;&lt;td&gt;400mm waterline, copper&lt;/td&gt;&lt;td&gt;m&lt;/td&gt;&lt;td&gt;16-INCH WATERLINE, COPPER&lt;/td&gt;&lt;td&gt;LNFT&lt;/td&gt;&lt;td&gt;0&lt;/td&gt;&lt;td&gt;3&lt;/td&gt;&lt;td&gt;N&lt;/td&gt;&lt;td&gt; &lt;/td&gt;&lt;td&gt;&lt;/td&gt;&lt;/tr&gt;</v>
      </c>
      <c r="Q2284" s="106" t="str">
        <f>IF(PayItems[[#This Row],[Date Added / Modified]]&gt;0,TEXT(PayItems[[#This Row],[Date Added / Modified]],"m/d/yyy"),"")</f>
        <v/>
      </c>
    </row>
    <row r="2285" spans="1:17" x14ac:dyDescent="0.2">
      <c r="A2285" s="6" t="s">
        <v>5006</v>
      </c>
      <c r="B2285" s="8" t="s">
        <v>5007</v>
      </c>
      <c r="C2285" s="6" t="s">
        <v>110</v>
      </c>
      <c r="D2285" s="8" t="s">
        <v>5008</v>
      </c>
      <c r="E2285" s="8" t="s">
        <v>63</v>
      </c>
      <c r="F2285" s="8">
        <v>0</v>
      </c>
      <c r="G2285" s="8">
        <v>3</v>
      </c>
      <c r="H2285" s="6" t="s">
        <v>344</v>
      </c>
      <c r="I2285" s="176" t="s">
        <v>11389</v>
      </c>
      <c r="J2285" s="176" t="s">
        <v>11389</v>
      </c>
      <c r="K2285" s="176" t="s">
        <v>11388</v>
      </c>
      <c r="L2285" s="8">
        <v>14</v>
      </c>
      <c r="M2285" s="116"/>
      <c r="P22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&lt;tr&gt;&lt;td&gt;61102-4150&lt;/td&gt;&lt;td&gt;400mm waterline, galvanized steel&lt;/td&gt;&lt;td&gt;m&lt;/td&gt;&lt;td&gt;16-INCH WATERLINE, GALVANIZED STEEL&lt;/td&gt;&lt;td&gt;LNFT&lt;/td&gt;&lt;td&gt;0&lt;/td&gt;&lt;td&gt;3&lt;/td&gt;&lt;td&gt;N&lt;/td&gt;&lt;td&gt; &lt;/td&gt;&lt;td&gt;&lt;/td&gt;&lt;/tr&gt;</v>
      </c>
      <c r="Q2285" s="106" t="str">
        <f>IF(PayItems[[#This Row],[Date Added / Modified]]&gt;0,TEXT(PayItems[[#This Row],[Date Added / Modified]],"m/d/yyy"),"")</f>
        <v/>
      </c>
    </row>
    <row r="2286" spans="1:17" x14ac:dyDescent="0.2">
      <c r="A2286" s="6" t="s">
        <v>5009</v>
      </c>
      <c r="B2286" s="8" t="s">
        <v>5010</v>
      </c>
      <c r="C2286" s="6" t="s">
        <v>110</v>
      </c>
      <c r="D2286" s="8" t="s">
        <v>5011</v>
      </c>
      <c r="E2286" s="8" t="s">
        <v>63</v>
      </c>
      <c r="F2286" s="8">
        <v>0</v>
      </c>
      <c r="G2286" s="8">
        <v>3</v>
      </c>
      <c r="H2286" s="6" t="s">
        <v>344</v>
      </c>
      <c r="I2286" s="176" t="s">
        <v>11389</v>
      </c>
      <c r="J2286" s="176" t="s">
        <v>11389</v>
      </c>
      <c r="K2286" s="176" t="s">
        <v>11388</v>
      </c>
      <c r="L2286" s="8">
        <v>14</v>
      </c>
      <c r="M2286" s="116"/>
      <c r="P22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&lt;tr&gt;&lt;td&gt;61102-4200&lt;/td&gt;&lt;td&gt;400mm waterline, polyvinyl chloride (PVC)&lt;/td&gt;&lt;td&gt;m&lt;/td&gt;&lt;td&gt;16-INCH WATERLINE, POLYVINYL CHLORIDE (PVC)&lt;/td&gt;&lt;td&gt;LNFT&lt;/td&gt;&lt;td&gt;0&lt;/td&gt;&lt;td&gt;3&lt;/td&gt;&lt;td&gt;N&lt;/td&gt;&lt;td&gt; &lt;/td&gt;&lt;td&gt;&lt;/td&gt;&lt;/tr&gt;</v>
      </c>
      <c r="Q2286" s="106" t="str">
        <f>IF(PayItems[[#This Row],[Date Added / Modified]]&gt;0,TEXT(PayItems[[#This Row],[Date Added / Modified]],"m/d/yyy"),"")</f>
        <v/>
      </c>
    </row>
    <row r="2287" spans="1:17" x14ac:dyDescent="0.2">
      <c r="A2287" s="6" t="s">
        <v>5012</v>
      </c>
      <c r="B2287" s="8" t="s">
        <v>5013</v>
      </c>
      <c r="C2287" s="6" t="s">
        <v>110</v>
      </c>
      <c r="D2287" s="8" t="s">
        <v>5014</v>
      </c>
      <c r="E2287" s="8" t="s">
        <v>63</v>
      </c>
      <c r="F2287" s="8">
        <v>0</v>
      </c>
      <c r="G2287" s="8">
        <v>3</v>
      </c>
      <c r="H2287" s="6" t="s">
        <v>344</v>
      </c>
      <c r="I2287" s="176" t="s">
        <v>11389</v>
      </c>
      <c r="J2287" s="176" t="s">
        <v>11389</v>
      </c>
      <c r="K2287" s="176" t="s">
        <v>11388</v>
      </c>
      <c r="L2287" s="8">
        <v>14</v>
      </c>
      <c r="M2287" s="116"/>
      <c r="P22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&lt;tr&gt;&lt;td&gt;61102-4250&lt;/td&gt;&lt;td&gt;400mm waterline, ductile iron&lt;/td&gt;&lt;td&gt;m&lt;/td&gt;&lt;td&gt;16-INCH WATERLINE, DUCTILE IRON&lt;/td&gt;&lt;td&gt;LNFT&lt;/td&gt;&lt;td&gt;0&lt;/td&gt;&lt;td&gt;3&lt;/td&gt;&lt;td&gt;N&lt;/td&gt;&lt;td&gt; &lt;/td&gt;&lt;td&gt;&lt;/td&gt;&lt;/tr&gt;</v>
      </c>
      <c r="Q2287" s="106" t="str">
        <f>IF(PayItems[[#This Row],[Date Added / Modified]]&gt;0,TEXT(PayItems[[#This Row],[Date Added / Modified]],"m/d/yyy"),"")</f>
        <v/>
      </c>
    </row>
    <row r="2288" spans="1:17" x14ac:dyDescent="0.2">
      <c r="A2288" s="6" t="s">
        <v>5015</v>
      </c>
      <c r="B2288" s="8" t="s">
        <v>5016</v>
      </c>
      <c r="C2288" s="6" t="s">
        <v>110</v>
      </c>
      <c r="D2288" s="8" t="s">
        <v>5017</v>
      </c>
      <c r="E2288" s="8" t="s">
        <v>63</v>
      </c>
      <c r="F2288" s="8">
        <v>0</v>
      </c>
      <c r="G2288" s="8">
        <v>3</v>
      </c>
      <c r="H2288" s="6" t="s">
        <v>344</v>
      </c>
      <c r="I2288" s="176" t="s">
        <v>11389</v>
      </c>
      <c r="J2288" s="176" t="s">
        <v>11389</v>
      </c>
      <c r="K2288" s="176" t="s">
        <v>11388</v>
      </c>
      <c r="L2288" s="8">
        <v>14</v>
      </c>
      <c r="M2288" s="116"/>
      <c r="P22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&lt;tr&gt;&lt;td&gt;61102-4350&lt;/td&gt;&lt;td&gt;500mm waterline, copper&lt;/td&gt;&lt;td&gt;m&lt;/td&gt;&lt;td&gt;20-INCH WATERLINE, COPPER&lt;/td&gt;&lt;td&gt;LNFT&lt;/td&gt;&lt;td&gt;0&lt;/td&gt;&lt;td&gt;3&lt;/td&gt;&lt;td&gt;N&lt;/td&gt;&lt;td&gt; &lt;/td&gt;&lt;td&gt;&lt;/td&gt;&lt;/tr&gt;</v>
      </c>
      <c r="Q2288" s="106" t="str">
        <f>IF(PayItems[[#This Row],[Date Added / Modified]]&gt;0,TEXT(PayItems[[#This Row],[Date Added / Modified]],"m/d/yyy"),"")</f>
        <v/>
      </c>
    </row>
    <row r="2289" spans="1:17" x14ac:dyDescent="0.2">
      <c r="A2289" s="6" t="s">
        <v>5018</v>
      </c>
      <c r="B2289" s="8" t="s">
        <v>5019</v>
      </c>
      <c r="C2289" s="6" t="s">
        <v>110</v>
      </c>
      <c r="D2289" s="8" t="s">
        <v>5020</v>
      </c>
      <c r="E2289" s="8" t="s">
        <v>63</v>
      </c>
      <c r="F2289" s="8">
        <v>0</v>
      </c>
      <c r="G2289" s="8">
        <v>3</v>
      </c>
      <c r="H2289" s="6" t="s">
        <v>344</v>
      </c>
      <c r="I2289" s="176" t="s">
        <v>11389</v>
      </c>
      <c r="J2289" s="176" t="s">
        <v>11389</v>
      </c>
      <c r="K2289" s="176" t="s">
        <v>11388</v>
      </c>
      <c r="L2289" s="8">
        <v>14</v>
      </c>
      <c r="M2289" s="116"/>
      <c r="P22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&lt;tr&gt;&lt;td&gt;61102-4400&lt;/td&gt;&lt;td&gt;500mm waterline, galvanized steel&lt;/td&gt;&lt;td&gt;m&lt;/td&gt;&lt;td&gt;20-INCH WATERLINE, GALVANIZED STEEL&lt;/td&gt;&lt;td&gt;LNFT&lt;/td&gt;&lt;td&gt;0&lt;/td&gt;&lt;td&gt;3&lt;/td&gt;&lt;td&gt;N&lt;/td&gt;&lt;td&gt; &lt;/td&gt;&lt;td&gt;&lt;/td&gt;&lt;/tr&gt;</v>
      </c>
      <c r="Q2289" s="106" t="str">
        <f>IF(PayItems[[#This Row],[Date Added / Modified]]&gt;0,TEXT(PayItems[[#This Row],[Date Added / Modified]],"m/d/yyy"),"")</f>
        <v/>
      </c>
    </row>
    <row r="2290" spans="1:17" x14ac:dyDescent="0.2">
      <c r="A2290" s="6" t="s">
        <v>5021</v>
      </c>
      <c r="B2290" s="8" t="s">
        <v>5022</v>
      </c>
      <c r="C2290" s="6" t="s">
        <v>110</v>
      </c>
      <c r="D2290" s="8" t="s">
        <v>5023</v>
      </c>
      <c r="E2290" s="8" t="s">
        <v>63</v>
      </c>
      <c r="F2290" s="8">
        <v>0</v>
      </c>
      <c r="G2290" s="8">
        <v>3</v>
      </c>
      <c r="H2290" s="6" t="s">
        <v>344</v>
      </c>
      <c r="I2290" s="176" t="s">
        <v>11389</v>
      </c>
      <c r="J2290" s="176" t="s">
        <v>11389</v>
      </c>
      <c r="K2290" s="176" t="s">
        <v>11388</v>
      </c>
      <c r="L2290" s="8">
        <v>14</v>
      </c>
      <c r="M2290" s="116"/>
      <c r="P22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&lt;tr&gt;&lt;td&gt;61102-4450&lt;/td&gt;&lt;td&gt;500mm waterline, polyvinyl chloride (PVC)&lt;/td&gt;&lt;td&gt;m&lt;/td&gt;&lt;td&gt;20-INCH WATERLINE, POLYVINYL CHLORIDE (PVC)&lt;/td&gt;&lt;td&gt;LNFT&lt;/td&gt;&lt;td&gt;0&lt;/td&gt;&lt;td&gt;3&lt;/td&gt;&lt;td&gt;N&lt;/td&gt;&lt;td&gt; &lt;/td&gt;&lt;td&gt;&lt;/td&gt;&lt;/tr&gt;</v>
      </c>
      <c r="Q2290" s="106" t="str">
        <f>IF(PayItems[[#This Row],[Date Added / Modified]]&gt;0,TEXT(PayItems[[#This Row],[Date Added / Modified]],"m/d/yyy"),"")</f>
        <v/>
      </c>
    </row>
    <row r="2291" spans="1:17" x14ac:dyDescent="0.2">
      <c r="A2291" s="6" t="s">
        <v>5024</v>
      </c>
      <c r="B2291" s="8" t="s">
        <v>5025</v>
      </c>
      <c r="C2291" s="6" t="s">
        <v>110</v>
      </c>
      <c r="D2291" s="8" t="s">
        <v>5026</v>
      </c>
      <c r="E2291" s="8" t="s">
        <v>63</v>
      </c>
      <c r="F2291" s="8">
        <v>0</v>
      </c>
      <c r="G2291" s="8">
        <v>3</v>
      </c>
      <c r="H2291" s="6" t="s">
        <v>344</v>
      </c>
      <c r="I2291" s="176" t="s">
        <v>11389</v>
      </c>
      <c r="J2291" s="176" t="s">
        <v>11389</v>
      </c>
      <c r="K2291" s="176" t="s">
        <v>11388</v>
      </c>
      <c r="L2291" s="8">
        <v>14</v>
      </c>
      <c r="M2291" s="116"/>
      <c r="P22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&lt;tr&gt;&lt;td&gt;61102-4500&lt;/td&gt;&lt;td&gt;500mm waterline, ductile iron&lt;/td&gt;&lt;td&gt;m&lt;/td&gt;&lt;td&gt;20-INCH WATERLINE, DUCTILE IRON&lt;/td&gt;&lt;td&gt;LNFT&lt;/td&gt;&lt;td&gt;0&lt;/td&gt;&lt;td&gt;3&lt;/td&gt;&lt;td&gt;N&lt;/td&gt;&lt;td&gt; &lt;/td&gt;&lt;td&gt;&lt;/td&gt;&lt;/tr&gt;</v>
      </c>
      <c r="Q2291" s="106" t="str">
        <f>IF(PayItems[[#This Row],[Date Added / Modified]]&gt;0,TEXT(PayItems[[#This Row],[Date Added / Modified]],"m/d/yyy"),"")</f>
        <v/>
      </c>
    </row>
    <row r="2292" spans="1:17" x14ac:dyDescent="0.2">
      <c r="A2292" s="6" t="s">
        <v>5027</v>
      </c>
      <c r="B2292" s="8" t="s">
        <v>5028</v>
      </c>
      <c r="C2292" s="6" t="s">
        <v>110</v>
      </c>
      <c r="D2292" s="8" t="s">
        <v>5029</v>
      </c>
      <c r="E2292" s="8" t="s">
        <v>63</v>
      </c>
      <c r="F2292" s="8">
        <v>0</v>
      </c>
      <c r="G2292" s="8">
        <v>3</v>
      </c>
      <c r="H2292" s="6" t="s">
        <v>344</v>
      </c>
      <c r="I2292" s="176" t="s">
        <v>11389</v>
      </c>
      <c r="J2292" s="176" t="s">
        <v>11389</v>
      </c>
      <c r="K2292" s="176" t="s">
        <v>11388</v>
      </c>
      <c r="L2292" s="8">
        <v>14</v>
      </c>
      <c r="M2292" s="116"/>
      <c r="P22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&lt;tr&gt;&lt;td&gt;61102-4600&lt;/td&gt;&lt;td&gt;600mm waterline, copper&lt;/td&gt;&lt;td&gt;m&lt;/td&gt;&lt;td&gt;24-INCH WATERLINE, COPPER&lt;/td&gt;&lt;td&gt;LNFT&lt;/td&gt;&lt;td&gt;0&lt;/td&gt;&lt;td&gt;3&lt;/td&gt;&lt;td&gt;N&lt;/td&gt;&lt;td&gt; &lt;/td&gt;&lt;td&gt;&lt;/td&gt;&lt;/tr&gt;</v>
      </c>
      <c r="Q2292" s="106" t="str">
        <f>IF(PayItems[[#This Row],[Date Added / Modified]]&gt;0,TEXT(PayItems[[#This Row],[Date Added / Modified]],"m/d/yyy"),"")</f>
        <v/>
      </c>
    </row>
    <row r="2293" spans="1:17" x14ac:dyDescent="0.2">
      <c r="A2293" s="6" t="s">
        <v>5030</v>
      </c>
      <c r="B2293" s="8" t="s">
        <v>5031</v>
      </c>
      <c r="C2293" s="6" t="s">
        <v>110</v>
      </c>
      <c r="D2293" s="8" t="s">
        <v>5032</v>
      </c>
      <c r="E2293" s="8" t="s">
        <v>63</v>
      </c>
      <c r="F2293" s="8">
        <v>0</v>
      </c>
      <c r="G2293" s="8">
        <v>3</v>
      </c>
      <c r="H2293" s="6" t="s">
        <v>344</v>
      </c>
      <c r="I2293" s="176" t="s">
        <v>11389</v>
      </c>
      <c r="J2293" s="176" t="s">
        <v>11389</v>
      </c>
      <c r="K2293" s="176" t="s">
        <v>11388</v>
      </c>
      <c r="L2293" s="8">
        <v>14</v>
      </c>
      <c r="M2293" s="116"/>
      <c r="P22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&lt;tr&gt;&lt;td&gt;61102-4650&lt;/td&gt;&lt;td&gt;600mm waterline, galvanized steel&lt;/td&gt;&lt;td&gt;m&lt;/td&gt;&lt;td&gt;24-INCH WATERLINE, GALVANIZED STEEL&lt;/td&gt;&lt;td&gt;LNFT&lt;/td&gt;&lt;td&gt;0&lt;/td&gt;&lt;td&gt;3&lt;/td&gt;&lt;td&gt;N&lt;/td&gt;&lt;td&gt; &lt;/td&gt;&lt;td&gt;&lt;/td&gt;&lt;/tr&gt;</v>
      </c>
      <c r="Q2293" s="106" t="str">
        <f>IF(PayItems[[#This Row],[Date Added / Modified]]&gt;0,TEXT(PayItems[[#This Row],[Date Added / Modified]],"m/d/yyy"),"")</f>
        <v/>
      </c>
    </row>
    <row r="2294" spans="1:17" x14ac:dyDescent="0.2">
      <c r="A2294" s="6" t="s">
        <v>5033</v>
      </c>
      <c r="B2294" s="8" t="s">
        <v>5034</v>
      </c>
      <c r="C2294" s="6" t="s">
        <v>110</v>
      </c>
      <c r="D2294" s="8" t="s">
        <v>5035</v>
      </c>
      <c r="E2294" s="8" t="s">
        <v>63</v>
      </c>
      <c r="F2294" s="8">
        <v>0</v>
      </c>
      <c r="G2294" s="8">
        <v>3</v>
      </c>
      <c r="H2294" s="6" t="s">
        <v>344</v>
      </c>
      <c r="I2294" s="176" t="s">
        <v>11389</v>
      </c>
      <c r="J2294" s="176" t="s">
        <v>11389</v>
      </c>
      <c r="K2294" s="176" t="s">
        <v>11388</v>
      </c>
      <c r="L2294" s="8">
        <v>14</v>
      </c>
      <c r="M2294" s="116"/>
      <c r="P22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&lt;tr&gt;&lt;td&gt;61102-4700&lt;/td&gt;&lt;td&gt;600mm waterline, polyvinyl chloride (PVC)&lt;/td&gt;&lt;td&gt;m&lt;/td&gt;&lt;td&gt;24-INCH WATERLINE, POLYVINYL CHLORIDE (PVC)&lt;/td&gt;&lt;td&gt;LNFT&lt;/td&gt;&lt;td&gt;0&lt;/td&gt;&lt;td&gt;3&lt;/td&gt;&lt;td&gt;N&lt;/td&gt;&lt;td&gt; &lt;/td&gt;&lt;td&gt;&lt;/td&gt;&lt;/tr&gt;</v>
      </c>
      <c r="Q2294" s="106" t="str">
        <f>IF(PayItems[[#This Row],[Date Added / Modified]]&gt;0,TEXT(PayItems[[#This Row],[Date Added / Modified]],"m/d/yyy"),"")</f>
        <v/>
      </c>
    </row>
    <row r="2295" spans="1:17" x14ac:dyDescent="0.2">
      <c r="A2295" s="6" t="s">
        <v>5036</v>
      </c>
      <c r="B2295" s="8" t="s">
        <v>5037</v>
      </c>
      <c r="C2295" s="6" t="s">
        <v>110</v>
      </c>
      <c r="D2295" s="8" t="s">
        <v>5038</v>
      </c>
      <c r="E2295" s="8" t="s">
        <v>63</v>
      </c>
      <c r="F2295" s="8">
        <v>0</v>
      </c>
      <c r="G2295" s="8">
        <v>3</v>
      </c>
      <c r="H2295" s="6" t="s">
        <v>344</v>
      </c>
      <c r="I2295" s="176" t="s">
        <v>11389</v>
      </c>
      <c r="J2295" s="176" t="s">
        <v>11389</v>
      </c>
      <c r="K2295" s="176" t="s">
        <v>11388</v>
      </c>
      <c r="L2295" s="8">
        <v>14</v>
      </c>
      <c r="M2295" s="116"/>
      <c r="P22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&lt;tr&gt;&lt;td&gt;61102-4750&lt;/td&gt;&lt;td&gt;600mm waterline, ductile iron&lt;/td&gt;&lt;td&gt;m&lt;/td&gt;&lt;td&gt;24-INCH WATERLINE, DUCTILE IRON&lt;/td&gt;&lt;td&gt;LNFT&lt;/td&gt;&lt;td&gt;0&lt;/td&gt;&lt;td&gt;3&lt;/td&gt;&lt;td&gt;N&lt;/td&gt;&lt;td&gt; &lt;/td&gt;&lt;td&gt;&lt;/td&gt;&lt;/tr&gt;</v>
      </c>
      <c r="Q2295" s="106" t="str">
        <f>IF(PayItems[[#This Row],[Date Added / Modified]]&gt;0,TEXT(PayItems[[#This Row],[Date Added / Modified]],"m/d/yyy"),"")</f>
        <v/>
      </c>
    </row>
    <row r="2296" spans="1:17" x14ac:dyDescent="0.2">
      <c r="A2296" s="6" t="s">
        <v>5039</v>
      </c>
      <c r="B2296" s="8" t="s">
        <v>5040</v>
      </c>
      <c r="C2296" s="6" t="s">
        <v>110</v>
      </c>
      <c r="D2296" s="8" t="s">
        <v>5041</v>
      </c>
      <c r="E2296" s="8" t="s">
        <v>63</v>
      </c>
      <c r="F2296" s="8">
        <v>0</v>
      </c>
      <c r="G2296" s="8">
        <v>3</v>
      </c>
      <c r="H2296" s="6" t="s">
        <v>344</v>
      </c>
      <c r="I2296" s="176" t="s">
        <v>11389</v>
      </c>
      <c r="J2296" s="176" t="s">
        <v>11389</v>
      </c>
      <c r="K2296" s="176" t="s">
        <v>11388</v>
      </c>
      <c r="L2296" s="8">
        <v>14</v>
      </c>
      <c r="M2296" s="116"/>
      <c r="P22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&lt;tr&gt;&lt;td&gt;61102-4850&lt;/td&gt;&lt;td&gt;750mm waterline, copper&lt;/td&gt;&lt;td&gt;m&lt;/td&gt;&lt;td&gt;30-INCH WATERLINE, COPPER&lt;/td&gt;&lt;td&gt;LNFT&lt;/td&gt;&lt;td&gt;0&lt;/td&gt;&lt;td&gt;3&lt;/td&gt;&lt;td&gt;N&lt;/td&gt;&lt;td&gt; &lt;/td&gt;&lt;td&gt;&lt;/td&gt;&lt;/tr&gt;</v>
      </c>
      <c r="Q2296" s="106" t="str">
        <f>IF(PayItems[[#This Row],[Date Added / Modified]]&gt;0,TEXT(PayItems[[#This Row],[Date Added / Modified]],"m/d/yyy"),"")</f>
        <v/>
      </c>
    </row>
    <row r="2297" spans="1:17" x14ac:dyDescent="0.2">
      <c r="A2297" s="6" t="s">
        <v>5042</v>
      </c>
      <c r="B2297" s="8" t="s">
        <v>5043</v>
      </c>
      <c r="C2297" s="6" t="s">
        <v>110</v>
      </c>
      <c r="D2297" s="8" t="s">
        <v>5044</v>
      </c>
      <c r="E2297" s="8" t="s">
        <v>63</v>
      </c>
      <c r="F2297" s="8">
        <v>0</v>
      </c>
      <c r="G2297" s="8">
        <v>3</v>
      </c>
      <c r="H2297" s="6" t="s">
        <v>344</v>
      </c>
      <c r="I2297" s="176" t="s">
        <v>11389</v>
      </c>
      <c r="J2297" s="176" t="s">
        <v>11389</v>
      </c>
      <c r="K2297" s="176" t="s">
        <v>11388</v>
      </c>
      <c r="L2297" s="8">
        <v>14</v>
      </c>
      <c r="M2297" s="116"/>
      <c r="P22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&lt;tr&gt;&lt;td&gt;61102-4900&lt;/td&gt;&lt;td&gt;750mm waterline, galvanized steel&lt;/td&gt;&lt;td&gt;m&lt;/td&gt;&lt;td&gt;30-INCH WATERLINE, GALVANIZED STEEL&lt;/td&gt;&lt;td&gt;LNFT&lt;/td&gt;&lt;td&gt;0&lt;/td&gt;&lt;td&gt;3&lt;/td&gt;&lt;td&gt;N&lt;/td&gt;&lt;td&gt; &lt;/td&gt;&lt;td&gt;&lt;/td&gt;&lt;/tr&gt;</v>
      </c>
      <c r="Q2297" s="106" t="str">
        <f>IF(PayItems[[#This Row],[Date Added / Modified]]&gt;0,TEXT(PayItems[[#This Row],[Date Added / Modified]],"m/d/yyy"),"")</f>
        <v/>
      </c>
    </row>
    <row r="2298" spans="1:17" x14ac:dyDescent="0.2">
      <c r="A2298" s="6" t="s">
        <v>5045</v>
      </c>
      <c r="B2298" s="8" t="s">
        <v>5046</v>
      </c>
      <c r="C2298" s="6" t="s">
        <v>110</v>
      </c>
      <c r="D2298" s="8" t="s">
        <v>5047</v>
      </c>
      <c r="E2298" s="8" t="s">
        <v>63</v>
      </c>
      <c r="F2298" s="8">
        <v>0</v>
      </c>
      <c r="G2298" s="8">
        <v>3</v>
      </c>
      <c r="H2298" s="6" t="s">
        <v>344</v>
      </c>
      <c r="I2298" s="176" t="s">
        <v>11389</v>
      </c>
      <c r="J2298" s="176" t="s">
        <v>11389</v>
      </c>
      <c r="K2298" s="176" t="s">
        <v>11388</v>
      </c>
      <c r="L2298" s="8">
        <v>14</v>
      </c>
      <c r="M2298" s="116"/>
      <c r="P22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&lt;tr&gt;&lt;td&gt;61102-4950&lt;/td&gt;&lt;td&gt;750mm waterline, polyvinyl chloride (PVC)&lt;/td&gt;&lt;td&gt;m&lt;/td&gt;&lt;td&gt;30-INCH WATERLINE, POLYVINYL CHLORIDE (PVC)&lt;/td&gt;&lt;td&gt;LNFT&lt;/td&gt;&lt;td&gt;0&lt;/td&gt;&lt;td&gt;3&lt;/td&gt;&lt;td&gt;N&lt;/td&gt;&lt;td&gt; &lt;/td&gt;&lt;td&gt;&lt;/td&gt;&lt;/tr&gt;</v>
      </c>
      <c r="Q2298" s="106" t="str">
        <f>IF(PayItems[[#This Row],[Date Added / Modified]]&gt;0,TEXT(PayItems[[#This Row],[Date Added / Modified]],"m/d/yyy"),"")</f>
        <v/>
      </c>
    </row>
    <row r="2299" spans="1:17" x14ac:dyDescent="0.2">
      <c r="A2299" s="6" t="s">
        <v>5048</v>
      </c>
      <c r="B2299" s="8" t="s">
        <v>5049</v>
      </c>
      <c r="C2299" s="6" t="s">
        <v>110</v>
      </c>
      <c r="D2299" s="8" t="s">
        <v>5050</v>
      </c>
      <c r="E2299" s="8" t="s">
        <v>63</v>
      </c>
      <c r="F2299" s="8">
        <v>0</v>
      </c>
      <c r="G2299" s="8">
        <v>3</v>
      </c>
      <c r="H2299" s="6" t="s">
        <v>344</v>
      </c>
      <c r="I2299" s="176" t="s">
        <v>11389</v>
      </c>
      <c r="J2299" s="176" t="s">
        <v>11389</v>
      </c>
      <c r="K2299" s="176" t="s">
        <v>11388</v>
      </c>
      <c r="L2299" s="8">
        <v>14</v>
      </c>
      <c r="M2299" s="116"/>
      <c r="P22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&lt;tr&gt;&lt;td&gt;61102-5000&lt;/td&gt;&lt;td&gt;750mm waterline, ductile iron&lt;/td&gt;&lt;td&gt;m&lt;/td&gt;&lt;td&gt;30-INCH WATERLINE, DUCTILE IRON&lt;/td&gt;&lt;td&gt;LNFT&lt;/td&gt;&lt;td&gt;0&lt;/td&gt;&lt;td&gt;3&lt;/td&gt;&lt;td&gt;N&lt;/td&gt;&lt;td&gt; &lt;/td&gt;&lt;td&gt;&lt;/td&gt;&lt;/tr&gt;</v>
      </c>
      <c r="Q2299" s="106" t="str">
        <f>IF(PayItems[[#This Row],[Date Added / Modified]]&gt;0,TEXT(PayItems[[#This Row],[Date Added / Modified]],"m/d/yyy"),"")</f>
        <v/>
      </c>
    </row>
    <row r="2300" spans="1:17" x14ac:dyDescent="0.2">
      <c r="A2300" s="6" t="s">
        <v>5051</v>
      </c>
      <c r="B2300" s="8" t="s">
        <v>5052</v>
      </c>
      <c r="C2300" s="6" t="s">
        <v>110</v>
      </c>
      <c r="D2300" s="8" t="s">
        <v>5053</v>
      </c>
      <c r="E2300" s="8" t="s">
        <v>63</v>
      </c>
      <c r="F2300" s="8">
        <v>0</v>
      </c>
      <c r="G2300" s="8">
        <v>3</v>
      </c>
      <c r="H2300" s="6" t="s">
        <v>344</v>
      </c>
      <c r="I2300" s="176" t="s">
        <v>11389</v>
      </c>
      <c r="J2300" s="176" t="s">
        <v>11389</v>
      </c>
      <c r="K2300" s="176" t="s">
        <v>11388</v>
      </c>
      <c r="L2300" s="8">
        <v>14</v>
      </c>
      <c r="M2300" s="116"/>
      <c r="P23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&lt;tr&gt;&lt;td&gt;61102-5100&lt;/td&gt;&lt;td&gt;900mm waterline, copper&lt;/td&gt;&lt;td&gt;m&lt;/td&gt;&lt;td&gt;36-INCH WATERLINE, COPPER&lt;/td&gt;&lt;td&gt;LNFT&lt;/td&gt;&lt;td&gt;0&lt;/td&gt;&lt;td&gt;3&lt;/td&gt;&lt;td&gt;N&lt;/td&gt;&lt;td&gt; &lt;/td&gt;&lt;td&gt;&lt;/td&gt;&lt;/tr&gt;</v>
      </c>
      <c r="Q2300" s="106" t="str">
        <f>IF(PayItems[[#This Row],[Date Added / Modified]]&gt;0,TEXT(PayItems[[#This Row],[Date Added / Modified]],"m/d/yyy"),"")</f>
        <v/>
      </c>
    </row>
    <row r="2301" spans="1:17" x14ac:dyDescent="0.2">
      <c r="A2301" s="6" t="s">
        <v>5054</v>
      </c>
      <c r="B2301" s="8" t="s">
        <v>5055</v>
      </c>
      <c r="C2301" s="6" t="s">
        <v>110</v>
      </c>
      <c r="D2301" s="8" t="s">
        <v>5056</v>
      </c>
      <c r="E2301" s="8" t="s">
        <v>63</v>
      </c>
      <c r="F2301" s="8">
        <v>0</v>
      </c>
      <c r="G2301" s="8">
        <v>3</v>
      </c>
      <c r="H2301" s="6" t="s">
        <v>344</v>
      </c>
      <c r="I2301" s="176" t="s">
        <v>11389</v>
      </c>
      <c r="J2301" s="176" t="s">
        <v>11389</v>
      </c>
      <c r="K2301" s="176" t="s">
        <v>11388</v>
      </c>
      <c r="L2301" s="8">
        <v>14</v>
      </c>
      <c r="M2301" s="116"/>
      <c r="P23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&lt;tr&gt;&lt;td&gt;61102-5150&lt;/td&gt;&lt;td&gt;900mm waterline, galvanized steel&lt;/td&gt;&lt;td&gt;m&lt;/td&gt;&lt;td&gt;36-INCH WATERLINE, GALVANIZED STEEL&lt;/td&gt;&lt;td&gt;LNFT&lt;/td&gt;&lt;td&gt;0&lt;/td&gt;&lt;td&gt;3&lt;/td&gt;&lt;td&gt;N&lt;/td&gt;&lt;td&gt; &lt;/td&gt;&lt;td&gt;&lt;/td&gt;&lt;/tr&gt;</v>
      </c>
      <c r="Q2301" s="106" t="str">
        <f>IF(PayItems[[#This Row],[Date Added / Modified]]&gt;0,TEXT(PayItems[[#This Row],[Date Added / Modified]],"m/d/yyy"),"")</f>
        <v/>
      </c>
    </row>
    <row r="2302" spans="1:17" x14ac:dyDescent="0.2">
      <c r="A2302" s="6" t="s">
        <v>5057</v>
      </c>
      <c r="B2302" s="8" t="s">
        <v>5058</v>
      </c>
      <c r="C2302" s="6" t="s">
        <v>110</v>
      </c>
      <c r="D2302" s="8" t="s">
        <v>5059</v>
      </c>
      <c r="E2302" s="8" t="s">
        <v>63</v>
      </c>
      <c r="F2302" s="8">
        <v>0</v>
      </c>
      <c r="G2302" s="8">
        <v>3</v>
      </c>
      <c r="H2302" s="6" t="s">
        <v>344</v>
      </c>
      <c r="I2302" s="176" t="s">
        <v>11389</v>
      </c>
      <c r="J2302" s="176" t="s">
        <v>11389</v>
      </c>
      <c r="K2302" s="176" t="s">
        <v>11388</v>
      </c>
      <c r="L2302" s="8">
        <v>14</v>
      </c>
      <c r="M2302" s="116"/>
      <c r="P23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&lt;tr&gt;&lt;td&gt;61102-5200&lt;/td&gt;&lt;td&gt;900mm waterline, polyvinyl chloride (PVC)&lt;/td&gt;&lt;td&gt;m&lt;/td&gt;&lt;td&gt;36-INCH WATERLINE, POLYVINYL CHLORIDE (PVC)&lt;/td&gt;&lt;td&gt;LNFT&lt;/td&gt;&lt;td&gt;0&lt;/td&gt;&lt;td&gt;3&lt;/td&gt;&lt;td&gt;N&lt;/td&gt;&lt;td&gt; &lt;/td&gt;&lt;td&gt;&lt;/td&gt;&lt;/tr&gt;</v>
      </c>
      <c r="Q2302" s="106" t="str">
        <f>IF(PayItems[[#This Row],[Date Added / Modified]]&gt;0,TEXT(PayItems[[#This Row],[Date Added / Modified]],"m/d/yyy"),"")</f>
        <v/>
      </c>
    </row>
    <row r="2303" spans="1:17" x14ac:dyDescent="0.2">
      <c r="A2303" s="6" t="s">
        <v>5060</v>
      </c>
      <c r="B2303" s="8" t="s">
        <v>5061</v>
      </c>
      <c r="C2303" s="6" t="s">
        <v>110</v>
      </c>
      <c r="D2303" s="8" t="s">
        <v>5062</v>
      </c>
      <c r="E2303" s="8" t="s">
        <v>63</v>
      </c>
      <c r="F2303" s="8">
        <v>0</v>
      </c>
      <c r="G2303" s="8">
        <v>3</v>
      </c>
      <c r="H2303" s="6" t="s">
        <v>344</v>
      </c>
      <c r="I2303" s="176" t="s">
        <v>11389</v>
      </c>
      <c r="J2303" s="176" t="s">
        <v>11389</v>
      </c>
      <c r="K2303" s="176" t="s">
        <v>11388</v>
      </c>
      <c r="L2303" s="8">
        <v>14</v>
      </c>
      <c r="M2303" s="116"/>
      <c r="P23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&lt;tr&gt;&lt;td&gt;61102-5250&lt;/td&gt;&lt;td&gt;900mm waterline, ductile iron&lt;/td&gt;&lt;td&gt;m&lt;/td&gt;&lt;td&gt;36-INCH WATERLINE, DUCTILE IRON&lt;/td&gt;&lt;td&gt;LNFT&lt;/td&gt;&lt;td&gt;0&lt;/td&gt;&lt;td&gt;3&lt;/td&gt;&lt;td&gt;N&lt;/td&gt;&lt;td&gt; &lt;/td&gt;&lt;td&gt;&lt;/td&gt;&lt;/tr&gt;</v>
      </c>
      <c r="Q2303" s="106" t="str">
        <f>IF(PayItems[[#This Row],[Date Added / Modified]]&gt;0,TEXT(PayItems[[#This Row],[Date Added / Modified]],"m/d/yyy"),"")</f>
        <v/>
      </c>
    </row>
    <row r="2304" spans="1:17" x14ac:dyDescent="0.2">
      <c r="A2304" s="6" t="s">
        <v>5063</v>
      </c>
      <c r="B2304" s="8" t="s">
        <v>5064</v>
      </c>
      <c r="C2304" s="6" t="s">
        <v>110</v>
      </c>
      <c r="D2304" s="8" t="s">
        <v>5065</v>
      </c>
      <c r="E2304" s="8" t="s">
        <v>63</v>
      </c>
      <c r="F2304" s="8">
        <v>0</v>
      </c>
      <c r="G2304" s="8">
        <v>3</v>
      </c>
      <c r="H2304" s="6" t="s">
        <v>344</v>
      </c>
      <c r="I2304" s="176" t="s">
        <v>11389</v>
      </c>
      <c r="J2304" s="176" t="s">
        <v>11389</v>
      </c>
      <c r="K2304" s="176" t="s">
        <v>11388</v>
      </c>
      <c r="L2304" s="8">
        <v>14</v>
      </c>
      <c r="M2304" s="116"/>
      <c r="P23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&lt;tr&gt;&lt;td&gt;61102-5350&lt;/td&gt;&lt;td&gt;1050mm waterline, copper&lt;/td&gt;&lt;td&gt;m&lt;/td&gt;&lt;td&gt;42-INCH WATERLINE, COPPER&lt;/td&gt;&lt;td&gt;LNFT&lt;/td&gt;&lt;td&gt;0&lt;/td&gt;&lt;td&gt;3&lt;/td&gt;&lt;td&gt;N&lt;/td&gt;&lt;td&gt; &lt;/td&gt;&lt;td&gt;&lt;/td&gt;&lt;/tr&gt;</v>
      </c>
      <c r="Q2304" s="106" t="str">
        <f>IF(PayItems[[#This Row],[Date Added / Modified]]&gt;0,TEXT(PayItems[[#This Row],[Date Added / Modified]],"m/d/yyy"),"")</f>
        <v/>
      </c>
    </row>
    <row r="2305" spans="1:17" x14ac:dyDescent="0.2">
      <c r="A2305" s="6" t="s">
        <v>5066</v>
      </c>
      <c r="B2305" s="8" t="s">
        <v>5067</v>
      </c>
      <c r="C2305" s="6" t="s">
        <v>110</v>
      </c>
      <c r="D2305" s="8" t="s">
        <v>5068</v>
      </c>
      <c r="E2305" s="8" t="s">
        <v>63</v>
      </c>
      <c r="F2305" s="8">
        <v>0</v>
      </c>
      <c r="G2305" s="8">
        <v>3</v>
      </c>
      <c r="H2305" s="6" t="s">
        <v>344</v>
      </c>
      <c r="I2305" s="176" t="s">
        <v>11389</v>
      </c>
      <c r="J2305" s="176" t="s">
        <v>11389</v>
      </c>
      <c r="K2305" s="176" t="s">
        <v>11388</v>
      </c>
      <c r="L2305" s="8">
        <v>14</v>
      </c>
      <c r="M2305" s="116"/>
      <c r="P23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&lt;tr&gt;&lt;td&gt;61102-5400&lt;/td&gt;&lt;td&gt;1050mm waterline, galvanized steel&lt;/td&gt;&lt;td&gt;m&lt;/td&gt;&lt;td&gt;42-INCH WATERLINE, GALVANIZED STEEL&lt;/td&gt;&lt;td&gt;LNFT&lt;/td&gt;&lt;td&gt;0&lt;/td&gt;&lt;td&gt;3&lt;/td&gt;&lt;td&gt;N&lt;/td&gt;&lt;td&gt; &lt;/td&gt;&lt;td&gt;&lt;/td&gt;&lt;/tr&gt;</v>
      </c>
      <c r="Q2305" s="106" t="str">
        <f>IF(PayItems[[#This Row],[Date Added / Modified]]&gt;0,TEXT(PayItems[[#This Row],[Date Added / Modified]],"m/d/yyy"),"")</f>
        <v/>
      </c>
    </row>
    <row r="2306" spans="1:17" x14ac:dyDescent="0.2">
      <c r="A2306" s="6" t="s">
        <v>5069</v>
      </c>
      <c r="B2306" s="8" t="s">
        <v>5070</v>
      </c>
      <c r="C2306" s="6" t="s">
        <v>110</v>
      </c>
      <c r="D2306" s="8" t="s">
        <v>5071</v>
      </c>
      <c r="E2306" s="8" t="s">
        <v>63</v>
      </c>
      <c r="F2306" s="8">
        <v>0</v>
      </c>
      <c r="G2306" s="8">
        <v>3</v>
      </c>
      <c r="H2306" s="6" t="s">
        <v>344</v>
      </c>
      <c r="I2306" s="176" t="s">
        <v>11389</v>
      </c>
      <c r="J2306" s="176" t="s">
        <v>11389</v>
      </c>
      <c r="K2306" s="176" t="s">
        <v>11388</v>
      </c>
      <c r="L2306" s="8">
        <v>14</v>
      </c>
      <c r="M2306" s="116"/>
      <c r="P23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&lt;tr&gt;&lt;td&gt;61102-5450&lt;/td&gt;&lt;td&gt;1050mm waterline, polyvinyl chloride (PVC)&lt;/td&gt;&lt;td&gt;m&lt;/td&gt;&lt;td&gt;42-INCH WATERLINE, POLYVINYL CHLORIDE (PVC)&lt;/td&gt;&lt;td&gt;LNFT&lt;/td&gt;&lt;td&gt;0&lt;/td&gt;&lt;td&gt;3&lt;/td&gt;&lt;td&gt;N&lt;/td&gt;&lt;td&gt; &lt;/td&gt;&lt;td&gt;&lt;/td&gt;&lt;/tr&gt;</v>
      </c>
      <c r="Q2306" s="106" t="str">
        <f>IF(PayItems[[#This Row],[Date Added / Modified]]&gt;0,TEXT(PayItems[[#This Row],[Date Added / Modified]],"m/d/yyy"),"")</f>
        <v/>
      </c>
    </row>
    <row r="2307" spans="1:17" x14ac:dyDescent="0.2">
      <c r="A2307" s="6" t="s">
        <v>5072</v>
      </c>
      <c r="B2307" s="8" t="s">
        <v>5073</v>
      </c>
      <c r="C2307" s="6" t="s">
        <v>110</v>
      </c>
      <c r="D2307" s="8" t="s">
        <v>5074</v>
      </c>
      <c r="E2307" s="8" t="s">
        <v>63</v>
      </c>
      <c r="F2307" s="8">
        <v>0</v>
      </c>
      <c r="G2307" s="8">
        <v>3</v>
      </c>
      <c r="H2307" s="6" t="s">
        <v>344</v>
      </c>
      <c r="I2307" s="176" t="s">
        <v>11389</v>
      </c>
      <c r="J2307" s="176" t="s">
        <v>11389</v>
      </c>
      <c r="K2307" s="176" t="s">
        <v>11388</v>
      </c>
      <c r="L2307" s="8">
        <v>14</v>
      </c>
      <c r="M2307" s="116"/>
      <c r="P23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&lt;tr&gt;&lt;td&gt;61102-5500&lt;/td&gt;&lt;td&gt;1050mm waterline, ductile iron&lt;/td&gt;&lt;td&gt;m&lt;/td&gt;&lt;td&gt;42-INCH WATERLINE, DUCTILE IRON&lt;/td&gt;&lt;td&gt;LNFT&lt;/td&gt;&lt;td&gt;0&lt;/td&gt;&lt;td&gt;3&lt;/td&gt;&lt;td&gt;N&lt;/td&gt;&lt;td&gt; &lt;/td&gt;&lt;td&gt;&lt;/td&gt;&lt;/tr&gt;</v>
      </c>
      <c r="Q2307" s="106" t="str">
        <f>IF(PayItems[[#This Row],[Date Added / Modified]]&gt;0,TEXT(PayItems[[#This Row],[Date Added / Modified]],"m/d/yyy"),"")</f>
        <v/>
      </c>
    </row>
    <row r="2308" spans="1:17" x14ac:dyDescent="0.2">
      <c r="A2308" s="6" t="s">
        <v>5075</v>
      </c>
      <c r="B2308" s="8" t="s">
        <v>10184</v>
      </c>
      <c r="C2308" s="6" t="s">
        <v>110</v>
      </c>
      <c r="D2308" s="8" t="s">
        <v>10455</v>
      </c>
      <c r="E2308" s="8" t="s">
        <v>63</v>
      </c>
      <c r="F2308" s="8">
        <v>0</v>
      </c>
      <c r="G2308" s="8">
        <v>3</v>
      </c>
      <c r="H2308" s="6" t="s">
        <v>344</v>
      </c>
      <c r="I2308" s="176" t="s">
        <v>11389</v>
      </c>
      <c r="J2308" s="176" t="s">
        <v>11389</v>
      </c>
      <c r="K2308" s="176" t="s">
        <v>11388</v>
      </c>
      <c r="L2308" s="8">
        <v>14</v>
      </c>
      <c r="M2308" s="116"/>
      <c r="P23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&lt;tr&gt;&lt;td&gt;61103-0100&lt;/td&gt;&lt;td&gt;100mm encasement pipe, galvanized steel&lt;/td&gt;&lt;td&gt;m&lt;/td&gt;&lt;td&gt;4-INCH ENCASEMENT PIPE, GALVANIZED STEEL&lt;/td&gt;&lt;td&gt;LNFT&lt;/td&gt;&lt;td&gt;0&lt;/td&gt;&lt;td&gt;3&lt;/td&gt;&lt;td&gt;N&lt;/td&gt;&lt;td&gt; &lt;/td&gt;&lt;td&gt;&lt;/td&gt;&lt;/tr&gt;</v>
      </c>
      <c r="Q2308" s="106" t="str">
        <f>IF(PayItems[[#This Row],[Date Added / Modified]]&gt;0,TEXT(PayItems[[#This Row],[Date Added / Modified]],"m/d/yyy"),"")</f>
        <v/>
      </c>
    </row>
    <row r="2309" spans="1:17" x14ac:dyDescent="0.2">
      <c r="A2309" s="6" t="s">
        <v>5076</v>
      </c>
      <c r="B2309" s="8" t="s">
        <v>5077</v>
      </c>
      <c r="C2309" s="6" t="s">
        <v>110</v>
      </c>
      <c r="D2309" s="8" t="s">
        <v>5078</v>
      </c>
      <c r="E2309" s="8" t="s">
        <v>63</v>
      </c>
      <c r="F2309" s="8">
        <v>0</v>
      </c>
      <c r="G2309" s="8">
        <v>3</v>
      </c>
      <c r="H2309" s="6" t="s">
        <v>344</v>
      </c>
      <c r="I2309" s="176" t="s">
        <v>11389</v>
      </c>
      <c r="J2309" s="176" t="s">
        <v>11389</v>
      </c>
      <c r="K2309" s="176" t="s">
        <v>11388</v>
      </c>
      <c r="L2309" s="8">
        <v>14</v>
      </c>
      <c r="M2309" s="116"/>
      <c r="P23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&lt;tr&gt;&lt;td&gt;61103-0200&lt;/td&gt;&lt;td&gt;100mm encasement pipe, polyvinyl chloride (PVC)&lt;/td&gt;&lt;td&gt;m&lt;/td&gt;&lt;td&gt;4-INCH ENCASEMENT PIPE, POLYVINYL CHLORIDE (PVC)&lt;/td&gt;&lt;td&gt;LNFT&lt;/td&gt;&lt;td&gt;0&lt;/td&gt;&lt;td&gt;3&lt;/td&gt;&lt;td&gt;N&lt;/td&gt;&lt;td&gt; &lt;/td&gt;&lt;td&gt;&lt;/td&gt;&lt;/tr&gt;</v>
      </c>
      <c r="Q2309" s="106" t="str">
        <f>IF(PayItems[[#This Row],[Date Added / Modified]]&gt;0,TEXT(PayItems[[#This Row],[Date Added / Modified]],"m/d/yyy"),"")</f>
        <v/>
      </c>
    </row>
    <row r="2310" spans="1:17" x14ac:dyDescent="0.2">
      <c r="A2310" s="6" t="s">
        <v>5079</v>
      </c>
      <c r="B2310" s="8" t="s">
        <v>10185</v>
      </c>
      <c r="C2310" s="6" t="s">
        <v>110</v>
      </c>
      <c r="D2310" s="8" t="s">
        <v>10456</v>
      </c>
      <c r="E2310" s="8" t="s">
        <v>63</v>
      </c>
      <c r="F2310" s="8">
        <v>0</v>
      </c>
      <c r="G2310" s="8">
        <v>3</v>
      </c>
      <c r="H2310" s="6" t="s">
        <v>344</v>
      </c>
      <c r="I2310" s="176" t="s">
        <v>11389</v>
      </c>
      <c r="J2310" s="176" t="s">
        <v>11389</v>
      </c>
      <c r="K2310" s="176" t="s">
        <v>11388</v>
      </c>
      <c r="L2310" s="8">
        <v>14</v>
      </c>
      <c r="M2310" s="116"/>
      <c r="P23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&lt;tr&gt;&lt;td&gt;61103-0300&lt;/td&gt;&lt;td&gt;125mm encasement pipe, galvanized steel&lt;/td&gt;&lt;td&gt;m&lt;/td&gt;&lt;td&gt;5-INCH ENCASEMENT PIPE, GALVANIZED STEEL&lt;/td&gt;&lt;td&gt;LNFT&lt;/td&gt;&lt;td&gt;0&lt;/td&gt;&lt;td&gt;3&lt;/td&gt;&lt;td&gt;N&lt;/td&gt;&lt;td&gt; &lt;/td&gt;&lt;td&gt;&lt;/td&gt;&lt;/tr&gt;</v>
      </c>
      <c r="Q2310" s="106" t="str">
        <f>IF(PayItems[[#This Row],[Date Added / Modified]]&gt;0,TEXT(PayItems[[#This Row],[Date Added / Modified]],"m/d/yyy"),"")</f>
        <v/>
      </c>
    </row>
    <row r="2311" spans="1:17" x14ac:dyDescent="0.2">
      <c r="A2311" s="6" t="s">
        <v>5080</v>
      </c>
      <c r="B2311" s="8" t="s">
        <v>5081</v>
      </c>
      <c r="C2311" s="6" t="s">
        <v>110</v>
      </c>
      <c r="D2311" s="8" t="s">
        <v>5082</v>
      </c>
      <c r="E2311" s="8" t="s">
        <v>63</v>
      </c>
      <c r="F2311" s="8">
        <v>0</v>
      </c>
      <c r="G2311" s="8">
        <v>3</v>
      </c>
      <c r="H2311" s="6" t="s">
        <v>344</v>
      </c>
      <c r="I2311" s="176" t="s">
        <v>11389</v>
      </c>
      <c r="J2311" s="176" t="s">
        <v>11389</v>
      </c>
      <c r="K2311" s="176" t="s">
        <v>11388</v>
      </c>
      <c r="L2311" s="8">
        <v>14</v>
      </c>
      <c r="M2311" s="116"/>
      <c r="P23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&lt;tr&gt;&lt;td&gt;61103-0400&lt;/td&gt;&lt;td&gt;125mm encasement pipe, polyvinyl chloride (PVC)&lt;/td&gt;&lt;td&gt;m&lt;/td&gt;&lt;td&gt;5-INCH ENCASEMENT PIPE, POLYVINYL CHLORIDE (PVC)&lt;/td&gt;&lt;td&gt;LNFT&lt;/td&gt;&lt;td&gt;0&lt;/td&gt;&lt;td&gt;3&lt;/td&gt;&lt;td&gt;N&lt;/td&gt;&lt;td&gt; &lt;/td&gt;&lt;td&gt;&lt;/td&gt;&lt;/tr&gt;</v>
      </c>
      <c r="Q2311" s="106" t="str">
        <f>IF(PayItems[[#This Row],[Date Added / Modified]]&gt;0,TEXT(PayItems[[#This Row],[Date Added / Modified]],"m/d/yyy"),"")</f>
        <v/>
      </c>
    </row>
    <row r="2312" spans="1:17" x14ac:dyDescent="0.2">
      <c r="A2312" s="6" t="s">
        <v>5083</v>
      </c>
      <c r="B2312" s="8" t="s">
        <v>10186</v>
      </c>
      <c r="C2312" s="6" t="s">
        <v>110</v>
      </c>
      <c r="D2312" s="8" t="s">
        <v>10457</v>
      </c>
      <c r="E2312" s="8" t="s">
        <v>63</v>
      </c>
      <c r="F2312" s="8">
        <v>0</v>
      </c>
      <c r="G2312" s="8">
        <v>3</v>
      </c>
      <c r="H2312" s="6" t="s">
        <v>344</v>
      </c>
      <c r="I2312" s="176" t="s">
        <v>11389</v>
      </c>
      <c r="J2312" s="176" t="s">
        <v>11389</v>
      </c>
      <c r="K2312" s="176" t="s">
        <v>11388</v>
      </c>
      <c r="L2312" s="8">
        <v>14</v>
      </c>
      <c r="M2312" s="116"/>
      <c r="P23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&lt;tr&gt;&lt;td&gt;61103-0500&lt;/td&gt;&lt;td&gt;150mm encasement pipe, galvanized steel&lt;/td&gt;&lt;td&gt;m&lt;/td&gt;&lt;td&gt;6-INCH ENCASEMENT PIPE, GALVANIZED STEEL&lt;/td&gt;&lt;td&gt;LNFT&lt;/td&gt;&lt;td&gt;0&lt;/td&gt;&lt;td&gt;3&lt;/td&gt;&lt;td&gt;N&lt;/td&gt;&lt;td&gt; &lt;/td&gt;&lt;td&gt;&lt;/td&gt;&lt;/tr&gt;</v>
      </c>
      <c r="Q2312" s="106" t="str">
        <f>IF(PayItems[[#This Row],[Date Added / Modified]]&gt;0,TEXT(PayItems[[#This Row],[Date Added / Modified]],"m/d/yyy"),"")</f>
        <v/>
      </c>
    </row>
    <row r="2313" spans="1:17" x14ac:dyDescent="0.2">
      <c r="A2313" s="6" t="s">
        <v>5084</v>
      </c>
      <c r="B2313" s="8" t="s">
        <v>5085</v>
      </c>
      <c r="C2313" s="6" t="s">
        <v>110</v>
      </c>
      <c r="D2313" s="8" t="s">
        <v>5086</v>
      </c>
      <c r="E2313" s="8" t="s">
        <v>63</v>
      </c>
      <c r="F2313" s="8">
        <v>0</v>
      </c>
      <c r="G2313" s="8">
        <v>3</v>
      </c>
      <c r="H2313" s="6" t="s">
        <v>344</v>
      </c>
      <c r="I2313" s="176" t="s">
        <v>11389</v>
      </c>
      <c r="J2313" s="176" t="s">
        <v>11389</v>
      </c>
      <c r="K2313" s="176" t="s">
        <v>11388</v>
      </c>
      <c r="L2313" s="8">
        <v>14</v>
      </c>
      <c r="M2313" s="116"/>
      <c r="P23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&lt;tr&gt;&lt;td&gt;61103-0600&lt;/td&gt;&lt;td&gt;150mm encasement pipe, polyvinyl chloride (PVC)&lt;/td&gt;&lt;td&gt;m&lt;/td&gt;&lt;td&gt;6-INCH ENCASEMENT PIPE, POLYVINYL CHLORIDE (PVC)&lt;/td&gt;&lt;td&gt;LNFT&lt;/td&gt;&lt;td&gt;0&lt;/td&gt;&lt;td&gt;3&lt;/td&gt;&lt;td&gt;N&lt;/td&gt;&lt;td&gt; &lt;/td&gt;&lt;td&gt;&lt;/td&gt;&lt;/tr&gt;</v>
      </c>
      <c r="Q2313" s="106" t="str">
        <f>IF(PayItems[[#This Row],[Date Added / Modified]]&gt;0,TEXT(PayItems[[#This Row],[Date Added / Modified]],"m/d/yyy"),"")</f>
        <v/>
      </c>
    </row>
    <row r="2314" spans="1:17" x14ac:dyDescent="0.2">
      <c r="A2314" s="6" t="s">
        <v>5087</v>
      </c>
      <c r="B2314" s="8" t="s">
        <v>10187</v>
      </c>
      <c r="C2314" s="6" t="s">
        <v>110</v>
      </c>
      <c r="D2314" s="8" t="s">
        <v>10458</v>
      </c>
      <c r="E2314" s="8" t="s">
        <v>63</v>
      </c>
      <c r="F2314" s="8">
        <v>0</v>
      </c>
      <c r="G2314" s="8">
        <v>3</v>
      </c>
      <c r="H2314" s="6" t="s">
        <v>344</v>
      </c>
      <c r="I2314" s="176" t="s">
        <v>11389</v>
      </c>
      <c r="J2314" s="176" t="s">
        <v>11389</v>
      </c>
      <c r="K2314" s="176" t="s">
        <v>11388</v>
      </c>
      <c r="L2314" s="8">
        <v>14</v>
      </c>
      <c r="M2314" s="116"/>
      <c r="P23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&lt;tr&gt;&lt;td&gt;61103-0700&lt;/td&gt;&lt;td&gt;200mm encasement pipe, galvanized steel&lt;/td&gt;&lt;td&gt;m&lt;/td&gt;&lt;td&gt;8-INCH ENCASEMENT PIPE, GALVANIZED STEEL&lt;/td&gt;&lt;td&gt;LNFT&lt;/td&gt;&lt;td&gt;0&lt;/td&gt;&lt;td&gt;3&lt;/td&gt;&lt;td&gt;N&lt;/td&gt;&lt;td&gt; &lt;/td&gt;&lt;td&gt;&lt;/td&gt;&lt;/tr&gt;</v>
      </c>
      <c r="Q2314" s="106" t="str">
        <f>IF(PayItems[[#This Row],[Date Added / Modified]]&gt;0,TEXT(PayItems[[#This Row],[Date Added / Modified]],"m/d/yyy"),"")</f>
        <v/>
      </c>
    </row>
    <row r="2315" spans="1:17" x14ac:dyDescent="0.2">
      <c r="A2315" s="6" t="s">
        <v>5088</v>
      </c>
      <c r="B2315" s="8" t="s">
        <v>5089</v>
      </c>
      <c r="C2315" s="6" t="s">
        <v>110</v>
      </c>
      <c r="D2315" s="8" t="s">
        <v>5090</v>
      </c>
      <c r="E2315" s="8" t="s">
        <v>63</v>
      </c>
      <c r="F2315" s="8">
        <v>0</v>
      </c>
      <c r="G2315" s="8">
        <v>3</v>
      </c>
      <c r="H2315" s="6" t="s">
        <v>344</v>
      </c>
      <c r="I2315" s="176" t="s">
        <v>11389</v>
      </c>
      <c r="J2315" s="176" t="s">
        <v>11389</v>
      </c>
      <c r="K2315" s="176" t="s">
        <v>11388</v>
      </c>
      <c r="L2315" s="8">
        <v>14</v>
      </c>
      <c r="M2315" s="116"/>
      <c r="P23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&lt;tr&gt;&lt;td&gt;61103-0800&lt;/td&gt;&lt;td&gt;200mm encasement pipe, polyvinyl chloride (PVC)&lt;/td&gt;&lt;td&gt;m&lt;/td&gt;&lt;td&gt;8-INCH ENCASEMENT PIPE, POLYVINYL CHLORIDE (PVC)&lt;/td&gt;&lt;td&gt;LNFT&lt;/td&gt;&lt;td&gt;0&lt;/td&gt;&lt;td&gt;3&lt;/td&gt;&lt;td&gt;N&lt;/td&gt;&lt;td&gt; &lt;/td&gt;&lt;td&gt;&lt;/td&gt;&lt;/tr&gt;</v>
      </c>
      <c r="Q2315" s="106" t="str">
        <f>IF(PayItems[[#This Row],[Date Added / Modified]]&gt;0,TEXT(PayItems[[#This Row],[Date Added / Modified]],"m/d/yyy"),"")</f>
        <v/>
      </c>
    </row>
    <row r="2316" spans="1:17" x14ac:dyDescent="0.2">
      <c r="A2316" s="6" t="s">
        <v>5091</v>
      </c>
      <c r="B2316" s="8" t="s">
        <v>10188</v>
      </c>
      <c r="C2316" s="6" t="s">
        <v>110</v>
      </c>
      <c r="D2316" s="8" t="s">
        <v>10459</v>
      </c>
      <c r="E2316" s="8" t="s">
        <v>63</v>
      </c>
      <c r="F2316" s="8">
        <v>0</v>
      </c>
      <c r="G2316" s="8">
        <v>3</v>
      </c>
      <c r="H2316" s="6" t="s">
        <v>344</v>
      </c>
      <c r="I2316" s="176" t="s">
        <v>11389</v>
      </c>
      <c r="J2316" s="176" t="s">
        <v>11389</v>
      </c>
      <c r="K2316" s="176" t="s">
        <v>11388</v>
      </c>
      <c r="L2316" s="8">
        <v>14</v>
      </c>
      <c r="M2316" s="116"/>
      <c r="P23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&lt;tr&gt;&lt;td&gt;61103-0900&lt;/td&gt;&lt;td&gt;250mm encasement pipe, galvanized steel&lt;/td&gt;&lt;td&gt;m&lt;/td&gt;&lt;td&gt;10-INCH ENCASEMENT PIPE, GALVANIZED STEEL&lt;/td&gt;&lt;td&gt;LNFT&lt;/td&gt;&lt;td&gt;0&lt;/td&gt;&lt;td&gt;3&lt;/td&gt;&lt;td&gt;N&lt;/td&gt;&lt;td&gt; &lt;/td&gt;&lt;td&gt;&lt;/td&gt;&lt;/tr&gt;</v>
      </c>
      <c r="Q2316" s="106" t="str">
        <f>IF(PayItems[[#This Row],[Date Added / Modified]]&gt;0,TEXT(PayItems[[#This Row],[Date Added / Modified]],"m/d/yyy"),"")</f>
        <v/>
      </c>
    </row>
    <row r="2317" spans="1:17" x14ac:dyDescent="0.2">
      <c r="A2317" s="6" t="s">
        <v>5092</v>
      </c>
      <c r="B2317" s="8" t="s">
        <v>5093</v>
      </c>
      <c r="C2317" s="6" t="s">
        <v>110</v>
      </c>
      <c r="D2317" s="8" t="s">
        <v>5094</v>
      </c>
      <c r="E2317" s="8" t="s">
        <v>63</v>
      </c>
      <c r="F2317" s="8">
        <v>0</v>
      </c>
      <c r="G2317" s="8">
        <v>3</v>
      </c>
      <c r="H2317" s="6" t="s">
        <v>344</v>
      </c>
      <c r="I2317" s="176" t="s">
        <v>11389</v>
      </c>
      <c r="J2317" s="176" t="s">
        <v>11389</v>
      </c>
      <c r="K2317" s="176" t="s">
        <v>11388</v>
      </c>
      <c r="L2317" s="8">
        <v>14</v>
      </c>
      <c r="M2317" s="116"/>
      <c r="P23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&lt;tr&gt;&lt;td&gt;61103-1000&lt;/td&gt;&lt;td&gt;250mm encasement pipe, polyvinyl chloride (PVC)&lt;/td&gt;&lt;td&gt;m&lt;/td&gt;&lt;td&gt;10-INCH ENCASEMENT PIPE, POLYVINYL CHLORIDE (PVC)&lt;/td&gt;&lt;td&gt;LNFT&lt;/td&gt;&lt;td&gt;0&lt;/td&gt;&lt;td&gt;3&lt;/td&gt;&lt;td&gt;N&lt;/td&gt;&lt;td&gt; &lt;/td&gt;&lt;td&gt;&lt;/td&gt;&lt;/tr&gt;</v>
      </c>
      <c r="Q2317" s="106" t="str">
        <f>IF(PayItems[[#This Row],[Date Added / Modified]]&gt;0,TEXT(PayItems[[#This Row],[Date Added / Modified]],"m/d/yyy"),"")</f>
        <v/>
      </c>
    </row>
    <row r="2318" spans="1:17" x14ac:dyDescent="0.2">
      <c r="A2318" s="6" t="s">
        <v>5095</v>
      </c>
      <c r="B2318" s="8" t="s">
        <v>10189</v>
      </c>
      <c r="C2318" s="6" t="s">
        <v>110</v>
      </c>
      <c r="D2318" s="8" t="s">
        <v>10460</v>
      </c>
      <c r="E2318" s="8" t="s">
        <v>63</v>
      </c>
      <c r="F2318" s="8">
        <v>0</v>
      </c>
      <c r="G2318" s="8">
        <v>3</v>
      </c>
      <c r="H2318" s="6" t="s">
        <v>344</v>
      </c>
      <c r="I2318" s="176" t="s">
        <v>11389</v>
      </c>
      <c r="J2318" s="176" t="s">
        <v>11389</v>
      </c>
      <c r="K2318" s="176" t="s">
        <v>11388</v>
      </c>
      <c r="L2318" s="8">
        <v>14</v>
      </c>
      <c r="M2318" s="116"/>
      <c r="P23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&lt;tr&gt;&lt;td&gt;61103-1100&lt;/td&gt;&lt;td&gt;300mm encasement pipe, galvanized steel&lt;/td&gt;&lt;td&gt;m&lt;/td&gt;&lt;td&gt;12-INCH ENCASEMENT PIPE, GALVANIZED STEEL&lt;/td&gt;&lt;td&gt;LNFT&lt;/td&gt;&lt;td&gt;0&lt;/td&gt;&lt;td&gt;3&lt;/td&gt;&lt;td&gt;N&lt;/td&gt;&lt;td&gt; &lt;/td&gt;&lt;td&gt;&lt;/td&gt;&lt;/tr&gt;</v>
      </c>
      <c r="Q2318" s="106" t="str">
        <f>IF(PayItems[[#This Row],[Date Added / Modified]]&gt;0,TEXT(PayItems[[#This Row],[Date Added / Modified]],"m/d/yyy"),"")</f>
        <v/>
      </c>
    </row>
    <row r="2319" spans="1:17" x14ac:dyDescent="0.2">
      <c r="A2319" s="6" t="s">
        <v>5096</v>
      </c>
      <c r="B2319" s="8" t="s">
        <v>5097</v>
      </c>
      <c r="C2319" s="6" t="s">
        <v>110</v>
      </c>
      <c r="D2319" s="8" t="s">
        <v>5098</v>
      </c>
      <c r="E2319" s="8" t="s">
        <v>63</v>
      </c>
      <c r="F2319" s="8">
        <v>0</v>
      </c>
      <c r="G2319" s="8">
        <v>3</v>
      </c>
      <c r="H2319" s="6" t="s">
        <v>344</v>
      </c>
      <c r="I2319" s="176" t="s">
        <v>11389</v>
      </c>
      <c r="J2319" s="176" t="s">
        <v>11389</v>
      </c>
      <c r="K2319" s="176" t="s">
        <v>11388</v>
      </c>
      <c r="L2319" s="8">
        <v>14</v>
      </c>
      <c r="M2319" s="116"/>
      <c r="P23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&lt;tr&gt;&lt;td&gt;61103-1200&lt;/td&gt;&lt;td&gt;300mm encasement pipe, polyvinyl chloride (PVC)&lt;/td&gt;&lt;td&gt;m&lt;/td&gt;&lt;td&gt;12-INCH ENCASEMENT PIPE, POLYVINYL CHLORIDE (PVC)&lt;/td&gt;&lt;td&gt;LNFT&lt;/td&gt;&lt;td&gt;0&lt;/td&gt;&lt;td&gt;3&lt;/td&gt;&lt;td&gt;N&lt;/td&gt;&lt;td&gt; &lt;/td&gt;&lt;td&gt;&lt;/td&gt;&lt;/tr&gt;</v>
      </c>
      <c r="Q2319" s="106" t="str">
        <f>IF(PayItems[[#This Row],[Date Added / Modified]]&gt;0,TEXT(PayItems[[#This Row],[Date Added / Modified]],"m/d/yyy"),"")</f>
        <v/>
      </c>
    </row>
    <row r="2320" spans="1:17" x14ac:dyDescent="0.2">
      <c r="A2320" s="6" t="s">
        <v>5099</v>
      </c>
      <c r="B2320" s="8" t="s">
        <v>10190</v>
      </c>
      <c r="C2320" s="6" t="s">
        <v>110</v>
      </c>
      <c r="D2320" s="8" t="s">
        <v>10461</v>
      </c>
      <c r="E2320" s="8" t="s">
        <v>63</v>
      </c>
      <c r="F2320" s="8">
        <v>0</v>
      </c>
      <c r="G2320" s="8">
        <v>3</v>
      </c>
      <c r="H2320" s="6" t="s">
        <v>344</v>
      </c>
      <c r="I2320" s="176" t="s">
        <v>11389</v>
      </c>
      <c r="J2320" s="176" t="s">
        <v>11389</v>
      </c>
      <c r="K2320" s="176" t="s">
        <v>11388</v>
      </c>
      <c r="L2320" s="8">
        <v>14</v>
      </c>
      <c r="M2320" s="116"/>
      <c r="P23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&lt;tr&gt;&lt;td&gt;61103-1300&lt;/td&gt;&lt;td&gt;350mm encasement pipe, galvanized steel&lt;/td&gt;&lt;td&gt;m&lt;/td&gt;&lt;td&gt;14-INCH ENCASEMENT PIPE, GALVANIZED STEEL&lt;/td&gt;&lt;td&gt;LNFT&lt;/td&gt;&lt;td&gt;0&lt;/td&gt;&lt;td&gt;3&lt;/td&gt;&lt;td&gt;N&lt;/td&gt;&lt;td&gt; &lt;/td&gt;&lt;td&gt;&lt;/td&gt;&lt;/tr&gt;</v>
      </c>
      <c r="Q2320" s="106" t="str">
        <f>IF(PayItems[[#This Row],[Date Added / Modified]]&gt;0,TEXT(PayItems[[#This Row],[Date Added / Modified]],"m/d/yyy"),"")</f>
        <v/>
      </c>
    </row>
    <row r="2321" spans="1:17" x14ac:dyDescent="0.2">
      <c r="A2321" s="6" t="s">
        <v>5100</v>
      </c>
      <c r="B2321" s="8" t="s">
        <v>5101</v>
      </c>
      <c r="C2321" s="6" t="s">
        <v>110</v>
      </c>
      <c r="D2321" s="8" t="s">
        <v>5102</v>
      </c>
      <c r="E2321" s="8" t="s">
        <v>63</v>
      </c>
      <c r="F2321" s="8">
        <v>0</v>
      </c>
      <c r="G2321" s="8">
        <v>3</v>
      </c>
      <c r="H2321" s="6" t="s">
        <v>344</v>
      </c>
      <c r="I2321" s="176" t="s">
        <v>11389</v>
      </c>
      <c r="J2321" s="176" t="s">
        <v>11389</v>
      </c>
      <c r="K2321" s="176" t="s">
        <v>11388</v>
      </c>
      <c r="L2321" s="8">
        <v>14</v>
      </c>
      <c r="M2321" s="116"/>
      <c r="P23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&lt;tr&gt;&lt;td&gt;61103-1400&lt;/td&gt;&lt;td&gt;350mm encasement pipe, polyvinyl chloride (PVC)&lt;/td&gt;&lt;td&gt;m&lt;/td&gt;&lt;td&gt;14-INCH ENCASEMENT PIPE, POLYVINYL CHLORIDE (PVC)&lt;/td&gt;&lt;td&gt;LNFT&lt;/td&gt;&lt;td&gt;0&lt;/td&gt;&lt;td&gt;3&lt;/td&gt;&lt;td&gt;N&lt;/td&gt;&lt;td&gt; &lt;/td&gt;&lt;td&gt;&lt;/td&gt;&lt;/tr&gt;</v>
      </c>
      <c r="Q2321" s="106" t="str">
        <f>IF(PayItems[[#This Row],[Date Added / Modified]]&gt;0,TEXT(PayItems[[#This Row],[Date Added / Modified]],"m/d/yyy"),"")</f>
        <v/>
      </c>
    </row>
    <row r="2322" spans="1:17" x14ac:dyDescent="0.2">
      <c r="A2322" s="6" t="s">
        <v>5103</v>
      </c>
      <c r="B2322" s="8" t="s">
        <v>5104</v>
      </c>
      <c r="C2322" s="6" t="s">
        <v>110</v>
      </c>
      <c r="D2322" s="8" t="s">
        <v>5105</v>
      </c>
      <c r="E2322" s="8" t="s">
        <v>63</v>
      </c>
      <c r="F2322" s="8">
        <v>0</v>
      </c>
      <c r="G2322" s="8">
        <v>3</v>
      </c>
      <c r="H2322" s="6" t="s">
        <v>344</v>
      </c>
      <c r="I2322" s="176" t="s">
        <v>11389</v>
      </c>
      <c r="J2322" s="176" t="s">
        <v>11389</v>
      </c>
      <c r="K2322" s="176" t="s">
        <v>11388</v>
      </c>
      <c r="L2322" s="8">
        <v>14</v>
      </c>
      <c r="M2322" s="116"/>
      <c r="P23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&lt;tr&gt;&lt;td&gt;61103-1450&lt;/td&gt;&lt;td&gt;400mm encasement pipe, galvanized steel&lt;/td&gt;&lt;td&gt;m&lt;/td&gt;&lt;td&gt;16-INCH ENCASEMENT PIPE, GALVANIZED STEEL&lt;/td&gt;&lt;td&gt;LNFT&lt;/td&gt;&lt;td&gt;0&lt;/td&gt;&lt;td&gt;3&lt;/td&gt;&lt;td&gt;N&lt;/td&gt;&lt;td&gt; &lt;/td&gt;&lt;td&gt;&lt;/td&gt;&lt;/tr&gt;</v>
      </c>
      <c r="Q2322" s="106" t="str">
        <f>IF(PayItems[[#This Row],[Date Added / Modified]]&gt;0,TEXT(PayItems[[#This Row],[Date Added / Modified]],"m/d/yyy"),"")</f>
        <v/>
      </c>
    </row>
    <row r="2323" spans="1:17" x14ac:dyDescent="0.2">
      <c r="A2323" s="6" t="s">
        <v>5106</v>
      </c>
      <c r="B2323" s="8" t="s">
        <v>5107</v>
      </c>
      <c r="C2323" s="6" t="s">
        <v>110</v>
      </c>
      <c r="D2323" s="8" t="s">
        <v>5108</v>
      </c>
      <c r="E2323" s="8" t="s">
        <v>63</v>
      </c>
      <c r="F2323" s="8">
        <v>0</v>
      </c>
      <c r="G2323" s="8">
        <v>3</v>
      </c>
      <c r="H2323" s="6" t="s">
        <v>344</v>
      </c>
      <c r="I2323" s="176" t="s">
        <v>11389</v>
      </c>
      <c r="J2323" s="176" t="s">
        <v>11389</v>
      </c>
      <c r="K2323" s="176" t="s">
        <v>11388</v>
      </c>
      <c r="L2323" s="8">
        <v>14</v>
      </c>
      <c r="M2323" s="116"/>
      <c r="P23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&lt;tr&gt;&lt;td&gt;61103-1455&lt;/td&gt;&lt;td&gt;400mm encasement pipe, steel&lt;/td&gt;&lt;td&gt;m&lt;/td&gt;&lt;td&gt;16-INCH ENCASEMENT PIPE, STEEL&lt;/td&gt;&lt;td&gt;LNFT&lt;/td&gt;&lt;td&gt;0&lt;/td&gt;&lt;td&gt;3&lt;/td&gt;&lt;td&gt;N&lt;/td&gt;&lt;td&gt; &lt;/td&gt;&lt;td&gt;&lt;/td&gt;&lt;/tr&gt;</v>
      </c>
      <c r="Q2323" s="106" t="str">
        <f>IF(PayItems[[#This Row],[Date Added / Modified]]&gt;0,TEXT(PayItems[[#This Row],[Date Added / Modified]],"m/d/yyy"),"")</f>
        <v/>
      </c>
    </row>
    <row r="2324" spans="1:17" x14ac:dyDescent="0.2">
      <c r="A2324" s="6" t="s">
        <v>5109</v>
      </c>
      <c r="B2324" s="8" t="s">
        <v>5110</v>
      </c>
      <c r="C2324" s="6" t="s">
        <v>110</v>
      </c>
      <c r="D2324" s="8" t="s">
        <v>5111</v>
      </c>
      <c r="E2324" s="8" t="s">
        <v>63</v>
      </c>
      <c r="F2324" s="8">
        <v>0</v>
      </c>
      <c r="G2324" s="8">
        <v>3</v>
      </c>
      <c r="H2324" s="6" t="s">
        <v>344</v>
      </c>
      <c r="I2324" s="176" t="s">
        <v>11389</v>
      </c>
      <c r="J2324" s="176" t="s">
        <v>11389</v>
      </c>
      <c r="K2324" s="176" t="s">
        <v>11388</v>
      </c>
      <c r="L2324" s="8">
        <v>14</v>
      </c>
      <c r="M2324" s="116"/>
      <c r="P23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&lt;tr&gt;&lt;td&gt;61103-1480&lt;/td&gt;&lt;td&gt;500mm encasement pipe, steel&lt;/td&gt;&lt;td&gt;m&lt;/td&gt;&lt;td&gt;20-INCH ENCASEMENT PIPE, STEEL&lt;/td&gt;&lt;td&gt;LNFT&lt;/td&gt;&lt;td&gt;0&lt;/td&gt;&lt;td&gt;3&lt;/td&gt;&lt;td&gt;N&lt;/td&gt;&lt;td&gt; &lt;/td&gt;&lt;td&gt;&lt;/td&gt;&lt;/tr&gt;</v>
      </c>
      <c r="Q2324" s="106" t="str">
        <f>IF(PayItems[[#This Row],[Date Added / Modified]]&gt;0,TEXT(PayItems[[#This Row],[Date Added / Modified]],"m/d/yyy"),"")</f>
        <v/>
      </c>
    </row>
    <row r="2325" spans="1:17" x14ac:dyDescent="0.2">
      <c r="A2325" s="6" t="s">
        <v>5112</v>
      </c>
      <c r="B2325" s="8" t="s">
        <v>10191</v>
      </c>
      <c r="C2325" s="6" t="s">
        <v>110</v>
      </c>
      <c r="D2325" s="8" t="s">
        <v>10462</v>
      </c>
      <c r="E2325" s="8" t="s">
        <v>63</v>
      </c>
      <c r="F2325" s="8">
        <v>0</v>
      </c>
      <c r="G2325" s="8">
        <v>3</v>
      </c>
      <c r="H2325" s="6" t="s">
        <v>344</v>
      </c>
      <c r="I2325" s="176" t="s">
        <v>11389</v>
      </c>
      <c r="J2325" s="176" t="s">
        <v>11389</v>
      </c>
      <c r="K2325" s="176" t="s">
        <v>11388</v>
      </c>
      <c r="L2325" s="8">
        <v>14</v>
      </c>
      <c r="M2325" s="116"/>
      <c r="P23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&lt;tr&gt;&lt;td&gt;61103-1500&lt;/td&gt;&lt;td&gt;600mm encasement pipe, galvanized steel&lt;/td&gt;&lt;td&gt;m&lt;/td&gt;&lt;td&gt;24-INCH ENCASEMENT PIPE, GALVANIZED STEEL&lt;/td&gt;&lt;td&gt;LNFT&lt;/td&gt;&lt;td&gt;0&lt;/td&gt;&lt;td&gt;3&lt;/td&gt;&lt;td&gt;N&lt;/td&gt;&lt;td&gt; &lt;/td&gt;&lt;td&gt;&lt;/td&gt;&lt;/tr&gt;</v>
      </c>
      <c r="Q2325" s="106" t="str">
        <f>IF(PayItems[[#This Row],[Date Added / Modified]]&gt;0,TEXT(PayItems[[#This Row],[Date Added / Modified]],"m/d/yyy"),"")</f>
        <v/>
      </c>
    </row>
    <row r="2326" spans="1:17" x14ac:dyDescent="0.2">
      <c r="A2326" s="6" t="s">
        <v>5113</v>
      </c>
      <c r="B2326" s="8" t="s">
        <v>5114</v>
      </c>
      <c r="C2326" s="6" t="s">
        <v>110</v>
      </c>
      <c r="D2326" s="8" t="s">
        <v>5115</v>
      </c>
      <c r="E2326" s="8" t="s">
        <v>63</v>
      </c>
      <c r="F2326" s="8">
        <v>0</v>
      </c>
      <c r="G2326" s="8">
        <v>3</v>
      </c>
      <c r="H2326" s="6" t="s">
        <v>344</v>
      </c>
      <c r="I2326" s="176" t="s">
        <v>11389</v>
      </c>
      <c r="J2326" s="176" t="s">
        <v>11389</v>
      </c>
      <c r="K2326" s="176" t="s">
        <v>11388</v>
      </c>
      <c r="L2326" s="8">
        <v>14</v>
      </c>
      <c r="M2326" s="116"/>
      <c r="P23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&lt;tr&gt;&lt;td&gt;61103-1600&lt;/td&gt;&lt;td&gt;600mm encasement pipe, polyvinyl chloride (PVC)&lt;/td&gt;&lt;td&gt;m&lt;/td&gt;&lt;td&gt;24-INCH ENCASEMENT PIPE, POLYVINYL CHLORIDE (PVC)&lt;/td&gt;&lt;td&gt;LNFT&lt;/td&gt;&lt;td&gt;0&lt;/td&gt;&lt;td&gt;3&lt;/td&gt;&lt;td&gt;N&lt;/td&gt;&lt;td&gt; &lt;/td&gt;&lt;td&gt;&lt;/td&gt;&lt;/tr&gt;</v>
      </c>
      <c r="Q2326" s="106" t="str">
        <f>IF(PayItems[[#This Row],[Date Added / Modified]]&gt;0,TEXT(PayItems[[#This Row],[Date Added / Modified]],"m/d/yyy"),"")</f>
        <v/>
      </c>
    </row>
    <row r="2327" spans="1:17" x14ac:dyDescent="0.2">
      <c r="A2327" s="6" t="s">
        <v>5116</v>
      </c>
      <c r="B2327" s="8" t="s">
        <v>10192</v>
      </c>
      <c r="C2327" s="6" t="s">
        <v>110</v>
      </c>
      <c r="D2327" s="8" t="s">
        <v>10463</v>
      </c>
      <c r="E2327" s="8" t="s">
        <v>63</v>
      </c>
      <c r="F2327" s="8">
        <v>0</v>
      </c>
      <c r="G2327" s="8">
        <v>3</v>
      </c>
      <c r="H2327" s="6" t="s">
        <v>344</v>
      </c>
      <c r="I2327" s="176" t="s">
        <v>11389</v>
      </c>
      <c r="J2327" s="176" t="s">
        <v>11389</v>
      </c>
      <c r="K2327" s="176" t="s">
        <v>11388</v>
      </c>
      <c r="L2327" s="8">
        <v>14</v>
      </c>
      <c r="M2327" s="116"/>
      <c r="P23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&lt;tr&gt;&lt;td&gt;61103-2200&lt;/td&gt;&lt;td&gt;1050mm encasement pipe, galvanized steel&lt;/td&gt;&lt;td&gt;m&lt;/td&gt;&lt;td&gt;42-INCH ENCASEMENT PIPE, GALVANIZED STEEL&lt;/td&gt;&lt;td&gt;LNFT&lt;/td&gt;&lt;td&gt;0&lt;/td&gt;&lt;td&gt;3&lt;/td&gt;&lt;td&gt;N&lt;/td&gt;&lt;td&gt; &lt;/td&gt;&lt;td&gt;&lt;/td&gt;&lt;/tr&gt;</v>
      </c>
      <c r="Q2327" s="106" t="str">
        <f>IF(PayItems[[#This Row],[Date Added / Modified]]&gt;0,TEXT(PayItems[[#This Row],[Date Added / Modified]],"m/d/yyy"),"")</f>
        <v/>
      </c>
    </row>
    <row r="2328" spans="1:17" x14ac:dyDescent="0.2">
      <c r="A2328" s="6" t="s">
        <v>5117</v>
      </c>
      <c r="B2328" s="8" t="s">
        <v>5118</v>
      </c>
      <c r="C2328" s="6" t="s">
        <v>6</v>
      </c>
      <c r="D2328" s="8" t="s">
        <v>5119</v>
      </c>
      <c r="E2328" s="8" t="s">
        <v>59</v>
      </c>
      <c r="F2328" s="8">
        <v>0</v>
      </c>
      <c r="G2328" s="8">
        <v>3</v>
      </c>
      <c r="H2328" s="6" t="s">
        <v>344</v>
      </c>
      <c r="I2328" s="176" t="s">
        <v>11389</v>
      </c>
      <c r="J2328" s="176" t="s">
        <v>11389</v>
      </c>
      <c r="K2328" s="176" t="s">
        <v>11388</v>
      </c>
      <c r="L2328" s="8">
        <v>14</v>
      </c>
      <c r="M2328" s="116"/>
      <c r="P23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&lt;tr&gt;&lt;td&gt;61104-0100&lt;/td&gt;&lt;td&gt;Valve, butterfly&lt;/td&gt;&lt;td&gt;Each&lt;/td&gt;&lt;td&gt;VALVE, BUTTERFLY&lt;/td&gt;&lt;td&gt;EACH&lt;/td&gt;&lt;td&gt;0&lt;/td&gt;&lt;td&gt;3&lt;/td&gt;&lt;td&gt;N&lt;/td&gt;&lt;td&gt; &lt;/td&gt;&lt;td&gt;&lt;/td&gt;&lt;/tr&gt;</v>
      </c>
      <c r="Q2328" s="106" t="str">
        <f>IF(PayItems[[#This Row],[Date Added / Modified]]&gt;0,TEXT(PayItems[[#This Row],[Date Added / Modified]],"m/d/yyy"),"")</f>
        <v/>
      </c>
    </row>
    <row r="2329" spans="1:17" x14ac:dyDescent="0.2">
      <c r="A2329" s="6" t="s">
        <v>5120</v>
      </c>
      <c r="B2329" s="8" t="s">
        <v>5121</v>
      </c>
      <c r="C2329" s="6" t="s">
        <v>6</v>
      </c>
      <c r="D2329" s="8" t="s">
        <v>5122</v>
      </c>
      <c r="E2329" s="8" t="s">
        <v>59</v>
      </c>
      <c r="F2329" s="8">
        <v>0</v>
      </c>
      <c r="G2329" s="8">
        <v>3</v>
      </c>
      <c r="H2329" s="6" t="s">
        <v>344</v>
      </c>
      <c r="I2329" s="176" t="s">
        <v>11389</v>
      </c>
      <c r="J2329" s="176" t="s">
        <v>11389</v>
      </c>
      <c r="K2329" s="176" t="s">
        <v>11388</v>
      </c>
      <c r="L2329" s="8">
        <v>14</v>
      </c>
      <c r="M2329" s="116"/>
      <c r="P23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&lt;tr&gt;&lt;td&gt;61104-0200&lt;/td&gt;&lt;td&gt;Valve, air release&lt;/td&gt;&lt;td&gt;Each&lt;/td&gt;&lt;td&gt;VALVE, AIR RELEASE&lt;/td&gt;&lt;td&gt;EACH&lt;/td&gt;&lt;td&gt;0&lt;/td&gt;&lt;td&gt;3&lt;/td&gt;&lt;td&gt;N&lt;/td&gt;&lt;td&gt; &lt;/td&gt;&lt;td&gt;&lt;/td&gt;&lt;/tr&gt;</v>
      </c>
      <c r="Q2329" s="106" t="str">
        <f>IF(PayItems[[#This Row],[Date Added / Modified]]&gt;0,TEXT(PayItems[[#This Row],[Date Added / Modified]],"m/d/yyy"),"")</f>
        <v/>
      </c>
    </row>
    <row r="2330" spans="1:17" x14ac:dyDescent="0.2">
      <c r="A2330" s="6" t="s">
        <v>5123</v>
      </c>
      <c r="B2330" s="8" t="s">
        <v>5124</v>
      </c>
      <c r="C2330" s="6" t="s">
        <v>6</v>
      </c>
      <c r="D2330" s="8" t="s">
        <v>5125</v>
      </c>
      <c r="E2330" s="8" t="s">
        <v>59</v>
      </c>
      <c r="F2330" s="8">
        <v>0</v>
      </c>
      <c r="G2330" s="8">
        <v>3</v>
      </c>
      <c r="H2330" s="6" t="s">
        <v>344</v>
      </c>
      <c r="I2330" s="176" t="s">
        <v>11389</v>
      </c>
      <c r="J2330" s="176" t="s">
        <v>11389</v>
      </c>
      <c r="K2330" s="176" t="s">
        <v>11388</v>
      </c>
      <c r="L2330" s="8">
        <v>14</v>
      </c>
      <c r="M2330" s="116"/>
      <c r="P23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&lt;tr&gt;&lt;td&gt;61104-0300&lt;/td&gt;&lt;td&gt;Valve, blow-off&lt;/td&gt;&lt;td&gt;Each&lt;/td&gt;&lt;td&gt;VALVE, BLOW-OFF&lt;/td&gt;&lt;td&gt;EACH&lt;/td&gt;&lt;td&gt;0&lt;/td&gt;&lt;td&gt;3&lt;/td&gt;&lt;td&gt;N&lt;/td&gt;&lt;td&gt; &lt;/td&gt;&lt;td&gt;&lt;/td&gt;&lt;/tr&gt;</v>
      </c>
      <c r="Q2330" s="106" t="str">
        <f>IF(PayItems[[#This Row],[Date Added / Modified]]&gt;0,TEXT(PayItems[[#This Row],[Date Added / Modified]],"m/d/yyy"),"")</f>
        <v/>
      </c>
    </row>
    <row r="2331" spans="1:17" x14ac:dyDescent="0.2">
      <c r="A2331" s="6" t="s">
        <v>5126</v>
      </c>
      <c r="B2331" s="8" t="s">
        <v>5127</v>
      </c>
      <c r="C2331" s="6" t="s">
        <v>6</v>
      </c>
      <c r="D2331" s="8" t="s">
        <v>5128</v>
      </c>
      <c r="E2331" s="8" t="s">
        <v>59</v>
      </c>
      <c r="F2331" s="8">
        <v>0</v>
      </c>
      <c r="G2331" s="8">
        <v>3</v>
      </c>
      <c r="H2331" s="6" t="s">
        <v>344</v>
      </c>
      <c r="I2331" s="176" t="s">
        <v>11389</v>
      </c>
      <c r="J2331" s="176" t="s">
        <v>11389</v>
      </c>
      <c r="K2331" s="176" t="s">
        <v>11388</v>
      </c>
      <c r="L2331" s="8">
        <v>14</v>
      </c>
      <c r="M2331" s="116"/>
      <c r="P23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&lt;tr&gt;&lt;td&gt;61104-0400&lt;/td&gt;&lt;td&gt;Valve, gate&lt;/td&gt;&lt;td&gt;Each&lt;/td&gt;&lt;td&gt;VALVE, GATE&lt;/td&gt;&lt;td&gt;EACH&lt;/td&gt;&lt;td&gt;0&lt;/td&gt;&lt;td&gt;3&lt;/td&gt;&lt;td&gt;N&lt;/td&gt;&lt;td&gt; &lt;/td&gt;&lt;td&gt;&lt;/td&gt;&lt;/tr&gt;</v>
      </c>
      <c r="Q2331" s="106" t="str">
        <f>IF(PayItems[[#This Row],[Date Added / Modified]]&gt;0,TEXT(PayItems[[#This Row],[Date Added / Modified]],"m/d/yyy"),"")</f>
        <v/>
      </c>
    </row>
    <row r="2332" spans="1:17" x14ac:dyDescent="0.2">
      <c r="A2332" s="6" t="s">
        <v>5129</v>
      </c>
      <c r="B2332" s="6" t="s">
        <v>5130</v>
      </c>
      <c r="C2332" s="6" t="s">
        <v>6</v>
      </c>
      <c r="D2332" s="6" t="s">
        <v>5131</v>
      </c>
      <c r="E2332" s="8" t="s">
        <v>59</v>
      </c>
      <c r="F2332" s="8">
        <v>0</v>
      </c>
      <c r="G2332" s="8">
        <v>3</v>
      </c>
      <c r="H2332" s="6" t="s">
        <v>344</v>
      </c>
      <c r="I2332" s="176" t="s">
        <v>11389</v>
      </c>
      <c r="J2332" s="176" t="s">
        <v>11389</v>
      </c>
      <c r="K2332" s="176" t="s">
        <v>11388</v>
      </c>
      <c r="L2332" s="8">
        <v>14</v>
      </c>
      <c r="M2332" s="116"/>
      <c r="P23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&lt;tr&gt;&lt;td&gt;61104-0500&lt;/td&gt;&lt;td&gt;Valve, gate, 40mm&lt;/td&gt;&lt;td&gt;Each&lt;/td&gt;&lt;td&gt;VALVE, GATE, 1 1/2-INCH&lt;/td&gt;&lt;td&gt;EACH&lt;/td&gt;&lt;td&gt;0&lt;/td&gt;&lt;td&gt;3&lt;/td&gt;&lt;td&gt;N&lt;/td&gt;&lt;td&gt; &lt;/td&gt;&lt;td&gt;&lt;/td&gt;&lt;/tr&gt;</v>
      </c>
      <c r="Q2332" s="106" t="str">
        <f>IF(PayItems[[#This Row],[Date Added / Modified]]&gt;0,TEXT(PayItems[[#This Row],[Date Added / Modified]],"m/d/yyy"),"")</f>
        <v/>
      </c>
    </row>
    <row r="2333" spans="1:17" x14ac:dyDescent="0.2">
      <c r="A2333" s="6" t="s">
        <v>5132</v>
      </c>
      <c r="B2333" s="6" t="s">
        <v>5133</v>
      </c>
      <c r="C2333" s="6" t="s">
        <v>6</v>
      </c>
      <c r="D2333" s="6" t="s">
        <v>5134</v>
      </c>
      <c r="E2333" s="8" t="s">
        <v>59</v>
      </c>
      <c r="F2333" s="8">
        <v>0</v>
      </c>
      <c r="G2333" s="8">
        <v>3</v>
      </c>
      <c r="H2333" s="6" t="s">
        <v>344</v>
      </c>
      <c r="I2333" s="176" t="s">
        <v>11389</v>
      </c>
      <c r="J2333" s="176" t="s">
        <v>11389</v>
      </c>
      <c r="K2333" s="176" t="s">
        <v>11388</v>
      </c>
      <c r="L2333" s="8">
        <v>14</v>
      </c>
      <c r="M2333" s="116"/>
      <c r="P23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&lt;tr&gt;&lt;td&gt;61104-0600&lt;/td&gt;&lt;td&gt;Valve, gate, 50mm&lt;/td&gt;&lt;td&gt;Each&lt;/td&gt;&lt;td&gt;VALVE, GATE, 2-INCH&lt;/td&gt;&lt;td&gt;EACH&lt;/td&gt;&lt;td&gt;0&lt;/td&gt;&lt;td&gt;3&lt;/td&gt;&lt;td&gt;N&lt;/td&gt;&lt;td&gt; &lt;/td&gt;&lt;td&gt;&lt;/td&gt;&lt;/tr&gt;</v>
      </c>
      <c r="Q2333" s="106" t="str">
        <f>IF(PayItems[[#This Row],[Date Added / Modified]]&gt;0,TEXT(PayItems[[#This Row],[Date Added / Modified]],"m/d/yyy"),"")</f>
        <v/>
      </c>
    </row>
    <row r="2334" spans="1:17" x14ac:dyDescent="0.2">
      <c r="A2334" s="6" t="s">
        <v>5135</v>
      </c>
      <c r="B2334" s="8" t="s">
        <v>5136</v>
      </c>
      <c r="C2334" s="6" t="s">
        <v>6</v>
      </c>
      <c r="D2334" s="8" t="s">
        <v>5137</v>
      </c>
      <c r="E2334" s="8" t="s">
        <v>59</v>
      </c>
      <c r="F2334" s="8">
        <v>0</v>
      </c>
      <c r="G2334" s="8">
        <v>3</v>
      </c>
      <c r="H2334" s="6" t="s">
        <v>344</v>
      </c>
      <c r="I2334" s="176" t="s">
        <v>11389</v>
      </c>
      <c r="J2334" s="176" t="s">
        <v>11389</v>
      </c>
      <c r="K2334" s="176" t="s">
        <v>11388</v>
      </c>
      <c r="L2334" s="8">
        <v>14</v>
      </c>
      <c r="M2334" s="116"/>
      <c r="P23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&lt;tr&gt;&lt;td&gt;61104-0700&lt;/td&gt;&lt;td&gt;Valve, gate, 100mm&lt;/td&gt;&lt;td&gt;Each&lt;/td&gt;&lt;td&gt;VALVE, GATE, 4-INCH&lt;/td&gt;&lt;td&gt;EACH&lt;/td&gt;&lt;td&gt;0&lt;/td&gt;&lt;td&gt;3&lt;/td&gt;&lt;td&gt;N&lt;/td&gt;&lt;td&gt; &lt;/td&gt;&lt;td&gt;&lt;/td&gt;&lt;/tr&gt;</v>
      </c>
      <c r="Q2334" s="106" t="str">
        <f>IF(PayItems[[#This Row],[Date Added / Modified]]&gt;0,TEXT(PayItems[[#This Row],[Date Added / Modified]],"m/d/yyy"),"")</f>
        <v/>
      </c>
    </row>
    <row r="2335" spans="1:17" x14ac:dyDescent="0.2">
      <c r="A2335" s="6" t="s">
        <v>5138</v>
      </c>
      <c r="B2335" s="8" t="s">
        <v>5139</v>
      </c>
      <c r="C2335" s="6" t="s">
        <v>6</v>
      </c>
      <c r="D2335" s="8" t="s">
        <v>5140</v>
      </c>
      <c r="E2335" s="8" t="s">
        <v>59</v>
      </c>
      <c r="F2335" s="8">
        <v>0</v>
      </c>
      <c r="G2335" s="8">
        <v>3</v>
      </c>
      <c r="H2335" s="6" t="s">
        <v>344</v>
      </c>
      <c r="I2335" s="176" t="s">
        <v>11389</v>
      </c>
      <c r="J2335" s="176" t="s">
        <v>11389</v>
      </c>
      <c r="K2335" s="176" t="s">
        <v>11388</v>
      </c>
      <c r="L2335" s="8">
        <v>14</v>
      </c>
      <c r="M2335" s="116"/>
      <c r="P23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&lt;tr&gt;&lt;td&gt;61104-0800&lt;/td&gt;&lt;td&gt;Valve, gate, 150mm&lt;/td&gt;&lt;td&gt;Each&lt;/td&gt;&lt;td&gt;VALVE, GATE, 6-INCH&lt;/td&gt;&lt;td&gt;EACH&lt;/td&gt;&lt;td&gt;0&lt;/td&gt;&lt;td&gt;3&lt;/td&gt;&lt;td&gt;N&lt;/td&gt;&lt;td&gt; &lt;/td&gt;&lt;td&gt;&lt;/td&gt;&lt;/tr&gt;</v>
      </c>
      <c r="Q2335" s="106" t="str">
        <f>IF(PayItems[[#This Row],[Date Added / Modified]]&gt;0,TEXT(PayItems[[#This Row],[Date Added / Modified]],"m/d/yyy"),"")</f>
        <v/>
      </c>
    </row>
    <row r="2336" spans="1:17" x14ac:dyDescent="0.2">
      <c r="A2336" s="6" t="s">
        <v>5141</v>
      </c>
      <c r="B2336" s="8" t="s">
        <v>5142</v>
      </c>
      <c r="C2336" s="6" t="s">
        <v>6</v>
      </c>
      <c r="D2336" s="8" t="s">
        <v>5143</v>
      </c>
      <c r="E2336" s="8" t="s">
        <v>59</v>
      </c>
      <c r="F2336" s="8">
        <v>0</v>
      </c>
      <c r="G2336" s="8">
        <v>3</v>
      </c>
      <c r="H2336" s="6" t="s">
        <v>344</v>
      </c>
      <c r="I2336" s="176" t="s">
        <v>11389</v>
      </c>
      <c r="J2336" s="176" t="s">
        <v>11389</v>
      </c>
      <c r="K2336" s="176" t="s">
        <v>11388</v>
      </c>
      <c r="L2336" s="8">
        <v>14</v>
      </c>
      <c r="M2336" s="116"/>
      <c r="P23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&lt;tr&gt;&lt;td&gt;61104-0900&lt;/td&gt;&lt;td&gt;Valve, gate, 200mm&lt;/td&gt;&lt;td&gt;Each&lt;/td&gt;&lt;td&gt;VALVE, GATE, 8-INCH&lt;/td&gt;&lt;td&gt;EACH&lt;/td&gt;&lt;td&gt;0&lt;/td&gt;&lt;td&gt;3&lt;/td&gt;&lt;td&gt;N&lt;/td&gt;&lt;td&gt; &lt;/td&gt;&lt;td&gt;&lt;/td&gt;&lt;/tr&gt;</v>
      </c>
      <c r="Q2336" s="106" t="str">
        <f>IF(PayItems[[#This Row],[Date Added / Modified]]&gt;0,TEXT(PayItems[[#This Row],[Date Added / Modified]],"m/d/yyy"),"")</f>
        <v/>
      </c>
    </row>
    <row r="2337" spans="1:17" s="88" customFormat="1" x14ac:dyDescent="0.2">
      <c r="A2337" s="6" t="s">
        <v>5144</v>
      </c>
      <c r="B2337" s="8" t="s">
        <v>5145</v>
      </c>
      <c r="C2337" s="6" t="s">
        <v>6</v>
      </c>
      <c r="D2337" s="8" t="s">
        <v>5146</v>
      </c>
      <c r="E2337" s="8" t="s">
        <v>59</v>
      </c>
      <c r="F2337" s="8">
        <v>0</v>
      </c>
      <c r="G2337" s="8">
        <v>3</v>
      </c>
      <c r="H2337" s="6" t="s">
        <v>344</v>
      </c>
      <c r="I2337" s="176" t="s">
        <v>11389</v>
      </c>
      <c r="J2337" s="176" t="s">
        <v>11389</v>
      </c>
      <c r="K2337" s="176" t="s">
        <v>11388</v>
      </c>
      <c r="L2337" s="8">
        <v>14</v>
      </c>
      <c r="M2337" s="116"/>
      <c r="N2337" s="6"/>
      <c r="O2337" s="6"/>
      <c r="P23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&lt;tr&gt;&lt;td&gt;61104-0950&lt;/td&gt;&lt;td&gt;Valve, gate, 250mm&lt;/td&gt;&lt;td&gt;Each&lt;/td&gt;&lt;td&gt;VALVE, GATE, 10-INCH&lt;/td&gt;&lt;td&gt;EACH&lt;/td&gt;&lt;td&gt;0&lt;/td&gt;&lt;td&gt;3&lt;/td&gt;&lt;td&gt;N&lt;/td&gt;&lt;td&gt; &lt;/td&gt;&lt;td&gt;&lt;/td&gt;&lt;/tr&gt;</v>
      </c>
      <c r="Q2337" s="106" t="str">
        <f>IF(PayItems[[#This Row],[Date Added / Modified]]&gt;0,TEXT(PayItems[[#This Row],[Date Added / Modified]],"m/d/yyy"),"")</f>
        <v/>
      </c>
    </row>
    <row r="2338" spans="1:17" x14ac:dyDescent="0.2">
      <c r="A2338" s="6" t="s">
        <v>5147</v>
      </c>
      <c r="B2338" s="8" t="s">
        <v>5148</v>
      </c>
      <c r="C2338" s="6" t="s">
        <v>6</v>
      </c>
      <c r="D2338" s="8" t="s">
        <v>5149</v>
      </c>
      <c r="E2338" s="8" t="s">
        <v>59</v>
      </c>
      <c r="F2338" s="8">
        <v>0</v>
      </c>
      <c r="G2338" s="8">
        <v>3</v>
      </c>
      <c r="H2338" s="6" t="s">
        <v>344</v>
      </c>
      <c r="I2338" s="176" t="s">
        <v>11389</v>
      </c>
      <c r="J2338" s="176" t="s">
        <v>11389</v>
      </c>
      <c r="K2338" s="176" t="s">
        <v>11388</v>
      </c>
      <c r="L2338" s="8">
        <v>14</v>
      </c>
      <c r="M2338" s="116"/>
      <c r="P23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&lt;tr&gt;&lt;td&gt;61104-1000&lt;/td&gt;&lt;td&gt;Valve, gate, 300mm&lt;/td&gt;&lt;td&gt;Each&lt;/td&gt;&lt;td&gt;VALVE, GATE, 12-INCH&lt;/td&gt;&lt;td&gt;EACH&lt;/td&gt;&lt;td&gt;0&lt;/td&gt;&lt;td&gt;3&lt;/td&gt;&lt;td&gt;N&lt;/td&gt;&lt;td&gt; &lt;/td&gt;&lt;td&gt;&lt;/td&gt;&lt;/tr&gt;</v>
      </c>
      <c r="Q2338" s="106" t="str">
        <f>IF(PayItems[[#This Row],[Date Added / Modified]]&gt;0,TEXT(PayItems[[#This Row],[Date Added / Modified]],"m/d/yyy"),"")</f>
        <v/>
      </c>
    </row>
    <row r="2339" spans="1:17" x14ac:dyDescent="0.2">
      <c r="A2339" s="6" t="s">
        <v>5150</v>
      </c>
      <c r="B2339" s="8" t="s">
        <v>5151</v>
      </c>
      <c r="C2339" s="6" t="s">
        <v>6</v>
      </c>
      <c r="D2339" s="8" t="s">
        <v>5152</v>
      </c>
      <c r="E2339" s="8" t="s">
        <v>59</v>
      </c>
      <c r="F2339" s="8">
        <v>0</v>
      </c>
      <c r="G2339" s="8">
        <v>3</v>
      </c>
      <c r="H2339" s="6" t="s">
        <v>344</v>
      </c>
      <c r="I2339" s="176" t="s">
        <v>11389</v>
      </c>
      <c r="J2339" s="176" t="s">
        <v>11389</v>
      </c>
      <c r="K2339" s="176" t="s">
        <v>11388</v>
      </c>
      <c r="L2339" s="8">
        <v>14</v>
      </c>
      <c r="M2339" s="116"/>
      <c r="P23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&lt;tr&gt;&lt;td&gt;61104-1100&lt;/td&gt;&lt;td&gt;Valve, gate, 600mm&lt;/td&gt;&lt;td&gt;Each&lt;/td&gt;&lt;td&gt;VALVE, GATE, 24-INCH&lt;/td&gt;&lt;td&gt;EACH&lt;/td&gt;&lt;td&gt;0&lt;/td&gt;&lt;td&gt;3&lt;/td&gt;&lt;td&gt;N&lt;/td&gt;&lt;td&gt; &lt;/td&gt;&lt;td&gt;&lt;/td&gt;&lt;/tr&gt;</v>
      </c>
      <c r="Q2339" s="106" t="str">
        <f>IF(PayItems[[#This Row],[Date Added / Modified]]&gt;0,TEXT(PayItems[[#This Row],[Date Added / Modified]],"m/d/yyy"),"")</f>
        <v/>
      </c>
    </row>
    <row r="2340" spans="1:17" x14ac:dyDescent="0.2">
      <c r="A2340" s="6" t="s">
        <v>5153</v>
      </c>
      <c r="B2340" s="8" t="s">
        <v>5154</v>
      </c>
      <c r="C2340" s="6" t="s">
        <v>6</v>
      </c>
      <c r="D2340" s="8" t="s">
        <v>5155</v>
      </c>
      <c r="E2340" s="8" t="s">
        <v>59</v>
      </c>
      <c r="F2340" s="8">
        <v>0</v>
      </c>
      <c r="G2340" s="8">
        <v>3</v>
      </c>
      <c r="H2340" s="6" t="s">
        <v>344</v>
      </c>
      <c r="I2340" s="176" t="s">
        <v>11389</v>
      </c>
      <c r="J2340" s="176" t="s">
        <v>11389</v>
      </c>
      <c r="K2340" s="176" t="s">
        <v>11388</v>
      </c>
      <c r="L2340" s="8">
        <v>14</v>
      </c>
      <c r="M2340" s="116"/>
      <c r="P23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&lt;tr&gt;&lt;td&gt;61104-1200&lt;/td&gt;&lt;td&gt;Valve, backflow prevention&lt;/td&gt;&lt;td&gt;Each&lt;/td&gt;&lt;td&gt;VALVE, BACKFLOW PREVENTION&lt;/td&gt;&lt;td&gt;EACH&lt;/td&gt;&lt;td&gt;0&lt;/td&gt;&lt;td&gt;3&lt;/td&gt;&lt;td&gt;N&lt;/td&gt;&lt;td&gt; &lt;/td&gt;&lt;td&gt;&lt;/td&gt;&lt;/tr&gt;</v>
      </c>
      <c r="Q2340" s="106" t="str">
        <f>IF(PayItems[[#This Row],[Date Added / Modified]]&gt;0,TEXT(PayItems[[#This Row],[Date Added / Modified]],"m/d/yyy"),"")</f>
        <v/>
      </c>
    </row>
    <row r="2341" spans="1:17" x14ac:dyDescent="0.2">
      <c r="A2341" s="6" t="s">
        <v>5156</v>
      </c>
      <c r="B2341" s="8" t="s">
        <v>5157</v>
      </c>
      <c r="C2341" s="6" t="s">
        <v>6</v>
      </c>
      <c r="D2341" s="8" t="s">
        <v>5158</v>
      </c>
      <c r="E2341" s="8" t="s">
        <v>59</v>
      </c>
      <c r="F2341" s="8">
        <v>0</v>
      </c>
      <c r="G2341" s="8">
        <v>3</v>
      </c>
      <c r="H2341" s="6" t="s">
        <v>344</v>
      </c>
      <c r="I2341" s="176" t="s">
        <v>11389</v>
      </c>
      <c r="J2341" s="176" t="s">
        <v>11389</v>
      </c>
      <c r="K2341" s="176" t="s">
        <v>11388</v>
      </c>
      <c r="L2341" s="8">
        <v>14</v>
      </c>
      <c r="M2341" s="116"/>
      <c r="P23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&lt;tr&gt;&lt;td&gt;61104-1300&lt;/td&gt;&lt;td&gt;Valve, plug&lt;/td&gt;&lt;td&gt;Each&lt;/td&gt;&lt;td&gt;VALVE, PLUG&lt;/td&gt;&lt;td&gt;EACH&lt;/td&gt;&lt;td&gt;0&lt;/td&gt;&lt;td&gt;3&lt;/td&gt;&lt;td&gt;N&lt;/td&gt;&lt;td&gt; &lt;/td&gt;&lt;td&gt;&lt;/td&gt;&lt;/tr&gt;</v>
      </c>
      <c r="Q2341" s="106" t="str">
        <f>IF(PayItems[[#This Row],[Date Added / Modified]]&gt;0,TEXT(PayItems[[#This Row],[Date Added / Modified]],"m/d/yyy"),"")</f>
        <v/>
      </c>
    </row>
    <row r="2342" spans="1:17" x14ac:dyDescent="0.2">
      <c r="A2342" s="99" t="s">
        <v>10765</v>
      </c>
      <c r="B2342" s="100" t="s">
        <v>10766</v>
      </c>
      <c r="C2342" s="95" t="s">
        <v>6</v>
      </c>
      <c r="D2342" s="96" t="s">
        <v>10767</v>
      </c>
      <c r="E2342" s="96" t="s">
        <v>59</v>
      </c>
      <c r="F2342" s="97">
        <v>0</v>
      </c>
      <c r="G2342" s="97">
        <v>3</v>
      </c>
      <c r="H2342" s="94" t="s">
        <v>344</v>
      </c>
      <c r="I2342" s="176" t="s">
        <v>11389</v>
      </c>
      <c r="J2342" s="176" t="s">
        <v>11389</v>
      </c>
      <c r="K2342" s="176" t="s">
        <v>11388</v>
      </c>
      <c r="L2342" s="98">
        <v>14</v>
      </c>
      <c r="M2342" s="119">
        <v>42401</v>
      </c>
      <c r="N2342" s="53" t="s">
        <v>9977</v>
      </c>
      <c r="O2342" s="106"/>
      <c r="P2342" s="43"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&lt;tr&gt;&lt;td&gt;61104-1400&lt;/td&gt;&lt;td&gt;Valve, check&lt;/td&gt;&lt;td&gt;Each&lt;/td&gt;&lt;td&gt;VALVE, CHECK&lt;/td&gt;&lt;td&gt;EACH&lt;/td&gt;&lt;td&gt;0&lt;/td&gt;&lt;td&gt;3&lt;/td&gt;&lt;td&gt;N&lt;/td&gt;&lt;td&gt;2/1/2016&lt;/td&gt;&lt;td&gt;&lt;/td&gt;&lt;/tr&gt;</v>
      </c>
      <c r="Q2342" s="106" t="str">
        <f>IF(PayItems[[#This Row],[Date Added / Modified]]&gt;0,TEXT(PayItems[[#This Row],[Date Added / Modified]],"m/d/yyy"),"")</f>
        <v>2/1/2016</v>
      </c>
    </row>
    <row r="2343" spans="1:17" x14ac:dyDescent="0.2">
      <c r="A2343" s="6" t="s">
        <v>5159</v>
      </c>
      <c r="B2343" s="6" t="s">
        <v>5160</v>
      </c>
      <c r="C2343" s="6" t="s">
        <v>6</v>
      </c>
      <c r="D2343" s="6" t="s">
        <v>5161</v>
      </c>
      <c r="E2343" s="8" t="s">
        <v>59</v>
      </c>
      <c r="F2343" s="8">
        <v>0</v>
      </c>
      <c r="G2343" s="8">
        <v>3</v>
      </c>
      <c r="H2343" s="6" t="s">
        <v>344</v>
      </c>
      <c r="I2343" s="176" t="s">
        <v>11389</v>
      </c>
      <c r="J2343" s="176" t="s">
        <v>11389</v>
      </c>
      <c r="K2343" s="176" t="s">
        <v>11388</v>
      </c>
      <c r="L2343" s="8">
        <v>14</v>
      </c>
      <c r="M2343" s="116"/>
      <c r="P23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&lt;tr&gt;&lt;td&gt;61105-0000&lt;/td&gt;&lt;td&gt;Valve box&lt;/td&gt;&lt;td&gt;Each&lt;/td&gt;&lt;td&gt;VALVE BOX&lt;/td&gt;&lt;td&gt;EACH&lt;/td&gt;&lt;td&gt;0&lt;/td&gt;&lt;td&gt;3&lt;/td&gt;&lt;td&gt;N&lt;/td&gt;&lt;td&gt; &lt;/td&gt;&lt;td&gt;&lt;/td&gt;&lt;/tr&gt;</v>
      </c>
      <c r="Q2343" s="106" t="str">
        <f>IF(PayItems[[#This Row],[Date Added / Modified]]&gt;0,TEXT(PayItems[[#This Row],[Date Added / Modified]],"m/d/yyy"),"")</f>
        <v/>
      </c>
    </row>
    <row r="2344" spans="1:17" s="88" customFormat="1" x14ac:dyDescent="0.2">
      <c r="A2344" s="6" t="s">
        <v>5162</v>
      </c>
      <c r="B2344" s="6" t="s">
        <v>5163</v>
      </c>
      <c r="C2344" s="6" t="s">
        <v>6</v>
      </c>
      <c r="D2344" s="6" t="s">
        <v>5164</v>
      </c>
      <c r="E2344" s="8" t="s">
        <v>59</v>
      </c>
      <c r="F2344" s="8">
        <v>0</v>
      </c>
      <c r="G2344" s="8">
        <v>3</v>
      </c>
      <c r="H2344" s="6" t="s">
        <v>344</v>
      </c>
      <c r="I2344" s="176" t="s">
        <v>11389</v>
      </c>
      <c r="J2344" s="176" t="s">
        <v>11389</v>
      </c>
      <c r="K2344" s="176" t="s">
        <v>11388</v>
      </c>
      <c r="L2344" s="8">
        <v>14</v>
      </c>
      <c r="M2344" s="116"/>
      <c r="N2344" s="6"/>
      <c r="O2344" s="6"/>
      <c r="P23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&lt;tr&gt;&lt;td&gt;61106-0000&lt;/td&gt;&lt;td&gt;Fire hydrant&lt;/td&gt;&lt;td&gt;Each&lt;/td&gt;&lt;td&gt;FIRE HYDRANT&lt;/td&gt;&lt;td&gt;EACH&lt;/td&gt;&lt;td&gt;0&lt;/td&gt;&lt;td&gt;3&lt;/td&gt;&lt;td&gt;N&lt;/td&gt;&lt;td&gt; &lt;/td&gt;&lt;td&gt;&lt;/td&gt;&lt;/tr&gt;</v>
      </c>
      <c r="Q2344" s="106" t="str">
        <f>IF(PayItems[[#This Row],[Date Added / Modified]]&gt;0,TEXT(PayItems[[#This Row],[Date Added / Modified]],"m/d/yyy"),"")</f>
        <v/>
      </c>
    </row>
    <row r="2345" spans="1:17" s="88" customFormat="1" x14ac:dyDescent="0.2">
      <c r="A2345" s="6" t="s">
        <v>5165</v>
      </c>
      <c r="B2345" s="6" t="s">
        <v>5166</v>
      </c>
      <c r="C2345" s="6" t="s">
        <v>6</v>
      </c>
      <c r="D2345" s="6" t="s">
        <v>5167</v>
      </c>
      <c r="E2345" s="8" t="s">
        <v>59</v>
      </c>
      <c r="F2345" s="8">
        <v>0</v>
      </c>
      <c r="G2345" s="8">
        <v>3</v>
      </c>
      <c r="H2345" s="6" t="s">
        <v>344</v>
      </c>
      <c r="I2345" s="176" t="s">
        <v>11389</v>
      </c>
      <c r="J2345" s="176" t="s">
        <v>11389</v>
      </c>
      <c r="K2345" s="176" t="s">
        <v>11388</v>
      </c>
      <c r="L2345" s="8">
        <v>14</v>
      </c>
      <c r="M2345" s="116"/>
      <c r="N2345" s="6"/>
      <c r="O2345" s="6"/>
      <c r="P23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&lt;tr&gt;&lt;td&gt;61106-1000&lt;/td&gt;&lt;td&gt;Fire hydrant, dry&lt;/td&gt;&lt;td&gt;Each&lt;/td&gt;&lt;td&gt;FIRE HYDRANT, DRY&lt;/td&gt;&lt;td&gt;EACH&lt;/td&gt;&lt;td&gt;0&lt;/td&gt;&lt;td&gt;3&lt;/td&gt;&lt;td&gt;N&lt;/td&gt;&lt;td&gt; &lt;/td&gt;&lt;td&gt;&lt;/td&gt;&lt;/tr&gt;</v>
      </c>
      <c r="Q2345" s="106" t="str">
        <f>IF(PayItems[[#This Row],[Date Added / Modified]]&gt;0,TEXT(PayItems[[#This Row],[Date Added / Modified]],"m/d/yyy"),"")</f>
        <v/>
      </c>
    </row>
    <row r="2346" spans="1:17" x14ac:dyDescent="0.2">
      <c r="A2346" s="6" t="s">
        <v>5168</v>
      </c>
      <c r="B2346" s="6" t="s">
        <v>5169</v>
      </c>
      <c r="C2346" s="6" t="s">
        <v>6</v>
      </c>
      <c r="D2346" s="6" t="s">
        <v>5170</v>
      </c>
      <c r="E2346" s="8" t="s">
        <v>59</v>
      </c>
      <c r="F2346" s="8">
        <v>0</v>
      </c>
      <c r="G2346" s="8">
        <v>3</v>
      </c>
      <c r="H2346" s="6" t="s">
        <v>344</v>
      </c>
      <c r="I2346" s="176" t="s">
        <v>11389</v>
      </c>
      <c r="J2346" s="176" t="s">
        <v>11389</v>
      </c>
      <c r="K2346" s="176" t="s">
        <v>11388</v>
      </c>
      <c r="L2346" s="8">
        <v>14</v>
      </c>
      <c r="M2346" s="116"/>
      <c r="P23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&lt;tr&gt;&lt;td&gt;61107-0000&lt;/td&gt;&lt;td&gt;Water meter&lt;/td&gt;&lt;td&gt;Each&lt;/td&gt;&lt;td&gt;WATER METER&lt;/td&gt;&lt;td&gt;EACH&lt;/td&gt;&lt;td&gt;0&lt;/td&gt;&lt;td&gt;3&lt;/td&gt;&lt;td&gt;N&lt;/td&gt;&lt;td&gt; &lt;/td&gt;&lt;td&gt;&lt;/td&gt;&lt;/tr&gt;</v>
      </c>
      <c r="Q2346" s="106" t="str">
        <f>IF(PayItems[[#This Row],[Date Added / Modified]]&gt;0,TEXT(PayItems[[#This Row],[Date Added / Modified]],"m/d/yyy"),"")</f>
        <v/>
      </c>
    </row>
    <row r="2347" spans="1:17" x14ac:dyDescent="0.2">
      <c r="A2347" s="6" t="s">
        <v>5171</v>
      </c>
      <c r="B2347" s="6" t="s">
        <v>5172</v>
      </c>
      <c r="C2347" s="6" t="s">
        <v>6</v>
      </c>
      <c r="D2347" s="6" t="s">
        <v>5173</v>
      </c>
      <c r="E2347" s="8" t="s">
        <v>59</v>
      </c>
      <c r="F2347" s="8">
        <v>0</v>
      </c>
      <c r="G2347" s="8">
        <v>3</v>
      </c>
      <c r="H2347" s="6" t="s">
        <v>344</v>
      </c>
      <c r="I2347" s="176" t="s">
        <v>11389</v>
      </c>
      <c r="J2347" s="176" t="s">
        <v>11389</v>
      </c>
      <c r="K2347" s="176" t="s">
        <v>11388</v>
      </c>
      <c r="L2347" s="8">
        <v>14</v>
      </c>
      <c r="M2347" s="116"/>
      <c r="P23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&lt;tr&gt;&lt;td&gt;61108-1000&lt;/td&gt;&lt;td&gt;Adjust water valve&lt;/td&gt;&lt;td&gt;Each&lt;/td&gt;&lt;td&gt;ADJUST WATER VALVE&lt;/td&gt;&lt;td&gt;EACH&lt;/td&gt;&lt;td&gt;0&lt;/td&gt;&lt;td&gt;3&lt;/td&gt;&lt;td&gt;N&lt;/td&gt;&lt;td&gt; &lt;/td&gt;&lt;td&gt;&lt;/td&gt;&lt;/tr&gt;</v>
      </c>
      <c r="Q2347" s="106" t="str">
        <f>IF(PayItems[[#This Row],[Date Added / Modified]]&gt;0,TEXT(PayItems[[#This Row],[Date Added / Modified]],"m/d/yyy"),"")</f>
        <v/>
      </c>
    </row>
    <row r="2348" spans="1:17" s="88" customFormat="1" x14ac:dyDescent="0.2">
      <c r="A2348" s="6" t="s">
        <v>5174</v>
      </c>
      <c r="B2348" s="8" t="s">
        <v>5175</v>
      </c>
      <c r="C2348" s="6" t="s">
        <v>6</v>
      </c>
      <c r="D2348" s="8" t="s">
        <v>5176</v>
      </c>
      <c r="E2348" s="8" t="s">
        <v>59</v>
      </c>
      <c r="F2348" s="8">
        <v>0</v>
      </c>
      <c r="G2348" s="8">
        <v>3</v>
      </c>
      <c r="H2348" s="6" t="s">
        <v>344</v>
      </c>
      <c r="I2348" s="176" t="s">
        <v>11389</v>
      </c>
      <c r="J2348" s="176" t="s">
        <v>11389</v>
      </c>
      <c r="K2348" s="176" t="s">
        <v>11388</v>
      </c>
      <c r="L2348" s="8">
        <v>14</v>
      </c>
      <c r="M2348" s="116"/>
      <c r="N2348" s="6"/>
      <c r="O2348" s="6"/>
      <c r="P23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&lt;tr&gt;&lt;td&gt;61108-2000&lt;/td&gt;&lt;td&gt;Adjust fire hydrant&lt;/td&gt;&lt;td&gt;Each&lt;/td&gt;&lt;td&gt;ADJUST FIRE HYDRANT&lt;/td&gt;&lt;td&gt;EACH&lt;/td&gt;&lt;td&gt;0&lt;/td&gt;&lt;td&gt;3&lt;/td&gt;&lt;td&gt;N&lt;/td&gt;&lt;td&gt; &lt;/td&gt;&lt;td&gt;&lt;/td&gt;&lt;/tr&gt;</v>
      </c>
      <c r="Q2348" s="106" t="str">
        <f>IF(PayItems[[#This Row],[Date Added / Modified]]&gt;0,TEXT(PayItems[[#This Row],[Date Added / Modified]],"m/d/yyy"),"")</f>
        <v/>
      </c>
    </row>
    <row r="2349" spans="1:17" x14ac:dyDescent="0.2">
      <c r="A2349" s="6" t="s">
        <v>5177</v>
      </c>
      <c r="B2349" s="8" t="s">
        <v>5178</v>
      </c>
      <c r="C2349" s="6" t="s">
        <v>6</v>
      </c>
      <c r="D2349" s="8" t="s">
        <v>5179</v>
      </c>
      <c r="E2349" s="8" t="s">
        <v>59</v>
      </c>
      <c r="F2349" s="8">
        <v>0</v>
      </c>
      <c r="G2349" s="8">
        <v>3</v>
      </c>
      <c r="H2349" s="6" t="s">
        <v>344</v>
      </c>
      <c r="I2349" s="176" t="s">
        <v>11389</v>
      </c>
      <c r="J2349" s="176" t="s">
        <v>11389</v>
      </c>
      <c r="K2349" s="176" t="s">
        <v>11388</v>
      </c>
      <c r="L2349" s="8">
        <v>14</v>
      </c>
      <c r="M2349" s="116"/>
      <c r="P23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&lt;tr&gt;&lt;td&gt;61108-3000&lt;/td&gt;&lt;td&gt;Adjust water meter&lt;/td&gt;&lt;td&gt;Each&lt;/td&gt;&lt;td&gt;ADJUST WATER METER&lt;/td&gt;&lt;td&gt;EACH&lt;/td&gt;&lt;td&gt;0&lt;/td&gt;&lt;td&gt;3&lt;/td&gt;&lt;td&gt;N&lt;/td&gt;&lt;td&gt; &lt;/td&gt;&lt;td&gt;&lt;/td&gt;&lt;/tr&gt;</v>
      </c>
      <c r="Q2349" s="106" t="str">
        <f>IF(PayItems[[#This Row],[Date Added / Modified]]&gt;0,TEXT(PayItems[[#This Row],[Date Added / Modified]],"m/d/yyy"),"")</f>
        <v/>
      </c>
    </row>
    <row r="2350" spans="1:17" x14ac:dyDescent="0.2">
      <c r="A2350" s="6" t="s">
        <v>5180</v>
      </c>
      <c r="B2350" s="8" t="s">
        <v>5181</v>
      </c>
      <c r="C2350" s="6" t="s">
        <v>6</v>
      </c>
      <c r="D2350" s="8" t="s">
        <v>5182</v>
      </c>
      <c r="E2350" s="8" t="s">
        <v>59</v>
      </c>
      <c r="F2350" s="8">
        <v>0</v>
      </c>
      <c r="G2350" s="8">
        <v>3</v>
      </c>
      <c r="H2350" s="6" t="s">
        <v>344</v>
      </c>
      <c r="I2350" s="176" t="s">
        <v>11389</v>
      </c>
      <c r="J2350" s="176" t="s">
        <v>11389</v>
      </c>
      <c r="K2350" s="176" t="s">
        <v>11388</v>
      </c>
      <c r="L2350" s="8">
        <v>14</v>
      </c>
      <c r="M2350" s="116"/>
      <c r="P23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&lt;tr&gt;&lt;td&gt;61108-4000&lt;/td&gt;&lt;td&gt;Adjust valve box&lt;/td&gt;&lt;td&gt;Each&lt;/td&gt;&lt;td&gt;ADJUST VALVE BOX&lt;/td&gt;&lt;td&gt;EACH&lt;/td&gt;&lt;td&gt;0&lt;/td&gt;&lt;td&gt;3&lt;/td&gt;&lt;td&gt;N&lt;/td&gt;&lt;td&gt; &lt;/td&gt;&lt;td&gt;&lt;/td&gt;&lt;/tr&gt;</v>
      </c>
      <c r="Q2350" s="106" t="str">
        <f>IF(PayItems[[#This Row],[Date Added / Modified]]&gt;0,TEXT(PayItems[[#This Row],[Date Added / Modified]],"m/d/yyy"),"")</f>
        <v/>
      </c>
    </row>
    <row r="2351" spans="1:17" x14ac:dyDescent="0.2">
      <c r="A2351" s="6" t="s">
        <v>5183</v>
      </c>
      <c r="B2351" s="8" t="s">
        <v>5184</v>
      </c>
      <c r="C2351" s="6" t="s">
        <v>6</v>
      </c>
      <c r="D2351" s="8" t="s">
        <v>5185</v>
      </c>
      <c r="E2351" s="8" t="s">
        <v>59</v>
      </c>
      <c r="F2351" s="8">
        <v>0</v>
      </c>
      <c r="G2351" s="8">
        <v>3</v>
      </c>
      <c r="H2351" s="6" t="s">
        <v>344</v>
      </c>
      <c r="I2351" s="176" t="s">
        <v>11389</v>
      </c>
      <c r="J2351" s="176" t="s">
        <v>11389</v>
      </c>
      <c r="K2351" s="176" t="s">
        <v>11388</v>
      </c>
      <c r="L2351" s="8">
        <v>14</v>
      </c>
      <c r="M2351" s="116"/>
      <c r="P23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&lt;tr&gt;&lt;td&gt;61109-1000&lt;/td&gt;&lt;td&gt;Relocate manhole&lt;/td&gt;&lt;td&gt;Each&lt;/td&gt;&lt;td&gt;RELOCATE MANHOLE&lt;/td&gt;&lt;td&gt;EACH&lt;/td&gt;&lt;td&gt;0&lt;/td&gt;&lt;td&gt;3&lt;/td&gt;&lt;td&gt;N&lt;/td&gt;&lt;td&gt; &lt;/td&gt;&lt;td&gt;&lt;/td&gt;&lt;/tr&gt;</v>
      </c>
      <c r="Q2351" s="106" t="str">
        <f>IF(PayItems[[#This Row],[Date Added / Modified]]&gt;0,TEXT(PayItems[[#This Row],[Date Added / Modified]],"m/d/yyy"),"")</f>
        <v/>
      </c>
    </row>
    <row r="2352" spans="1:17" x14ac:dyDescent="0.2">
      <c r="A2352" s="6" t="s">
        <v>5186</v>
      </c>
      <c r="B2352" s="8" t="s">
        <v>5187</v>
      </c>
      <c r="C2352" s="6" t="s">
        <v>6</v>
      </c>
      <c r="D2352" s="8" t="s">
        <v>5188</v>
      </c>
      <c r="E2352" s="8" t="s">
        <v>59</v>
      </c>
      <c r="F2352" s="8">
        <v>0</v>
      </c>
      <c r="G2352" s="8">
        <v>3</v>
      </c>
      <c r="H2352" s="6" t="s">
        <v>344</v>
      </c>
      <c r="I2352" s="176" t="s">
        <v>11389</v>
      </c>
      <c r="J2352" s="176" t="s">
        <v>11389</v>
      </c>
      <c r="K2352" s="176" t="s">
        <v>11388</v>
      </c>
      <c r="L2352" s="8">
        <v>14</v>
      </c>
      <c r="M2352" s="116"/>
      <c r="P23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&lt;tr&gt;&lt;td&gt;61109-2000&lt;/td&gt;&lt;td&gt;Relocate water valve&lt;/td&gt;&lt;td&gt;Each&lt;/td&gt;&lt;td&gt;RELOCATE WATER VALVE&lt;/td&gt;&lt;td&gt;EACH&lt;/td&gt;&lt;td&gt;0&lt;/td&gt;&lt;td&gt;3&lt;/td&gt;&lt;td&gt;N&lt;/td&gt;&lt;td&gt; &lt;/td&gt;&lt;td&gt;&lt;/td&gt;&lt;/tr&gt;</v>
      </c>
      <c r="Q2352" s="106" t="str">
        <f>IF(PayItems[[#This Row],[Date Added / Modified]]&gt;0,TEXT(PayItems[[#This Row],[Date Added / Modified]],"m/d/yyy"),"")</f>
        <v/>
      </c>
    </row>
    <row r="2353" spans="1:17" x14ac:dyDescent="0.2">
      <c r="A2353" s="6" t="s">
        <v>5189</v>
      </c>
      <c r="B2353" s="8" t="s">
        <v>5190</v>
      </c>
      <c r="C2353" s="6" t="s">
        <v>6</v>
      </c>
      <c r="D2353" s="8" t="s">
        <v>5191</v>
      </c>
      <c r="E2353" s="8" t="s">
        <v>59</v>
      </c>
      <c r="F2353" s="8">
        <v>0</v>
      </c>
      <c r="G2353" s="8">
        <v>3</v>
      </c>
      <c r="H2353" s="6" t="s">
        <v>344</v>
      </c>
      <c r="I2353" s="176" t="s">
        <v>11389</v>
      </c>
      <c r="J2353" s="176" t="s">
        <v>11389</v>
      </c>
      <c r="K2353" s="176" t="s">
        <v>11388</v>
      </c>
      <c r="L2353" s="8">
        <v>14</v>
      </c>
      <c r="M2353" s="116"/>
      <c r="P23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&lt;tr&gt;&lt;td&gt;61109-3000&lt;/td&gt;&lt;td&gt;Relocate water fountain&lt;/td&gt;&lt;td&gt;Each&lt;/td&gt;&lt;td&gt;RELOCATE WATER FOUNTAIN&lt;/td&gt;&lt;td&gt;EACH&lt;/td&gt;&lt;td&gt;0&lt;/td&gt;&lt;td&gt;3&lt;/td&gt;&lt;td&gt;N&lt;/td&gt;&lt;td&gt; &lt;/td&gt;&lt;td&gt;&lt;/td&gt;&lt;/tr&gt;</v>
      </c>
      <c r="Q2353" s="106" t="str">
        <f>IF(PayItems[[#This Row],[Date Added / Modified]]&gt;0,TEXT(PayItems[[#This Row],[Date Added / Modified]],"m/d/yyy"),"")</f>
        <v/>
      </c>
    </row>
    <row r="2354" spans="1:17" x14ac:dyDescent="0.2">
      <c r="A2354" s="6" t="s">
        <v>5192</v>
      </c>
      <c r="B2354" s="8" t="s">
        <v>5193</v>
      </c>
      <c r="C2354" s="6" t="s">
        <v>6</v>
      </c>
      <c r="D2354" s="8" t="s">
        <v>5194</v>
      </c>
      <c r="E2354" s="8" t="s">
        <v>59</v>
      </c>
      <c r="F2354" s="8">
        <v>0</v>
      </c>
      <c r="G2354" s="8">
        <v>3</v>
      </c>
      <c r="H2354" s="6" t="s">
        <v>344</v>
      </c>
      <c r="I2354" s="176" t="s">
        <v>11389</v>
      </c>
      <c r="J2354" s="176" t="s">
        <v>11389</v>
      </c>
      <c r="K2354" s="176" t="s">
        <v>11388</v>
      </c>
      <c r="L2354" s="8">
        <v>14</v>
      </c>
      <c r="M2354" s="116"/>
      <c r="P23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&lt;tr&gt;&lt;td&gt;61109-4000&lt;/td&gt;&lt;td&gt;Relocate fire hydrant&lt;/td&gt;&lt;td&gt;Each&lt;/td&gt;&lt;td&gt;RELOCATE FIRE HYDRANT&lt;/td&gt;&lt;td&gt;EACH&lt;/td&gt;&lt;td&gt;0&lt;/td&gt;&lt;td&gt;3&lt;/td&gt;&lt;td&gt;N&lt;/td&gt;&lt;td&gt; &lt;/td&gt;&lt;td&gt;&lt;/td&gt;&lt;/tr&gt;</v>
      </c>
      <c r="Q2354" s="106" t="str">
        <f>IF(PayItems[[#This Row],[Date Added / Modified]]&gt;0,TEXT(PayItems[[#This Row],[Date Added / Modified]],"m/d/yyy"),"")</f>
        <v/>
      </c>
    </row>
    <row r="2355" spans="1:17" x14ac:dyDescent="0.2">
      <c r="A2355" s="6" t="s">
        <v>5195</v>
      </c>
      <c r="B2355" s="8" t="s">
        <v>5196</v>
      </c>
      <c r="C2355" s="6" t="s">
        <v>6</v>
      </c>
      <c r="D2355" s="8" t="s">
        <v>5197</v>
      </c>
      <c r="E2355" s="8" t="s">
        <v>59</v>
      </c>
      <c r="F2355" s="8">
        <v>0</v>
      </c>
      <c r="G2355" s="8">
        <v>3</v>
      </c>
      <c r="H2355" s="6" t="s">
        <v>344</v>
      </c>
      <c r="I2355" s="176" t="s">
        <v>11389</v>
      </c>
      <c r="J2355" s="176" t="s">
        <v>11389</v>
      </c>
      <c r="K2355" s="176" t="s">
        <v>11388</v>
      </c>
      <c r="L2355" s="8">
        <v>14</v>
      </c>
      <c r="M2355" s="116"/>
      <c r="P23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&lt;tr&gt;&lt;td&gt;61109-5000&lt;/td&gt;&lt;td&gt;Relocate water meter&lt;/td&gt;&lt;td&gt;Each&lt;/td&gt;&lt;td&gt;RELOCATE WATER METER&lt;/td&gt;&lt;td&gt;EACH&lt;/td&gt;&lt;td&gt;0&lt;/td&gt;&lt;td&gt;3&lt;/td&gt;&lt;td&gt;N&lt;/td&gt;&lt;td&gt; &lt;/td&gt;&lt;td&gt;&lt;/td&gt;&lt;/tr&gt;</v>
      </c>
      <c r="Q2355" s="106" t="str">
        <f>IF(PayItems[[#This Row],[Date Added / Modified]]&gt;0,TEXT(PayItems[[#This Row],[Date Added / Modified]],"m/d/yyy"),"")</f>
        <v/>
      </c>
    </row>
    <row r="2356" spans="1:17" x14ac:dyDescent="0.2">
      <c r="A2356" s="6" t="s">
        <v>5198</v>
      </c>
      <c r="B2356" s="6" t="s">
        <v>5199</v>
      </c>
      <c r="C2356" s="6" t="s">
        <v>85</v>
      </c>
      <c r="D2356" s="6" t="s">
        <v>5200</v>
      </c>
      <c r="E2356" s="8" t="s">
        <v>85</v>
      </c>
      <c r="F2356" s="8">
        <v>0</v>
      </c>
      <c r="G2356" s="8">
        <v>3</v>
      </c>
      <c r="H2356" s="6" t="s">
        <v>344</v>
      </c>
      <c r="I2356" s="176" t="s">
        <v>11389</v>
      </c>
      <c r="J2356" s="176" t="s">
        <v>11389</v>
      </c>
      <c r="K2356" s="176" t="s">
        <v>11388</v>
      </c>
      <c r="L2356" s="8">
        <v>14</v>
      </c>
      <c r="M2356" s="116"/>
      <c r="P23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&lt;tr&gt;&lt;td&gt;61110-0000&lt;/td&gt;&lt;td&gt;Cathodic protection system&lt;/td&gt;&lt;td&gt;LPSM&lt;/td&gt;&lt;td&gt;CATHODIC PROTECTION SYSTEM&lt;/td&gt;&lt;td&gt;LPSM&lt;/td&gt;&lt;td&gt;0&lt;/td&gt;&lt;td&gt;3&lt;/td&gt;&lt;td&gt;N&lt;/td&gt;&lt;td&gt; &lt;/td&gt;&lt;td&gt;&lt;/td&gt;&lt;/tr&gt;</v>
      </c>
      <c r="Q2356" s="106" t="str">
        <f>IF(PayItems[[#This Row],[Date Added / Modified]]&gt;0,TEXT(PayItems[[#This Row],[Date Added / Modified]],"m/d/yyy"),"")</f>
        <v/>
      </c>
    </row>
    <row r="2357" spans="1:17" x14ac:dyDescent="0.2">
      <c r="A2357" s="6" t="s">
        <v>5201</v>
      </c>
      <c r="B2357" s="8" t="s">
        <v>5202</v>
      </c>
      <c r="C2357" s="6" t="s">
        <v>85</v>
      </c>
      <c r="D2357" s="8" t="s">
        <v>5203</v>
      </c>
      <c r="E2357" s="8" t="s">
        <v>85</v>
      </c>
      <c r="F2357" s="8">
        <v>0</v>
      </c>
      <c r="G2357" s="8">
        <v>3</v>
      </c>
      <c r="H2357" s="6" t="s">
        <v>344</v>
      </c>
      <c r="I2357" s="176" t="s">
        <v>11389</v>
      </c>
      <c r="J2357" s="176" t="s">
        <v>11389</v>
      </c>
      <c r="K2357" s="176" t="s">
        <v>11388</v>
      </c>
      <c r="L2357" s="8">
        <v>14</v>
      </c>
      <c r="M2357" s="116"/>
      <c r="P23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&lt;tr&gt;&lt;td&gt;61110-1000&lt;/td&gt;&lt;td&gt;Irrigation system&lt;/td&gt;&lt;td&gt;LPSM&lt;/td&gt;&lt;td&gt;IRRIGATION SYSTEM&lt;/td&gt;&lt;td&gt;LPSM&lt;/td&gt;&lt;td&gt;0&lt;/td&gt;&lt;td&gt;3&lt;/td&gt;&lt;td&gt;N&lt;/td&gt;&lt;td&gt; &lt;/td&gt;&lt;td&gt;&lt;/td&gt;&lt;/tr&gt;</v>
      </c>
      <c r="Q2357" s="106" t="str">
        <f>IF(PayItems[[#This Row],[Date Added / Modified]]&gt;0,TEXT(PayItems[[#This Row],[Date Added / Modified]],"m/d/yyy"),"")</f>
        <v/>
      </c>
    </row>
    <row r="2358" spans="1:17" x14ac:dyDescent="0.2">
      <c r="A2358" s="106" t="s">
        <v>10800</v>
      </c>
      <c r="B2358" s="45" t="s">
        <v>10801</v>
      </c>
      <c r="C2358" s="88" t="s">
        <v>85</v>
      </c>
      <c r="D2358" s="45" t="s">
        <v>10802</v>
      </c>
      <c r="E2358" s="104" t="s">
        <v>85</v>
      </c>
      <c r="F2358" s="104">
        <v>0</v>
      </c>
      <c r="G2358" s="104">
        <v>3</v>
      </c>
      <c r="H2358" s="88" t="s">
        <v>344</v>
      </c>
      <c r="I2358" s="176" t="s">
        <v>11389</v>
      </c>
      <c r="J2358" s="176" t="s">
        <v>11389</v>
      </c>
      <c r="K2358" s="176" t="s">
        <v>11388</v>
      </c>
      <c r="L2358" s="104">
        <v>14</v>
      </c>
      <c r="M2358" s="116">
        <v>42535</v>
      </c>
      <c r="N2358" s="106" t="s">
        <v>9962</v>
      </c>
      <c r="O2358" s="106"/>
      <c r="P23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&lt;tr&gt;&lt;td&gt;61110-2000&lt;/td&gt;&lt;td&gt;Siphon system&lt;/td&gt;&lt;td&gt;LPSM&lt;/td&gt;&lt;td&gt;SIPHON SYSTEM&lt;/td&gt;&lt;td&gt;LPSM&lt;/td&gt;&lt;td&gt;0&lt;/td&gt;&lt;td&gt;3&lt;/td&gt;&lt;td&gt;N&lt;/td&gt;&lt;td&gt;6/14/2016&lt;/td&gt;&lt;td&gt;&lt;/td&gt;&lt;/tr&gt;</v>
      </c>
      <c r="Q2358" s="106" t="str">
        <f>IF(PayItems[[#This Row],[Date Added / Modified]]&gt;0,TEXT(PayItems[[#This Row],[Date Added / Modified]],"m/d/yyy"),"")</f>
        <v>6/14/2016</v>
      </c>
    </row>
    <row r="2359" spans="1:17" x14ac:dyDescent="0.2">
      <c r="A2359" s="106" t="s">
        <v>11251</v>
      </c>
      <c r="B2359" s="45" t="s">
        <v>11253</v>
      </c>
      <c r="C2359" s="106" t="s">
        <v>6</v>
      </c>
      <c r="D2359" s="45" t="s">
        <v>11255</v>
      </c>
      <c r="E2359" s="45" t="s">
        <v>59</v>
      </c>
      <c r="F2359" s="104">
        <v>0</v>
      </c>
      <c r="G2359" s="104">
        <v>3</v>
      </c>
      <c r="H2359" s="88" t="s">
        <v>344</v>
      </c>
      <c r="I2359" s="176" t="s">
        <v>11389</v>
      </c>
      <c r="J2359" s="176" t="s">
        <v>11389</v>
      </c>
      <c r="K2359" s="176" t="s">
        <v>11388</v>
      </c>
      <c r="L2359" s="104">
        <v>14</v>
      </c>
      <c r="M2359" s="116">
        <v>44095</v>
      </c>
      <c r="N2359" s="106" t="s">
        <v>9962</v>
      </c>
      <c r="O2359" s="165"/>
      <c r="P2359"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&lt;tr&gt;&lt;td&gt;61111-0000&lt;/td&gt;&lt;td&gt;Yard hydrant&lt;/td&gt;&lt;td&gt;Each&lt;/td&gt;&lt;td&gt;YARD HYDRANT&lt;/td&gt;&lt;td&gt;EACH&lt;/td&gt;&lt;td&gt;0&lt;/td&gt;&lt;td&gt;3&lt;/td&gt;&lt;td&gt;N&lt;/td&gt;&lt;td&gt;9/21/2020&lt;/td&gt;&lt;td&gt;&lt;/td&gt;&lt;/tr&gt;</v>
      </c>
      <c r="Q2359" s="166" t="str">
        <f>IF(PayItems[[#This Row],[Date Added / Modified]]&gt;0,TEXT(PayItems[[#This Row],[Date Added / Modified]],"m/d/yyy"),"")</f>
        <v>9/21/2020</v>
      </c>
    </row>
    <row r="2360" spans="1:17" x14ac:dyDescent="0.2">
      <c r="A2360" s="6" t="s">
        <v>5204</v>
      </c>
      <c r="B2360" s="8" t="s">
        <v>5205</v>
      </c>
      <c r="C2360" s="6" t="s">
        <v>6</v>
      </c>
      <c r="D2360" s="8" t="s">
        <v>5206</v>
      </c>
      <c r="E2360" s="8" t="s">
        <v>59</v>
      </c>
      <c r="F2360" s="8">
        <v>0</v>
      </c>
      <c r="G2360" s="8">
        <v>3</v>
      </c>
      <c r="H2360" s="6" t="s">
        <v>344</v>
      </c>
      <c r="I2360" s="176" t="s">
        <v>11389</v>
      </c>
      <c r="J2360" s="176" t="s">
        <v>11389</v>
      </c>
      <c r="K2360" s="176" t="s">
        <v>11388</v>
      </c>
      <c r="L2360" s="8">
        <v>14</v>
      </c>
      <c r="M2360" s="116"/>
      <c r="P23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&lt;tr&gt;&lt;td&gt;61112-0000&lt;/td&gt;&lt;td&gt;Water fountain&lt;/td&gt;&lt;td&gt;Each&lt;/td&gt;&lt;td&gt;WATER FOUNTAIN&lt;/td&gt;&lt;td&gt;EACH&lt;/td&gt;&lt;td&gt;0&lt;/td&gt;&lt;td&gt;3&lt;/td&gt;&lt;td&gt;N&lt;/td&gt;&lt;td&gt; &lt;/td&gt;&lt;td&gt;&lt;/td&gt;&lt;/tr&gt;</v>
      </c>
      <c r="Q2360" s="106" t="str">
        <f>IF(PayItems[[#This Row],[Date Added / Modified]]&gt;0,TEXT(PayItems[[#This Row],[Date Added / Modified]],"m/d/yyy"),"")</f>
        <v/>
      </c>
    </row>
    <row r="2361" spans="1:17" x14ac:dyDescent="0.2">
      <c r="A2361" s="6" t="s">
        <v>5207</v>
      </c>
      <c r="B2361" s="8" t="s">
        <v>5208</v>
      </c>
      <c r="C2361" s="6" t="s">
        <v>5209</v>
      </c>
      <c r="D2361" s="8" t="s">
        <v>5210</v>
      </c>
      <c r="E2361" s="8" t="s">
        <v>5209</v>
      </c>
      <c r="F2361" s="8">
        <v>0</v>
      </c>
      <c r="G2361" s="8">
        <v>3</v>
      </c>
      <c r="H2361" s="6" t="s">
        <v>344</v>
      </c>
      <c r="I2361" s="176" t="s">
        <v>11389</v>
      </c>
      <c r="J2361" s="176" t="s">
        <v>11388</v>
      </c>
      <c r="K2361" s="176" t="s">
        <v>11388</v>
      </c>
      <c r="L2361" s="8">
        <v>14</v>
      </c>
      <c r="M2361" s="116"/>
      <c r="P23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&lt;tr&gt;&lt;td&gt;61113-0100&lt;/td&gt;&lt;td&gt;Water system, utility company compensation&lt;/td&gt;&lt;td&gt;CTSM&lt;/td&gt;&lt;td&gt;WATER SYSTEM, UTILITY COMPANY COMPENSATION&lt;/td&gt;&lt;td&gt;CTSM&lt;/td&gt;&lt;td&gt;0&lt;/td&gt;&lt;td&gt;3&lt;/td&gt;&lt;td&gt;N&lt;/td&gt;&lt;td&gt; &lt;/td&gt;&lt;td&gt;&lt;/td&gt;&lt;/tr&gt;</v>
      </c>
      <c r="Q2361" s="106" t="str">
        <f>IF(PayItems[[#This Row],[Date Added / Modified]]&gt;0,TEXT(PayItems[[#This Row],[Date Added / Modified]],"m/d/yyy"),"")</f>
        <v/>
      </c>
    </row>
    <row r="2362" spans="1:17" x14ac:dyDescent="0.2">
      <c r="A2362" s="106" t="s">
        <v>11039</v>
      </c>
      <c r="B2362" s="45" t="s">
        <v>11040</v>
      </c>
      <c r="C2362" s="88" t="s">
        <v>6</v>
      </c>
      <c r="D2362" s="45" t="s">
        <v>11041</v>
      </c>
      <c r="E2362" s="104" t="s">
        <v>59</v>
      </c>
      <c r="F2362" s="104">
        <v>0</v>
      </c>
      <c r="G2362" s="104">
        <v>3</v>
      </c>
      <c r="H2362" s="88" t="s">
        <v>344</v>
      </c>
      <c r="I2362" s="176" t="s">
        <v>11389</v>
      </c>
      <c r="J2362" s="176" t="s">
        <v>11389</v>
      </c>
      <c r="K2362" s="176" t="s">
        <v>11388</v>
      </c>
      <c r="L2362" s="104">
        <v>14</v>
      </c>
      <c r="M2362" s="116">
        <v>43297</v>
      </c>
      <c r="N2362" s="106" t="s">
        <v>9971</v>
      </c>
      <c r="O2362" s="88"/>
      <c r="P23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&lt;tr&gt;&lt;td&gt;61114-0000&lt;/td&gt;&lt;td&gt;Water system accessory&lt;/td&gt;&lt;td&gt;Each&lt;/td&gt;&lt;td&gt;WATER SYSTEM ACCESSORY&lt;/td&gt;&lt;td&gt;EACH&lt;/td&gt;&lt;td&gt;0&lt;/td&gt;&lt;td&gt;3&lt;/td&gt;&lt;td&gt;N&lt;/td&gt;&lt;td&gt;7/16/2018&lt;/td&gt;&lt;td&gt;&lt;/td&gt;&lt;/tr&gt;</v>
      </c>
      <c r="Q2362" s="106" t="str">
        <f>IF(PayItems[[#This Row],[Date Added / Modified]]&gt;0,TEXT(PayItems[[#This Row],[Date Added / Modified]],"m/d/yyy"),"")</f>
        <v>7/16/2018</v>
      </c>
    </row>
    <row r="2363" spans="1:17" x14ac:dyDescent="0.2">
      <c r="A2363" s="6" t="s">
        <v>5211</v>
      </c>
      <c r="B2363" s="8" t="s">
        <v>5212</v>
      </c>
      <c r="C2363" s="6" t="s">
        <v>6</v>
      </c>
      <c r="D2363" s="8" t="s">
        <v>5213</v>
      </c>
      <c r="E2363" s="8" t="s">
        <v>59</v>
      </c>
      <c r="F2363" s="8">
        <v>0</v>
      </c>
      <c r="G2363" s="8">
        <v>3</v>
      </c>
      <c r="H2363" s="6" t="s">
        <v>344</v>
      </c>
      <c r="I2363" s="176" t="s">
        <v>11389</v>
      </c>
      <c r="J2363" s="176" t="s">
        <v>11389</v>
      </c>
      <c r="K2363" s="176" t="s">
        <v>11388</v>
      </c>
      <c r="L2363" s="8">
        <v>14</v>
      </c>
      <c r="M2363" s="116"/>
      <c r="P23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&lt;tr&gt;&lt;td&gt;61114-0500&lt;/td&gt;&lt;td&gt;Water system accessory, branch&lt;/td&gt;&lt;td&gt;Each&lt;/td&gt;&lt;td&gt;WATER SYSTEM ACCESSORY, BRANCH&lt;/td&gt;&lt;td&gt;EACH&lt;/td&gt;&lt;td&gt;0&lt;/td&gt;&lt;td&gt;3&lt;/td&gt;&lt;td&gt;N&lt;/td&gt;&lt;td&gt; &lt;/td&gt;&lt;td&gt;&lt;/td&gt;&lt;/tr&gt;</v>
      </c>
      <c r="Q2363" s="106" t="str">
        <f>IF(PayItems[[#This Row],[Date Added / Modified]]&gt;0,TEXT(PayItems[[#This Row],[Date Added / Modified]],"m/d/yyy"),"")</f>
        <v/>
      </c>
    </row>
    <row r="2364" spans="1:17" x14ac:dyDescent="0.2">
      <c r="A2364" s="6" t="s">
        <v>5214</v>
      </c>
      <c r="B2364" s="8" t="s">
        <v>5215</v>
      </c>
      <c r="C2364" s="6" t="s">
        <v>6</v>
      </c>
      <c r="D2364" s="8" t="s">
        <v>5216</v>
      </c>
      <c r="E2364" s="8" t="s">
        <v>59</v>
      </c>
      <c r="F2364" s="8">
        <v>0</v>
      </c>
      <c r="G2364" s="8">
        <v>3</v>
      </c>
      <c r="H2364" s="6" t="s">
        <v>344</v>
      </c>
      <c r="I2364" s="176" t="s">
        <v>11389</v>
      </c>
      <c r="J2364" s="176" t="s">
        <v>11389</v>
      </c>
      <c r="K2364" s="176" t="s">
        <v>11388</v>
      </c>
      <c r="L2364" s="8">
        <v>14</v>
      </c>
      <c r="M2364" s="116"/>
      <c r="P23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&lt;tr&gt;&lt;td&gt;61114-1000&lt;/td&gt;&lt;td&gt;Water system accessory, bend&lt;/td&gt;&lt;td&gt;Each&lt;/td&gt;&lt;td&gt;WATER SYSTEM ACCESSORY, BEND&lt;/td&gt;&lt;td&gt;EACH&lt;/td&gt;&lt;td&gt;0&lt;/td&gt;&lt;td&gt;3&lt;/td&gt;&lt;td&gt;N&lt;/td&gt;&lt;td&gt; &lt;/td&gt;&lt;td&gt;&lt;/td&gt;&lt;/tr&gt;</v>
      </c>
      <c r="Q2364" s="106" t="str">
        <f>IF(PayItems[[#This Row],[Date Added / Modified]]&gt;0,TEXT(PayItems[[#This Row],[Date Added / Modified]],"m/d/yyy"),"")</f>
        <v/>
      </c>
    </row>
    <row r="2365" spans="1:17" x14ac:dyDescent="0.2">
      <c r="A2365" s="6" t="s">
        <v>5217</v>
      </c>
      <c r="B2365" s="8" t="s">
        <v>5218</v>
      </c>
      <c r="C2365" s="6" t="s">
        <v>6</v>
      </c>
      <c r="D2365" s="8" t="s">
        <v>5219</v>
      </c>
      <c r="E2365" s="8" t="s">
        <v>59</v>
      </c>
      <c r="F2365" s="8">
        <v>0</v>
      </c>
      <c r="G2365" s="8">
        <v>3</v>
      </c>
      <c r="H2365" s="6" t="s">
        <v>344</v>
      </c>
      <c r="I2365" s="176" t="s">
        <v>11389</v>
      </c>
      <c r="J2365" s="176" t="s">
        <v>11389</v>
      </c>
      <c r="K2365" s="176" t="s">
        <v>11388</v>
      </c>
      <c r="L2365" s="8">
        <v>14</v>
      </c>
      <c r="M2365" s="116"/>
      <c r="P23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&lt;tr&gt;&lt;td&gt;61114-1500&lt;/td&gt;&lt;td&gt;Water system accessory, tie-in&lt;/td&gt;&lt;td&gt;Each&lt;/td&gt;&lt;td&gt;WATER SYSTEM ACCESSORY, TIE-IN&lt;/td&gt;&lt;td&gt;EACH&lt;/td&gt;&lt;td&gt;0&lt;/td&gt;&lt;td&gt;3&lt;/td&gt;&lt;td&gt;N&lt;/td&gt;&lt;td&gt; &lt;/td&gt;&lt;td&gt;&lt;/td&gt;&lt;/tr&gt;</v>
      </c>
      <c r="Q2365" s="106" t="str">
        <f>IF(PayItems[[#This Row],[Date Added / Modified]]&gt;0,TEXT(PayItems[[#This Row],[Date Added / Modified]],"m/d/yyy"),"")</f>
        <v/>
      </c>
    </row>
    <row r="2366" spans="1:17" x14ac:dyDescent="0.2">
      <c r="A2366" s="6" t="s">
        <v>5220</v>
      </c>
      <c r="B2366" s="8" t="s">
        <v>5221</v>
      </c>
      <c r="C2366" s="6" t="s">
        <v>6</v>
      </c>
      <c r="D2366" s="8" t="s">
        <v>5222</v>
      </c>
      <c r="E2366" s="8" t="s">
        <v>59</v>
      </c>
      <c r="F2366" s="8">
        <v>0</v>
      </c>
      <c r="G2366" s="8">
        <v>3</v>
      </c>
      <c r="H2366" s="6" t="s">
        <v>344</v>
      </c>
      <c r="I2366" s="176" t="s">
        <v>11389</v>
      </c>
      <c r="J2366" s="176" t="s">
        <v>11389</v>
      </c>
      <c r="K2366" s="176" t="s">
        <v>11388</v>
      </c>
      <c r="L2366" s="8">
        <v>14</v>
      </c>
      <c r="M2366" s="116"/>
      <c r="P23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&lt;tr&gt;&lt;td&gt;61114-4000&lt;/td&gt;&lt;td&gt;Water system accessory, blow-off assembly&lt;/td&gt;&lt;td&gt;Each&lt;/td&gt;&lt;td&gt;WATER SYSTEM ACCESSORY, BLOW-OFF ASSEMBLY&lt;/td&gt;&lt;td&gt;EACH&lt;/td&gt;&lt;td&gt;0&lt;/td&gt;&lt;td&gt;3&lt;/td&gt;&lt;td&gt;N&lt;/td&gt;&lt;td&gt; &lt;/td&gt;&lt;td&gt;&lt;/td&gt;&lt;/tr&gt;</v>
      </c>
      <c r="Q2366" s="106" t="str">
        <f>IF(PayItems[[#This Row],[Date Added / Modified]]&gt;0,TEXT(PayItems[[#This Row],[Date Added / Modified]],"m/d/yyy"),"")</f>
        <v/>
      </c>
    </row>
    <row r="2367" spans="1:17" x14ac:dyDescent="0.2">
      <c r="A2367" s="6" t="s">
        <v>5223</v>
      </c>
      <c r="B2367" s="8" t="s">
        <v>5224</v>
      </c>
      <c r="C2367" s="6" t="s">
        <v>6</v>
      </c>
      <c r="D2367" s="8" t="s">
        <v>5225</v>
      </c>
      <c r="E2367" s="8" t="s">
        <v>59</v>
      </c>
      <c r="F2367" s="8">
        <v>0</v>
      </c>
      <c r="G2367" s="8">
        <v>3</v>
      </c>
      <c r="H2367" s="6" t="s">
        <v>344</v>
      </c>
      <c r="I2367" s="176" t="s">
        <v>11389</v>
      </c>
      <c r="J2367" s="176" t="s">
        <v>11389</v>
      </c>
      <c r="K2367" s="176" t="s">
        <v>11388</v>
      </c>
      <c r="L2367" s="8">
        <v>14</v>
      </c>
      <c r="M2367" s="116"/>
      <c r="P23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&lt;tr&gt;&lt;td&gt;61114-5000&lt;/td&gt;&lt;td&gt;Water system accessory, curb stop, 25mm&lt;/td&gt;&lt;td&gt;Each&lt;/td&gt;&lt;td&gt;WATER SYSTEM ACCESSORY, CURB STOP, 1-INCH&lt;/td&gt;&lt;td&gt;EACH&lt;/td&gt;&lt;td&gt;0&lt;/td&gt;&lt;td&gt;3&lt;/td&gt;&lt;td&gt;N&lt;/td&gt;&lt;td&gt; &lt;/td&gt;&lt;td&gt;&lt;/td&gt;&lt;/tr&gt;</v>
      </c>
      <c r="Q2367" s="106" t="str">
        <f>IF(PayItems[[#This Row],[Date Added / Modified]]&gt;0,TEXT(PayItems[[#This Row],[Date Added / Modified]],"m/d/yyy"),"")</f>
        <v/>
      </c>
    </row>
    <row r="2368" spans="1:17" x14ac:dyDescent="0.2">
      <c r="A2368" s="6" t="s">
        <v>5226</v>
      </c>
      <c r="B2368" s="8" t="s">
        <v>5227</v>
      </c>
      <c r="C2368" s="6" t="s">
        <v>6</v>
      </c>
      <c r="D2368" s="8" t="s">
        <v>5228</v>
      </c>
      <c r="E2368" s="8" t="s">
        <v>59</v>
      </c>
      <c r="F2368" s="8">
        <v>0</v>
      </c>
      <c r="G2368" s="8">
        <v>3</v>
      </c>
      <c r="H2368" s="6" t="s">
        <v>344</v>
      </c>
      <c r="I2368" s="176" t="s">
        <v>11389</v>
      </c>
      <c r="J2368" s="176" t="s">
        <v>11389</v>
      </c>
      <c r="K2368" s="176" t="s">
        <v>11388</v>
      </c>
      <c r="L2368" s="8">
        <v>14</v>
      </c>
      <c r="M2368" s="116"/>
      <c r="P23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&lt;tr&gt;&lt;td&gt;61114-6000&lt;/td&gt;&lt;td&gt;Water system accessory, concrete thrust collar&lt;/td&gt;&lt;td&gt;Each&lt;/td&gt;&lt;td&gt;WATER SYSTEM ACCESSORY, CONCRETE THRUST COLLAR&lt;/td&gt;&lt;td&gt;EACH&lt;/td&gt;&lt;td&gt;0&lt;/td&gt;&lt;td&gt;3&lt;/td&gt;&lt;td&gt;N&lt;/td&gt;&lt;td&gt; &lt;/td&gt;&lt;td&gt;&lt;/td&gt;&lt;/tr&gt;</v>
      </c>
      <c r="Q2368" s="106" t="str">
        <f>IF(PayItems[[#This Row],[Date Added / Modified]]&gt;0,TEXT(PayItems[[#This Row],[Date Added / Modified]],"m/d/yyy"),"")</f>
        <v/>
      </c>
    </row>
    <row r="2369" spans="1:17" x14ac:dyDescent="0.2">
      <c r="A2369" s="106" t="s">
        <v>11042</v>
      </c>
      <c r="B2369" s="45" t="s">
        <v>11043</v>
      </c>
      <c r="C2369" s="88" t="s">
        <v>6</v>
      </c>
      <c r="D2369" s="45" t="s">
        <v>11044</v>
      </c>
      <c r="E2369" s="104" t="s">
        <v>59</v>
      </c>
      <c r="F2369" s="104">
        <v>0</v>
      </c>
      <c r="G2369" s="104">
        <v>3</v>
      </c>
      <c r="H2369" s="88" t="s">
        <v>344</v>
      </c>
      <c r="I2369" s="176" t="s">
        <v>11389</v>
      </c>
      <c r="J2369" s="176" t="s">
        <v>11389</v>
      </c>
      <c r="K2369" s="176" t="s">
        <v>11388</v>
      </c>
      <c r="L2369" s="104">
        <v>14</v>
      </c>
      <c r="M2369" s="116">
        <v>43297</v>
      </c>
      <c r="N2369" s="106" t="s">
        <v>9971</v>
      </c>
      <c r="O2369" s="88"/>
      <c r="P23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&lt;tr&gt;&lt;td&gt;61114-7000&lt;/td&gt;&lt;td&gt;Water system accessory, coupling&lt;/td&gt;&lt;td&gt;Each&lt;/td&gt;&lt;td&gt;WATER SYSTEM ACCESSORY, COUPLING&lt;/td&gt;&lt;td&gt;EACH&lt;/td&gt;&lt;td&gt;0&lt;/td&gt;&lt;td&gt;3&lt;/td&gt;&lt;td&gt;N&lt;/td&gt;&lt;td&gt;7/16/2018&lt;/td&gt;&lt;td&gt;&lt;/td&gt;&lt;/tr&gt;</v>
      </c>
      <c r="Q2369" s="106" t="str">
        <f>IF(PayItems[[#This Row],[Date Added / Modified]]&gt;0,TEXT(PayItems[[#This Row],[Date Added / Modified]],"m/d/yyy"),"")</f>
        <v>7/16/2018</v>
      </c>
    </row>
    <row r="2370" spans="1:17" x14ac:dyDescent="0.2">
      <c r="A2370" s="106" t="s">
        <v>11045</v>
      </c>
      <c r="B2370" s="45" t="s">
        <v>11047</v>
      </c>
      <c r="C2370" s="88" t="s">
        <v>6</v>
      </c>
      <c r="D2370" s="45" t="s">
        <v>11046</v>
      </c>
      <c r="E2370" s="104" t="s">
        <v>59</v>
      </c>
      <c r="F2370" s="104">
        <v>0</v>
      </c>
      <c r="G2370" s="104">
        <v>3</v>
      </c>
      <c r="H2370" s="88" t="s">
        <v>344</v>
      </c>
      <c r="I2370" s="176" t="s">
        <v>11389</v>
      </c>
      <c r="J2370" s="176" t="s">
        <v>11389</v>
      </c>
      <c r="K2370" s="176" t="s">
        <v>11388</v>
      </c>
      <c r="L2370" s="104">
        <v>14</v>
      </c>
      <c r="M2370" s="116">
        <v>43297</v>
      </c>
      <c r="N2370" s="106" t="s">
        <v>9971</v>
      </c>
      <c r="O2370" s="88"/>
      <c r="P23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&lt;tr&gt;&lt;td&gt;61114-8000&lt;/td&gt;&lt;td&gt;Water system accessory, reducer&lt;/td&gt;&lt;td&gt;Each&lt;/td&gt;&lt;td&gt;WATER SYSTEM ACCESSORY, REDUCER&lt;/td&gt;&lt;td&gt;EACH&lt;/td&gt;&lt;td&gt;0&lt;/td&gt;&lt;td&gt;3&lt;/td&gt;&lt;td&gt;N&lt;/td&gt;&lt;td&gt;7/16/2018&lt;/td&gt;&lt;td&gt;&lt;/td&gt;&lt;/tr&gt;</v>
      </c>
      <c r="Q2370" s="106" t="str">
        <f>IF(PayItems[[#This Row],[Date Added / Modified]]&gt;0,TEXT(PayItems[[#This Row],[Date Added / Modified]],"m/d/yyy"),"")</f>
        <v>7/16/2018</v>
      </c>
    </row>
    <row r="2371" spans="1:17" x14ac:dyDescent="0.2">
      <c r="A2371" s="6" t="s">
        <v>5229</v>
      </c>
      <c r="B2371" s="6" t="s">
        <v>5230</v>
      </c>
      <c r="C2371" s="6" t="s">
        <v>85</v>
      </c>
      <c r="D2371" s="6" t="s">
        <v>5231</v>
      </c>
      <c r="E2371" s="8" t="s">
        <v>85</v>
      </c>
      <c r="F2371" s="8">
        <v>0</v>
      </c>
      <c r="G2371" s="8">
        <v>3</v>
      </c>
      <c r="H2371" s="6" t="s">
        <v>344</v>
      </c>
      <c r="I2371" s="176" t="s">
        <v>11389</v>
      </c>
      <c r="J2371" s="176" t="s">
        <v>11389</v>
      </c>
      <c r="K2371" s="176" t="s">
        <v>11388</v>
      </c>
      <c r="L2371" s="8">
        <v>14</v>
      </c>
      <c r="M2371" s="116"/>
      <c r="P23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&lt;tr&gt;&lt;td&gt;61201-0000&lt;/td&gt;&lt;td&gt;Sewer system&lt;/td&gt;&lt;td&gt;LPSM&lt;/td&gt;&lt;td&gt;SEWER SYSTEM&lt;/td&gt;&lt;td&gt;LPSM&lt;/td&gt;&lt;td&gt;0&lt;/td&gt;&lt;td&gt;3&lt;/td&gt;&lt;td&gt;N&lt;/td&gt;&lt;td&gt; &lt;/td&gt;&lt;td&gt;&lt;/td&gt;&lt;/tr&gt;</v>
      </c>
      <c r="Q2371" s="106" t="str">
        <f>IF(PayItems[[#This Row],[Date Added / Modified]]&gt;0,TEXT(PayItems[[#This Row],[Date Added / Modified]],"m/d/yyy"),"")</f>
        <v/>
      </c>
    </row>
    <row r="2372" spans="1:17" x14ac:dyDescent="0.2">
      <c r="A2372" s="6" t="s">
        <v>5232</v>
      </c>
      <c r="B2372" s="8" t="s">
        <v>5233</v>
      </c>
      <c r="C2372" s="8" t="s">
        <v>110</v>
      </c>
      <c r="D2372" s="8" t="s">
        <v>5234</v>
      </c>
      <c r="E2372" s="8" t="s">
        <v>63</v>
      </c>
      <c r="F2372" s="8">
        <v>0</v>
      </c>
      <c r="G2372" s="8">
        <v>3</v>
      </c>
      <c r="H2372" s="6" t="s">
        <v>344</v>
      </c>
      <c r="I2372" s="176" t="s">
        <v>11389</v>
      </c>
      <c r="J2372" s="176" t="s">
        <v>11389</v>
      </c>
      <c r="K2372" s="176" t="s">
        <v>11388</v>
      </c>
      <c r="L2372" s="8">
        <v>14</v>
      </c>
      <c r="M2372" s="116"/>
      <c r="P23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&lt;tr&gt;&lt;td&gt;61202-0100&lt;/td&gt;&lt;td&gt;100mm sewer line, plastic&lt;/td&gt;&lt;td&gt;m&lt;/td&gt;&lt;td&gt;4-INCH SEWER LINE, PLASTIC&lt;/td&gt;&lt;td&gt;LNFT&lt;/td&gt;&lt;td&gt;0&lt;/td&gt;&lt;td&gt;3&lt;/td&gt;&lt;td&gt;N&lt;/td&gt;&lt;td&gt; &lt;/td&gt;&lt;td&gt;&lt;/td&gt;&lt;/tr&gt;</v>
      </c>
      <c r="Q2372" s="106" t="str">
        <f>IF(PayItems[[#This Row],[Date Added / Modified]]&gt;0,TEXT(PayItems[[#This Row],[Date Added / Modified]],"m/d/yyy"),"")</f>
        <v/>
      </c>
    </row>
    <row r="2373" spans="1:17" s="88" customFormat="1" x14ac:dyDescent="0.2">
      <c r="A2373" s="6" t="s">
        <v>5235</v>
      </c>
      <c r="B2373" s="8" t="s">
        <v>5236</v>
      </c>
      <c r="C2373" s="8" t="s">
        <v>110</v>
      </c>
      <c r="D2373" s="8" t="s">
        <v>5237</v>
      </c>
      <c r="E2373" s="8" t="s">
        <v>63</v>
      </c>
      <c r="F2373" s="8">
        <v>0</v>
      </c>
      <c r="G2373" s="8">
        <v>3</v>
      </c>
      <c r="H2373" s="6" t="s">
        <v>344</v>
      </c>
      <c r="I2373" s="176" t="s">
        <v>11389</v>
      </c>
      <c r="J2373" s="176" t="s">
        <v>11389</v>
      </c>
      <c r="K2373" s="176" t="s">
        <v>11388</v>
      </c>
      <c r="L2373" s="8">
        <v>14</v>
      </c>
      <c r="M2373" s="116"/>
      <c r="N2373" s="6"/>
      <c r="O2373" s="6"/>
      <c r="P23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&lt;tr&gt;&lt;td&gt;61202-0200&lt;/td&gt;&lt;td&gt;100mm sewer line, ductile iron&lt;/td&gt;&lt;td&gt;m&lt;/td&gt;&lt;td&gt;4-INCH SEWER LINE, DUCTILE IRON&lt;/td&gt;&lt;td&gt;LNFT&lt;/td&gt;&lt;td&gt;0&lt;/td&gt;&lt;td&gt;3&lt;/td&gt;&lt;td&gt;N&lt;/td&gt;&lt;td&gt; &lt;/td&gt;&lt;td&gt;&lt;/td&gt;&lt;/tr&gt;</v>
      </c>
      <c r="Q2373" s="106" t="str">
        <f>IF(PayItems[[#This Row],[Date Added / Modified]]&gt;0,TEXT(PayItems[[#This Row],[Date Added / Modified]],"m/d/yyy"),"")</f>
        <v/>
      </c>
    </row>
    <row r="2374" spans="1:17" x14ac:dyDescent="0.2">
      <c r="A2374" s="6" t="s">
        <v>5238</v>
      </c>
      <c r="B2374" s="8" t="s">
        <v>5239</v>
      </c>
      <c r="C2374" s="8" t="s">
        <v>110</v>
      </c>
      <c r="D2374" s="8" t="s">
        <v>5240</v>
      </c>
      <c r="E2374" s="8" t="s">
        <v>63</v>
      </c>
      <c r="F2374" s="8">
        <v>0</v>
      </c>
      <c r="G2374" s="8">
        <v>3</v>
      </c>
      <c r="H2374" s="6" t="s">
        <v>344</v>
      </c>
      <c r="I2374" s="176" t="s">
        <v>11389</v>
      </c>
      <c r="J2374" s="176" t="s">
        <v>11389</v>
      </c>
      <c r="K2374" s="176" t="s">
        <v>11388</v>
      </c>
      <c r="L2374" s="8">
        <v>14</v>
      </c>
      <c r="M2374" s="116"/>
      <c r="P23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&lt;tr&gt;&lt;td&gt;61202-0300&lt;/td&gt;&lt;td&gt;100mm sewer line, cast iron&lt;/td&gt;&lt;td&gt;m&lt;/td&gt;&lt;td&gt;4-INCH SEWER LINE, CAST IRON&lt;/td&gt;&lt;td&gt;LNFT&lt;/td&gt;&lt;td&gt;0&lt;/td&gt;&lt;td&gt;3&lt;/td&gt;&lt;td&gt;N&lt;/td&gt;&lt;td&gt; &lt;/td&gt;&lt;td&gt;&lt;/td&gt;&lt;/tr&gt;</v>
      </c>
      <c r="Q2374" s="106" t="str">
        <f>IF(PayItems[[#This Row],[Date Added / Modified]]&gt;0,TEXT(PayItems[[#This Row],[Date Added / Modified]],"m/d/yyy"),"")</f>
        <v/>
      </c>
    </row>
    <row r="2375" spans="1:17" x14ac:dyDescent="0.2">
      <c r="A2375" s="6" t="s">
        <v>5241</v>
      </c>
      <c r="B2375" s="8" t="s">
        <v>5242</v>
      </c>
      <c r="C2375" s="8" t="s">
        <v>110</v>
      </c>
      <c r="D2375" s="8" t="s">
        <v>5243</v>
      </c>
      <c r="E2375" s="8" t="s">
        <v>63</v>
      </c>
      <c r="F2375" s="8">
        <v>0</v>
      </c>
      <c r="G2375" s="8">
        <v>3</v>
      </c>
      <c r="H2375" s="6" t="s">
        <v>344</v>
      </c>
      <c r="I2375" s="176" t="s">
        <v>11389</v>
      </c>
      <c r="J2375" s="176" t="s">
        <v>11389</v>
      </c>
      <c r="K2375" s="176" t="s">
        <v>11388</v>
      </c>
      <c r="L2375" s="8">
        <v>14</v>
      </c>
      <c r="M2375" s="116"/>
      <c r="P23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&lt;tr&gt;&lt;td&gt;61202-0400&lt;/td&gt;&lt;td&gt;150mm sewer line, plastic&lt;/td&gt;&lt;td&gt;m&lt;/td&gt;&lt;td&gt;6-INCH SEWER LINE, PLASTIC&lt;/td&gt;&lt;td&gt;LNFT&lt;/td&gt;&lt;td&gt;0&lt;/td&gt;&lt;td&gt;3&lt;/td&gt;&lt;td&gt;N&lt;/td&gt;&lt;td&gt; &lt;/td&gt;&lt;td&gt;&lt;/td&gt;&lt;/tr&gt;</v>
      </c>
      <c r="Q2375" s="106" t="str">
        <f>IF(PayItems[[#This Row],[Date Added / Modified]]&gt;0,TEXT(PayItems[[#This Row],[Date Added / Modified]],"m/d/yyy"),"")</f>
        <v/>
      </c>
    </row>
    <row r="2376" spans="1:17" x14ac:dyDescent="0.2">
      <c r="A2376" s="6" t="s">
        <v>5244</v>
      </c>
      <c r="B2376" s="8" t="s">
        <v>5245</v>
      </c>
      <c r="C2376" s="8" t="s">
        <v>110</v>
      </c>
      <c r="D2376" s="8" t="s">
        <v>5246</v>
      </c>
      <c r="E2376" s="8" t="s">
        <v>63</v>
      </c>
      <c r="F2376" s="8">
        <v>0</v>
      </c>
      <c r="G2376" s="8">
        <v>3</v>
      </c>
      <c r="H2376" s="6" t="s">
        <v>344</v>
      </c>
      <c r="I2376" s="176" t="s">
        <v>11389</v>
      </c>
      <c r="J2376" s="176" t="s">
        <v>11389</v>
      </c>
      <c r="K2376" s="176" t="s">
        <v>11388</v>
      </c>
      <c r="L2376" s="8">
        <v>14</v>
      </c>
      <c r="M2376" s="116"/>
      <c r="P23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&lt;tr&gt;&lt;td&gt;61202-0500&lt;/td&gt;&lt;td&gt;150mm sewer line, ductile iron&lt;/td&gt;&lt;td&gt;m&lt;/td&gt;&lt;td&gt;6-INCH SEWER LINE, DUCTILE IRON&lt;/td&gt;&lt;td&gt;LNFT&lt;/td&gt;&lt;td&gt;0&lt;/td&gt;&lt;td&gt;3&lt;/td&gt;&lt;td&gt;N&lt;/td&gt;&lt;td&gt; &lt;/td&gt;&lt;td&gt;&lt;/td&gt;&lt;/tr&gt;</v>
      </c>
      <c r="Q2376" s="106" t="str">
        <f>IF(PayItems[[#This Row],[Date Added / Modified]]&gt;0,TEXT(PayItems[[#This Row],[Date Added / Modified]],"m/d/yyy"),"")</f>
        <v/>
      </c>
    </row>
    <row r="2377" spans="1:17" x14ac:dyDescent="0.2">
      <c r="A2377" s="6" t="s">
        <v>5247</v>
      </c>
      <c r="B2377" s="8" t="s">
        <v>5248</v>
      </c>
      <c r="C2377" s="8" t="s">
        <v>110</v>
      </c>
      <c r="D2377" s="8" t="s">
        <v>5249</v>
      </c>
      <c r="E2377" s="8" t="s">
        <v>63</v>
      </c>
      <c r="F2377" s="8">
        <v>0</v>
      </c>
      <c r="G2377" s="8">
        <v>3</v>
      </c>
      <c r="H2377" s="6" t="s">
        <v>344</v>
      </c>
      <c r="I2377" s="176" t="s">
        <v>11389</v>
      </c>
      <c r="J2377" s="176" t="s">
        <v>11389</v>
      </c>
      <c r="K2377" s="176" t="s">
        <v>11388</v>
      </c>
      <c r="L2377" s="8">
        <v>14</v>
      </c>
      <c r="M2377" s="116"/>
      <c r="P23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&lt;tr&gt;&lt;td&gt;61202-0600&lt;/td&gt;&lt;td&gt;150mm sewer line, cast iron&lt;/td&gt;&lt;td&gt;m&lt;/td&gt;&lt;td&gt;6-INCH SEWER LINE, CAST IRON&lt;/td&gt;&lt;td&gt;LNFT&lt;/td&gt;&lt;td&gt;0&lt;/td&gt;&lt;td&gt;3&lt;/td&gt;&lt;td&gt;N&lt;/td&gt;&lt;td&gt; &lt;/td&gt;&lt;td&gt;&lt;/td&gt;&lt;/tr&gt;</v>
      </c>
      <c r="Q2377" s="106" t="str">
        <f>IF(PayItems[[#This Row],[Date Added / Modified]]&gt;0,TEXT(PayItems[[#This Row],[Date Added / Modified]],"m/d/yyy"),"")</f>
        <v/>
      </c>
    </row>
    <row r="2378" spans="1:17" s="88" customFormat="1" x14ac:dyDescent="0.2">
      <c r="A2378" s="6" t="s">
        <v>5250</v>
      </c>
      <c r="B2378" s="8" t="s">
        <v>5251</v>
      </c>
      <c r="C2378" s="8" t="s">
        <v>110</v>
      </c>
      <c r="D2378" s="8" t="s">
        <v>5252</v>
      </c>
      <c r="E2378" s="8" t="s">
        <v>63</v>
      </c>
      <c r="F2378" s="8">
        <v>0</v>
      </c>
      <c r="G2378" s="8">
        <v>3</v>
      </c>
      <c r="H2378" s="6" t="s">
        <v>344</v>
      </c>
      <c r="I2378" s="176" t="s">
        <v>11389</v>
      </c>
      <c r="J2378" s="176" t="s">
        <v>11389</v>
      </c>
      <c r="K2378" s="176" t="s">
        <v>11388</v>
      </c>
      <c r="L2378" s="8">
        <v>14</v>
      </c>
      <c r="M2378" s="116"/>
      <c r="N2378" s="6"/>
      <c r="O2378" s="6"/>
      <c r="P23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&lt;tr&gt;&lt;td&gt;61202-0700&lt;/td&gt;&lt;td&gt;200mm sewer line, plastic&lt;/td&gt;&lt;td&gt;m&lt;/td&gt;&lt;td&gt;8-INCH SEWER LINE, PLASTIC&lt;/td&gt;&lt;td&gt;LNFT&lt;/td&gt;&lt;td&gt;0&lt;/td&gt;&lt;td&gt;3&lt;/td&gt;&lt;td&gt;N&lt;/td&gt;&lt;td&gt; &lt;/td&gt;&lt;td&gt;&lt;/td&gt;&lt;/tr&gt;</v>
      </c>
      <c r="Q2378" s="106" t="str">
        <f>IF(PayItems[[#This Row],[Date Added / Modified]]&gt;0,TEXT(PayItems[[#This Row],[Date Added / Modified]],"m/d/yyy"),"")</f>
        <v/>
      </c>
    </row>
    <row r="2379" spans="1:17" x14ac:dyDescent="0.2">
      <c r="A2379" s="6" t="s">
        <v>5253</v>
      </c>
      <c r="B2379" s="8" t="s">
        <v>5254</v>
      </c>
      <c r="C2379" s="8" t="s">
        <v>110</v>
      </c>
      <c r="D2379" s="8" t="s">
        <v>5255</v>
      </c>
      <c r="E2379" s="8" t="s">
        <v>63</v>
      </c>
      <c r="F2379" s="8">
        <v>0</v>
      </c>
      <c r="G2379" s="8">
        <v>3</v>
      </c>
      <c r="H2379" s="6" t="s">
        <v>344</v>
      </c>
      <c r="I2379" s="176" t="s">
        <v>11389</v>
      </c>
      <c r="J2379" s="176" t="s">
        <v>11389</v>
      </c>
      <c r="K2379" s="176" t="s">
        <v>11388</v>
      </c>
      <c r="L2379" s="8">
        <v>14</v>
      </c>
      <c r="M2379" s="116"/>
      <c r="P23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&lt;tr&gt;&lt;td&gt;61202-0800&lt;/td&gt;&lt;td&gt;200mm sewer line, ductile iron&lt;/td&gt;&lt;td&gt;m&lt;/td&gt;&lt;td&gt;8-INCH SEWER LINE, DUCTILE IRON&lt;/td&gt;&lt;td&gt;LNFT&lt;/td&gt;&lt;td&gt;0&lt;/td&gt;&lt;td&gt;3&lt;/td&gt;&lt;td&gt;N&lt;/td&gt;&lt;td&gt; &lt;/td&gt;&lt;td&gt;&lt;/td&gt;&lt;/tr&gt;</v>
      </c>
      <c r="Q2379" s="106" t="str">
        <f>IF(PayItems[[#This Row],[Date Added / Modified]]&gt;0,TEXT(PayItems[[#This Row],[Date Added / Modified]],"m/d/yyy"),"")</f>
        <v/>
      </c>
    </row>
    <row r="2380" spans="1:17" x14ac:dyDescent="0.2">
      <c r="A2380" s="6" t="s">
        <v>5256</v>
      </c>
      <c r="B2380" s="8" t="s">
        <v>5257</v>
      </c>
      <c r="C2380" s="8" t="s">
        <v>110</v>
      </c>
      <c r="D2380" s="8" t="s">
        <v>5258</v>
      </c>
      <c r="E2380" s="8" t="s">
        <v>63</v>
      </c>
      <c r="F2380" s="8">
        <v>0</v>
      </c>
      <c r="G2380" s="8">
        <v>3</v>
      </c>
      <c r="H2380" s="6" t="s">
        <v>344</v>
      </c>
      <c r="I2380" s="176" t="s">
        <v>11389</v>
      </c>
      <c r="J2380" s="176" t="s">
        <v>11389</v>
      </c>
      <c r="K2380" s="176" t="s">
        <v>11388</v>
      </c>
      <c r="L2380" s="8">
        <v>14</v>
      </c>
      <c r="M2380" s="116"/>
      <c r="P23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&lt;tr&gt;&lt;td&gt;61202-0900&lt;/td&gt;&lt;td&gt;200mm sewer line, cast iron&lt;/td&gt;&lt;td&gt;m&lt;/td&gt;&lt;td&gt;8-INCH SEWER LINE, CAST IRON&lt;/td&gt;&lt;td&gt;LNFT&lt;/td&gt;&lt;td&gt;0&lt;/td&gt;&lt;td&gt;3&lt;/td&gt;&lt;td&gt;N&lt;/td&gt;&lt;td&gt; &lt;/td&gt;&lt;td&gt;&lt;/td&gt;&lt;/tr&gt;</v>
      </c>
      <c r="Q2380" s="106" t="str">
        <f>IF(PayItems[[#This Row],[Date Added / Modified]]&gt;0,TEXT(PayItems[[#This Row],[Date Added / Modified]],"m/d/yyy"),"")</f>
        <v/>
      </c>
    </row>
    <row r="2381" spans="1:17" x14ac:dyDescent="0.2">
      <c r="A2381" s="88" t="s">
        <v>11361</v>
      </c>
      <c r="B2381" s="104" t="s">
        <v>11363</v>
      </c>
      <c r="C2381" s="104" t="s">
        <v>110</v>
      </c>
      <c r="D2381" s="104" t="s">
        <v>11362</v>
      </c>
      <c r="E2381" s="104" t="s">
        <v>63</v>
      </c>
      <c r="F2381" s="104">
        <v>0</v>
      </c>
      <c r="G2381" s="104">
        <v>3</v>
      </c>
      <c r="H2381" s="88" t="s">
        <v>344</v>
      </c>
      <c r="I2381" s="176" t="s">
        <v>11389</v>
      </c>
      <c r="J2381" s="176" t="s">
        <v>11389</v>
      </c>
      <c r="K2381" s="176" t="s">
        <v>11388</v>
      </c>
      <c r="L2381" s="104">
        <v>14</v>
      </c>
      <c r="M2381" s="116">
        <v>44585</v>
      </c>
      <c r="N2381" s="88" t="s">
        <v>9977</v>
      </c>
      <c r="O2381" s="88"/>
      <c r="P23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&lt;tr&gt;&lt;td&gt;61202-1000&lt;/td&gt;&lt;td&gt;250mm sewer line, plastic&lt;/td&gt;&lt;td&gt;m&lt;/td&gt;&lt;td&gt;10-INCH SEWER LINE, PLASTIC&lt;/td&gt;&lt;td&gt;LNFT&lt;/td&gt;&lt;td&gt;0&lt;/td&gt;&lt;td&gt;3&lt;/td&gt;&lt;td&gt;N&lt;/td&gt;&lt;td&gt;1/24/2022&lt;/td&gt;&lt;td&gt;&lt;/td&gt;&lt;/tr&gt;</v>
      </c>
      <c r="Q2381" s="106" t="str">
        <f>IF(PayItems[[#This Row],[Date Added / Modified]]&gt;0,TEXT(PayItems[[#This Row],[Date Added / Modified]],"m/d/yyy"),"")</f>
        <v>1/24/2022</v>
      </c>
    </row>
    <row r="2382" spans="1:17" x14ac:dyDescent="0.2">
      <c r="A2382" s="106" t="s">
        <v>10854</v>
      </c>
      <c r="B2382" s="45" t="s">
        <v>10855</v>
      </c>
      <c r="C2382" s="104" t="s">
        <v>110</v>
      </c>
      <c r="D2382" s="45" t="s">
        <v>10856</v>
      </c>
      <c r="E2382" s="104" t="s">
        <v>63</v>
      </c>
      <c r="F2382" s="104">
        <v>0</v>
      </c>
      <c r="G2382" s="104">
        <v>3</v>
      </c>
      <c r="H2382" s="88" t="s">
        <v>344</v>
      </c>
      <c r="I2382" s="176" t="s">
        <v>11389</v>
      </c>
      <c r="J2382" s="176" t="s">
        <v>11389</v>
      </c>
      <c r="K2382" s="176" t="s">
        <v>11388</v>
      </c>
      <c r="L2382" s="104">
        <v>14</v>
      </c>
      <c r="M2382" s="116">
        <v>42667</v>
      </c>
      <c r="N2382" s="106" t="s">
        <v>9977</v>
      </c>
      <c r="O2382" s="106"/>
      <c r="P2382"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&lt;tr&gt;&lt;td&gt;61202-1200&lt;/td&gt;&lt;td&gt;300mm sewer line, ductile iron&lt;/td&gt;&lt;td&gt;m&lt;/td&gt;&lt;td&gt;12-INCH SEWER LINE, DUCTILE IRON&lt;/td&gt;&lt;td&gt;LNFT&lt;/td&gt;&lt;td&gt;0&lt;/td&gt;&lt;td&gt;3&lt;/td&gt;&lt;td&gt;N&lt;/td&gt;&lt;td&gt;10/24/2016&lt;/td&gt;&lt;td&gt;&lt;/td&gt;&lt;/tr&gt;</v>
      </c>
      <c r="Q2382" s="106" t="str">
        <f>IF(PayItems[[#This Row],[Date Added / Modified]]&gt;0,TEXT(PayItems[[#This Row],[Date Added / Modified]],"m/d/yyy"),"")</f>
        <v>10/24/2016</v>
      </c>
    </row>
    <row r="2383" spans="1:17" x14ac:dyDescent="0.2">
      <c r="A2383" s="6" t="s">
        <v>5259</v>
      </c>
      <c r="B2383" s="8" t="s">
        <v>5260</v>
      </c>
      <c r="C2383" s="8" t="s">
        <v>110</v>
      </c>
      <c r="D2383" s="8" t="s">
        <v>5261</v>
      </c>
      <c r="E2383" s="8" t="s">
        <v>63</v>
      </c>
      <c r="F2383" s="8">
        <v>0</v>
      </c>
      <c r="G2383" s="8">
        <v>3</v>
      </c>
      <c r="H2383" s="8" t="s">
        <v>344</v>
      </c>
      <c r="I2383" s="176" t="s">
        <v>11389</v>
      </c>
      <c r="J2383" s="176" t="s">
        <v>11389</v>
      </c>
      <c r="K2383" s="176" t="s">
        <v>11388</v>
      </c>
      <c r="L2383" s="8">
        <v>14</v>
      </c>
      <c r="M2383" s="116"/>
      <c r="P23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&lt;tr&gt;&lt;td&gt;61202-4000&lt;/td&gt;&lt;td&gt;525mm sewer line, plastic&lt;/td&gt;&lt;td&gt;m&lt;/td&gt;&lt;td&gt;21-INCH SEWER LINE, PLASTIC&lt;/td&gt;&lt;td&gt;LNFT&lt;/td&gt;&lt;td&gt;0&lt;/td&gt;&lt;td&gt;3&lt;/td&gt;&lt;td&gt;N&lt;/td&gt;&lt;td&gt; &lt;/td&gt;&lt;td&gt;&lt;/td&gt;&lt;/tr&gt;</v>
      </c>
      <c r="Q2383" s="106" t="str">
        <f>IF(PayItems[[#This Row],[Date Added / Modified]]&gt;0,TEXT(PayItems[[#This Row],[Date Added / Modified]],"m/d/yyy"),"")</f>
        <v/>
      </c>
    </row>
    <row r="2384" spans="1:17" x14ac:dyDescent="0.2">
      <c r="A2384" s="6" t="s">
        <v>5262</v>
      </c>
      <c r="B2384" s="6" t="s">
        <v>5263</v>
      </c>
      <c r="C2384" s="6" t="s">
        <v>6</v>
      </c>
      <c r="D2384" s="6" t="s">
        <v>5264</v>
      </c>
      <c r="E2384" s="45" t="s">
        <v>59</v>
      </c>
      <c r="F2384" s="8">
        <v>0</v>
      </c>
      <c r="G2384" s="8">
        <v>3</v>
      </c>
      <c r="H2384" s="6" t="s">
        <v>344</v>
      </c>
      <c r="I2384" s="176" t="s">
        <v>11389</v>
      </c>
      <c r="J2384" s="176" t="s">
        <v>11389</v>
      </c>
      <c r="K2384" s="176" t="s">
        <v>11388</v>
      </c>
      <c r="L2384" s="8">
        <v>14</v>
      </c>
      <c r="M2384" s="116">
        <v>42429</v>
      </c>
      <c r="N2384" s="106" t="s">
        <v>9962</v>
      </c>
      <c r="O2384" s="109" t="s">
        <v>10771</v>
      </c>
      <c r="P23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&lt;tr&gt;&lt;td&gt;61203-0000&lt;/td&gt;&lt;td&gt;Manhole, sanitary sewer&lt;/td&gt;&lt;td&gt;Each&lt;/td&gt;&lt;td&gt;MANHOLE, SANITARY SEWER&lt;/td&gt;&lt;td&gt;EACH&lt;/td&gt;&lt;td&gt;0&lt;/td&gt;&lt;td&gt;3&lt;/td&gt;&lt;td&gt;N&lt;/td&gt;&lt;td&gt;2/29/2016&lt;/td&gt;&lt;td&gt;Correct US unit from LNFT to EACH (corrected in EEBACS)&lt;/td&gt;&lt;/tr&gt;</v>
      </c>
      <c r="Q2384" s="106" t="str">
        <f>IF(PayItems[[#This Row],[Date Added / Modified]]&gt;0,TEXT(PayItems[[#This Row],[Date Added / Modified]],"m/d/yyy"),"")</f>
        <v>2/29/2016</v>
      </c>
    </row>
    <row r="2385" spans="1:17" x14ac:dyDescent="0.2">
      <c r="A2385" s="106" t="s">
        <v>11249</v>
      </c>
      <c r="B2385" s="106" t="s">
        <v>11250</v>
      </c>
      <c r="C2385" s="106" t="s">
        <v>6</v>
      </c>
      <c r="D2385" s="106" t="s">
        <v>11256</v>
      </c>
      <c r="E2385" s="45" t="s">
        <v>59</v>
      </c>
      <c r="F2385" s="104">
        <v>0</v>
      </c>
      <c r="G2385" s="104">
        <v>3</v>
      </c>
      <c r="H2385" s="88" t="s">
        <v>344</v>
      </c>
      <c r="I2385" s="176" t="s">
        <v>11389</v>
      </c>
      <c r="J2385" s="176" t="s">
        <v>11389</v>
      </c>
      <c r="K2385" s="176" t="s">
        <v>11388</v>
      </c>
      <c r="L2385" s="104">
        <v>14</v>
      </c>
      <c r="M2385" s="116">
        <v>44095</v>
      </c>
      <c r="N2385" s="106" t="s">
        <v>9962</v>
      </c>
      <c r="O2385" s="167"/>
      <c r="P2385"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&lt;tr&gt;&lt;td&gt;61204-1000&lt;/td&gt;&lt;td&gt;Sanitary sewer, interior drop&lt;/td&gt;&lt;td&gt;Each&lt;/td&gt;&lt;td&gt;SANITARY SEWER, INTERIOR DROP&lt;/td&gt;&lt;td&gt;EACH&lt;/td&gt;&lt;td&gt;0&lt;/td&gt;&lt;td&gt;3&lt;/td&gt;&lt;td&gt;N&lt;/td&gt;&lt;td&gt;9/21/2020&lt;/td&gt;&lt;td&gt;&lt;/td&gt;&lt;/tr&gt;</v>
      </c>
      <c r="Q2385" s="166" t="str">
        <f>IF(PayItems[[#This Row],[Date Added / Modified]]&gt;0,TEXT(PayItems[[#This Row],[Date Added / Modified]],"m/d/yyy"),"")</f>
        <v>9/21/2020</v>
      </c>
    </row>
    <row r="2386" spans="1:17" x14ac:dyDescent="0.2">
      <c r="A2386" s="6" t="s">
        <v>5265</v>
      </c>
      <c r="B2386" s="6" t="s">
        <v>5266</v>
      </c>
      <c r="C2386" s="6" t="s">
        <v>110</v>
      </c>
      <c r="D2386" s="6" t="s">
        <v>5267</v>
      </c>
      <c r="E2386" s="8" t="s">
        <v>63</v>
      </c>
      <c r="F2386" s="8">
        <v>0</v>
      </c>
      <c r="G2386" s="8">
        <v>3</v>
      </c>
      <c r="H2386" s="6" t="s">
        <v>344</v>
      </c>
      <c r="I2386" s="176" t="s">
        <v>11389</v>
      </c>
      <c r="J2386" s="176" t="s">
        <v>11389</v>
      </c>
      <c r="K2386" s="176" t="s">
        <v>11388</v>
      </c>
      <c r="L2386" s="8">
        <v>14</v>
      </c>
      <c r="M2386" s="116"/>
      <c r="P23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&lt;tr&gt;&lt;td&gt;61205-1000&lt;/td&gt;&lt;td&gt;300mm sewer encasement pipe, galvanized steel&lt;/td&gt;&lt;td&gt;m&lt;/td&gt;&lt;td&gt;12-INCH SEWER ENCASEMENT PIPE, GALVANIZED STEEL&lt;/td&gt;&lt;td&gt;LNFT&lt;/td&gt;&lt;td&gt;0&lt;/td&gt;&lt;td&gt;3&lt;/td&gt;&lt;td&gt;N&lt;/td&gt;&lt;td&gt; &lt;/td&gt;&lt;td&gt;&lt;/td&gt;&lt;/tr&gt;</v>
      </c>
      <c r="Q2386" s="106" t="str">
        <f>IF(PayItems[[#This Row],[Date Added / Modified]]&gt;0,TEXT(PayItems[[#This Row],[Date Added / Modified]],"m/d/yyy"),"")</f>
        <v/>
      </c>
    </row>
    <row r="2387" spans="1:17" x14ac:dyDescent="0.2">
      <c r="A2387" s="6" t="s">
        <v>5268</v>
      </c>
      <c r="B2387" s="6" t="s">
        <v>5269</v>
      </c>
      <c r="C2387" s="6" t="s">
        <v>6</v>
      </c>
      <c r="D2387" s="6" t="s">
        <v>5270</v>
      </c>
      <c r="E2387" s="8" t="s">
        <v>59</v>
      </c>
      <c r="F2387" s="8">
        <v>0</v>
      </c>
      <c r="G2387" s="8">
        <v>3</v>
      </c>
      <c r="H2387" s="6" t="s">
        <v>344</v>
      </c>
      <c r="I2387" s="176" t="s">
        <v>11389</v>
      </c>
      <c r="J2387" s="176" t="s">
        <v>11389</v>
      </c>
      <c r="K2387" s="176" t="s">
        <v>11388</v>
      </c>
      <c r="L2387" s="8">
        <v>14</v>
      </c>
      <c r="M2387" s="116"/>
      <c r="P23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&lt;tr&gt;&lt;td&gt;61206-0000&lt;/td&gt;&lt;td&gt;Relocate sanitary service&lt;/td&gt;&lt;td&gt;Each&lt;/td&gt;&lt;td&gt;RELOCATE SANITARY SERVICE&lt;/td&gt;&lt;td&gt;EACH&lt;/td&gt;&lt;td&gt;0&lt;/td&gt;&lt;td&gt;3&lt;/td&gt;&lt;td&gt;N&lt;/td&gt;&lt;td&gt; &lt;/td&gt;&lt;td&gt;&lt;/td&gt;&lt;/tr&gt;</v>
      </c>
      <c r="Q2387" s="106" t="str">
        <f>IF(PayItems[[#This Row],[Date Added / Modified]]&gt;0,TEXT(PayItems[[#This Row],[Date Added / Modified]],"m/d/yyy"),"")</f>
        <v/>
      </c>
    </row>
    <row r="2388" spans="1:17" x14ac:dyDescent="0.2">
      <c r="A2388" s="6" t="s">
        <v>5271</v>
      </c>
      <c r="B2388" s="6" t="s">
        <v>4314</v>
      </c>
      <c r="C2388" s="6" t="s">
        <v>6</v>
      </c>
      <c r="D2388" s="6" t="s">
        <v>4315</v>
      </c>
      <c r="E2388" s="8" t="s">
        <v>59</v>
      </c>
      <c r="F2388" s="8">
        <v>0</v>
      </c>
      <c r="G2388" s="8">
        <v>3</v>
      </c>
      <c r="H2388" s="6" t="s">
        <v>344</v>
      </c>
      <c r="I2388" s="176" t="s">
        <v>11389</v>
      </c>
      <c r="J2388" s="176" t="s">
        <v>11389</v>
      </c>
      <c r="K2388" s="176" t="s">
        <v>11388</v>
      </c>
      <c r="L2388" s="8">
        <v>14</v>
      </c>
      <c r="M2388" s="116"/>
      <c r="P23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&lt;tr&gt;&lt;td&gt;61207-0000&lt;/td&gt;&lt;td&gt;Cleanout&lt;/td&gt;&lt;td&gt;Each&lt;/td&gt;&lt;td&gt;CLEANOUT&lt;/td&gt;&lt;td&gt;EACH&lt;/td&gt;&lt;td&gt;0&lt;/td&gt;&lt;td&gt;3&lt;/td&gt;&lt;td&gt;N&lt;/td&gt;&lt;td&gt; &lt;/td&gt;&lt;td&gt;&lt;/td&gt;&lt;/tr&gt;</v>
      </c>
      <c r="Q2388" s="106" t="str">
        <f>IF(PayItems[[#This Row],[Date Added / Modified]]&gt;0,TEXT(PayItems[[#This Row],[Date Added / Modified]],"m/d/yyy"),"")</f>
        <v/>
      </c>
    </row>
    <row r="2389" spans="1:17" x14ac:dyDescent="0.2">
      <c r="A2389" s="105" t="s">
        <v>10768</v>
      </c>
      <c r="B2389" s="105" t="s">
        <v>10760</v>
      </c>
      <c r="C2389" s="105" t="s">
        <v>6</v>
      </c>
      <c r="D2389" s="105" t="s">
        <v>10769</v>
      </c>
      <c r="E2389" s="102" t="s">
        <v>59</v>
      </c>
      <c r="F2389" s="103">
        <v>0</v>
      </c>
      <c r="G2389" s="103">
        <v>3</v>
      </c>
      <c r="H2389" s="101" t="s">
        <v>344</v>
      </c>
      <c r="I2389" s="176" t="s">
        <v>11389</v>
      </c>
      <c r="J2389" s="176" t="s">
        <v>11389</v>
      </c>
      <c r="K2389" s="176" t="s">
        <v>11388</v>
      </c>
      <c r="L2389" s="104">
        <v>14</v>
      </c>
      <c r="M2389" s="119">
        <v>42401</v>
      </c>
      <c r="N2389" s="53" t="s">
        <v>9977</v>
      </c>
      <c r="O2389" s="106"/>
      <c r="P2389" s="43"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&lt;tr&gt;&lt;td&gt;61208-0000&lt;/td&gt;&lt;td&gt;Vent scrubber&lt;/td&gt;&lt;td&gt;Each&lt;/td&gt;&lt;td&gt;VENT SCRUBBER&lt;/td&gt;&lt;td&gt;EACH&lt;/td&gt;&lt;td&gt;0&lt;/td&gt;&lt;td&gt;3&lt;/td&gt;&lt;td&gt;N&lt;/td&gt;&lt;td&gt;2/1/2016&lt;/td&gt;&lt;td&gt;&lt;/td&gt;&lt;/tr&gt;</v>
      </c>
      <c r="Q2389" s="106" t="str">
        <f>IF(PayItems[[#This Row],[Date Added / Modified]]&gt;0,TEXT(PayItems[[#This Row],[Date Added / Modified]],"m/d/yyy"),"")</f>
        <v>2/1/2016</v>
      </c>
    </row>
    <row r="2390" spans="1:17" x14ac:dyDescent="0.2">
      <c r="A2390" s="6" t="s">
        <v>5272</v>
      </c>
      <c r="B2390" s="6" t="s">
        <v>5273</v>
      </c>
      <c r="C2390" s="6" t="s">
        <v>5209</v>
      </c>
      <c r="D2390" s="6" t="s">
        <v>5274</v>
      </c>
      <c r="E2390" s="8" t="s">
        <v>5209</v>
      </c>
      <c r="F2390" s="8">
        <v>0</v>
      </c>
      <c r="G2390" s="8">
        <v>3</v>
      </c>
      <c r="H2390" s="6" t="s">
        <v>344</v>
      </c>
      <c r="I2390" s="176" t="s">
        <v>11389</v>
      </c>
      <c r="J2390" s="176" t="s">
        <v>11388</v>
      </c>
      <c r="K2390" s="176" t="s">
        <v>11388</v>
      </c>
      <c r="L2390" s="8">
        <v>14</v>
      </c>
      <c r="M2390" s="116"/>
      <c r="P23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&lt;tr&gt;&lt;td&gt;61210-0000&lt;/td&gt;&lt;td&gt;Sanitary sewer system, utility company compensation&lt;/td&gt;&lt;td&gt;CTSM&lt;/td&gt;&lt;td&gt;SANITARY SEWER SYSTEM, UTILITY COMPANY COMPENSATION&lt;/td&gt;&lt;td&gt;CTSM&lt;/td&gt;&lt;td&gt;0&lt;/td&gt;&lt;td&gt;3&lt;/td&gt;&lt;td&gt;N&lt;/td&gt;&lt;td&gt; &lt;/td&gt;&lt;td&gt;&lt;/td&gt;&lt;/tr&gt;</v>
      </c>
      <c r="Q2390" s="106" t="str">
        <f>IF(PayItems[[#This Row],[Date Added / Modified]]&gt;0,TEXT(PayItems[[#This Row],[Date Added / Modified]],"m/d/yyy"),"")</f>
        <v/>
      </c>
    </row>
    <row r="2391" spans="1:17" x14ac:dyDescent="0.2">
      <c r="A2391" s="6" t="s">
        <v>5275</v>
      </c>
      <c r="B2391" s="6" t="s">
        <v>5276</v>
      </c>
      <c r="C2391" s="6" t="s">
        <v>109</v>
      </c>
      <c r="D2391" s="6" t="s">
        <v>5277</v>
      </c>
      <c r="E2391" s="8" t="s">
        <v>62</v>
      </c>
      <c r="F2391" s="8">
        <v>0</v>
      </c>
      <c r="G2391" s="8">
        <v>3</v>
      </c>
      <c r="H2391" s="6" t="s">
        <v>344</v>
      </c>
      <c r="I2391" s="176" t="s">
        <v>11389</v>
      </c>
      <c r="J2391" s="176" t="s">
        <v>11389</v>
      </c>
      <c r="K2391" s="176" t="s">
        <v>11388</v>
      </c>
      <c r="L2391" s="8">
        <v>14</v>
      </c>
      <c r="M2391" s="116"/>
      <c r="P23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&lt;tr&gt;&lt;td&gt;61301-0000&lt;/td&gt;&lt;td&gt;Simulated stone masonry surface treatment&lt;/td&gt;&lt;td&gt;m2&lt;/td&gt;&lt;td&gt;SIMULATED STONE MASONRY SURFACE TREATMENT&lt;/td&gt;&lt;td&gt;SQYD&lt;/td&gt;&lt;td&gt;0&lt;/td&gt;&lt;td&gt;3&lt;/td&gt;&lt;td&gt;N&lt;/td&gt;&lt;td&gt; &lt;/td&gt;&lt;td&gt;&lt;/td&gt;&lt;/tr&gt;</v>
      </c>
      <c r="Q2391" s="106" t="str">
        <f>IF(PayItems[[#This Row],[Date Added / Modified]]&gt;0,TEXT(PayItems[[#This Row],[Date Added / Modified]],"m/d/yyy"),"")</f>
        <v/>
      </c>
    </row>
    <row r="2392" spans="1:17" x14ac:dyDescent="0.2">
      <c r="A2392" s="6" t="s">
        <v>5278</v>
      </c>
      <c r="B2392" s="6" t="s">
        <v>5279</v>
      </c>
      <c r="C2392" s="6" t="s">
        <v>6</v>
      </c>
      <c r="D2392" s="6" t="s">
        <v>5280</v>
      </c>
      <c r="E2392" s="8" t="s">
        <v>59</v>
      </c>
      <c r="F2392" s="8">
        <v>0</v>
      </c>
      <c r="G2392" s="8">
        <v>3</v>
      </c>
      <c r="H2392" s="6" t="s">
        <v>344</v>
      </c>
      <c r="I2392" s="176" t="s">
        <v>11389</v>
      </c>
      <c r="J2392" s="176" t="s">
        <v>11389</v>
      </c>
      <c r="K2392" s="176" t="s">
        <v>11388</v>
      </c>
      <c r="L2392" s="8">
        <v>14</v>
      </c>
      <c r="M2392" s="116"/>
      <c r="P23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&lt;tr&gt;&lt;td&gt;61302-0000&lt;/td&gt;&lt;td&gt;Simulated stone masonry test wall&lt;/td&gt;&lt;td&gt;Each&lt;/td&gt;&lt;td&gt;SIMULATED STONE MASONRY TEST WALL&lt;/td&gt;&lt;td&gt;EACH&lt;/td&gt;&lt;td&gt;0&lt;/td&gt;&lt;td&gt;3&lt;/td&gt;&lt;td&gt;N&lt;/td&gt;&lt;td&gt; &lt;/td&gt;&lt;td&gt;&lt;/td&gt;&lt;/tr&gt;</v>
      </c>
      <c r="Q2392" s="106" t="str">
        <f>IF(PayItems[[#This Row],[Date Added / Modified]]&gt;0,TEXT(PayItems[[#This Row],[Date Added / Modified]],"m/d/yyy"),"")</f>
        <v/>
      </c>
    </row>
    <row r="2393" spans="1:17" x14ac:dyDescent="0.2">
      <c r="A2393" s="6" t="s">
        <v>5281</v>
      </c>
      <c r="B2393" s="6" t="s">
        <v>5282</v>
      </c>
      <c r="C2393" s="6" t="s">
        <v>109</v>
      </c>
      <c r="D2393" s="6" t="s">
        <v>5283</v>
      </c>
      <c r="E2393" s="8" t="s">
        <v>62</v>
      </c>
      <c r="F2393" s="8">
        <v>0</v>
      </c>
      <c r="G2393" s="8">
        <v>3</v>
      </c>
      <c r="H2393" s="6" t="s">
        <v>344</v>
      </c>
      <c r="I2393" s="176" t="s">
        <v>11389</v>
      </c>
      <c r="J2393" s="176" t="s">
        <v>11389</v>
      </c>
      <c r="K2393" s="176" t="s">
        <v>11388</v>
      </c>
      <c r="L2393" s="8">
        <v>14</v>
      </c>
      <c r="M2393" s="116"/>
      <c r="P23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&lt;tr&gt;&lt;td&gt;61303-0000&lt;/td&gt;&lt;td&gt;Simulated stone masonry surface staining&lt;/td&gt;&lt;td&gt;m2&lt;/td&gt;&lt;td&gt;SIMULATED STONE MASONRY SURFACE STAINING&lt;/td&gt;&lt;td&gt;SQYD&lt;/td&gt;&lt;td&gt;0&lt;/td&gt;&lt;td&gt;3&lt;/td&gt;&lt;td&gt;N&lt;/td&gt;&lt;td&gt; &lt;/td&gt;&lt;td&gt;&lt;/td&gt;&lt;/tr&gt;</v>
      </c>
      <c r="Q2393" s="106" t="str">
        <f>IF(PayItems[[#This Row],[Date Added / Modified]]&gt;0,TEXT(PayItems[[#This Row],[Date Added / Modified]],"m/d/yyy"),"")</f>
        <v/>
      </c>
    </row>
    <row r="2394" spans="1:17" x14ac:dyDescent="0.2">
      <c r="A2394" s="6" t="s">
        <v>3827</v>
      </c>
      <c r="B2394" s="6" t="s">
        <v>166</v>
      </c>
      <c r="C2394" s="6" t="s">
        <v>113</v>
      </c>
      <c r="D2394" s="6" t="s">
        <v>3828</v>
      </c>
      <c r="E2394" s="8" t="s">
        <v>65</v>
      </c>
      <c r="F2394" s="8">
        <v>0</v>
      </c>
      <c r="G2394" s="8">
        <v>3</v>
      </c>
      <c r="H2394" s="6" t="s">
        <v>344</v>
      </c>
      <c r="I2394" s="176" t="s">
        <v>11389</v>
      </c>
      <c r="J2394" s="176" t="s">
        <v>11389</v>
      </c>
      <c r="K2394" s="176" t="s">
        <v>11388</v>
      </c>
      <c r="L2394" s="8">
        <v>14</v>
      </c>
      <c r="M2394" s="116"/>
      <c r="P23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&lt;tr&gt;&lt;td&gt;61401-0000&lt;/td&gt;&lt;td&gt;Lean concrete backfill&lt;/td&gt;&lt;td&gt;m3&lt;/td&gt;&lt;td&gt;LEAN CONCRETE BACKFILL&lt;/td&gt;&lt;td&gt;CUYD&lt;/td&gt;&lt;td&gt;0&lt;/td&gt;&lt;td&gt;3&lt;/td&gt;&lt;td&gt;N&lt;/td&gt;&lt;td&gt; &lt;/td&gt;&lt;td&gt;&lt;/td&gt;&lt;/tr&gt;</v>
      </c>
      <c r="Q2394" s="106" t="str">
        <f>IF(PayItems[[#This Row],[Date Added / Modified]]&gt;0,TEXT(PayItems[[#This Row],[Date Added / Modified]],"m/d/yyy"),"")</f>
        <v/>
      </c>
    </row>
    <row r="2395" spans="1:17" x14ac:dyDescent="0.2">
      <c r="A2395" s="6" t="s">
        <v>5284</v>
      </c>
      <c r="B2395" s="6" t="s">
        <v>5285</v>
      </c>
      <c r="C2395" s="6" t="s">
        <v>109</v>
      </c>
      <c r="D2395" s="6" t="s">
        <v>5286</v>
      </c>
      <c r="E2395" s="8" t="s">
        <v>62</v>
      </c>
      <c r="F2395" s="8">
        <v>0</v>
      </c>
      <c r="G2395" s="8">
        <v>3</v>
      </c>
      <c r="H2395" s="6" t="s">
        <v>344</v>
      </c>
      <c r="I2395" s="176" t="s">
        <v>11389</v>
      </c>
      <c r="J2395" s="176" t="s">
        <v>11389</v>
      </c>
      <c r="K2395" s="176" t="s">
        <v>11388</v>
      </c>
      <c r="L2395" s="8">
        <v>14</v>
      </c>
      <c r="M2395" s="116"/>
      <c r="P23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&lt;tr&gt;&lt;td&gt;61501-0100&lt;/td&gt;&lt;td&gt;Sidewalk, concrete&lt;/td&gt;&lt;td&gt;m2&lt;/td&gt;&lt;td&gt;SIDEWALK, CONCRETE&lt;/td&gt;&lt;td&gt;SQYD&lt;/td&gt;&lt;td&gt;0&lt;/td&gt;&lt;td&gt;3&lt;/td&gt;&lt;td&gt;N&lt;/td&gt;&lt;td&gt; &lt;/td&gt;&lt;td&gt;&lt;/td&gt;&lt;/tr&gt;</v>
      </c>
      <c r="Q2395" s="106" t="str">
        <f>IF(PayItems[[#This Row],[Date Added / Modified]]&gt;0,TEXT(PayItems[[#This Row],[Date Added / Modified]],"m/d/yyy"),"")</f>
        <v/>
      </c>
    </row>
    <row r="2396" spans="1:17" x14ac:dyDescent="0.2">
      <c r="A2396" s="6" t="s">
        <v>5287</v>
      </c>
      <c r="B2396" s="6" t="s">
        <v>5288</v>
      </c>
      <c r="C2396" s="6" t="s">
        <v>109</v>
      </c>
      <c r="D2396" s="6" t="s">
        <v>5289</v>
      </c>
      <c r="E2396" s="8" t="s">
        <v>62</v>
      </c>
      <c r="F2396" s="8">
        <v>0</v>
      </c>
      <c r="G2396" s="8">
        <v>3</v>
      </c>
      <c r="H2396" s="6" t="s">
        <v>344</v>
      </c>
      <c r="I2396" s="176" t="s">
        <v>11389</v>
      </c>
      <c r="J2396" s="176" t="s">
        <v>11389</v>
      </c>
      <c r="K2396" s="176" t="s">
        <v>11388</v>
      </c>
      <c r="L2396" s="8">
        <v>14</v>
      </c>
      <c r="M2396" s="116"/>
      <c r="P23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&lt;tr&gt;&lt;td&gt;61501-0200&lt;/td&gt;&lt;td&gt;Sidewalk, colored concrete&lt;/td&gt;&lt;td&gt;m2&lt;/td&gt;&lt;td&gt;SIDEWALK, COLORED CONCRETE&lt;/td&gt;&lt;td&gt;SQYD&lt;/td&gt;&lt;td&gt;0&lt;/td&gt;&lt;td&gt;3&lt;/td&gt;&lt;td&gt;N&lt;/td&gt;&lt;td&gt; &lt;/td&gt;&lt;td&gt;&lt;/td&gt;&lt;/tr&gt;</v>
      </c>
      <c r="Q2396" s="106" t="str">
        <f>IF(PayItems[[#This Row],[Date Added / Modified]]&gt;0,TEXT(PayItems[[#This Row],[Date Added / Modified]],"m/d/yyy"),"")</f>
        <v/>
      </c>
    </row>
    <row r="2397" spans="1:17" x14ac:dyDescent="0.2">
      <c r="A2397" s="6" t="s">
        <v>5290</v>
      </c>
      <c r="B2397" s="6" t="s">
        <v>5291</v>
      </c>
      <c r="C2397" s="6" t="s">
        <v>109</v>
      </c>
      <c r="D2397" s="6" t="s">
        <v>5292</v>
      </c>
      <c r="E2397" s="8" t="s">
        <v>62</v>
      </c>
      <c r="F2397" s="8">
        <v>0</v>
      </c>
      <c r="G2397" s="8">
        <v>3</v>
      </c>
      <c r="H2397" s="6" t="s">
        <v>344</v>
      </c>
      <c r="I2397" s="176" t="s">
        <v>11389</v>
      </c>
      <c r="J2397" s="176" t="s">
        <v>11389</v>
      </c>
      <c r="K2397" s="176" t="s">
        <v>11388</v>
      </c>
      <c r="L2397" s="8">
        <v>14</v>
      </c>
      <c r="M2397" s="116"/>
      <c r="P23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&lt;tr&gt;&lt;td&gt;61501-0300&lt;/td&gt;&lt;td&gt;Sidewalk, fiber reinforced colored concrete&lt;/td&gt;&lt;td&gt;m2&lt;/td&gt;&lt;td&gt;SIDEWALK, FIBER REINFORCED COLORED CONCRETE&lt;/td&gt;&lt;td&gt;SQYD&lt;/td&gt;&lt;td&gt;0&lt;/td&gt;&lt;td&gt;3&lt;/td&gt;&lt;td&gt;N&lt;/td&gt;&lt;td&gt; &lt;/td&gt;&lt;td&gt;&lt;/td&gt;&lt;/tr&gt;</v>
      </c>
      <c r="Q2397" s="106" t="str">
        <f>IF(PayItems[[#This Row],[Date Added / Modified]]&gt;0,TEXT(PayItems[[#This Row],[Date Added / Modified]],"m/d/yyy"),"")</f>
        <v/>
      </c>
    </row>
    <row r="2398" spans="1:17" x14ac:dyDescent="0.2">
      <c r="A2398" s="6" t="s">
        <v>5293</v>
      </c>
      <c r="B2398" s="6" t="s">
        <v>5294</v>
      </c>
      <c r="C2398" s="6" t="s">
        <v>109</v>
      </c>
      <c r="D2398" s="6" t="s">
        <v>5295</v>
      </c>
      <c r="E2398" s="8" t="s">
        <v>62</v>
      </c>
      <c r="F2398" s="8">
        <v>0</v>
      </c>
      <c r="G2398" s="8">
        <v>3</v>
      </c>
      <c r="H2398" s="6" t="s">
        <v>344</v>
      </c>
      <c r="I2398" s="176" t="s">
        <v>11389</v>
      </c>
      <c r="J2398" s="176" t="s">
        <v>11389</v>
      </c>
      <c r="K2398" s="176" t="s">
        <v>11388</v>
      </c>
      <c r="L2398" s="8">
        <v>14</v>
      </c>
      <c r="M2398" s="116"/>
      <c r="P23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&lt;tr&gt;&lt;td&gt;61501-0400&lt;/td&gt;&lt;td&gt;Sidewalk, precast concrete pavers&lt;/td&gt;&lt;td&gt;m2&lt;/td&gt;&lt;td&gt;SIDEWALK, PRECAST CONCRETE PAVERS&lt;/td&gt;&lt;td&gt;SQYD&lt;/td&gt;&lt;td&gt;0&lt;/td&gt;&lt;td&gt;3&lt;/td&gt;&lt;td&gt;N&lt;/td&gt;&lt;td&gt; &lt;/td&gt;&lt;td&gt;&lt;/td&gt;&lt;/tr&gt;</v>
      </c>
      <c r="Q2398" s="106" t="str">
        <f>IF(PayItems[[#This Row],[Date Added / Modified]]&gt;0,TEXT(PayItems[[#This Row],[Date Added / Modified]],"m/d/yyy"),"")</f>
        <v/>
      </c>
    </row>
    <row r="2399" spans="1:17" x14ac:dyDescent="0.2">
      <c r="A2399" s="6" t="s">
        <v>5296</v>
      </c>
      <c r="B2399" s="6" t="s">
        <v>5297</v>
      </c>
      <c r="C2399" s="6" t="s">
        <v>109</v>
      </c>
      <c r="D2399" s="6" t="s">
        <v>5298</v>
      </c>
      <c r="E2399" s="8" t="s">
        <v>62</v>
      </c>
      <c r="F2399" s="8">
        <v>0</v>
      </c>
      <c r="G2399" s="8">
        <v>3</v>
      </c>
      <c r="H2399" s="6" t="s">
        <v>344</v>
      </c>
      <c r="I2399" s="176" t="s">
        <v>11389</v>
      </c>
      <c r="J2399" s="176" t="s">
        <v>11389</v>
      </c>
      <c r="K2399" s="176" t="s">
        <v>11388</v>
      </c>
      <c r="L2399" s="8">
        <v>14</v>
      </c>
      <c r="M2399" s="116"/>
      <c r="P23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&lt;tr&gt;&lt;td&gt;61501-0500&lt;/td&gt;&lt;td&gt;Sidewalk, exposed aggregate concrete&lt;/td&gt;&lt;td&gt;m2&lt;/td&gt;&lt;td&gt;SIDEWALK, EXPOSED AGGREGATE CONCRETE&lt;/td&gt;&lt;td&gt;SQYD&lt;/td&gt;&lt;td&gt;0&lt;/td&gt;&lt;td&gt;3&lt;/td&gt;&lt;td&gt;N&lt;/td&gt;&lt;td&gt; &lt;/td&gt;&lt;td&gt;&lt;/td&gt;&lt;/tr&gt;</v>
      </c>
      <c r="Q2399" s="106" t="str">
        <f>IF(PayItems[[#This Row],[Date Added / Modified]]&gt;0,TEXT(PayItems[[#This Row],[Date Added / Modified]],"m/d/yyy"),"")</f>
        <v/>
      </c>
    </row>
    <row r="2400" spans="1:17" x14ac:dyDescent="0.2">
      <c r="A2400" s="6" t="s">
        <v>5299</v>
      </c>
      <c r="B2400" s="6" t="s">
        <v>5300</v>
      </c>
      <c r="C2400" s="6" t="s">
        <v>109</v>
      </c>
      <c r="D2400" s="6" t="s">
        <v>5301</v>
      </c>
      <c r="E2400" s="8" t="s">
        <v>62</v>
      </c>
      <c r="F2400" s="8">
        <v>0</v>
      </c>
      <c r="G2400" s="8">
        <v>3</v>
      </c>
      <c r="H2400" s="6" t="s">
        <v>344</v>
      </c>
      <c r="I2400" s="176" t="s">
        <v>11389</v>
      </c>
      <c r="J2400" s="176" t="s">
        <v>11389</v>
      </c>
      <c r="K2400" s="176" t="s">
        <v>11388</v>
      </c>
      <c r="L2400" s="8">
        <v>14</v>
      </c>
      <c r="M2400" s="116"/>
      <c r="P24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&lt;tr&gt;&lt;td&gt;61501-0600&lt;/td&gt;&lt;td&gt;Sidewalk, exposed aggregate colored concrete&lt;/td&gt;&lt;td&gt;m2&lt;/td&gt;&lt;td&gt;SIDEWALK, EXPOSED AGGREGATE COLORED CONCRETE&lt;/td&gt;&lt;td&gt;SQYD&lt;/td&gt;&lt;td&gt;0&lt;/td&gt;&lt;td&gt;3&lt;/td&gt;&lt;td&gt;N&lt;/td&gt;&lt;td&gt; &lt;/td&gt;&lt;td&gt;&lt;/td&gt;&lt;/tr&gt;</v>
      </c>
      <c r="Q2400" s="106" t="str">
        <f>IF(PayItems[[#This Row],[Date Added / Modified]]&gt;0,TEXT(PayItems[[#This Row],[Date Added / Modified]],"m/d/yyy"),"")</f>
        <v/>
      </c>
    </row>
    <row r="2401" spans="1:17" x14ac:dyDescent="0.2">
      <c r="A2401" s="6" t="s">
        <v>5302</v>
      </c>
      <c r="B2401" s="6" t="s">
        <v>5303</v>
      </c>
      <c r="C2401" s="6" t="s">
        <v>109</v>
      </c>
      <c r="D2401" s="6" t="s">
        <v>5304</v>
      </c>
      <c r="E2401" s="8" t="s">
        <v>62</v>
      </c>
      <c r="F2401" s="8">
        <v>0</v>
      </c>
      <c r="G2401" s="8">
        <v>3</v>
      </c>
      <c r="H2401" s="6" t="s">
        <v>344</v>
      </c>
      <c r="I2401" s="176" t="s">
        <v>11389</v>
      </c>
      <c r="J2401" s="176" t="s">
        <v>11389</v>
      </c>
      <c r="K2401" s="176" t="s">
        <v>11388</v>
      </c>
      <c r="L2401" s="8">
        <v>14</v>
      </c>
      <c r="M2401" s="116"/>
      <c r="P24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&lt;tr&gt;&lt;td&gt;61501-0700&lt;/td&gt;&lt;td&gt;Sidewalk, decomposed granite&lt;/td&gt;&lt;td&gt;m2&lt;/td&gt;&lt;td&gt;SIDEWALK, DECOMPOSED GRANITE&lt;/td&gt;&lt;td&gt;SQYD&lt;/td&gt;&lt;td&gt;0&lt;/td&gt;&lt;td&gt;3&lt;/td&gt;&lt;td&gt;N&lt;/td&gt;&lt;td&gt; &lt;/td&gt;&lt;td&gt;&lt;/td&gt;&lt;/tr&gt;</v>
      </c>
      <c r="Q2401" s="106" t="str">
        <f>IF(PayItems[[#This Row],[Date Added / Modified]]&gt;0,TEXT(PayItems[[#This Row],[Date Added / Modified]],"m/d/yyy"),"")</f>
        <v/>
      </c>
    </row>
    <row r="2402" spans="1:17" x14ac:dyDescent="0.2">
      <c r="A2402" s="6" t="s">
        <v>5305</v>
      </c>
      <c r="B2402" s="6" t="s">
        <v>5306</v>
      </c>
      <c r="C2402" s="6" t="s">
        <v>109</v>
      </c>
      <c r="D2402" s="6" t="s">
        <v>5307</v>
      </c>
      <c r="E2402" s="8" t="s">
        <v>62</v>
      </c>
      <c r="F2402" s="8">
        <v>0</v>
      </c>
      <c r="G2402" s="8">
        <v>3</v>
      </c>
      <c r="H2402" s="6" t="s">
        <v>344</v>
      </c>
      <c r="I2402" s="176" t="s">
        <v>11389</v>
      </c>
      <c r="J2402" s="176" t="s">
        <v>11389</v>
      </c>
      <c r="K2402" s="176" t="s">
        <v>11388</v>
      </c>
      <c r="L2402" s="8">
        <v>14</v>
      </c>
      <c r="M2402" s="116"/>
      <c r="P24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&lt;tr&gt;&lt;td&gt;61501-0800&lt;/td&gt;&lt;td&gt;Sidewalk, aggregate&lt;/td&gt;&lt;td&gt;m2&lt;/td&gt;&lt;td&gt;SIDEWALK, AGGREGATE&lt;/td&gt;&lt;td&gt;SQYD&lt;/td&gt;&lt;td&gt;0&lt;/td&gt;&lt;td&gt;3&lt;/td&gt;&lt;td&gt;N&lt;/td&gt;&lt;td&gt; &lt;/td&gt;&lt;td&gt;&lt;/td&gt;&lt;/tr&gt;</v>
      </c>
      <c r="Q2402" s="106" t="str">
        <f>IF(PayItems[[#This Row],[Date Added / Modified]]&gt;0,TEXT(PayItems[[#This Row],[Date Added / Modified]],"m/d/yyy"),"")</f>
        <v/>
      </c>
    </row>
    <row r="2403" spans="1:17" x14ac:dyDescent="0.2">
      <c r="A2403" s="6" t="s">
        <v>5308</v>
      </c>
      <c r="B2403" s="6" t="s">
        <v>5309</v>
      </c>
      <c r="C2403" s="6" t="s">
        <v>109</v>
      </c>
      <c r="D2403" s="6" t="s">
        <v>5310</v>
      </c>
      <c r="E2403" s="8" t="s">
        <v>62</v>
      </c>
      <c r="F2403" s="8">
        <v>0</v>
      </c>
      <c r="G2403" s="8">
        <v>3</v>
      </c>
      <c r="H2403" s="6" t="s">
        <v>344</v>
      </c>
      <c r="I2403" s="176" t="s">
        <v>11389</v>
      </c>
      <c r="J2403" s="176" t="s">
        <v>11389</v>
      </c>
      <c r="K2403" s="176" t="s">
        <v>11388</v>
      </c>
      <c r="L2403" s="8">
        <v>14</v>
      </c>
      <c r="M2403" s="116"/>
      <c r="P24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&lt;tr&gt;&lt;td&gt;61501-0900&lt;/td&gt;&lt;td&gt;Sidewalk, stone&lt;/td&gt;&lt;td&gt;m2&lt;/td&gt;&lt;td&gt;SIDEWALK, STONE&lt;/td&gt;&lt;td&gt;SQYD&lt;/td&gt;&lt;td&gt;0&lt;/td&gt;&lt;td&gt;3&lt;/td&gt;&lt;td&gt;N&lt;/td&gt;&lt;td&gt; &lt;/td&gt;&lt;td&gt;&lt;/td&gt;&lt;/tr&gt;</v>
      </c>
      <c r="Q2403" s="106" t="str">
        <f>IF(PayItems[[#This Row],[Date Added / Modified]]&gt;0,TEXT(PayItems[[#This Row],[Date Added / Modified]],"m/d/yyy"),"")</f>
        <v/>
      </c>
    </row>
    <row r="2404" spans="1:17" x14ac:dyDescent="0.2">
      <c r="A2404" s="6" t="s">
        <v>5311</v>
      </c>
      <c r="B2404" s="6" t="s">
        <v>5312</v>
      </c>
      <c r="C2404" s="6" t="s">
        <v>109</v>
      </c>
      <c r="D2404" s="6" t="s">
        <v>5313</v>
      </c>
      <c r="E2404" s="8" t="s">
        <v>62</v>
      </c>
      <c r="F2404" s="8">
        <v>0</v>
      </c>
      <c r="G2404" s="8">
        <v>3</v>
      </c>
      <c r="H2404" s="6" t="s">
        <v>344</v>
      </c>
      <c r="I2404" s="176" t="s">
        <v>11389</v>
      </c>
      <c r="J2404" s="176" t="s">
        <v>11389</v>
      </c>
      <c r="K2404" s="176" t="s">
        <v>11388</v>
      </c>
      <c r="L2404" s="8">
        <v>14</v>
      </c>
      <c r="M2404" s="116"/>
      <c r="P24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&lt;tr&gt;&lt;td&gt;61501-1000&lt;/td&gt;&lt;td&gt;Sidewalk, brick&lt;/td&gt;&lt;td&gt;m2&lt;/td&gt;&lt;td&gt;SIDEWALK, BRICK&lt;/td&gt;&lt;td&gt;SQYD&lt;/td&gt;&lt;td&gt;0&lt;/td&gt;&lt;td&gt;3&lt;/td&gt;&lt;td&gt;N&lt;/td&gt;&lt;td&gt; &lt;/td&gt;&lt;td&gt;&lt;/td&gt;&lt;/tr&gt;</v>
      </c>
      <c r="Q2404" s="106" t="str">
        <f>IF(PayItems[[#This Row],[Date Added / Modified]]&gt;0,TEXT(PayItems[[#This Row],[Date Added / Modified]],"m/d/yyy"),"")</f>
        <v/>
      </c>
    </row>
    <row r="2405" spans="1:17" x14ac:dyDescent="0.2">
      <c r="A2405" s="6" t="s">
        <v>5314</v>
      </c>
      <c r="B2405" s="6" t="s">
        <v>5315</v>
      </c>
      <c r="C2405" s="6" t="s">
        <v>109</v>
      </c>
      <c r="D2405" s="6" t="s">
        <v>5316</v>
      </c>
      <c r="E2405" s="8" t="s">
        <v>62</v>
      </c>
      <c r="F2405" s="8">
        <v>0</v>
      </c>
      <c r="G2405" s="8">
        <v>3</v>
      </c>
      <c r="H2405" s="6" t="s">
        <v>344</v>
      </c>
      <c r="I2405" s="176" t="s">
        <v>11389</v>
      </c>
      <c r="J2405" s="176" t="s">
        <v>11389</v>
      </c>
      <c r="K2405" s="176" t="s">
        <v>11388</v>
      </c>
      <c r="L2405" s="8">
        <v>14</v>
      </c>
      <c r="M2405" s="116"/>
      <c r="P24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&lt;tr&gt;&lt;td&gt;61501-1100&lt;/td&gt;&lt;td&gt;Sidewalk, asphalt&lt;/td&gt;&lt;td&gt;m2&lt;/td&gt;&lt;td&gt;SIDEWALK, ASPHALT&lt;/td&gt;&lt;td&gt;SQYD&lt;/td&gt;&lt;td&gt;0&lt;/td&gt;&lt;td&gt;3&lt;/td&gt;&lt;td&gt;N&lt;/td&gt;&lt;td&gt; &lt;/td&gt;&lt;td&gt;&lt;/td&gt;&lt;/tr&gt;</v>
      </c>
      <c r="Q2405" s="106" t="str">
        <f>IF(PayItems[[#This Row],[Date Added / Modified]]&gt;0,TEXT(PayItems[[#This Row],[Date Added / Modified]],"m/d/yyy"),"")</f>
        <v/>
      </c>
    </row>
    <row r="2406" spans="1:17" x14ac:dyDescent="0.2">
      <c r="A2406" s="34" t="s">
        <v>10084</v>
      </c>
      <c r="B2406" s="34" t="s">
        <v>10085</v>
      </c>
      <c r="C2406" s="34" t="s">
        <v>109</v>
      </c>
      <c r="D2406" s="34" t="s">
        <v>10086</v>
      </c>
      <c r="E2406" s="33" t="s">
        <v>62</v>
      </c>
      <c r="F2406" s="8">
        <v>0</v>
      </c>
      <c r="G2406" s="8">
        <v>3</v>
      </c>
      <c r="H2406" s="6" t="s">
        <v>344</v>
      </c>
      <c r="I2406" s="176" t="s">
        <v>11389</v>
      </c>
      <c r="J2406" s="176" t="s">
        <v>11389</v>
      </c>
      <c r="K2406" s="176" t="s">
        <v>11388</v>
      </c>
      <c r="L2406" s="8">
        <v>14</v>
      </c>
      <c r="M2406" s="116">
        <v>42108</v>
      </c>
      <c r="N2406" s="106" t="s">
        <v>9962</v>
      </c>
      <c r="O2406" s="106"/>
      <c r="P24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&lt;tr&gt;&lt;td&gt;61501-1200&lt;/td&gt;&lt;td&gt;Sidewalk, porous asphalt&lt;/td&gt;&lt;td&gt;m2&lt;/td&gt;&lt;td&gt;SIDEWALK, POROUS ASPHALT&lt;/td&gt;&lt;td&gt;SQYD&lt;/td&gt;&lt;td&gt;0&lt;/td&gt;&lt;td&gt;3&lt;/td&gt;&lt;td&gt;N&lt;/td&gt;&lt;td&gt;4/14/2015&lt;/td&gt;&lt;td&gt;&lt;/td&gt;&lt;/tr&gt;</v>
      </c>
      <c r="Q2406" s="106" t="str">
        <f>IF(PayItems[[#This Row],[Date Added / Modified]]&gt;0,TEXT(PayItems[[#This Row],[Date Added / Modified]],"m/d/yyy"),"")</f>
        <v>4/14/2015</v>
      </c>
    </row>
    <row r="2407" spans="1:17" x14ac:dyDescent="0.2">
      <c r="A2407" s="6" t="s">
        <v>5317</v>
      </c>
      <c r="B2407" s="6" t="s">
        <v>5318</v>
      </c>
      <c r="C2407" s="6" t="s">
        <v>109</v>
      </c>
      <c r="D2407" s="6" t="s">
        <v>5319</v>
      </c>
      <c r="E2407" s="8" t="s">
        <v>62</v>
      </c>
      <c r="F2407" s="8">
        <v>0</v>
      </c>
      <c r="G2407" s="8">
        <v>3</v>
      </c>
      <c r="H2407" s="6" t="s">
        <v>344</v>
      </c>
      <c r="I2407" s="176" t="s">
        <v>11389</v>
      </c>
      <c r="J2407" s="176" t="s">
        <v>11389</v>
      </c>
      <c r="K2407" s="176" t="s">
        <v>11388</v>
      </c>
      <c r="L2407" s="8">
        <v>14</v>
      </c>
      <c r="M2407" s="116"/>
      <c r="P24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&lt;tr&gt;&lt;td&gt;61502-1000&lt;/td&gt;&lt;td&gt;Drive pad, concrete&lt;/td&gt;&lt;td&gt;m2&lt;/td&gt;&lt;td&gt;DRIVE PAD, CONCRETE&lt;/td&gt;&lt;td&gt;SQYD&lt;/td&gt;&lt;td&gt;0&lt;/td&gt;&lt;td&gt;3&lt;/td&gt;&lt;td&gt;N&lt;/td&gt;&lt;td&gt; &lt;/td&gt;&lt;td&gt;&lt;/td&gt;&lt;/tr&gt;</v>
      </c>
      <c r="Q2407" s="106" t="str">
        <f>IF(PayItems[[#This Row],[Date Added / Modified]]&gt;0,TEXT(PayItems[[#This Row],[Date Added / Modified]],"m/d/yyy"),"")</f>
        <v/>
      </c>
    </row>
    <row r="2408" spans="1:17" x14ac:dyDescent="0.2">
      <c r="A2408" s="6" t="s">
        <v>5320</v>
      </c>
      <c r="B2408" s="6" t="s">
        <v>5321</v>
      </c>
      <c r="C2408" s="6" t="s">
        <v>109</v>
      </c>
      <c r="D2408" s="6" t="s">
        <v>5322</v>
      </c>
      <c r="E2408" s="8" t="s">
        <v>62</v>
      </c>
      <c r="F2408" s="8">
        <v>0</v>
      </c>
      <c r="G2408" s="8">
        <v>3</v>
      </c>
      <c r="H2408" s="6" t="s">
        <v>344</v>
      </c>
      <c r="I2408" s="176" t="s">
        <v>11389</v>
      </c>
      <c r="J2408" s="176" t="s">
        <v>11389</v>
      </c>
      <c r="K2408" s="176" t="s">
        <v>11388</v>
      </c>
      <c r="L2408" s="8">
        <v>14</v>
      </c>
      <c r="M2408" s="116"/>
      <c r="P24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&lt;tr&gt;&lt;td&gt;61502-2000&lt;/td&gt;&lt;td&gt;Drive pad, asphalt concrete&lt;/td&gt;&lt;td&gt;m2&lt;/td&gt;&lt;td&gt;DRIVE PAD, ASPHALT CONCRETE&lt;/td&gt;&lt;td&gt;SQYD&lt;/td&gt;&lt;td&gt;0&lt;/td&gt;&lt;td&gt;3&lt;/td&gt;&lt;td&gt;N&lt;/td&gt;&lt;td&gt; &lt;/td&gt;&lt;td&gt;&lt;/td&gt;&lt;/tr&gt;</v>
      </c>
      <c r="Q2408" s="106" t="str">
        <f>IF(PayItems[[#This Row],[Date Added / Modified]]&gt;0,TEXT(PayItems[[#This Row],[Date Added / Modified]],"m/d/yyy"),"")</f>
        <v/>
      </c>
    </row>
    <row r="2409" spans="1:17" x14ac:dyDescent="0.2">
      <c r="A2409" s="6" t="s">
        <v>5323</v>
      </c>
      <c r="B2409" s="6" t="s">
        <v>5324</v>
      </c>
      <c r="C2409" s="6" t="s">
        <v>109</v>
      </c>
      <c r="D2409" s="6" t="s">
        <v>5325</v>
      </c>
      <c r="E2409" s="8" t="s">
        <v>62</v>
      </c>
      <c r="F2409" s="8">
        <v>0</v>
      </c>
      <c r="G2409" s="8">
        <v>3</v>
      </c>
      <c r="H2409" s="6" t="s">
        <v>344</v>
      </c>
      <c r="I2409" s="176" t="s">
        <v>11389</v>
      </c>
      <c r="J2409" s="176" t="s">
        <v>11389</v>
      </c>
      <c r="K2409" s="176" t="s">
        <v>11388</v>
      </c>
      <c r="L2409" s="8">
        <v>14</v>
      </c>
      <c r="M2409" s="116"/>
      <c r="P24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&lt;tr&gt;&lt;td&gt;61502-3000&lt;/td&gt;&lt;td&gt;Drive pad, stone&lt;/td&gt;&lt;td&gt;m2&lt;/td&gt;&lt;td&gt;DRIVE PAD, STONE&lt;/td&gt;&lt;td&gt;SQYD&lt;/td&gt;&lt;td&gt;0&lt;/td&gt;&lt;td&gt;3&lt;/td&gt;&lt;td&gt;N&lt;/td&gt;&lt;td&gt; &lt;/td&gt;&lt;td&gt;&lt;/td&gt;&lt;/tr&gt;</v>
      </c>
      <c r="Q2409" s="106" t="str">
        <f>IF(PayItems[[#This Row],[Date Added / Modified]]&gt;0,TEXT(PayItems[[#This Row],[Date Added / Modified]],"m/d/yyy"),"")</f>
        <v/>
      </c>
    </row>
    <row r="2410" spans="1:17" x14ac:dyDescent="0.2">
      <c r="A2410" s="6" t="s">
        <v>5326</v>
      </c>
      <c r="B2410" s="6" t="s">
        <v>5327</v>
      </c>
      <c r="C2410" s="6" t="s">
        <v>109</v>
      </c>
      <c r="D2410" s="6" t="s">
        <v>5328</v>
      </c>
      <c r="E2410" s="8" t="s">
        <v>62</v>
      </c>
      <c r="F2410" s="8">
        <v>0</v>
      </c>
      <c r="G2410" s="8">
        <v>3</v>
      </c>
      <c r="H2410" s="6" t="s">
        <v>344</v>
      </c>
      <c r="I2410" s="176" t="s">
        <v>11389</v>
      </c>
      <c r="J2410" s="176" t="s">
        <v>11389</v>
      </c>
      <c r="K2410" s="176" t="s">
        <v>11388</v>
      </c>
      <c r="L2410" s="8">
        <v>14</v>
      </c>
      <c r="M2410" s="116"/>
      <c r="P24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&lt;tr&gt;&lt;td&gt;61502-4000&lt;/td&gt;&lt;td&gt;Drive pad, brick&lt;/td&gt;&lt;td&gt;m2&lt;/td&gt;&lt;td&gt;DRIVE PAD, BRICK&lt;/td&gt;&lt;td&gt;SQYD&lt;/td&gt;&lt;td&gt;0&lt;/td&gt;&lt;td&gt;3&lt;/td&gt;&lt;td&gt;N&lt;/td&gt;&lt;td&gt; &lt;/td&gt;&lt;td&gt;&lt;/td&gt;&lt;/tr&gt;</v>
      </c>
      <c r="Q2410" s="106" t="str">
        <f>IF(PayItems[[#This Row],[Date Added / Modified]]&gt;0,TEXT(PayItems[[#This Row],[Date Added / Modified]],"m/d/yyy"),"")</f>
        <v/>
      </c>
    </row>
    <row r="2411" spans="1:17" x14ac:dyDescent="0.2">
      <c r="A2411" s="6" t="s">
        <v>8595</v>
      </c>
      <c r="B2411" s="6" t="s">
        <v>8596</v>
      </c>
      <c r="C2411" s="6" t="s">
        <v>109</v>
      </c>
      <c r="D2411" s="6" t="s">
        <v>8597</v>
      </c>
      <c r="E2411" s="8" t="s">
        <v>62</v>
      </c>
      <c r="F2411" s="8">
        <v>0</v>
      </c>
      <c r="G2411" s="8">
        <v>3</v>
      </c>
      <c r="H2411" s="6" t="s">
        <v>344</v>
      </c>
      <c r="I2411" s="176" t="s">
        <v>11389</v>
      </c>
      <c r="J2411" s="176" t="s">
        <v>11389</v>
      </c>
      <c r="K2411" s="176" t="s">
        <v>11388</v>
      </c>
      <c r="L2411" s="8">
        <v>14</v>
      </c>
      <c r="M2411" s="116"/>
      <c r="P24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&lt;tr&gt;&lt;td&gt;61502-5000&lt;/td&gt;&lt;td&gt;Drive pad, grass paving&lt;/td&gt;&lt;td&gt;m2&lt;/td&gt;&lt;td&gt;DRIVE PAD, GRASS PAVING&lt;/td&gt;&lt;td&gt;SQYD&lt;/td&gt;&lt;td&gt;0&lt;/td&gt;&lt;td&gt;3&lt;/td&gt;&lt;td&gt;N&lt;/td&gt;&lt;td&gt; &lt;/td&gt;&lt;td&gt;&lt;/td&gt;&lt;/tr&gt;</v>
      </c>
      <c r="Q2411" s="106" t="str">
        <f>IF(PayItems[[#This Row],[Date Added / Modified]]&gt;0,TEXT(PayItems[[#This Row],[Date Added / Modified]],"m/d/yyy"),"")</f>
        <v/>
      </c>
    </row>
    <row r="2412" spans="1:17" x14ac:dyDescent="0.2">
      <c r="A2412" s="6" t="s">
        <v>5329</v>
      </c>
      <c r="B2412" s="6" t="s">
        <v>5330</v>
      </c>
      <c r="C2412" s="6" t="s">
        <v>109</v>
      </c>
      <c r="D2412" s="6" t="s">
        <v>5331</v>
      </c>
      <c r="E2412" s="8" t="s">
        <v>62</v>
      </c>
      <c r="F2412" s="8">
        <v>0</v>
      </c>
      <c r="G2412" s="8">
        <v>3</v>
      </c>
      <c r="H2412" s="6" t="s">
        <v>344</v>
      </c>
      <c r="I2412" s="176" t="s">
        <v>11389</v>
      </c>
      <c r="J2412" s="176" t="s">
        <v>11389</v>
      </c>
      <c r="K2412" s="176" t="s">
        <v>11388</v>
      </c>
      <c r="L2412" s="8">
        <v>14</v>
      </c>
      <c r="M2412" s="116"/>
      <c r="P24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&lt;tr&gt;&lt;td&gt;61503-1000&lt;/td&gt;&lt;td&gt;Median, concrete&lt;/td&gt;&lt;td&gt;m2&lt;/td&gt;&lt;td&gt;MEDIAN, CONCRETE&lt;/td&gt;&lt;td&gt;SQYD&lt;/td&gt;&lt;td&gt;0&lt;/td&gt;&lt;td&gt;3&lt;/td&gt;&lt;td&gt;N&lt;/td&gt;&lt;td&gt; &lt;/td&gt;&lt;td&gt;&lt;/td&gt;&lt;/tr&gt;</v>
      </c>
      <c r="Q2412" s="106" t="str">
        <f>IF(PayItems[[#This Row],[Date Added / Modified]]&gt;0,TEXT(PayItems[[#This Row],[Date Added / Modified]],"m/d/yyy"),"")</f>
        <v/>
      </c>
    </row>
    <row r="2413" spans="1:17" x14ac:dyDescent="0.2">
      <c r="A2413" s="6" t="s">
        <v>5332</v>
      </c>
      <c r="B2413" s="6" t="s">
        <v>5333</v>
      </c>
      <c r="C2413" s="6" t="s">
        <v>109</v>
      </c>
      <c r="D2413" s="6" t="s">
        <v>5334</v>
      </c>
      <c r="E2413" s="8" t="s">
        <v>62</v>
      </c>
      <c r="F2413" s="8">
        <v>0</v>
      </c>
      <c r="G2413" s="8">
        <v>3</v>
      </c>
      <c r="H2413" s="6" t="s">
        <v>344</v>
      </c>
      <c r="I2413" s="176" t="s">
        <v>11389</v>
      </c>
      <c r="J2413" s="176" t="s">
        <v>11389</v>
      </c>
      <c r="K2413" s="176" t="s">
        <v>11388</v>
      </c>
      <c r="L2413" s="8">
        <v>14</v>
      </c>
      <c r="M2413" s="116"/>
      <c r="P24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&lt;tr&gt;&lt;td&gt;61503-2000&lt;/td&gt;&lt;td&gt;Median, exposed aggregate concrete&lt;/td&gt;&lt;td&gt;m2&lt;/td&gt;&lt;td&gt;MEDIAN, EXPOSED AGGREGATE CONCRETE&lt;/td&gt;&lt;td&gt;SQYD&lt;/td&gt;&lt;td&gt;0&lt;/td&gt;&lt;td&gt;3&lt;/td&gt;&lt;td&gt;N&lt;/td&gt;&lt;td&gt; &lt;/td&gt;&lt;td&gt;&lt;/td&gt;&lt;/tr&gt;</v>
      </c>
      <c r="Q2413" s="106" t="str">
        <f>IF(PayItems[[#This Row],[Date Added / Modified]]&gt;0,TEXT(PayItems[[#This Row],[Date Added / Modified]],"m/d/yyy"),"")</f>
        <v/>
      </c>
    </row>
    <row r="2414" spans="1:17" x14ac:dyDescent="0.2">
      <c r="A2414" s="6" t="s">
        <v>5335</v>
      </c>
      <c r="B2414" s="6" t="s">
        <v>5336</v>
      </c>
      <c r="C2414" s="6" t="s">
        <v>109</v>
      </c>
      <c r="D2414" s="6" t="s">
        <v>5337</v>
      </c>
      <c r="E2414" s="8" t="s">
        <v>62</v>
      </c>
      <c r="F2414" s="8">
        <v>0</v>
      </c>
      <c r="G2414" s="8">
        <v>3</v>
      </c>
      <c r="H2414" s="6" t="s">
        <v>344</v>
      </c>
      <c r="I2414" s="176" t="s">
        <v>11389</v>
      </c>
      <c r="J2414" s="176" t="s">
        <v>11389</v>
      </c>
      <c r="K2414" s="176" t="s">
        <v>11388</v>
      </c>
      <c r="L2414" s="8">
        <v>14</v>
      </c>
      <c r="M2414" s="116"/>
      <c r="P24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&lt;tr&gt;&lt;td&gt;61503-3000&lt;/td&gt;&lt;td&gt;Median, asphalt&lt;/td&gt;&lt;td&gt;m2&lt;/td&gt;&lt;td&gt;MEDIAN, ASPHALT&lt;/td&gt;&lt;td&gt;SQYD&lt;/td&gt;&lt;td&gt;0&lt;/td&gt;&lt;td&gt;3&lt;/td&gt;&lt;td&gt;N&lt;/td&gt;&lt;td&gt; &lt;/td&gt;&lt;td&gt;&lt;/td&gt;&lt;/tr&gt;</v>
      </c>
      <c r="Q2414" s="106" t="str">
        <f>IF(PayItems[[#This Row],[Date Added / Modified]]&gt;0,TEXT(PayItems[[#This Row],[Date Added / Modified]],"m/d/yyy"),"")</f>
        <v/>
      </c>
    </row>
    <row r="2415" spans="1:17" x14ac:dyDescent="0.2">
      <c r="A2415" s="6" t="s">
        <v>5338</v>
      </c>
      <c r="B2415" s="6" t="s">
        <v>8598</v>
      </c>
      <c r="C2415" s="6" t="s">
        <v>109</v>
      </c>
      <c r="D2415" s="6" t="s">
        <v>8599</v>
      </c>
      <c r="E2415" s="8" t="s">
        <v>62</v>
      </c>
      <c r="F2415" s="8">
        <v>0</v>
      </c>
      <c r="G2415" s="8">
        <v>3</v>
      </c>
      <c r="H2415" s="6" t="s">
        <v>344</v>
      </c>
      <c r="I2415" s="176" t="s">
        <v>11389</v>
      </c>
      <c r="J2415" s="176" t="s">
        <v>11389</v>
      </c>
      <c r="K2415" s="176" t="s">
        <v>11388</v>
      </c>
      <c r="L2415" s="8">
        <v>14</v>
      </c>
      <c r="M2415" s="116"/>
      <c r="P24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&lt;tr&gt;&lt;td&gt;61503-4000&lt;/td&gt;&lt;td&gt;Median, grass paving&lt;/td&gt;&lt;td&gt;m2&lt;/td&gt;&lt;td&gt;MEDIAN, GRASS PAVING&lt;/td&gt;&lt;td&gt;SQYD&lt;/td&gt;&lt;td&gt;0&lt;/td&gt;&lt;td&gt;3&lt;/td&gt;&lt;td&gt;N&lt;/td&gt;&lt;td&gt; &lt;/td&gt;&lt;td&gt;&lt;/td&gt;&lt;/tr&gt;</v>
      </c>
      <c r="Q2415" s="106" t="str">
        <f>IF(PayItems[[#This Row],[Date Added / Modified]]&gt;0,TEXT(PayItems[[#This Row],[Date Added / Modified]],"m/d/yyy"),"")</f>
        <v/>
      </c>
    </row>
    <row r="2416" spans="1:17" x14ac:dyDescent="0.2">
      <c r="A2416" s="6" t="s">
        <v>5339</v>
      </c>
      <c r="B2416" s="6" t="s">
        <v>5340</v>
      </c>
      <c r="C2416" s="6" t="s">
        <v>109</v>
      </c>
      <c r="D2416" s="6" t="s">
        <v>5341</v>
      </c>
      <c r="E2416" s="8" t="s">
        <v>62</v>
      </c>
      <c r="F2416" s="8">
        <v>0</v>
      </c>
      <c r="G2416" s="8">
        <v>3</v>
      </c>
      <c r="H2416" s="6" t="s">
        <v>344</v>
      </c>
      <c r="I2416" s="176" t="s">
        <v>11389</v>
      </c>
      <c r="J2416" s="176" t="s">
        <v>11389</v>
      </c>
      <c r="K2416" s="176" t="s">
        <v>11388</v>
      </c>
      <c r="L2416" s="8">
        <v>14</v>
      </c>
      <c r="M2416" s="116"/>
      <c r="P24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&lt;tr&gt;&lt;td&gt;61503-5000&lt;/td&gt;&lt;td&gt;Median, stone&lt;/td&gt;&lt;td&gt;m2&lt;/td&gt;&lt;td&gt;MEDIAN, STONE&lt;/td&gt;&lt;td&gt;SQYD&lt;/td&gt;&lt;td&gt;0&lt;/td&gt;&lt;td&gt;3&lt;/td&gt;&lt;td&gt;N&lt;/td&gt;&lt;td&gt; &lt;/td&gt;&lt;td&gt;&lt;/td&gt;&lt;/tr&gt;</v>
      </c>
      <c r="Q2416" s="106" t="str">
        <f>IF(PayItems[[#This Row],[Date Added / Modified]]&gt;0,TEXT(PayItems[[#This Row],[Date Added / Modified]],"m/d/yyy"),"")</f>
        <v/>
      </c>
    </row>
    <row r="2417" spans="1:17" x14ac:dyDescent="0.2">
      <c r="A2417" s="6" t="s">
        <v>5342</v>
      </c>
      <c r="B2417" s="6" t="s">
        <v>5343</v>
      </c>
      <c r="C2417" s="6" t="s">
        <v>109</v>
      </c>
      <c r="D2417" s="6" t="s">
        <v>5344</v>
      </c>
      <c r="E2417" s="8" t="s">
        <v>62</v>
      </c>
      <c r="F2417" s="8">
        <v>0</v>
      </c>
      <c r="G2417" s="8">
        <v>3</v>
      </c>
      <c r="H2417" s="6" t="s">
        <v>344</v>
      </c>
      <c r="I2417" s="176" t="s">
        <v>11389</v>
      </c>
      <c r="J2417" s="176" t="s">
        <v>11389</v>
      </c>
      <c r="K2417" s="176" t="s">
        <v>11388</v>
      </c>
      <c r="L2417" s="8">
        <v>14</v>
      </c>
      <c r="M2417" s="116"/>
      <c r="P24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&lt;tr&gt;&lt;td&gt;61503-6000&lt;/td&gt;&lt;td&gt;Median, brick&lt;/td&gt;&lt;td&gt;m2&lt;/td&gt;&lt;td&gt;MEDIAN, BRICK&lt;/td&gt;&lt;td&gt;SQYD&lt;/td&gt;&lt;td&gt;0&lt;/td&gt;&lt;td&gt;3&lt;/td&gt;&lt;td&gt;N&lt;/td&gt;&lt;td&gt; &lt;/td&gt;&lt;td&gt;&lt;/td&gt;&lt;/tr&gt;</v>
      </c>
      <c r="Q2417" s="106" t="str">
        <f>IF(PayItems[[#This Row],[Date Added / Modified]]&gt;0,TEXT(PayItems[[#This Row],[Date Added / Modified]],"m/d/yyy"),"")</f>
        <v/>
      </c>
    </row>
    <row r="2418" spans="1:17" x14ac:dyDescent="0.2">
      <c r="A2418" s="6" t="s">
        <v>5345</v>
      </c>
      <c r="B2418" s="6" t="s">
        <v>5346</v>
      </c>
      <c r="C2418" s="6" t="s">
        <v>109</v>
      </c>
      <c r="D2418" s="6" t="s">
        <v>5347</v>
      </c>
      <c r="E2418" s="8" t="s">
        <v>62</v>
      </c>
      <c r="F2418" s="8">
        <v>0</v>
      </c>
      <c r="G2418" s="8">
        <v>3</v>
      </c>
      <c r="H2418" s="6" t="s">
        <v>344</v>
      </c>
      <c r="I2418" s="176" t="s">
        <v>11389</v>
      </c>
      <c r="J2418" s="176" t="s">
        <v>11389</v>
      </c>
      <c r="K2418" s="176" t="s">
        <v>11388</v>
      </c>
      <c r="L2418" s="8">
        <v>14</v>
      </c>
      <c r="M2418" s="116"/>
      <c r="P24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&lt;tr&gt;&lt;td&gt;61504-1000&lt;/td&gt;&lt;td&gt;Accessibility ramp, concrete&lt;/td&gt;&lt;td&gt;m2&lt;/td&gt;&lt;td&gt;ACCESSIBILITY RAMP, CONCRETE&lt;/td&gt;&lt;td&gt;SQYD&lt;/td&gt;&lt;td&gt;0&lt;/td&gt;&lt;td&gt;3&lt;/td&gt;&lt;td&gt;N&lt;/td&gt;&lt;td&gt; &lt;/td&gt;&lt;td&gt;&lt;/td&gt;&lt;/tr&gt;</v>
      </c>
      <c r="Q2418" s="106" t="str">
        <f>IF(PayItems[[#This Row],[Date Added / Modified]]&gt;0,TEXT(PayItems[[#This Row],[Date Added / Modified]],"m/d/yyy"),"")</f>
        <v/>
      </c>
    </row>
    <row r="2419" spans="1:17" x14ac:dyDescent="0.2">
      <c r="A2419" s="6" t="s">
        <v>5348</v>
      </c>
      <c r="B2419" s="6" t="s">
        <v>5349</v>
      </c>
      <c r="C2419" s="6" t="s">
        <v>109</v>
      </c>
      <c r="D2419" s="6" t="s">
        <v>5350</v>
      </c>
      <c r="E2419" s="8" t="s">
        <v>62</v>
      </c>
      <c r="F2419" s="8">
        <v>0</v>
      </c>
      <c r="G2419" s="8">
        <v>3</v>
      </c>
      <c r="H2419" s="6" t="s">
        <v>344</v>
      </c>
      <c r="I2419" s="176" t="s">
        <v>11389</v>
      </c>
      <c r="J2419" s="176" t="s">
        <v>11389</v>
      </c>
      <c r="K2419" s="176" t="s">
        <v>11388</v>
      </c>
      <c r="L2419" s="8">
        <v>14</v>
      </c>
      <c r="M2419" s="116"/>
      <c r="P24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&lt;tr&gt;&lt;td&gt;61504-2000&lt;/td&gt;&lt;td&gt;Accessibility ramp, exposed aggregate concrete&lt;/td&gt;&lt;td&gt;m2&lt;/td&gt;&lt;td&gt;ACCESSIBILITY RAMP, EXPOSED AGGREGATE CONCRETE&lt;/td&gt;&lt;td&gt;SQYD&lt;/td&gt;&lt;td&gt;0&lt;/td&gt;&lt;td&gt;3&lt;/td&gt;&lt;td&gt;N&lt;/td&gt;&lt;td&gt; &lt;/td&gt;&lt;td&gt;&lt;/td&gt;&lt;/tr&gt;</v>
      </c>
      <c r="Q2419" s="106" t="str">
        <f>IF(PayItems[[#This Row],[Date Added / Modified]]&gt;0,TEXT(PayItems[[#This Row],[Date Added / Modified]],"m/d/yyy"),"")</f>
        <v/>
      </c>
    </row>
    <row r="2420" spans="1:17" x14ac:dyDescent="0.2">
      <c r="A2420" s="6" t="s">
        <v>5351</v>
      </c>
      <c r="B2420" s="6" t="s">
        <v>5352</v>
      </c>
      <c r="C2420" s="6" t="s">
        <v>109</v>
      </c>
      <c r="D2420" s="6" t="s">
        <v>5353</v>
      </c>
      <c r="E2420" s="8" t="s">
        <v>62</v>
      </c>
      <c r="F2420" s="8">
        <v>0</v>
      </c>
      <c r="G2420" s="8">
        <v>3</v>
      </c>
      <c r="H2420" s="6" t="s">
        <v>344</v>
      </c>
      <c r="I2420" s="176" t="s">
        <v>11389</v>
      </c>
      <c r="J2420" s="176" t="s">
        <v>11389</v>
      </c>
      <c r="K2420" s="176" t="s">
        <v>11388</v>
      </c>
      <c r="L2420" s="8">
        <v>14</v>
      </c>
      <c r="M2420" s="116"/>
      <c r="P24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&lt;tr&gt;&lt;td&gt;61504-3000&lt;/td&gt;&lt;td&gt;Accessibility ramp, asphalt&lt;/td&gt;&lt;td&gt;m2&lt;/td&gt;&lt;td&gt;ACCESSIBILITY RAMP, ASPHALT&lt;/td&gt;&lt;td&gt;SQYD&lt;/td&gt;&lt;td&gt;0&lt;/td&gt;&lt;td&gt;3&lt;/td&gt;&lt;td&gt;N&lt;/td&gt;&lt;td&gt; &lt;/td&gt;&lt;td&gt;&lt;/td&gt;&lt;/tr&gt;</v>
      </c>
      <c r="Q2420" s="106" t="str">
        <f>IF(PayItems[[#This Row],[Date Added / Modified]]&gt;0,TEXT(PayItems[[#This Row],[Date Added / Modified]],"m/d/yyy"),"")</f>
        <v/>
      </c>
    </row>
    <row r="2421" spans="1:17" x14ac:dyDescent="0.2">
      <c r="A2421" s="6" t="s">
        <v>5354</v>
      </c>
      <c r="B2421" s="6" t="s">
        <v>5355</v>
      </c>
      <c r="C2421" s="6" t="s">
        <v>109</v>
      </c>
      <c r="D2421" s="6" t="s">
        <v>5356</v>
      </c>
      <c r="E2421" s="8" t="s">
        <v>62</v>
      </c>
      <c r="F2421" s="8">
        <v>0</v>
      </c>
      <c r="G2421" s="8">
        <v>3</v>
      </c>
      <c r="H2421" s="6" t="s">
        <v>344</v>
      </c>
      <c r="I2421" s="176" t="s">
        <v>11389</v>
      </c>
      <c r="J2421" s="176" t="s">
        <v>11389</v>
      </c>
      <c r="K2421" s="176" t="s">
        <v>11388</v>
      </c>
      <c r="L2421" s="8">
        <v>14</v>
      </c>
      <c r="M2421" s="116"/>
      <c r="P24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&lt;tr&gt;&lt;td&gt;61504-4000&lt;/td&gt;&lt;td&gt;Accessibility ramp, stone&lt;/td&gt;&lt;td&gt;m2&lt;/td&gt;&lt;td&gt;ACCESSIBILITY RAMP, STONE&lt;/td&gt;&lt;td&gt;SQYD&lt;/td&gt;&lt;td&gt;0&lt;/td&gt;&lt;td&gt;3&lt;/td&gt;&lt;td&gt;N&lt;/td&gt;&lt;td&gt; &lt;/td&gt;&lt;td&gt;&lt;/td&gt;&lt;/tr&gt;</v>
      </c>
      <c r="Q2421" s="106" t="str">
        <f>IF(PayItems[[#This Row],[Date Added / Modified]]&gt;0,TEXT(PayItems[[#This Row],[Date Added / Modified]],"m/d/yyy"),"")</f>
        <v/>
      </c>
    </row>
    <row r="2422" spans="1:17" x14ac:dyDescent="0.2">
      <c r="A2422" s="6" t="s">
        <v>5357</v>
      </c>
      <c r="B2422" s="6" t="s">
        <v>5358</v>
      </c>
      <c r="C2422" s="6" t="s">
        <v>109</v>
      </c>
      <c r="D2422" s="6" t="s">
        <v>5359</v>
      </c>
      <c r="E2422" s="8" t="s">
        <v>62</v>
      </c>
      <c r="F2422" s="8">
        <v>0</v>
      </c>
      <c r="G2422" s="8">
        <v>3</v>
      </c>
      <c r="H2422" s="6" t="s">
        <v>344</v>
      </c>
      <c r="I2422" s="176" t="s">
        <v>11389</v>
      </c>
      <c r="J2422" s="176" t="s">
        <v>11389</v>
      </c>
      <c r="K2422" s="176" t="s">
        <v>11388</v>
      </c>
      <c r="L2422" s="8">
        <v>14</v>
      </c>
      <c r="M2422" s="116"/>
      <c r="P24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&lt;tr&gt;&lt;td&gt;61504-5000&lt;/td&gt;&lt;td&gt;Accessibility ramp, brick&lt;/td&gt;&lt;td&gt;m2&lt;/td&gt;&lt;td&gt;ACCESSIBILITY RAMP, BRICK&lt;/td&gt;&lt;td&gt;SQYD&lt;/td&gt;&lt;td&gt;0&lt;/td&gt;&lt;td&gt;3&lt;/td&gt;&lt;td&gt;N&lt;/td&gt;&lt;td&gt; &lt;/td&gt;&lt;td&gt;&lt;/td&gt;&lt;/tr&gt;</v>
      </c>
      <c r="Q2422" s="106" t="str">
        <f>IF(PayItems[[#This Row],[Date Added / Modified]]&gt;0,TEXT(PayItems[[#This Row],[Date Added / Modified]],"m/d/yyy"),"")</f>
        <v/>
      </c>
    </row>
    <row r="2423" spans="1:17" x14ac:dyDescent="0.2">
      <c r="A2423" s="6" t="s">
        <v>5360</v>
      </c>
      <c r="B2423" s="6" t="s">
        <v>5346</v>
      </c>
      <c r="C2423" s="6" t="s">
        <v>6</v>
      </c>
      <c r="D2423" s="6" t="s">
        <v>5347</v>
      </c>
      <c r="E2423" s="8" t="s">
        <v>59</v>
      </c>
      <c r="F2423" s="8">
        <v>0</v>
      </c>
      <c r="G2423" s="8">
        <v>3</v>
      </c>
      <c r="H2423" s="6" t="s">
        <v>344</v>
      </c>
      <c r="I2423" s="176" t="s">
        <v>11389</v>
      </c>
      <c r="J2423" s="176" t="s">
        <v>11389</v>
      </c>
      <c r="K2423" s="176" t="s">
        <v>11388</v>
      </c>
      <c r="L2423" s="8">
        <v>14</v>
      </c>
      <c r="M2423" s="116"/>
      <c r="P24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&lt;tr&gt;&lt;td&gt;61505-1000&lt;/td&gt;&lt;td&gt;Accessibility ramp, concrete&lt;/td&gt;&lt;td&gt;Each&lt;/td&gt;&lt;td&gt;ACCESSIBILITY RAMP, CONCRETE&lt;/td&gt;&lt;td&gt;EACH&lt;/td&gt;&lt;td&gt;0&lt;/td&gt;&lt;td&gt;3&lt;/td&gt;&lt;td&gt;N&lt;/td&gt;&lt;td&gt; &lt;/td&gt;&lt;td&gt;&lt;/td&gt;&lt;/tr&gt;</v>
      </c>
      <c r="Q2423" s="106" t="str">
        <f>IF(PayItems[[#This Row],[Date Added / Modified]]&gt;0,TEXT(PayItems[[#This Row],[Date Added / Modified]],"m/d/yyy"),"")</f>
        <v/>
      </c>
    </row>
    <row r="2424" spans="1:17" x14ac:dyDescent="0.2">
      <c r="A2424" s="6" t="s">
        <v>5361</v>
      </c>
      <c r="B2424" s="6" t="s">
        <v>5362</v>
      </c>
      <c r="C2424" s="6" t="s">
        <v>6</v>
      </c>
      <c r="D2424" s="6" t="s">
        <v>5363</v>
      </c>
      <c r="E2424" s="8" t="s">
        <v>59</v>
      </c>
      <c r="F2424" s="8">
        <v>0</v>
      </c>
      <c r="G2424" s="8">
        <v>3</v>
      </c>
      <c r="H2424" s="6" t="s">
        <v>344</v>
      </c>
      <c r="I2424" s="176" t="s">
        <v>11389</v>
      </c>
      <c r="J2424" s="176" t="s">
        <v>11389</v>
      </c>
      <c r="K2424" s="176" t="s">
        <v>11388</v>
      </c>
      <c r="L2424" s="8">
        <v>14</v>
      </c>
      <c r="M2424" s="116"/>
      <c r="P24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&lt;tr&gt;&lt;td&gt;61505-2000&lt;/td&gt;&lt;td&gt;Accessibility ramp, timber&lt;/td&gt;&lt;td&gt;Each&lt;/td&gt;&lt;td&gt;ACCESSIBILITY RAMP, TIMBER&lt;/td&gt;&lt;td&gt;EACH&lt;/td&gt;&lt;td&gt;0&lt;/td&gt;&lt;td&gt;3&lt;/td&gt;&lt;td&gt;N&lt;/td&gt;&lt;td&gt; &lt;/td&gt;&lt;td&gt;&lt;/td&gt;&lt;/tr&gt;</v>
      </c>
      <c r="Q2424" s="106" t="str">
        <f>IF(PayItems[[#This Row],[Date Added / Modified]]&gt;0,TEXT(PayItems[[#This Row],[Date Added / Modified]],"m/d/yyy"),"")</f>
        <v/>
      </c>
    </row>
    <row r="2425" spans="1:17" x14ac:dyDescent="0.2">
      <c r="A2425" s="6" t="s">
        <v>5364</v>
      </c>
      <c r="B2425" s="6" t="s">
        <v>5365</v>
      </c>
      <c r="C2425" s="6" t="s">
        <v>109</v>
      </c>
      <c r="D2425" s="6" t="s">
        <v>5366</v>
      </c>
      <c r="E2425" s="8" t="s">
        <v>62</v>
      </c>
      <c r="F2425" s="8">
        <v>0</v>
      </c>
      <c r="G2425" s="8">
        <v>3</v>
      </c>
      <c r="H2425" s="6" t="s">
        <v>344</v>
      </c>
      <c r="I2425" s="176" t="s">
        <v>11389</v>
      </c>
      <c r="J2425" s="176" t="s">
        <v>11389</v>
      </c>
      <c r="K2425" s="176" t="s">
        <v>11388</v>
      </c>
      <c r="L2425" s="8">
        <v>14</v>
      </c>
      <c r="M2425" s="116"/>
      <c r="P24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&lt;tr&gt;&lt;td&gt;61506-1000&lt;/td&gt;&lt;td&gt;Paving, Brick&lt;/td&gt;&lt;td&gt;m2&lt;/td&gt;&lt;td&gt;PAVING, BRICK&lt;/td&gt;&lt;td&gt;SQYD&lt;/td&gt;&lt;td&gt;0&lt;/td&gt;&lt;td&gt;3&lt;/td&gt;&lt;td&gt;N&lt;/td&gt;&lt;td&gt; &lt;/td&gt;&lt;td&gt;&lt;/td&gt;&lt;/tr&gt;</v>
      </c>
      <c r="Q2425" s="106" t="str">
        <f>IF(PayItems[[#This Row],[Date Added / Modified]]&gt;0,TEXT(PayItems[[#This Row],[Date Added / Modified]],"m/d/yyy"),"")</f>
        <v/>
      </c>
    </row>
    <row r="2426" spans="1:17" x14ac:dyDescent="0.2">
      <c r="A2426" s="6" t="s">
        <v>5367</v>
      </c>
      <c r="B2426" s="6" t="s">
        <v>5368</v>
      </c>
      <c r="C2426" s="6" t="s">
        <v>109</v>
      </c>
      <c r="D2426" s="6" t="s">
        <v>5369</v>
      </c>
      <c r="E2426" s="8" t="s">
        <v>62</v>
      </c>
      <c r="F2426" s="8">
        <v>0</v>
      </c>
      <c r="G2426" s="8">
        <v>3</v>
      </c>
      <c r="H2426" s="6" t="s">
        <v>344</v>
      </c>
      <c r="I2426" s="176" t="s">
        <v>11389</v>
      </c>
      <c r="J2426" s="176" t="s">
        <v>11389</v>
      </c>
      <c r="K2426" s="176" t="s">
        <v>11388</v>
      </c>
      <c r="L2426" s="8">
        <v>14</v>
      </c>
      <c r="M2426" s="116"/>
      <c r="P24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&lt;tr&gt;&lt;td&gt;61506-2000&lt;/td&gt;&lt;td&gt;Paving, cobblestone&lt;/td&gt;&lt;td&gt;m2&lt;/td&gt;&lt;td&gt;PAVING, COBBLESTONE&lt;/td&gt;&lt;td&gt;SQYD&lt;/td&gt;&lt;td&gt;0&lt;/td&gt;&lt;td&gt;3&lt;/td&gt;&lt;td&gt;N&lt;/td&gt;&lt;td&gt; &lt;/td&gt;&lt;td&gt;&lt;/td&gt;&lt;/tr&gt;</v>
      </c>
      <c r="Q2426" s="106" t="str">
        <f>IF(PayItems[[#This Row],[Date Added / Modified]]&gt;0,TEXT(PayItems[[#This Row],[Date Added / Modified]],"m/d/yyy"),"")</f>
        <v/>
      </c>
    </row>
    <row r="2427" spans="1:17" x14ac:dyDescent="0.2">
      <c r="A2427" s="6" t="s">
        <v>5370</v>
      </c>
      <c r="B2427" s="6" t="s">
        <v>5371</v>
      </c>
      <c r="C2427" s="6" t="s">
        <v>110</v>
      </c>
      <c r="D2427" s="6" t="s">
        <v>5372</v>
      </c>
      <c r="E2427" s="8" t="s">
        <v>63</v>
      </c>
      <c r="F2427" s="8">
        <v>0</v>
      </c>
      <c r="G2427" s="8">
        <v>3</v>
      </c>
      <c r="H2427" s="6" t="s">
        <v>344</v>
      </c>
      <c r="I2427" s="176" t="s">
        <v>11389</v>
      </c>
      <c r="J2427" s="176" t="s">
        <v>11389</v>
      </c>
      <c r="K2427" s="176" t="s">
        <v>11388</v>
      </c>
      <c r="L2427" s="8">
        <v>14</v>
      </c>
      <c r="M2427" s="116"/>
      <c r="P24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&lt;tr&gt;&lt;td&gt;61507-1000&lt;/td&gt;&lt;td&gt;Feature strip, granite&lt;/td&gt;&lt;td&gt;m&lt;/td&gt;&lt;td&gt;FEATURE STRIP, GRANITE&lt;/td&gt;&lt;td&gt;LNFT&lt;/td&gt;&lt;td&gt;0&lt;/td&gt;&lt;td&gt;3&lt;/td&gt;&lt;td&gt;N&lt;/td&gt;&lt;td&gt; &lt;/td&gt;&lt;td&gt;&lt;/td&gt;&lt;/tr&gt;</v>
      </c>
      <c r="Q2427" s="106" t="str">
        <f>IF(PayItems[[#This Row],[Date Added / Modified]]&gt;0,TEXT(PayItems[[#This Row],[Date Added / Modified]],"m/d/yyy"),"")</f>
        <v/>
      </c>
    </row>
    <row r="2428" spans="1:17" x14ac:dyDescent="0.2">
      <c r="A2428" s="6" t="s">
        <v>5373</v>
      </c>
      <c r="B2428" s="6" t="s">
        <v>5374</v>
      </c>
      <c r="C2428" s="6" t="s">
        <v>110</v>
      </c>
      <c r="D2428" s="6" t="s">
        <v>5375</v>
      </c>
      <c r="E2428" s="8" t="s">
        <v>63</v>
      </c>
      <c r="F2428" s="8">
        <v>0</v>
      </c>
      <c r="G2428" s="8">
        <v>3</v>
      </c>
      <c r="H2428" s="6" t="s">
        <v>344</v>
      </c>
      <c r="I2428" s="176" t="s">
        <v>11389</v>
      </c>
      <c r="J2428" s="176" t="s">
        <v>11389</v>
      </c>
      <c r="K2428" s="176" t="s">
        <v>11388</v>
      </c>
      <c r="L2428" s="8">
        <v>14</v>
      </c>
      <c r="M2428" s="116"/>
      <c r="P24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&lt;tr&gt;&lt;td&gt;61507-1010&lt;/td&gt;&lt;td&gt;Feature strip, stone masonry&lt;/td&gt;&lt;td&gt;m&lt;/td&gt;&lt;td&gt;FEATURE STRIP, STONE MASONRY&lt;/td&gt;&lt;td&gt;LNFT&lt;/td&gt;&lt;td&gt;0&lt;/td&gt;&lt;td&gt;3&lt;/td&gt;&lt;td&gt;N&lt;/td&gt;&lt;td&gt; &lt;/td&gt;&lt;td&gt;&lt;/td&gt;&lt;/tr&gt;</v>
      </c>
      <c r="Q2428" s="106" t="str">
        <f>IF(PayItems[[#This Row],[Date Added / Modified]]&gt;0,TEXT(PayItems[[#This Row],[Date Added / Modified]],"m/d/yyy"),"")</f>
        <v/>
      </c>
    </row>
    <row r="2429" spans="1:17" x14ac:dyDescent="0.2">
      <c r="A2429" s="6" t="s">
        <v>5376</v>
      </c>
      <c r="B2429" s="6" t="s">
        <v>5377</v>
      </c>
      <c r="C2429" s="6" t="s">
        <v>109</v>
      </c>
      <c r="D2429" s="6" t="s">
        <v>5378</v>
      </c>
      <c r="E2429" s="8" t="s">
        <v>62</v>
      </c>
      <c r="F2429" s="8">
        <v>0</v>
      </c>
      <c r="G2429" s="8">
        <v>3</v>
      </c>
      <c r="H2429" s="6" t="s">
        <v>344</v>
      </c>
      <c r="I2429" s="176" t="s">
        <v>11389</v>
      </c>
      <c r="J2429" s="176" t="s">
        <v>11389</v>
      </c>
      <c r="K2429" s="176" t="s">
        <v>11388</v>
      </c>
      <c r="L2429" s="8">
        <v>14</v>
      </c>
      <c r="M2429" s="116"/>
      <c r="P24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&lt;tr&gt;&lt;td&gt;61508-0100&lt;/td&gt;&lt;td&gt;Reset cobblestone pavers&lt;/td&gt;&lt;td&gt;m2&lt;/td&gt;&lt;td&gt;RESET COBBLESTONE PAVERS&lt;/td&gt;&lt;td&gt;SQYD&lt;/td&gt;&lt;td&gt;0&lt;/td&gt;&lt;td&gt;3&lt;/td&gt;&lt;td&gt;N&lt;/td&gt;&lt;td&gt; &lt;/td&gt;&lt;td&gt;&lt;/td&gt;&lt;/tr&gt;</v>
      </c>
      <c r="Q2429" s="106" t="str">
        <f>IF(PayItems[[#This Row],[Date Added / Modified]]&gt;0,TEXT(PayItems[[#This Row],[Date Added / Modified]],"m/d/yyy"),"")</f>
        <v/>
      </c>
    </row>
    <row r="2430" spans="1:17" x14ac:dyDescent="0.2">
      <c r="A2430" s="6" t="s">
        <v>8616</v>
      </c>
      <c r="B2430" s="6" t="s">
        <v>8617</v>
      </c>
      <c r="C2430" s="6" t="s">
        <v>109</v>
      </c>
      <c r="D2430" s="6" t="s">
        <v>8618</v>
      </c>
      <c r="E2430" s="8" t="s">
        <v>62</v>
      </c>
      <c r="F2430" s="8">
        <v>0</v>
      </c>
      <c r="G2430" s="8">
        <v>3</v>
      </c>
      <c r="H2430" s="6" t="s">
        <v>344</v>
      </c>
      <c r="I2430" s="176" t="s">
        <v>11389</v>
      </c>
      <c r="J2430" s="176" t="s">
        <v>11389</v>
      </c>
      <c r="K2430" s="176" t="s">
        <v>11388</v>
      </c>
      <c r="L2430" s="8">
        <v>14</v>
      </c>
      <c r="M2430" s="116"/>
      <c r="P24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&lt;tr&gt;&lt;td&gt;61508-0200&lt;/td&gt;&lt;td&gt;Reset brick sidewalk&lt;/td&gt;&lt;td&gt;m2&lt;/td&gt;&lt;td&gt;RESET BRICK SIDEWALK&lt;/td&gt;&lt;td&gt;SQYD&lt;/td&gt;&lt;td&gt;0&lt;/td&gt;&lt;td&gt;3&lt;/td&gt;&lt;td&gt;N&lt;/td&gt;&lt;td&gt; &lt;/td&gt;&lt;td&gt;&lt;/td&gt;&lt;/tr&gt;</v>
      </c>
      <c r="Q2430" s="106" t="str">
        <f>IF(PayItems[[#This Row],[Date Added / Modified]]&gt;0,TEXT(PayItems[[#This Row],[Date Added / Modified]],"m/d/yyy"),"")</f>
        <v/>
      </c>
    </row>
    <row r="2431" spans="1:17" x14ac:dyDescent="0.2">
      <c r="A2431" s="6" t="s">
        <v>5379</v>
      </c>
      <c r="B2431" s="6" t="s">
        <v>5380</v>
      </c>
      <c r="C2431" s="6" t="s">
        <v>109</v>
      </c>
      <c r="D2431" s="6" t="s">
        <v>5381</v>
      </c>
      <c r="E2431" s="8" t="s">
        <v>62</v>
      </c>
      <c r="F2431" s="8">
        <v>0</v>
      </c>
      <c r="G2431" s="8">
        <v>3</v>
      </c>
      <c r="H2431" s="6" t="s">
        <v>344</v>
      </c>
      <c r="I2431" s="176" t="s">
        <v>11389</v>
      </c>
      <c r="J2431" s="176" t="s">
        <v>11389</v>
      </c>
      <c r="K2431" s="176" t="s">
        <v>11388</v>
      </c>
      <c r="L2431" s="8">
        <v>14</v>
      </c>
      <c r="M2431" s="116"/>
      <c r="P24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&lt;tr&gt;&lt;td&gt;61509-0000&lt;/td&gt;&lt;td&gt;Detectable warning panels&lt;/td&gt;&lt;td&gt;m2&lt;/td&gt;&lt;td&gt;DETECTABLE WARNING PANELS&lt;/td&gt;&lt;td&gt;SQYD&lt;/td&gt;&lt;td&gt;0&lt;/td&gt;&lt;td&gt;3&lt;/td&gt;&lt;td&gt;N&lt;/td&gt;&lt;td&gt; &lt;/td&gt;&lt;td&gt;&lt;/td&gt;&lt;/tr&gt;</v>
      </c>
      <c r="Q2431" s="106" t="str">
        <f>IF(PayItems[[#This Row],[Date Added / Modified]]&gt;0,TEXT(PayItems[[#This Row],[Date Added / Modified]],"m/d/yyy"),"")</f>
        <v/>
      </c>
    </row>
    <row r="2432" spans="1:17" x14ac:dyDescent="0.2">
      <c r="A2432" s="6" t="s">
        <v>5382</v>
      </c>
      <c r="B2432" s="6" t="s">
        <v>5383</v>
      </c>
      <c r="C2432" s="6" t="s">
        <v>109</v>
      </c>
      <c r="D2432" s="6" t="s">
        <v>5384</v>
      </c>
      <c r="E2432" s="8" t="s">
        <v>62</v>
      </c>
      <c r="F2432" s="8">
        <v>0</v>
      </c>
      <c r="G2432" s="8">
        <v>3</v>
      </c>
      <c r="H2432" s="6" t="s">
        <v>344</v>
      </c>
      <c r="I2432" s="176" t="s">
        <v>11389</v>
      </c>
      <c r="J2432" s="176" t="s">
        <v>11389</v>
      </c>
      <c r="K2432" s="176" t="s">
        <v>11388</v>
      </c>
      <c r="L2432" s="8">
        <v>14</v>
      </c>
      <c r="M2432" s="116"/>
      <c r="P24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&lt;tr&gt;&lt;td&gt;61601-1000&lt;/td&gt;&lt;td&gt;Slope paving, concrete&lt;/td&gt;&lt;td&gt;m2&lt;/td&gt;&lt;td&gt;SLOPE PAVING, CONCRETE&lt;/td&gt;&lt;td&gt;SQYD&lt;/td&gt;&lt;td&gt;0&lt;/td&gt;&lt;td&gt;3&lt;/td&gt;&lt;td&gt;N&lt;/td&gt;&lt;td&gt; &lt;/td&gt;&lt;td&gt;&lt;/td&gt;&lt;/tr&gt;</v>
      </c>
      <c r="Q2432" s="106" t="str">
        <f>IF(PayItems[[#This Row],[Date Added / Modified]]&gt;0,TEXT(PayItems[[#This Row],[Date Added / Modified]],"m/d/yyy"),"")</f>
        <v/>
      </c>
    </row>
    <row r="2433" spans="1:17" x14ac:dyDescent="0.2">
      <c r="A2433" s="6" t="s">
        <v>5385</v>
      </c>
      <c r="B2433" s="6" t="s">
        <v>5386</v>
      </c>
      <c r="C2433" s="6" t="s">
        <v>109</v>
      </c>
      <c r="D2433" s="6" t="s">
        <v>5387</v>
      </c>
      <c r="E2433" s="8" t="s">
        <v>62</v>
      </c>
      <c r="F2433" s="8">
        <v>0</v>
      </c>
      <c r="G2433" s="8">
        <v>3</v>
      </c>
      <c r="H2433" s="6" t="s">
        <v>344</v>
      </c>
      <c r="I2433" s="176" t="s">
        <v>11389</v>
      </c>
      <c r="J2433" s="176" t="s">
        <v>11389</v>
      </c>
      <c r="K2433" s="176" t="s">
        <v>11388</v>
      </c>
      <c r="L2433" s="8">
        <v>14</v>
      </c>
      <c r="M2433" s="116"/>
      <c r="P24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&lt;tr&gt;&lt;td&gt;61601-2000&lt;/td&gt;&lt;td&gt;Slope paving, cellular concrete&lt;/td&gt;&lt;td&gt;m2&lt;/td&gt;&lt;td&gt;SLOPE PAVING, CELLULAR CONCRETE&lt;/td&gt;&lt;td&gt;SQYD&lt;/td&gt;&lt;td&gt;0&lt;/td&gt;&lt;td&gt;3&lt;/td&gt;&lt;td&gt;N&lt;/td&gt;&lt;td&gt; &lt;/td&gt;&lt;td&gt;&lt;/td&gt;&lt;/tr&gt;</v>
      </c>
      <c r="Q2433" s="106" t="str">
        <f>IF(PayItems[[#This Row],[Date Added / Modified]]&gt;0,TEXT(PayItems[[#This Row],[Date Added / Modified]],"m/d/yyy"),"")</f>
        <v/>
      </c>
    </row>
    <row r="2434" spans="1:17" x14ac:dyDescent="0.2">
      <c r="A2434" s="6" t="s">
        <v>5388</v>
      </c>
      <c r="B2434" s="6" t="s">
        <v>5389</v>
      </c>
      <c r="C2434" s="6" t="s">
        <v>109</v>
      </c>
      <c r="D2434" s="6" t="s">
        <v>5390</v>
      </c>
      <c r="E2434" s="8" t="s">
        <v>62</v>
      </c>
      <c r="F2434" s="8">
        <v>0</v>
      </c>
      <c r="G2434" s="8">
        <v>3</v>
      </c>
      <c r="H2434" s="6" t="s">
        <v>344</v>
      </c>
      <c r="I2434" s="176" t="s">
        <v>11389</v>
      </c>
      <c r="J2434" s="176" t="s">
        <v>11389</v>
      </c>
      <c r="K2434" s="176" t="s">
        <v>11388</v>
      </c>
      <c r="L2434" s="8">
        <v>14</v>
      </c>
      <c r="M2434" s="116"/>
      <c r="P24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&lt;tr&gt;&lt;td&gt;61601-3000&lt;/td&gt;&lt;td&gt;Slope paving, stone&lt;/td&gt;&lt;td&gt;m2&lt;/td&gt;&lt;td&gt;SLOPE PAVING, STONE&lt;/td&gt;&lt;td&gt;SQYD&lt;/td&gt;&lt;td&gt;0&lt;/td&gt;&lt;td&gt;3&lt;/td&gt;&lt;td&gt;N&lt;/td&gt;&lt;td&gt; &lt;/td&gt;&lt;td&gt;&lt;/td&gt;&lt;/tr&gt;</v>
      </c>
      <c r="Q2434" s="106" t="str">
        <f>IF(PayItems[[#This Row],[Date Added / Modified]]&gt;0,TEXT(PayItems[[#This Row],[Date Added / Modified]],"m/d/yyy"),"")</f>
        <v/>
      </c>
    </row>
    <row r="2435" spans="1:17" x14ac:dyDescent="0.2">
      <c r="A2435" s="6" t="s">
        <v>5391</v>
      </c>
      <c r="B2435" s="6" t="s">
        <v>5392</v>
      </c>
      <c r="C2435" s="6" t="s">
        <v>109</v>
      </c>
      <c r="D2435" s="6" t="s">
        <v>5393</v>
      </c>
      <c r="E2435" s="8" t="s">
        <v>62</v>
      </c>
      <c r="F2435" s="8">
        <v>0</v>
      </c>
      <c r="G2435" s="8">
        <v>3</v>
      </c>
      <c r="H2435" s="6" t="s">
        <v>344</v>
      </c>
      <c r="I2435" s="176" t="s">
        <v>11389</v>
      </c>
      <c r="J2435" s="176" t="s">
        <v>11389</v>
      </c>
      <c r="K2435" s="176" t="s">
        <v>11388</v>
      </c>
      <c r="L2435" s="8">
        <v>14</v>
      </c>
      <c r="M2435" s="116"/>
      <c r="P24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&lt;tr&gt;&lt;td&gt;61601-4000&lt;/td&gt;&lt;td&gt;Slope paving, brick&lt;/td&gt;&lt;td&gt;m2&lt;/td&gt;&lt;td&gt;SLOPE PAVING, BRICK&lt;/td&gt;&lt;td&gt;SQYD&lt;/td&gt;&lt;td&gt;0&lt;/td&gt;&lt;td&gt;3&lt;/td&gt;&lt;td&gt;N&lt;/td&gt;&lt;td&gt; &lt;/td&gt;&lt;td&gt;&lt;/td&gt;&lt;/tr&gt;</v>
      </c>
      <c r="Q2435" s="106" t="str">
        <f>IF(PayItems[[#This Row],[Date Added / Modified]]&gt;0,TEXT(PayItems[[#This Row],[Date Added / Modified]],"m/d/yyy"),"")</f>
        <v/>
      </c>
    </row>
    <row r="2436" spans="1:17" x14ac:dyDescent="0.2">
      <c r="A2436" s="6" t="s">
        <v>5394</v>
      </c>
      <c r="B2436" s="6" t="s">
        <v>5395</v>
      </c>
      <c r="C2436" s="6" t="s">
        <v>109</v>
      </c>
      <c r="D2436" s="6" t="s">
        <v>5396</v>
      </c>
      <c r="E2436" s="8" t="s">
        <v>62</v>
      </c>
      <c r="F2436" s="8">
        <v>0</v>
      </c>
      <c r="G2436" s="8">
        <v>3</v>
      </c>
      <c r="H2436" s="6" t="s">
        <v>344</v>
      </c>
      <c r="I2436" s="176" t="s">
        <v>11389</v>
      </c>
      <c r="J2436" s="176" t="s">
        <v>11389</v>
      </c>
      <c r="K2436" s="176" t="s">
        <v>11388</v>
      </c>
      <c r="L2436" s="8">
        <v>14</v>
      </c>
      <c r="M2436" s="116"/>
      <c r="P24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&lt;tr&gt;&lt;td&gt;61601-5000&lt;/td&gt;&lt;td&gt;Slope paving, masonry block&lt;/td&gt;&lt;td&gt;m2&lt;/td&gt;&lt;td&gt;SLOPE PAVING, MASONRY BLOCK&lt;/td&gt;&lt;td&gt;SQYD&lt;/td&gt;&lt;td&gt;0&lt;/td&gt;&lt;td&gt;3&lt;/td&gt;&lt;td&gt;N&lt;/td&gt;&lt;td&gt; &lt;/td&gt;&lt;td&gt;&lt;/td&gt;&lt;/tr&gt;</v>
      </c>
      <c r="Q2436" s="106" t="str">
        <f>IF(PayItems[[#This Row],[Date Added / Modified]]&gt;0,TEXT(PayItems[[#This Row],[Date Added / Modified]],"m/d/yyy"),"")</f>
        <v/>
      </c>
    </row>
    <row r="2437" spans="1:17" x14ac:dyDescent="0.2">
      <c r="A2437" s="6" t="s">
        <v>5397</v>
      </c>
      <c r="B2437" s="6" t="s">
        <v>5398</v>
      </c>
      <c r="C2437" s="6" t="s">
        <v>109</v>
      </c>
      <c r="D2437" s="6" t="s">
        <v>5399</v>
      </c>
      <c r="E2437" s="8" t="s">
        <v>62</v>
      </c>
      <c r="F2437" s="8">
        <v>0</v>
      </c>
      <c r="G2437" s="8">
        <v>3</v>
      </c>
      <c r="H2437" s="6" t="s">
        <v>344</v>
      </c>
      <c r="I2437" s="176" t="s">
        <v>11389</v>
      </c>
      <c r="J2437" s="176" t="s">
        <v>11389</v>
      </c>
      <c r="K2437" s="176" t="s">
        <v>11388</v>
      </c>
      <c r="L2437" s="8">
        <v>14</v>
      </c>
      <c r="M2437" s="116"/>
      <c r="P24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&lt;tr&gt;&lt;td&gt;61601-6000&lt;/td&gt;&lt;td&gt;Slope paving, rubble&lt;/td&gt;&lt;td&gt;m2&lt;/td&gt;&lt;td&gt;SLOPE PAVING, RUBBLE&lt;/td&gt;&lt;td&gt;SQYD&lt;/td&gt;&lt;td&gt;0&lt;/td&gt;&lt;td&gt;3&lt;/td&gt;&lt;td&gt;N&lt;/td&gt;&lt;td&gt; &lt;/td&gt;&lt;td&gt;&lt;/td&gt;&lt;/tr&gt;</v>
      </c>
      <c r="Q2437" s="106" t="str">
        <f>IF(PayItems[[#This Row],[Date Added / Modified]]&gt;0,TEXT(PayItems[[#This Row],[Date Added / Modified]],"m/d/yyy"),"")</f>
        <v/>
      </c>
    </row>
    <row r="2438" spans="1:17" x14ac:dyDescent="0.2">
      <c r="A2438" s="6" t="s">
        <v>5400</v>
      </c>
      <c r="B2438" s="6" t="s">
        <v>10193</v>
      </c>
      <c r="C2438" s="6" t="s">
        <v>110</v>
      </c>
      <c r="D2438" s="6" t="s">
        <v>10464</v>
      </c>
      <c r="E2438" s="8" t="s">
        <v>63</v>
      </c>
      <c r="F2438" s="8">
        <v>0</v>
      </c>
      <c r="G2438" s="8">
        <v>3</v>
      </c>
      <c r="H2438" s="6" t="s">
        <v>344</v>
      </c>
      <c r="I2438" s="176" t="s">
        <v>11389</v>
      </c>
      <c r="J2438" s="176" t="s">
        <v>11389</v>
      </c>
      <c r="K2438" s="176" t="s">
        <v>11388</v>
      </c>
      <c r="L2438" s="8">
        <v>14</v>
      </c>
      <c r="M2438" s="116"/>
      <c r="P24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&lt;tr&gt;&lt;td&gt;61701-0050&lt;/td&gt;&lt;td&gt;Guardrail system G1, type 1, class A, steel posts&lt;/td&gt;&lt;td&gt;m&lt;/td&gt;&lt;td&gt;GUARDRAIL SYSTEM G1, TYPE 1, CLASS A, STEEL POSTS&lt;/td&gt;&lt;td&gt;LNFT&lt;/td&gt;&lt;td&gt;0&lt;/td&gt;&lt;td&gt;3&lt;/td&gt;&lt;td&gt;N&lt;/td&gt;&lt;td&gt; &lt;/td&gt;&lt;td&gt;&lt;/td&gt;&lt;/tr&gt;</v>
      </c>
      <c r="Q2438" s="106" t="str">
        <f>IF(PayItems[[#This Row],[Date Added / Modified]]&gt;0,TEXT(PayItems[[#This Row],[Date Added / Modified]],"m/d/yyy"),"")</f>
        <v/>
      </c>
    </row>
    <row r="2439" spans="1:17" x14ac:dyDescent="0.2">
      <c r="A2439" s="6" t="s">
        <v>5401</v>
      </c>
      <c r="B2439" s="6" t="s">
        <v>10194</v>
      </c>
      <c r="C2439" s="6" t="s">
        <v>110</v>
      </c>
      <c r="D2439" s="6" t="s">
        <v>10465</v>
      </c>
      <c r="E2439" s="8" t="s">
        <v>63</v>
      </c>
      <c r="F2439" s="8">
        <v>0</v>
      </c>
      <c r="G2439" s="8">
        <v>3</v>
      </c>
      <c r="H2439" s="6" t="s">
        <v>344</v>
      </c>
      <c r="I2439" s="176" t="s">
        <v>11389</v>
      </c>
      <c r="J2439" s="176" t="s">
        <v>11389</v>
      </c>
      <c r="K2439" s="176" t="s">
        <v>11388</v>
      </c>
      <c r="L2439" s="8">
        <v>14</v>
      </c>
      <c r="M2439" s="116"/>
      <c r="P24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&lt;tr&gt;&lt;td&gt;61701-0150&lt;/td&gt;&lt;td&gt;Guardrail system G2, type 1, class A steel posts&lt;/td&gt;&lt;td&gt;m&lt;/td&gt;&lt;td&gt;GUARDRAIL SYSTEM G2, TYPE 1, CLASS A STEEL POSTS&lt;/td&gt;&lt;td&gt;LNFT&lt;/td&gt;&lt;td&gt;0&lt;/td&gt;&lt;td&gt;3&lt;/td&gt;&lt;td&gt;N&lt;/td&gt;&lt;td&gt; &lt;/td&gt;&lt;td&gt;&lt;/td&gt;&lt;/tr&gt;</v>
      </c>
      <c r="Q2439" s="106" t="str">
        <f>IF(PayItems[[#This Row],[Date Added / Modified]]&gt;0,TEXT(PayItems[[#This Row],[Date Added / Modified]],"m/d/yyy"),"")</f>
        <v/>
      </c>
    </row>
    <row r="2440" spans="1:17" x14ac:dyDescent="0.2">
      <c r="A2440" s="6" t="s">
        <v>5402</v>
      </c>
      <c r="B2440" s="6" t="s">
        <v>10195</v>
      </c>
      <c r="C2440" s="6" t="s">
        <v>110</v>
      </c>
      <c r="D2440" s="6" t="s">
        <v>10466</v>
      </c>
      <c r="E2440" s="8" t="s">
        <v>63</v>
      </c>
      <c r="F2440" s="8">
        <v>0</v>
      </c>
      <c r="G2440" s="8">
        <v>3</v>
      </c>
      <c r="H2440" s="6" t="s">
        <v>344</v>
      </c>
      <c r="I2440" s="176" t="s">
        <v>11389</v>
      </c>
      <c r="J2440" s="176" t="s">
        <v>11389</v>
      </c>
      <c r="K2440" s="176" t="s">
        <v>11388</v>
      </c>
      <c r="L2440" s="8">
        <v>14</v>
      </c>
      <c r="M2440" s="116"/>
      <c r="P24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&lt;tr&gt;&lt;td&gt;61701-0250&lt;/td&gt;&lt;td&gt;Guardrail system G2, type 2, class A steel posts&lt;/td&gt;&lt;td&gt;m&lt;/td&gt;&lt;td&gt;GUARDRAIL SYSTEM G2, TYPE 2, CLASS A STEEL POSTS&lt;/td&gt;&lt;td&gt;LNFT&lt;/td&gt;&lt;td&gt;0&lt;/td&gt;&lt;td&gt;3&lt;/td&gt;&lt;td&gt;N&lt;/td&gt;&lt;td&gt; &lt;/td&gt;&lt;td&gt;&lt;/td&gt;&lt;/tr&gt;</v>
      </c>
      <c r="Q2440" s="106" t="str">
        <f>IF(PayItems[[#This Row],[Date Added / Modified]]&gt;0,TEXT(PayItems[[#This Row],[Date Added / Modified]],"m/d/yyy"),"")</f>
        <v/>
      </c>
    </row>
    <row r="2441" spans="1:17" x14ac:dyDescent="0.2">
      <c r="A2441" s="6" t="s">
        <v>5403</v>
      </c>
      <c r="B2441" s="6" t="s">
        <v>10196</v>
      </c>
      <c r="C2441" s="6" t="s">
        <v>110</v>
      </c>
      <c r="D2441" s="6" t="s">
        <v>10467</v>
      </c>
      <c r="E2441" s="8" t="s">
        <v>63</v>
      </c>
      <c r="F2441" s="8">
        <v>0</v>
      </c>
      <c r="G2441" s="8">
        <v>3</v>
      </c>
      <c r="H2441" s="6" t="s">
        <v>344</v>
      </c>
      <c r="I2441" s="176" t="s">
        <v>11389</v>
      </c>
      <c r="J2441" s="176" t="s">
        <v>11389</v>
      </c>
      <c r="K2441" s="176" t="s">
        <v>11388</v>
      </c>
      <c r="L2441" s="8">
        <v>14</v>
      </c>
      <c r="M2441" s="116"/>
      <c r="P24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&lt;tr&gt;&lt;td&gt;61701-0400&lt;/td&gt;&lt;td&gt;Guardrail system G2, type 2, class B steel posts&lt;/td&gt;&lt;td&gt;m&lt;/td&gt;&lt;td&gt;GUARDRAIL SYSTEM G2, TYPE 2, CLASS B STEEL POSTS&lt;/td&gt;&lt;td&gt;LNFT&lt;/td&gt;&lt;td&gt;0&lt;/td&gt;&lt;td&gt;3&lt;/td&gt;&lt;td&gt;N&lt;/td&gt;&lt;td&gt; &lt;/td&gt;&lt;td&gt;&lt;/td&gt;&lt;/tr&gt;</v>
      </c>
      <c r="Q2441" s="106" t="str">
        <f>IF(PayItems[[#This Row],[Date Added / Modified]]&gt;0,TEXT(PayItems[[#This Row],[Date Added / Modified]],"m/d/yyy"),"")</f>
        <v/>
      </c>
    </row>
    <row r="2442" spans="1:17" x14ac:dyDescent="0.2">
      <c r="A2442" s="6" t="s">
        <v>5404</v>
      </c>
      <c r="B2442" s="6" t="s">
        <v>10197</v>
      </c>
      <c r="C2442" s="6" t="s">
        <v>110</v>
      </c>
      <c r="D2442" s="6" t="s">
        <v>10468</v>
      </c>
      <c r="E2442" s="8" t="s">
        <v>63</v>
      </c>
      <c r="F2442" s="8">
        <v>0</v>
      </c>
      <c r="G2442" s="8">
        <v>3</v>
      </c>
      <c r="H2442" s="6" t="s">
        <v>344</v>
      </c>
      <c r="I2442" s="176" t="s">
        <v>11389</v>
      </c>
      <c r="J2442" s="176" t="s">
        <v>11389</v>
      </c>
      <c r="K2442" s="176" t="s">
        <v>11388</v>
      </c>
      <c r="L2442" s="8">
        <v>14</v>
      </c>
      <c r="M2442" s="116"/>
      <c r="P24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&lt;tr&gt;&lt;td&gt;61701-0550&lt;/td&gt;&lt;td&gt;Guardrail system G2, type 3, class A steel posts&lt;/td&gt;&lt;td&gt;m&lt;/td&gt;&lt;td&gt;GUARDRAIL SYSTEM G2, TYPE 3, CLASS A STEEL POSTS&lt;/td&gt;&lt;td&gt;LNFT&lt;/td&gt;&lt;td&gt;0&lt;/td&gt;&lt;td&gt;3&lt;/td&gt;&lt;td&gt;N&lt;/td&gt;&lt;td&gt; &lt;/td&gt;&lt;td&gt;&lt;/td&gt;&lt;/tr&gt;</v>
      </c>
      <c r="Q2442" s="106" t="str">
        <f>IF(PayItems[[#This Row],[Date Added / Modified]]&gt;0,TEXT(PayItems[[#This Row],[Date Added / Modified]],"m/d/yyy"),"")</f>
        <v/>
      </c>
    </row>
    <row r="2443" spans="1:17" x14ac:dyDescent="0.2">
      <c r="A2443" s="6" t="s">
        <v>5405</v>
      </c>
      <c r="B2443" s="6" t="s">
        <v>10198</v>
      </c>
      <c r="C2443" s="6" t="s">
        <v>110</v>
      </c>
      <c r="D2443" s="6" t="s">
        <v>10469</v>
      </c>
      <c r="E2443" s="8" t="s">
        <v>63</v>
      </c>
      <c r="F2443" s="8">
        <v>0</v>
      </c>
      <c r="G2443" s="8">
        <v>3</v>
      </c>
      <c r="H2443" s="6" t="s">
        <v>344</v>
      </c>
      <c r="I2443" s="176" t="s">
        <v>11389</v>
      </c>
      <c r="J2443" s="176" t="s">
        <v>11389</v>
      </c>
      <c r="K2443" s="176" t="s">
        <v>11388</v>
      </c>
      <c r="L2443" s="8">
        <v>14</v>
      </c>
      <c r="M2443" s="116"/>
      <c r="P24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&lt;tr&gt;&lt;td&gt;61701-0700&lt;/td&gt;&lt;td&gt;Guardrail system G2, type 3, class B steel posts&lt;/td&gt;&lt;td&gt;m&lt;/td&gt;&lt;td&gt;GUARDRAIL SYSTEM G2, TYPE 3, CLASS B STEEL POSTS&lt;/td&gt;&lt;td&gt;LNFT&lt;/td&gt;&lt;td&gt;0&lt;/td&gt;&lt;td&gt;3&lt;/td&gt;&lt;td&gt;N&lt;/td&gt;&lt;td&gt; &lt;/td&gt;&lt;td&gt;&lt;/td&gt;&lt;/tr&gt;</v>
      </c>
      <c r="Q2443" s="106" t="str">
        <f>IF(PayItems[[#This Row],[Date Added / Modified]]&gt;0,TEXT(PayItems[[#This Row],[Date Added / Modified]],"m/d/yyy"),"")</f>
        <v/>
      </c>
    </row>
    <row r="2444" spans="1:17" x14ac:dyDescent="0.2">
      <c r="A2444" s="6" t="s">
        <v>5406</v>
      </c>
      <c r="B2444" s="6" t="s">
        <v>10199</v>
      </c>
      <c r="C2444" s="6" t="s">
        <v>110</v>
      </c>
      <c r="D2444" s="6" t="s">
        <v>10470</v>
      </c>
      <c r="E2444" s="8" t="s">
        <v>63</v>
      </c>
      <c r="F2444" s="8">
        <v>0</v>
      </c>
      <c r="G2444" s="8">
        <v>3</v>
      </c>
      <c r="H2444" s="6" t="s">
        <v>344</v>
      </c>
      <c r="I2444" s="176" t="s">
        <v>11389</v>
      </c>
      <c r="J2444" s="176" t="s">
        <v>11389</v>
      </c>
      <c r="K2444" s="176" t="s">
        <v>11388</v>
      </c>
      <c r="L2444" s="8">
        <v>14</v>
      </c>
      <c r="M2444" s="116"/>
      <c r="O2444" s="108" t="s">
        <v>10785</v>
      </c>
      <c r="P24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&lt;tr&gt;&lt;td&gt;61701-0850&lt;/td&gt;&lt;td&gt;Guardrail system G2, type 4, class A steel posts&lt;/td&gt;&lt;td&gt;m&lt;/td&gt;&lt;td&gt;GUARDRAIL SYSTEM G2, TYPE 4, CLASS A STEEL POSTS&lt;/td&gt;&lt;td&gt;LNFT&lt;/td&gt;&lt;td&gt;0&lt;/td&gt;&lt;td&gt;3&lt;/td&gt;&lt;td&gt;N&lt;/td&gt;&lt;td&gt; &lt;/td&gt;&lt;td&gt;Safety:  Do NOT use!  For next FP - DELETE pay item?&lt;/td&gt;&lt;/tr&gt;</v>
      </c>
      <c r="Q2444" s="106" t="str">
        <f>IF(PayItems[[#This Row],[Date Added / Modified]]&gt;0,TEXT(PayItems[[#This Row],[Date Added / Modified]],"m/d/yyy"),"")</f>
        <v/>
      </c>
    </row>
    <row r="2445" spans="1:17" x14ac:dyDescent="0.2">
      <c r="A2445" s="6" t="s">
        <v>5407</v>
      </c>
      <c r="B2445" s="6" t="s">
        <v>10200</v>
      </c>
      <c r="C2445" s="6" t="s">
        <v>110</v>
      </c>
      <c r="D2445" s="6" t="s">
        <v>10471</v>
      </c>
      <c r="E2445" s="8" t="s">
        <v>63</v>
      </c>
      <c r="F2445" s="8">
        <v>0</v>
      </c>
      <c r="G2445" s="8">
        <v>3</v>
      </c>
      <c r="H2445" s="6" t="s">
        <v>344</v>
      </c>
      <c r="I2445" s="176" t="s">
        <v>11389</v>
      </c>
      <c r="J2445" s="176" t="s">
        <v>11389</v>
      </c>
      <c r="K2445" s="176" t="s">
        <v>11388</v>
      </c>
      <c r="L2445" s="8">
        <v>14</v>
      </c>
      <c r="M2445" s="116"/>
      <c r="P24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&lt;tr&gt;&lt;td&gt;61701-1000&lt;/td&gt;&lt;td&gt;Guardrail system G2, type 4, class B steel posts&lt;/td&gt;&lt;td&gt;m&lt;/td&gt;&lt;td&gt;GUARDRAIL SYSTEM G2, TYPE 4, CLASS B STEEL POSTS&lt;/td&gt;&lt;td&gt;LNFT&lt;/td&gt;&lt;td&gt;0&lt;/td&gt;&lt;td&gt;3&lt;/td&gt;&lt;td&gt;N&lt;/td&gt;&lt;td&gt; &lt;/td&gt;&lt;td&gt;&lt;/td&gt;&lt;/tr&gt;</v>
      </c>
      <c r="Q2445" s="106" t="str">
        <f>IF(PayItems[[#This Row],[Date Added / Modified]]&gt;0,TEXT(PayItems[[#This Row],[Date Added / Modified]],"m/d/yyy"),"")</f>
        <v/>
      </c>
    </row>
    <row r="2446" spans="1:17" x14ac:dyDescent="0.2">
      <c r="A2446" s="6" t="s">
        <v>5408</v>
      </c>
      <c r="B2446" s="6" t="s">
        <v>5409</v>
      </c>
      <c r="C2446" s="6" t="s">
        <v>110</v>
      </c>
      <c r="D2446" s="6" t="s">
        <v>5410</v>
      </c>
      <c r="E2446" s="8" t="s">
        <v>63</v>
      </c>
      <c r="F2446" s="8">
        <v>0</v>
      </c>
      <c r="G2446" s="8">
        <v>3</v>
      </c>
      <c r="H2446" s="6" t="s">
        <v>344</v>
      </c>
      <c r="I2446" s="176" t="s">
        <v>11389</v>
      </c>
      <c r="J2446" s="176" t="s">
        <v>11389</v>
      </c>
      <c r="K2446" s="176" t="s">
        <v>11388</v>
      </c>
      <c r="L2446" s="8">
        <v>14</v>
      </c>
      <c r="M2446" s="116"/>
      <c r="P24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&lt;tr&gt;&lt;td&gt;61701-1150&lt;/td&gt;&lt;td&gt;Guardrail system G3&lt;/td&gt;&lt;td&gt;m&lt;/td&gt;&lt;td&gt;GUARDRAIL SYSTEM G3&lt;/td&gt;&lt;td&gt;LNFT&lt;/td&gt;&lt;td&gt;0&lt;/td&gt;&lt;td&gt;3&lt;/td&gt;&lt;td&gt;N&lt;/td&gt;&lt;td&gt; &lt;/td&gt;&lt;td&gt;&lt;/td&gt;&lt;/tr&gt;</v>
      </c>
      <c r="Q2446" s="106" t="str">
        <f>IF(PayItems[[#This Row],[Date Added / Modified]]&gt;0,TEXT(PayItems[[#This Row],[Date Added / Modified]],"m/d/yyy"),"")</f>
        <v/>
      </c>
    </row>
    <row r="2447" spans="1:17" x14ac:dyDescent="0.2">
      <c r="A2447" s="6" t="s">
        <v>5411</v>
      </c>
      <c r="B2447" s="6" t="s">
        <v>10201</v>
      </c>
      <c r="C2447" s="6" t="s">
        <v>110</v>
      </c>
      <c r="D2447" s="6" t="s">
        <v>10472</v>
      </c>
      <c r="E2447" s="8" t="s">
        <v>63</v>
      </c>
      <c r="F2447" s="8">
        <v>0</v>
      </c>
      <c r="G2447" s="8">
        <v>3</v>
      </c>
      <c r="H2447" s="6" t="s">
        <v>344</v>
      </c>
      <c r="I2447" s="176" t="s">
        <v>11389</v>
      </c>
      <c r="J2447" s="176" t="s">
        <v>11389</v>
      </c>
      <c r="K2447" s="176" t="s">
        <v>11388</v>
      </c>
      <c r="L2447" s="8">
        <v>14</v>
      </c>
      <c r="M2447" s="116"/>
      <c r="P24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&lt;tr&gt;&lt;td&gt;61701-1200&lt;/td&gt;&lt;td&gt;Guardrail system G4, type 2, class A steel posts&lt;/td&gt;&lt;td&gt;m&lt;/td&gt;&lt;td&gt;GUARDRAIL SYSTEM G4, TYPE 2, CLASS A STEEL POSTS&lt;/td&gt;&lt;td&gt;LNFT&lt;/td&gt;&lt;td&gt;0&lt;/td&gt;&lt;td&gt;3&lt;/td&gt;&lt;td&gt;N&lt;/td&gt;&lt;td&gt; &lt;/td&gt;&lt;td&gt;&lt;/td&gt;&lt;/tr&gt;</v>
      </c>
      <c r="Q2447" s="106" t="str">
        <f>IF(PayItems[[#This Row],[Date Added / Modified]]&gt;0,TEXT(PayItems[[#This Row],[Date Added / Modified]],"m/d/yyy"),"")</f>
        <v/>
      </c>
    </row>
    <row r="2448" spans="1:17" x14ac:dyDescent="0.2">
      <c r="A2448" s="6" t="s">
        <v>5412</v>
      </c>
      <c r="B2448" s="6" t="s">
        <v>10202</v>
      </c>
      <c r="C2448" s="6" t="s">
        <v>110</v>
      </c>
      <c r="D2448" s="6" t="s">
        <v>10473</v>
      </c>
      <c r="E2448" s="8" t="s">
        <v>63</v>
      </c>
      <c r="F2448" s="8">
        <v>0</v>
      </c>
      <c r="G2448" s="8">
        <v>3</v>
      </c>
      <c r="H2448" s="6" t="s">
        <v>344</v>
      </c>
      <c r="I2448" s="176" t="s">
        <v>11389</v>
      </c>
      <c r="J2448" s="176" t="s">
        <v>11389</v>
      </c>
      <c r="K2448" s="176" t="s">
        <v>11388</v>
      </c>
      <c r="L2448" s="8">
        <v>14</v>
      </c>
      <c r="M2448" s="116"/>
      <c r="P24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&lt;tr&gt;&lt;td&gt;61701-1250&lt;/td&gt;&lt;td&gt;Guardrail system G4, type 2, class A wood posts&lt;/td&gt;&lt;td&gt;m&lt;/td&gt;&lt;td&gt;GUARDRAIL SYSTEM G4, TYPE 2, CLASS A WOOD POSTS&lt;/td&gt;&lt;td&gt;LNFT&lt;/td&gt;&lt;td&gt;0&lt;/td&gt;&lt;td&gt;3&lt;/td&gt;&lt;td&gt;N&lt;/td&gt;&lt;td&gt; &lt;/td&gt;&lt;td&gt;&lt;/td&gt;&lt;/tr&gt;</v>
      </c>
      <c r="Q2448" s="106" t="str">
        <f>IF(PayItems[[#This Row],[Date Added / Modified]]&gt;0,TEXT(PayItems[[#This Row],[Date Added / Modified]],"m/d/yyy"),"")</f>
        <v/>
      </c>
    </row>
    <row r="2449" spans="1:17" x14ac:dyDescent="0.2">
      <c r="A2449" s="6" t="s">
        <v>5413</v>
      </c>
      <c r="B2449" s="6" t="s">
        <v>10203</v>
      </c>
      <c r="C2449" s="6" t="s">
        <v>110</v>
      </c>
      <c r="D2449" s="6" t="s">
        <v>10474</v>
      </c>
      <c r="E2449" s="8" t="s">
        <v>63</v>
      </c>
      <c r="F2449" s="8">
        <v>0</v>
      </c>
      <c r="G2449" s="8">
        <v>3</v>
      </c>
      <c r="H2449" s="6" t="s">
        <v>344</v>
      </c>
      <c r="I2449" s="176" t="s">
        <v>11389</v>
      </c>
      <c r="J2449" s="176" t="s">
        <v>11389</v>
      </c>
      <c r="K2449" s="176" t="s">
        <v>11388</v>
      </c>
      <c r="L2449" s="8">
        <v>14</v>
      </c>
      <c r="M2449" s="116"/>
      <c r="P24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&lt;tr&gt;&lt;td&gt;61701-1300&lt;/td&gt;&lt;td&gt;Guardrail system G4, type 2, class A steel or wood posts&lt;/td&gt;&lt;td&gt;m&lt;/td&gt;&lt;td&gt;GUARDRAIL SYSTEM G4, TYPE 2, CLASS A STEEL OR WOOD POSTS&lt;/td&gt;&lt;td&gt;LNFT&lt;/td&gt;&lt;td&gt;0&lt;/td&gt;&lt;td&gt;3&lt;/td&gt;&lt;td&gt;N&lt;/td&gt;&lt;td&gt; &lt;/td&gt;&lt;td&gt;&lt;/td&gt;&lt;/tr&gt;</v>
      </c>
      <c r="Q2449" s="106" t="str">
        <f>IF(PayItems[[#This Row],[Date Added / Modified]]&gt;0,TEXT(PayItems[[#This Row],[Date Added / Modified]],"m/d/yyy"),"")</f>
        <v/>
      </c>
    </row>
    <row r="2450" spans="1:17" x14ac:dyDescent="0.2">
      <c r="A2450" s="6" t="s">
        <v>5414</v>
      </c>
      <c r="B2450" s="6" t="s">
        <v>10204</v>
      </c>
      <c r="C2450" s="6" t="s">
        <v>110</v>
      </c>
      <c r="D2450" s="6" t="s">
        <v>10475</v>
      </c>
      <c r="E2450" s="8" t="s">
        <v>63</v>
      </c>
      <c r="F2450" s="8">
        <v>0</v>
      </c>
      <c r="G2450" s="8">
        <v>3</v>
      </c>
      <c r="H2450" s="6" t="s">
        <v>344</v>
      </c>
      <c r="I2450" s="176" t="s">
        <v>11389</v>
      </c>
      <c r="J2450" s="176" t="s">
        <v>11389</v>
      </c>
      <c r="K2450" s="176" t="s">
        <v>11388</v>
      </c>
      <c r="L2450" s="8">
        <v>14</v>
      </c>
      <c r="M2450" s="116"/>
      <c r="P24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&lt;tr&gt;&lt;td&gt;61701-1350&lt;/td&gt;&lt;td&gt;Guardrail system G4, type 2, class B steel posts&lt;/td&gt;&lt;td&gt;m&lt;/td&gt;&lt;td&gt;GUARDRAIL SYSTEM G4, TYPE 2, CLASS B STEEL POSTS&lt;/td&gt;&lt;td&gt;LNFT&lt;/td&gt;&lt;td&gt;0&lt;/td&gt;&lt;td&gt;3&lt;/td&gt;&lt;td&gt;N&lt;/td&gt;&lt;td&gt; &lt;/td&gt;&lt;td&gt;&lt;/td&gt;&lt;/tr&gt;</v>
      </c>
      <c r="Q2450" s="106" t="str">
        <f>IF(PayItems[[#This Row],[Date Added / Modified]]&gt;0,TEXT(PayItems[[#This Row],[Date Added / Modified]],"m/d/yyy"),"")</f>
        <v/>
      </c>
    </row>
    <row r="2451" spans="1:17" x14ac:dyDescent="0.2">
      <c r="A2451" s="6" t="s">
        <v>5415</v>
      </c>
      <c r="B2451" s="6" t="s">
        <v>10205</v>
      </c>
      <c r="C2451" s="6" t="s">
        <v>110</v>
      </c>
      <c r="D2451" s="6" t="s">
        <v>10476</v>
      </c>
      <c r="E2451" s="8" t="s">
        <v>63</v>
      </c>
      <c r="F2451" s="8">
        <v>0</v>
      </c>
      <c r="G2451" s="8">
        <v>3</v>
      </c>
      <c r="H2451" s="6" t="s">
        <v>344</v>
      </c>
      <c r="I2451" s="176" t="s">
        <v>11389</v>
      </c>
      <c r="J2451" s="176" t="s">
        <v>11389</v>
      </c>
      <c r="K2451" s="176" t="s">
        <v>11388</v>
      </c>
      <c r="L2451" s="8">
        <v>14</v>
      </c>
      <c r="M2451" s="116"/>
      <c r="P24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&lt;tr&gt;&lt;td&gt;61701-1400&lt;/td&gt;&lt;td&gt;Guardrail system G4, type 2, class B wood posts&lt;/td&gt;&lt;td&gt;m&lt;/td&gt;&lt;td&gt;GUARDRAIL SYSTEM G4, TYPE 2, CLASS B WOOD POSTS&lt;/td&gt;&lt;td&gt;LNFT&lt;/td&gt;&lt;td&gt;0&lt;/td&gt;&lt;td&gt;3&lt;/td&gt;&lt;td&gt;N&lt;/td&gt;&lt;td&gt; &lt;/td&gt;&lt;td&gt;&lt;/td&gt;&lt;/tr&gt;</v>
      </c>
      <c r="Q2451" s="106" t="str">
        <f>IF(PayItems[[#This Row],[Date Added / Modified]]&gt;0,TEXT(PayItems[[#This Row],[Date Added / Modified]],"m/d/yyy"),"")</f>
        <v/>
      </c>
    </row>
    <row r="2452" spans="1:17" x14ac:dyDescent="0.2">
      <c r="A2452" s="6" t="s">
        <v>5416</v>
      </c>
      <c r="B2452" s="6" t="s">
        <v>10206</v>
      </c>
      <c r="C2452" s="6" t="s">
        <v>110</v>
      </c>
      <c r="D2452" s="6" t="s">
        <v>10477</v>
      </c>
      <c r="E2452" s="8" t="s">
        <v>63</v>
      </c>
      <c r="F2452" s="8">
        <v>0</v>
      </c>
      <c r="G2452" s="8">
        <v>3</v>
      </c>
      <c r="H2452" s="6" t="s">
        <v>344</v>
      </c>
      <c r="I2452" s="176" t="s">
        <v>11389</v>
      </c>
      <c r="J2452" s="176" t="s">
        <v>11389</v>
      </c>
      <c r="K2452" s="176" t="s">
        <v>11388</v>
      </c>
      <c r="L2452" s="8">
        <v>14</v>
      </c>
      <c r="M2452" s="116"/>
      <c r="P24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&lt;tr&gt;&lt;td&gt;61701-1450&lt;/td&gt;&lt;td&gt;Guardrail system G4, type 2, class B steel or wood posts&lt;/td&gt;&lt;td&gt;m&lt;/td&gt;&lt;td&gt;GUARDRAIL SYSTEM G4, TYPE 2, CLASS B STEEL OR WOOD POSTS&lt;/td&gt;&lt;td&gt;LNFT&lt;/td&gt;&lt;td&gt;0&lt;/td&gt;&lt;td&gt;3&lt;/td&gt;&lt;td&gt;N&lt;/td&gt;&lt;td&gt; &lt;/td&gt;&lt;td&gt;&lt;/td&gt;&lt;/tr&gt;</v>
      </c>
      <c r="Q2452" s="106" t="str">
        <f>IF(PayItems[[#This Row],[Date Added / Modified]]&gt;0,TEXT(PayItems[[#This Row],[Date Added / Modified]],"m/d/yyy"),"")</f>
        <v/>
      </c>
    </row>
    <row r="2453" spans="1:17" x14ac:dyDescent="0.2">
      <c r="A2453" s="6" t="s">
        <v>5417</v>
      </c>
      <c r="B2453" s="6" t="s">
        <v>10207</v>
      </c>
      <c r="C2453" s="6" t="s">
        <v>110</v>
      </c>
      <c r="D2453" s="6" t="s">
        <v>10478</v>
      </c>
      <c r="E2453" s="8" t="s">
        <v>63</v>
      </c>
      <c r="F2453" s="8">
        <v>0</v>
      </c>
      <c r="G2453" s="8">
        <v>3</v>
      </c>
      <c r="H2453" s="6" t="s">
        <v>344</v>
      </c>
      <c r="I2453" s="176" t="s">
        <v>11389</v>
      </c>
      <c r="J2453" s="176" t="s">
        <v>11389</v>
      </c>
      <c r="K2453" s="176" t="s">
        <v>11388</v>
      </c>
      <c r="L2453" s="8">
        <v>14</v>
      </c>
      <c r="M2453" s="116"/>
      <c r="P24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&lt;tr&gt;&lt;td&gt;61701-1500&lt;/td&gt;&lt;td&gt;Guardrail system G4, type 3, class A steel posts&lt;/td&gt;&lt;td&gt;m&lt;/td&gt;&lt;td&gt;GUARDRAIL SYSTEM G4, TYPE 3, CLASS A STEEL POSTS&lt;/td&gt;&lt;td&gt;LNFT&lt;/td&gt;&lt;td&gt;0&lt;/td&gt;&lt;td&gt;3&lt;/td&gt;&lt;td&gt;N&lt;/td&gt;&lt;td&gt; &lt;/td&gt;&lt;td&gt;&lt;/td&gt;&lt;/tr&gt;</v>
      </c>
      <c r="Q2453" s="106" t="str">
        <f>IF(PayItems[[#This Row],[Date Added / Modified]]&gt;0,TEXT(PayItems[[#This Row],[Date Added / Modified]],"m/d/yyy"),"")</f>
        <v/>
      </c>
    </row>
    <row r="2454" spans="1:17" x14ac:dyDescent="0.2">
      <c r="A2454" s="6" t="s">
        <v>5418</v>
      </c>
      <c r="B2454" s="6" t="s">
        <v>10208</v>
      </c>
      <c r="C2454" s="6" t="s">
        <v>110</v>
      </c>
      <c r="D2454" s="6" t="s">
        <v>10479</v>
      </c>
      <c r="E2454" s="8" t="s">
        <v>63</v>
      </c>
      <c r="F2454" s="8">
        <v>0</v>
      </c>
      <c r="G2454" s="8">
        <v>3</v>
      </c>
      <c r="H2454" s="6" t="s">
        <v>344</v>
      </c>
      <c r="I2454" s="176" t="s">
        <v>11389</v>
      </c>
      <c r="J2454" s="176" t="s">
        <v>11389</v>
      </c>
      <c r="K2454" s="176" t="s">
        <v>11388</v>
      </c>
      <c r="L2454" s="8">
        <v>14</v>
      </c>
      <c r="M2454" s="116"/>
      <c r="P24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&lt;tr&gt;&lt;td&gt;61701-1550&lt;/td&gt;&lt;td&gt;Guardrail system G4, type 3, class A wood posts&lt;/td&gt;&lt;td&gt;m&lt;/td&gt;&lt;td&gt;GUARDRAIL SYSTEM G4, TYPE 3, CLASS A WOOD POSTS&lt;/td&gt;&lt;td&gt;LNFT&lt;/td&gt;&lt;td&gt;0&lt;/td&gt;&lt;td&gt;3&lt;/td&gt;&lt;td&gt;N&lt;/td&gt;&lt;td&gt; &lt;/td&gt;&lt;td&gt;&lt;/td&gt;&lt;/tr&gt;</v>
      </c>
      <c r="Q2454" s="106" t="str">
        <f>IF(PayItems[[#This Row],[Date Added / Modified]]&gt;0,TEXT(PayItems[[#This Row],[Date Added / Modified]],"m/d/yyy"),"")</f>
        <v/>
      </c>
    </row>
    <row r="2455" spans="1:17" x14ac:dyDescent="0.2">
      <c r="A2455" s="6" t="s">
        <v>5419</v>
      </c>
      <c r="B2455" s="6" t="s">
        <v>10209</v>
      </c>
      <c r="C2455" s="6" t="s">
        <v>110</v>
      </c>
      <c r="D2455" s="6" t="s">
        <v>10480</v>
      </c>
      <c r="E2455" s="8" t="s">
        <v>63</v>
      </c>
      <c r="F2455" s="8">
        <v>0</v>
      </c>
      <c r="G2455" s="8">
        <v>3</v>
      </c>
      <c r="H2455" s="6" t="s">
        <v>344</v>
      </c>
      <c r="I2455" s="176" t="s">
        <v>11389</v>
      </c>
      <c r="J2455" s="176" t="s">
        <v>11389</v>
      </c>
      <c r="K2455" s="176" t="s">
        <v>11388</v>
      </c>
      <c r="L2455" s="8">
        <v>14</v>
      </c>
      <c r="M2455" s="116"/>
      <c r="P24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&lt;tr&gt;&lt;td&gt;61701-1600&lt;/td&gt;&lt;td&gt;Guardrail system G4, type 3, class A steel or wood posts&lt;/td&gt;&lt;td&gt;m&lt;/td&gt;&lt;td&gt;GUARDRAIL SYSTEM G4, TYPE 3, CLASS A STEEL OR WOOD POSTS&lt;/td&gt;&lt;td&gt;LNFT&lt;/td&gt;&lt;td&gt;0&lt;/td&gt;&lt;td&gt;3&lt;/td&gt;&lt;td&gt;N&lt;/td&gt;&lt;td&gt; &lt;/td&gt;&lt;td&gt;&lt;/td&gt;&lt;/tr&gt;</v>
      </c>
      <c r="Q2455" s="106" t="str">
        <f>IF(PayItems[[#This Row],[Date Added / Modified]]&gt;0,TEXT(PayItems[[#This Row],[Date Added / Modified]],"m/d/yyy"),"")</f>
        <v/>
      </c>
    </row>
    <row r="2456" spans="1:17" x14ac:dyDescent="0.2">
      <c r="A2456" s="6" t="s">
        <v>5420</v>
      </c>
      <c r="B2456" s="6" t="s">
        <v>10210</v>
      </c>
      <c r="C2456" s="6" t="s">
        <v>110</v>
      </c>
      <c r="D2456" s="6" t="s">
        <v>10481</v>
      </c>
      <c r="E2456" s="8" t="s">
        <v>63</v>
      </c>
      <c r="F2456" s="8">
        <v>0</v>
      </c>
      <c r="G2456" s="8">
        <v>3</v>
      </c>
      <c r="H2456" s="6" t="s">
        <v>344</v>
      </c>
      <c r="I2456" s="176" t="s">
        <v>11389</v>
      </c>
      <c r="J2456" s="176" t="s">
        <v>11389</v>
      </c>
      <c r="K2456" s="176" t="s">
        <v>11388</v>
      </c>
      <c r="L2456" s="8">
        <v>14</v>
      </c>
      <c r="M2456" s="116"/>
      <c r="P24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&lt;tr&gt;&lt;td&gt;61701-1650&lt;/td&gt;&lt;td&gt;Guardrail system G4, type 3, class B steel posts&lt;/td&gt;&lt;td&gt;m&lt;/td&gt;&lt;td&gt;GUARDRAIL SYSTEM G4, TYPE 3, CLASS B STEEL POSTS&lt;/td&gt;&lt;td&gt;LNFT&lt;/td&gt;&lt;td&gt;0&lt;/td&gt;&lt;td&gt;3&lt;/td&gt;&lt;td&gt;N&lt;/td&gt;&lt;td&gt; &lt;/td&gt;&lt;td&gt;&lt;/td&gt;&lt;/tr&gt;</v>
      </c>
      <c r="Q2456" s="106" t="str">
        <f>IF(PayItems[[#This Row],[Date Added / Modified]]&gt;0,TEXT(PayItems[[#This Row],[Date Added / Modified]],"m/d/yyy"),"")</f>
        <v/>
      </c>
    </row>
    <row r="2457" spans="1:17" x14ac:dyDescent="0.2">
      <c r="A2457" s="6" t="s">
        <v>5421</v>
      </c>
      <c r="B2457" s="6" t="s">
        <v>10211</v>
      </c>
      <c r="C2457" s="6" t="s">
        <v>110</v>
      </c>
      <c r="D2457" s="6" t="s">
        <v>10482</v>
      </c>
      <c r="E2457" s="8" t="s">
        <v>63</v>
      </c>
      <c r="F2457" s="8">
        <v>0</v>
      </c>
      <c r="G2457" s="8">
        <v>3</v>
      </c>
      <c r="H2457" s="6" t="s">
        <v>344</v>
      </c>
      <c r="I2457" s="176" t="s">
        <v>11389</v>
      </c>
      <c r="J2457" s="176" t="s">
        <v>11389</v>
      </c>
      <c r="K2457" s="176" t="s">
        <v>11388</v>
      </c>
      <c r="L2457" s="8">
        <v>14</v>
      </c>
      <c r="M2457" s="116"/>
      <c r="P24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&lt;tr&gt;&lt;td&gt;61701-1700&lt;/td&gt;&lt;td&gt;Guardrail system G4, type 3, class B wood posts&lt;/td&gt;&lt;td&gt;m&lt;/td&gt;&lt;td&gt;GUARDRAIL SYSTEM G4, TYPE 3, CLASS B WOOD POSTS&lt;/td&gt;&lt;td&gt;LNFT&lt;/td&gt;&lt;td&gt;0&lt;/td&gt;&lt;td&gt;3&lt;/td&gt;&lt;td&gt;N&lt;/td&gt;&lt;td&gt; &lt;/td&gt;&lt;td&gt;&lt;/td&gt;&lt;/tr&gt;</v>
      </c>
      <c r="Q2457" s="106" t="str">
        <f>IF(PayItems[[#This Row],[Date Added / Modified]]&gt;0,TEXT(PayItems[[#This Row],[Date Added / Modified]],"m/d/yyy"),"")</f>
        <v/>
      </c>
    </row>
    <row r="2458" spans="1:17" x14ac:dyDescent="0.2">
      <c r="A2458" s="6" t="s">
        <v>5422</v>
      </c>
      <c r="B2458" s="6" t="s">
        <v>10212</v>
      </c>
      <c r="C2458" s="6" t="s">
        <v>110</v>
      </c>
      <c r="D2458" s="6" t="s">
        <v>10483</v>
      </c>
      <c r="E2458" s="8" t="s">
        <v>63</v>
      </c>
      <c r="F2458" s="8">
        <v>0</v>
      </c>
      <c r="G2458" s="8">
        <v>3</v>
      </c>
      <c r="H2458" s="6" t="s">
        <v>344</v>
      </c>
      <c r="I2458" s="176" t="s">
        <v>11389</v>
      </c>
      <c r="J2458" s="176" t="s">
        <v>11389</v>
      </c>
      <c r="K2458" s="176" t="s">
        <v>11388</v>
      </c>
      <c r="L2458" s="8">
        <v>14</v>
      </c>
      <c r="M2458" s="116"/>
      <c r="P24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&lt;tr&gt;&lt;td&gt;61701-1750&lt;/td&gt;&lt;td&gt;Guardrail system G4, type 3, class B steel or wood posts&lt;/td&gt;&lt;td&gt;m&lt;/td&gt;&lt;td&gt;GUARDRAIL SYSTEM G4, TYPE 3, CLASS B STEEL OR WOOD POSTS&lt;/td&gt;&lt;td&gt;LNFT&lt;/td&gt;&lt;td&gt;0&lt;/td&gt;&lt;td&gt;3&lt;/td&gt;&lt;td&gt;N&lt;/td&gt;&lt;td&gt; &lt;/td&gt;&lt;td&gt;&lt;/td&gt;&lt;/tr&gt;</v>
      </c>
      <c r="Q2458" s="106" t="str">
        <f>IF(PayItems[[#This Row],[Date Added / Modified]]&gt;0,TEXT(PayItems[[#This Row],[Date Added / Modified]],"m/d/yyy"),"")</f>
        <v/>
      </c>
    </row>
    <row r="2459" spans="1:17" x14ac:dyDescent="0.2">
      <c r="A2459" s="6" t="s">
        <v>5423</v>
      </c>
      <c r="B2459" s="6" t="s">
        <v>10213</v>
      </c>
      <c r="C2459" s="6" t="s">
        <v>110</v>
      </c>
      <c r="D2459" s="6" t="s">
        <v>10484</v>
      </c>
      <c r="E2459" s="8" t="s">
        <v>63</v>
      </c>
      <c r="F2459" s="8">
        <v>0</v>
      </c>
      <c r="G2459" s="8">
        <v>3</v>
      </c>
      <c r="H2459" s="6" t="s">
        <v>344</v>
      </c>
      <c r="I2459" s="176" t="s">
        <v>11389</v>
      </c>
      <c r="J2459" s="176" t="s">
        <v>11389</v>
      </c>
      <c r="K2459" s="176" t="s">
        <v>11388</v>
      </c>
      <c r="L2459" s="8">
        <v>14</v>
      </c>
      <c r="M2459" s="116"/>
      <c r="O2459" s="108" t="s">
        <v>10785</v>
      </c>
      <c r="P24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&lt;tr&gt;&lt;td&gt;61701-1800&lt;/td&gt;&lt;td&gt;Guardrail system G4, type 4, class A steel posts&lt;/td&gt;&lt;td&gt;m&lt;/td&gt;&lt;td&gt;GUARDRAIL SYSTEM G4, TYPE 4, CLASS A STEEL POSTS&lt;/td&gt;&lt;td&gt;LNFT&lt;/td&gt;&lt;td&gt;0&lt;/td&gt;&lt;td&gt;3&lt;/td&gt;&lt;td&gt;N&lt;/td&gt;&lt;td&gt; &lt;/td&gt;&lt;td&gt;Safety:  Do NOT use!  For next FP - DELETE pay item?&lt;/td&gt;&lt;/tr&gt;</v>
      </c>
      <c r="Q2459" s="106" t="str">
        <f>IF(PayItems[[#This Row],[Date Added / Modified]]&gt;0,TEXT(PayItems[[#This Row],[Date Added / Modified]],"m/d/yyy"),"")</f>
        <v/>
      </c>
    </row>
    <row r="2460" spans="1:17" x14ac:dyDescent="0.2">
      <c r="A2460" s="6" t="s">
        <v>5424</v>
      </c>
      <c r="B2460" s="6" t="s">
        <v>10214</v>
      </c>
      <c r="C2460" s="6" t="s">
        <v>110</v>
      </c>
      <c r="D2460" s="6" t="s">
        <v>10485</v>
      </c>
      <c r="E2460" s="8" t="s">
        <v>63</v>
      </c>
      <c r="F2460" s="8">
        <v>0</v>
      </c>
      <c r="G2460" s="8">
        <v>3</v>
      </c>
      <c r="H2460" s="6" t="s">
        <v>344</v>
      </c>
      <c r="I2460" s="176" t="s">
        <v>11389</v>
      </c>
      <c r="J2460" s="176" t="s">
        <v>11389</v>
      </c>
      <c r="K2460" s="176" t="s">
        <v>11388</v>
      </c>
      <c r="L2460" s="8">
        <v>14</v>
      </c>
      <c r="M2460" s="116"/>
      <c r="O2460" s="108" t="s">
        <v>10785</v>
      </c>
      <c r="P24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&lt;tr&gt;&lt;td&gt;61701-1850&lt;/td&gt;&lt;td&gt;Guardrail system G4, type 4, class A wood posts&lt;/td&gt;&lt;td&gt;m&lt;/td&gt;&lt;td&gt;GUARDRAIL SYSTEM G4, TYPE 4, CLASS A WOOD POSTS&lt;/td&gt;&lt;td&gt;LNFT&lt;/td&gt;&lt;td&gt;0&lt;/td&gt;&lt;td&gt;3&lt;/td&gt;&lt;td&gt;N&lt;/td&gt;&lt;td&gt; &lt;/td&gt;&lt;td&gt;Safety:  Do NOT use!  For next FP - DELETE pay item?&lt;/td&gt;&lt;/tr&gt;</v>
      </c>
      <c r="Q2460" s="106" t="str">
        <f>IF(PayItems[[#This Row],[Date Added / Modified]]&gt;0,TEXT(PayItems[[#This Row],[Date Added / Modified]],"m/d/yyy"),"")</f>
        <v/>
      </c>
    </row>
    <row r="2461" spans="1:17" x14ac:dyDescent="0.2">
      <c r="A2461" s="6" t="s">
        <v>5425</v>
      </c>
      <c r="B2461" s="6" t="s">
        <v>10215</v>
      </c>
      <c r="C2461" s="6" t="s">
        <v>110</v>
      </c>
      <c r="D2461" s="6" t="s">
        <v>10486</v>
      </c>
      <c r="E2461" s="8" t="s">
        <v>63</v>
      </c>
      <c r="F2461" s="8">
        <v>0</v>
      </c>
      <c r="G2461" s="8">
        <v>3</v>
      </c>
      <c r="H2461" s="6" t="s">
        <v>344</v>
      </c>
      <c r="I2461" s="176" t="s">
        <v>11389</v>
      </c>
      <c r="J2461" s="176" t="s">
        <v>11389</v>
      </c>
      <c r="K2461" s="176" t="s">
        <v>11388</v>
      </c>
      <c r="L2461" s="8">
        <v>14</v>
      </c>
      <c r="M2461" s="116"/>
      <c r="O2461" s="108" t="s">
        <v>10785</v>
      </c>
      <c r="P24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&lt;tr&gt;&lt;td&gt;61701-1900&lt;/td&gt;&lt;td&gt;Guardrail system G4, type 4, class A steel or wood posts&lt;/td&gt;&lt;td&gt;m&lt;/td&gt;&lt;td&gt;GUARDRAIL SYSTEM G4, TYPE 4, CLASS A STEEL OR WOOD POSTS&lt;/td&gt;&lt;td&gt;LNFT&lt;/td&gt;&lt;td&gt;0&lt;/td&gt;&lt;td&gt;3&lt;/td&gt;&lt;td&gt;N&lt;/td&gt;&lt;td&gt; &lt;/td&gt;&lt;td&gt;Safety:  Do NOT use!  For next FP - DELETE pay item?&lt;/td&gt;&lt;/tr&gt;</v>
      </c>
      <c r="Q2461" s="106" t="str">
        <f>IF(PayItems[[#This Row],[Date Added / Modified]]&gt;0,TEXT(PayItems[[#This Row],[Date Added / Modified]],"m/d/yyy"),"")</f>
        <v/>
      </c>
    </row>
    <row r="2462" spans="1:17" x14ac:dyDescent="0.2">
      <c r="A2462" s="6" t="s">
        <v>5426</v>
      </c>
      <c r="B2462" s="6" t="s">
        <v>10216</v>
      </c>
      <c r="C2462" s="6" t="s">
        <v>110</v>
      </c>
      <c r="D2462" s="6" t="s">
        <v>10487</v>
      </c>
      <c r="E2462" s="8" t="s">
        <v>63</v>
      </c>
      <c r="F2462" s="8">
        <v>0</v>
      </c>
      <c r="G2462" s="8">
        <v>3</v>
      </c>
      <c r="H2462" s="6" t="s">
        <v>344</v>
      </c>
      <c r="I2462" s="176" t="s">
        <v>11389</v>
      </c>
      <c r="J2462" s="176" t="s">
        <v>11389</v>
      </c>
      <c r="K2462" s="176" t="s">
        <v>11388</v>
      </c>
      <c r="L2462" s="8">
        <v>14</v>
      </c>
      <c r="M2462" s="116"/>
      <c r="P24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&lt;tr&gt;&lt;td&gt;61701-1950&lt;/td&gt;&lt;td&gt;Guardrail system G4, type 4, class B steel posts&lt;/td&gt;&lt;td&gt;m&lt;/td&gt;&lt;td&gt;GUARDRAIL SYSTEM G4, TYPE 4, CLASS B STEEL POSTS&lt;/td&gt;&lt;td&gt;LNFT&lt;/td&gt;&lt;td&gt;0&lt;/td&gt;&lt;td&gt;3&lt;/td&gt;&lt;td&gt;N&lt;/td&gt;&lt;td&gt; &lt;/td&gt;&lt;td&gt;&lt;/td&gt;&lt;/tr&gt;</v>
      </c>
      <c r="Q2462" s="106" t="str">
        <f>IF(PayItems[[#This Row],[Date Added / Modified]]&gt;0,TEXT(PayItems[[#This Row],[Date Added / Modified]],"m/d/yyy"),"")</f>
        <v/>
      </c>
    </row>
    <row r="2463" spans="1:17" x14ac:dyDescent="0.2">
      <c r="A2463" s="6" t="s">
        <v>5427</v>
      </c>
      <c r="B2463" s="6" t="s">
        <v>10217</v>
      </c>
      <c r="C2463" s="6" t="s">
        <v>110</v>
      </c>
      <c r="D2463" s="6" t="s">
        <v>10488</v>
      </c>
      <c r="E2463" s="8" t="s">
        <v>63</v>
      </c>
      <c r="F2463" s="8">
        <v>0</v>
      </c>
      <c r="G2463" s="8">
        <v>3</v>
      </c>
      <c r="H2463" s="6" t="s">
        <v>344</v>
      </c>
      <c r="I2463" s="176" t="s">
        <v>11389</v>
      </c>
      <c r="J2463" s="176" t="s">
        <v>11389</v>
      </c>
      <c r="K2463" s="176" t="s">
        <v>11388</v>
      </c>
      <c r="L2463" s="8">
        <v>14</v>
      </c>
      <c r="M2463" s="116"/>
      <c r="P24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&lt;tr&gt;&lt;td&gt;61701-2000&lt;/td&gt;&lt;td&gt;Guardrail system G4, type 4, class B wood posts&lt;/td&gt;&lt;td&gt;m&lt;/td&gt;&lt;td&gt;GUARDRAIL SYSTEM G4, TYPE 4, CLASS B WOOD POSTS&lt;/td&gt;&lt;td&gt;LNFT&lt;/td&gt;&lt;td&gt;0&lt;/td&gt;&lt;td&gt;3&lt;/td&gt;&lt;td&gt;N&lt;/td&gt;&lt;td&gt; &lt;/td&gt;&lt;td&gt;&lt;/td&gt;&lt;/tr&gt;</v>
      </c>
      <c r="Q2463" s="106" t="str">
        <f>IF(PayItems[[#This Row],[Date Added / Modified]]&gt;0,TEXT(PayItems[[#This Row],[Date Added / Modified]],"m/d/yyy"),"")</f>
        <v/>
      </c>
    </row>
    <row r="2464" spans="1:17" x14ac:dyDescent="0.2">
      <c r="A2464" s="6" t="s">
        <v>5428</v>
      </c>
      <c r="B2464" s="6" t="s">
        <v>10218</v>
      </c>
      <c r="C2464" s="6" t="s">
        <v>110</v>
      </c>
      <c r="D2464" s="6" t="s">
        <v>10489</v>
      </c>
      <c r="E2464" s="8" t="s">
        <v>63</v>
      </c>
      <c r="F2464" s="8">
        <v>0</v>
      </c>
      <c r="G2464" s="8">
        <v>3</v>
      </c>
      <c r="H2464" s="6" t="s">
        <v>344</v>
      </c>
      <c r="I2464" s="176" t="s">
        <v>11389</v>
      </c>
      <c r="J2464" s="176" t="s">
        <v>11389</v>
      </c>
      <c r="K2464" s="176" t="s">
        <v>11388</v>
      </c>
      <c r="L2464" s="8">
        <v>14</v>
      </c>
      <c r="M2464" s="116"/>
      <c r="P24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&lt;tr&gt;&lt;td&gt;61701-2050&lt;/td&gt;&lt;td&gt;Guardrail system G4, type 4, class B steel or wood posts&lt;/td&gt;&lt;td&gt;m&lt;/td&gt;&lt;td&gt;GUARDRAIL SYSTEM G4, TYPE 4, CLASS B STEEL OR WOOD POSTS&lt;/td&gt;&lt;td&gt;LNFT&lt;/td&gt;&lt;td&gt;0&lt;/td&gt;&lt;td&gt;3&lt;/td&gt;&lt;td&gt;N&lt;/td&gt;&lt;td&gt; &lt;/td&gt;&lt;td&gt;&lt;/td&gt;&lt;/tr&gt;</v>
      </c>
      <c r="Q2464" s="106" t="str">
        <f>IF(PayItems[[#This Row],[Date Added / Modified]]&gt;0,TEXT(PayItems[[#This Row],[Date Added / Modified]],"m/d/yyy"),"")</f>
        <v/>
      </c>
    </row>
    <row r="2465" spans="1:17" x14ac:dyDescent="0.2">
      <c r="A2465" s="6" t="s">
        <v>5429</v>
      </c>
      <c r="B2465" s="6" t="s">
        <v>10219</v>
      </c>
      <c r="C2465" s="6" t="s">
        <v>110</v>
      </c>
      <c r="D2465" s="6" t="s">
        <v>10490</v>
      </c>
      <c r="E2465" s="8" t="s">
        <v>63</v>
      </c>
      <c r="F2465" s="8">
        <v>0</v>
      </c>
      <c r="G2465" s="8">
        <v>3</v>
      </c>
      <c r="H2465" s="6" t="s">
        <v>344</v>
      </c>
      <c r="I2465" s="176" t="s">
        <v>11389</v>
      </c>
      <c r="J2465" s="176" t="s">
        <v>11389</v>
      </c>
      <c r="K2465" s="176" t="s">
        <v>11388</v>
      </c>
      <c r="L2465" s="8">
        <v>14</v>
      </c>
      <c r="M2465" s="116"/>
      <c r="P24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&lt;tr&gt;&lt;td&gt;61701-2100&lt;/td&gt;&lt;td&gt;Guardrail system G9, type 2, class A steel posts&lt;/td&gt;&lt;td&gt;m&lt;/td&gt;&lt;td&gt;GUARDRAIL SYSTEM G9, TYPE 2, CLASS A STEEL POSTS&lt;/td&gt;&lt;td&gt;LNFT&lt;/td&gt;&lt;td&gt;0&lt;/td&gt;&lt;td&gt;3&lt;/td&gt;&lt;td&gt;N&lt;/td&gt;&lt;td&gt; &lt;/td&gt;&lt;td&gt;&lt;/td&gt;&lt;/tr&gt;</v>
      </c>
      <c r="Q2465" s="106" t="str">
        <f>IF(PayItems[[#This Row],[Date Added / Modified]]&gt;0,TEXT(PayItems[[#This Row],[Date Added / Modified]],"m/d/yyy"),"")</f>
        <v/>
      </c>
    </row>
    <row r="2466" spans="1:17" x14ac:dyDescent="0.2">
      <c r="A2466" s="6" t="s">
        <v>5430</v>
      </c>
      <c r="B2466" s="6" t="s">
        <v>10220</v>
      </c>
      <c r="C2466" s="6" t="s">
        <v>110</v>
      </c>
      <c r="D2466" s="6" t="s">
        <v>10491</v>
      </c>
      <c r="E2466" s="8" t="s">
        <v>63</v>
      </c>
      <c r="F2466" s="8">
        <v>0</v>
      </c>
      <c r="G2466" s="8">
        <v>3</v>
      </c>
      <c r="H2466" s="6" t="s">
        <v>344</v>
      </c>
      <c r="I2466" s="176" t="s">
        <v>11389</v>
      </c>
      <c r="J2466" s="176" t="s">
        <v>11389</v>
      </c>
      <c r="K2466" s="176" t="s">
        <v>11388</v>
      </c>
      <c r="L2466" s="8">
        <v>14</v>
      </c>
      <c r="M2466" s="116"/>
      <c r="P24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&lt;tr&gt;&lt;td&gt;61701-2150&lt;/td&gt;&lt;td&gt;Guardrail system G9, type 2, class A wood posts&lt;/td&gt;&lt;td&gt;m&lt;/td&gt;&lt;td&gt;GUARDRAIL SYSTEM G9, TYPE 2, CLASS A WOOD POSTS&lt;/td&gt;&lt;td&gt;LNFT&lt;/td&gt;&lt;td&gt;0&lt;/td&gt;&lt;td&gt;3&lt;/td&gt;&lt;td&gt;N&lt;/td&gt;&lt;td&gt; &lt;/td&gt;&lt;td&gt;&lt;/td&gt;&lt;/tr&gt;</v>
      </c>
      <c r="Q2466" s="106" t="str">
        <f>IF(PayItems[[#This Row],[Date Added / Modified]]&gt;0,TEXT(PayItems[[#This Row],[Date Added / Modified]],"m/d/yyy"),"")</f>
        <v/>
      </c>
    </row>
    <row r="2467" spans="1:17" x14ac:dyDescent="0.2">
      <c r="A2467" s="6" t="s">
        <v>5431</v>
      </c>
      <c r="B2467" s="6" t="s">
        <v>10221</v>
      </c>
      <c r="C2467" s="6" t="s">
        <v>110</v>
      </c>
      <c r="D2467" s="6" t="s">
        <v>10492</v>
      </c>
      <c r="E2467" s="8" t="s">
        <v>63</v>
      </c>
      <c r="F2467" s="8">
        <v>0</v>
      </c>
      <c r="G2467" s="8">
        <v>3</v>
      </c>
      <c r="H2467" s="6" t="s">
        <v>344</v>
      </c>
      <c r="I2467" s="176" t="s">
        <v>11389</v>
      </c>
      <c r="J2467" s="176" t="s">
        <v>11389</v>
      </c>
      <c r="K2467" s="176" t="s">
        <v>11388</v>
      </c>
      <c r="L2467" s="8">
        <v>14</v>
      </c>
      <c r="M2467" s="116"/>
      <c r="P24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&lt;tr&gt;&lt;td&gt;61701-2200&lt;/td&gt;&lt;td&gt;Guardrail system G9, type 2, class A steel or wood posts&lt;/td&gt;&lt;td&gt;m&lt;/td&gt;&lt;td&gt;GUARDRAIL SYSTEM G9, TYPE 2, CLASS A STEEL OR WOOD POSTS&lt;/td&gt;&lt;td&gt;LNFT&lt;/td&gt;&lt;td&gt;0&lt;/td&gt;&lt;td&gt;3&lt;/td&gt;&lt;td&gt;N&lt;/td&gt;&lt;td&gt; &lt;/td&gt;&lt;td&gt;&lt;/td&gt;&lt;/tr&gt;</v>
      </c>
      <c r="Q2467" s="106" t="str">
        <f>IF(PayItems[[#This Row],[Date Added / Modified]]&gt;0,TEXT(PayItems[[#This Row],[Date Added / Modified]],"m/d/yyy"),"")</f>
        <v/>
      </c>
    </row>
    <row r="2468" spans="1:17" x14ac:dyDescent="0.2">
      <c r="A2468" s="6" t="s">
        <v>5432</v>
      </c>
      <c r="B2468" s="6" t="s">
        <v>10222</v>
      </c>
      <c r="C2468" s="6" t="s">
        <v>110</v>
      </c>
      <c r="D2468" s="6" t="s">
        <v>10493</v>
      </c>
      <c r="E2468" s="8" t="s">
        <v>63</v>
      </c>
      <c r="F2468" s="8">
        <v>0</v>
      </c>
      <c r="G2468" s="8">
        <v>3</v>
      </c>
      <c r="H2468" s="6" t="s">
        <v>344</v>
      </c>
      <c r="I2468" s="176" t="s">
        <v>11389</v>
      </c>
      <c r="J2468" s="176" t="s">
        <v>11389</v>
      </c>
      <c r="K2468" s="176" t="s">
        <v>11388</v>
      </c>
      <c r="L2468" s="8">
        <v>14</v>
      </c>
      <c r="M2468" s="116"/>
      <c r="P24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&lt;tr&gt;&lt;td&gt;61701-2250&lt;/td&gt;&lt;td&gt;Guardrail system G9, type 2, class B steel posts&lt;/td&gt;&lt;td&gt;m&lt;/td&gt;&lt;td&gt;GUARDRAIL SYSTEM G9, TYPE 2, CLASS B STEEL POSTS&lt;/td&gt;&lt;td&gt;LNFT&lt;/td&gt;&lt;td&gt;0&lt;/td&gt;&lt;td&gt;3&lt;/td&gt;&lt;td&gt;N&lt;/td&gt;&lt;td&gt; &lt;/td&gt;&lt;td&gt;&lt;/td&gt;&lt;/tr&gt;</v>
      </c>
      <c r="Q2468" s="106" t="str">
        <f>IF(PayItems[[#This Row],[Date Added / Modified]]&gt;0,TEXT(PayItems[[#This Row],[Date Added / Modified]],"m/d/yyy"),"")</f>
        <v/>
      </c>
    </row>
    <row r="2469" spans="1:17" x14ac:dyDescent="0.2">
      <c r="A2469" s="6" t="s">
        <v>5433</v>
      </c>
      <c r="B2469" s="6" t="s">
        <v>10223</v>
      </c>
      <c r="C2469" s="6" t="s">
        <v>110</v>
      </c>
      <c r="D2469" s="6" t="s">
        <v>10494</v>
      </c>
      <c r="E2469" s="8" t="s">
        <v>63</v>
      </c>
      <c r="F2469" s="8">
        <v>0</v>
      </c>
      <c r="G2469" s="8">
        <v>3</v>
      </c>
      <c r="H2469" s="6" t="s">
        <v>344</v>
      </c>
      <c r="I2469" s="176" t="s">
        <v>11389</v>
      </c>
      <c r="J2469" s="176" t="s">
        <v>11389</v>
      </c>
      <c r="K2469" s="176" t="s">
        <v>11388</v>
      </c>
      <c r="L2469" s="8">
        <v>14</v>
      </c>
      <c r="M2469" s="116"/>
      <c r="P24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&lt;tr&gt;&lt;td&gt;61701-2300&lt;/td&gt;&lt;td&gt;Guardrail system G9, type 2, class B wood posts&lt;/td&gt;&lt;td&gt;m&lt;/td&gt;&lt;td&gt;GUARDRAIL SYSTEM G9, TYPE 2, CLASS B WOOD POSTS&lt;/td&gt;&lt;td&gt;LNFT&lt;/td&gt;&lt;td&gt;0&lt;/td&gt;&lt;td&gt;3&lt;/td&gt;&lt;td&gt;N&lt;/td&gt;&lt;td&gt; &lt;/td&gt;&lt;td&gt;&lt;/td&gt;&lt;/tr&gt;</v>
      </c>
      <c r="Q2469" s="106" t="str">
        <f>IF(PayItems[[#This Row],[Date Added / Modified]]&gt;0,TEXT(PayItems[[#This Row],[Date Added / Modified]],"m/d/yyy"),"")</f>
        <v/>
      </c>
    </row>
    <row r="2470" spans="1:17" x14ac:dyDescent="0.2">
      <c r="A2470" s="6" t="s">
        <v>5434</v>
      </c>
      <c r="B2470" s="6" t="s">
        <v>10224</v>
      </c>
      <c r="C2470" s="6" t="s">
        <v>110</v>
      </c>
      <c r="D2470" s="6" t="s">
        <v>10495</v>
      </c>
      <c r="E2470" s="8" t="s">
        <v>63</v>
      </c>
      <c r="F2470" s="8">
        <v>0</v>
      </c>
      <c r="G2470" s="8">
        <v>3</v>
      </c>
      <c r="H2470" s="6" t="s">
        <v>344</v>
      </c>
      <c r="I2470" s="176" t="s">
        <v>11389</v>
      </c>
      <c r="J2470" s="176" t="s">
        <v>11389</v>
      </c>
      <c r="K2470" s="176" t="s">
        <v>11388</v>
      </c>
      <c r="L2470" s="8">
        <v>14</v>
      </c>
      <c r="M2470" s="116"/>
      <c r="P24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&lt;tr&gt;&lt;td&gt;61701-2350&lt;/td&gt;&lt;td&gt;Guardrail system G9, type 2, class B steel or wood posts&lt;/td&gt;&lt;td&gt;m&lt;/td&gt;&lt;td&gt;GUARDRAIL SYSTEM G9, TYPE 2, CLASS B STEEL OR WOOD POSTS&lt;/td&gt;&lt;td&gt;LNFT&lt;/td&gt;&lt;td&gt;0&lt;/td&gt;&lt;td&gt;3&lt;/td&gt;&lt;td&gt;N&lt;/td&gt;&lt;td&gt; &lt;/td&gt;&lt;td&gt;&lt;/td&gt;&lt;/tr&gt;</v>
      </c>
      <c r="Q2470" s="106" t="str">
        <f>IF(PayItems[[#This Row],[Date Added / Modified]]&gt;0,TEXT(PayItems[[#This Row],[Date Added / Modified]],"m/d/yyy"),"")</f>
        <v/>
      </c>
    </row>
    <row r="2471" spans="1:17" x14ac:dyDescent="0.2">
      <c r="A2471" s="6" t="s">
        <v>5435</v>
      </c>
      <c r="B2471" s="6" t="s">
        <v>10225</v>
      </c>
      <c r="C2471" s="6" t="s">
        <v>110</v>
      </c>
      <c r="D2471" s="6" t="s">
        <v>10496</v>
      </c>
      <c r="E2471" s="8" t="s">
        <v>63</v>
      </c>
      <c r="F2471" s="8">
        <v>0</v>
      </c>
      <c r="G2471" s="8">
        <v>3</v>
      </c>
      <c r="H2471" s="6" t="s">
        <v>344</v>
      </c>
      <c r="I2471" s="176" t="s">
        <v>11389</v>
      </c>
      <c r="J2471" s="176" t="s">
        <v>11389</v>
      </c>
      <c r="K2471" s="176" t="s">
        <v>11388</v>
      </c>
      <c r="L2471" s="8">
        <v>14</v>
      </c>
      <c r="M2471" s="116"/>
      <c r="P24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&lt;tr&gt;&lt;td&gt;61701-2400&lt;/td&gt;&lt;td&gt;Guardrail system G9, type 3, class A steel posts&lt;/td&gt;&lt;td&gt;m&lt;/td&gt;&lt;td&gt;GUARDRAIL SYSTEM G9, TYPE 3, CLASS A STEEL POSTS&lt;/td&gt;&lt;td&gt;LNFT&lt;/td&gt;&lt;td&gt;0&lt;/td&gt;&lt;td&gt;3&lt;/td&gt;&lt;td&gt;N&lt;/td&gt;&lt;td&gt; &lt;/td&gt;&lt;td&gt;&lt;/td&gt;&lt;/tr&gt;</v>
      </c>
      <c r="Q2471" s="106" t="str">
        <f>IF(PayItems[[#This Row],[Date Added / Modified]]&gt;0,TEXT(PayItems[[#This Row],[Date Added / Modified]],"m/d/yyy"),"")</f>
        <v/>
      </c>
    </row>
    <row r="2472" spans="1:17" x14ac:dyDescent="0.2">
      <c r="A2472" s="6" t="s">
        <v>5436</v>
      </c>
      <c r="B2472" s="6" t="s">
        <v>10226</v>
      </c>
      <c r="C2472" s="6" t="s">
        <v>110</v>
      </c>
      <c r="D2472" s="6" t="s">
        <v>10497</v>
      </c>
      <c r="E2472" s="8" t="s">
        <v>63</v>
      </c>
      <c r="F2472" s="8">
        <v>0</v>
      </c>
      <c r="G2472" s="8">
        <v>3</v>
      </c>
      <c r="H2472" s="6" t="s">
        <v>344</v>
      </c>
      <c r="I2472" s="176" t="s">
        <v>11389</v>
      </c>
      <c r="J2472" s="176" t="s">
        <v>11389</v>
      </c>
      <c r="K2472" s="176" t="s">
        <v>11388</v>
      </c>
      <c r="L2472" s="8">
        <v>14</v>
      </c>
      <c r="M2472" s="116"/>
      <c r="P24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&lt;tr&gt;&lt;td&gt;61701-2450&lt;/td&gt;&lt;td&gt;Guardrail system G9, type 3, class A wood posts&lt;/td&gt;&lt;td&gt;m&lt;/td&gt;&lt;td&gt;GUARDRAIL SYSTEM G9, TYPE 3, CLASS A WOOD POSTS&lt;/td&gt;&lt;td&gt;LNFT&lt;/td&gt;&lt;td&gt;0&lt;/td&gt;&lt;td&gt;3&lt;/td&gt;&lt;td&gt;N&lt;/td&gt;&lt;td&gt; &lt;/td&gt;&lt;td&gt;&lt;/td&gt;&lt;/tr&gt;</v>
      </c>
      <c r="Q2472" s="106" t="str">
        <f>IF(PayItems[[#This Row],[Date Added / Modified]]&gt;0,TEXT(PayItems[[#This Row],[Date Added / Modified]],"m/d/yyy"),"")</f>
        <v/>
      </c>
    </row>
    <row r="2473" spans="1:17" x14ac:dyDescent="0.2">
      <c r="A2473" s="6" t="s">
        <v>5437</v>
      </c>
      <c r="B2473" s="6" t="s">
        <v>10227</v>
      </c>
      <c r="C2473" s="6" t="s">
        <v>110</v>
      </c>
      <c r="D2473" s="6" t="s">
        <v>10498</v>
      </c>
      <c r="E2473" s="8" t="s">
        <v>63</v>
      </c>
      <c r="F2473" s="8">
        <v>0</v>
      </c>
      <c r="G2473" s="8">
        <v>3</v>
      </c>
      <c r="H2473" s="6" t="s">
        <v>344</v>
      </c>
      <c r="I2473" s="176" t="s">
        <v>11389</v>
      </c>
      <c r="J2473" s="176" t="s">
        <v>11389</v>
      </c>
      <c r="K2473" s="176" t="s">
        <v>11388</v>
      </c>
      <c r="L2473" s="8">
        <v>14</v>
      </c>
      <c r="M2473" s="116"/>
      <c r="P24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&lt;tr&gt;&lt;td&gt;61701-2500&lt;/td&gt;&lt;td&gt;Guardrail system G9, type 3, class A steel or wood posts&lt;/td&gt;&lt;td&gt;m&lt;/td&gt;&lt;td&gt;GUARDRAIL SYSTEM G9, TYPE 3, CLASS A STEEL OR WOOD POSTS&lt;/td&gt;&lt;td&gt;LNFT&lt;/td&gt;&lt;td&gt;0&lt;/td&gt;&lt;td&gt;3&lt;/td&gt;&lt;td&gt;N&lt;/td&gt;&lt;td&gt; &lt;/td&gt;&lt;td&gt;&lt;/td&gt;&lt;/tr&gt;</v>
      </c>
      <c r="Q2473" s="106" t="str">
        <f>IF(PayItems[[#This Row],[Date Added / Modified]]&gt;0,TEXT(PayItems[[#This Row],[Date Added / Modified]],"m/d/yyy"),"")</f>
        <v/>
      </c>
    </row>
    <row r="2474" spans="1:17" x14ac:dyDescent="0.2">
      <c r="A2474" s="6" t="s">
        <v>5438</v>
      </c>
      <c r="B2474" s="6" t="s">
        <v>10228</v>
      </c>
      <c r="C2474" s="6" t="s">
        <v>110</v>
      </c>
      <c r="D2474" s="6" t="s">
        <v>10499</v>
      </c>
      <c r="E2474" s="8" t="s">
        <v>63</v>
      </c>
      <c r="F2474" s="8">
        <v>0</v>
      </c>
      <c r="G2474" s="8">
        <v>3</v>
      </c>
      <c r="H2474" s="6" t="s">
        <v>344</v>
      </c>
      <c r="I2474" s="176" t="s">
        <v>11389</v>
      </c>
      <c r="J2474" s="176" t="s">
        <v>11389</v>
      </c>
      <c r="K2474" s="176" t="s">
        <v>11388</v>
      </c>
      <c r="L2474" s="8">
        <v>14</v>
      </c>
      <c r="M2474" s="116"/>
      <c r="P24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&lt;tr&gt;&lt;td&gt;61701-2550&lt;/td&gt;&lt;td&gt;Guardrail system G9, type 3, class B steel posts&lt;/td&gt;&lt;td&gt;m&lt;/td&gt;&lt;td&gt;GUARDRAIL SYSTEM G9, TYPE 3, CLASS B STEEL POSTS&lt;/td&gt;&lt;td&gt;LNFT&lt;/td&gt;&lt;td&gt;0&lt;/td&gt;&lt;td&gt;3&lt;/td&gt;&lt;td&gt;N&lt;/td&gt;&lt;td&gt; &lt;/td&gt;&lt;td&gt;&lt;/td&gt;&lt;/tr&gt;</v>
      </c>
      <c r="Q2474" s="106" t="str">
        <f>IF(PayItems[[#This Row],[Date Added / Modified]]&gt;0,TEXT(PayItems[[#This Row],[Date Added / Modified]],"m/d/yyy"),"")</f>
        <v/>
      </c>
    </row>
    <row r="2475" spans="1:17" x14ac:dyDescent="0.2">
      <c r="A2475" s="6" t="s">
        <v>5439</v>
      </c>
      <c r="B2475" s="6" t="s">
        <v>10229</v>
      </c>
      <c r="C2475" s="6" t="s">
        <v>110</v>
      </c>
      <c r="D2475" s="6" t="s">
        <v>10500</v>
      </c>
      <c r="E2475" s="8" t="s">
        <v>63</v>
      </c>
      <c r="F2475" s="8">
        <v>0</v>
      </c>
      <c r="G2475" s="8">
        <v>3</v>
      </c>
      <c r="H2475" s="6" t="s">
        <v>344</v>
      </c>
      <c r="I2475" s="176" t="s">
        <v>11389</v>
      </c>
      <c r="J2475" s="176" t="s">
        <v>11389</v>
      </c>
      <c r="K2475" s="176" t="s">
        <v>11388</v>
      </c>
      <c r="L2475" s="8">
        <v>14</v>
      </c>
      <c r="M2475" s="116"/>
      <c r="P24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&lt;tr&gt;&lt;td&gt;61701-2600&lt;/td&gt;&lt;td&gt;Guardrail system G9, type 3, class B wood posts&lt;/td&gt;&lt;td&gt;m&lt;/td&gt;&lt;td&gt;GUARDRAIL SYSTEM G9, TYPE 3, CLASS B WOOD POSTS&lt;/td&gt;&lt;td&gt;LNFT&lt;/td&gt;&lt;td&gt;0&lt;/td&gt;&lt;td&gt;3&lt;/td&gt;&lt;td&gt;N&lt;/td&gt;&lt;td&gt; &lt;/td&gt;&lt;td&gt;&lt;/td&gt;&lt;/tr&gt;</v>
      </c>
      <c r="Q2475" s="106" t="str">
        <f>IF(PayItems[[#This Row],[Date Added / Modified]]&gt;0,TEXT(PayItems[[#This Row],[Date Added / Modified]],"m/d/yyy"),"")</f>
        <v/>
      </c>
    </row>
    <row r="2476" spans="1:17" x14ac:dyDescent="0.2">
      <c r="A2476" s="6" t="s">
        <v>5440</v>
      </c>
      <c r="B2476" s="6" t="s">
        <v>10230</v>
      </c>
      <c r="C2476" s="6" t="s">
        <v>110</v>
      </c>
      <c r="D2476" s="6" t="s">
        <v>10501</v>
      </c>
      <c r="E2476" s="8" t="s">
        <v>63</v>
      </c>
      <c r="F2476" s="8">
        <v>0</v>
      </c>
      <c r="G2476" s="8">
        <v>3</v>
      </c>
      <c r="H2476" s="6" t="s">
        <v>344</v>
      </c>
      <c r="I2476" s="176" t="s">
        <v>11389</v>
      </c>
      <c r="J2476" s="176" t="s">
        <v>11389</v>
      </c>
      <c r="K2476" s="176" t="s">
        <v>11388</v>
      </c>
      <c r="L2476" s="8">
        <v>14</v>
      </c>
      <c r="M2476" s="116"/>
      <c r="P24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&lt;tr&gt;&lt;td&gt;61701-2650&lt;/td&gt;&lt;td&gt;Guardrail system G9, type 3, class B steel or wood posts&lt;/td&gt;&lt;td&gt;m&lt;/td&gt;&lt;td&gt;GUARDRAIL SYSTEM G9, TYPE 3, CLASS B STEEL OR WOOD POSTS&lt;/td&gt;&lt;td&gt;LNFT&lt;/td&gt;&lt;td&gt;0&lt;/td&gt;&lt;td&gt;3&lt;/td&gt;&lt;td&gt;N&lt;/td&gt;&lt;td&gt; &lt;/td&gt;&lt;td&gt;&lt;/td&gt;&lt;/tr&gt;</v>
      </c>
      <c r="Q2476" s="106" t="str">
        <f>IF(PayItems[[#This Row],[Date Added / Modified]]&gt;0,TEXT(PayItems[[#This Row],[Date Added / Modified]],"m/d/yyy"),"")</f>
        <v/>
      </c>
    </row>
    <row r="2477" spans="1:17" x14ac:dyDescent="0.2">
      <c r="A2477" s="6" t="s">
        <v>5441</v>
      </c>
      <c r="B2477" s="6" t="s">
        <v>10231</v>
      </c>
      <c r="C2477" s="6" t="s">
        <v>110</v>
      </c>
      <c r="D2477" s="6" t="s">
        <v>10502</v>
      </c>
      <c r="E2477" s="8" t="s">
        <v>63</v>
      </c>
      <c r="F2477" s="8">
        <v>0</v>
      </c>
      <c r="G2477" s="8">
        <v>3</v>
      </c>
      <c r="H2477" s="6" t="s">
        <v>344</v>
      </c>
      <c r="I2477" s="176" t="s">
        <v>11389</v>
      </c>
      <c r="J2477" s="176" t="s">
        <v>11389</v>
      </c>
      <c r="K2477" s="176" t="s">
        <v>11388</v>
      </c>
      <c r="L2477" s="8">
        <v>14</v>
      </c>
      <c r="M2477" s="116"/>
      <c r="O2477" s="108" t="s">
        <v>10785</v>
      </c>
      <c r="P24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&lt;tr&gt;&lt;td&gt;61701-2700&lt;/td&gt;&lt;td&gt;Guardrail system G9, type 4, class A steel posts&lt;/td&gt;&lt;td&gt;m&lt;/td&gt;&lt;td&gt;GUARDRAIL SYSTEM G9, TYPE 4, CLASS A STEEL POSTS&lt;/td&gt;&lt;td&gt;LNFT&lt;/td&gt;&lt;td&gt;0&lt;/td&gt;&lt;td&gt;3&lt;/td&gt;&lt;td&gt;N&lt;/td&gt;&lt;td&gt; &lt;/td&gt;&lt;td&gt;Safety:  Do NOT use!  For next FP - DELETE pay item?&lt;/td&gt;&lt;/tr&gt;</v>
      </c>
      <c r="Q2477" s="106" t="str">
        <f>IF(PayItems[[#This Row],[Date Added / Modified]]&gt;0,TEXT(PayItems[[#This Row],[Date Added / Modified]],"m/d/yyy"),"")</f>
        <v/>
      </c>
    </row>
    <row r="2478" spans="1:17" x14ac:dyDescent="0.2">
      <c r="A2478" s="6" t="s">
        <v>5442</v>
      </c>
      <c r="B2478" s="6" t="s">
        <v>10232</v>
      </c>
      <c r="C2478" s="6" t="s">
        <v>110</v>
      </c>
      <c r="D2478" s="6" t="s">
        <v>10503</v>
      </c>
      <c r="E2478" s="8" t="s">
        <v>63</v>
      </c>
      <c r="F2478" s="8">
        <v>0</v>
      </c>
      <c r="G2478" s="8">
        <v>3</v>
      </c>
      <c r="H2478" s="6" t="s">
        <v>344</v>
      </c>
      <c r="I2478" s="176" t="s">
        <v>11389</v>
      </c>
      <c r="J2478" s="176" t="s">
        <v>11389</v>
      </c>
      <c r="K2478" s="176" t="s">
        <v>11388</v>
      </c>
      <c r="L2478" s="8">
        <v>14</v>
      </c>
      <c r="M2478" s="116"/>
      <c r="O2478" s="108" t="s">
        <v>10785</v>
      </c>
      <c r="P24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&lt;tr&gt;&lt;td&gt;61701-2750&lt;/td&gt;&lt;td&gt;Guardrail system G9, type 4, class A wood posts&lt;/td&gt;&lt;td&gt;m&lt;/td&gt;&lt;td&gt;GUARDRAIL SYSTEM G9, TYPE 4, CLASS A WOOD POSTS&lt;/td&gt;&lt;td&gt;LNFT&lt;/td&gt;&lt;td&gt;0&lt;/td&gt;&lt;td&gt;3&lt;/td&gt;&lt;td&gt;N&lt;/td&gt;&lt;td&gt; &lt;/td&gt;&lt;td&gt;Safety:  Do NOT use!  For next FP - DELETE pay item?&lt;/td&gt;&lt;/tr&gt;</v>
      </c>
      <c r="Q2478" s="106" t="str">
        <f>IF(PayItems[[#This Row],[Date Added / Modified]]&gt;0,TEXT(PayItems[[#This Row],[Date Added / Modified]],"m/d/yyy"),"")</f>
        <v/>
      </c>
    </row>
    <row r="2479" spans="1:17" x14ac:dyDescent="0.2">
      <c r="A2479" s="6" t="s">
        <v>5443</v>
      </c>
      <c r="B2479" s="6" t="s">
        <v>10233</v>
      </c>
      <c r="C2479" s="6" t="s">
        <v>110</v>
      </c>
      <c r="D2479" s="6" t="s">
        <v>10504</v>
      </c>
      <c r="E2479" s="8" t="s">
        <v>63</v>
      </c>
      <c r="F2479" s="8">
        <v>0</v>
      </c>
      <c r="G2479" s="8">
        <v>3</v>
      </c>
      <c r="H2479" s="6" t="s">
        <v>344</v>
      </c>
      <c r="I2479" s="176" t="s">
        <v>11389</v>
      </c>
      <c r="J2479" s="176" t="s">
        <v>11389</v>
      </c>
      <c r="K2479" s="176" t="s">
        <v>11388</v>
      </c>
      <c r="L2479" s="8">
        <v>14</v>
      </c>
      <c r="M2479" s="116"/>
      <c r="O2479" s="108" t="s">
        <v>10785</v>
      </c>
      <c r="P24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&lt;tr&gt;&lt;td&gt;61701-2800&lt;/td&gt;&lt;td&gt;Guardrail system G9, type 4, class A steel or wood posts&lt;/td&gt;&lt;td&gt;m&lt;/td&gt;&lt;td&gt;GUARDRAIL SYSTEM G9, TYPE 4, CLASS A STEEL OR WOOD POSTS&lt;/td&gt;&lt;td&gt;LNFT&lt;/td&gt;&lt;td&gt;0&lt;/td&gt;&lt;td&gt;3&lt;/td&gt;&lt;td&gt;N&lt;/td&gt;&lt;td&gt; &lt;/td&gt;&lt;td&gt;Safety:  Do NOT use!  For next FP - DELETE pay item?&lt;/td&gt;&lt;/tr&gt;</v>
      </c>
      <c r="Q2479" s="106" t="str">
        <f>IF(PayItems[[#This Row],[Date Added / Modified]]&gt;0,TEXT(PayItems[[#This Row],[Date Added / Modified]],"m/d/yyy"),"")</f>
        <v/>
      </c>
    </row>
    <row r="2480" spans="1:17" x14ac:dyDescent="0.2">
      <c r="A2480" s="6" t="s">
        <v>5444</v>
      </c>
      <c r="B2480" s="6" t="s">
        <v>10234</v>
      </c>
      <c r="C2480" s="6" t="s">
        <v>110</v>
      </c>
      <c r="D2480" s="6" t="s">
        <v>10505</v>
      </c>
      <c r="E2480" s="8" t="s">
        <v>63</v>
      </c>
      <c r="F2480" s="8">
        <v>0</v>
      </c>
      <c r="G2480" s="8">
        <v>3</v>
      </c>
      <c r="H2480" s="6" t="s">
        <v>344</v>
      </c>
      <c r="I2480" s="176" t="s">
        <v>11389</v>
      </c>
      <c r="J2480" s="176" t="s">
        <v>11389</v>
      </c>
      <c r="K2480" s="176" t="s">
        <v>11388</v>
      </c>
      <c r="L2480" s="8">
        <v>14</v>
      </c>
      <c r="M2480" s="116"/>
      <c r="P24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&lt;tr&gt;&lt;td&gt;61701-2850&lt;/td&gt;&lt;td&gt;Guardrail system G9, type 4, class B steel posts&lt;/td&gt;&lt;td&gt;m&lt;/td&gt;&lt;td&gt;GUARDRAIL SYSTEM G9, TYPE 4, CLASS B STEEL POSTS&lt;/td&gt;&lt;td&gt;LNFT&lt;/td&gt;&lt;td&gt;0&lt;/td&gt;&lt;td&gt;3&lt;/td&gt;&lt;td&gt;N&lt;/td&gt;&lt;td&gt; &lt;/td&gt;&lt;td&gt;&lt;/td&gt;&lt;/tr&gt;</v>
      </c>
      <c r="Q2480" s="106" t="str">
        <f>IF(PayItems[[#This Row],[Date Added / Modified]]&gt;0,TEXT(PayItems[[#This Row],[Date Added / Modified]],"m/d/yyy"),"")</f>
        <v/>
      </c>
    </row>
    <row r="2481" spans="1:17" x14ac:dyDescent="0.2">
      <c r="A2481" s="6" t="s">
        <v>5445</v>
      </c>
      <c r="B2481" s="6" t="s">
        <v>10235</v>
      </c>
      <c r="C2481" s="6" t="s">
        <v>110</v>
      </c>
      <c r="D2481" s="6" t="s">
        <v>10506</v>
      </c>
      <c r="E2481" s="8" t="s">
        <v>63</v>
      </c>
      <c r="F2481" s="8">
        <v>0</v>
      </c>
      <c r="G2481" s="8">
        <v>3</v>
      </c>
      <c r="H2481" s="6" t="s">
        <v>344</v>
      </c>
      <c r="I2481" s="176" t="s">
        <v>11389</v>
      </c>
      <c r="J2481" s="176" t="s">
        <v>11389</v>
      </c>
      <c r="K2481" s="176" t="s">
        <v>11388</v>
      </c>
      <c r="L2481" s="8">
        <v>14</v>
      </c>
      <c r="M2481" s="116"/>
      <c r="P24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&lt;tr&gt;&lt;td&gt;61701-2900&lt;/td&gt;&lt;td&gt;Guardrail system G9, type 4, class B wood posts&lt;/td&gt;&lt;td&gt;m&lt;/td&gt;&lt;td&gt;GUARDRAIL SYSTEM G9, TYPE 4, CLASS B WOOD POSTS&lt;/td&gt;&lt;td&gt;LNFT&lt;/td&gt;&lt;td&gt;0&lt;/td&gt;&lt;td&gt;3&lt;/td&gt;&lt;td&gt;N&lt;/td&gt;&lt;td&gt; &lt;/td&gt;&lt;td&gt;&lt;/td&gt;&lt;/tr&gt;</v>
      </c>
      <c r="Q2481" s="106" t="str">
        <f>IF(PayItems[[#This Row],[Date Added / Modified]]&gt;0,TEXT(PayItems[[#This Row],[Date Added / Modified]],"m/d/yyy"),"")</f>
        <v/>
      </c>
    </row>
    <row r="2482" spans="1:17" x14ac:dyDescent="0.2">
      <c r="A2482" s="6" t="s">
        <v>5446</v>
      </c>
      <c r="B2482" s="6" t="s">
        <v>10236</v>
      </c>
      <c r="C2482" s="6" t="s">
        <v>110</v>
      </c>
      <c r="D2482" s="6" t="s">
        <v>10507</v>
      </c>
      <c r="E2482" s="8" t="s">
        <v>63</v>
      </c>
      <c r="F2482" s="8">
        <v>0</v>
      </c>
      <c r="G2482" s="8">
        <v>3</v>
      </c>
      <c r="H2482" s="6" t="s">
        <v>344</v>
      </c>
      <c r="I2482" s="176" t="s">
        <v>11389</v>
      </c>
      <c r="J2482" s="176" t="s">
        <v>11389</v>
      </c>
      <c r="K2482" s="176" t="s">
        <v>11388</v>
      </c>
      <c r="L2482" s="8">
        <v>14</v>
      </c>
      <c r="M2482" s="116"/>
      <c r="P24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&lt;tr&gt;&lt;td&gt;61701-2950&lt;/td&gt;&lt;td&gt;Guardrail system G9, type 4, class B steel or wood posts&lt;/td&gt;&lt;td&gt;m&lt;/td&gt;&lt;td&gt;GUARDRAIL SYSTEM G9, TYPE 4, CLASS B STEEL OR WOOD POSTS&lt;/td&gt;&lt;td&gt;LNFT&lt;/td&gt;&lt;td&gt;0&lt;/td&gt;&lt;td&gt;3&lt;/td&gt;&lt;td&gt;N&lt;/td&gt;&lt;td&gt; &lt;/td&gt;&lt;td&gt;&lt;/td&gt;&lt;/tr&gt;</v>
      </c>
      <c r="Q2482" s="106" t="str">
        <f>IF(PayItems[[#This Row],[Date Added / Modified]]&gt;0,TEXT(PayItems[[#This Row],[Date Added / Modified]],"m/d/yyy"),"")</f>
        <v/>
      </c>
    </row>
    <row r="2483" spans="1:17" x14ac:dyDescent="0.2">
      <c r="A2483" s="6" t="s">
        <v>5447</v>
      </c>
      <c r="B2483" s="6" t="s">
        <v>10237</v>
      </c>
      <c r="C2483" s="6" t="s">
        <v>110</v>
      </c>
      <c r="D2483" s="6" t="s">
        <v>10508</v>
      </c>
      <c r="E2483" s="8" t="s">
        <v>63</v>
      </c>
      <c r="F2483" s="8">
        <v>0</v>
      </c>
      <c r="G2483" s="8">
        <v>3</v>
      </c>
      <c r="H2483" s="6" t="s">
        <v>344</v>
      </c>
      <c r="I2483" s="176" t="s">
        <v>11389</v>
      </c>
      <c r="J2483" s="176" t="s">
        <v>11389</v>
      </c>
      <c r="K2483" s="176" t="s">
        <v>11388</v>
      </c>
      <c r="L2483" s="8">
        <v>14</v>
      </c>
      <c r="M2483" s="116"/>
      <c r="P24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&lt;tr&gt;&lt;td&gt;61701-3000&lt;/td&gt;&lt;td&gt;Guardrail system MB4, type 2, class A steel posts&lt;/td&gt;&lt;td&gt;m&lt;/td&gt;&lt;td&gt;GUARDRAIL SYSTEM MB4, TYPE 2, CLASS A STEEL POSTS&lt;/td&gt;&lt;td&gt;LNFT&lt;/td&gt;&lt;td&gt;0&lt;/td&gt;&lt;td&gt;3&lt;/td&gt;&lt;td&gt;N&lt;/td&gt;&lt;td&gt; &lt;/td&gt;&lt;td&gt;&lt;/td&gt;&lt;/tr&gt;</v>
      </c>
      <c r="Q2483" s="106" t="str">
        <f>IF(PayItems[[#This Row],[Date Added / Modified]]&gt;0,TEXT(PayItems[[#This Row],[Date Added / Modified]],"m/d/yyy"),"")</f>
        <v/>
      </c>
    </row>
    <row r="2484" spans="1:17" x14ac:dyDescent="0.2">
      <c r="A2484" s="6" t="s">
        <v>5448</v>
      </c>
      <c r="B2484" s="6" t="s">
        <v>10238</v>
      </c>
      <c r="C2484" s="6" t="s">
        <v>110</v>
      </c>
      <c r="D2484" s="6" t="s">
        <v>10509</v>
      </c>
      <c r="E2484" s="8" t="s">
        <v>63</v>
      </c>
      <c r="F2484" s="8">
        <v>0</v>
      </c>
      <c r="G2484" s="8">
        <v>3</v>
      </c>
      <c r="H2484" s="6" t="s">
        <v>344</v>
      </c>
      <c r="I2484" s="176" t="s">
        <v>11389</v>
      </c>
      <c r="J2484" s="176" t="s">
        <v>11389</v>
      </c>
      <c r="K2484" s="176" t="s">
        <v>11388</v>
      </c>
      <c r="L2484" s="8">
        <v>14</v>
      </c>
      <c r="M2484" s="116"/>
      <c r="P24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&lt;tr&gt;&lt;td&gt;61701-3050&lt;/td&gt;&lt;td&gt;Guardrail system MB4, type 2, class A wood posts&lt;/td&gt;&lt;td&gt;m&lt;/td&gt;&lt;td&gt;GUARDRAIL SYSTEM MB4, TYPE 2, CLASS A WOOD POSTS&lt;/td&gt;&lt;td&gt;LNFT&lt;/td&gt;&lt;td&gt;0&lt;/td&gt;&lt;td&gt;3&lt;/td&gt;&lt;td&gt;N&lt;/td&gt;&lt;td&gt; &lt;/td&gt;&lt;td&gt;&lt;/td&gt;&lt;/tr&gt;</v>
      </c>
      <c r="Q2484" s="106" t="str">
        <f>IF(PayItems[[#This Row],[Date Added / Modified]]&gt;0,TEXT(PayItems[[#This Row],[Date Added / Modified]],"m/d/yyy"),"")</f>
        <v/>
      </c>
    </row>
    <row r="2485" spans="1:17" x14ac:dyDescent="0.2">
      <c r="A2485" s="6" t="s">
        <v>5449</v>
      </c>
      <c r="B2485" s="6" t="s">
        <v>10239</v>
      </c>
      <c r="C2485" s="6" t="s">
        <v>110</v>
      </c>
      <c r="D2485" s="6" t="s">
        <v>10510</v>
      </c>
      <c r="E2485" s="8" t="s">
        <v>63</v>
      </c>
      <c r="F2485" s="8">
        <v>0</v>
      </c>
      <c r="G2485" s="8">
        <v>3</v>
      </c>
      <c r="H2485" s="6" t="s">
        <v>344</v>
      </c>
      <c r="I2485" s="176" t="s">
        <v>11389</v>
      </c>
      <c r="J2485" s="176" t="s">
        <v>11389</v>
      </c>
      <c r="K2485" s="176" t="s">
        <v>11388</v>
      </c>
      <c r="L2485" s="8">
        <v>14</v>
      </c>
      <c r="M2485" s="116"/>
      <c r="P24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&lt;tr&gt;&lt;td&gt;61701-3100&lt;/td&gt;&lt;td&gt;Guardrail system MB4, type 2, class A steel or wood posts&lt;/td&gt;&lt;td&gt;m&lt;/td&gt;&lt;td&gt;GUARDRAIL SYSTEM MB4, TYPE 2, CLASS A STEEL OR WOOD POSTS&lt;/td&gt;&lt;td&gt;LNFT&lt;/td&gt;&lt;td&gt;0&lt;/td&gt;&lt;td&gt;3&lt;/td&gt;&lt;td&gt;N&lt;/td&gt;&lt;td&gt; &lt;/td&gt;&lt;td&gt;&lt;/td&gt;&lt;/tr&gt;</v>
      </c>
      <c r="Q2485" s="106" t="str">
        <f>IF(PayItems[[#This Row],[Date Added / Modified]]&gt;0,TEXT(PayItems[[#This Row],[Date Added / Modified]],"m/d/yyy"),"")</f>
        <v/>
      </c>
    </row>
    <row r="2486" spans="1:17" x14ac:dyDescent="0.2">
      <c r="A2486" s="6" t="s">
        <v>5450</v>
      </c>
      <c r="B2486" s="6" t="s">
        <v>10240</v>
      </c>
      <c r="C2486" s="6" t="s">
        <v>110</v>
      </c>
      <c r="D2486" s="6" t="s">
        <v>10511</v>
      </c>
      <c r="E2486" s="8" t="s">
        <v>63</v>
      </c>
      <c r="F2486" s="8">
        <v>0</v>
      </c>
      <c r="G2486" s="8">
        <v>3</v>
      </c>
      <c r="H2486" s="6" t="s">
        <v>344</v>
      </c>
      <c r="I2486" s="176" t="s">
        <v>11389</v>
      </c>
      <c r="J2486" s="176" t="s">
        <v>11389</v>
      </c>
      <c r="K2486" s="176" t="s">
        <v>11388</v>
      </c>
      <c r="L2486" s="8">
        <v>14</v>
      </c>
      <c r="M2486" s="116"/>
      <c r="P24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&lt;tr&gt;&lt;td&gt;61701-3150&lt;/td&gt;&lt;td&gt;Guardrail system MB4, type 2, class B steel posts&lt;/td&gt;&lt;td&gt;m&lt;/td&gt;&lt;td&gt;GUARDRAIL SYSTEM MB4, TYPE 2, CLASS B STEEL POSTS&lt;/td&gt;&lt;td&gt;LNFT&lt;/td&gt;&lt;td&gt;0&lt;/td&gt;&lt;td&gt;3&lt;/td&gt;&lt;td&gt;N&lt;/td&gt;&lt;td&gt; &lt;/td&gt;&lt;td&gt;&lt;/td&gt;&lt;/tr&gt;</v>
      </c>
      <c r="Q2486" s="106" t="str">
        <f>IF(PayItems[[#This Row],[Date Added / Modified]]&gt;0,TEXT(PayItems[[#This Row],[Date Added / Modified]],"m/d/yyy"),"")</f>
        <v/>
      </c>
    </row>
    <row r="2487" spans="1:17" x14ac:dyDescent="0.2">
      <c r="A2487" s="6" t="s">
        <v>5451</v>
      </c>
      <c r="B2487" s="6" t="s">
        <v>10241</v>
      </c>
      <c r="C2487" s="6" t="s">
        <v>110</v>
      </c>
      <c r="D2487" s="6" t="s">
        <v>10512</v>
      </c>
      <c r="E2487" s="8" t="s">
        <v>63</v>
      </c>
      <c r="F2487" s="8">
        <v>0</v>
      </c>
      <c r="G2487" s="8">
        <v>3</v>
      </c>
      <c r="H2487" s="6" t="s">
        <v>344</v>
      </c>
      <c r="I2487" s="176" t="s">
        <v>11389</v>
      </c>
      <c r="J2487" s="176" t="s">
        <v>11389</v>
      </c>
      <c r="K2487" s="176" t="s">
        <v>11388</v>
      </c>
      <c r="L2487" s="8">
        <v>14</v>
      </c>
      <c r="M2487" s="116"/>
      <c r="P24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&lt;tr&gt;&lt;td&gt;61701-3200&lt;/td&gt;&lt;td&gt;Guardrail system MB4, type 2, class B wood posts&lt;/td&gt;&lt;td&gt;m&lt;/td&gt;&lt;td&gt;GUARDRAIL SYSTEM MB4, TYPE 2, CLASS B WOOD POSTS&lt;/td&gt;&lt;td&gt;LNFT&lt;/td&gt;&lt;td&gt;0&lt;/td&gt;&lt;td&gt;3&lt;/td&gt;&lt;td&gt;N&lt;/td&gt;&lt;td&gt; &lt;/td&gt;&lt;td&gt;&lt;/td&gt;&lt;/tr&gt;</v>
      </c>
      <c r="Q2487" s="106" t="str">
        <f>IF(PayItems[[#This Row],[Date Added / Modified]]&gt;0,TEXT(PayItems[[#This Row],[Date Added / Modified]],"m/d/yyy"),"")</f>
        <v/>
      </c>
    </row>
    <row r="2488" spans="1:17" x14ac:dyDescent="0.2">
      <c r="A2488" s="6" t="s">
        <v>5452</v>
      </c>
      <c r="B2488" s="6" t="s">
        <v>10242</v>
      </c>
      <c r="C2488" s="6" t="s">
        <v>110</v>
      </c>
      <c r="D2488" s="6" t="s">
        <v>10513</v>
      </c>
      <c r="E2488" s="8" t="s">
        <v>63</v>
      </c>
      <c r="F2488" s="8">
        <v>0</v>
      </c>
      <c r="G2488" s="8">
        <v>3</v>
      </c>
      <c r="H2488" s="6" t="s">
        <v>344</v>
      </c>
      <c r="I2488" s="176" t="s">
        <v>11389</v>
      </c>
      <c r="J2488" s="176" t="s">
        <v>11389</v>
      </c>
      <c r="K2488" s="176" t="s">
        <v>11388</v>
      </c>
      <c r="L2488" s="8">
        <v>14</v>
      </c>
      <c r="M2488" s="116"/>
      <c r="P24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&lt;tr&gt;&lt;td&gt;61701-3250&lt;/td&gt;&lt;td&gt;Guardrail system MB4, type 2, class B steel or wood posts&lt;/td&gt;&lt;td&gt;m&lt;/td&gt;&lt;td&gt;GUARDRAIL SYSTEM MB4, TYPE 2, CLASS B STEEL OR WOOD POSTS&lt;/td&gt;&lt;td&gt;LNFT&lt;/td&gt;&lt;td&gt;0&lt;/td&gt;&lt;td&gt;3&lt;/td&gt;&lt;td&gt;N&lt;/td&gt;&lt;td&gt; &lt;/td&gt;&lt;td&gt;&lt;/td&gt;&lt;/tr&gt;</v>
      </c>
      <c r="Q2488" s="106" t="str">
        <f>IF(PayItems[[#This Row],[Date Added / Modified]]&gt;0,TEXT(PayItems[[#This Row],[Date Added / Modified]],"m/d/yyy"),"")</f>
        <v/>
      </c>
    </row>
    <row r="2489" spans="1:17" x14ac:dyDescent="0.2">
      <c r="A2489" s="6" t="s">
        <v>5453</v>
      </c>
      <c r="B2489" s="6" t="s">
        <v>10243</v>
      </c>
      <c r="C2489" s="6" t="s">
        <v>110</v>
      </c>
      <c r="D2489" s="6" t="s">
        <v>10514</v>
      </c>
      <c r="E2489" s="8" t="s">
        <v>63</v>
      </c>
      <c r="F2489" s="8">
        <v>0</v>
      </c>
      <c r="G2489" s="8">
        <v>3</v>
      </c>
      <c r="H2489" s="6" t="s">
        <v>344</v>
      </c>
      <c r="I2489" s="176" t="s">
        <v>11389</v>
      </c>
      <c r="J2489" s="176" t="s">
        <v>11389</v>
      </c>
      <c r="K2489" s="176" t="s">
        <v>11388</v>
      </c>
      <c r="L2489" s="8">
        <v>14</v>
      </c>
      <c r="M2489" s="116"/>
      <c r="P24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&lt;tr&gt;&lt;td&gt;61701-3300&lt;/td&gt;&lt;td&gt;Guardrail system MB4, type 3, class A steel posts&lt;/td&gt;&lt;td&gt;m&lt;/td&gt;&lt;td&gt;GUARDRAIL SYSTEM MB4, TYPE 3, CLASS A STEEL POSTS&lt;/td&gt;&lt;td&gt;LNFT&lt;/td&gt;&lt;td&gt;0&lt;/td&gt;&lt;td&gt;3&lt;/td&gt;&lt;td&gt;N&lt;/td&gt;&lt;td&gt; &lt;/td&gt;&lt;td&gt;&lt;/td&gt;&lt;/tr&gt;</v>
      </c>
      <c r="Q2489" s="106" t="str">
        <f>IF(PayItems[[#This Row],[Date Added / Modified]]&gt;0,TEXT(PayItems[[#This Row],[Date Added / Modified]],"m/d/yyy"),"")</f>
        <v/>
      </c>
    </row>
    <row r="2490" spans="1:17" x14ac:dyDescent="0.2">
      <c r="A2490" s="6" t="s">
        <v>5454</v>
      </c>
      <c r="B2490" s="6" t="s">
        <v>10244</v>
      </c>
      <c r="C2490" s="6" t="s">
        <v>110</v>
      </c>
      <c r="D2490" s="6" t="s">
        <v>10515</v>
      </c>
      <c r="E2490" s="8" t="s">
        <v>63</v>
      </c>
      <c r="F2490" s="8">
        <v>0</v>
      </c>
      <c r="G2490" s="8">
        <v>3</v>
      </c>
      <c r="H2490" s="6" t="s">
        <v>344</v>
      </c>
      <c r="I2490" s="176" t="s">
        <v>11389</v>
      </c>
      <c r="J2490" s="176" t="s">
        <v>11389</v>
      </c>
      <c r="K2490" s="176" t="s">
        <v>11388</v>
      </c>
      <c r="L2490" s="8">
        <v>14</v>
      </c>
      <c r="M2490" s="116"/>
      <c r="P24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&lt;tr&gt;&lt;td&gt;61701-3350&lt;/td&gt;&lt;td&gt;Guardrail system MB4, type 3, class A wood posts&lt;/td&gt;&lt;td&gt;m&lt;/td&gt;&lt;td&gt;GUARDRAIL SYSTEM MB4, TYPE 3, CLASS A WOOD POSTS&lt;/td&gt;&lt;td&gt;LNFT&lt;/td&gt;&lt;td&gt;0&lt;/td&gt;&lt;td&gt;3&lt;/td&gt;&lt;td&gt;N&lt;/td&gt;&lt;td&gt; &lt;/td&gt;&lt;td&gt;&lt;/td&gt;&lt;/tr&gt;</v>
      </c>
      <c r="Q2490" s="106" t="str">
        <f>IF(PayItems[[#This Row],[Date Added / Modified]]&gt;0,TEXT(PayItems[[#This Row],[Date Added / Modified]],"m/d/yyy"),"")</f>
        <v/>
      </c>
    </row>
    <row r="2491" spans="1:17" x14ac:dyDescent="0.2">
      <c r="A2491" s="6" t="s">
        <v>5455</v>
      </c>
      <c r="B2491" s="6" t="s">
        <v>10245</v>
      </c>
      <c r="C2491" s="6" t="s">
        <v>110</v>
      </c>
      <c r="D2491" s="6" t="s">
        <v>10516</v>
      </c>
      <c r="E2491" s="8" t="s">
        <v>63</v>
      </c>
      <c r="F2491" s="8">
        <v>0</v>
      </c>
      <c r="G2491" s="8">
        <v>3</v>
      </c>
      <c r="H2491" s="6" t="s">
        <v>344</v>
      </c>
      <c r="I2491" s="176" t="s">
        <v>11389</v>
      </c>
      <c r="J2491" s="176" t="s">
        <v>11389</v>
      </c>
      <c r="K2491" s="176" t="s">
        <v>11388</v>
      </c>
      <c r="L2491" s="8">
        <v>14</v>
      </c>
      <c r="M2491" s="116"/>
      <c r="P24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&lt;tr&gt;&lt;td&gt;61701-3400&lt;/td&gt;&lt;td&gt;Guardrail system MB4, type 3, class A steel or wood posts&lt;/td&gt;&lt;td&gt;m&lt;/td&gt;&lt;td&gt;GUARDRAIL SYSTEM MB4, TYPE 3, CLASS A STEEL OR WOOD POSTS&lt;/td&gt;&lt;td&gt;LNFT&lt;/td&gt;&lt;td&gt;0&lt;/td&gt;&lt;td&gt;3&lt;/td&gt;&lt;td&gt;N&lt;/td&gt;&lt;td&gt; &lt;/td&gt;&lt;td&gt;&lt;/td&gt;&lt;/tr&gt;</v>
      </c>
      <c r="Q2491" s="106" t="str">
        <f>IF(PayItems[[#This Row],[Date Added / Modified]]&gt;0,TEXT(PayItems[[#This Row],[Date Added / Modified]],"m/d/yyy"),"")</f>
        <v/>
      </c>
    </row>
    <row r="2492" spans="1:17" x14ac:dyDescent="0.2">
      <c r="A2492" s="6" t="s">
        <v>5456</v>
      </c>
      <c r="B2492" s="6" t="s">
        <v>10246</v>
      </c>
      <c r="C2492" s="6" t="s">
        <v>110</v>
      </c>
      <c r="D2492" s="6" t="s">
        <v>10517</v>
      </c>
      <c r="E2492" s="8" t="s">
        <v>63</v>
      </c>
      <c r="F2492" s="8">
        <v>0</v>
      </c>
      <c r="G2492" s="8">
        <v>3</v>
      </c>
      <c r="H2492" s="6" t="s">
        <v>344</v>
      </c>
      <c r="I2492" s="176" t="s">
        <v>11389</v>
      </c>
      <c r="J2492" s="176" t="s">
        <v>11389</v>
      </c>
      <c r="K2492" s="176" t="s">
        <v>11388</v>
      </c>
      <c r="L2492" s="8">
        <v>14</v>
      </c>
      <c r="M2492" s="116"/>
      <c r="P24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&lt;tr&gt;&lt;td&gt;61701-3450&lt;/td&gt;&lt;td&gt;Guardrail system MB4, type 3, class B steel posts&lt;/td&gt;&lt;td&gt;m&lt;/td&gt;&lt;td&gt;GUARDRAIL SYSTEM MB4, TYPE 3, CLASS B STEEL POSTS&lt;/td&gt;&lt;td&gt;LNFT&lt;/td&gt;&lt;td&gt;0&lt;/td&gt;&lt;td&gt;3&lt;/td&gt;&lt;td&gt;N&lt;/td&gt;&lt;td&gt; &lt;/td&gt;&lt;td&gt;&lt;/td&gt;&lt;/tr&gt;</v>
      </c>
      <c r="Q2492" s="106" t="str">
        <f>IF(PayItems[[#This Row],[Date Added / Modified]]&gt;0,TEXT(PayItems[[#This Row],[Date Added / Modified]],"m/d/yyy"),"")</f>
        <v/>
      </c>
    </row>
    <row r="2493" spans="1:17" x14ac:dyDescent="0.2">
      <c r="A2493" s="6" t="s">
        <v>5457</v>
      </c>
      <c r="B2493" s="6" t="s">
        <v>10247</v>
      </c>
      <c r="C2493" s="6" t="s">
        <v>110</v>
      </c>
      <c r="D2493" s="6" t="s">
        <v>10518</v>
      </c>
      <c r="E2493" s="8" t="s">
        <v>63</v>
      </c>
      <c r="F2493" s="8">
        <v>0</v>
      </c>
      <c r="G2493" s="8">
        <v>3</v>
      </c>
      <c r="H2493" s="6" t="s">
        <v>344</v>
      </c>
      <c r="I2493" s="176" t="s">
        <v>11389</v>
      </c>
      <c r="J2493" s="176" t="s">
        <v>11389</v>
      </c>
      <c r="K2493" s="176" t="s">
        <v>11388</v>
      </c>
      <c r="L2493" s="8">
        <v>14</v>
      </c>
      <c r="M2493" s="116"/>
      <c r="P24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&lt;tr&gt;&lt;td&gt;61701-3500&lt;/td&gt;&lt;td&gt;Guardrail system MB4, type 3, class B wood posts&lt;/td&gt;&lt;td&gt;m&lt;/td&gt;&lt;td&gt;GUARDRAIL SYSTEM MB4, TYPE 3, CLASS B WOOD POSTS&lt;/td&gt;&lt;td&gt;LNFT&lt;/td&gt;&lt;td&gt;0&lt;/td&gt;&lt;td&gt;3&lt;/td&gt;&lt;td&gt;N&lt;/td&gt;&lt;td&gt; &lt;/td&gt;&lt;td&gt;&lt;/td&gt;&lt;/tr&gt;</v>
      </c>
      <c r="Q2493" s="106" t="str">
        <f>IF(PayItems[[#This Row],[Date Added / Modified]]&gt;0,TEXT(PayItems[[#This Row],[Date Added / Modified]],"m/d/yyy"),"")</f>
        <v/>
      </c>
    </row>
    <row r="2494" spans="1:17" x14ac:dyDescent="0.2">
      <c r="A2494" s="6" t="s">
        <v>5458</v>
      </c>
      <c r="B2494" s="6" t="s">
        <v>10248</v>
      </c>
      <c r="C2494" s="6" t="s">
        <v>110</v>
      </c>
      <c r="D2494" s="6" t="s">
        <v>10519</v>
      </c>
      <c r="E2494" s="8" t="s">
        <v>63</v>
      </c>
      <c r="F2494" s="8">
        <v>0</v>
      </c>
      <c r="G2494" s="8">
        <v>3</v>
      </c>
      <c r="H2494" s="6" t="s">
        <v>344</v>
      </c>
      <c r="I2494" s="176" t="s">
        <v>11389</v>
      </c>
      <c r="J2494" s="176" t="s">
        <v>11389</v>
      </c>
      <c r="K2494" s="176" t="s">
        <v>11388</v>
      </c>
      <c r="L2494" s="8">
        <v>14</v>
      </c>
      <c r="M2494" s="116"/>
      <c r="P24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&lt;tr&gt;&lt;td&gt;61701-3550&lt;/td&gt;&lt;td&gt;Guardrail system MB4, type 3, class B steel or wood posts&lt;/td&gt;&lt;td&gt;m&lt;/td&gt;&lt;td&gt;GUARDRAIL SYSTEM MB4, TYPE 3, CLASS B STEEL OR WOOD POSTS&lt;/td&gt;&lt;td&gt;LNFT&lt;/td&gt;&lt;td&gt;0&lt;/td&gt;&lt;td&gt;3&lt;/td&gt;&lt;td&gt;N&lt;/td&gt;&lt;td&gt; &lt;/td&gt;&lt;td&gt;&lt;/td&gt;&lt;/tr&gt;</v>
      </c>
      <c r="Q2494" s="106" t="str">
        <f>IF(PayItems[[#This Row],[Date Added / Modified]]&gt;0,TEXT(PayItems[[#This Row],[Date Added / Modified]],"m/d/yyy"),"")</f>
        <v/>
      </c>
    </row>
    <row r="2495" spans="1:17" x14ac:dyDescent="0.2">
      <c r="A2495" s="6" t="s">
        <v>5459</v>
      </c>
      <c r="B2495" s="6" t="s">
        <v>10249</v>
      </c>
      <c r="C2495" s="6" t="s">
        <v>110</v>
      </c>
      <c r="D2495" s="6" t="s">
        <v>10520</v>
      </c>
      <c r="E2495" s="8" t="s">
        <v>63</v>
      </c>
      <c r="F2495" s="8">
        <v>0</v>
      </c>
      <c r="G2495" s="8">
        <v>3</v>
      </c>
      <c r="H2495" s="6" t="s">
        <v>344</v>
      </c>
      <c r="I2495" s="176" t="s">
        <v>11389</v>
      </c>
      <c r="J2495" s="176" t="s">
        <v>11389</v>
      </c>
      <c r="K2495" s="176" t="s">
        <v>11388</v>
      </c>
      <c r="L2495" s="8">
        <v>14</v>
      </c>
      <c r="M2495" s="116"/>
      <c r="O2495" s="108" t="s">
        <v>10785</v>
      </c>
      <c r="P24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&lt;tr&gt;&lt;td&gt;61701-3600&lt;/td&gt;&lt;td&gt;Guardrail system MB4, type 4, class A steel posts&lt;/td&gt;&lt;td&gt;m&lt;/td&gt;&lt;td&gt;GUARDRAIL SYSTEM MB4, TYPE 4, CLASS A STEEL POSTS&lt;/td&gt;&lt;td&gt;LNFT&lt;/td&gt;&lt;td&gt;0&lt;/td&gt;&lt;td&gt;3&lt;/td&gt;&lt;td&gt;N&lt;/td&gt;&lt;td&gt; &lt;/td&gt;&lt;td&gt;Safety:  Do NOT use!  For next FP - DELETE pay item?&lt;/td&gt;&lt;/tr&gt;</v>
      </c>
      <c r="Q2495" s="106" t="str">
        <f>IF(PayItems[[#This Row],[Date Added / Modified]]&gt;0,TEXT(PayItems[[#This Row],[Date Added / Modified]],"m/d/yyy"),"")</f>
        <v/>
      </c>
    </row>
    <row r="2496" spans="1:17" x14ac:dyDescent="0.2">
      <c r="A2496" s="6" t="s">
        <v>5460</v>
      </c>
      <c r="B2496" s="6" t="s">
        <v>10250</v>
      </c>
      <c r="C2496" s="6" t="s">
        <v>110</v>
      </c>
      <c r="D2496" s="6" t="s">
        <v>10521</v>
      </c>
      <c r="E2496" s="8" t="s">
        <v>63</v>
      </c>
      <c r="F2496" s="8">
        <v>0</v>
      </c>
      <c r="G2496" s="8">
        <v>3</v>
      </c>
      <c r="H2496" s="6" t="s">
        <v>344</v>
      </c>
      <c r="I2496" s="176" t="s">
        <v>11389</v>
      </c>
      <c r="J2496" s="176" t="s">
        <v>11389</v>
      </c>
      <c r="K2496" s="176" t="s">
        <v>11388</v>
      </c>
      <c r="L2496" s="8">
        <v>14</v>
      </c>
      <c r="M2496" s="116"/>
      <c r="O2496" s="108" t="s">
        <v>10785</v>
      </c>
      <c r="P24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&lt;tr&gt;&lt;td&gt;61701-3650&lt;/td&gt;&lt;td&gt;Guardrail system MB4, type 4, class A wood posts&lt;/td&gt;&lt;td&gt;m&lt;/td&gt;&lt;td&gt;GUARDRAIL SYSTEM MB4, TYPE 4, CLASS A WOOD POSTS&lt;/td&gt;&lt;td&gt;LNFT&lt;/td&gt;&lt;td&gt;0&lt;/td&gt;&lt;td&gt;3&lt;/td&gt;&lt;td&gt;N&lt;/td&gt;&lt;td&gt; &lt;/td&gt;&lt;td&gt;Safety:  Do NOT use!  For next FP - DELETE pay item?&lt;/td&gt;&lt;/tr&gt;</v>
      </c>
      <c r="Q2496" s="106" t="str">
        <f>IF(PayItems[[#This Row],[Date Added / Modified]]&gt;0,TEXT(PayItems[[#This Row],[Date Added / Modified]],"m/d/yyy"),"")</f>
        <v/>
      </c>
    </row>
    <row r="2497" spans="1:17" x14ac:dyDescent="0.2">
      <c r="A2497" s="6" t="s">
        <v>5461</v>
      </c>
      <c r="B2497" s="6" t="s">
        <v>10251</v>
      </c>
      <c r="C2497" s="6" t="s">
        <v>110</v>
      </c>
      <c r="D2497" s="6" t="s">
        <v>10522</v>
      </c>
      <c r="E2497" s="8" t="s">
        <v>63</v>
      </c>
      <c r="F2497" s="8">
        <v>0</v>
      </c>
      <c r="G2497" s="8">
        <v>3</v>
      </c>
      <c r="H2497" s="6" t="s">
        <v>344</v>
      </c>
      <c r="I2497" s="176" t="s">
        <v>11389</v>
      </c>
      <c r="J2497" s="176" t="s">
        <v>11389</v>
      </c>
      <c r="K2497" s="176" t="s">
        <v>11388</v>
      </c>
      <c r="L2497" s="8">
        <v>14</v>
      </c>
      <c r="M2497" s="116"/>
      <c r="O2497" s="108" t="s">
        <v>10785</v>
      </c>
      <c r="P24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&lt;tr&gt;&lt;td&gt;61701-3700&lt;/td&gt;&lt;td&gt;Guardrail system MB4, type 4, class A steel or wood posts&lt;/td&gt;&lt;td&gt;m&lt;/td&gt;&lt;td&gt;GUARDRAIL SYSTEM MB4, TYPE 4, CLASS A STEEL OR WOOD POSTS&lt;/td&gt;&lt;td&gt;LNFT&lt;/td&gt;&lt;td&gt;0&lt;/td&gt;&lt;td&gt;3&lt;/td&gt;&lt;td&gt;N&lt;/td&gt;&lt;td&gt; &lt;/td&gt;&lt;td&gt;Safety:  Do NOT use!  For next FP - DELETE pay item?&lt;/td&gt;&lt;/tr&gt;</v>
      </c>
      <c r="Q2497" s="106" t="str">
        <f>IF(PayItems[[#This Row],[Date Added / Modified]]&gt;0,TEXT(PayItems[[#This Row],[Date Added / Modified]],"m/d/yyy"),"")</f>
        <v/>
      </c>
    </row>
    <row r="2498" spans="1:17" x14ac:dyDescent="0.2">
      <c r="A2498" s="6" t="s">
        <v>5462</v>
      </c>
      <c r="B2498" s="6" t="s">
        <v>10252</v>
      </c>
      <c r="C2498" s="6" t="s">
        <v>110</v>
      </c>
      <c r="D2498" s="6" t="s">
        <v>10523</v>
      </c>
      <c r="E2498" s="8" t="s">
        <v>63</v>
      </c>
      <c r="F2498" s="8">
        <v>0</v>
      </c>
      <c r="G2498" s="8">
        <v>3</v>
      </c>
      <c r="H2498" s="6" t="s">
        <v>344</v>
      </c>
      <c r="I2498" s="176" t="s">
        <v>11389</v>
      </c>
      <c r="J2498" s="176" t="s">
        <v>11389</v>
      </c>
      <c r="K2498" s="176" t="s">
        <v>11388</v>
      </c>
      <c r="L2498" s="8">
        <v>14</v>
      </c>
      <c r="M2498" s="116"/>
      <c r="P24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&lt;tr&gt;&lt;td&gt;61701-3750&lt;/td&gt;&lt;td&gt;Guardrail system MB4, type 4, class B steel posts&lt;/td&gt;&lt;td&gt;m&lt;/td&gt;&lt;td&gt;GUARDRAIL SYSTEM MB4, TYPE 4, CLASS B STEEL POSTS&lt;/td&gt;&lt;td&gt;LNFT&lt;/td&gt;&lt;td&gt;0&lt;/td&gt;&lt;td&gt;3&lt;/td&gt;&lt;td&gt;N&lt;/td&gt;&lt;td&gt; &lt;/td&gt;&lt;td&gt;&lt;/td&gt;&lt;/tr&gt;</v>
      </c>
      <c r="Q2498" s="106" t="str">
        <f>IF(PayItems[[#This Row],[Date Added / Modified]]&gt;0,TEXT(PayItems[[#This Row],[Date Added / Modified]],"m/d/yyy"),"")</f>
        <v/>
      </c>
    </row>
    <row r="2499" spans="1:17" x14ac:dyDescent="0.2">
      <c r="A2499" s="6" t="s">
        <v>5463</v>
      </c>
      <c r="B2499" s="6" t="s">
        <v>10253</v>
      </c>
      <c r="C2499" s="6" t="s">
        <v>110</v>
      </c>
      <c r="D2499" s="6" t="s">
        <v>10524</v>
      </c>
      <c r="E2499" s="8" t="s">
        <v>63</v>
      </c>
      <c r="F2499" s="8">
        <v>0</v>
      </c>
      <c r="G2499" s="8">
        <v>3</v>
      </c>
      <c r="H2499" s="6" t="s">
        <v>344</v>
      </c>
      <c r="I2499" s="176" t="s">
        <v>11389</v>
      </c>
      <c r="J2499" s="176" t="s">
        <v>11389</v>
      </c>
      <c r="K2499" s="176" t="s">
        <v>11388</v>
      </c>
      <c r="L2499" s="8">
        <v>14</v>
      </c>
      <c r="M2499" s="116"/>
      <c r="P24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&lt;tr&gt;&lt;td&gt;61701-3800&lt;/td&gt;&lt;td&gt;Guardrail system MB4, type 4, class B wood posts&lt;/td&gt;&lt;td&gt;m&lt;/td&gt;&lt;td&gt;GUARDRAIL SYSTEM MB4, TYPE 4, CLASS B WOOD POSTS&lt;/td&gt;&lt;td&gt;LNFT&lt;/td&gt;&lt;td&gt;0&lt;/td&gt;&lt;td&gt;3&lt;/td&gt;&lt;td&gt;N&lt;/td&gt;&lt;td&gt; &lt;/td&gt;&lt;td&gt;&lt;/td&gt;&lt;/tr&gt;</v>
      </c>
      <c r="Q2499" s="106" t="str">
        <f>IF(PayItems[[#This Row],[Date Added / Modified]]&gt;0,TEXT(PayItems[[#This Row],[Date Added / Modified]],"m/d/yyy"),"")</f>
        <v/>
      </c>
    </row>
    <row r="2500" spans="1:17" x14ac:dyDescent="0.2">
      <c r="A2500" s="6" t="s">
        <v>5464</v>
      </c>
      <c r="B2500" s="6" t="s">
        <v>10254</v>
      </c>
      <c r="C2500" s="6" t="s">
        <v>110</v>
      </c>
      <c r="D2500" s="6" t="s">
        <v>10525</v>
      </c>
      <c r="E2500" s="8" t="s">
        <v>63</v>
      </c>
      <c r="F2500" s="8">
        <v>0</v>
      </c>
      <c r="G2500" s="8">
        <v>3</v>
      </c>
      <c r="H2500" s="6" t="s">
        <v>344</v>
      </c>
      <c r="I2500" s="176" t="s">
        <v>11389</v>
      </c>
      <c r="J2500" s="176" t="s">
        <v>11389</v>
      </c>
      <c r="K2500" s="176" t="s">
        <v>11388</v>
      </c>
      <c r="L2500" s="8">
        <v>14</v>
      </c>
      <c r="M2500" s="116"/>
      <c r="P25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&lt;tr&gt;&lt;td&gt;61701-3850&lt;/td&gt;&lt;td&gt;Guardrail system MB4, type 4, class B steel or wood posts&lt;/td&gt;&lt;td&gt;m&lt;/td&gt;&lt;td&gt;GUARDRAIL SYSTEM MB4, TYPE 4, CLASS B STEEL OR WOOD POSTS&lt;/td&gt;&lt;td&gt;LNFT&lt;/td&gt;&lt;td&gt;0&lt;/td&gt;&lt;td&gt;3&lt;/td&gt;&lt;td&gt;N&lt;/td&gt;&lt;td&gt; &lt;/td&gt;&lt;td&gt;&lt;/td&gt;&lt;/tr&gt;</v>
      </c>
      <c r="Q2500" s="106" t="str">
        <f>IF(PayItems[[#This Row],[Date Added / Modified]]&gt;0,TEXT(PayItems[[#This Row],[Date Added / Modified]],"m/d/yyy"),"")</f>
        <v/>
      </c>
    </row>
    <row r="2501" spans="1:17" x14ac:dyDescent="0.2">
      <c r="A2501" s="6" t="s">
        <v>5465</v>
      </c>
      <c r="B2501" s="6" t="s">
        <v>5466</v>
      </c>
      <c r="C2501" s="6" t="s">
        <v>110</v>
      </c>
      <c r="D2501" s="6" t="s">
        <v>5467</v>
      </c>
      <c r="E2501" s="8" t="s">
        <v>63</v>
      </c>
      <c r="F2501" s="8">
        <v>0</v>
      </c>
      <c r="G2501" s="8">
        <v>3</v>
      </c>
      <c r="H2501" s="6" t="s">
        <v>344</v>
      </c>
      <c r="I2501" s="176" t="s">
        <v>11389</v>
      </c>
      <c r="J2501" s="176" t="s">
        <v>11389</v>
      </c>
      <c r="K2501" s="176" t="s">
        <v>11388</v>
      </c>
      <c r="L2501" s="8">
        <v>14</v>
      </c>
      <c r="M2501" s="116"/>
      <c r="P25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&lt;tr&gt;&lt;td&gt;61701-3900&lt;/td&gt;&lt;td&gt;Guardrail system SBTA&lt;/td&gt;&lt;td&gt;m&lt;/td&gt;&lt;td&gt;GUARDRAIL SYSTEM SBTA&lt;/td&gt;&lt;td&gt;LNFT&lt;/td&gt;&lt;td&gt;0&lt;/td&gt;&lt;td&gt;3&lt;/td&gt;&lt;td&gt;N&lt;/td&gt;&lt;td&gt; &lt;/td&gt;&lt;td&gt;&lt;/td&gt;&lt;/tr&gt;</v>
      </c>
      <c r="Q2501" s="106" t="str">
        <f>IF(PayItems[[#This Row],[Date Added / Modified]]&gt;0,TEXT(PayItems[[#This Row],[Date Added / Modified]],"m/d/yyy"),"")</f>
        <v/>
      </c>
    </row>
    <row r="2502" spans="1:17" x14ac:dyDescent="0.2">
      <c r="A2502" s="6" t="s">
        <v>5468</v>
      </c>
      <c r="B2502" s="6" t="s">
        <v>9927</v>
      </c>
      <c r="C2502" s="6" t="s">
        <v>110</v>
      </c>
      <c r="D2502" s="6" t="s">
        <v>9928</v>
      </c>
      <c r="E2502" s="8" t="s">
        <v>63</v>
      </c>
      <c r="F2502" s="8">
        <v>0</v>
      </c>
      <c r="G2502" s="8">
        <v>3</v>
      </c>
      <c r="H2502" s="6" t="s">
        <v>344</v>
      </c>
      <c r="I2502" s="176" t="s">
        <v>11389</v>
      </c>
      <c r="J2502" s="176" t="s">
        <v>11389</v>
      </c>
      <c r="K2502" s="176" t="s">
        <v>11388</v>
      </c>
      <c r="L2502" s="8">
        <v>14</v>
      </c>
      <c r="M2502" s="116"/>
      <c r="P25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&lt;tr&gt;&lt;td&gt;61701-3950&lt;/td&gt;&lt;td&gt;Guardrail system SBTA, Merritt Parkway Guiderail&lt;/td&gt;&lt;td&gt;m&lt;/td&gt;&lt;td&gt;GUARDRAIL SYSTEM SBTA, MERRITT PARKWAY GUIDERAIL&lt;/td&gt;&lt;td&gt;LNFT&lt;/td&gt;&lt;td&gt;0&lt;/td&gt;&lt;td&gt;3&lt;/td&gt;&lt;td&gt;N&lt;/td&gt;&lt;td&gt; &lt;/td&gt;&lt;td&gt;&lt;/td&gt;&lt;/tr&gt;</v>
      </c>
      <c r="Q2502" s="106" t="str">
        <f>IF(PayItems[[#This Row],[Date Added / Modified]]&gt;0,TEXT(PayItems[[#This Row],[Date Added / Modified]],"m/d/yyy"),"")</f>
        <v/>
      </c>
    </row>
    <row r="2503" spans="1:17" x14ac:dyDescent="0.2">
      <c r="A2503" s="6" t="s">
        <v>5469</v>
      </c>
      <c r="B2503" s="6" t="s">
        <v>5470</v>
      </c>
      <c r="C2503" s="6" t="s">
        <v>110</v>
      </c>
      <c r="D2503" s="6" t="s">
        <v>5471</v>
      </c>
      <c r="E2503" s="8" t="s">
        <v>63</v>
      </c>
      <c r="F2503" s="8">
        <v>0</v>
      </c>
      <c r="G2503" s="8">
        <v>3</v>
      </c>
      <c r="H2503" s="6" t="s">
        <v>344</v>
      </c>
      <c r="I2503" s="176" t="s">
        <v>11389</v>
      </c>
      <c r="J2503" s="176" t="s">
        <v>11389</v>
      </c>
      <c r="K2503" s="176" t="s">
        <v>11388</v>
      </c>
      <c r="L2503" s="8">
        <v>14</v>
      </c>
      <c r="M2503" s="116"/>
      <c r="P25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&lt;tr&gt;&lt;td&gt;61701-4000&lt;/td&gt;&lt;td&gt;Guardrail system SBTB&lt;/td&gt;&lt;td&gt;m&lt;/td&gt;&lt;td&gt;GUARDRAIL SYSTEM SBTB&lt;/td&gt;&lt;td&gt;LNFT&lt;/td&gt;&lt;td&gt;0&lt;/td&gt;&lt;td&gt;3&lt;/td&gt;&lt;td&gt;N&lt;/td&gt;&lt;td&gt; &lt;/td&gt;&lt;td&gt;&lt;/td&gt;&lt;/tr&gt;</v>
      </c>
      <c r="Q2503" s="106" t="str">
        <f>IF(PayItems[[#This Row],[Date Added / Modified]]&gt;0,TEXT(PayItems[[#This Row],[Date Added / Modified]],"m/d/yyy"),"")</f>
        <v/>
      </c>
    </row>
    <row r="2504" spans="1:17" x14ac:dyDescent="0.2">
      <c r="A2504" s="6" t="s">
        <v>5472</v>
      </c>
      <c r="B2504" s="6" t="s">
        <v>9929</v>
      </c>
      <c r="C2504" s="6" t="s">
        <v>110</v>
      </c>
      <c r="D2504" s="6" t="s">
        <v>9930</v>
      </c>
      <c r="E2504" s="8" t="s">
        <v>63</v>
      </c>
      <c r="F2504" s="8">
        <v>0</v>
      </c>
      <c r="G2504" s="8">
        <v>3</v>
      </c>
      <c r="H2504" s="6" t="s">
        <v>344</v>
      </c>
      <c r="I2504" s="176" t="s">
        <v>11389</v>
      </c>
      <c r="J2504" s="176" t="s">
        <v>11389</v>
      </c>
      <c r="K2504" s="176" t="s">
        <v>11388</v>
      </c>
      <c r="L2504" s="8">
        <v>14</v>
      </c>
      <c r="M2504" s="116"/>
      <c r="P25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&lt;tr&gt;&lt;td&gt;61701-4010&lt;/td&gt;&lt;td&gt;Guardrail system SBTB, Merritt Parkway Guiderail&lt;/td&gt;&lt;td&gt;m&lt;/td&gt;&lt;td&gt;GUARDRAIL SYSTEM SBTB, MERRITT PARKWAY GUIDERAIL&lt;/td&gt;&lt;td&gt;LNFT&lt;/td&gt;&lt;td&gt;0&lt;/td&gt;&lt;td&gt;3&lt;/td&gt;&lt;td&gt;N&lt;/td&gt;&lt;td&gt; &lt;/td&gt;&lt;td&gt;&lt;/td&gt;&lt;/tr&gt;</v>
      </c>
      <c r="Q2504" s="106" t="str">
        <f>IF(PayItems[[#This Row],[Date Added / Modified]]&gt;0,TEXT(PayItems[[#This Row],[Date Added / Modified]],"m/d/yyy"),"")</f>
        <v/>
      </c>
    </row>
    <row r="2505" spans="1:17" x14ac:dyDescent="0.2">
      <c r="A2505" s="6" t="s">
        <v>5473</v>
      </c>
      <c r="B2505" s="6" t="s">
        <v>5474</v>
      </c>
      <c r="C2505" s="6" t="s">
        <v>110</v>
      </c>
      <c r="D2505" s="6" t="s">
        <v>5475</v>
      </c>
      <c r="E2505" s="8" t="s">
        <v>63</v>
      </c>
      <c r="F2505" s="8">
        <v>0</v>
      </c>
      <c r="G2505" s="8">
        <v>3</v>
      </c>
      <c r="H2505" s="6" t="s">
        <v>344</v>
      </c>
      <c r="I2505" s="176" t="s">
        <v>11389</v>
      </c>
      <c r="J2505" s="176" t="s">
        <v>11389</v>
      </c>
      <c r="K2505" s="176" t="s">
        <v>11388</v>
      </c>
      <c r="L2505" s="8">
        <v>14</v>
      </c>
      <c r="M2505" s="116"/>
      <c r="P25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&lt;tr&gt;&lt;td&gt;61701-4020&lt;/td&gt;&lt;td&gt;Guardrail system SBTC&lt;/td&gt;&lt;td&gt;m&lt;/td&gt;&lt;td&gt;GUARDRAIL SYSTEM SBTC&lt;/td&gt;&lt;td&gt;LNFT&lt;/td&gt;&lt;td&gt;0&lt;/td&gt;&lt;td&gt;3&lt;/td&gt;&lt;td&gt;N&lt;/td&gt;&lt;td&gt; &lt;/td&gt;&lt;td&gt;&lt;/td&gt;&lt;/tr&gt;</v>
      </c>
      <c r="Q2505" s="106" t="str">
        <f>IF(PayItems[[#This Row],[Date Added / Modified]]&gt;0,TEXT(PayItems[[#This Row],[Date Added / Modified]],"m/d/yyy"),"")</f>
        <v/>
      </c>
    </row>
    <row r="2506" spans="1:17" x14ac:dyDescent="0.2">
      <c r="A2506" s="6" t="s">
        <v>5476</v>
      </c>
      <c r="B2506" s="6" t="s">
        <v>5477</v>
      </c>
      <c r="C2506" s="6" t="s">
        <v>110</v>
      </c>
      <c r="D2506" s="6" t="s">
        <v>5478</v>
      </c>
      <c r="E2506" s="8" t="s">
        <v>63</v>
      </c>
      <c r="F2506" s="8">
        <v>0</v>
      </c>
      <c r="G2506" s="8">
        <v>3</v>
      </c>
      <c r="H2506" s="6" t="s">
        <v>344</v>
      </c>
      <c r="I2506" s="176" t="s">
        <v>11389</v>
      </c>
      <c r="J2506" s="176" t="s">
        <v>11389</v>
      </c>
      <c r="K2506" s="176" t="s">
        <v>11388</v>
      </c>
      <c r="L2506" s="8">
        <v>14</v>
      </c>
      <c r="M2506" s="116"/>
      <c r="P25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&lt;tr&gt;&lt;td&gt;61701-4050&lt;/td&gt;&lt;td&gt;Guardrail system MBSBTB&lt;/td&gt;&lt;td&gt;m&lt;/td&gt;&lt;td&gt;GUARDRAIL SYSTEM MBSBTB&lt;/td&gt;&lt;td&gt;LNFT&lt;/td&gt;&lt;td&gt;0&lt;/td&gt;&lt;td&gt;3&lt;/td&gt;&lt;td&gt;N&lt;/td&gt;&lt;td&gt; &lt;/td&gt;&lt;td&gt;&lt;/td&gt;&lt;/tr&gt;</v>
      </c>
      <c r="Q2506" s="106" t="str">
        <f>IF(PayItems[[#This Row],[Date Added / Modified]]&gt;0,TEXT(PayItems[[#This Row],[Date Added / Modified]],"m/d/yyy"),"")</f>
        <v/>
      </c>
    </row>
    <row r="2507" spans="1:17" x14ac:dyDescent="0.2">
      <c r="A2507" s="6" t="s">
        <v>5479</v>
      </c>
      <c r="B2507" s="6" t="s">
        <v>5480</v>
      </c>
      <c r="C2507" s="6" t="s">
        <v>110</v>
      </c>
      <c r="D2507" s="6" t="s">
        <v>5481</v>
      </c>
      <c r="E2507" s="8" t="s">
        <v>63</v>
      </c>
      <c r="F2507" s="8">
        <v>0</v>
      </c>
      <c r="G2507" s="8">
        <v>3</v>
      </c>
      <c r="H2507" s="6" t="s">
        <v>344</v>
      </c>
      <c r="I2507" s="176" t="s">
        <v>11389</v>
      </c>
      <c r="J2507" s="176" t="s">
        <v>11389</v>
      </c>
      <c r="K2507" s="176" t="s">
        <v>11388</v>
      </c>
      <c r="L2507" s="8">
        <v>14</v>
      </c>
      <c r="M2507" s="116"/>
      <c r="P25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&lt;tr&gt;&lt;td&gt;61701-4100&lt;/td&gt;&lt;td&gt;Guardrail system CRG, type 2, class A&lt;/td&gt;&lt;td&gt;m&lt;/td&gt;&lt;td&gt;GUARDRAIL SYSTEM CRG, TYPE 2, CLASS A&lt;/td&gt;&lt;td&gt;LNFT&lt;/td&gt;&lt;td&gt;0&lt;/td&gt;&lt;td&gt;3&lt;/td&gt;&lt;td&gt;N&lt;/td&gt;&lt;td&gt; &lt;/td&gt;&lt;td&gt;&lt;/td&gt;&lt;/tr&gt;</v>
      </c>
      <c r="Q2507" s="106" t="str">
        <f>IF(PayItems[[#This Row],[Date Added / Modified]]&gt;0,TEXT(PayItems[[#This Row],[Date Added / Modified]],"m/d/yyy"),"")</f>
        <v/>
      </c>
    </row>
    <row r="2508" spans="1:17" x14ac:dyDescent="0.2">
      <c r="A2508" s="6" t="s">
        <v>5482</v>
      </c>
      <c r="B2508" s="6" t="s">
        <v>5483</v>
      </c>
      <c r="C2508" s="6" t="s">
        <v>110</v>
      </c>
      <c r="D2508" s="6" t="s">
        <v>5484</v>
      </c>
      <c r="E2508" s="8" t="s">
        <v>63</v>
      </c>
      <c r="F2508" s="8">
        <v>0</v>
      </c>
      <c r="G2508" s="8">
        <v>3</v>
      </c>
      <c r="H2508" s="6" t="s">
        <v>344</v>
      </c>
      <c r="I2508" s="176" t="s">
        <v>11389</v>
      </c>
      <c r="J2508" s="176" t="s">
        <v>11389</v>
      </c>
      <c r="K2508" s="176" t="s">
        <v>11388</v>
      </c>
      <c r="L2508" s="8">
        <v>14</v>
      </c>
      <c r="M2508" s="116"/>
      <c r="P25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&lt;tr&gt;&lt;td&gt;61701-4150&lt;/td&gt;&lt;td&gt;Guardrail system CRG, type 2, class B&lt;/td&gt;&lt;td&gt;m&lt;/td&gt;&lt;td&gt;GUARDRAIL SYSTEM CRG, TYPE 2, CLASS B&lt;/td&gt;&lt;td&gt;LNFT&lt;/td&gt;&lt;td&gt;0&lt;/td&gt;&lt;td&gt;3&lt;/td&gt;&lt;td&gt;N&lt;/td&gt;&lt;td&gt; &lt;/td&gt;&lt;td&gt;&lt;/td&gt;&lt;/tr&gt;</v>
      </c>
      <c r="Q2508" s="106" t="str">
        <f>IF(PayItems[[#This Row],[Date Added / Modified]]&gt;0,TEXT(PayItems[[#This Row],[Date Added / Modified]],"m/d/yyy"),"")</f>
        <v/>
      </c>
    </row>
    <row r="2509" spans="1:17" x14ac:dyDescent="0.2">
      <c r="A2509" s="6" t="s">
        <v>5485</v>
      </c>
      <c r="B2509" s="6" t="s">
        <v>5486</v>
      </c>
      <c r="C2509" s="6" t="s">
        <v>110</v>
      </c>
      <c r="D2509" s="6" t="s">
        <v>5487</v>
      </c>
      <c r="E2509" s="8" t="s">
        <v>63</v>
      </c>
      <c r="F2509" s="8">
        <v>0</v>
      </c>
      <c r="G2509" s="8">
        <v>3</v>
      </c>
      <c r="H2509" s="6" t="s">
        <v>344</v>
      </c>
      <c r="I2509" s="176" t="s">
        <v>11389</v>
      </c>
      <c r="J2509" s="176" t="s">
        <v>11389</v>
      </c>
      <c r="K2509" s="176" t="s">
        <v>11388</v>
      </c>
      <c r="L2509" s="8">
        <v>14</v>
      </c>
      <c r="M2509" s="116"/>
      <c r="P25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&lt;tr&gt;&lt;td&gt;61701-4200&lt;/td&gt;&lt;td&gt;Guardrail system CRG, type 3, class A&lt;/td&gt;&lt;td&gt;m&lt;/td&gt;&lt;td&gt;GUARDRAIL SYSTEM CRG, TYPE 3, CLASS A&lt;/td&gt;&lt;td&gt;LNFT&lt;/td&gt;&lt;td&gt;0&lt;/td&gt;&lt;td&gt;3&lt;/td&gt;&lt;td&gt;N&lt;/td&gt;&lt;td&gt; &lt;/td&gt;&lt;td&gt;&lt;/td&gt;&lt;/tr&gt;</v>
      </c>
      <c r="Q2509" s="106" t="str">
        <f>IF(PayItems[[#This Row],[Date Added / Modified]]&gt;0,TEXT(PayItems[[#This Row],[Date Added / Modified]],"m/d/yyy"),"")</f>
        <v/>
      </c>
    </row>
    <row r="2510" spans="1:17" x14ac:dyDescent="0.2">
      <c r="A2510" s="6" t="s">
        <v>5488</v>
      </c>
      <c r="B2510" s="6" t="s">
        <v>5489</v>
      </c>
      <c r="C2510" s="6" t="s">
        <v>110</v>
      </c>
      <c r="D2510" s="6" t="s">
        <v>5490</v>
      </c>
      <c r="E2510" s="8" t="s">
        <v>63</v>
      </c>
      <c r="F2510" s="8">
        <v>0</v>
      </c>
      <c r="G2510" s="8">
        <v>3</v>
      </c>
      <c r="H2510" s="6" t="s">
        <v>344</v>
      </c>
      <c r="I2510" s="176" t="s">
        <v>11389</v>
      </c>
      <c r="J2510" s="176" t="s">
        <v>11389</v>
      </c>
      <c r="K2510" s="176" t="s">
        <v>11388</v>
      </c>
      <c r="L2510" s="8">
        <v>14</v>
      </c>
      <c r="M2510" s="116"/>
      <c r="P25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&lt;tr&gt;&lt;td&gt;61701-4250&lt;/td&gt;&lt;td&gt;Guardrail system CRG, type 3, class B&lt;/td&gt;&lt;td&gt;m&lt;/td&gt;&lt;td&gt;GUARDRAIL SYSTEM CRG, TYPE 3, CLASS B&lt;/td&gt;&lt;td&gt;LNFT&lt;/td&gt;&lt;td&gt;0&lt;/td&gt;&lt;td&gt;3&lt;/td&gt;&lt;td&gt;N&lt;/td&gt;&lt;td&gt; &lt;/td&gt;&lt;td&gt;&lt;/td&gt;&lt;/tr&gt;</v>
      </c>
      <c r="Q2510" s="106" t="str">
        <f>IF(PayItems[[#This Row],[Date Added / Modified]]&gt;0,TEXT(PayItems[[#This Row],[Date Added / Modified]],"m/d/yyy"),"")</f>
        <v/>
      </c>
    </row>
    <row r="2511" spans="1:17" x14ac:dyDescent="0.2">
      <c r="A2511" s="6" t="s">
        <v>5491</v>
      </c>
      <c r="B2511" s="6" t="s">
        <v>5492</v>
      </c>
      <c r="C2511" s="6" t="s">
        <v>110</v>
      </c>
      <c r="D2511" s="6" t="s">
        <v>5493</v>
      </c>
      <c r="E2511" s="8" t="s">
        <v>63</v>
      </c>
      <c r="F2511" s="8">
        <v>0</v>
      </c>
      <c r="G2511" s="8">
        <v>3</v>
      </c>
      <c r="H2511" s="6" t="s">
        <v>344</v>
      </c>
      <c r="I2511" s="176" t="s">
        <v>11389</v>
      </c>
      <c r="J2511" s="176" t="s">
        <v>11389</v>
      </c>
      <c r="K2511" s="176" t="s">
        <v>11388</v>
      </c>
      <c r="L2511" s="8">
        <v>14</v>
      </c>
      <c r="M2511" s="116"/>
      <c r="O2511" s="108" t="s">
        <v>10785</v>
      </c>
      <c r="P25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&lt;tr&gt;&lt;td&gt;61701-4300&lt;/td&gt;&lt;td&gt;Guardrail system CRG, type 4, class A&lt;/td&gt;&lt;td&gt;m&lt;/td&gt;&lt;td&gt;GUARDRAIL SYSTEM CRG, TYPE 4, CLASS A&lt;/td&gt;&lt;td&gt;LNFT&lt;/td&gt;&lt;td&gt;0&lt;/td&gt;&lt;td&gt;3&lt;/td&gt;&lt;td&gt;N&lt;/td&gt;&lt;td&gt; &lt;/td&gt;&lt;td&gt;Safety:  Do NOT use!  For next FP - DELETE pay item?&lt;/td&gt;&lt;/tr&gt;</v>
      </c>
      <c r="Q2511" s="106" t="str">
        <f>IF(PayItems[[#This Row],[Date Added / Modified]]&gt;0,TEXT(PayItems[[#This Row],[Date Added / Modified]],"m/d/yyy"),"")</f>
        <v/>
      </c>
    </row>
    <row r="2512" spans="1:17" x14ac:dyDescent="0.2">
      <c r="A2512" s="6" t="s">
        <v>5494</v>
      </c>
      <c r="B2512" s="6" t="s">
        <v>5495</v>
      </c>
      <c r="C2512" s="6" t="s">
        <v>110</v>
      </c>
      <c r="D2512" s="6" t="s">
        <v>5496</v>
      </c>
      <c r="E2512" s="8" t="s">
        <v>63</v>
      </c>
      <c r="F2512" s="8">
        <v>0</v>
      </c>
      <c r="G2512" s="8">
        <v>3</v>
      </c>
      <c r="H2512" s="6" t="s">
        <v>344</v>
      </c>
      <c r="I2512" s="176" t="s">
        <v>11389</v>
      </c>
      <c r="J2512" s="176" t="s">
        <v>11389</v>
      </c>
      <c r="K2512" s="176" t="s">
        <v>11388</v>
      </c>
      <c r="L2512" s="8">
        <v>14</v>
      </c>
      <c r="M2512" s="116"/>
      <c r="P25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&lt;tr&gt;&lt;td&gt;61701-4350&lt;/td&gt;&lt;td&gt;Guardrail system CRG, type 4, class B&lt;/td&gt;&lt;td&gt;m&lt;/td&gt;&lt;td&gt;GUARDRAIL SYSTEM CRG, TYPE 4, CLASS B&lt;/td&gt;&lt;td&gt;LNFT&lt;/td&gt;&lt;td&gt;0&lt;/td&gt;&lt;td&gt;3&lt;/td&gt;&lt;td&gt;N&lt;/td&gt;&lt;td&gt; &lt;/td&gt;&lt;td&gt;&lt;/td&gt;&lt;/tr&gt;</v>
      </c>
      <c r="Q2512" s="106" t="str">
        <f>IF(PayItems[[#This Row],[Date Added / Modified]]&gt;0,TEXT(PayItems[[#This Row],[Date Added / Modified]],"m/d/yyy"),"")</f>
        <v/>
      </c>
    </row>
    <row r="2513" spans="1:17" x14ac:dyDescent="0.2">
      <c r="A2513" s="6" t="s">
        <v>5497</v>
      </c>
      <c r="B2513" s="6" t="s">
        <v>5498</v>
      </c>
      <c r="C2513" s="6" t="s">
        <v>110</v>
      </c>
      <c r="D2513" s="6" t="s">
        <v>5499</v>
      </c>
      <c r="E2513" s="8" t="s">
        <v>63</v>
      </c>
      <c r="F2513" s="8">
        <v>0</v>
      </c>
      <c r="G2513" s="8">
        <v>3</v>
      </c>
      <c r="H2513" s="6" t="s">
        <v>344</v>
      </c>
      <c r="I2513" s="176" t="s">
        <v>11389</v>
      </c>
      <c r="J2513" s="176" t="s">
        <v>11389</v>
      </c>
      <c r="K2513" s="176" t="s">
        <v>11388</v>
      </c>
      <c r="L2513" s="8">
        <v>14</v>
      </c>
      <c r="M2513" s="116"/>
      <c r="P25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&lt;tr&gt;&lt;td&gt;61701-4400&lt;/td&gt;&lt;td&gt;Guardrail system SBLG&lt;/td&gt;&lt;td&gt;m&lt;/td&gt;&lt;td&gt;GUARDRAIL SYSTEM SBLG&lt;/td&gt;&lt;td&gt;LNFT&lt;/td&gt;&lt;td&gt;0&lt;/td&gt;&lt;td&gt;3&lt;/td&gt;&lt;td&gt;N&lt;/td&gt;&lt;td&gt; &lt;/td&gt;&lt;td&gt;&lt;/td&gt;&lt;/tr&gt;</v>
      </c>
      <c r="Q2513" s="106" t="str">
        <f>IF(PayItems[[#This Row],[Date Added / Modified]]&gt;0,TEXT(PayItems[[#This Row],[Date Added / Modified]],"m/d/yyy"),"")</f>
        <v/>
      </c>
    </row>
    <row r="2514" spans="1:17" x14ac:dyDescent="0.2">
      <c r="A2514" s="6" t="s">
        <v>5500</v>
      </c>
      <c r="B2514" s="6" t="s">
        <v>5501</v>
      </c>
      <c r="C2514" s="6" t="s">
        <v>110</v>
      </c>
      <c r="D2514" s="6" t="s">
        <v>5502</v>
      </c>
      <c r="E2514" s="8" t="s">
        <v>63</v>
      </c>
      <c r="F2514" s="8">
        <v>0</v>
      </c>
      <c r="G2514" s="8">
        <v>3</v>
      </c>
      <c r="H2514" s="6" t="s">
        <v>344</v>
      </c>
      <c r="I2514" s="176" t="s">
        <v>11389</v>
      </c>
      <c r="J2514" s="176" t="s">
        <v>11389</v>
      </c>
      <c r="K2514" s="176" t="s">
        <v>11388</v>
      </c>
      <c r="L2514" s="8">
        <v>14</v>
      </c>
      <c r="M2514" s="116"/>
      <c r="P25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&lt;tr&gt;&lt;td&gt;61701-4450&lt;/td&gt;&lt;td&gt;Guardrail system SBLG, removable rail&lt;/td&gt;&lt;td&gt;m&lt;/td&gt;&lt;td&gt;GUARDRAIL SYSTEM SBLG, REMOVABLE RAIL&lt;/td&gt;&lt;td&gt;LNFT&lt;/td&gt;&lt;td&gt;0&lt;/td&gt;&lt;td&gt;3&lt;/td&gt;&lt;td&gt;N&lt;/td&gt;&lt;td&gt; &lt;/td&gt;&lt;td&gt;&lt;/td&gt;&lt;/tr&gt;</v>
      </c>
      <c r="Q2514" s="106" t="str">
        <f>IF(PayItems[[#This Row],[Date Added / Modified]]&gt;0,TEXT(PayItems[[#This Row],[Date Added / Modified]],"m/d/yyy"),"")</f>
        <v/>
      </c>
    </row>
    <row r="2515" spans="1:17" x14ac:dyDescent="0.2">
      <c r="A2515" s="13" t="s">
        <v>9984</v>
      </c>
      <c r="B2515" s="34" t="s">
        <v>10255</v>
      </c>
      <c r="C2515" s="13" t="s">
        <v>110</v>
      </c>
      <c r="D2515" s="34" t="s">
        <v>10526</v>
      </c>
      <c r="E2515" s="33" t="s">
        <v>63</v>
      </c>
      <c r="F2515" s="35">
        <v>0</v>
      </c>
      <c r="G2515" s="35">
        <v>3</v>
      </c>
      <c r="H2515" t="s">
        <v>344</v>
      </c>
      <c r="I2515" s="176" t="s">
        <v>11389</v>
      </c>
      <c r="J2515" s="176" t="s">
        <v>11389</v>
      </c>
      <c r="K2515" s="176" t="s">
        <v>11388</v>
      </c>
      <c r="L2515" s="8">
        <v>14</v>
      </c>
      <c r="M2515" s="119">
        <v>41869</v>
      </c>
      <c r="N2515" s="106" t="s">
        <v>9977</v>
      </c>
      <c r="O2515" s="106"/>
      <c r="P25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&lt;tr&gt;&lt;td&gt;61701-4500&lt;/td&gt;&lt;td&gt;Guardrail system MGS, type 2, class A steel posts&lt;/td&gt;&lt;td&gt;m&lt;/td&gt;&lt;td&gt;GUARDRAIL SYSTEM MGS, TYPE 2, CLASS A STEEL POSTS&lt;/td&gt;&lt;td&gt;LNFT&lt;/td&gt;&lt;td&gt;0&lt;/td&gt;&lt;td&gt;3&lt;/td&gt;&lt;td&gt;N&lt;/td&gt;&lt;td&gt;8/18/2014&lt;/td&gt;&lt;td&gt;&lt;/td&gt;&lt;/tr&gt;</v>
      </c>
      <c r="Q2515" s="106" t="str">
        <f>IF(PayItems[[#This Row],[Date Added / Modified]]&gt;0,TEXT(PayItems[[#This Row],[Date Added / Modified]],"m/d/yyy"),"")</f>
        <v>8/18/2014</v>
      </c>
    </row>
    <row r="2516" spans="1:17" x14ac:dyDescent="0.2">
      <c r="A2516" s="13" t="s">
        <v>9985</v>
      </c>
      <c r="B2516" s="34" t="s">
        <v>10256</v>
      </c>
      <c r="C2516" s="13" t="s">
        <v>110</v>
      </c>
      <c r="D2516" s="34" t="s">
        <v>10527</v>
      </c>
      <c r="E2516" s="33" t="s">
        <v>63</v>
      </c>
      <c r="F2516" s="35">
        <v>0</v>
      </c>
      <c r="G2516" s="35">
        <v>3</v>
      </c>
      <c r="H2516" t="s">
        <v>344</v>
      </c>
      <c r="I2516" s="176" t="s">
        <v>11389</v>
      </c>
      <c r="J2516" s="176" t="s">
        <v>11389</v>
      </c>
      <c r="K2516" s="176" t="s">
        <v>11388</v>
      </c>
      <c r="L2516" s="8">
        <v>14</v>
      </c>
      <c r="M2516" s="119">
        <v>41869</v>
      </c>
      <c r="N2516" s="106" t="s">
        <v>9977</v>
      </c>
      <c r="O2516" s="106"/>
      <c r="P25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&lt;tr&gt;&lt;td&gt;61701-4550&lt;/td&gt;&lt;td&gt;Guardrail system MGS, type 2, class A wood posts&lt;/td&gt;&lt;td&gt;m&lt;/td&gt;&lt;td&gt;GUARDRAIL SYSTEM MGS, TYPE 2, CLASS A WOOD POSTS&lt;/td&gt;&lt;td&gt;LNFT&lt;/td&gt;&lt;td&gt;0&lt;/td&gt;&lt;td&gt;3&lt;/td&gt;&lt;td&gt;N&lt;/td&gt;&lt;td&gt;8/18/2014&lt;/td&gt;&lt;td&gt;&lt;/td&gt;&lt;/tr&gt;</v>
      </c>
      <c r="Q2516" s="106" t="str">
        <f>IF(PayItems[[#This Row],[Date Added / Modified]]&gt;0,TEXT(PayItems[[#This Row],[Date Added / Modified]],"m/d/yyy"),"")</f>
        <v>8/18/2014</v>
      </c>
    </row>
    <row r="2517" spans="1:17" x14ac:dyDescent="0.2">
      <c r="A2517" s="13" t="s">
        <v>9986</v>
      </c>
      <c r="B2517" s="34" t="s">
        <v>10257</v>
      </c>
      <c r="C2517" s="13" t="s">
        <v>110</v>
      </c>
      <c r="D2517" s="34" t="s">
        <v>10528</v>
      </c>
      <c r="E2517" s="33" t="s">
        <v>63</v>
      </c>
      <c r="F2517" s="35">
        <v>0</v>
      </c>
      <c r="G2517" s="35">
        <v>3</v>
      </c>
      <c r="H2517" t="s">
        <v>344</v>
      </c>
      <c r="I2517" s="176" t="s">
        <v>11389</v>
      </c>
      <c r="J2517" s="176" t="s">
        <v>11389</v>
      </c>
      <c r="K2517" s="176" t="s">
        <v>11388</v>
      </c>
      <c r="L2517" s="8">
        <v>14</v>
      </c>
      <c r="M2517" s="119">
        <v>41869</v>
      </c>
      <c r="N2517" s="106" t="s">
        <v>9977</v>
      </c>
      <c r="O2517" s="106"/>
      <c r="P25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&lt;tr&gt;&lt;td&gt;61701-4600&lt;/td&gt;&lt;td&gt;Guardrail system MGS, type 2, class A steel or wood posts&lt;/td&gt;&lt;td&gt;m&lt;/td&gt;&lt;td&gt;GUARDRAIL SYSTEM MGS, TYPE 2, CLASS A STEEL OR WOOD POSTS&lt;/td&gt;&lt;td&gt;LNFT&lt;/td&gt;&lt;td&gt;0&lt;/td&gt;&lt;td&gt;3&lt;/td&gt;&lt;td&gt;N&lt;/td&gt;&lt;td&gt;8/18/2014&lt;/td&gt;&lt;td&gt;&lt;/td&gt;&lt;/tr&gt;</v>
      </c>
      <c r="Q2517" s="106" t="str">
        <f>IF(PayItems[[#This Row],[Date Added / Modified]]&gt;0,TEXT(PayItems[[#This Row],[Date Added / Modified]],"m/d/yyy"),"")</f>
        <v>8/18/2014</v>
      </c>
    </row>
    <row r="2518" spans="1:17" x14ac:dyDescent="0.2">
      <c r="A2518" s="13" t="s">
        <v>9987</v>
      </c>
      <c r="B2518" s="34" t="s">
        <v>10258</v>
      </c>
      <c r="C2518" s="13" t="s">
        <v>110</v>
      </c>
      <c r="D2518" s="34" t="s">
        <v>10529</v>
      </c>
      <c r="E2518" s="33" t="s">
        <v>63</v>
      </c>
      <c r="F2518" s="35">
        <v>0</v>
      </c>
      <c r="G2518" s="35">
        <v>3</v>
      </c>
      <c r="H2518" t="s">
        <v>344</v>
      </c>
      <c r="I2518" s="176" t="s">
        <v>11389</v>
      </c>
      <c r="J2518" s="176" t="s">
        <v>11389</v>
      </c>
      <c r="K2518" s="176" t="s">
        <v>11388</v>
      </c>
      <c r="L2518" s="8">
        <v>14</v>
      </c>
      <c r="M2518" s="119">
        <v>41869</v>
      </c>
      <c r="N2518" s="106" t="s">
        <v>9977</v>
      </c>
      <c r="O2518" s="106"/>
      <c r="P25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&lt;tr&gt;&lt;td&gt;61701-4650&lt;/td&gt;&lt;td&gt;Guardrail system MGS, type 2, class B steel posts&lt;/td&gt;&lt;td&gt;m&lt;/td&gt;&lt;td&gt;GUARDRAIL SYSTEM MGS, TYPE 2, CLASS B STEEL POSTS&lt;/td&gt;&lt;td&gt;LNFT&lt;/td&gt;&lt;td&gt;0&lt;/td&gt;&lt;td&gt;3&lt;/td&gt;&lt;td&gt;N&lt;/td&gt;&lt;td&gt;8/18/2014&lt;/td&gt;&lt;td&gt;&lt;/td&gt;&lt;/tr&gt;</v>
      </c>
      <c r="Q2518" s="106" t="str">
        <f>IF(PayItems[[#This Row],[Date Added / Modified]]&gt;0,TEXT(PayItems[[#This Row],[Date Added / Modified]],"m/d/yyy"),"")</f>
        <v>8/18/2014</v>
      </c>
    </row>
    <row r="2519" spans="1:17" x14ac:dyDescent="0.2">
      <c r="A2519" s="13" t="s">
        <v>9988</v>
      </c>
      <c r="B2519" s="34" t="s">
        <v>10259</v>
      </c>
      <c r="C2519" s="13" t="s">
        <v>110</v>
      </c>
      <c r="D2519" s="34" t="s">
        <v>10530</v>
      </c>
      <c r="E2519" s="33" t="s">
        <v>63</v>
      </c>
      <c r="F2519" s="35">
        <v>0</v>
      </c>
      <c r="G2519" s="35">
        <v>3</v>
      </c>
      <c r="H2519" t="s">
        <v>344</v>
      </c>
      <c r="I2519" s="176" t="s">
        <v>11389</v>
      </c>
      <c r="J2519" s="176" t="s">
        <v>11389</v>
      </c>
      <c r="K2519" s="176" t="s">
        <v>11388</v>
      </c>
      <c r="L2519" s="8">
        <v>14</v>
      </c>
      <c r="M2519" s="119">
        <v>41869</v>
      </c>
      <c r="N2519" s="106" t="s">
        <v>9977</v>
      </c>
      <c r="O2519" s="106"/>
      <c r="P25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&lt;tr&gt;&lt;td&gt;61701-4700&lt;/td&gt;&lt;td&gt;Guardrail system MGS, type 2, class B wood posts&lt;/td&gt;&lt;td&gt;m&lt;/td&gt;&lt;td&gt;GUARDRAIL SYSTEM MGS, TYPE 2, CLASS B WOOD POSTS&lt;/td&gt;&lt;td&gt;LNFT&lt;/td&gt;&lt;td&gt;0&lt;/td&gt;&lt;td&gt;3&lt;/td&gt;&lt;td&gt;N&lt;/td&gt;&lt;td&gt;8/18/2014&lt;/td&gt;&lt;td&gt;&lt;/td&gt;&lt;/tr&gt;</v>
      </c>
      <c r="Q2519" s="106" t="str">
        <f>IF(PayItems[[#This Row],[Date Added / Modified]]&gt;0,TEXT(PayItems[[#This Row],[Date Added / Modified]],"m/d/yyy"),"")</f>
        <v>8/18/2014</v>
      </c>
    </row>
    <row r="2520" spans="1:17" x14ac:dyDescent="0.2">
      <c r="A2520" s="13" t="s">
        <v>9989</v>
      </c>
      <c r="B2520" s="34" t="s">
        <v>10260</v>
      </c>
      <c r="C2520" s="13" t="s">
        <v>110</v>
      </c>
      <c r="D2520" s="34" t="s">
        <v>10531</v>
      </c>
      <c r="E2520" s="33" t="s">
        <v>63</v>
      </c>
      <c r="F2520" s="35">
        <v>0</v>
      </c>
      <c r="G2520" s="35">
        <v>3</v>
      </c>
      <c r="H2520" t="s">
        <v>344</v>
      </c>
      <c r="I2520" s="176" t="s">
        <v>11389</v>
      </c>
      <c r="J2520" s="176" t="s">
        <v>11389</v>
      </c>
      <c r="K2520" s="176" t="s">
        <v>11388</v>
      </c>
      <c r="L2520" s="8">
        <v>14</v>
      </c>
      <c r="M2520" s="119">
        <v>41869</v>
      </c>
      <c r="N2520" s="106" t="s">
        <v>9977</v>
      </c>
      <c r="O2520" s="106"/>
      <c r="P25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&lt;tr&gt;&lt;td&gt;61701-4750&lt;/td&gt;&lt;td&gt;Guardrail system MGS, type 2, class B steel or wood posts&lt;/td&gt;&lt;td&gt;m&lt;/td&gt;&lt;td&gt;GUARDRAIL SYSTEM MGS, TYPE 2, CLASS B STEEL OR WOOD POSTS&lt;/td&gt;&lt;td&gt;LNFT&lt;/td&gt;&lt;td&gt;0&lt;/td&gt;&lt;td&gt;3&lt;/td&gt;&lt;td&gt;N&lt;/td&gt;&lt;td&gt;8/18/2014&lt;/td&gt;&lt;td&gt;&lt;/td&gt;&lt;/tr&gt;</v>
      </c>
      <c r="Q2520" s="106" t="str">
        <f>IF(PayItems[[#This Row],[Date Added / Modified]]&gt;0,TEXT(PayItems[[#This Row],[Date Added / Modified]],"m/d/yyy"),"")</f>
        <v>8/18/2014</v>
      </c>
    </row>
    <row r="2521" spans="1:17" x14ac:dyDescent="0.2">
      <c r="A2521" s="13" t="s">
        <v>9990</v>
      </c>
      <c r="B2521" s="34" t="s">
        <v>10261</v>
      </c>
      <c r="C2521" s="13" t="s">
        <v>110</v>
      </c>
      <c r="D2521" s="34" t="s">
        <v>10532</v>
      </c>
      <c r="E2521" s="33" t="s">
        <v>63</v>
      </c>
      <c r="F2521" s="35">
        <v>0</v>
      </c>
      <c r="G2521" s="35">
        <v>3</v>
      </c>
      <c r="H2521" t="s">
        <v>344</v>
      </c>
      <c r="I2521" s="176" t="s">
        <v>11389</v>
      </c>
      <c r="J2521" s="176" t="s">
        <v>11389</v>
      </c>
      <c r="K2521" s="176" t="s">
        <v>11388</v>
      </c>
      <c r="L2521" s="8">
        <v>14</v>
      </c>
      <c r="M2521" s="119">
        <v>41869</v>
      </c>
      <c r="N2521" s="106" t="s">
        <v>9977</v>
      </c>
      <c r="O2521" s="106"/>
      <c r="P25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&lt;tr&gt;&lt;td&gt;61701-4800&lt;/td&gt;&lt;td&gt;Guardrail system MGS, type 3, class A steel posts&lt;/td&gt;&lt;td&gt;m&lt;/td&gt;&lt;td&gt;GUARDRAIL SYSTEM MGS, TYPE 3, CLASS A STEEL POSTS&lt;/td&gt;&lt;td&gt;LNFT&lt;/td&gt;&lt;td&gt;0&lt;/td&gt;&lt;td&gt;3&lt;/td&gt;&lt;td&gt;N&lt;/td&gt;&lt;td&gt;8/18/2014&lt;/td&gt;&lt;td&gt;&lt;/td&gt;&lt;/tr&gt;</v>
      </c>
      <c r="Q2521" s="106" t="str">
        <f>IF(PayItems[[#This Row],[Date Added / Modified]]&gt;0,TEXT(PayItems[[#This Row],[Date Added / Modified]],"m/d/yyy"),"")</f>
        <v>8/18/2014</v>
      </c>
    </row>
    <row r="2522" spans="1:17" x14ac:dyDescent="0.2">
      <c r="A2522" s="13" t="s">
        <v>9991</v>
      </c>
      <c r="B2522" s="34" t="s">
        <v>10262</v>
      </c>
      <c r="C2522" s="13" t="s">
        <v>110</v>
      </c>
      <c r="D2522" s="34" t="s">
        <v>10533</v>
      </c>
      <c r="E2522" s="33" t="s">
        <v>63</v>
      </c>
      <c r="F2522" s="35">
        <v>0</v>
      </c>
      <c r="G2522" s="35">
        <v>3</v>
      </c>
      <c r="H2522" t="s">
        <v>344</v>
      </c>
      <c r="I2522" s="176" t="s">
        <v>11389</v>
      </c>
      <c r="J2522" s="176" t="s">
        <v>11389</v>
      </c>
      <c r="K2522" s="176" t="s">
        <v>11388</v>
      </c>
      <c r="L2522" s="8">
        <v>14</v>
      </c>
      <c r="M2522" s="119">
        <v>41869</v>
      </c>
      <c r="N2522" s="106" t="s">
        <v>9977</v>
      </c>
      <c r="O2522" s="106"/>
      <c r="P25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&lt;tr&gt;&lt;td&gt;61701-4850&lt;/td&gt;&lt;td&gt;Guardrail system MGS, type 3, class A wood posts&lt;/td&gt;&lt;td&gt;m&lt;/td&gt;&lt;td&gt;GUARDRAIL SYSTEM MGS, TYPE 3, CLASS A WOOD POSTS&lt;/td&gt;&lt;td&gt;LNFT&lt;/td&gt;&lt;td&gt;0&lt;/td&gt;&lt;td&gt;3&lt;/td&gt;&lt;td&gt;N&lt;/td&gt;&lt;td&gt;8/18/2014&lt;/td&gt;&lt;td&gt;&lt;/td&gt;&lt;/tr&gt;</v>
      </c>
      <c r="Q2522" s="106" t="str">
        <f>IF(PayItems[[#This Row],[Date Added / Modified]]&gt;0,TEXT(PayItems[[#This Row],[Date Added / Modified]],"m/d/yyy"),"")</f>
        <v>8/18/2014</v>
      </c>
    </row>
    <row r="2523" spans="1:17" x14ac:dyDescent="0.2">
      <c r="A2523" s="13" t="s">
        <v>9992</v>
      </c>
      <c r="B2523" s="34" t="s">
        <v>10263</v>
      </c>
      <c r="C2523" s="13" t="s">
        <v>110</v>
      </c>
      <c r="D2523" s="34" t="s">
        <v>10534</v>
      </c>
      <c r="E2523" s="33" t="s">
        <v>63</v>
      </c>
      <c r="F2523" s="35">
        <v>0</v>
      </c>
      <c r="G2523" s="35">
        <v>3</v>
      </c>
      <c r="H2523" t="s">
        <v>344</v>
      </c>
      <c r="I2523" s="176" t="s">
        <v>11389</v>
      </c>
      <c r="J2523" s="176" t="s">
        <v>11389</v>
      </c>
      <c r="K2523" s="176" t="s">
        <v>11388</v>
      </c>
      <c r="L2523" s="8">
        <v>14</v>
      </c>
      <c r="M2523" s="119">
        <v>41869</v>
      </c>
      <c r="N2523" s="106" t="s">
        <v>9977</v>
      </c>
      <c r="O2523" s="106"/>
      <c r="P25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&lt;tr&gt;&lt;td&gt;61701-4900&lt;/td&gt;&lt;td&gt;Guardrail system MGS, type 3, class A steel or wood posts&lt;/td&gt;&lt;td&gt;m&lt;/td&gt;&lt;td&gt;GUARDRAIL SYSTEM MGS, TYPE 3, CLASS A STEEL OR WOOD POSTS&lt;/td&gt;&lt;td&gt;LNFT&lt;/td&gt;&lt;td&gt;0&lt;/td&gt;&lt;td&gt;3&lt;/td&gt;&lt;td&gt;N&lt;/td&gt;&lt;td&gt;8/18/2014&lt;/td&gt;&lt;td&gt;&lt;/td&gt;&lt;/tr&gt;</v>
      </c>
      <c r="Q2523" s="106" t="str">
        <f>IF(PayItems[[#This Row],[Date Added / Modified]]&gt;0,TEXT(PayItems[[#This Row],[Date Added / Modified]],"m/d/yyy"),"")</f>
        <v>8/18/2014</v>
      </c>
    </row>
    <row r="2524" spans="1:17" x14ac:dyDescent="0.2">
      <c r="A2524" s="13" t="s">
        <v>9993</v>
      </c>
      <c r="B2524" s="34" t="s">
        <v>10264</v>
      </c>
      <c r="C2524" s="13" t="s">
        <v>110</v>
      </c>
      <c r="D2524" s="34" t="s">
        <v>10535</v>
      </c>
      <c r="E2524" s="33" t="s">
        <v>63</v>
      </c>
      <c r="F2524" s="35">
        <v>0</v>
      </c>
      <c r="G2524" s="35">
        <v>3</v>
      </c>
      <c r="H2524" t="s">
        <v>344</v>
      </c>
      <c r="I2524" s="176" t="s">
        <v>11389</v>
      </c>
      <c r="J2524" s="176" t="s">
        <v>11389</v>
      </c>
      <c r="K2524" s="176" t="s">
        <v>11388</v>
      </c>
      <c r="L2524" s="8">
        <v>14</v>
      </c>
      <c r="M2524" s="119">
        <v>41869</v>
      </c>
      <c r="N2524" s="106" t="s">
        <v>9977</v>
      </c>
      <c r="O2524" s="106"/>
      <c r="P25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&lt;tr&gt;&lt;td&gt;61701-4950&lt;/td&gt;&lt;td&gt;Guardrail system MGS, type 3, class B steel posts&lt;/td&gt;&lt;td&gt;m&lt;/td&gt;&lt;td&gt;GUARDRAIL SYSTEM MGS, TYPE 3, CLASS B STEEL POSTS&lt;/td&gt;&lt;td&gt;LNFT&lt;/td&gt;&lt;td&gt;0&lt;/td&gt;&lt;td&gt;3&lt;/td&gt;&lt;td&gt;N&lt;/td&gt;&lt;td&gt;8/18/2014&lt;/td&gt;&lt;td&gt;&lt;/td&gt;&lt;/tr&gt;</v>
      </c>
      <c r="Q2524" s="106" t="str">
        <f>IF(PayItems[[#This Row],[Date Added / Modified]]&gt;0,TEXT(PayItems[[#This Row],[Date Added / Modified]],"m/d/yyy"),"")</f>
        <v>8/18/2014</v>
      </c>
    </row>
    <row r="2525" spans="1:17" x14ac:dyDescent="0.2">
      <c r="A2525" s="13" t="s">
        <v>9994</v>
      </c>
      <c r="B2525" s="34" t="s">
        <v>10265</v>
      </c>
      <c r="C2525" s="13" t="s">
        <v>110</v>
      </c>
      <c r="D2525" s="34" t="s">
        <v>10536</v>
      </c>
      <c r="E2525" s="33" t="s">
        <v>63</v>
      </c>
      <c r="F2525" s="35">
        <v>0</v>
      </c>
      <c r="G2525" s="35">
        <v>3</v>
      </c>
      <c r="H2525" t="s">
        <v>344</v>
      </c>
      <c r="I2525" s="176" t="s">
        <v>11389</v>
      </c>
      <c r="J2525" s="176" t="s">
        <v>11389</v>
      </c>
      <c r="K2525" s="176" t="s">
        <v>11388</v>
      </c>
      <c r="L2525" s="8">
        <v>14</v>
      </c>
      <c r="M2525" s="119">
        <v>41869</v>
      </c>
      <c r="N2525" s="106" t="s">
        <v>9977</v>
      </c>
      <c r="O2525" s="106"/>
      <c r="P25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&lt;tr&gt;&lt;td&gt;61701-5000&lt;/td&gt;&lt;td&gt;Guardrail system MGS, type 3, class B wood posts&lt;/td&gt;&lt;td&gt;m&lt;/td&gt;&lt;td&gt;GUARDRAIL SYSTEM MGS, TYPE 3, CLASS B WOOD POSTS&lt;/td&gt;&lt;td&gt;LNFT&lt;/td&gt;&lt;td&gt;0&lt;/td&gt;&lt;td&gt;3&lt;/td&gt;&lt;td&gt;N&lt;/td&gt;&lt;td&gt;8/18/2014&lt;/td&gt;&lt;td&gt;&lt;/td&gt;&lt;/tr&gt;</v>
      </c>
      <c r="Q2525" s="106" t="str">
        <f>IF(PayItems[[#This Row],[Date Added / Modified]]&gt;0,TEXT(PayItems[[#This Row],[Date Added / Modified]],"m/d/yyy"),"")</f>
        <v>8/18/2014</v>
      </c>
    </row>
    <row r="2526" spans="1:17" x14ac:dyDescent="0.2">
      <c r="A2526" s="13" t="s">
        <v>9995</v>
      </c>
      <c r="B2526" s="34" t="s">
        <v>10266</v>
      </c>
      <c r="C2526" s="13" t="s">
        <v>110</v>
      </c>
      <c r="D2526" s="34" t="s">
        <v>10537</v>
      </c>
      <c r="E2526" s="33" t="s">
        <v>63</v>
      </c>
      <c r="F2526" s="35">
        <v>0</v>
      </c>
      <c r="G2526" s="35">
        <v>3</v>
      </c>
      <c r="H2526" t="s">
        <v>344</v>
      </c>
      <c r="I2526" s="176" t="s">
        <v>11389</v>
      </c>
      <c r="J2526" s="176" t="s">
        <v>11389</v>
      </c>
      <c r="K2526" s="176" t="s">
        <v>11388</v>
      </c>
      <c r="L2526" s="8">
        <v>14</v>
      </c>
      <c r="M2526" s="119">
        <v>41869</v>
      </c>
      <c r="N2526" s="106" t="s">
        <v>9977</v>
      </c>
      <c r="O2526" s="106"/>
      <c r="P25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&lt;tr&gt;&lt;td&gt;61701-5050&lt;/td&gt;&lt;td&gt;Guardrail system MGS, type 3, class B steel or wood posts&lt;/td&gt;&lt;td&gt;m&lt;/td&gt;&lt;td&gt;GUARDRAIL SYSTEM MGS, TYPE 3, CLASS B STEEL OR WOOD POSTS&lt;/td&gt;&lt;td&gt;LNFT&lt;/td&gt;&lt;td&gt;0&lt;/td&gt;&lt;td&gt;3&lt;/td&gt;&lt;td&gt;N&lt;/td&gt;&lt;td&gt;8/18/2014&lt;/td&gt;&lt;td&gt;&lt;/td&gt;&lt;/tr&gt;</v>
      </c>
      <c r="Q2526" s="106" t="str">
        <f>IF(PayItems[[#This Row],[Date Added / Modified]]&gt;0,TEXT(PayItems[[#This Row],[Date Added / Modified]],"m/d/yyy"),"")</f>
        <v>8/18/2014</v>
      </c>
    </row>
    <row r="2527" spans="1:17" x14ac:dyDescent="0.2">
      <c r="A2527" s="13" t="s">
        <v>9996</v>
      </c>
      <c r="B2527" s="34" t="s">
        <v>10267</v>
      </c>
      <c r="C2527" s="13" t="s">
        <v>110</v>
      </c>
      <c r="D2527" s="34" t="s">
        <v>10538</v>
      </c>
      <c r="E2527" s="33" t="s">
        <v>63</v>
      </c>
      <c r="F2527" s="35">
        <v>0</v>
      </c>
      <c r="G2527" s="35">
        <v>3</v>
      </c>
      <c r="H2527" t="s">
        <v>344</v>
      </c>
      <c r="I2527" s="176" t="s">
        <v>11389</v>
      </c>
      <c r="J2527" s="176" t="s">
        <v>11389</v>
      </c>
      <c r="K2527" s="176" t="s">
        <v>11388</v>
      </c>
      <c r="L2527" s="8">
        <v>14</v>
      </c>
      <c r="M2527" s="119">
        <v>41869</v>
      </c>
      <c r="N2527" s="106" t="s">
        <v>9977</v>
      </c>
      <c r="O2527" s="106"/>
      <c r="P25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&lt;tr&gt;&lt;td&gt;61701-5100&lt;/td&gt;&lt;td&gt;Guardrail system MGS, type 4, class B steel posts&lt;/td&gt;&lt;td&gt;m&lt;/td&gt;&lt;td&gt;GUARDRAIL SYSTEM MGS, TYPE 4, CLASS B STEEL POSTS&lt;/td&gt;&lt;td&gt;LNFT&lt;/td&gt;&lt;td&gt;0&lt;/td&gt;&lt;td&gt;3&lt;/td&gt;&lt;td&gt;N&lt;/td&gt;&lt;td&gt;8/18/2014&lt;/td&gt;&lt;td&gt;&lt;/td&gt;&lt;/tr&gt;</v>
      </c>
      <c r="Q2527" s="106" t="str">
        <f>IF(PayItems[[#This Row],[Date Added / Modified]]&gt;0,TEXT(PayItems[[#This Row],[Date Added / Modified]],"m/d/yyy"),"")</f>
        <v>8/18/2014</v>
      </c>
    </row>
    <row r="2528" spans="1:17" x14ac:dyDescent="0.2">
      <c r="A2528" s="13" t="s">
        <v>9997</v>
      </c>
      <c r="B2528" s="34" t="s">
        <v>10268</v>
      </c>
      <c r="C2528" s="13" t="s">
        <v>110</v>
      </c>
      <c r="D2528" s="34" t="s">
        <v>10539</v>
      </c>
      <c r="E2528" s="33" t="s">
        <v>63</v>
      </c>
      <c r="F2528" s="35">
        <v>0</v>
      </c>
      <c r="G2528" s="35">
        <v>3</v>
      </c>
      <c r="H2528" t="s">
        <v>344</v>
      </c>
      <c r="I2528" s="176" t="s">
        <v>11389</v>
      </c>
      <c r="J2528" s="176" t="s">
        <v>11389</v>
      </c>
      <c r="K2528" s="176" t="s">
        <v>11388</v>
      </c>
      <c r="L2528" s="8">
        <v>14</v>
      </c>
      <c r="M2528" s="119">
        <v>41869</v>
      </c>
      <c r="N2528" s="106" t="s">
        <v>9977</v>
      </c>
      <c r="O2528" s="106"/>
      <c r="P25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&lt;tr&gt;&lt;td&gt;61701-5150&lt;/td&gt;&lt;td&gt;Guardrail system MGS, type 4, class B wood posts&lt;/td&gt;&lt;td&gt;m&lt;/td&gt;&lt;td&gt;GUARDRAIL SYSTEM MGS, TYPE 4, CLASS B WOOD POSTS&lt;/td&gt;&lt;td&gt;LNFT&lt;/td&gt;&lt;td&gt;0&lt;/td&gt;&lt;td&gt;3&lt;/td&gt;&lt;td&gt;N&lt;/td&gt;&lt;td&gt;8/18/2014&lt;/td&gt;&lt;td&gt;&lt;/td&gt;&lt;/tr&gt;</v>
      </c>
      <c r="Q2528" s="106" t="str">
        <f>IF(PayItems[[#This Row],[Date Added / Modified]]&gt;0,TEXT(PayItems[[#This Row],[Date Added / Modified]],"m/d/yyy"),"")</f>
        <v>8/18/2014</v>
      </c>
    </row>
    <row r="2529" spans="1:17" x14ac:dyDescent="0.2">
      <c r="A2529" s="13" t="s">
        <v>9998</v>
      </c>
      <c r="B2529" s="34" t="s">
        <v>10269</v>
      </c>
      <c r="C2529" s="13" t="s">
        <v>110</v>
      </c>
      <c r="D2529" s="34" t="s">
        <v>10540</v>
      </c>
      <c r="E2529" s="33" t="s">
        <v>63</v>
      </c>
      <c r="F2529" s="35">
        <v>0</v>
      </c>
      <c r="G2529" s="35">
        <v>3</v>
      </c>
      <c r="H2529" t="s">
        <v>344</v>
      </c>
      <c r="I2529" s="176" t="s">
        <v>11389</v>
      </c>
      <c r="J2529" s="176" t="s">
        <v>11389</v>
      </c>
      <c r="K2529" s="176" t="s">
        <v>11388</v>
      </c>
      <c r="L2529" s="8">
        <v>14</v>
      </c>
      <c r="M2529" s="119">
        <v>41869</v>
      </c>
      <c r="N2529" s="106" t="s">
        <v>9977</v>
      </c>
      <c r="O2529" s="106"/>
      <c r="P25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&lt;tr&gt;&lt;td&gt;61701-5200&lt;/td&gt;&lt;td&gt;Guardrail system MGS, type 4, class B steel or wood posts&lt;/td&gt;&lt;td&gt;m&lt;/td&gt;&lt;td&gt;GUARDRAIL SYSTEM MGS, TYPE 4, CLASS B STEEL OR WOOD POSTS&lt;/td&gt;&lt;td&gt;LNFT&lt;/td&gt;&lt;td&gt;0&lt;/td&gt;&lt;td&gt;3&lt;/td&gt;&lt;td&gt;N&lt;/td&gt;&lt;td&gt;8/18/2014&lt;/td&gt;&lt;td&gt;&lt;/td&gt;&lt;/tr&gt;</v>
      </c>
      <c r="Q2529" s="106" t="str">
        <f>IF(PayItems[[#This Row],[Date Added / Modified]]&gt;0,TEXT(PayItems[[#This Row],[Date Added / Modified]],"m/d/yyy"),"")</f>
        <v>8/18/2014</v>
      </c>
    </row>
    <row r="2530" spans="1:17" x14ac:dyDescent="0.2">
      <c r="A2530" s="6" t="s">
        <v>5503</v>
      </c>
      <c r="B2530" s="6" t="s">
        <v>5504</v>
      </c>
      <c r="C2530" s="6" t="s">
        <v>6</v>
      </c>
      <c r="D2530" s="6" t="s">
        <v>5505</v>
      </c>
      <c r="E2530" s="8" t="s">
        <v>59</v>
      </c>
      <c r="F2530" s="8">
        <v>0</v>
      </c>
      <c r="G2530" s="8">
        <v>3</v>
      </c>
      <c r="H2530" s="6" t="s">
        <v>344</v>
      </c>
      <c r="I2530" s="176" t="s">
        <v>11389</v>
      </c>
      <c r="J2530" s="176" t="s">
        <v>11389</v>
      </c>
      <c r="K2530" s="176" t="s">
        <v>11388</v>
      </c>
      <c r="L2530" s="8">
        <v>14</v>
      </c>
      <c r="M2530" s="116"/>
      <c r="P25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&lt;tr&gt;&lt;td&gt;61702-0000&lt;/td&gt;&lt;td&gt;Terminal section&lt;/td&gt;&lt;td&gt;Each&lt;/td&gt;&lt;td&gt;TERMINAL SECTION&lt;/td&gt;&lt;td&gt;EACH&lt;/td&gt;&lt;td&gt;0&lt;/td&gt;&lt;td&gt;3&lt;/td&gt;&lt;td&gt;N&lt;/td&gt;&lt;td&gt; &lt;/td&gt;&lt;td&gt;&lt;/td&gt;&lt;/tr&gt;</v>
      </c>
      <c r="Q2530" s="106" t="str">
        <f>IF(PayItems[[#This Row],[Date Added / Modified]]&gt;0,TEXT(PayItems[[#This Row],[Date Added / Modified]],"m/d/yyy"),"")</f>
        <v/>
      </c>
    </row>
    <row r="2531" spans="1:17" x14ac:dyDescent="0.2">
      <c r="A2531" s="6" t="s">
        <v>5506</v>
      </c>
      <c r="B2531" s="6" t="s">
        <v>10270</v>
      </c>
      <c r="C2531" s="6" t="s">
        <v>6</v>
      </c>
      <c r="D2531" s="6" t="s">
        <v>10541</v>
      </c>
      <c r="E2531" s="8" t="s">
        <v>59</v>
      </c>
      <c r="F2531" s="8">
        <v>0</v>
      </c>
      <c r="G2531" s="8">
        <v>3</v>
      </c>
      <c r="H2531" s="6" t="s">
        <v>344</v>
      </c>
      <c r="I2531" s="176" t="s">
        <v>11389</v>
      </c>
      <c r="J2531" s="176" t="s">
        <v>11389</v>
      </c>
      <c r="K2531" s="176" t="s">
        <v>11388</v>
      </c>
      <c r="L2531" s="8">
        <v>14</v>
      </c>
      <c r="M2531" s="116"/>
      <c r="P25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&lt;tr&gt;&lt;td&gt;61702-0100&lt;/td&gt;&lt;td&gt;Terminal section, type SBT-BAT&lt;/td&gt;&lt;td&gt;Each&lt;/td&gt;&lt;td&gt;TERMINAL SECTION, TYPE SBT-BAT&lt;/td&gt;&lt;td&gt;EACH&lt;/td&gt;&lt;td&gt;0&lt;/td&gt;&lt;td&gt;3&lt;/td&gt;&lt;td&gt;N&lt;/td&gt;&lt;td&gt; &lt;/td&gt;&lt;td&gt;&lt;/td&gt;&lt;/tr&gt;</v>
      </c>
      <c r="Q2531" s="106" t="str">
        <f>IF(PayItems[[#This Row],[Date Added / Modified]]&gt;0,TEXT(PayItems[[#This Row],[Date Added / Modified]],"m/d/yyy"),"")</f>
        <v/>
      </c>
    </row>
    <row r="2532" spans="1:17" x14ac:dyDescent="0.2">
      <c r="A2532" s="6" t="s">
        <v>5507</v>
      </c>
      <c r="B2532" s="6" t="s">
        <v>10271</v>
      </c>
      <c r="C2532" s="6" t="s">
        <v>6</v>
      </c>
      <c r="D2532" s="6" t="s">
        <v>10542</v>
      </c>
      <c r="E2532" s="8" t="s">
        <v>59</v>
      </c>
      <c r="F2532" s="8">
        <v>0</v>
      </c>
      <c r="G2532" s="8">
        <v>3</v>
      </c>
      <c r="H2532" s="6" t="s">
        <v>344</v>
      </c>
      <c r="I2532" s="176" t="s">
        <v>11389</v>
      </c>
      <c r="J2532" s="176" t="s">
        <v>11389</v>
      </c>
      <c r="K2532" s="176" t="s">
        <v>11388</v>
      </c>
      <c r="L2532" s="8">
        <v>14</v>
      </c>
      <c r="M2532" s="116"/>
      <c r="P25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&lt;tr&gt;&lt;td&gt;61702-0300&lt;/td&gt;&lt;td&gt;Terminal section, type G4-BAT&lt;/td&gt;&lt;td&gt;Each&lt;/td&gt;&lt;td&gt;TERMINAL SECTION, TYPE G4-BAT&lt;/td&gt;&lt;td&gt;EACH&lt;/td&gt;&lt;td&gt;0&lt;/td&gt;&lt;td&gt;3&lt;/td&gt;&lt;td&gt;N&lt;/td&gt;&lt;td&gt; &lt;/td&gt;&lt;td&gt;&lt;/td&gt;&lt;/tr&gt;</v>
      </c>
      <c r="Q2532" s="106" t="str">
        <f>IF(PayItems[[#This Row],[Date Added / Modified]]&gt;0,TEXT(PayItems[[#This Row],[Date Added / Modified]],"m/d/yyy"),"")</f>
        <v/>
      </c>
    </row>
    <row r="2533" spans="1:17" x14ac:dyDescent="0.2">
      <c r="A2533" s="6" t="s">
        <v>5508</v>
      </c>
      <c r="B2533" s="6" t="s">
        <v>10272</v>
      </c>
      <c r="C2533" s="6" t="s">
        <v>6</v>
      </c>
      <c r="D2533" s="6" t="s">
        <v>10543</v>
      </c>
      <c r="E2533" s="8" t="s">
        <v>59</v>
      </c>
      <c r="F2533" s="8">
        <v>0</v>
      </c>
      <c r="G2533" s="8">
        <v>3</v>
      </c>
      <c r="H2533" s="6" t="s">
        <v>344</v>
      </c>
      <c r="I2533" s="176" t="s">
        <v>11389</v>
      </c>
      <c r="J2533" s="176" t="s">
        <v>11389</v>
      </c>
      <c r="K2533" s="176" t="s">
        <v>11388</v>
      </c>
      <c r="L2533" s="8">
        <v>14</v>
      </c>
      <c r="M2533" s="116"/>
      <c r="P25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&lt;tr&gt;&lt;td&gt;61702-0400&lt;/td&gt;&lt;td&gt;Terminal section, type G4-CRT&lt;/td&gt;&lt;td&gt;Each&lt;/td&gt;&lt;td&gt;TERMINAL SECTION, TYPE G4-CRT&lt;/td&gt;&lt;td&gt;EACH&lt;/td&gt;&lt;td&gt;0&lt;/td&gt;&lt;td&gt;3&lt;/td&gt;&lt;td&gt;N&lt;/td&gt;&lt;td&gt; &lt;/td&gt;&lt;td&gt;&lt;/td&gt;&lt;/tr&gt;</v>
      </c>
      <c r="Q2533" s="106" t="str">
        <f>IF(PayItems[[#This Row],[Date Added / Modified]]&gt;0,TEXT(PayItems[[#This Row],[Date Added / Modified]],"m/d/yyy"),"")</f>
        <v/>
      </c>
    </row>
    <row r="2534" spans="1:17" x14ac:dyDescent="0.2">
      <c r="A2534" s="6" t="s">
        <v>5509</v>
      </c>
      <c r="B2534" s="6" t="s">
        <v>5510</v>
      </c>
      <c r="C2534" s="6" t="s">
        <v>6</v>
      </c>
      <c r="D2534" s="6" t="s">
        <v>5511</v>
      </c>
      <c r="E2534" s="8" t="s">
        <v>59</v>
      </c>
      <c r="F2534" s="8">
        <v>0</v>
      </c>
      <c r="G2534" s="8">
        <v>3</v>
      </c>
      <c r="H2534" s="6" t="s">
        <v>344</v>
      </c>
      <c r="I2534" s="176" t="s">
        <v>11389</v>
      </c>
      <c r="J2534" s="176" t="s">
        <v>11389</v>
      </c>
      <c r="K2534" s="176" t="s">
        <v>11388</v>
      </c>
      <c r="L2534" s="8">
        <v>14</v>
      </c>
      <c r="M2534" s="116"/>
      <c r="P25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&lt;tr&gt;&lt;td&gt;61702-0510&lt;/td&gt;&lt;td&gt;Terminal section, type SBT-FAT&lt;/td&gt;&lt;td&gt;Each&lt;/td&gt;&lt;td&gt;TERMINAL SECTION, TYPE SBT-FAT&lt;/td&gt;&lt;td&gt;EACH&lt;/td&gt;&lt;td&gt;0&lt;/td&gt;&lt;td&gt;3&lt;/td&gt;&lt;td&gt;N&lt;/td&gt;&lt;td&gt; &lt;/td&gt;&lt;td&gt;&lt;/td&gt;&lt;/tr&gt;</v>
      </c>
      <c r="Q2534" s="106" t="str">
        <f>IF(PayItems[[#This Row],[Date Added / Modified]]&gt;0,TEXT(PayItems[[#This Row],[Date Added / Modified]],"m/d/yyy"),"")</f>
        <v/>
      </c>
    </row>
    <row r="2535" spans="1:17" x14ac:dyDescent="0.2">
      <c r="A2535" s="6" t="s">
        <v>5512</v>
      </c>
      <c r="B2535" s="6" t="s">
        <v>10273</v>
      </c>
      <c r="C2535" s="6" t="s">
        <v>6</v>
      </c>
      <c r="D2535" s="6" t="s">
        <v>10544</v>
      </c>
      <c r="E2535" s="8" t="s">
        <v>59</v>
      </c>
      <c r="F2535" s="8">
        <v>0</v>
      </c>
      <c r="G2535" s="8">
        <v>3</v>
      </c>
      <c r="H2535" s="6" t="s">
        <v>344</v>
      </c>
      <c r="I2535" s="176" t="s">
        <v>11389</v>
      </c>
      <c r="J2535" s="176" t="s">
        <v>11389</v>
      </c>
      <c r="K2535" s="176" t="s">
        <v>11388</v>
      </c>
      <c r="L2535" s="8">
        <v>14</v>
      </c>
      <c r="M2535" s="116"/>
      <c r="P25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&lt;tr&gt;&lt;td&gt;61702-0600&lt;/td&gt;&lt;td&gt;Terminal section, type flared&lt;/td&gt;&lt;td&gt;Each&lt;/td&gt;&lt;td&gt;TERMINAL SECTION, TYPE FLARED&lt;/td&gt;&lt;td&gt;EACH&lt;/td&gt;&lt;td&gt;0&lt;/td&gt;&lt;td&gt;3&lt;/td&gt;&lt;td&gt;N&lt;/td&gt;&lt;td&gt; &lt;/td&gt;&lt;td&gt;&lt;/td&gt;&lt;/tr&gt;</v>
      </c>
      <c r="Q2535" s="106" t="str">
        <f>IF(PayItems[[#This Row],[Date Added / Modified]]&gt;0,TEXT(PayItems[[#This Row],[Date Added / Modified]],"m/d/yyy"),"")</f>
        <v/>
      </c>
    </row>
    <row r="2536" spans="1:17" x14ac:dyDescent="0.2">
      <c r="A2536" s="6" t="s">
        <v>5513</v>
      </c>
      <c r="B2536" s="6" t="s">
        <v>5514</v>
      </c>
      <c r="C2536" s="6" t="s">
        <v>6</v>
      </c>
      <c r="D2536" s="6" t="s">
        <v>5515</v>
      </c>
      <c r="E2536" s="8" t="s">
        <v>59</v>
      </c>
      <c r="F2536" s="8">
        <v>0</v>
      </c>
      <c r="G2536" s="8">
        <v>3</v>
      </c>
      <c r="H2536" s="6" t="s">
        <v>344</v>
      </c>
      <c r="I2536" s="176" t="s">
        <v>11389</v>
      </c>
      <c r="J2536" s="176" t="s">
        <v>11389</v>
      </c>
      <c r="K2536" s="176" t="s">
        <v>11388</v>
      </c>
      <c r="L2536" s="8">
        <v>14</v>
      </c>
      <c r="M2536" s="116"/>
      <c r="P25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&lt;tr&gt;&lt;td&gt;61702-0700&lt;/td&gt;&lt;td&gt;Terminal section, type flared turned down&lt;/td&gt;&lt;td&gt;Each&lt;/td&gt;&lt;td&gt;TERMINAL SECTION, TYPE FLARED TURNED DOWN&lt;/td&gt;&lt;td&gt;EACH&lt;/td&gt;&lt;td&gt;0&lt;/td&gt;&lt;td&gt;3&lt;/td&gt;&lt;td&gt;N&lt;/td&gt;&lt;td&gt; &lt;/td&gt;&lt;td&gt;&lt;/td&gt;&lt;/tr&gt;</v>
      </c>
      <c r="Q2536" s="106" t="str">
        <f>IF(PayItems[[#This Row],[Date Added / Modified]]&gt;0,TEXT(PayItems[[#This Row],[Date Added / Modified]],"m/d/yyy"),"")</f>
        <v/>
      </c>
    </row>
    <row r="2537" spans="1:17" x14ac:dyDescent="0.2">
      <c r="A2537" s="6" t="s">
        <v>5516</v>
      </c>
      <c r="B2537" s="6" t="s">
        <v>10274</v>
      </c>
      <c r="C2537" s="6" t="s">
        <v>6</v>
      </c>
      <c r="D2537" s="6" t="s">
        <v>10545</v>
      </c>
      <c r="E2537" s="8" t="s">
        <v>59</v>
      </c>
      <c r="F2537" s="8">
        <v>0</v>
      </c>
      <c r="G2537" s="8">
        <v>3</v>
      </c>
      <c r="H2537" s="6" t="s">
        <v>344</v>
      </c>
      <c r="I2537" s="176" t="s">
        <v>11389</v>
      </c>
      <c r="J2537" s="176" t="s">
        <v>11389</v>
      </c>
      <c r="K2537" s="176" t="s">
        <v>11388</v>
      </c>
      <c r="L2537" s="8">
        <v>14</v>
      </c>
      <c r="M2537" s="116"/>
      <c r="P25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&lt;tr&gt;&lt;td&gt;61702-0800&lt;/td&gt;&lt;td&gt;Terminal section type tangent&lt;/td&gt;&lt;td&gt;Each&lt;/td&gt;&lt;td&gt;TERMINAL SECTION TYPE TANGENT&lt;/td&gt;&lt;td&gt;EACH&lt;/td&gt;&lt;td&gt;0&lt;/td&gt;&lt;td&gt;3&lt;/td&gt;&lt;td&gt;N&lt;/td&gt;&lt;td&gt; &lt;/td&gt;&lt;td&gt;&lt;/td&gt;&lt;/tr&gt;</v>
      </c>
      <c r="Q2537" s="106" t="str">
        <f>IF(PayItems[[#This Row],[Date Added / Modified]]&gt;0,TEXT(PayItems[[#This Row],[Date Added / Modified]],"m/d/yyy"),"")</f>
        <v/>
      </c>
    </row>
    <row r="2538" spans="1:17" x14ac:dyDescent="0.2">
      <c r="A2538" s="6" t="s">
        <v>5517</v>
      </c>
      <c r="B2538" s="6" t="s">
        <v>5518</v>
      </c>
      <c r="C2538" s="6" t="s">
        <v>6</v>
      </c>
      <c r="D2538" s="6" t="s">
        <v>5519</v>
      </c>
      <c r="E2538" s="8" t="s">
        <v>59</v>
      </c>
      <c r="F2538" s="8">
        <v>0</v>
      </c>
      <c r="G2538" s="8">
        <v>3</v>
      </c>
      <c r="H2538" s="6" t="s">
        <v>344</v>
      </c>
      <c r="I2538" s="176" t="s">
        <v>11389</v>
      </c>
      <c r="J2538" s="176" t="s">
        <v>11389</v>
      </c>
      <c r="K2538" s="176" t="s">
        <v>11388</v>
      </c>
      <c r="L2538" s="8">
        <v>14</v>
      </c>
      <c r="M2538" s="116"/>
      <c r="P25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&lt;tr&gt;&lt;td&gt;61702-0900&lt;/td&gt;&lt;td&gt;Terminal section, type BAT-Merritt Parkway Guiderail&lt;/td&gt;&lt;td&gt;Each&lt;/td&gt;&lt;td&gt;TERMINAL SECTION, TYPE BAT-MERRITT PARKWAY GUIDERAIL&lt;/td&gt;&lt;td&gt;EACH&lt;/td&gt;&lt;td&gt;0&lt;/td&gt;&lt;td&gt;3&lt;/td&gt;&lt;td&gt;N&lt;/td&gt;&lt;td&gt; &lt;/td&gt;&lt;td&gt;&lt;/td&gt;&lt;/tr&gt;</v>
      </c>
      <c r="Q2538" s="106" t="str">
        <f>IF(PayItems[[#This Row],[Date Added / Modified]]&gt;0,TEXT(PayItems[[#This Row],[Date Added / Modified]],"m/d/yyy"),"")</f>
        <v/>
      </c>
    </row>
    <row r="2539" spans="1:17" x14ac:dyDescent="0.2">
      <c r="A2539" s="6" t="s">
        <v>5520</v>
      </c>
      <c r="B2539" s="6" t="s">
        <v>5521</v>
      </c>
      <c r="C2539" s="6" t="s">
        <v>6</v>
      </c>
      <c r="D2539" s="6" t="s">
        <v>5522</v>
      </c>
      <c r="E2539" s="8" t="s">
        <v>59</v>
      </c>
      <c r="F2539" s="8">
        <v>0</v>
      </c>
      <c r="G2539" s="8">
        <v>3</v>
      </c>
      <c r="H2539" s="6" t="s">
        <v>344</v>
      </c>
      <c r="I2539" s="176" t="s">
        <v>11389</v>
      </c>
      <c r="J2539" s="176" t="s">
        <v>11389</v>
      </c>
      <c r="K2539" s="176" t="s">
        <v>11388</v>
      </c>
      <c r="L2539" s="8">
        <v>14</v>
      </c>
      <c r="M2539" s="116"/>
      <c r="P25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&lt;tr&gt;&lt;td&gt;61702-1000&lt;/td&gt;&lt;td&gt;Terminal section, type FAT-Merritt Parkway Guiderail&lt;/td&gt;&lt;td&gt;Each&lt;/td&gt;&lt;td&gt;TERMINAL SECTION, TYPE FAT-MERRITT PARKWAY GUIDERAIL&lt;/td&gt;&lt;td&gt;EACH&lt;/td&gt;&lt;td&gt;0&lt;/td&gt;&lt;td&gt;3&lt;/td&gt;&lt;td&gt;N&lt;/td&gt;&lt;td&gt; &lt;/td&gt;&lt;td&gt;&lt;/td&gt;&lt;/tr&gt;</v>
      </c>
      <c r="Q2539" s="106" t="str">
        <f>IF(PayItems[[#This Row],[Date Added / Modified]]&gt;0,TEXT(PayItems[[#This Row],[Date Added / Modified]],"m/d/yyy"),"")</f>
        <v/>
      </c>
    </row>
    <row r="2540" spans="1:17" x14ac:dyDescent="0.2">
      <c r="A2540" s="6" t="s">
        <v>5523</v>
      </c>
      <c r="B2540" s="6" t="s">
        <v>9495</v>
      </c>
      <c r="C2540" s="6" t="s">
        <v>6</v>
      </c>
      <c r="D2540" s="6" t="s">
        <v>9494</v>
      </c>
      <c r="E2540" s="8" t="s">
        <v>59</v>
      </c>
      <c r="F2540" s="8">
        <v>0</v>
      </c>
      <c r="G2540" s="8">
        <v>3</v>
      </c>
      <c r="H2540" s="6" t="s">
        <v>344</v>
      </c>
      <c r="I2540" s="176" t="s">
        <v>11389</v>
      </c>
      <c r="J2540" s="176" t="s">
        <v>11389</v>
      </c>
      <c r="K2540" s="176" t="s">
        <v>11388</v>
      </c>
      <c r="L2540" s="8">
        <v>14</v>
      </c>
      <c r="M2540" s="116"/>
      <c r="P25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&lt;tr&gt;&lt;td&gt;61702-1100&lt;/td&gt;&lt;td&gt;Terminal section, type G3&lt;/td&gt;&lt;td&gt;Each&lt;/td&gt;&lt;td&gt;TERMINAL SECTION, TYPE G3&lt;/td&gt;&lt;td&gt;EACH&lt;/td&gt;&lt;td&gt;0&lt;/td&gt;&lt;td&gt;3&lt;/td&gt;&lt;td&gt;N&lt;/td&gt;&lt;td&gt; &lt;/td&gt;&lt;td&gt;&lt;/td&gt;&lt;/tr&gt;</v>
      </c>
      <c r="Q2540" s="106" t="str">
        <f>IF(PayItems[[#This Row],[Date Added / Modified]]&gt;0,TEXT(PayItems[[#This Row],[Date Added / Modified]],"m/d/yyy"),"")</f>
        <v/>
      </c>
    </row>
    <row r="2541" spans="1:17" x14ac:dyDescent="0.2">
      <c r="A2541" s="6" t="s">
        <v>5524</v>
      </c>
      <c r="B2541" s="6" t="s">
        <v>5525</v>
      </c>
      <c r="C2541" s="6" t="s">
        <v>6</v>
      </c>
      <c r="D2541" s="6" t="s">
        <v>5526</v>
      </c>
      <c r="E2541" s="8" t="s">
        <v>59</v>
      </c>
      <c r="F2541" s="8">
        <v>0</v>
      </c>
      <c r="G2541" s="8">
        <v>3</v>
      </c>
      <c r="H2541" s="6" t="s">
        <v>344</v>
      </c>
      <c r="I2541" s="176" t="s">
        <v>11389</v>
      </c>
      <c r="J2541" s="176" t="s">
        <v>11389</v>
      </c>
      <c r="K2541" s="176" t="s">
        <v>11388</v>
      </c>
      <c r="L2541" s="8">
        <v>14</v>
      </c>
      <c r="M2541" s="116"/>
      <c r="P25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&lt;tr&gt;&lt;td&gt;61702-1200&lt;/td&gt;&lt;td&gt;Terminal section, type LST&lt;/td&gt;&lt;td&gt;Each&lt;/td&gt;&lt;td&gt;TERMINAL SECTION, TYPE LST&lt;/td&gt;&lt;td&gt;EACH&lt;/td&gt;&lt;td&gt;0&lt;/td&gt;&lt;td&gt;3&lt;/td&gt;&lt;td&gt;N&lt;/td&gt;&lt;td&gt; &lt;/td&gt;&lt;td&gt;&lt;/td&gt;&lt;/tr&gt;</v>
      </c>
      <c r="Q2541" s="106" t="str">
        <f>IF(PayItems[[#This Row],[Date Added / Modified]]&gt;0,TEXT(PayItems[[#This Row],[Date Added / Modified]],"m/d/yyy"),"")</f>
        <v/>
      </c>
    </row>
    <row r="2542" spans="1:17" x14ac:dyDescent="0.2">
      <c r="A2542" s="6" t="s">
        <v>5527</v>
      </c>
      <c r="B2542" s="6" t="s">
        <v>5528</v>
      </c>
      <c r="C2542" s="6" t="s">
        <v>6</v>
      </c>
      <c r="D2542" s="6" t="s">
        <v>5529</v>
      </c>
      <c r="E2542" s="8" t="s">
        <v>59</v>
      </c>
      <c r="F2542" s="8">
        <v>0</v>
      </c>
      <c r="G2542" s="8">
        <v>3</v>
      </c>
      <c r="H2542" s="6" t="s">
        <v>344</v>
      </c>
      <c r="I2542" s="176" t="s">
        <v>11389</v>
      </c>
      <c r="J2542" s="176" t="s">
        <v>11389</v>
      </c>
      <c r="K2542" s="176" t="s">
        <v>11388</v>
      </c>
      <c r="L2542" s="8">
        <v>14</v>
      </c>
      <c r="M2542" s="116"/>
      <c r="P25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&lt;tr&gt;&lt;td&gt;61702-1300&lt;/td&gt;&lt;td&gt;Terminal section, type MELT&lt;/td&gt;&lt;td&gt;Each&lt;/td&gt;&lt;td&gt;TERMINAL SECTION, TYPE MELT&lt;/td&gt;&lt;td&gt;EACH&lt;/td&gt;&lt;td&gt;0&lt;/td&gt;&lt;td&gt;3&lt;/td&gt;&lt;td&gt;N&lt;/td&gt;&lt;td&gt; &lt;/td&gt;&lt;td&gt;&lt;/td&gt;&lt;/tr&gt;</v>
      </c>
      <c r="Q2542" s="106" t="str">
        <f>IF(PayItems[[#This Row],[Date Added / Modified]]&gt;0,TEXT(PayItems[[#This Row],[Date Added / Modified]],"m/d/yyy"),"")</f>
        <v/>
      </c>
    </row>
    <row r="2543" spans="1:17" x14ac:dyDescent="0.2">
      <c r="A2543" s="6" t="s">
        <v>5530</v>
      </c>
      <c r="B2543" s="6" t="s">
        <v>5531</v>
      </c>
      <c r="C2543" s="6" t="s">
        <v>6</v>
      </c>
      <c r="D2543" s="6" t="s">
        <v>5532</v>
      </c>
      <c r="E2543" s="8" t="s">
        <v>59</v>
      </c>
      <c r="F2543" s="8">
        <v>0</v>
      </c>
      <c r="G2543" s="8">
        <v>3</v>
      </c>
      <c r="H2543" s="6" t="s">
        <v>344</v>
      </c>
      <c r="I2543" s="176" t="s">
        <v>11389</v>
      </c>
      <c r="J2543" s="176" t="s">
        <v>11389</v>
      </c>
      <c r="K2543" s="176" t="s">
        <v>11388</v>
      </c>
      <c r="L2543" s="8">
        <v>14</v>
      </c>
      <c r="M2543" s="116"/>
      <c r="P25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&lt;tr&gt;&lt;td&gt;61702-1400&lt;/td&gt;&lt;td&gt;Terminal section, type SBT TANGENT&lt;/td&gt;&lt;td&gt;Each&lt;/td&gt;&lt;td&gt;TERMINAL SECTION, TYPE SBT TANGENT&lt;/td&gt;&lt;td&gt;EACH&lt;/td&gt;&lt;td&gt;0&lt;/td&gt;&lt;td&gt;3&lt;/td&gt;&lt;td&gt;N&lt;/td&gt;&lt;td&gt; &lt;/td&gt;&lt;td&gt;&lt;/td&gt;&lt;/tr&gt;</v>
      </c>
      <c r="Q2543" s="106" t="str">
        <f>IF(PayItems[[#This Row],[Date Added / Modified]]&gt;0,TEXT(PayItems[[#This Row],[Date Added / Modified]],"m/d/yyy"),"")</f>
        <v/>
      </c>
    </row>
    <row r="2544" spans="1:17" x14ac:dyDescent="0.2">
      <c r="A2544" s="34" t="s">
        <v>9999</v>
      </c>
      <c r="B2544" s="34" t="s">
        <v>10275</v>
      </c>
      <c r="C2544" s="34" t="s">
        <v>6</v>
      </c>
      <c r="D2544" s="34" t="s">
        <v>10546</v>
      </c>
      <c r="E2544" s="33" t="s">
        <v>59</v>
      </c>
      <c r="F2544" s="35">
        <v>0</v>
      </c>
      <c r="G2544" s="35">
        <v>3</v>
      </c>
      <c r="H2544" t="s">
        <v>344</v>
      </c>
      <c r="I2544" s="176" t="s">
        <v>11389</v>
      </c>
      <c r="J2544" s="176" t="s">
        <v>11389</v>
      </c>
      <c r="K2544" s="176" t="s">
        <v>11388</v>
      </c>
      <c r="L2544" s="8">
        <v>14</v>
      </c>
      <c r="M2544" s="119">
        <v>41869</v>
      </c>
      <c r="N2544" s="106" t="s">
        <v>9977</v>
      </c>
      <c r="O2544" s="106"/>
      <c r="P25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&lt;tr&gt;&lt;td&gt;61702-1500&lt;/td&gt;&lt;td&gt;Terminal section, type MGS tangent&lt;/td&gt;&lt;td&gt;Each&lt;/td&gt;&lt;td&gt;TERMINAL SECTION, TYPE MGS TANGENT&lt;/td&gt;&lt;td&gt;EACH&lt;/td&gt;&lt;td&gt;0&lt;/td&gt;&lt;td&gt;3&lt;/td&gt;&lt;td&gt;N&lt;/td&gt;&lt;td&gt;8/18/2014&lt;/td&gt;&lt;td&gt;&lt;/td&gt;&lt;/tr&gt;</v>
      </c>
      <c r="Q2544" s="106" t="str">
        <f>IF(PayItems[[#This Row],[Date Added / Modified]]&gt;0,TEXT(PayItems[[#This Row],[Date Added / Modified]],"m/d/yyy"),"")</f>
        <v>8/18/2014</v>
      </c>
    </row>
    <row r="2545" spans="1:17" x14ac:dyDescent="0.2">
      <c r="A2545" s="34" t="s">
        <v>10000</v>
      </c>
      <c r="B2545" s="34" t="s">
        <v>10276</v>
      </c>
      <c r="C2545" s="34" t="s">
        <v>6</v>
      </c>
      <c r="D2545" s="34" t="s">
        <v>10547</v>
      </c>
      <c r="E2545" s="33" t="s">
        <v>59</v>
      </c>
      <c r="F2545" s="35">
        <v>0</v>
      </c>
      <c r="G2545" s="35">
        <v>3</v>
      </c>
      <c r="H2545" t="s">
        <v>344</v>
      </c>
      <c r="I2545" s="176" t="s">
        <v>11389</v>
      </c>
      <c r="J2545" s="176" t="s">
        <v>11389</v>
      </c>
      <c r="K2545" s="176" t="s">
        <v>11388</v>
      </c>
      <c r="L2545" s="8">
        <v>14</v>
      </c>
      <c r="M2545" s="119">
        <v>41869</v>
      </c>
      <c r="N2545" s="106" t="s">
        <v>9977</v>
      </c>
      <c r="O2545" s="106"/>
      <c r="P25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&lt;tr&gt;&lt;td&gt;61702-1600&lt;/td&gt;&lt;td&gt;Terminal section, type MGS flared&lt;/td&gt;&lt;td&gt;Each&lt;/td&gt;&lt;td&gt;TERMINAL SECTION, TYPE MGS FLARED&lt;/td&gt;&lt;td&gt;EACH&lt;/td&gt;&lt;td&gt;0&lt;/td&gt;&lt;td&gt;3&lt;/td&gt;&lt;td&gt;N&lt;/td&gt;&lt;td&gt;8/18/2014&lt;/td&gt;&lt;td&gt;&lt;/td&gt;&lt;/tr&gt;</v>
      </c>
      <c r="Q2545" s="106" t="str">
        <f>IF(PayItems[[#This Row],[Date Added / Modified]]&gt;0,TEXT(PayItems[[#This Row],[Date Added / Modified]],"m/d/yyy"),"")</f>
        <v>8/18/2014</v>
      </c>
    </row>
    <row r="2546" spans="1:17" x14ac:dyDescent="0.2">
      <c r="A2546" s="34" t="s">
        <v>10001</v>
      </c>
      <c r="B2546" s="34" t="s">
        <v>10277</v>
      </c>
      <c r="C2546" s="34" t="s">
        <v>6</v>
      </c>
      <c r="D2546" s="34" t="s">
        <v>10548</v>
      </c>
      <c r="E2546" s="33" t="s">
        <v>59</v>
      </c>
      <c r="F2546" s="35">
        <v>0</v>
      </c>
      <c r="G2546" s="35">
        <v>3</v>
      </c>
      <c r="H2546" t="s">
        <v>344</v>
      </c>
      <c r="I2546" s="176" t="s">
        <v>11389</v>
      </c>
      <c r="J2546" s="176" t="s">
        <v>11389</v>
      </c>
      <c r="K2546" s="176" t="s">
        <v>11388</v>
      </c>
      <c r="L2546" s="8">
        <v>14</v>
      </c>
      <c r="M2546" s="119">
        <v>41869</v>
      </c>
      <c r="N2546" s="106" t="s">
        <v>9977</v>
      </c>
      <c r="O2546" s="106"/>
      <c r="P25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&lt;tr&gt;&lt;td&gt;61702-1700&lt;/td&gt;&lt;td&gt;Terminal section, type MGS-BAT&lt;/td&gt;&lt;td&gt;Each&lt;/td&gt;&lt;td&gt;TERMINAL SECTION, TYPE MGS-BAT&lt;/td&gt;&lt;td&gt;EACH&lt;/td&gt;&lt;td&gt;0&lt;/td&gt;&lt;td&gt;3&lt;/td&gt;&lt;td&gt;N&lt;/td&gt;&lt;td&gt;8/18/2014&lt;/td&gt;&lt;td&gt;&lt;/td&gt;&lt;/tr&gt;</v>
      </c>
      <c r="Q2546" s="106" t="str">
        <f>IF(PayItems[[#This Row],[Date Added / Modified]]&gt;0,TEXT(PayItems[[#This Row],[Date Added / Modified]],"m/d/yyy"),"")</f>
        <v>8/18/2014</v>
      </c>
    </row>
    <row r="2547" spans="1:17" x14ac:dyDescent="0.2">
      <c r="A2547" s="6" t="s">
        <v>5533</v>
      </c>
      <c r="B2547" s="6" t="s">
        <v>5534</v>
      </c>
      <c r="C2547" s="6" t="s">
        <v>6</v>
      </c>
      <c r="D2547" s="6" t="s">
        <v>5535</v>
      </c>
      <c r="E2547" s="8" t="s">
        <v>59</v>
      </c>
      <c r="F2547" s="8">
        <v>0</v>
      </c>
      <c r="G2547" s="8">
        <v>3</v>
      </c>
      <c r="H2547" s="6" t="s">
        <v>344</v>
      </c>
      <c r="I2547" s="176" t="s">
        <v>11389</v>
      </c>
      <c r="J2547" s="176" t="s">
        <v>11389</v>
      </c>
      <c r="K2547" s="176" t="s">
        <v>11388</v>
      </c>
      <c r="L2547" s="8">
        <v>14</v>
      </c>
      <c r="M2547" s="116"/>
      <c r="P25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&lt;tr&gt;&lt;td&gt;61703-0000&lt;/td&gt;&lt;td&gt;Terminal end&lt;/td&gt;&lt;td&gt;Each&lt;/td&gt;&lt;td&gt;TERMINAL END&lt;/td&gt;&lt;td&gt;EACH&lt;/td&gt;&lt;td&gt;0&lt;/td&gt;&lt;td&gt;3&lt;/td&gt;&lt;td&gt;N&lt;/td&gt;&lt;td&gt; &lt;/td&gt;&lt;td&gt;&lt;/td&gt;&lt;/tr&gt;</v>
      </c>
      <c r="Q2547" s="106" t="str">
        <f>IF(PayItems[[#This Row],[Date Added / Modified]]&gt;0,TEXT(PayItems[[#This Row],[Date Added / Modified]],"m/d/yyy"),"")</f>
        <v/>
      </c>
    </row>
    <row r="2548" spans="1:17" x14ac:dyDescent="0.2">
      <c r="A2548" s="6" t="s">
        <v>5536</v>
      </c>
      <c r="B2548" s="6" t="s">
        <v>5537</v>
      </c>
      <c r="C2548" s="6" t="s">
        <v>6</v>
      </c>
      <c r="D2548" s="6" t="s">
        <v>5538</v>
      </c>
      <c r="E2548" s="8" t="s">
        <v>59</v>
      </c>
      <c r="F2548" s="8">
        <v>0</v>
      </c>
      <c r="G2548" s="8">
        <v>3</v>
      </c>
      <c r="H2548" s="6" t="s">
        <v>344</v>
      </c>
      <c r="I2548" s="176" t="s">
        <v>11389</v>
      </c>
      <c r="J2548" s="176" t="s">
        <v>11389</v>
      </c>
      <c r="K2548" s="176" t="s">
        <v>11388</v>
      </c>
      <c r="L2548" s="8">
        <v>14</v>
      </c>
      <c r="M2548" s="116"/>
      <c r="P25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&lt;tr&gt;&lt;td&gt;61703-1000&lt;/td&gt;&lt;td&gt;Terminal end, type flared end section&lt;/td&gt;&lt;td&gt;Each&lt;/td&gt;&lt;td&gt;TERMINAL END, TYPE FLARED END SECTION&lt;/td&gt;&lt;td&gt;EACH&lt;/td&gt;&lt;td&gt;0&lt;/td&gt;&lt;td&gt;3&lt;/td&gt;&lt;td&gt;N&lt;/td&gt;&lt;td&gt; &lt;/td&gt;&lt;td&gt;&lt;/td&gt;&lt;/tr&gt;</v>
      </c>
      <c r="Q2548" s="106" t="str">
        <f>IF(PayItems[[#This Row],[Date Added / Modified]]&gt;0,TEXT(PayItems[[#This Row],[Date Added / Modified]],"m/d/yyy"),"")</f>
        <v/>
      </c>
    </row>
    <row r="2549" spans="1:17" x14ac:dyDescent="0.2">
      <c r="A2549" s="6" t="s">
        <v>5539</v>
      </c>
      <c r="B2549" s="6" t="s">
        <v>5540</v>
      </c>
      <c r="C2549" s="6" t="s">
        <v>6</v>
      </c>
      <c r="D2549" s="6" t="s">
        <v>5541</v>
      </c>
      <c r="E2549" s="8" t="s">
        <v>59</v>
      </c>
      <c r="F2549" s="8">
        <v>0</v>
      </c>
      <c r="G2549" s="8">
        <v>3</v>
      </c>
      <c r="H2549" s="6" t="s">
        <v>344</v>
      </c>
      <c r="I2549" s="176" t="s">
        <v>11389</v>
      </c>
      <c r="J2549" s="176" t="s">
        <v>11389</v>
      </c>
      <c r="K2549" s="176" t="s">
        <v>11388</v>
      </c>
      <c r="L2549" s="8">
        <v>14</v>
      </c>
      <c r="M2549" s="116"/>
      <c r="P25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&lt;tr&gt;&lt;td&gt;61703-2000&lt;/td&gt;&lt;td&gt;Terminal end, type round end section&lt;/td&gt;&lt;td&gt;Each&lt;/td&gt;&lt;td&gt;TERMINAL END, TYPE ROUND END SECTION&lt;/td&gt;&lt;td&gt;EACH&lt;/td&gt;&lt;td&gt;0&lt;/td&gt;&lt;td&gt;3&lt;/td&gt;&lt;td&gt;N&lt;/td&gt;&lt;td&gt; &lt;/td&gt;&lt;td&gt;&lt;/td&gt;&lt;/tr&gt;</v>
      </c>
      <c r="Q2549" s="106" t="str">
        <f>IF(PayItems[[#This Row],[Date Added / Modified]]&gt;0,TEXT(PayItems[[#This Row],[Date Added / Modified]],"m/d/yyy"),"")</f>
        <v/>
      </c>
    </row>
    <row r="2550" spans="1:17" x14ac:dyDescent="0.2">
      <c r="A2550" s="6" t="s">
        <v>5542</v>
      </c>
      <c r="B2550" s="6" t="s">
        <v>10278</v>
      </c>
      <c r="C2550" s="6" t="s">
        <v>6</v>
      </c>
      <c r="D2550" s="6" t="s">
        <v>10549</v>
      </c>
      <c r="E2550" s="8" t="s">
        <v>59</v>
      </c>
      <c r="F2550" s="8">
        <v>0</v>
      </c>
      <c r="G2550" s="8">
        <v>3</v>
      </c>
      <c r="H2550" s="6" t="s">
        <v>344</v>
      </c>
      <c r="I2550" s="176" t="s">
        <v>11389</v>
      </c>
      <c r="J2550" s="176" t="s">
        <v>11389</v>
      </c>
      <c r="K2550" s="176" t="s">
        <v>11388</v>
      </c>
      <c r="L2550" s="8">
        <v>14</v>
      </c>
      <c r="M2550" s="116"/>
      <c r="P25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&lt;tr&gt;&lt;td&gt;61704-1000&lt;/td&gt;&lt;td&gt;Replacement post, steel&lt;/td&gt;&lt;td&gt;Each&lt;/td&gt;&lt;td&gt;REPLACEMENT POST, STEEL&lt;/td&gt;&lt;td&gt;EACH&lt;/td&gt;&lt;td&gt;0&lt;/td&gt;&lt;td&gt;3&lt;/td&gt;&lt;td&gt;N&lt;/td&gt;&lt;td&gt; &lt;/td&gt;&lt;td&gt;&lt;/td&gt;&lt;/tr&gt;</v>
      </c>
      <c r="Q2550" s="106" t="str">
        <f>IF(PayItems[[#This Row],[Date Added / Modified]]&gt;0,TEXT(PayItems[[#This Row],[Date Added / Modified]],"m/d/yyy"),"")</f>
        <v/>
      </c>
    </row>
    <row r="2551" spans="1:17" x14ac:dyDescent="0.2">
      <c r="A2551" s="6" t="s">
        <v>5543</v>
      </c>
      <c r="B2551" s="6" t="s">
        <v>10279</v>
      </c>
      <c r="C2551" s="6" t="s">
        <v>6</v>
      </c>
      <c r="D2551" s="6" t="s">
        <v>10550</v>
      </c>
      <c r="E2551" s="8" t="s">
        <v>59</v>
      </c>
      <c r="F2551" s="8">
        <v>0</v>
      </c>
      <c r="G2551" s="8">
        <v>3</v>
      </c>
      <c r="H2551" s="6" t="s">
        <v>344</v>
      </c>
      <c r="I2551" s="176" t="s">
        <v>11389</v>
      </c>
      <c r="J2551" s="176" t="s">
        <v>11389</v>
      </c>
      <c r="K2551" s="176" t="s">
        <v>11388</v>
      </c>
      <c r="L2551" s="8">
        <v>14</v>
      </c>
      <c r="M2551" s="116"/>
      <c r="P25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&lt;tr&gt;&lt;td&gt;61704-2000&lt;/td&gt;&lt;td&gt;Replacement post, wood&lt;/td&gt;&lt;td&gt;Each&lt;/td&gt;&lt;td&gt;REPLACEMENT POST, WOOD&lt;/td&gt;&lt;td&gt;EACH&lt;/td&gt;&lt;td&gt;0&lt;/td&gt;&lt;td&gt;3&lt;/td&gt;&lt;td&gt;N&lt;/td&gt;&lt;td&gt; &lt;/td&gt;&lt;td&gt;&lt;/td&gt;&lt;/tr&gt;</v>
      </c>
      <c r="Q2551" s="106" t="str">
        <f>IF(PayItems[[#This Row],[Date Added / Modified]]&gt;0,TEXT(PayItems[[#This Row],[Date Added / Modified]],"m/d/yyy"),"")</f>
        <v/>
      </c>
    </row>
    <row r="2552" spans="1:17" x14ac:dyDescent="0.2">
      <c r="A2552" s="6" t="s">
        <v>5544</v>
      </c>
      <c r="B2552" s="8" t="s">
        <v>5545</v>
      </c>
      <c r="C2552" s="6" t="s">
        <v>6</v>
      </c>
      <c r="D2552" s="8" t="s">
        <v>5546</v>
      </c>
      <c r="E2552" s="8" t="s">
        <v>59</v>
      </c>
      <c r="F2552" s="8">
        <v>0</v>
      </c>
      <c r="G2552" s="8">
        <v>3</v>
      </c>
      <c r="H2552" s="6" t="s">
        <v>344</v>
      </c>
      <c r="I2552" s="176" t="s">
        <v>11389</v>
      </c>
      <c r="J2552" s="176" t="s">
        <v>11389</v>
      </c>
      <c r="K2552" s="176" t="s">
        <v>11388</v>
      </c>
      <c r="L2552" s="8">
        <v>14</v>
      </c>
      <c r="M2552" s="116"/>
      <c r="P25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&lt;tr&gt;&lt;td&gt;61704-4000&lt;/td&gt;&lt;td&gt;Replacement blockout&lt;/td&gt;&lt;td&gt;Each&lt;/td&gt;&lt;td&gt;REPLACEMENT BLOCKOUT&lt;/td&gt;&lt;td&gt;EACH&lt;/td&gt;&lt;td&gt;0&lt;/td&gt;&lt;td&gt;3&lt;/td&gt;&lt;td&gt;N&lt;/td&gt;&lt;td&gt; &lt;/td&gt;&lt;td&gt;&lt;/td&gt;&lt;/tr&gt;</v>
      </c>
      <c r="Q2552" s="106" t="str">
        <f>IF(PayItems[[#This Row],[Date Added / Modified]]&gt;0,TEXT(PayItems[[#This Row],[Date Added / Modified]],"m/d/yyy"),"")</f>
        <v/>
      </c>
    </row>
    <row r="2553" spans="1:17" x14ac:dyDescent="0.2">
      <c r="A2553" s="6" t="s">
        <v>5547</v>
      </c>
      <c r="B2553" s="6" t="s">
        <v>5548</v>
      </c>
      <c r="C2553" s="6" t="s">
        <v>110</v>
      </c>
      <c r="D2553" s="6" t="s">
        <v>5549</v>
      </c>
      <c r="E2553" s="8" t="s">
        <v>63</v>
      </c>
      <c r="F2553" s="8">
        <v>0</v>
      </c>
      <c r="G2553" s="8">
        <v>3</v>
      </c>
      <c r="H2553" s="6" t="s">
        <v>344</v>
      </c>
      <c r="I2553" s="176" t="s">
        <v>11389</v>
      </c>
      <c r="J2553" s="176" t="s">
        <v>11389</v>
      </c>
      <c r="K2553" s="176" t="s">
        <v>11388</v>
      </c>
      <c r="L2553" s="8">
        <v>14</v>
      </c>
      <c r="M2553" s="116"/>
      <c r="P25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&lt;tr&gt;&lt;td&gt;61705-0100&lt;/td&gt;&lt;td&gt;Replacement guardrail W-beam rail element, type 2, class A&lt;/td&gt;&lt;td&gt;m&lt;/td&gt;&lt;td&gt;REPLACEMENT GUARDRAIL W-BEAM RAIL ELEMENT, TYPE 2, CLASS A&lt;/td&gt;&lt;td&gt;LNFT&lt;/td&gt;&lt;td&gt;0&lt;/td&gt;&lt;td&gt;3&lt;/td&gt;&lt;td&gt;N&lt;/td&gt;&lt;td&gt; &lt;/td&gt;&lt;td&gt;&lt;/td&gt;&lt;/tr&gt;</v>
      </c>
      <c r="Q2553" s="106" t="str">
        <f>IF(PayItems[[#This Row],[Date Added / Modified]]&gt;0,TEXT(PayItems[[#This Row],[Date Added / Modified]],"m/d/yyy"),"")</f>
        <v/>
      </c>
    </row>
    <row r="2554" spans="1:17" x14ac:dyDescent="0.2">
      <c r="A2554" s="6" t="s">
        <v>5550</v>
      </c>
      <c r="B2554" s="6" t="s">
        <v>5551</v>
      </c>
      <c r="C2554" s="6" t="s">
        <v>110</v>
      </c>
      <c r="D2554" s="6" t="s">
        <v>5552</v>
      </c>
      <c r="E2554" s="8" t="s">
        <v>63</v>
      </c>
      <c r="F2554" s="8">
        <v>0</v>
      </c>
      <c r="G2554" s="8">
        <v>3</v>
      </c>
      <c r="H2554" s="6" t="s">
        <v>344</v>
      </c>
      <c r="I2554" s="176" t="s">
        <v>11389</v>
      </c>
      <c r="J2554" s="176" t="s">
        <v>11389</v>
      </c>
      <c r="K2554" s="176" t="s">
        <v>11388</v>
      </c>
      <c r="L2554" s="8">
        <v>14</v>
      </c>
      <c r="M2554" s="116"/>
      <c r="P25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&lt;tr&gt;&lt;td&gt;61705-0200&lt;/td&gt;&lt;td&gt;Replacement guardrail W-beam rail element, type 2, class B&lt;/td&gt;&lt;td&gt;m&lt;/td&gt;&lt;td&gt;REPLACEMENT GUARDRAIL W-BEAM RAIL ELEMENT, TYPE 2, CLASS B&lt;/td&gt;&lt;td&gt;LNFT&lt;/td&gt;&lt;td&gt;0&lt;/td&gt;&lt;td&gt;3&lt;/td&gt;&lt;td&gt;N&lt;/td&gt;&lt;td&gt; &lt;/td&gt;&lt;td&gt;&lt;/td&gt;&lt;/tr&gt;</v>
      </c>
      <c r="Q2554" s="106" t="str">
        <f>IF(PayItems[[#This Row],[Date Added / Modified]]&gt;0,TEXT(PayItems[[#This Row],[Date Added / Modified]],"m/d/yyy"),"")</f>
        <v/>
      </c>
    </row>
    <row r="2555" spans="1:17" x14ac:dyDescent="0.2">
      <c r="A2555" s="6" t="s">
        <v>5553</v>
      </c>
      <c r="B2555" s="6" t="s">
        <v>5554</v>
      </c>
      <c r="C2555" s="6" t="s">
        <v>110</v>
      </c>
      <c r="D2555" s="6" t="s">
        <v>5555</v>
      </c>
      <c r="E2555" s="8" t="s">
        <v>63</v>
      </c>
      <c r="F2555" s="8">
        <v>0</v>
      </c>
      <c r="G2555" s="8">
        <v>3</v>
      </c>
      <c r="H2555" s="6" t="s">
        <v>344</v>
      </c>
      <c r="I2555" s="176" t="s">
        <v>11389</v>
      </c>
      <c r="J2555" s="176" t="s">
        <v>11389</v>
      </c>
      <c r="K2555" s="176" t="s">
        <v>11388</v>
      </c>
      <c r="L2555" s="8">
        <v>14</v>
      </c>
      <c r="M2555" s="116"/>
      <c r="P25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&lt;tr&gt;&lt;td&gt;61705-0300&lt;/td&gt;&lt;td&gt;Replacement guardrail W-beam rail element, type 3, class A&lt;/td&gt;&lt;td&gt;m&lt;/td&gt;&lt;td&gt;REPLACEMENT GUARDRAIL W-BEAM RAIL ELEMENT, TYPE 3, CLASS A&lt;/td&gt;&lt;td&gt;LNFT&lt;/td&gt;&lt;td&gt;0&lt;/td&gt;&lt;td&gt;3&lt;/td&gt;&lt;td&gt;N&lt;/td&gt;&lt;td&gt; &lt;/td&gt;&lt;td&gt;&lt;/td&gt;&lt;/tr&gt;</v>
      </c>
      <c r="Q2555" s="106" t="str">
        <f>IF(PayItems[[#This Row],[Date Added / Modified]]&gt;0,TEXT(PayItems[[#This Row],[Date Added / Modified]],"m/d/yyy"),"")</f>
        <v/>
      </c>
    </row>
    <row r="2556" spans="1:17" x14ac:dyDescent="0.2">
      <c r="A2556" s="6" t="s">
        <v>5556</v>
      </c>
      <c r="B2556" s="6" t="s">
        <v>5557</v>
      </c>
      <c r="C2556" s="6" t="s">
        <v>110</v>
      </c>
      <c r="D2556" s="6" t="s">
        <v>5558</v>
      </c>
      <c r="E2556" s="8" t="s">
        <v>63</v>
      </c>
      <c r="F2556" s="8">
        <v>0</v>
      </c>
      <c r="G2556" s="8">
        <v>3</v>
      </c>
      <c r="H2556" s="6" t="s">
        <v>344</v>
      </c>
      <c r="I2556" s="176" t="s">
        <v>11389</v>
      </c>
      <c r="J2556" s="176" t="s">
        <v>11389</v>
      </c>
      <c r="K2556" s="176" t="s">
        <v>11388</v>
      </c>
      <c r="L2556" s="8">
        <v>14</v>
      </c>
      <c r="M2556" s="116"/>
      <c r="P25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&lt;tr&gt;&lt;td&gt;61705-0400&lt;/td&gt;&lt;td&gt;Replacement guardrail W-beam rail element, type 3, class B&lt;/td&gt;&lt;td&gt;m&lt;/td&gt;&lt;td&gt;REPLACEMENT GUARDRAIL W-BEAM RAIL ELEMENT, TYPE 3, CLASS B&lt;/td&gt;&lt;td&gt;LNFT&lt;/td&gt;&lt;td&gt;0&lt;/td&gt;&lt;td&gt;3&lt;/td&gt;&lt;td&gt;N&lt;/td&gt;&lt;td&gt; &lt;/td&gt;&lt;td&gt;&lt;/td&gt;&lt;/tr&gt;</v>
      </c>
      <c r="Q2556" s="106" t="str">
        <f>IF(PayItems[[#This Row],[Date Added / Modified]]&gt;0,TEXT(PayItems[[#This Row],[Date Added / Modified]],"m/d/yyy"),"")</f>
        <v/>
      </c>
    </row>
    <row r="2557" spans="1:17" x14ac:dyDescent="0.2">
      <c r="A2557" s="6" t="s">
        <v>5559</v>
      </c>
      <c r="B2557" s="6" t="s">
        <v>5560</v>
      </c>
      <c r="C2557" s="6" t="s">
        <v>110</v>
      </c>
      <c r="D2557" s="6" t="s">
        <v>5561</v>
      </c>
      <c r="E2557" s="8" t="s">
        <v>63</v>
      </c>
      <c r="F2557" s="8">
        <v>0</v>
      </c>
      <c r="G2557" s="8">
        <v>3</v>
      </c>
      <c r="H2557" s="6" t="s">
        <v>344</v>
      </c>
      <c r="I2557" s="176" t="s">
        <v>11389</v>
      </c>
      <c r="J2557" s="176" t="s">
        <v>11389</v>
      </c>
      <c r="K2557" s="176" t="s">
        <v>11388</v>
      </c>
      <c r="L2557" s="8">
        <v>14</v>
      </c>
      <c r="M2557" s="116"/>
      <c r="P25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&lt;tr&gt;&lt;td&gt;61705-0600&lt;/td&gt;&lt;td&gt;Replacement guardrail W-beam rail element, type 4, class B&lt;/td&gt;&lt;td&gt;m&lt;/td&gt;&lt;td&gt;REPLACEMENT GUARDRAIL W-BEAM RAIL ELEMENT, TYPE 4, CLASS B&lt;/td&gt;&lt;td&gt;LNFT&lt;/td&gt;&lt;td&gt;0&lt;/td&gt;&lt;td&gt;3&lt;/td&gt;&lt;td&gt;N&lt;/td&gt;&lt;td&gt; &lt;/td&gt;&lt;td&gt;&lt;/td&gt;&lt;/tr&gt;</v>
      </c>
      <c r="Q2557" s="106" t="str">
        <f>IF(PayItems[[#This Row],[Date Added / Modified]]&gt;0,TEXT(PayItems[[#This Row],[Date Added / Modified]],"m/d/yyy"),"")</f>
        <v/>
      </c>
    </row>
    <row r="2558" spans="1:17" x14ac:dyDescent="0.2">
      <c r="A2558" s="6" t="s">
        <v>5562</v>
      </c>
      <c r="B2558" s="6" t="s">
        <v>5563</v>
      </c>
      <c r="C2558" s="6" t="s">
        <v>110</v>
      </c>
      <c r="D2558" s="6" t="s">
        <v>5564</v>
      </c>
      <c r="E2558" s="8" t="s">
        <v>63</v>
      </c>
      <c r="F2558" s="8">
        <v>0</v>
      </c>
      <c r="G2558" s="8">
        <v>3</v>
      </c>
      <c r="H2558" s="6" t="s">
        <v>344</v>
      </c>
      <c r="I2558" s="176" t="s">
        <v>11389</v>
      </c>
      <c r="J2558" s="176" t="s">
        <v>11389</v>
      </c>
      <c r="K2558" s="176" t="s">
        <v>11388</v>
      </c>
      <c r="L2558" s="8">
        <v>14</v>
      </c>
      <c r="M2558" s="116"/>
      <c r="P25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&lt;tr&gt;&lt;td&gt;61705-0700&lt;/td&gt;&lt;td&gt;Replacement guardrail thrie-beam rail element, type 2, class A&lt;/td&gt;&lt;td&gt;m&lt;/td&gt;&lt;td&gt;REPLACEMENT GUARDRAIL THRIE-BEAM RAIL ELEMENT, TYPE 2, CLASS A&lt;/td&gt;&lt;td&gt;LNFT&lt;/td&gt;&lt;td&gt;0&lt;/td&gt;&lt;td&gt;3&lt;/td&gt;&lt;td&gt;N&lt;/td&gt;&lt;td&gt; &lt;/td&gt;&lt;td&gt;&lt;/td&gt;&lt;/tr&gt;</v>
      </c>
      <c r="Q2558" s="106" t="str">
        <f>IF(PayItems[[#This Row],[Date Added / Modified]]&gt;0,TEXT(PayItems[[#This Row],[Date Added / Modified]],"m/d/yyy"),"")</f>
        <v/>
      </c>
    </row>
    <row r="2559" spans="1:17" x14ac:dyDescent="0.2">
      <c r="A2559" s="6" t="s">
        <v>5565</v>
      </c>
      <c r="B2559" s="6" t="s">
        <v>5566</v>
      </c>
      <c r="C2559" s="6" t="s">
        <v>110</v>
      </c>
      <c r="D2559" s="6" t="s">
        <v>5567</v>
      </c>
      <c r="E2559" s="8" t="s">
        <v>63</v>
      </c>
      <c r="F2559" s="8">
        <v>0</v>
      </c>
      <c r="G2559" s="8">
        <v>3</v>
      </c>
      <c r="H2559" s="6" t="s">
        <v>344</v>
      </c>
      <c r="I2559" s="176" t="s">
        <v>11389</v>
      </c>
      <c r="J2559" s="176" t="s">
        <v>11389</v>
      </c>
      <c r="K2559" s="176" t="s">
        <v>11388</v>
      </c>
      <c r="L2559" s="8">
        <v>14</v>
      </c>
      <c r="M2559" s="116"/>
      <c r="P25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&lt;tr&gt;&lt;td&gt;61705-0800&lt;/td&gt;&lt;td&gt;Replacement guardrail thrie-beam rail element, type 2, class B&lt;/td&gt;&lt;td&gt;m&lt;/td&gt;&lt;td&gt;REPLACEMENT GUARDRAIL THRIE-BEAM RAIL ELEMENT, TYPE 2, CLASS B&lt;/td&gt;&lt;td&gt;LNFT&lt;/td&gt;&lt;td&gt;0&lt;/td&gt;&lt;td&gt;3&lt;/td&gt;&lt;td&gt;N&lt;/td&gt;&lt;td&gt; &lt;/td&gt;&lt;td&gt;&lt;/td&gt;&lt;/tr&gt;</v>
      </c>
      <c r="Q2559" s="106" t="str">
        <f>IF(PayItems[[#This Row],[Date Added / Modified]]&gt;0,TEXT(PayItems[[#This Row],[Date Added / Modified]],"m/d/yyy"),"")</f>
        <v/>
      </c>
    </row>
    <row r="2560" spans="1:17" x14ac:dyDescent="0.2">
      <c r="A2560" s="6" t="s">
        <v>5568</v>
      </c>
      <c r="B2560" s="6" t="s">
        <v>5569</v>
      </c>
      <c r="C2560" s="6" t="s">
        <v>110</v>
      </c>
      <c r="D2560" s="6" t="s">
        <v>5570</v>
      </c>
      <c r="E2560" s="8" t="s">
        <v>63</v>
      </c>
      <c r="F2560" s="8">
        <v>0</v>
      </c>
      <c r="G2560" s="8">
        <v>3</v>
      </c>
      <c r="H2560" s="6" t="s">
        <v>344</v>
      </c>
      <c r="I2560" s="176" t="s">
        <v>11389</v>
      </c>
      <c r="J2560" s="176" t="s">
        <v>11389</v>
      </c>
      <c r="K2560" s="176" t="s">
        <v>11388</v>
      </c>
      <c r="L2560" s="8">
        <v>14</v>
      </c>
      <c r="M2560" s="116"/>
      <c r="P25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&lt;tr&gt;&lt;td&gt;61705-0900&lt;/td&gt;&lt;td&gt;Replacement guardrail thrie-beam rail element, type 3, class A&lt;/td&gt;&lt;td&gt;m&lt;/td&gt;&lt;td&gt;REPLACEMENT GUARDRAIL THRIE-BEAM RAIL ELEMENT, TYPE 3, CLASS A&lt;/td&gt;&lt;td&gt;LNFT&lt;/td&gt;&lt;td&gt;0&lt;/td&gt;&lt;td&gt;3&lt;/td&gt;&lt;td&gt;N&lt;/td&gt;&lt;td&gt; &lt;/td&gt;&lt;td&gt;&lt;/td&gt;&lt;/tr&gt;</v>
      </c>
      <c r="Q2560" s="106" t="str">
        <f>IF(PayItems[[#This Row],[Date Added / Modified]]&gt;0,TEXT(PayItems[[#This Row],[Date Added / Modified]],"m/d/yyy"),"")</f>
        <v/>
      </c>
    </row>
    <row r="2561" spans="1:17" x14ac:dyDescent="0.2">
      <c r="A2561" s="6" t="s">
        <v>5571</v>
      </c>
      <c r="B2561" s="6" t="s">
        <v>5572</v>
      </c>
      <c r="C2561" s="6" t="s">
        <v>110</v>
      </c>
      <c r="D2561" s="6" t="s">
        <v>5573</v>
      </c>
      <c r="E2561" s="8" t="s">
        <v>63</v>
      </c>
      <c r="F2561" s="8">
        <v>0</v>
      </c>
      <c r="G2561" s="8">
        <v>3</v>
      </c>
      <c r="H2561" s="6" t="s">
        <v>344</v>
      </c>
      <c r="I2561" s="176" t="s">
        <v>11389</v>
      </c>
      <c r="J2561" s="176" t="s">
        <v>11389</v>
      </c>
      <c r="K2561" s="176" t="s">
        <v>11388</v>
      </c>
      <c r="L2561" s="8">
        <v>14</v>
      </c>
      <c r="M2561" s="116"/>
      <c r="P25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&lt;tr&gt;&lt;td&gt;61705-1000&lt;/td&gt;&lt;td&gt;Replacement guardrail thrie-beam rail element, type 3, class B&lt;/td&gt;&lt;td&gt;m&lt;/td&gt;&lt;td&gt;REPLACEMENT GUARDRAIL THRIE-BEAM RAIL ELEMENT, TYPE 3, CLASS B&lt;/td&gt;&lt;td&gt;LNFT&lt;/td&gt;&lt;td&gt;0&lt;/td&gt;&lt;td&gt;3&lt;/td&gt;&lt;td&gt;N&lt;/td&gt;&lt;td&gt; &lt;/td&gt;&lt;td&gt;&lt;/td&gt;&lt;/tr&gt;</v>
      </c>
      <c r="Q2561" s="106" t="str">
        <f>IF(PayItems[[#This Row],[Date Added / Modified]]&gt;0,TEXT(PayItems[[#This Row],[Date Added / Modified]],"m/d/yyy"),"")</f>
        <v/>
      </c>
    </row>
    <row r="2562" spans="1:17" x14ac:dyDescent="0.2">
      <c r="A2562" s="6" t="s">
        <v>5574</v>
      </c>
      <c r="B2562" s="6" t="s">
        <v>5575</v>
      </c>
      <c r="C2562" s="6" t="s">
        <v>110</v>
      </c>
      <c r="D2562" s="6" t="s">
        <v>5576</v>
      </c>
      <c r="E2562" s="8" t="s">
        <v>63</v>
      </c>
      <c r="F2562" s="8">
        <v>0</v>
      </c>
      <c r="G2562" s="8">
        <v>3</v>
      </c>
      <c r="H2562" s="6" t="s">
        <v>344</v>
      </c>
      <c r="I2562" s="176" t="s">
        <v>11389</v>
      </c>
      <c r="J2562" s="176" t="s">
        <v>11389</v>
      </c>
      <c r="K2562" s="176" t="s">
        <v>11388</v>
      </c>
      <c r="L2562" s="8">
        <v>14</v>
      </c>
      <c r="M2562" s="116"/>
      <c r="O2562" s="108" t="s">
        <v>10785</v>
      </c>
      <c r="P25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&lt;tr&gt;&lt;td&gt;61705-1100&lt;/td&gt;&lt;td&gt;Replacement guardrail thrie-beam rail element, type 4, class A&lt;/td&gt;&lt;td&gt;m&lt;/td&gt;&lt;td&gt;REPLACEMENT GUARDRAIL THRIE-BEAM RAIL ELEMENT, TYPE 4, CLASS A&lt;/td&gt;&lt;td&gt;LNFT&lt;/td&gt;&lt;td&gt;0&lt;/td&gt;&lt;td&gt;3&lt;/td&gt;&lt;td&gt;N&lt;/td&gt;&lt;td&gt; &lt;/td&gt;&lt;td&gt;Safety:  Do NOT use!  For next FP - DELETE pay item?&lt;/td&gt;&lt;/tr&gt;</v>
      </c>
      <c r="Q2562" s="106" t="str">
        <f>IF(PayItems[[#This Row],[Date Added / Modified]]&gt;0,TEXT(PayItems[[#This Row],[Date Added / Modified]],"m/d/yyy"),"")</f>
        <v/>
      </c>
    </row>
    <row r="2563" spans="1:17" x14ac:dyDescent="0.2">
      <c r="A2563" s="6" t="s">
        <v>5577</v>
      </c>
      <c r="B2563" s="6" t="s">
        <v>5578</v>
      </c>
      <c r="C2563" s="6" t="s">
        <v>110</v>
      </c>
      <c r="D2563" s="6" t="s">
        <v>5579</v>
      </c>
      <c r="E2563" s="8" t="s">
        <v>63</v>
      </c>
      <c r="F2563" s="8">
        <v>0</v>
      </c>
      <c r="G2563" s="8">
        <v>3</v>
      </c>
      <c r="H2563" s="6" t="s">
        <v>344</v>
      </c>
      <c r="I2563" s="176" t="s">
        <v>11389</v>
      </c>
      <c r="J2563" s="176" t="s">
        <v>11389</v>
      </c>
      <c r="K2563" s="176" t="s">
        <v>11388</v>
      </c>
      <c r="L2563" s="8">
        <v>14</v>
      </c>
      <c r="M2563" s="116"/>
      <c r="P25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&lt;tr&gt;&lt;td&gt;61705-1200&lt;/td&gt;&lt;td&gt;Replacement guardrail thrie-beam rail element, type 4, class B&lt;/td&gt;&lt;td&gt;m&lt;/td&gt;&lt;td&gt;REPLACEMENT GUARDRAIL THRIE-BEAM RAIL ELEMENT, TYPE 4, CLASS B&lt;/td&gt;&lt;td&gt;LNFT&lt;/td&gt;&lt;td&gt;0&lt;/td&gt;&lt;td&gt;3&lt;/td&gt;&lt;td&gt;N&lt;/td&gt;&lt;td&gt; &lt;/td&gt;&lt;td&gt;&lt;/td&gt;&lt;/tr&gt;</v>
      </c>
      <c r="Q2563" s="106" t="str">
        <f>IF(PayItems[[#This Row],[Date Added / Modified]]&gt;0,TEXT(PayItems[[#This Row],[Date Added / Modified]],"m/d/yyy"),"")</f>
        <v/>
      </c>
    </row>
    <row r="2564" spans="1:17" x14ac:dyDescent="0.2">
      <c r="A2564" s="110" t="s">
        <v>10843</v>
      </c>
      <c r="B2564" s="106" t="s">
        <v>10844</v>
      </c>
      <c r="C2564" s="88" t="s">
        <v>110</v>
      </c>
      <c r="D2564" s="106" t="s">
        <v>10845</v>
      </c>
      <c r="E2564" s="104" t="s">
        <v>63</v>
      </c>
      <c r="F2564" s="104">
        <v>0</v>
      </c>
      <c r="G2564" s="104">
        <v>3</v>
      </c>
      <c r="H2564" s="88" t="s">
        <v>344</v>
      </c>
      <c r="I2564" s="176" t="s">
        <v>11389</v>
      </c>
      <c r="J2564" s="176" t="s">
        <v>11389</v>
      </c>
      <c r="K2564" s="176" t="s">
        <v>11388</v>
      </c>
      <c r="L2564" s="104">
        <v>14</v>
      </c>
      <c r="M2564" s="116">
        <v>42585</v>
      </c>
      <c r="N2564" s="106" t="s">
        <v>9962</v>
      </c>
      <c r="O2564" s="106"/>
      <c r="P2564"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&lt;tr&gt;&lt;td&gt;61705-1700&lt;/td&gt;&lt;td&gt;Replacement guardrail MB4 rail element, type 4, class B&lt;/td&gt;&lt;td&gt;m&lt;/td&gt;&lt;td&gt;REPLACEMENT GUARDRAIL MB4 RAIL ELEMENT, TYPE 4, CLASS B&lt;/td&gt;&lt;td&gt;LNFT&lt;/td&gt;&lt;td&gt;0&lt;/td&gt;&lt;td&gt;3&lt;/td&gt;&lt;td&gt;N&lt;/td&gt;&lt;td&gt;8/3/2016&lt;/td&gt;&lt;td&gt;&lt;/td&gt;&lt;/tr&gt;</v>
      </c>
      <c r="Q2564" s="106" t="str">
        <f>IF(PayItems[[#This Row],[Date Added / Modified]]&gt;0,TEXT(PayItems[[#This Row],[Date Added / Modified]],"m/d/yyy"),"")</f>
        <v>8/3/2016</v>
      </c>
    </row>
    <row r="2565" spans="1:17" x14ac:dyDescent="0.2">
      <c r="A2565" s="6" t="s">
        <v>5580</v>
      </c>
      <c r="B2565" s="6" t="s">
        <v>5581</v>
      </c>
      <c r="C2565" s="6" t="s">
        <v>110</v>
      </c>
      <c r="D2565" s="6" t="s">
        <v>5582</v>
      </c>
      <c r="E2565" s="8" t="s">
        <v>63</v>
      </c>
      <c r="F2565" s="8">
        <v>0</v>
      </c>
      <c r="G2565" s="8">
        <v>3</v>
      </c>
      <c r="H2565" s="6" t="s">
        <v>344</v>
      </c>
      <c r="I2565" s="176" t="s">
        <v>11389</v>
      </c>
      <c r="J2565" s="176" t="s">
        <v>11389</v>
      </c>
      <c r="K2565" s="176" t="s">
        <v>11388</v>
      </c>
      <c r="L2565" s="8">
        <v>14</v>
      </c>
      <c r="M2565" s="116"/>
      <c r="P25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&lt;tr&gt;&lt;td&gt;61707-0000&lt;/td&gt;&lt;td&gt;Structure transition railing&lt;/td&gt;&lt;td&gt;m&lt;/td&gt;&lt;td&gt;STRUCTURE TRANSITION RAILING&lt;/td&gt;&lt;td&gt;LNFT&lt;/td&gt;&lt;td&gt;0&lt;/td&gt;&lt;td&gt;3&lt;/td&gt;&lt;td&gt;N&lt;/td&gt;&lt;td&gt; &lt;/td&gt;&lt;td&gt;&lt;/td&gt;&lt;/tr&gt;</v>
      </c>
      <c r="Q2565" s="106" t="str">
        <f>IF(PayItems[[#This Row],[Date Added / Modified]]&gt;0,TEXT(PayItems[[#This Row],[Date Added / Modified]],"m/d/yyy"),"")</f>
        <v/>
      </c>
    </row>
    <row r="2566" spans="1:17" x14ac:dyDescent="0.2">
      <c r="A2566" s="6" t="s">
        <v>5583</v>
      </c>
      <c r="B2566" s="6" t="s">
        <v>5584</v>
      </c>
      <c r="C2566" s="6" t="s">
        <v>110</v>
      </c>
      <c r="D2566" s="6" t="s">
        <v>5585</v>
      </c>
      <c r="E2566" s="8" t="s">
        <v>63</v>
      </c>
      <c r="F2566" s="8">
        <v>0</v>
      </c>
      <c r="G2566" s="8">
        <v>3</v>
      </c>
      <c r="H2566" s="6" t="s">
        <v>344</v>
      </c>
      <c r="I2566" s="176" t="s">
        <v>11389</v>
      </c>
      <c r="J2566" s="176" t="s">
        <v>11389</v>
      </c>
      <c r="K2566" s="176" t="s">
        <v>11388</v>
      </c>
      <c r="L2566" s="8">
        <v>14</v>
      </c>
      <c r="M2566" s="116"/>
      <c r="P25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&lt;tr&gt;&lt;td&gt;61707-1000&lt;/td&gt;&lt;td&gt;Structure transition railing, G4 system&lt;/td&gt;&lt;td&gt;m&lt;/td&gt;&lt;td&gt;STRUCTURE TRANSITION RAILING, G4 SYSTEM&lt;/td&gt;&lt;td&gt;LNFT&lt;/td&gt;&lt;td&gt;0&lt;/td&gt;&lt;td&gt;3&lt;/td&gt;&lt;td&gt;N&lt;/td&gt;&lt;td&gt; &lt;/td&gt;&lt;td&gt;&lt;/td&gt;&lt;/tr&gt;</v>
      </c>
      <c r="Q2566" s="106" t="str">
        <f>IF(PayItems[[#This Row],[Date Added / Modified]]&gt;0,TEXT(PayItems[[#This Row],[Date Added / Modified]],"m/d/yyy"),"")</f>
        <v/>
      </c>
    </row>
    <row r="2567" spans="1:17" x14ac:dyDescent="0.2">
      <c r="A2567" s="6" t="s">
        <v>5586</v>
      </c>
      <c r="B2567" s="6" t="s">
        <v>5587</v>
      </c>
      <c r="C2567" s="6" t="s">
        <v>110</v>
      </c>
      <c r="D2567" s="6" t="s">
        <v>5588</v>
      </c>
      <c r="E2567" s="8" t="s">
        <v>63</v>
      </c>
      <c r="F2567" s="8">
        <v>0</v>
      </c>
      <c r="G2567" s="8">
        <v>3</v>
      </c>
      <c r="H2567" s="6" t="s">
        <v>344</v>
      </c>
      <c r="I2567" s="176" t="s">
        <v>11389</v>
      </c>
      <c r="J2567" s="176" t="s">
        <v>11389</v>
      </c>
      <c r="K2567" s="176" t="s">
        <v>11388</v>
      </c>
      <c r="L2567" s="8">
        <v>14</v>
      </c>
      <c r="M2567" s="116"/>
      <c r="P25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&lt;tr&gt;&lt;td&gt;61707-2000&lt;/td&gt;&lt;td&gt;Structure transition railing, SBT system&lt;/td&gt;&lt;td&gt;m&lt;/td&gt;&lt;td&gt;STRUCTURE TRANSITION RAILING, SBT SYSTEM&lt;/td&gt;&lt;td&gt;LNFT&lt;/td&gt;&lt;td&gt;0&lt;/td&gt;&lt;td&gt;3&lt;/td&gt;&lt;td&gt;N&lt;/td&gt;&lt;td&gt; &lt;/td&gt;&lt;td&gt;&lt;/td&gt;&lt;/tr&gt;</v>
      </c>
      <c r="Q2567" s="106" t="str">
        <f>IF(PayItems[[#This Row],[Date Added / Modified]]&gt;0,TEXT(PayItems[[#This Row],[Date Added / Modified]],"m/d/yyy"),"")</f>
        <v/>
      </c>
    </row>
    <row r="2568" spans="1:17" x14ac:dyDescent="0.2">
      <c r="A2568" s="6" t="s">
        <v>5589</v>
      </c>
      <c r="B2568" s="6" t="s">
        <v>5590</v>
      </c>
      <c r="C2568" s="6" t="s">
        <v>110</v>
      </c>
      <c r="D2568" s="6" t="s">
        <v>5591</v>
      </c>
      <c r="E2568" s="8" t="s">
        <v>63</v>
      </c>
      <c r="F2568" s="8">
        <v>0</v>
      </c>
      <c r="G2568" s="8">
        <v>3</v>
      </c>
      <c r="H2568" s="6" t="s">
        <v>344</v>
      </c>
      <c r="I2568" s="176" t="s">
        <v>11389</v>
      </c>
      <c r="J2568" s="176" t="s">
        <v>11389</v>
      </c>
      <c r="K2568" s="176" t="s">
        <v>11388</v>
      </c>
      <c r="L2568" s="8">
        <v>14</v>
      </c>
      <c r="M2568" s="116"/>
      <c r="P25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&lt;tr&gt;&lt;td&gt;61707-3000&lt;/td&gt;&lt;td&gt;Structure transition railing, abutting steel backed timber&lt;/td&gt;&lt;td&gt;m&lt;/td&gt;&lt;td&gt;STRUCTURE TRANSITION RAILING, ABUTTING STEEL BACKED TIMBER&lt;/td&gt;&lt;td&gt;LNFT&lt;/td&gt;&lt;td&gt;0&lt;/td&gt;&lt;td&gt;3&lt;/td&gt;&lt;td&gt;N&lt;/td&gt;&lt;td&gt; &lt;/td&gt;&lt;td&gt;&lt;/td&gt;&lt;/tr&gt;</v>
      </c>
      <c r="Q2568" s="106" t="str">
        <f>IF(PayItems[[#This Row],[Date Added / Modified]]&gt;0,TEXT(PayItems[[#This Row],[Date Added / Modified]],"m/d/yyy"),"")</f>
        <v/>
      </c>
    </row>
    <row r="2569" spans="1:17" x14ac:dyDescent="0.2">
      <c r="A2569" s="34" t="s">
        <v>10002</v>
      </c>
      <c r="B2569" s="34" t="s">
        <v>10003</v>
      </c>
      <c r="C2569" s="34" t="s">
        <v>110</v>
      </c>
      <c r="D2569" s="34" t="s">
        <v>10004</v>
      </c>
      <c r="E2569" s="33" t="s">
        <v>63</v>
      </c>
      <c r="F2569" s="35">
        <v>0</v>
      </c>
      <c r="G2569" s="35">
        <v>3</v>
      </c>
      <c r="H2569" t="s">
        <v>344</v>
      </c>
      <c r="I2569" s="176" t="s">
        <v>11389</v>
      </c>
      <c r="J2569" s="176" t="s">
        <v>11389</v>
      </c>
      <c r="K2569" s="176" t="s">
        <v>11388</v>
      </c>
      <c r="L2569" s="8">
        <v>14</v>
      </c>
      <c r="M2569" s="119">
        <v>41869</v>
      </c>
      <c r="N2569" s="53" t="s">
        <v>9977</v>
      </c>
      <c r="O2569" s="106"/>
      <c r="P25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&lt;tr&gt;&lt;td&gt;61707-4000&lt;/td&gt;&lt;td&gt;Structure transition railing, MGS system&lt;/td&gt;&lt;td&gt;m&lt;/td&gt;&lt;td&gt;STRUCTURE TRANSITION RAILING, MGS SYSTEM&lt;/td&gt;&lt;td&gt;LNFT&lt;/td&gt;&lt;td&gt;0&lt;/td&gt;&lt;td&gt;3&lt;/td&gt;&lt;td&gt;N&lt;/td&gt;&lt;td&gt;8/18/2014&lt;/td&gt;&lt;td&gt;&lt;/td&gt;&lt;/tr&gt;</v>
      </c>
      <c r="Q2569" s="106" t="str">
        <f>IF(PayItems[[#This Row],[Date Added / Modified]]&gt;0,TEXT(PayItems[[#This Row],[Date Added / Modified]],"m/d/yyy"),"")</f>
        <v>8/18/2014</v>
      </c>
    </row>
    <row r="2570" spans="1:17" x14ac:dyDescent="0.2">
      <c r="A2570" s="6" t="s">
        <v>5592</v>
      </c>
      <c r="B2570" s="8" t="s">
        <v>5593</v>
      </c>
      <c r="C2570" s="8" t="s">
        <v>110</v>
      </c>
      <c r="D2570" s="8" t="s">
        <v>5594</v>
      </c>
      <c r="E2570" s="8" t="s">
        <v>63</v>
      </c>
      <c r="F2570" s="8">
        <v>0</v>
      </c>
      <c r="G2570" s="8">
        <v>3</v>
      </c>
      <c r="H2570" s="6" t="s">
        <v>344</v>
      </c>
      <c r="I2570" s="176" t="s">
        <v>11389</v>
      </c>
      <c r="J2570" s="176" t="s">
        <v>11389</v>
      </c>
      <c r="K2570" s="176" t="s">
        <v>11388</v>
      </c>
      <c r="L2570" s="8">
        <v>14</v>
      </c>
      <c r="M2570" s="116"/>
      <c r="P25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&lt;tr&gt;&lt;td&gt;61708-1000&lt;/td&gt;&lt;td&gt;Remove and reset, guardrail&lt;/td&gt;&lt;td&gt;m&lt;/td&gt;&lt;td&gt;REMOVE AND RESET, GUARDRAIL&lt;/td&gt;&lt;td&gt;LNFT&lt;/td&gt;&lt;td&gt;0&lt;/td&gt;&lt;td&gt;3&lt;/td&gt;&lt;td&gt;N&lt;/td&gt;&lt;td&gt; &lt;/td&gt;&lt;td&gt;&lt;/td&gt;&lt;/tr&gt;</v>
      </c>
      <c r="Q2570" s="106" t="str">
        <f>IF(PayItems[[#This Row],[Date Added / Modified]]&gt;0,TEXT(PayItems[[#This Row],[Date Added / Modified]],"m/d/yyy"),"")</f>
        <v/>
      </c>
    </row>
    <row r="2571" spans="1:17" x14ac:dyDescent="0.2">
      <c r="A2571" s="6" t="s">
        <v>5595</v>
      </c>
      <c r="B2571" s="8" t="s">
        <v>5596</v>
      </c>
      <c r="C2571" s="6" t="s">
        <v>6</v>
      </c>
      <c r="D2571" s="8" t="s">
        <v>5597</v>
      </c>
      <c r="E2571" s="8" t="s">
        <v>59</v>
      </c>
      <c r="F2571" s="8">
        <v>0</v>
      </c>
      <c r="G2571" s="8">
        <v>3</v>
      </c>
      <c r="H2571" s="6" t="s">
        <v>344</v>
      </c>
      <c r="I2571" s="176" t="s">
        <v>11389</v>
      </c>
      <c r="J2571" s="176" t="s">
        <v>11389</v>
      </c>
      <c r="K2571" s="176" t="s">
        <v>11388</v>
      </c>
      <c r="L2571" s="8">
        <v>14</v>
      </c>
      <c r="M2571" s="116"/>
      <c r="P25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&lt;tr&gt;&lt;td&gt;61709-1000&lt;/td&gt;&lt;td&gt;Remove and reset, post&lt;/td&gt;&lt;td&gt;Each&lt;/td&gt;&lt;td&gt;REMOVE AND RESET, POST&lt;/td&gt;&lt;td&gt;EACH&lt;/td&gt;&lt;td&gt;0&lt;/td&gt;&lt;td&gt;3&lt;/td&gt;&lt;td&gt;N&lt;/td&gt;&lt;td&gt; &lt;/td&gt;&lt;td&gt;&lt;/td&gt;&lt;/tr&gt;</v>
      </c>
      <c r="Q2571" s="106" t="str">
        <f>IF(PayItems[[#This Row],[Date Added / Modified]]&gt;0,TEXT(PayItems[[#This Row],[Date Added / Modified]],"m/d/yyy"),"")</f>
        <v/>
      </c>
    </row>
    <row r="2572" spans="1:17" x14ac:dyDescent="0.2">
      <c r="A2572" s="6" t="s">
        <v>5598</v>
      </c>
      <c r="B2572" s="8" t="s">
        <v>5599</v>
      </c>
      <c r="C2572" s="6" t="s">
        <v>6</v>
      </c>
      <c r="D2572" s="8" t="s">
        <v>5600</v>
      </c>
      <c r="E2572" s="8" t="s">
        <v>59</v>
      </c>
      <c r="F2572" s="8">
        <v>0</v>
      </c>
      <c r="G2572" s="8">
        <v>3</v>
      </c>
      <c r="H2572" s="6" t="s">
        <v>344</v>
      </c>
      <c r="I2572" s="176" t="s">
        <v>11389</v>
      </c>
      <c r="J2572" s="176" t="s">
        <v>11389</v>
      </c>
      <c r="K2572" s="176" t="s">
        <v>11388</v>
      </c>
      <c r="L2572" s="8">
        <v>14</v>
      </c>
      <c r="M2572" s="116"/>
      <c r="P25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&lt;tr&gt;&lt;td&gt;61709-2000&lt;/td&gt;&lt;td&gt;Remove and reset, rail section&lt;/td&gt;&lt;td&gt;Each&lt;/td&gt;&lt;td&gt;REMOVE AND RESET, RAIL SECTION&lt;/td&gt;&lt;td&gt;EACH&lt;/td&gt;&lt;td&gt;0&lt;/td&gt;&lt;td&gt;3&lt;/td&gt;&lt;td&gt;N&lt;/td&gt;&lt;td&gt; &lt;/td&gt;&lt;td&gt;&lt;/td&gt;&lt;/tr&gt;</v>
      </c>
      <c r="Q2572" s="106" t="str">
        <f>IF(PayItems[[#This Row],[Date Added / Modified]]&gt;0,TEXT(PayItems[[#This Row],[Date Added / Modified]],"m/d/yyy"),"")</f>
        <v/>
      </c>
    </row>
    <row r="2573" spans="1:17" x14ac:dyDescent="0.2">
      <c r="A2573" s="6" t="s">
        <v>5601</v>
      </c>
      <c r="B2573" s="8" t="s">
        <v>5602</v>
      </c>
      <c r="C2573" s="6" t="s">
        <v>6</v>
      </c>
      <c r="D2573" s="8" t="s">
        <v>5603</v>
      </c>
      <c r="E2573" s="8" t="s">
        <v>59</v>
      </c>
      <c r="F2573" s="8">
        <v>0</v>
      </c>
      <c r="G2573" s="8">
        <v>3</v>
      </c>
      <c r="H2573" s="6" t="s">
        <v>344</v>
      </c>
      <c r="I2573" s="176" t="s">
        <v>11389</v>
      </c>
      <c r="J2573" s="176" t="s">
        <v>11389</v>
      </c>
      <c r="K2573" s="176" t="s">
        <v>11388</v>
      </c>
      <c r="L2573" s="8">
        <v>14</v>
      </c>
      <c r="M2573" s="116"/>
      <c r="P25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&lt;tr&gt;&lt;td&gt;61709-3000&lt;/td&gt;&lt;td&gt;Remove and reset, impact attenuator&lt;/td&gt;&lt;td&gt;Each&lt;/td&gt;&lt;td&gt;REMOVE AND RESET, IMPACT ATTENUATOR&lt;/td&gt;&lt;td&gt;EACH&lt;/td&gt;&lt;td&gt;0&lt;/td&gt;&lt;td&gt;3&lt;/td&gt;&lt;td&gt;N&lt;/td&gt;&lt;td&gt; &lt;/td&gt;&lt;td&gt;&lt;/td&gt;&lt;/tr&gt;</v>
      </c>
      <c r="Q2573" s="106" t="str">
        <f>IF(PayItems[[#This Row],[Date Added / Modified]]&gt;0,TEXT(PayItems[[#This Row],[Date Added / Modified]],"m/d/yyy"),"")</f>
        <v/>
      </c>
    </row>
    <row r="2574" spans="1:17" x14ac:dyDescent="0.2">
      <c r="A2574" s="6" t="s">
        <v>5604</v>
      </c>
      <c r="B2574" s="8" t="s">
        <v>5605</v>
      </c>
      <c r="C2574" s="6" t="s">
        <v>6</v>
      </c>
      <c r="D2574" s="8" t="s">
        <v>5606</v>
      </c>
      <c r="E2574" s="8" t="s">
        <v>59</v>
      </c>
      <c r="F2574" s="8">
        <v>0</v>
      </c>
      <c r="G2574" s="8">
        <v>3</v>
      </c>
      <c r="H2574" s="6" t="s">
        <v>344</v>
      </c>
      <c r="I2574" s="176" t="s">
        <v>11389</v>
      </c>
      <c r="J2574" s="176" t="s">
        <v>11389</v>
      </c>
      <c r="K2574" s="176" t="s">
        <v>11388</v>
      </c>
      <c r="L2574" s="8">
        <v>14</v>
      </c>
      <c r="M2574" s="116"/>
      <c r="P25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&lt;tr&gt;&lt;td&gt;61709-4000&lt;/td&gt;&lt;td&gt;Remove and reset, terminal section&lt;/td&gt;&lt;td&gt;Each&lt;/td&gt;&lt;td&gt;REMOVE AND RESET, TERMINAL SECTION&lt;/td&gt;&lt;td&gt;EACH&lt;/td&gt;&lt;td&gt;0&lt;/td&gt;&lt;td&gt;3&lt;/td&gt;&lt;td&gt;N&lt;/td&gt;&lt;td&gt; &lt;/td&gt;&lt;td&gt;&lt;/td&gt;&lt;/tr&gt;</v>
      </c>
      <c r="Q2574" s="106" t="str">
        <f>IF(PayItems[[#This Row],[Date Added / Modified]]&gt;0,TEXT(PayItems[[#This Row],[Date Added / Modified]],"m/d/yyy"),"")</f>
        <v/>
      </c>
    </row>
    <row r="2575" spans="1:17" x14ac:dyDescent="0.2">
      <c r="A2575" s="6" t="s">
        <v>5607</v>
      </c>
      <c r="B2575" s="6" t="s">
        <v>5608</v>
      </c>
      <c r="C2575" s="8" t="s">
        <v>110</v>
      </c>
      <c r="D2575" s="6" t="s">
        <v>5609</v>
      </c>
      <c r="E2575" s="8" t="s">
        <v>63</v>
      </c>
      <c r="F2575" s="8">
        <v>0</v>
      </c>
      <c r="G2575" s="8">
        <v>3</v>
      </c>
      <c r="H2575" s="6" t="s">
        <v>344</v>
      </c>
      <c r="I2575" s="176" t="s">
        <v>11389</v>
      </c>
      <c r="J2575" s="176" t="s">
        <v>11389</v>
      </c>
      <c r="K2575" s="176" t="s">
        <v>11388</v>
      </c>
      <c r="L2575" s="8">
        <v>14</v>
      </c>
      <c r="M2575" s="116"/>
      <c r="O2575" s="106" t="s">
        <v>11048</v>
      </c>
      <c r="P25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&lt;tr&gt;&lt;td&gt;61710-0000&lt;/td&gt;&lt;td&gt;Raising guardrail&lt;/td&gt;&lt;td&gt;m&lt;/td&gt;&lt;td&gt;RAISING GUARDRAIL&lt;/td&gt;&lt;td&gt;LNFT&lt;/td&gt;&lt;td&gt;0&lt;/td&gt;&lt;td&gt;3&lt;/td&gt;&lt;td&gt;N&lt;/td&gt;&lt;td&gt; &lt;/td&gt;&lt;td&gt;Next FP: Consider changing name to "Raise Guardrail"&lt;/td&gt;&lt;/tr&gt;</v>
      </c>
      <c r="Q2575" s="106" t="str">
        <f>IF(PayItems[[#This Row],[Date Added / Modified]]&gt;0,TEXT(PayItems[[#This Row],[Date Added / Modified]],"m/d/yyy"),"")</f>
        <v/>
      </c>
    </row>
    <row r="2576" spans="1:17" x14ac:dyDescent="0.2">
      <c r="A2576" s="6" t="s">
        <v>5610</v>
      </c>
      <c r="B2576" s="6" t="s">
        <v>5611</v>
      </c>
      <c r="C2576" s="6" t="s">
        <v>6</v>
      </c>
      <c r="D2576" s="6" t="s">
        <v>5612</v>
      </c>
      <c r="E2576" s="8" t="s">
        <v>59</v>
      </c>
      <c r="F2576" s="8">
        <v>0</v>
      </c>
      <c r="G2576" s="8">
        <v>3</v>
      </c>
      <c r="H2576" s="6" t="s">
        <v>344</v>
      </c>
      <c r="I2576" s="176" t="s">
        <v>11389</v>
      </c>
      <c r="J2576" s="176" t="s">
        <v>11389</v>
      </c>
      <c r="K2576" s="176" t="s">
        <v>11388</v>
      </c>
      <c r="L2576" s="8">
        <v>14</v>
      </c>
      <c r="M2576" s="116"/>
      <c r="P25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&lt;tr&gt;&lt;td&gt;61711-0000&lt;/td&gt;&lt;td&gt;Impact attenuator&lt;/td&gt;&lt;td&gt;Each&lt;/td&gt;&lt;td&gt;IMPACT ATTENUATOR&lt;/td&gt;&lt;td&gt;EACH&lt;/td&gt;&lt;td&gt;0&lt;/td&gt;&lt;td&gt;3&lt;/td&gt;&lt;td&gt;N&lt;/td&gt;&lt;td&gt; &lt;/td&gt;&lt;td&gt;&lt;/td&gt;&lt;/tr&gt;</v>
      </c>
      <c r="Q2576" s="106" t="str">
        <f>IF(PayItems[[#This Row],[Date Added / Modified]]&gt;0,TEXT(PayItems[[#This Row],[Date Added / Modified]],"m/d/yyy"),"")</f>
        <v/>
      </c>
    </row>
    <row r="2577" spans="1:17" x14ac:dyDescent="0.2">
      <c r="A2577" s="6" t="s">
        <v>5613</v>
      </c>
      <c r="B2577" s="6" t="s">
        <v>5614</v>
      </c>
      <c r="C2577" s="6" t="s">
        <v>110</v>
      </c>
      <c r="D2577" s="6" t="s">
        <v>5615</v>
      </c>
      <c r="E2577" s="8" t="s">
        <v>63</v>
      </c>
      <c r="F2577" s="8">
        <v>0</v>
      </c>
      <c r="G2577" s="8">
        <v>3</v>
      </c>
      <c r="H2577" s="6" t="s">
        <v>344</v>
      </c>
      <c r="I2577" s="176" t="s">
        <v>11389</v>
      </c>
      <c r="J2577" s="176" t="s">
        <v>11389</v>
      </c>
      <c r="K2577" s="176" t="s">
        <v>11388</v>
      </c>
      <c r="L2577" s="8">
        <v>14</v>
      </c>
      <c r="M2577" s="116"/>
      <c r="P25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&lt;tr&gt;&lt;td&gt;61801-0000&lt;/td&gt;&lt;td&gt;Concrete barrier&lt;/td&gt;&lt;td&gt;m&lt;/td&gt;&lt;td&gt;CONCRETE BARRIER&lt;/td&gt;&lt;td&gt;LNFT&lt;/td&gt;&lt;td&gt;0&lt;/td&gt;&lt;td&gt;3&lt;/td&gt;&lt;td&gt;N&lt;/td&gt;&lt;td&gt; &lt;/td&gt;&lt;td&gt;&lt;/td&gt;&lt;/tr&gt;</v>
      </c>
      <c r="Q2577" s="106" t="str">
        <f>IF(PayItems[[#This Row],[Date Added / Modified]]&gt;0,TEXT(PayItems[[#This Row],[Date Added / Modified]],"m/d/yyy"),"")</f>
        <v/>
      </c>
    </row>
    <row r="2578" spans="1:17" x14ac:dyDescent="0.2">
      <c r="A2578" s="6" t="s">
        <v>5616</v>
      </c>
      <c r="B2578" s="6" t="s">
        <v>5617</v>
      </c>
      <c r="C2578" s="6" t="s">
        <v>110</v>
      </c>
      <c r="D2578" s="6" t="s">
        <v>5618</v>
      </c>
      <c r="E2578" s="8" t="s">
        <v>63</v>
      </c>
      <c r="F2578" s="8">
        <v>0</v>
      </c>
      <c r="G2578" s="8">
        <v>3</v>
      </c>
      <c r="H2578" s="6" t="s">
        <v>344</v>
      </c>
      <c r="I2578" s="176" t="s">
        <v>11389</v>
      </c>
      <c r="J2578" s="176" t="s">
        <v>11389</v>
      </c>
      <c r="K2578" s="176" t="s">
        <v>11388</v>
      </c>
      <c r="L2578" s="8">
        <v>14</v>
      </c>
      <c r="M2578" s="116"/>
      <c r="P25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&lt;tr&gt;&lt;td&gt;61802-0000&lt;/td&gt;&lt;td&gt;Concrete guardwall&lt;/td&gt;&lt;td&gt;m&lt;/td&gt;&lt;td&gt;CONCRETE GUARDWALL&lt;/td&gt;&lt;td&gt;LNFT&lt;/td&gt;&lt;td&gt;0&lt;/td&gt;&lt;td&gt;3&lt;/td&gt;&lt;td&gt;N&lt;/td&gt;&lt;td&gt; &lt;/td&gt;&lt;td&gt;&lt;/td&gt;&lt;/tr&gt;</v>
      </c>
      <c r="Q2578" s="106" t="str">
        <f>IF(PayItems[[#This Row],[Date Added / Modified]]&gt;0,TEXT(PayItems[[#This Row],[Date Added / Modified]],"m/d/yyy"),"")</f>
        <v/>
      </c>
    </row>
    <row r="2579" spans="1:17" x14ac:dyDescent="0.2">
      <c r="A2579" s="6" t="s">
        <v>5619</v>
      </c>
      <c r="B2579" s="6" t="s">
        <v>5620</v>
      </c>
      <c r="C2579" s="6" t="s">
        <v>110</v>
      </c>
      <c r="D2579" s="6" t="s">
        <v>5621</v>
      </c>
      <c r="E2579" s="8" t="s">
        <v>63</v>
      </c>
      <c r="F2579" s="8">
        <v>0</v>
      </c>
      <c r="G2579" s="8">
        <v>3</v>
      </c>
      <c r="H2579" s="6" t="s">
        <v>344</v>
      </c>
      <c r="I2579" s="176" t="s">
        <v>11389</v>
      </c>
      <c r="J2579" s="176" t="s">
        <v>11389</v>
      </c>
      <c r="K2579" s="176" t="s">
        <v>11388</v>
      </c>
      <c r="L2579" s="8">
        <v>14</v>
      </c>
      <c r="M2579" s="116"/>
      <c r="P25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&lt;tr&gt;&lt;td&gt;61803-1000&lt;/td&gt;&lt;td&gt;Precast concrete guardwall, type 1&lt;/td&gt;&lt;td&gt;m&lt;/td&gt;&lt;td&gt;PRECAST CONCRETE GUARDWALL, TYPE 1&lt;/td&gt;&lt;td&gt;LNFT&lt;/td&gt;&lt;td&gt;0&lt;/td&gt;&lt;td&gt;3&lt;/td&gt;&lt;td&gt;N&lt;/td&gt;&lt;td&gt; &lt;/td&gt;&lt;td&gt;&lt;/td&gt;&lt;/tr&gt;</v>
      </c>
      <c r="Q2579" s="106" t="str">
        <f>IF(PayItems[[#This Row],[Date Added / Modified]]&gt;0,TEXT(PayItems[[#This Row],[Date Added / Modified]],"m/d/yyy"),"")</f>
        <v/>
      </c>
    </row>
    <row r="2580" spans="1:17" x14ac:dyDescent="0.2">
      <c r="A2580" s="6" t="s">
        <v>5622</v>
      </c>
      <c r="B2580" s="6" t="s">
        <v>5623</v>
      </c>
      <c r="C2580" s="6" t="s">
        <v>110</v>
      </c>
      <c r="D2580" s="6" t="s">
        <v>5624</v>
      </c>
      <c r="E2580" s="8" t="s">
        <v>63</v>
      </c>
      <c r="F2580" s="8">
        <v>0</v>
      </c>
      <c r="G2580" s="8">
        <v>3</v>
      </c>
      <c r="H2580" s="6" t="s">
        <v>344</v>
      </c>
      <c r="I2580" s="176" t="s">
        <v>11389</v>
      </c>
      <c r="J2580" s="176" t="s">
        <v>11389</v>
      </c>
      <c r="K2580" s="176" t="s">
        <v>11388</v>
      </c>
      <c r="L2580" s="8">
        <v>14</v>
      </c>
      <c r="M2580" s="116"/>
      <c r="P25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&lt;tr&gt;&lt;td&gt;61803-2000&lt;/td&gt;&lt;td&gt;Precast concrete guardwall, type 2&lt;/td&gt;&lt;td&gt;m&lt;/td&gt;&lt;td&gt;PRECAST CONCRETE GUARDWALL, TYPE 2&lt;/td&gt;&lt;td&gt;LNFT&lt;/td&gt;&lt;td&gt;0&lt;/td&gt;&lt;td&gt;3&lt;/td&gt;&lt;td&gt;N&lt;/td&gt;&lt;td&gt; &lt;/td&gt;&lt;td&gt;&lt;/td&gt;&lt;/tr&gt;</v>
      </c>
      <c r="Q2580" s="106" t="str">
        <f>IF(PayItems[[#This Row],[Date Added / Modified]]&gt;0,TEXT(PayItems[[#This Row],[Date Added / Modified]],"m/d/yyy"),"")</f>
        <v/>
      </c>
    </row>
    <row r="2581" spans="1:17" x14ac:dyDescent="0.2">
      <c r="A2581" s="6" t="s">
        <v>5625</v>
      </c>
      <c r="B2581" s="6" t="s">
        <v>5626</v>
      </c>
      <c r="C2581" s="6" t="s">
        <v>110</v>
      </c>
      <c r="D2581" s="6" t="s">
        <v>5627</v>
      </c>
      <c r="E2581" s="8" t="s">
        <v>63</v>
      </c>
      <c r="F2581" s="8">
        <v>0</v>
      </c>
      <c r="G2581" s="8">
        <v>3</v>
      </c>
      <c r="H2581" s="6" t="s">
        <v>344</v>
      </c>
      <c r="I2581" s="176" t="s">
        <v>11389</v>
      </c>
      <c r="J2581" s="176" t="s">
        <v>11389</v>
      </c>
      <c r="K2581" s="176" t="s">
        <v>11388</v>
      </c>
      <c r="L2581" s="8">
        <v>14</v>
      </c>
      <c r="M2581" s="116"/>
      <c r="P25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&lt;tr&gt;&lt;td&gt;61803-3000&lt;/td&gt;&lt;td&gt;Precast concrete guardwall, type 3&lt;/td&gt;&lt;td&gt;m&lt;/td&gt;&lt;td&gt;PRECAST CONCRETE GUARDWALL, TYPE 3&lt;/td&gt;&lt;td&gt;LNFT&lt;/td&gt;&lt;td&gt;0&lt;/td&gt;&lt;td&gt;3&lt;/td&gt;&lt;td&gt;N&lt;/td&gt;&lt;td&gt; &lt;/td&gt;&lt;td&gt;&lt;/td&gt;&lt;/tr&gt;</v>
      </c>
      <c r="Q2581" s="106" t="str">
        <f>IF(PayItems[[#This Row],[Date Added / Modified]]&gt;0,TEXT(PayItems[[#This Row],[Date Added / Modified]],"m/d/yyy"),"")</f>
        <v/>
      </c>
    </row>
    <row r="2582" spans="1:17" x14ac:dyDescent="0.2">
      <c r="A2582" s="6" t="s">
        <v>5628</v>
      </c>
      <c r="B2582" s="6" t="s">
        <v>5629</v>
      </c>
      <c r="C2582" s="6" t="s">
        <v>110</v>
      </c>
      <c r="D2582" s="6" t="s">
        <v>5630</v>
      </c>
      <c r="E2582" s="8" t="s">
        <v>63</v>
      </c>
      <c r="F2582" s="8">
        <v>0</v>
      </c>
      <c r="G2582" s="8">
        <v>3</v>
      </c>
      <c r="H2582" s="6" t="s">
        <v>344</v>
      </c>
      <c r="I2582" s="176" t="s">
        <v>11389</v>
      </c>
      <c r="J2582" s="176" t="s">
        <v>11389</v>
      </c>
      <c r="K2582" s="176" t="s">
        <v>11388</v>
      </c>
      <c r="L2582" s="8">
        <v>14</v>
      </c>
      <c r="M2582" s="116"/>
      <c r="P25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&lt;tr&gt;&lt;td&gt;61803-4000&lt;/td&gt;&lt;td&gt;Precast concrete guardwall, type 4&lt;/td&gt;&lt;td&gt;m&lt;/td&gt;&lt;td&gt;PRECAST CONCRETE GUARDWALL, TYPE 4&lt;/td&gt;&lt;td&gt;LNFT&lt;/td&gt;&lt;td&gt;0&lt;/td&gt;&lt;td&gt;3&lt;/td&gt;&lt;td&gt;N&lt;/td&gt;&lt;td&gt; &lt;/td&gt;&lt;td&gt;&lt;/td&gt;&lt;/tr&gt;</v>
      </c>
      <c r="Q2582" s="106" t="str">
        <f>IF(PayItems[[#This Row],[Date Added / Modified]]&gt;0,TEXT(PayItems[[#This Row],[Date Added / Modified]],"m/d/yyy"),"")</f>
        <v/>
      </c>
    </row>
    <row r="2583" spans="1:17" x14ac:dyDescent="0.2">
      <c r="A2583" s="6" t="s">
        <v>5631</v>
      </c>
      <c r="B2583" s="6" t="s">
        <v>5632</v>
      </c>
      <c r="C2583" s="6" t="s">
        <v>6</v>
      </c>
      <c r="D2583" s="6" t="s">
        <v>5633</v>
      </c>
      <c r="E2583" s="8" t="s">
        <v>59</v>
      </c>
      <c r="F2583" s="8">
        <v>0</v>
      </c>
      <c r="G2583" s="8">
        <v>3</v>
      </c>
      <c r="H2583" s="6" t="s">
        <v>344</v>
      </c>
      <c r="I2583" s="176" t="s">
        <v>11389</v>
      </c>
      <c r="J2583" s="176" t="s">
        <v>11389</v>
      </c>
      <c r="K2583" s="176" t="s">
        <v>11388</v>
      </c>
      <c r="L2583" s="8">
        <v>14</v>
      </c>
      <c r="M2583" s="116"/>
      <c r="P25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&lt;tr&gt;&lt;td&gt;61804-1000&lt;/td&gt;&lt;td&gt;Terminal section, type 1&lt;/td&gt;&lt;td&gt;Each&lt;/td&gt;&lt;td&gt;TERMINAL SECTION, TYPE 1&lt;/td&gt;&lt;td&gt;EACH&lt;/td&gt;&lt;td&gt;0&lt;/td&gt;&lt;td&gt;3&lt;/td&gt;&lt;td&gt;N&lt;/td&gt;&lt;td&gt; &lt;/td&gt;&lt;td&gt;&lt;/td&gt;&lt;/tr&gt;</v>
      </c>
      <c r="Q2583" s="106" t="str">
        <f>IF(PayItems[[#This Row],[Date Added / Modified]]&gt;0,TEXT(PayItems[[#This Row],[Date Added / Modified]],"m/d/yyy"),"")</f>
        <v/>
      </c>
    </row>
    <row r="2584" spans="1:17" x14ac:dyDescent="0.2">
      <c r="A2584" s="6" t="s">
        <v>5634</v>
      </c>
      <c r="B2584" s="6" t="s">
        <v>5635</v>
      </c>
      <c r="C2584" s="6" t="s">
        <v>110</v>
      </c>
      <c r="D2584" s="6" t="s">
        <v>5636</v>
      </c>
      <c r="E2584" s="8" t="s">
        <v>63</v>
      </c>
      <c r="F2584" s="8">
        <v>0</v>
      </c>
      <c r="G2584" s="8">
        <v>3</v>
      </c>
      <c r="H2584" s="6" t="s">
        <v>344</v>
      </c>
      <c r="I2584" s="176" t="s">
        <v>11389</v>
      </c>
      <c r="J2584" s="176" t="s">
        <v>11389</v>
      </c>
      <c r="K2584" s="176" t="s">
        <v>11388</v>
      </c>
      <c r="L2584" s="8">
        <v>14</v>
      </c>
      <c r="M2584" s="116"/>
      <c r="P25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&lt;tr&gt;&lt;td&gt;61805-0000&lt;/td&gt;&lt;td&gt;Reset barrier&lt;/td&gt;&lt;td&gt;m&lt;/td&gt;&lt;td&gt;RESET BARRIER&lt;/td&gt;&lt;td&gt;LNFT&lt;/td&gt;&lt;td&gt;0&lt;/td&gt;&lt;td&gt;3&lt;/td&gt;&lt;td&gt;N&lt;/td&gt;&lt;td&gt; &lt;/td&gt;&lt;td&gt;&lt;/td&gt;&lt;/tr&gt;</v>
      </c>
      <c r="Q2584" s="106" t="str">
        <f>IF(PayItems[[#This Row],[Date Added / Modified]]&gt;0,TEXT(PayItems[[#This Row],[Date Added / Modified]],"m/d/yyy"),"")</f>
        <v/>
      </c>
    </row>
    <row r="2585" spans="1:17" x14ac:dyDescent="0.2">
      <c r="A2585" s="6" t="s">
        <v>5637</v>
      </c>
      <c r="B2585" s="6" t="s">
        <v>5638</v>
      </c>
      <c r="C2585" s="6" t="s">
        <v>6</v>
      </c>
      <c r="D2585" s="6" t="s">
        <v>5639</v>
      </c>
      <c r="E2585" s="8" t="s">
        <v>59</v>
      </c>
      <c r="F2585" s="8">
        <v>0</v>
      </c>
      <c r="G2585" s="8">
        <v>3</v>
      </c>
      <c r="H2585" s="6" t="s">
        <v>344</v>
      </c>
      <c r="I2585" s="176" t="s">
        <v>11389</v>
      </c>
      <c r="J2585" s="176" t="s">
        <v>11389</v>
      </c>
      <c r="K2585" s="176" t="s">
        <v>11388</v>
      </c>
      <c r="L2585" s="8">
        <v>14</v>
      </c>
      <c r="M2585" s="116"/>
      <c r="P25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&lt;tr&gt;&lt;td&gt;61806-0000&lt;/td&gt;&lt;td&gt;Reset terminal section&lt;/td&gt;&lt;td&gt;Each&lt;/td&gt;&lt;td&gt;RESET TERMINAL SECTION&lt;/td&gt;&lt;td&gt;EACH&lt;/td&gt;&lt;td&gt;0&lt;/td&gt;&lt;td&gt;3&lt;/td&gt;&lt;td&gt;N&lt;/td&gt;&lt;td&gt; &lt;/td&gt;&lt;td&gt;&lt;/td&gt;&lt;/tr&gt;</v>
      </c>
      <c r="Q2585" s="106" t="str">
        <f>IF(PayItems[[#This Row],[Date Added / Modified]]&gt;0,TEXT(PayItems[[#This Row],[Date Added / Modified]],"m/d/yyy"),"")</f>
        <v/>
      </c>
    </row>
    <row r="2586" spans="1:17" x14ac:dyDescent="0.2">
      <c r="A2586" s="6" t="s">
        <v>5640</v>
      </c>
      <c r="B2586" s="6" t="s">
        <v>5641</v>
      </c>
      <c r="C2586" s="6" t="s">
        <v>110</v>
      </c>
      <c r="D2586" s="6" t="s">
        <v>5642</v>
      </c>
      <c r="E2586" s="8" t="s">
        <v>63</v>
      </c>
      <c r="F2586" s="8">
        <v>0</v>
      </c>
      <c r="G2586" s="8">
        <v>3</v>
      </c>
      <c r="H2586" s="6" t="s">
        <v>344</v>
      </c>
      <c r="I2586" s="176" t="s">
        <v>11389</v>
      </c>
      <c r="J2586" s="176" t="s">
        <v>11389</v>
      </c>
      <c r="K2586" s="176" t="s">
        <v>11388</v>
      </c>
      <c r="L2586" s="8">
        <v>14</v>
      </c>
      <c r="M2586" s="116"/>
      <c r="P25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&lt;tr&gt;&lt;td&gt;61807-0000&lt;/td&gt;&lt;td&gt;Concrete parapet&lt;/td&gt;&lt;td&gt;m&lt;/td&gt;&lt;td&gt;CONCRETE PARAPET&lt;/td&gt;&lt;td&gt;LNFT&lt;/td&gt;&lt;td&gt;0&lt;/td&gt;&lt;td&gt;3&lt;/td&gt;&lt;td&gt;N&lt;/td&gt;&lt;td&gt; &lt;/td&gt;&lt;td&gt;&lt;/td&gt;&lt;/tr&gt;</v>
      </c>
      <c r="Q2586" s="106" t="str">
        <f>IF(PayItems[[#This Row],[Date Added / Modified]]&gt;0,TEXT(PayItems[[#This Row],[Date Added / Modified]],"m/d/yyy"),"")</f>
        <v/>
      </c>
    </row>
    <row r="2587" spans="1:17" x14ac:dyDescent="0.2">
      <c r="A2587" s="6" t="s">
        <v>5643</v>
      </c>
      <c r="B2587" s="6" t="s">
        <v>5644</v>
      </c>
      <c r="C2587" s="6" t="s">
        <v>110</v>
      </c>
      <c r="D2587" s="6" t="s">
        <v>5645</v>
      </c>
      <c r="E2587" s="8" t="s">
        <v>63</v>
      </c>
      <c r="F2587" s="8">
        <v>0</v>
      </c>
      <c r="G2587" s="8">
        <v>3</v>
      </c>
      <c r="H2587" s="6" t="s">
        <v>344</v>
      </c>
      <c r="I2587" s="176" t="s">
        <v>11389</v>
      </c>
      <c r="J2587" s="176" t="s">
        <v>11389</v>
      </c>
      <c r="K2587" s="176" t="s">
        <v>11388</v>
      </c>
      <c r="L2587" s="8">
        <v>14</v>
      </c>
      <c r="M2587" s="116"/>
      <c r="P25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&lt;tr&gt;&lt;td&gt;61901-0000&lt;/td&gt;&lt;td&gt;Fence&lt;/td&gt;&lt;td&gt;m&lt;/td&gt;&lt;td&gt;FENCE&lt;/td&gt;&lt;td&gt;LNFT&lt;/td&gt;&lt;td&gt;0&lt;/td&gt;&lt;td&gt;3&lt;/td&gt;&lt;td&gt;N&lt;/td&gt;&lt;td&gt; &lt;/td&gt;&lt;td&gt;&lt;/td&gt;&lt;/tr&gt;</v>
      </c>
      <c r="Q2587" s="106" t="str">
        <f>IF(PayItems[[#This Row],[Date Added / Modified]]&gt;0,TEXT(PayItems[[#This Row],[Date Added / Modified]],"m/d/yyy"),"")</f>
        <v/>
      </c>
    </row>
    <row r="2588" spans="1:17" x14ac:dyDescent="0.2">
      <c r="A2588" s="6" t="s">
        <v>5646</v>
      </c>
      <c r="B2588" s="6" t="s">
        <v>5647</v>
      </c>
      <c r="C2588" s="6" t="s">
        <v>110</v>
      </c>
      <c r="D2588" s="6" t="s">
        <v>5648</v>
      </c>
      <c r="E2588" s="8" t="s">
        <v>63</v>
      </c>
      <c r="F2588" s="8">
        <v>0</v>
      </c>
      <c r="G2588" s="8">
        <v>3</v>
      </c>
      <c r="H2588" s="6" t="s">
        <v>344</v>
      </c>
      <c r="I2588" s="176" t="s">
        <v>11389</v>
      </c>
      <c r="J2588" s="176" t="s">
        <v>11389</v>
      </c>
      <c r="K2588" s="176" t="s">
        <v>11388</v>
      </c>
      <c r="L2588" s="8">
        <v>14</v>
      </c>
      <c r="M2588" s="116"/>
      <c r="P25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&lt;tr&gt;&lt;td&gt;61901-0100&lt;/td&gt;&lt;td&gt;Fence, woven wire&lt;/td&gt;&lt;td&gt;m&lt;/td&gt;&lt;td&gt;FENCE, WOVEN WIRE&lt;/td&gt;&lt;td&gt;LNFT&lt;/td&gt;&lt;td&gt;0&lt;/td&gt;&lt;td&gt;3&lt;/td&gt;&lt;td&gt;N&lt;/td&gt;&lt;td&gt; &lt;/td&gt;&lt;td&gt;&lt;/td&gt;&lt;/tr&gt;</v>
      </c>
      <c r="Q2588" s="106" t="str">
        <f>IF(PayItems[[#This Row],[Date Added / Modified]]&gt;0,TEXT(PayItems[[#This Row],[Date Added / Modified]],"m/d/yyy"),"")</f>
        <v/>
      </c>
    </row>
    <row r="2589" spans="1:17" x14ac:dyDescent="0.2">
      <c r="A2589" s="6" t="s">
        <v>5649</v>
      </c>
      <c r="B2589" s="6" t="s">
        <v>5650</v>
      </c>
      <c r="C2589" s="6" t="s">
        <v>110</v>
      </c>
      <c r="D2589" s="6" t="s">
        <v>5651</v>
      </c>
      <c r="E2589" s="8" t="s">
        <v>63</v>
      </c>
      <c r="F2589" s="8">
        <v>0</v>
      </c>
      <c r="G2589" s="8">
        <v>3</v>
      </c>
      <c r="H2589" s="6" t="s">
        <v>344</v>
      </c>
      <c r="I2589" s="176" t="s">
        <v>11389</v>
      </c>
      <c r="J2589" s="176" t="s">
        <v>11389</v>
      </c>
      <c r="K2589" s="176" t="s">
        <v>11388</v>
      </c>
      <c r="L2589" s="8">
        <v>14</v>
      </c>
      <c r="M2589" s="116"/>
      <c r="P25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&lt;tr&gt;&lt;td&gt;61901-0200&lt;/td&gt;&lt;td&gt;Fence, woven wire, 1200mm height&lt;/td&gt;&lt;td&gt;m&lt;/td&gt;&lt;td&gt;FENCE, WOVEN WIRE, 48-INCH HEIGHT&lt;/td&gt;&lt;td&gt;LNFT&lt;/td&gt;&lt;td&gt;0&lt;/td&gt;&lt;td&gt;3&lt;/td&gt;&lt;td&gt;N&lt;/td&gt;&lt;td&gt; &lt;/td&gt;&lt;td&gt;&lt;/td&gt;&lt;/tr&gt;</v>
      </c>
      <c r="Q2589" s="106" t="str">
        <f>IF(PayItems[[#This Row],[Date Added / Modified]]&gt;0,TEXT(PayItems[[#This Row],[Date Added / Modified]],"m/d/yyy"),"")</f>
        <v/>
      </c>
    </row>
    <row r="2590" spans="1:17" x14ac:dyDescent="0.2">
      <c r="A2590" s="6" t="s">
        <v>5652</v>
      </c>
      <c r="B2590" s="6" t="s">
        <v>5653</v>
      </c>
      <c r="C2590" s="6" t="s">
        <v>110</v>
      </c>
      <c r="D2590" s="6" t="s">
        <v>5654</v>
      </c>
      <c r="E2590" s="8" t="s">
        <v>63</v>
      </c>
      <c r="F2590" s="8">
        <v>0</v>
      </c>
      <c r="G2590" s="8">
        <v>3</v>
      </c>
      <c r="H2590" s="6" t="s">
        <v>344</v>
      </c>
      <c r="I2590" s="176" t="s">
        <v>11389</v>
      </c>
      <c r="J2590" s="176" t="s">
        <v>11389</v>
      </c>
      <c r="K2590" s="176" t="s">
        <v>11388</v>
      </c>
      <c r="L2590" s="8">
        <v>14</v>
      </c>
      <c r="M2590" s="116"/>
      <c r="P25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&lt;tr&gt;&lt;td&gt;61901-0300&lt;/td&gt;&lt;td&gt;Fence, woven wire, 1350mm height&lt;/td&gt;&lt;td&gt;m&lt;/td&gt;&lt;td&gt;FENCE, WOVEN WIRE, 54-INCH HEIGHT&lt;/td&gt;&lt;td&gt;LNFT&lt;/td&gt;&lt;td&gt;0&lt;/td&gt;&lt;td&gt;3&lt;/td&gt;&lt;td&gt;N&lt;/td&gt;&lt;td&gt; &lt;/td&gt;&lt;td&gt;&lt;/td&gt;&lt;/tr&gt;</v>
      </c>
      <c r="Q2590" s="106" t="str">
        <f>IF(PayItems[[#This Row],[Date Added / Modified]]&gt;0,TEXT(PayItems[[#This Row],[Date Added / Modified]],"m/d/yyy"),"")</f>
        <v/>
      </c>
    </row>
    <row r="2591" spans="1:17" x14ac:dyDescent="0.2">
      <c r="A2591" s="6" t="s">
        <v>5655</v>
      </c>
      <c r="B2591" s="6" t="s">
        <v>5656</v>
      </c>
      <c r="C2591" s="6" t="s">
        <v>110</v>
      </c>
      <c r="D2591" s="6" t="s">
        <v>5657</v>
      </c>
      <c r="E2591" s="8" t="s">
        <v>63</v>
      </c>
      <c r="F2591" s="8">
        <v>0</v>
      </c>
      <c r="G2591" s="8">
        <v>3</v>
      </c>
      <c r="H2591" s="6" t="s">
        <v>344</v>
      </c>
      <c r="I2591" s="176" t="s">
        <v>11389</v>
      </c>
      <c r="J2591" s="176" t="s">
        <v>11389</v>
      </c>
      <c r="K2591" s="176" t="s">
        <v>11388</v>
      </c>
      <c r="L2591" s="8">
        <v>14</v>
      </c>
      <c r="M2591" s="116"/>
      <c r="P25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&lt;tr&gt;&lt;td&gt;61901-0400&lt;/td&gt;&lt;td&gt;Fence, woven wire, 1800mm height&lt;/td&gt;&lt;td&gt;m&lt;/td&gt;&lt;td&gt;FENCE, WOVEN WIRE, 72-INCH HEIGHT&lt;/td&gt;&lt;td&gt;LNFT&lt;/td&gt;&lt;td&gt;0&lt;/td&gt;&lt;td&gt;3&lt;/td&gt;&lt;td&gt;N&lt;/td&gt;&lt;td&gt; &lt;/td&gt;&lt;td&gt;&lt;/td&gt;&lt;/tr&gt;</v>
      </c>
      <c r="Q2591" s="106" t="str">
        <f>IF(PayItems[[#This Row],[Date Added / Modified]]&gt;0,TEXT(PayItems[[#This Row],[Date Added / Modified]],"m/d/yyy"),"")</f>
        <v/>
      </c>
    </row>
    <row r="2592" spans="1:17" x14ac:dyDescent="0.2">
      <c r="A2592" s="6" t="s">
        <v>5658</v>
      </c>
      <c r="B2592" s="6" t="s">
        <v>5659</v>
      </c>
      <c r="C2592" s="6" t="s">
        <v>110</v>
      </c>
      <c r="D2592" s="6" t="s">
        <v>5660</v>
      </c>
      <c r="E2592" s="8" t="s">
        <v>63</v>
      </c>
      <c r="F2592" s="8">
        <v>0</v>
      </c>
      <c r="G2592" s="8">
        <v>3</v>
      </c>
      <c r="H2592" s="6" t="s">
        <v>344</v>
      </c>
      <c r="I2592" s="176" t="s">
        <v>11389</v>
      </c>
      <c r="J2592" s="176" t="s">
        <v>11389</v>
      </c>
      <c r="K2592" s="176" t="s">
        <v>11388</v>
      </c>
      <c r="L2592" s="8">
        <v>14</v>
      </c>
      <c r="M2592" s="116"/>
      <c r="P25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&lt;tr&gt;&lt;td&gt;61901-0500&lt;/td&gt;&lt;td&gt;Fence, woven wire, 2400mm height&lt;/td&gt;&lt;td&gt;m&lt;/td&gt;&lt;td&gt;FENCE, WOVEN WIRE, 96-INCH HEIGHT&lt;/td&gt;&lt;td&gt;LNFT&lt;/td&gt;&lt;td&gt;0&lt;/td&gt;&lt;td&gt;3&lt;/td&gt;&lt;td&gt;N&lt;/td&gt;&lt;td&gt; &lt;/td&gt;&lt;td&gt;&lt;/td&gt;&lt;/tr&gt;</v>
      </c>
      <c r="Q2592" s="106" t="str">
        <f>IF(PayItems[[#This Row],[Date Added / Modified]]&gt;0,TEXT(PayItems[[#This Row],[Date Added / Modified]],"m/d/yyy"),"")</f>
        <v/>
      </c>
    </row>
    <row r="2593" spans="1:17" x14ac:dyDescent="0.2">
      <c r="A2593" s="6" t="s">
        <v>5661</v>
      </c>
      <c r="B2593" s="6" t="s">
        <v>5662</v>
      </c>
      <c r="C2593" s="6" t="s">
        <v>110</v>
      </c>
      <c r="D2593" s="6" t="s">
        <v>5663</v>
      </c>
      <c r="E2593" s="8" t="s">
        <v>63</v>
      </c>
      <c r="F2593" s="8">
        <v>0</v>
      </c>
      <c r="G2593" s="8">
        <v>3</v>
      </c>
      <c r="H2593" s="6" t="s">
        <v>344</v>
      </c>
      <c r="I2593" s="176" t="s">
        <v>11389</v>
      </c>
      <c r="J2593" s="176" t="s">
        <v>11389</v>
      </c>
      <c r="K2593" s="176" t="s">
        <v>11388</v>
      </c>
      <c r="L2593" s="8">
        <v>14</v>
      </c>
      <c r="M2593" s="116"/>
      <c r="P25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&lt;tr&gt;&lt;td&gt;61901-0550&lt;/td&gt;&lt;td&gt;Fence, barb-less wire&lt;/td&gt;&lt;td&gt;m&lt;/td&gt;&lt;td&gt;FENCE, BARB-LESS WIRE&lt;/td&gt;&lt;td&gt;LNFT&lt;/td&gt;&lt;td&gt;0&lt;/td&gt;&lt;td&gt;3&lt;/td&gt;&lt;td&gt;N&lt;/td&gt;&lt;td&gt; &lt;/td&gt;&lt;td&gt;&lt;/td&gt;&lt;/tr&gt;</v>
      </c>
      <c r="Q2593" s="106" t="str">
        <f>IF(PayItems[[#This Row],[Date Added / Modified]]&gt;0,TEXT(PayItems[[#This Row],[Date Added / Modified]],"m/d/yyy"),"")</f>
        <v/>
      </c>
    </row>
    <row r="2594" spans="1:17" x14ac:dyDescent="0.2">
      <c r="A2594" s="6" t="s">
        <v>5664</v>
      </c>
      <c r="B2594" s="6" t="s">
        <v>5665</v>
      </c>
      <c r="C2594" s="6" t="s">
        <v>110</v>
      </c>
      <c r="D2594" s="6" t="s">
        <v>5666</v>
      </c>
      <c r="E2594" s="8" t="s">
        <v>63</v>
      </c>
      <c r="F2594" s="8">
        <v>0</v>
      </c>
      <c r="G2594" s="8">
        <v>3</v>
      </c>
      <c r="H2594" s="6" t="s">
        <v>344</v>
      </c>
      <c r="I2594" s="176" t="s">
        <v>11389</v>
      </c>
      <c r="J2594" s="176" t="s">
        <v>11389</v>
      </c>
      <c r="K2594" s="176" t="s">
        <v>11388</v>
      </c>
      <c r="L2594" s="8">
        <v>14</v>
      </c>
      <c r="M2594" s="116"/>
      <c r="P25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&lt;tr&gt;&lt;td&gt;61901-0553&lt;/td&gt;&lt;td&gt;Fence, barb-less wire, 4 strand&lt;/td&gt;&lt;td&gt;m&lt;/td&gt;&lt;td&gt;FENCE, BARB-LESS WIRE, 4 STRAND&lt;/td&gt;&lt;td&gt;LNFT&lt;/td&gt;&lt;td&gt;0&lt;/td&gt;&lt;td&gt;3&lt;/td&gt;&lt;td&gt;N&lt;/td&gt;&lt;td&gt; &lt;/td&gt;&lt;td&gt;&lt;/td&gt;&lt;/tr&gt;</v>
      </c>
      <c r="Q2594" s="106" t="str">
        <f>IF(PayItems[[#This Row],[Date Added / Modified]]&gt;0,TEXT(PayItems[[#This Row],[Date Added / Modified]],"m/d/yyy"),"")</f>
        <v/>
      </c>
    </row>
    <row r="2595" spans="1:17" x14ac:dyDescent="0.2">
      <c r="A2595" s="6" t="s">
        <v>5667</v>
      </c>
      <c r="B2595" s="6" t="s">
        <v>5668</v>
      </c>
      <c r="C2595" s="6" t="s">
        <v>110</v>
      </c>
      <c r="D2595" s="6" t="s">
        <v>5669</v>
      </c>
      <c r="E2595" s="8" t="s">
        <v>63</v>
      </c>
      <c r="F2595" s="8">
        <v>0</v>
      </c>
      <c r="G2595" s="8">
        <v>3</v>
      </c>
      <c r="H2595" s="6" t="s">
        <v>344</v>
      </c>
      <c r="I2595" s="176" t="s">
        <v>11389</v>
      </c>
      <c r="J2595" s="176" t="s">
        <v>11389</v>
      </c>
      <c r="K2595" s="176" t="s">
        <v>11388</v>
      </c>
      <c r="L2595" s="8">
        <v>14</v>
      </c>
      <c r="M2595" s="116"/>
      <c r="P25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&lt;tr&gt;&lt;td&gt;61901-0600&lt;/td&gt;&lt;td&gt;Fence, barbed wire&lt;/td&gt;&lt;td&gt;m&lt;/td&gt;&lt;td&gt;FENCE, BARBED WIRE&lt;/td&gt;&lt;td&gt;LNFT&lt;/td&gt;&lt;td&gt;0&lt;/td&gt;&lt;td&gt;3&lt;/td&gt;&lt;td&gt;N&lt;/td&gt;&lt;td&gt; &lt;/td&gt;&lt;td&gt;&lt;/td&gt;&lt;/tr&gt;</v>
      </c>
      <c r="Q2595" s="106" t="str">
        <f>IF(PayItems[[#This Row],[Date Added / Modified]]&gt;0,TEXT(PayItems[[#This Row],[Date Added / Modified]],"m/d/yyy"),"")</f>
        <v/>
      </c>
    </row>
    <row r="2596" spans="1:17" x14ac:dyDescent="0.2">
      <c r="A2596" s="6" t="s">
        <v>5670</v>
      </c>
      <c r="B2596" s="6" t="s">
        <v>5671</v>
      </c>
      <c r="C2596" s="6" t="s">
        <v>110</v>
      </c>
      <c r="D2596" s="6" t="s">
        <v>5672</v>
      </c>
      <c r="E2596" s="8" t="s">
        <v>63</v>
      </c>
      <c r="F2596" s="8">
        <v>0</v>
      </c>
      <c r="G2596" s="8">
        <v>3</v>
      </c>
      <c r="H2596" s="6" t="s">
        <v>344</v>
      </c>
      <c r="I2596" s="176" t="s">
        <v>11389</v>
      </c>
      <c r="J2596" s="176" t="s">
        <v>11389</v>
      </c>
      <c r="K2596" s="176" t="s">
        <v>11388</v>
      </c>
      <c r="L2596" s="8">
        <v>14</v>
      </c>
      <c r="M2596" s="116"/>
      <c r="P25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&lt;tr&gt;&lt;td&gt;61901-0700&lt;/td&gt;&lt;td&gt;Fence, barbed wire, 2 strand&lt;/td&gt;&lt;td&gt;m&lt;/td&gt;&lt;td&gt;FENCE, BARBED WIRE, 2 STRAND&lt;/td&gt;&lt;td&gt;LNFT&lt;/td&gt;&lt;td&gt;0&lt;/td&gt;&lt;td&gt;3&lt;/td&gt;&lt;td&gt;N&lt;/td&gt;&lt;td&gt; &lt;/td&gt;&lt;td&gt;&lt;/td&gt;&lt;/tr&gt;</v>
      </c>
      <c r="Q2596" s="106" t="str">
        <f>IF(PayItems[[#This Row],[Date Added / Modified]]&gt;0,TEXT(PayItems[[#This Row],[Date Added / Modified]],"m/d/yyy"),"")</f>
        <v/>
      </c>
    </row>
    <row r="2597" spans="1:17" x14ac:dyDescent="0.2">
      <c r="A2597" s="6" t="s">
        <v>5673</v>
      </c>
      <c r="B2597" s="6" t="s">
        <v>10280</v>
      </c>
      <c r="C2597" s="6" t="s">
        <v>110</v>
      </c>
      <c r="D2597" s="6" t="s">
        <v>10551</v>
      </c>
      <c r="E2597" s="8" t="s">
        <v>63</v>
      </c>
      <c r="F2597" s="8">
        <v>0</v>
      </c>
      <c r="G2597" s="8">
        <v>3</v>
      </c>
      <c r="H2597" s="6" t="s">
        <v>344</v>
      </c>
      <c r="I2597" s="176" t="s">
        <v>11389</v>
      </c>
      <c r="J2597" s="176" t="s">
        <v>11389</v>
      </c>
      <c r="K2597" s="176" t="s">
        <v>11388</v>
      </c>
      <c r="L2597" s="8">
        <v>14</v>
      </c>
      <c r="M2597" s="116"/>
      <c r="P25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&lt;tr&gt;&lt;td&gt;61901-0800&lt;/td&gt;&lt;td&gt;Fence, barbed wire, 3 strand&lt;/td&gt;&lt;td&gt;m&lt;/td&gt;&lt;td&gt;FENCE, BARBED WIRE, 3 STRAND&lt;/td&gt;&lt;td&gt;LNFT&lt;/td&gt;&lt;td&gt;0&lt;/td&gt;&lt;td&gt;3&lt;/td&gt;&lt;td&gt;N&lt;/td&gt;&lt;td&gt; &lt;/td&gt;&lt;td&gt;&lt;/td&gt;&lt;/tr&gt;</v>
      </c>
      <c r="Q2597" s="106" t="str">
        <f>IF(PayItems[[#This Row],[Date Added / Modified]]&gt;0,TEXT(PayItems[[#This Row],[Date Added / Modified]],"m/d/yyy"),"")</f>
        <v/>
      </c>
    </row>
    <row r="2598" spans="1:17" x14ac:dyDescent="0.2">
      <c r="A2598" s="6" t="s">
        <v>5674</v>
      </c>
      <c r="B2598" s="6" t="s">
        <v>10281</v>
      </c>
      <c r="C2598" s="6" t="s">
        <v>110</v>
      </c>
      <c r="D2598" s="6" t="s">
        <v>10552</v>
      </c>
      <c r="E2598" s="8" t="s">
        <v>63</v>
      </c>
      <c r="F2598" s="8">
        <v>0</v>
      </c>
      <c r="G2598" s="8">
        <v>3</v>
      </c>
      <c r="H2598" s="6" t="s">
        <v>344</v>
      </c>
      <c r="I2598" s="176" t="s">
        <v>11389</v>
      </c>
      <c r="J2598" s="176" t="s">
        <v>11389</v>
      </c>
      <c r="K2598" s="176" t="s">
        <v>11388</v>
      </c>
      <c r="L2598" s="8">
        <v>14</v>
      </c>
      <c r="M2598" s="116"/>
      <c r="P25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&lt;tr&gt;&lt;td&gt;61901-0900&lt;/td&gt;&lt;td&gt;Fence, barbed wire, 4 strand&lt;/td&gt;&lt;td&gt;m&lt;/td&gt;&lt;td&gt;FENCE, BARBED WIRE, 4 STRAND&lt;/td&gt;&lt;td&gt;LNFT&lt;/td&gt;&lt;td&gt;0&lt;/td&gt;&lt;td&gt;3&lt;/td&gt;&lt;td&gt;N&lt;/td&gt;&lt;td&gt; &lt;/td&gt;&lt;td&gt;&lt;/td&gt;&lt;/tr&gt;</v>
      </c>
      <c r="Q2598" s="106" t="str">
        <f>IF(PayItems[[#This Row],[Date Added / Modified]]&gt;0,TEXT(PayItems[[#This Row],[Date Added / Modified]],"m/d/yyy"),"")</f>
        <v/>
      </c>
    </row>
    <row r="2599" spans="1:17" x14ac:dyDescent="0.2">
      <c r="A2599" s="6" t="s">
        <v>5675</v>
      </c>
      <c r="B2599" s="6" t="s">
        <v>10282</v>
      </c>
      <c r="C2599" s="6" t="s">
        <v>110</v>
      </c>
      <c r="D2599" s="6" t="s">
        <v>10553</v>
      </c>
      <c r="E2599" s="8" t="s">
        <v>63</v>
      </c>
      <c r="F2599" s="8">
        <v>0</v>
      </c>
      <c r="G2599" s="8">
        <v>3</v>
      </c>
      <c r="H2599" s="6" t="s">
        <v>344</v>
      </c>
      <c r="I2599" s="176" t="s">
        <v>11389</v>
      </c>
      <c r="J2599" s="176" t="s">
        <v>11389</v>
      </c>
      <c r="K2599" s="176" t="s">
        <v>11388</v>
      </c>
      <c r="L2599" s="8">
        <v>14</v>
      </c>
      <c r="M2599" s="116"/>
      <c r="P25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&lt;tr&gt;&lt;td&gt;61901-1000&lt;/td&gt;&lt;td&gt;Fence, barbed wire, 5 strand&lt;/td&gt;&lt;td&gt;m&lt;/td&gt;&lt;td&gt;FENCE, BARBED WIRE, 5 STRAND&lt;/td&gt;&lt;td&gt;LNFT&lt;/td&gt;&lt;td&gt;0&lt;/td&gt;&lt;td&gt;3&lt;/td&gt;&lt;td&gt;N&lt;/td&gt;&lt;td&gt; &lt;/td&gt;&lt;td&gt;&lt;/td&gt;&lt;/tr&gt;</v>
      </c>
      <c r="Q2599" s="106" t="str">
        <f>IF(PayItems[[#This Row],[Date Added / Modified]]&gt;0,TEXT(PayItems[[#This Row],[Date Added / Modified]],"m/d/yyy"),"")</f>
        <v/>
      </c>
    </row>
    <row r="2600" spans="1:17" x14ac:dyDescent="0.2">
      <c r="A2600" s="6" t="s">
        <v>5676</v>
      </c>
      <c r="B2600" s="6" t="s">
        <v>5677</v>
      </c>
      <c r="C2600" s="6" t="s">
        <v>110</v>
      </c>
      <c r="D2600" s="6" t="s">
        <v>5678</v>
      </c>
      <c r="E2600" s="8" t="s">
        <v>63</v>
      </c>
      <c r="F2600" s="8">
        <v>0</v>
      </c>
      <c r="G2600" s="8">
        <v>3</v>
      </c>
      <c r="H2600" s="6" t="s">
        <v>344</v>
      </c>
      <c r="I2600" s="176" t="s">
        <v>11389</v>
      </c>
      <c r="J2600" s="176" t="s">
        <v>11389</v>
      </c>
      <c r="K2600" s="176" t="s">
        <v>11388</v>
      </c>
      <c r="L2600" s="8">
        <v>14</v>
      </c>
      <c r="M2600" s="116"/>
      <c r="P26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&lt;tr&gt;&lt;td&gt;61901-1100&lt;/td&gt;&lt;td&gt;Fence, barbed wire, 5 strand, laydown&lt;/td&gt;&lt;td&gt;m&lt;/td&gt;&lt;td&gt;FENCE, BARBED WIRE, 5 STRAND, LAYDOWN&lt;/td&gt;&lt;td&gt;LNFT&lt;/td&gt;&lt;td&gt;0&lt;/td&gt;&lt;td&gt;3&lt;/td&gt;&lt;td&gt;N&lt;/td&gt;&lt;td&gt; &lt;/td&gt;&lt;td&gt;&lt;/td&gt;&lt;/tr&gt;</v>
      </c>
      <c r="Q2600" s="106" t="str">
        <f>IF(PayItems[[#This Row],[Date Added / Modified]]&gt;0,TEXT(PayItems[[#This Row],[Date Added / Modified]],"m/d/yyy"),"")</f>
        <v/>
      </c>
    </row>
    <row r="2601" spans="1:17" x14ac:dyDescent="0.2">
      <c r="A2601" s="6" t="s">
        <v>5679</v>
      </c>
      <c r="B2601" s="6" t="s">
        <v>5680</v>
      </c>
      <c r="C2601" s="6" t="s">
        <v>110</v>
      </c>
      <c r="D2601" s="6" t="s">
        <v>5681</v>
      </c>
      <c r="E2601" s="8" t="s">
        <v>63</v>
      </c>
      <c r="F2601" s="8">
        <v>0</v>
      </c>
      <c r="G2601" s="8">
        <v>3</v>
      </c>
      <c r="H2601" s="6" t="s">
        <v>344</v>
      </c>
      <c r="I2601" s="176" t="s">
        <v>11389</v>
      </c>
      <c r="J2601" s="176" t="s">
        <v>11389</v>
      </c>
      <c r="K2601" s="176" t="s">
        <v>11388</v>
      </c>
      <c r="L2601" s="8">
        <v>14</v>
      </c>
      <c r="M2601" s="116"/>
      <c r="P26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&lt;tr&gt;&lt;td&gt;61901-1200&lt;/td&gt;&lt;td&gt;Fence, barbed wire, 6 strand&lt;/td&gt;&lt;td&gt;m&lt;/td&gt;&lt;td&gt;FENCE, BARBED WIRE, 6 STRAND&lt;/td&gt;&lt;td&gt;LNFT&lt;/td&gt;&lt;td&gt;0&lt;/td&gt;&lt;td&gt;3&lt;/td&gt;&lt;td&gt;N&lt;/td&gt;&lt;td&gt; &lt;/td&gt;&lt;td&gt;&lt;/td&gt;&lt;/tr&gt;</v>
      </c>
      <c r="Q2601" s="106" t="str">
        <f>IF(PayItems[[#This Row],[Date Added / Modified]]&gt;0,TEXT(PayItems[[#This Row],[Date Added / Modified]],"m/d/yyy"),"")</f>
        <v/>
      </c>
    </row>
    <row r="2602" spans="1:17" x14ac:dyDescent="0.2">
      <c r="A2602" s="6" t="s">
        <v>5682</v>
      </c>
      <c r="B2602" s="6" t="s">
        <v>5683</v>
      </c>
      <c r="C2602" s="6" t="s">
        <v>110</v>
      </c>
      <c r="D2602" s="6" t="s">
        <v>5684</v>
      </c>
      <c r="E2602" s="8" t="s">
        <v>63</v>
      </c>
      <c r="F2602" s="8">
        <v>0</v>
      </c>
      <c r="G2602" s="8">
        <v>3</v>
      </c>
      <c r="H2602" s="6" t="s">
        <v>344</v>
      </c>
      <c r="I2602" s="176" t="s">
        <v>11389</v>
      </c>
      <c r="J2602" s="176" t="s">
        <v>11389</v>
      </c>
      <c r="K2602" s="176" t="s">
        <v>11388</v>
      </c>
      <c r="L2602" s="8">
        <v>14</v>
      </c>
      <c r="M2602" s="116"/>
      <c r="P26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&lt;tr&gt;&lt;td&gt;61901-1300&lt;/td&gt;&lt;td&gt;Fence, chain link&lt;/td&gt;&lt;td&gt;m&lt;/td&gt;&lt;td&gt;FENCE, CHAIN LINK&lt;/td&gt;&lt;td&gt;LNFT&lt;/td&gt;&lt;td&gt;0&lt;/td&gt;&lt;td&gt;3&lt;/td&gt;&lt;td&gt;N&lt;/td&gt;&lt;td&gt; &lt;/td&gt;&lt;td&gt;&lt;/td&gt;&lt;/tr&gt;</v>
      </c>
      <c r="Q2602" s="106" t="str">
        <f>IF(PayItems[[#This Row],[Date Added / Modified]]&gt;0,TEXT(PayItems[[#This Row],[Date Added / Modified]],"m/d/yyy"),"")</f>
        <v/>
      </c>
    </row>
    <row r="2603" spans="1:17" x14ac:dyDescent="0.2">
      <c r="A2603" s="6" t="s">
        <v>5685</v>
      </c>
      <c r="B2603" s="6" t="s">
        <v>5686</v>
      </c>
      <c r="C2603" s="6" t="s">
        <v>110</v>
      </c>
      <c r="D2603" s="6" t="s">
        <v>5687</v>
      </c>
      <c r="E2603" s="8" t="s">
        <v>63</v>
      </c>
      <c r="F2603" s="8">
        <v>0</v>
      </c>
      <c r="G2603" s="8">
        <v>3</v>
      </c>
      <c r="H2603" s="6" t="s">
        <v>344</v>
      </c>
      <c r="I2603" s="176" t="s">
        <v>11389</v>
      </c>
      <c r="J2603" s="176" t="s">
        <v>11389</v>
      </c>
      <c r="K2603" s="176" t="s">
        <v>11388</v>
      </c>
      <c r="L2603" s="8">
        <v>14</v>
      </c>
      <c r="M2603" s="116"/>
      <c r="P26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&lt;tr&gt;&lt;td&gt;61901-1400&lt;/td&gt;&lt;td&gt;Fence, chain link, 900mm height&lt;/td&gt;&lt;td&gt;m&lt;/td&gt;&lt;td&gt;FENCE, CHAIN LINK, 36-INCH HEIGHT&lt;/td&gt;&lt;td&gt;LNFT&lt;/td&gt;&lt;td&gt;0&lt;/td&gt;&lt;td&gt;3&lt;/td&gt;&lt;td&gt;N&lt;/td&gt;&lt;td&gt; &lt;/td&gt;&lt;td&gt;&lt;/td&gt;&lt;/tr&gt;</v>
      </c>
      <c r="Q2603" s="106" t="str">
        <f>IF(PayItems[[#This Row],[Date Added / Modified]]&gt;0,TEXT(PayItems[[#This Row],[Date Added / Modified]],"m/d/yyy"),"")</f>
        <v/>
      </c>
    </row>
    <row r="2604" spans="1:17" x14ac:dyDescent="0.2">
      <c r="A2604" s="6" t="s">
        <v>5688</v>
      </c>
      <c r="B2604" s="6" t="s">
        <v>5689</v>
      </c>
      <c r="C2604" s="6" t="s">
        <v>110</v>
      </c>
      <c r="D2604" s="6" t="s">
        <v>5690</v>
      </c>
      <c r="E2604" s="8" t="s">
        <v>63</v>
      </c>
      <c r="F2604" s="8">
        <v>0</v>
      </c>
      <c r="G2604" s="8">
        <v>3</v>
      </c>
      <c r="H2604" s="6" t="s">
        <v>344</v>
      </c>
      <c r="I2604" s="176" t="s">
        <v>11389</v>
      </c>
      <c r="J2604" s="176" t="s">
        <v>11389</v>
      </c>
      <c r="K2604" s="176" t="s">
        <v>11388</v>
      </c>
      <c r="L2604" s="8">
        <v>14</v>
      </c>
      <c r="M2604" s="116"/>
      <c r="P26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&lt;tr&gt;&lt;td&gt;61901-1500&lt;/td&gt;&lt;td&gt;Fence, chain link, 1050mm height&lt;/td&gt;&lt;td&gt;m&lt;/td&gt;&lt;td&gt;FENCE, CHAIN LINK, 42-INCH HEIGHT&lt;/td&gt;&lt;td&gt;LNFT&lt;/td&gt;&lt;td&gt;0&lt;/td&gt;&lt;td&gt;3&lt;/td&gt;&lt;td&gt;N&lt;/td&gt;&lt;td&gt; &lt;/td&gt;&lt;td&gt;&lt;/td&gt;&lt;/tr&gt;</v>
      </c>
      <c r="Q2604" s="106" t="str">
        <f>IF(PayItems[[#This Row],[Date Added / Modified]]&gt;0,TEXT(PayItems[[#This Row],[Date Added / Modified]],"m/d/yyy"),"")</f>
        <v/>
      </c>
    </row>
    <row r="2605" spans="1:17" x14ac:dyDescent="0.2">
      <c r="A2605" s="6" t="s">
        <v>5691</v>
      </c>
      <c r="B2605" s="6" t="s">
        <v>5692</v>
      </c>
      <c r="C2605" s="6" t="s">
        <v>110</v>
      </c>
      <c r="D2605" s="6" t="s">
        <v>5693</v>
      </c>
      <c r="E2605" s="8" t="s">
        <v>63</v>
      </c>
      <c r="F2605" s="8">
        <v>0</v>
      </c>
      <c r="G2605" s="8">
        <v>3</v>
      </c>
      <c r="H2605" s="6" t="s">
        <v>344</v>
      </c>
      <c r="I2605" s="176" t="s">
        <v>11389</v>
      </c>
      <c r="J2605" s="176" t="s">
        <v>11389</v>
      </c>
      <c r="K2605" s="176" t="s">
        <v>11388</v>
      </c>
      <c r="L2605" s="8">
        <v>14</v>
      </c>
      <c r="M2605" s="116"/>
      <c r="P26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&lt;tr&gt;&lt;td&gt;61901-1600&lt;/td&gt;&lt;td&gt;Fence, chain link, 1200mm height&lt;/td&gt;&lt;td&gt;m&lt;/td&gt;&lt;td&gt;FENCE, CHAIN LINK, 48-INCH HEIGHT&lt;/td&gt;&lt;td&gt;LNFT&lt;/td&gt;&lt;td&gt;0&lt;/td&gt;&lt;td&gt;3&lt;/td&gt;&lt;td&gt;N&lt;/td&gt;&lt;td&gt; &lt;/td&gt;&lt;td&gt;&lt;/td&gt;&lt;/tr&gt;</v>
      </c>
      <c r="Q2605" s="106" t="str">
        <f>IF(PayItems[[#This Row],[Date Added / Modified]]&gt;0,TEXT(PayItems[[#This Row],[Date Added / Modified]],"m/d/yyy"),"")</f>
        <v/>
      </c>
    </row>
    <row r="2606" spans="1:17" x14ac:dyDescent="0.2">
      <c r="A2606" s="6" t="s">
        <v>5694</v>
      </c>
      <c r="B2606" s="6" t="s">
        <v>5695</v>
      </c>
      <c r="C2606" s="6" t="s">
        <v>110</v>
      </c>
      <c r="D2606" s="6" t="s">
        <v>5696</v>
      </c>
      <c r="E2606" s="8" t="s">
        <v>63</v>
      </c>
      <c r="F2606" s="8">
        <v>0</v>
      </c>
      <c r="G2606" s="8">
        <v>3</v>
      </c>
      <c r="H2606" s="6" t="s">
        <v>344</v>
      </c>
      <c r="I2606" s="176" t="s">
        <v>11389</v>
      </c>
      <c r="J2606" s="176" t="s">
        <v>11389</v>
      </c>
      <c r="K2606" s="176" t="s">
        <v>11388</v>
      </c>
      <c r="L2606" s="8">
        <v>14</v>
      </c>
      <c r="M2606" s="116"/>
      <c r="P26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&lt;tr&gt;&lt;td&gt;61901-1700&lt;/td&gt;&lt;td&gt;Fence, chain link, 1350mm height&lt;/td&gt;&lt;td&gt;m&lt;/td&gt;&lt;td&gt;FENCE, CHAIN LINK, 54-INCH HEIGHT&lt;/td&gt;&lt;td&gt;LNFT&lt;/td&gt;&lt;td&gt;0&lt;/td&gt;&lt;td&gt;3&lt;/td&gt;&lt;td&gt;N&lt;/td&gt;&lt;td&gt; &lt;/td&gt;&lt;td&gt;&lt;/td&gt;&lt;/tr&gt;</v>
      </c>
      <c r="Q2606" s="106" t="str">
        <f>IF(PayItems[[#This Row],[Date Added / Modified]]&gt;0,TEXT(PayItems[[#This Row],[Date Added / Modified]],"m/d/yyy"),"")</f>
        <v/>
      </c>
    </row>
    <row r="2607" spans="1:17" x14ac:dyDescent="0.2">
      <c r="A2607" s="6" t="s">
        <v>5697</v>
      </c>
      <c r="B2607" s="6" t="s">
        <v>5698</v>
      </c>
      <c r="C2607" s="6" t="s">
        <v>110</v>
      </c>
      <c r="D2607" s="6" t="s">
        <v>5699</v>
      </c>
      <c r="E2607" s="8" t="s">
        <v>63</v>
      </c>
      <c r="F2607" s="8">
        <v>0</v>
      </c>
      <c r="G2607" s="8">
        <v>3</v>
      </c>
      <c r="H2607" s="6" t="s">
        <v>344</v>
      </c>
      <c r="I2607" s="176" t="s">
        <v>11389</v>
      </c>
      <c r="J2607" s="176" t="s">
        <v>11389</v>
      </c>
      <c r="K2607" s="176" t="s">
        <v>11388</v>
      </c>
      <c r="L2607" s="8">
        <v>14</v>
      </c>
      <c r="M2607" s="116"/>
      <c r="P26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&lt;tr&gt;&lt;td&gt;61901-1800&lt;/td&gt;&lt;td&gt;Fence, chain link, 1500mm height&lt;/td&gt;&lt;td&gt;m&lt;/td&gt;&lt;td&gt;FENCE, CHAIN LINK, 60-INCH HEIGHT&lt;/td&gt;&lt;td&gt;LNFT&lt;/td&gt;&lt;td&gt;0&lt;/td&gt;&lt;td&gt;3&lt;/td&gt;&lt;td&gt;N&lt;/td&gt;&lt;td&gt; &lt;/td&gt;&lt;td&gt;&lt;/td&gt;&lt;/tr&gt;</v>
      </c>
      <c r="Q2607" s="106" t="str">
        <f>IF(PayItems[[#This Row],[Date Added / Modified]]&gt;0,TEXT(PayItems[[#This Row],[Date Added / Modified]],"m/d/yyy"),"")</f>
        <v/>
      </c>
    </row>
    <row r="2608" spans="1:17" x14ac:dyDescent="0.2">
      <c r="A2608" s="6" t="s">
        <v>5700</v>
      </c>
      <c r="B2608" s="6" t="s">
        <v>5701</v>
      </c>
      <c r="C2608" s="6" t="s">
        <v>110</v>
      </c>
      <c r="D2608" s="6" t="s">
        <v>5702</v>
      </c>
      <c r="E2608" s="8" t="s">
        <v>63</v>
      </c>
      <c r="F2608" s="8">
        <v>0</v>
      </c>
      <c r="G2608" s="8">
        <v>3</v>
      </c>
      <c r="H2608" s="6" t="s">
        <v>344</v>
      </c>
      <c r="I2608" s="176" t="s">
        <v>11389</v>
      </c>
      <c r="J2608" s="176" t="s">
        <v>11389</v>
      </c>
      <c r="K2608" s="176" t="s">
        <v>11388</v>
      </c>
      <c r="L2608" s="8">
        <v>14</v>
      </c>
      <c r="M2608" s="116"/>
      <c r="P26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&lt;tr&gt;&lt;td&gt;61901-1900&lt;/td&gt;&lt;td&gt;Fence, chain link, 1650mm height&lt;/td&gt;&lt;td&gt;m&lt;/td&gt;&lt;td&gt;FENCE, CHAIN LINK, 66-INCH HEIGHT&lt;/td&gt;&lt;td&gt;LNFT&lt;/td&gt;&lt;td&gt;0&lt;/td&gt;&lt;td&gt;3&lt;/td&gt;&lt;td&gt;N&lt;/td&gt;&lt;td&gt; &lt;/td&gt;&lt;td&gt;&lt;/td&gt;&lt;/tr&gt;</v>
      </c>
      <c r="Q2608" s="106" t="str">
        <f>IF(PayItems[[#This Row],[Date Added / Modified]]&gt;0,TEXT(PayItems[[#This Row],[Date Added / Modified]],"m/d/yyy"),"")</f>
        <v/>
      </c>
    </row>
    <row r="2609" spans="1:17" x14ac:dyDescent="0.2">
      <c r="A2609" s="6" t="s">
        <v>5703</v>
      </c>
      <c r="B2609" s="6" t="s">
        <v>5704</v>
      </c>
      <c r="C2609" s="6" t="s">
        <v>110</v>
      </c>
      <c r="D2609" s="6" t="s">
        <v>5705</v>
      </c>
      <c r="E2609" s="8" t="s">
        <v>63</v>
      </c>
      <c r="F2609" s="8">
        <v>0</v>
      </c>
      <c r="G2609" s="8">
        <v>3</v>
      </c>
      <c r="H2609" s="6" t="s">
        <v>344</v>
      </c>
      <c r="I2609" s="176" t="s">
        <v>11389</v>
      </c>
      <c r="J2609" s="176" t="s">
        <v>11389</v>
      </c>
      <c r="K2609" s="176" t="s">
        <v>11388</v>
      </c>
      <c r="L2609" s="8">
        <v>14</v>
      </c>
      <c r="M2609" s="116"/>
      <c r="P26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&lt;tr&gt;&lt;td&gt;61901-2000&lt;/td&gt;&lt;td&gt;Fence, chain link, 1800mm height&lt;/td&gt;&lt;td&gt;m&lt;/td&gt;&lt;td&gt;FENCE, CHAIN LINK, 72-INCH HEIGHT&lt;/td&gt;&lt;td&gt;LNFT&lt;/td&gt;&lt;td&gt;0&lt;/td&gt;&lt;td&gt;3&lt;/td&gt;&lt;td&gt;N&lt;/td&gt;&lt;td&gt; &lt;/td&gt;&lt;td&gt;&lt;/td&gt;&lt;/tr&gt;</v>
      </c>
      <c r="Q2609" s="106" t="str">
        <f>IF(PayItems[[#This Row],[Date Added / Modified]]&gt;0,TEXT(PayItems[[#This Row],[Date Added / Modified]],"m/d/yyy"),"")</f>
        <v/>
      </c>
    </row>
    <row r="2610" spans="1:17" x14ac:dyDescent="0.2">
      <c r="A2610" s="6" t="s">
        <v>5706</v>
      </c>
      <c r="B2610" s="6" t="s">
        <v>5707</v>
      </c>
      <c r="C2610" s="6" t="s">
        <v>110</v>
      </c>
      <c r="D2610" s="6" t="s">
        <v>5708</v>
      </c>
      <c r="E2610" s="8" t="s">
        <v>63</v>
      </c>
      <c r="F2610" s="8">
        <v>0</v>
      </c>
      <c r="G2610" s="8">
        <v>3</v>
      </c>
      <c r="H2610" s="6" t="s">
        <v>344</v>
      </c>
      <c r="I2610" s="176" t="s">
        <v>11389</v>
      </c>
      <c r="J2610" s="176" t="s">
        <v>11389</v>
      </c>
      <c r="K2610" s="176" t="s">
        <v>11388</v>
      </c>
      <c r="L2610" s="8">
        <v>14</v>
      </c>
      <c r="M2610" s="116"/>
      <c r="P26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&lt;tr&gt;&lt;td&gt;61901-2100&lt;/td&gt;&lt;td&gt;Fence, chain link, 2400mm height&lt;/td&gt;&lt;td&gt;m&lt;/td&gt;&lt;td&gt;FENCE, CHAIN LINK, 96-INCH HEIGHT&lt;/td&gt;&lt;td&gt;LNFT&lt;/td&gt;&lt;td&gt;0&lt;/td&gt;&lt;td&gt;3&lt;/td&gt;&lt;td&gt;N&lt;/td&gt;&lt;td&gt; &lt;/td&gt;&lt;td&gt;&lt;/td&gt;&lt;/tr&gt;</v>
      </c>
      <c r="Q2610" s="106" t="str">
        <f>IF(PayItems[[#This Row],[Date Added / Modified]]&gt;0,TEXT(PayItems[[#This Row],[Date Added / Modified]],"m/d/yyy"),"")</f>
        <v/>
      </c>
    </row>
    <row r="2611" spans="1:17" x14ac:dyDescent="0.2">
      <c r="A2611" s="6" t="s">
        <v>5709</v>
      </c>
      <c r="B2611" s="6" t="s">
        <v>5710</v>
      </c>
      <c r="C2611" s="6" t="s">
        <v>110</v>
      </c>
      <c r="D2611" s="6" t="s">
        <v>5711</v>
      </c>
      <c r="E2611" s="8" t="s">
        <v>63</v>
      </c>
      <c r="F2611" s="8">
        <v>0</v>
      </c>
      <c r="G2611" s="8">
        <v>3</v>
      </c>
      <c r="H2611" s="6" t="s">
        <v>344</v>
      </c>
      <c r="I2611" s="176" t="s">
        <v>11389</v>
      </c>
      <c r="J2611" s="176" t="s">
        <v>11389</v>
      </c>
      <c r="K2611" s="176" t="s">
        <v>11388</v>
      </c>
      <c r="L2611" s="8">
        <v>14</v>
      </c>
      <c r="M2611" s="116"/>
      <c r="P26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&lt;tr&gt;&lt;td&gt;61901-2200&lt;/td&gt;&lt;td&gt;Fence, chain link, 3000mm height&lt;/td&gt;&lt;td&gt;m&lt;/td&gt;&lt;td&gt;FENCE, CHAIN LINK, 120-INCH HEIGHT&lt;/td&gt;&lt;td&gt;LNFT&lt;/td&gt;&lt;td&gt;0&lt;/td&gt;&lt;td&gt;3&lt;/td&gt;&lt;td&gt;N&lt;/td&gt;&lt;td&gt; &lt;/td&gt;&lt;td&gt;&lt;/td&gt;&lt;/tr&gt;</v>
      </c>
      <c r="Q2611" s="106" t="str">
        <f>IF(PayItems[[#This Row],[Date Added / Modified]]&gt;0,TEXT(PayItems[[#This Row],[Date Added / Modified]],"m/d/yyy"),"")</f>
        <v/>
      </c>
    </row>
    <row r="2612" spans="1:17" x14ac:dyDescent="0.2">
      <c r="A2612" s="6" t="s">
        <v>5712</v>
      </c>
      <c r="B2612" s="6" t="s">
        <v>5713</v>
      </c>
      <c r="C2612" s="6" t="s">
        <v>110</v>
      </c>
      <c r="D2612" s="6" t="s">
        <v>5714</v>
      </c>
      <c r="E2612" s="8" t="s">
        <v>63</v>
      </c>
      <c r="F2612" s="8">
        <v>0</v>
      </c>
      <c r="G2612" s="8">
        <v>3</v>
      </c>
      <c r="H2612" s="6" t="s">
        <v>344</v>
      </c>
      <c r="I2612" s="176" t="s">
        <v>11389</v>
      </c>
      <c r="J2612" s="176" t="s">
        <v>11389</v>
      </c>
      <c r="K2612" s="176" t="s">
        <v>11388</v>
      </c>
      <c r="L2612" s="8">
        <v>14</v>
      </c>
      <c r="M2612" s="116"/>
      <c r="P26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&lt;tr&gt;&lt;td&gt;61901-2250&lt;/td&gt;&lt;td&gt;Fence, rail&lt;/td&gt;&lt;td&gt;m&lt;/td&gt;&lt;td&gt;FENCE, RAIL&lt;/td&gt;&lt;td&gt;LNFT&lt;/td&gt;&lt;td&gt;0&lt;/td&gt;&lt;td&gt;3&lt;/td&gt;&lt;td&gt;N&lt;/td&gt;&lt;td&gt; &lt;/td&gt;&lt;td&gt;&lt;/td&gt;&lt;/tr&gt;</v>
      </c>
      <c r="Q2612" s="106" t="str">
        <f>IF(PayItems[[#This Row],[Date Added / Modified]]&gt;0,TEXT(PayItems[[#This Row],[Date Added / Modified]],"m/d/yyy"),"")</f>
        <v/>
      </c>
    </row>
    <row r="2613" spans="1:17" x14ac:dyDescent="0.2">
      <c r="A2613" s="6" t="s">
        <v>5715</v>
      </c>
      <c r="B2613" s="6" t="s">
        <v>5716</v>
      </c>
      <c r="C2613" s="6" t="s">
        <v>110</v>
      </c>
      <c r="D2613" s="6" t="s">
        <v>5717</v>
      </c>
      <c r="E2613" s="8" t="s">
        <v>63</v>
      </c>
      <c r="F2613" s="8">
        <v>0</v>
      </c>
      <c r="G2613" s="8">
        <v>3</v>
      </c>
      <c r="H2613" s="6" t="s">
        <v>344</v>
      </c>
      <c r="I2613" s="176" t="s">
        <v>11389</v>
      </c>
      <c r="J2613" s="176" t="s">
        <v>11389</v>
      </c>
      <c r="K2613" s="176" t="s">
        <v>11388</v>
      </c>
      <c r="L2613" s="8">
        <v>14</v>
      </c>
      <c r="M2613" s="116"/>
      <c r="P26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&lt;tr&gt;&lt;td&gt;61901-2253&lt;/td&gt;&lt;td&gt;Fence, rail, 4 rail&lt;/td&gt;&lt;td&gt;m&lt;/td&gt;&lt;td&gt;FENCE, RAIL, 4 RAIL&lt;/td&gt;&lt;td&gt;LNFT&lt;/td&gt;&lt;td&gt;0&lt;/td&gt;&lt;td&gt;3&lt;/td&gt;&lt;td&gt;N&lt;/td&gt;&lt;td&gt; &lt;/td&gt;&lt;td&gt;&lt;/td&gt;&lt;/tr&gt;</v>
      </c>
      <c r="Q2613" s="106" t="str">
        <f>IF(PayItems[[#This Row],[Date Added / Modified]]&gt;0,TEXT(PayItems[[#This Row],[Date Added / Modified]],"m/d/yyy"),"")</f>
        <v/>
      </c>
    </row>
    <row r="2614" spans="1:17" x14ac:dyDescent="0.2">
      <c r="A2614" s="6" t="s">
        <v>5718</v>
      </c>
      <c r="B2614" s="6" t="s">
        <v>5719</v>
      </c>
      <c r="C2614" s="6" t="s">
        <v>110</v>
      </c>
      <c r="D2614" s="6" t="s">
        <v>5720</v>
      </c>
      <c r="E2614" s="8" t="s">
        <v>63</v>
      </c>
      <c r="F2614" s="8">
        <v>0</v>
      </c>
      <c r="G2614" s="8">
        <v>3</v>
      </c>
      <c r="H2614" s="6" t="s">
        <v>344</v>
      </c>
      <c r="I2614" s="176" t="s">
        <v>11389</v>
      </c>
      <c r="J2614" s="176" t="s">
        <v>11389</v>
      </c>
      <c r="K2614" s="176" t="s">
        <v>11388</v>
      </c>
      <c r="L2614" s="8">
        <v>14</v>
      </c>
      <c r="M2614" s="116"/>
      <c r="P26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&lt;tr&gt;&lt;td&gt;61901-2300&lt;/td&gt;&lt;td&gt;Fence, split rail&lt;/td&gt;&lt;td&gt;m&lt;/td&gt;&lt;td&gt;FENCE, SPLIT RAIL&lt;/td&gt;&lt;td&gt;LNFT&lt;/td&gt;&lt;td&gt;0&lt;/td&gt;&lt;td&gt;3&lt;/td&gt;&lt;td&gt;N&lt;/td&gt;&lt;td&gt; &lt;/td&gt;&lt;td&gt;&lt;/td&gt;&lt;/tr&gt;</v>
      </c>
      <c r="Q2614" s="106" t="str">
        <f>IF(PayItems[[#This Row],[Date Added / Modified]]&gt;0,TEXT(PayItems[[#This Row],[Date Added / Modified]],"m/d/yyy"),"")</f>
        <v/>
      </c>
    </row>
    <row r="2615" spans="1:17" x14ac:dyDescent="0.2">
      <c r="A2615" s="6" t="s">
        <v>5721</v>
      </c>
      <c r="B2615" s="6" t="s">
        <v>10283</v>
      </c>
      <c r="C2615" s="6" t="s">
        <v>110</v>
      </c>
      <c r="D2615" s="6" t="s">
        <v>10554</v>
      </c>
      <c r="E2615" s="8" t="s">
        <v>63</v>
      </c>
      <c r="F2615" s="8">
        <v>0</v>
      </c>
      <c r="G2615" s="8">
        <v>3</v>
      </c>
      <c r="H2615" s="6" t="s">
        <v>344</v>
      </c>
      <c r="I2615" s="176" t="s">
        <v>11389</v>
      </c>
      <c r="J2615" s="176" t="s">
        <v>11389</v>
      </c>
      <c r="K2615" s="176" t="s">
        <v>11388</v>
      </c>
      <c r="L2615" s="8">
        <v>14</v>
      </c>
      <c r="M2615" s="116"/>
      <c r="P26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&lt;tr&gt;&lt;td&gt;61901-2400&lt;/td&gt;&lt;td&gt;Fence, split rail, 2 rail&lt;/td&gt;&lt;td&gt;m&lt;/td&gt;&lt;td&gt;FENCE, SPLIT RAIL, 2 RAIL&lt;/td&gt;&lt;td&gt;LNFT&lt;/td&gt;&lt;td&gt;0&lt;/td&gt;&lt;td&gt;3&lt;/td&gt;&lt;td&gt;N&lt;/td&gt;&lt;td&gt; &lt;/td&gt;&lt;td&gt;&lt;/td&gt;&lt;/tr&gt;</v>
      </c>
      <c r="Q2615" s="106" t="str">
        <f>IF(PayItems[[#This Row],[Date Added / Modified]]&gt;0,TEXT(PayItems[[#This Row],[Date Added / Modified]],"m/d/yyy"),"")</f>
        <v/>
      </c>
    </row>
    <row r="2616" spans="1:17" x14ac:dyDescent="0.2">
      <c r="A2616" s="6" t="s">
        <v>5722</v>
      </c>
      <c r="B2616" s="6" t="s">
        <v>10284</v>
      </c>
      <c r="C2616" s="6" t="s">
        <v>110</v>
      </c>
      <c r="D2616" s="6" t="s">
        <v>10555</v>
      </c>
      <c r="E2616" s="8" t="s">
        <v>63</v>
      </c>
      <c r="F2616" s="8">
        <v>0</v>
      </c>
      <c r="G2616" s="8">
        <v>3</v>
      </c>
      <c r="H2616" s="6" t="s">
        <v>344</v>
      </c>
      <c r="I2616" s="176" t="s">
        <v>11389</v>
      </c>
      <c r="J2616" s="176" t="s">
        <v>11389</v>
      </c>
      <c r="K2616" s="176" t="s">
        <v>11388</v>
      </c>
      <c r="L2616" s="8">
        <v>14</v>
      </c>
      <c r="M2616" s="116"/>
      <c r="P26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&lt;tr&gt;&lt;td&gt;61901-2500&lt;/td&gt;&lt;td&gt;Fence, split rail, 3 rail&lt;/td&gt;&lt;td&gt;m&lt;/td&gt;&lt;td&gt;FENCE, SPLIT RAIL, 3 RAIL&lt;/td&gt;&lt;td&gt;LNFT&lt;/td&gt;&lt;td&gt;0&lt;/td&gt;&lt;td&gt;3&lt;/td&gt;&lt;td&gt;N&lt;/td&gt;&lt;td&gt; &lt;/td&gt;&lt;td&gt;&lt;/td&gt;&lt;/tr&gt;</v>
      </c>
      <c r="Q2616" s="106" t="str">
        <f>IF(PayItems[[#This Row],[Date Added / Modified]]&gt;0,TEXT(PayItems[[#This Row],[Date Added / Modified]],"m/d/yyy"),"")</f>
        <v/>
      </c>
    </row>
    <row r="2617" spans="1:17" x14ac:dyDescent="0.2">
      <c r="A2617" s="6" t="s">
        <v>5723</v>
      </c>
      <c r="B2617" s="6" t="s">
        <v>10285</v>
      </c>
      <c r="C2617" s="6" t="s">
        <v>110</v>
      </c>
      <c r="D2617" s="6" t="s">
        <v>10556</v>
      </c>
      <c r="E2617" s="8" t="s">
        <v>63</v>
      </c>
      <c r="F2617" s="8">
        <v>0</v>
      </c>
      <c r="G2617" s="8">
        <v>3</v>
      </c>
      <c r="H2617" s="6" t="s">
        <v>344</v>
      </c>
      <c r="I2617" s="176" t="s">
        <v>11389</v>
      </c>
      <c r="J2617" s="176" t="s">
        <v>11389</v>
      </c>
      <c r="K2617" s="176" t="s">
        <v>11388</v>
      </c>
      <c r="L2617" s="8">
        <v>14</v>
      </c>
      <c r="M2617" s="116"/>
      <c r="P26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&lt;tr&gt;&lt;td&gt;61901-2600&lt;/td&gt;&lt;td&gt;Fence, split rail, 4 rail&lt;/td&gt;&lt;td&gt;m&lt;/td&gt;&lt;td&gt;FENCE, SPLIT RAIL, 4 RAIL&lt;/td&gt;&lt;td&gt;LNFT&lt;/td&gt;&lt;td&gt;0&lt;/td&gt;&lt;td&gt;3&lt;/td&gt;&lt;td&gt;N&lt;/td&gt;&lt;td&gt; &lt;/td&gt;&lt;td&gt;&lt;/td&gt;&lt;/tr&gt;</v>
      </c>
      <c r="Q2617" s="106" t="str">
        <f>IF(PayItems[[#This Row],[Date Added / Modified]]&gt;0,TEXT(PayItems[[#This Row],[Date Added / Modified]],"m/d/yyy"),"")</f>
        <v/>
      </c>
    </row>
    <row r="2618" spans="1:17" x14ac:dyDescent="0.2">
      <c r="A2618" s="6" t="s">
        <v>5724</v>
      </c>
      <c r="B2618" s="6" t="s">
        <v>10286</v>
      </c>
      <c r="C2618" s="6" t="s">
        <v>110</v>
      </c>
      <c r="D2618" s="6" t="s">
        <v>10557</v>
      </c>
      <c r="E2618" s="8" t="s">
        <v>63</v>
      </c>
      <c r="F2618" s="8">
        <v>0</v>
      </c>
      <c r="G2618" s="8">
        <v>3</v>
      </c>
      <c r="H2618" s="6" t="s">
        <v>344</v>
      </c>
      <c r="I2618" s="176" t="s">
        <v>11389</v>
      </c>
      <c r="J2618" s="176" t="s">
        <v>11389</v>
      </c>
      <c r="K2618" s="176" t="s">
        <v>11388</v>
      </c>
      <c r="L2618" s="8">
        <v>14</v>
      </c>
      <c r="M2618" s="116"/>
      <c r="P26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&lt;tr&gt;&lt;td&gt;61901-2700&lt;/td&gt;&lt;td&gt;Fence, split rail, 5 rail&lt;/td&gt;&lt;td&gt;m&lt;/td&gt;&lt;td&gt;FENCE, SPLIT RAIL, 5 RAIL&lt;/td&gt;&lt;td&gt;LNFT&lt;/td&gt;&lt;td&gt;0&lt;/td&gt;&lt;td&gt;3&lt;/td&gt;&lt;td&gt;N&lt;/td&gt;&lt;td&gt; &lt;/td&gt;&lt;td&gt;&lt;/td&gt;&lt;/tr&gt;</v>
      </c>
      <c r="Q2618" s="106" t="str">
        <f>IF(PayItems[[#This Row],[Date Added / Modified]]&gt;0,TEXT(PayItems[[#This Row],[Date Added / Modified]],"m/d/yyy"),"")</f>
        <v/>
      </c>
    </row>
    <row r="2619" spans="1:17" x14ac:dyDescent="0.2">
      <c r="A2619" s="6" t="s">
        <v>5725</v>
      </c>
      <c r="B2619" s="6" t="s">
        <v>10287</v>
      </c>
      <c r="C2619" s="6" t="s">
        <v>110</v>
      </c>
      <c r="D2619" s="6" t="s">
        <v>10558</v>
      </c>
      <c r="E2619" s="8" t="s">
        <v>63</v>
      </c>
      <c r="F2619" s="8">
        <v>0</v>
      </c>
      <c r="G2619" s="8">
        <v>3</v>
      </c>
      <c r="H2619" s="6" t="s">
        <v>344</v>
      </c>
      <c r="I2619" s="176" t="s">
        <v>11389</v>
      </c>
      <c r="J2619" s="176" t="s">
        <v>11389</v>
      </c>
      <c r="K2619" s="176" t="s">
        <v>11388</v>
      </c>
      <c r="L2619" s="8">
        <v>14</v>
      </c>
      <c r="M2619" s="116"/>
      <c r="P26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&lt;tr&gt;&lt;td&gt;61901-2800&lt;/td&gt;&lt;td&gt;Fence, split rail, 6 rail&lt;/td&gt;&lt;td&gt;m&lt;/td&gt;&lt;td&gt;FENCE, SPLIT RAIL, 6 RAIL&lt;/td&gt;&lt;td&gt;LNFT&lt;/td&gt;&lt;td&gt;0&lt;/td&gt;&lt;td&gt;3&lt;/td&gt;&lt;td&gt;N&lt;/td&gt;&lt;td&gt; &lt;/td&gt;&lt;td&gt;&lt;/td&gt;&lt;/tr&gt;</v>
      </c>
      <c r="Q2619" s="106" t="str">
        <f>IF(PayItems[[#This Row],[Date Added / Modified]]&gt;0,TEXT(PayItems[[#This Row],[Date Added / Modified]],"m/d/yyy"),"")</f>
        <v/>
      </c>
    </row>
    <row r="2620" spans="1:17" x14ac:dyDescent="0.2">
      <c r="A2620" s="6" t="s">
        <v>5726</v>
      </c>
      <c r="B2620" s="6" t="s">
        <v>10288</v>
      </c>
      <c r="C2620" s="6" t="s">
        <v>110</v>
      </c>
      <c r="D2620" s="6" t="s">
        <v>10559</v>
      </c>
      <c r="E2620" s="8" t="s">
        <v>63</v>
      </c>
      <c r="F2620" s="8">
        <v>0</v>
      </c>
      <c r="G2620" s="8">
        <v>3</v>
      </c>
      <c r="H2620" s="6" t="s">
        <v>344</v>
      </c>
      <c r="I2620" s="176" t="s">
        <v>11389</v>
      </c>
      <c r="J2620" s="176" t="s">
        <v>11389</v>
      </c>
      <c r="K2620" s="176" t="s">
        <v>11388</v>
      </c>
      <c r="L2620" s="8">
        <v>14</v>
      </c>
      <c r="M2620" s="116"/>
      <c r="P26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&lt;tr&gt;&lt;td&gt;61901-2900&lt;/td&gt;&lt;td&gt;Fence, split rail, 7 rail&lt;/td&gt;&lt;td&gt;m&lt;/td&gt;&lt;td&gt;FENCE, SPLIT RAIL, 7 RAIL&lt;/td&gt;&lt;td&gt;LNFT&lt;/td&gt;&lt;td&gt;0&lt;/td&gt;&lt;td&gt;3&lt;/td&gt;&lt;td&gt;N&lt;/td&gt;&lt;td&gt; &lt;/td&gt;&lt;td&gt;&lt;/td&gt;&lt;/tr&gt;</v>
      </c>
      <c r="Q2620" s="106" t="str">
        <f>IF(PayItems[[#This Row],[Date Added / Modified]]&gt;0,TEXT(PayItems[[#This Row],[Date Added / Modified]],"m/d/yyy"),"")</f>
        <v/>
      </c>
    </row>
    <row r="2621" spans="1:17" x14ac:dyDescent="0.2">
      <c r="A2621" s="6" t="s">
        <v>5727</v>
      </c>
      <c r="B2621" s="6" t="s">
        <v>5728</v>
      </c>
      <c r="C2621" s="6" t="s">
        <v>110</v>
      </c>
      <c r="D2621" s="6" t="s">
        <v>5729</v>
      </c>
      <c r="E2621" s="8" t="s">
        <v>63</v>
      </c>
      <c r="F2621" s="8">
        <v>0</v>
      </c>
      <c r="G2621" s="8">
        <v>3</v>
      </c>
      <c r="H2621" s="6" t="s">
        <v>344</v>
      </c>
      <c r="I2621" s="176" t="s">
        <v>11389</v>
      </c>
      <c r="J2621" s="176" t="s">
        <v>11389</v>
      </c>
      <c r="K2621" s="176" t="s">
        <v>11388</v>
      </c>
      <c r="L2621" s="8">
        <v>14</v>
      </c>
      <c r="M2621" s="116"/>
      <c r="P26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&lt;tr&gt;&lt;td&gt;61901-3000&lt;/td&gt;&lt;td&gt;Fence, wood stockade&lt;/td&gt;&lt;td&gt;m&lt;/td&gt;&lt;td&gt;FENCE, WOOD STOCKADE&lt;/td&gt;&lt;td&gt;LNFT&lt;/td&gt;&lt;td&gt;0&lt;/td&gt;&lt;td&gt;3&lt;/td&gt;&lt;td&gt;N&lt;/td&gt;&lt;td&gt; &lt;/td&gt;&lt;td&gt;&lt;/td&gt;&lt;/tr&gt;</v>
      </c>
      <c r="Q2621" s="106" t="str">
        <f>IF(PayItems[[#This Row],[Date Added / Modified]]&gt;0,TEXT(PayItems[[#This Row],[Date Added / Modified]],"m/d/yyy"),"")</f>
        <v/>
      </c>
    </row>
    <row r="2622" spans="1:17" x14ac:dyDescent="0.2">
      <c r="A2622" s="6" t="s">
        <v>5730</v>
      </c>
      <c r="B2622" s="6" t="s">
        <v>5731</v>
      </c>
      <c r="C2622" s="6" t="s">
        <v>110</v>
      </c>
      <c r="D2622" s="6" t="s">
        <v>5732</v>
      </c>
      <c r="E2622" s="8" t="s">
        <v>63</v>
      </c>
      <c r="F2622" s="8">
        <v>0</v>
      </c>
      <c r="G2622" s="8">
        <v>3</v>
      </c>
      <c r="H2622" s="6" t="s">
        <v>344</v>
      </c>
      <c r="I2622" s="176" t="s">
        <v>11389</v>
      </c>
      <c r="J2622" s="176" t="s">
        <v>11389</v>
      </c>
      <c r="K2622" s="176" t="s">
        <v>11388</v>
      </c>
      <c r="L2622" s="8">
        <v>14</v>
      </c>
      <c r="M2622" s="116"/>
      <c r="P26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&lt;tr&gt;&lt;td&gt;61901-3100&lt;/td&gt;&lt;td&gt;Fence, wood stockade, 1800mm height&lt;/td&gt;&lt;td&gt;m&lt;/td&gt;&lt;td&gt;FENCE, WOOD STOCKADE, 72-INCH HEIGHT&lt;/td&gt;&lt;td&gt;LNFT&lt;/td&gt;&lt;td&gt;0&lt;/td&gt;&lt;td&gt;3&lt;/td&gt;&lt;td&gt;N&lt;/td&gt;&lt;td&gt; &lt;/td&gt;&lt;td&gt;&lt;/td&gt;&lt;/tr&gt;</v>
      </c>
      <c r="Q2622" s="106" t="str">
        <f>IF(PayItems[[#This Row],[Date Added / Modified]]&gt;0,TEXT(PayItems[[#This Row],[Date Added / Modified]],"m/d/yyy"),"")</f>
        <v/>
      </c>
    </row>
    <row r="2623" spans="1:17" x14ac:dyDescent="0.2">
      <c r="A2623" s="6" t="s">
        <v>5733</v>
      </c>
      <c r="B2623" s="6" t="s">
        <v>5734</v>
      </c>
      <c r="C2623" s="6" t="s">
        <v>110</v>
      </c>
      <c r="D2623" s="6" t="s">
        <v>5735</v>
      </c>
      <c r="E2623" s="8" t="s">
        <v>63</v>
      </c>
      <c r="F2623" s="8">
        <v>0</v>
      </c>
      <c r="G2623" s="8">
        <v>3</v>
      </c>
      <c r="H2623" s="6" t="s">
        <v>344</v>
      </c>
      <c r="I2623" s="176" t="s">
        <v>11389</v>
      </c>
      <c r="J2623" s="176" t="s">
        <v>11389</v>
      </c>
      <c r="K2623" s="176" t="s">
        <v>11388</v>
      </c>
      <c r="L2623" s="8">
        <v>14</v>
      </c>
      <c r="M2623" s="116"/>
      <c r="P26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&lt;tr&gt;&lt;td&gt;61901-3200&lt;/td&gt;&lt;td&gt;Fence, wood stockade, 2400mm height&lt;/td&gt;&lt;td&gt;m&lt;/td&gt;&lt;td&gt;FENCE, WOOD STOCKADE, 96-INCH HEIGHT&lt;/td&gt;&lt;td&gt;LNFT&lt;/td&gt;&lt;td&gt;0&lt;/td&gt;&lt;td&gt;3&lt;/td&gt;&lt;td&gt;N&lt;/td&gt;&lt;td&gt; &lt;/td&gt;&lt;td&gt;&lt;/td&gt;&lt;/tr&gt;</v>
      </c>
      <c r="Q2623" s="106" t="str">
        <f>IF(PayItems[[#This Row],[Date Added / Modified]]&gt;0,TEXT(PayItems[[#This Row],[Date Added / Modified]],"m/d/yyy"),"")</f>
        <v/>
      </c>
    </row>
    <row r="2624" spans="1:17" x14ac:dyDescent="0.2">
      <c r="A2624" s="6" t="s">
        <v>5736</v>
      </c>
      <c r="B2624" s="6" t="s">
        <v>5737</v>
      </c>
      <c r="C2624" s="6" t="s">
        <v>110</v>
      </c>
      <c r="D2624" s="6" t="s">
        <v>5738</v>
      </c>
      <c r="E2624" s="8" t="s">
        <v>63</v>
      </c>
      <c r="F2624" s="8">
        <v>0</v>
      </c>
      <c r="G2624" s="8">
        <v>3</v>
      </c>
      <c r="H2624" s="6" t="s">
        <v>344</v>
      </c>
      <c r="I2624" s="176" t="s">
        <v>11389</v>
      </c>
      <c r="J2624" s="176" t="s">
        <v>11389</v>
      </c>
      <c r="K2624" s="176" t="s">
        <v>11388</v>
      </c>
      <c r="L2624" s="8">
        <v>14</v>
      </c>
      <c r="M2624" s="116"/>
      <c r="P26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&lt;tr&gt;&lt;td&gt;61901-3300&lt;/td&gt;&lt;td&gt;Fence, tortoise barrier&lt;/td&gt;&lt;td&gt;m&lt;/td&gt;&lt;td&gt;FENCE, TORTOISE BARRIER&lt;/td&gt;&lt;td&gt;LNFT&lt;/td&gt;&lt;td&gt;0&lt;/td&gt;&lt;td&gt;3&lt;/td&gt;&lt;td&gt;N&lt;/td&gt;&lt;td&gt; &lt;/td&gt;&lt;td&gt;&lt;/td&gt;&lt;/tr&gt;</v>
      </c>
      <c r="Q2624" s="106" t="str">
        <f>IF(PayItems[[#This Row],[Date Added / Modified]]&gt;0,TEXT(PayItems[[#This Row],[Date Added / Modified]],"m/d/yyy"),"")</f>
        <v/>
      </c>
    </row>
    <row r="2625" spans="1:17" x14ac:dyDescent="0.2">
      <c r="A2625" s="6" t="s">
        <v>5739</v>
      </c>
      <c r="B2625" s="6" t="s">
        <v>5740</v>
      </c>
      <c r="C2625" s="6" t="s">
        <v>110</v>
      </c>
      <c r="D2625" s="6" t="s">
        <v>5741</v>
      </c>
      <c r="E2625" s="8" t="s">
        <v>63</v>
      </c>
      <c r="F2625" s="8">
        <v>0</v>
      </c>
      <c r="G2625" s="8">
        <v>3</v>
      </c>
      <c r="H2625" s="6" t="s">
        <v>344</v>
      </c>
      <c r="I2625" s="176" t="s">
        <v>11389</v>
      </c>
      <c r="J2625" s="176" t="s">
        <v>11389</v>
      </c>
      <c r="K2625" s="176" t="s">
        <v>11388</v>
      </c>
      <c r="L2625" s="8">
        <v>14</v>
      </c>
      <c r="M2625" s="116"/>
      <c r="P26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&lt;tr&gt;&lt;td&gt;61901-3400&lt;/td&gt;&lt;td&gt;Fence, combination wire&lt;/td&gt;&lt;td&gt;m&lt;/td&gt;&lt;td&gt;FENCE, COMBINATION WIRE&lt;/td&gt;&lt;td&gt;LNFT&lt;/td&gt;&lt;td&gt;0&lt;/td&gt;&lt;td&gt;3&lt;/td&gt;&lt;td&gt;N&lt;/td&gt;&lt;td&gt; &lt;/td&gt;&lt;td&gt;&lt;/td&gt;&lt;/tr&gt;</v>
      </c>
      <c r="Q2625" s="106" t="str">
        <f>IF(PayItems[[#This Row],[Date Added / Modified]]&gt;0,TEXT(PayItems[[#This Row],[Date Added / Modified]],"m/d/yyy"),"")</f>
        <v/>
      </c>
    </row>
    <row r="2626" spans="1:17" x14ac:dyDescent="0.2">
      <c r="A2626" s="6" t="s">
        <v>5742</v>
      </c>
      <c r="B2626" s="6" t="s">
        <v>5743</v>
      </c>
      <c r="C2626" s="6" t="s">
        <v>6</v>
      </c>
      <c r="D2626" s="6" t="s">
        <v>5744</v>
      </c>
      <c r="E2626" s="8" t="s">
        <v>59</v>
      </c>
      <c r="F2626" s="8">
        <v>0</v>
      </c>
      <c r="G2626" s="8">
        <v>3</v>
      </c>
      <c r="H2626" s="6" t="s">
        <v>344</v>
      </c>
      <c r="I2626" s="176" t="s">
        <v>11389</v>
      </c>
      <c r="J2626" s="176" t="s">
        <v>11389</v>
      </c>
      <c r="K2626" s="176" t="s">
        <v>11388</v>
      </c>
      <c r="L2626" s="8">
        <v>14</v>
      </c>
      <c r="M2626" s="116"/>
      <c r="P26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&lt;tr&gt;&lt;td&gt;61902-0000&lt;/td&gt;&lt;td&gt;Gate&lt;/td&gt;&lt;td&gt;Each&lt;/td&gt;&lt;td&gt;GATE&lt;/td&gt;&lt;td&gt;EACH&lt;/td&gt;&lt;td&gt;0&lt;/td&gt;&lt;td&gt;3&lt;/td&gt;&lt;td&gt;N&lt;/td&gt;&lt;td&gt; &lt;/td&gt;&lt;td&gt;&lt;/td&gt;&lt;/tr&gt;</v>
      </c>
      <c r="Q2626" s="106" t="str">
        <f>IF(PayItems[[#This Row],[Date Added / Modified]]&gt;0,TEXT(PayItems[[#This Row],[Date Added / Modified]],"m/d/yyy"),"")</f>
        <v/>
      </c>
    </row>
    <row r="2627" spans="1:17" x14ac:dyDescent="0.2">
      <c r="A2627" s="6" t="s">
        <v>5745</v>
      </c>
      <c r="B2627" s="6" t="s">
        <v>5746</v>
      </c>
      <c r="C2627" s="6" t="s">
        <v>6</v>
      </c>
      <c r="D2627" s="6" t="s">
        <v>5747</v>
      </c>
      <c r="E2627" s="8" t="s">
        <v>59</v>
      </c>
      <c r="F2627" s="8">
        <v>0</v>
      </c>
      <c r="G2627" s="8">
        <v>3</v>
      </c>
      <c r="H2627" s="6" t="s">
        <v>344</v>
      </c>
      <c r="I2627" s="176" t="s">
        <v>11389</v>
      </c>
      <c r="J2627" s="176" t="s">
        <v>11389</v>
      </c>
      <c r="K2627" s="176" t="s">
        <v>11388</v>
      </c>
      <c r="L2627" s="8">
        <v>14</v>
      </c>
      <c r="M2627" s="116"/>
      <c r="P26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&lt;tr&gt;&lt;td&gt;61902-0100&lt;/td&gt;&lt;td&gt;Gate, wood&lt;/td&gt;&lt;td&gt;Each&lt;/td&gt;&lt;td&gt;GATE, WOOD&lt;/td&gt;&lt;td&gt;EACH&lt;/td&gt;&lt;td&gt;0&lt;/td&gt;&lt;td&gt;3&lt;/td&gt;&lt;td&gt;N&lt;/td&gt;&lt;td&gt; &lt;/td&gt;&lt;td&gt;&lt;/td&gt;&lt;/tr&gt;</v>
      </c>
      <c r="Q2627" s="106" t="str">
        <f>IF(PayItems[[#This Row],[Date Added / Modified]]&gt;0,TEXT(PayItems[[#This Row],[Date Added / Modified]],"m/d/yyy"),"")</f>
        <v/>
      </c>
    </row>
    <row r="2628" spans="1:17" x14ac:dyDescent="0.2">
      <c r="A2628" s="6" t="s">
        <v>5748</v>
      </c>
      <c r="B2628" s="6" t="s">
        <v>10289</v>
      </c>
      <c r="C2628" s="6" t="s">
        <v>6</v>
      </c>
      <c r="D2628" s="6" t="s">
        <v>10560</v>
      </c>
      <c r="E2628" s="8" t="s">
        <v>59</v>
      </c>
      <c r="F2628" s="8">
        <v>0</v>
      </c>
      <c r="G2628" s="8">
        <v>3</v>
      </c>
      <c r="H2628" s="6" t="s">
        <v>344</v>
      </c>
      <c r="I2628" s="176" t="s">
        <v>11389</v>
      </c>
      <c r="J2628" s="176" t="s">
        <v>11389</v>
      </c>
      <c r="K2628" s="176" t="s">
        <v>11388</v>
      </c>
      <c r="L2628" s="8">
        <v>14</v>
      </c>
      <c r="M2628" s="116"/>
      <c r="P26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&lt;tr&gt;&lt;td&gt;61902-0200&lt;/td&gt;&lt;td&gt;Gate, wood, 900mm width&lt;/td&gt;&lt;td&gt;Each&lt;/td&gt;&lt;td&gt;GATE, WOOD, 3 FEET WIDTH&lt;/td&gt;&lt;td&gt;EACH&lt;/td&gt;&lt;td&gt;0&lt;/td&gt;&lt;td&gt;3&lt;/td&gt;&lt;td&gt;N&lt;/td&gt;&lt;td&gt; &lt;/td&gt;&lt;td&gt;&lt;/td&gt;&lt;/tr&gt;</v>
      </c>
      <c r="Q2628" s="106" t="str">
        <f>IF(PayItems[[#This Row],[Date Added / Modified]]&gt;0,TEXT(PayItems[[#This Row],[Date Added / Modified]],"m/d/yyy"),"")</f>
        <v/>
      </c>
    </row>
    <row r="2629" spans="1:17" x14ac:dyDescent="0.2">
      <c r="A2629" s="6" t="s">
        <v>5749</v>
      </c>
      <c r="B2629" s="6" t="s">
        <v>10290</v>
      </c>
      <c r="C2629" s="6" t="s">
        <v>6</v>
      </c>
      <c r="D2629" s="6" t="s">
        <v>10561</v>
      </c>
      <c r="E2629" s="8" t="s">
        <v>59</v>
      </c>
      <c r="F2629" s="8">
        <v>0</v>
      </c>
      <c r="G2629" s="8">
        <v>3</v>
      </c>
      <c r="H2629" s="6" t="s">
        <v>344</v>
      </c>
      <c r="I2629" s="176" t="s">
        <v>11389</v>
      </c>
      <c r="J2629" s="176" t="s">
        <v>11389</v>
      </c>
      <c r="K2629" s="176" t="s">
        <v>11388</v>
      </c>
      <c r="L2629" s="8">
        <v>14</v>
      </c>
      <c r="M2629" s="116"/>
      <c r="P26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&lt;tr&gt;&lt;td&gt;61902-0300&lt;/td&gt;&lt;td&gt;Gate, wood, 3000mm width&lt;/td&gt;&lt;td&gt;Each&lt;/td&gt;&lt;td&gt;GATE, WOOD, 10 FEET WIDTH&lt;/td&gt;&lt;td&gt;EACH&lt;/td&gt;&lt;td&gt;0&lt;/td&gt;&lt;td&gt;3&lt;/td&gt;&lt;td&gt;N&lt;/td&gt;&lt;td&gt; &lt;/td&gt;&lt;td&gt;&lt;/td&gt;&lt;/tr&gt;</v>
      </c>
      <c r="Q2629" s="106" t="str">
        <f>IF(PayItems[[#This Row],[Date Added / Modified]]&gt;0,TEXT(PayItems[[#This Row],[Date Added / Modified]],"m/d/yyy"),"")</f>
        <v/>
      </c>
    </row>
    <row r="2630" spans="1:17" x14ac:dyDescent="0.2">
      <c r="A2630" s="6" t="s">
        <v>5750</v>
      </c>
      <c r="B2630" s="6" t="s">
        <v>10291</v>
      </c>
      <c r="C2630" s="6" t="s">
        <v>6</v>
      </c>
      <c r="D2630" s="6" t="s">
        <v>10562</v>
      </c>
      <c r="E2630" s="8" t="s">
        <v>59</v>
      </c>
      <c r="F2630" s="8">
        <v>0</v>
      </c>
      <c r="G2630" s="8">
        <v>3</v>
      </c>
      <c r="H2630" s="6" t="s">
        <v>344</v>
      </c>
      <c r="I2630" s="176" t="s">
        <v>11389</v>
      </c>
      <c r="J2630" s="176" t="s">
        <v>11389</v>
      </c>
      <c r="K2630" s="176" t="s">
        <v>11388</v>
      </c>
      <c r="L2630" s="8">
        <v>14</v>
      </c>
      <c r="M2630" s="116"/>
      <c r="P26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&lt;tr&gt;&lt;td&gt;61902-0400&lt;/td&gt;&lt;td&gt;Gate, wood, 4200mm width&lt;/td&gt;&lt;td&gt;Each&lt;/td&gt;&lt;td&gt;GATE, WOOD, 12 FEET WIDTH&lt;/td&gt;&lt;td&gt;EACH&lt;/td&gt;&lt;td&gt;0&lt;/td&gt;&lt;td&gt;3&lt;/td&gt;&lt;td&gt;N&lt;/td&gt;&lt;td&gt; &lt;/td&gt;&lt;td&gt;&lt;/td&gt;&lt;/tr&gt;</v>
      </c>
      <c r="Q2630" s="106" t="str">
        <f>IF(PayItems[[#This Row],[Date Added / Modified]]&gt;0,TEXT(PayItems[[#This Row],[Date Added / Modified]],"m/d/yyy"),"")</f>
        <v/>
      </c>
    </row>
    <row r="2631" spans="1:17" x14ac:dyDescent="0.2">
      <c r="A2631" s="6" t="s">
        <v>5751</v>
      </c>
      <c r="B2631" s="6" t="s">
        <v>10292</v>
      </c>
      <c r="C2631" s="6" t="s">
        <v>6</v>
      </c>
      <c r="D2631" s="6" t="s">
        <v>10563</v>
      </c>
      <c r="E2631" s="8" t="s">
        <v>59</v>
      </c>
      <c r="F2631" s="8">
        <v>0</v>
      </c>
      <c r="G2631" s="8">
        <v>3</v>
      </c>
      <c r="H2631" s="6" t="s">
        <v>344</v>
      </c>
      <c r="I2631" s="176" t="s">
        <v>11389</v>
      </c>
      <c r="J2631" s="176" t="s">
        <v>11389</v>
      </c>
      <c r="K2631" s="176" t="s">
        <v>11388</v>
      </c>
      <c r="L2631" s="8">
        <v>14</v>
      </c>
      <c r="M2631" s="116"/>
      <c r="P26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&lt;tr&gt;&lt;td&gt;61902-0500&lt;/td&gt;&lt;td&gt;Gate, wood, 4800mm width&lt;/td&gt;&lt;td&gt;Each&lt;/td&gt;&lt;td&gt;GATE, WOOD, 16 FEET WIDTH&lt;/td&gt;&lt;td&gt;EACH&lt;/td&gt;&lt;td&gt;0&lt;/td&gt;&lt;td&gt;3&lt;/td&gt;&lt;td&gt;N&lt;/td&gt;&lt;td&gt; &lt;/td&gt;&lt;td&gt;&lt;/td&gt;&lt;/tr&gt;</v>
      </c>
      <c r="Q2631" s="106" t="str">
        <f>IF(PayItems[[#This Row],[Date Added / Modified]]&gt;0,TEXT(PayItems[[#This Row],[Date Added / Modified]],"m/d/yyy"),"")</f>
        <v/>
      </c>
    </row>
    <row r="2632" spans="1:17" x14ac:dyDescent="0.2">
      <c r="A2632" s="6" t="s">
        <v>5752</v>
      </c>
      <c r="B2632" s="6" t="s">
        <v>10293</v>
      </c>
      <c r="C2632" s="6" t="s">
        <v>6</v>
      </c>
      <c r="D2632" s="6" t="s">
        <v>10564</v>
      </c>
      <c r="E2632" s="8" t="s">
        <v>59</v>
      </c>
      <c r="F2632" s="8">
        <v>0</v>
      </c>
      <c r="G2632" s="8">
        <v>3</v>
      </c>
      <c r="H2632" s="6" t="s">
        <v>344</v>
      </c>
      <c r="I2632" s="176" t="s">
        <v>11389</v>
      </c>
      <c r="J2632" s="176" t="s">
        <v>11389</v>
      </c>
      <c r="K2632" s="176" t="s">
        <v>11388</v>
      </c>
      <c r="L2632" s="8">
        <v>14</v>
      </c>
      <c r="M2632" s="116"/>
      <c r="P26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&lt;tr&gt;&lt;td&gt;61902-0600&lt;/td&gt;&lt;td&gt;Gate, wood, 6000mm width&lt;/td&gt;&lt;td&gt;Each&lt;/td&gt;&lt;td&gt;GATE, WOOD, 20 FEET WIDTH&lt;/td&gt;&lt;td&gt;EACH&lt;/td&gt;&lt;td&gt;0&lt;/td&gt;&lt;td&gt;3&lt;/td&gt;&lt;td&gt;N&lt;/td&gt;&lt;td&gt; &lt;/td&gt;&lt;td&gt;&lt;/td&gt;&lt;/tr&gt;</v>
      </c>
      <c r="Q2632" s="106" t="str">
        <f>IF(PayItems[[#This Row],[Date Added / Modified]]&gt;0,TEXT(PayItems[[#This Row],[Date Added / Modified]],"m/d/yyy"),"")</f>
        <v/>
      </c>
    </row>
    <row r="2633" spans="1:17" x14ac:dyDescent="0.2">
      <c r="A2633" s="6" t="s">
        <v>5753</v>
      </c>
      <c r="B2633" s="6" t="s">
        <v>10294</v>
      </c>
      <c r="C2633" s="6" t="s">
        <v>6</v>
      </c>
      <c r="D2633" s="6" t="s">
        <v>10565</v>
      </c>
      <c r="E2633" s="8" t="s">
        <v>59</v>
      </c>
      <c r="F2633" s="8">
        <v>0</v>
      </c>
      <c r="G2633" s="8">
        <v>3</v>
      </c>
      <c r="H2633" s="6" t="s">
        <v>344</v>
      </c>
      <c r="I2633" s="176" t="s">
        <v>11389</v>
      </c>
      <c r="J2633" s="176" t="s">
        <v>11389</v>
      </c>
      <c r="K2633" s="176" t="s">
        <v>11388</v>
      </c>
      <c r="L2633" s="8">
        <v>14</v>
      </c>
      <c r="M2633" s="116"/>
      <c r="P26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&lt;tr&gt;&lt;td&gt;61902-0700&lt;/td&gt;&lt;td&gt;Gate, wood, 6600mm width&lt;/td&gt;&lt;td&gt;Each&lt;/td&gt;&lt;td&gt;GATE, WOOD, 22 FEET WIDTH&lt;/td&gt;&lt;td&gt;EACH&lt;/td&gt;&lt;td&gt;0&lt;/td&gt;&lt;td&gt;3&lt;/td&gt;&lt;td&gt;N&lt;/td&gt;&lt;td&gt; &lt;/td&gt;&lt;td&gt;&lt;/td&gt;&lt;/tr&gt;</v>
      </c>
      <c r="Q2633" s="106" t="str">
        <f>IF(PayItems[[#This Row],[Date Added / Modified]]&gt;0,TEXT(PayItems[[#This Row],[Date Added / Modified]],"m/d/yyy"),"")</f>
        <v/>
      </c>
    </row>
    <row r="2634" spans="1:17" x14ac:dyDescent="0.2">
      <c r="A2634" s="6" t="s">
        <v>5754</v>
      </c>
      <c r="B2634" s="6" t="s">
        <v>10295</v>
      </c>
      <c r="C2634" s="6" t="s">
        <v>6</v>
      </c>
      <c r="D2634" s="6" t="s">
        <v>10566</v>
      </c>
      <c r="E2634" s="8" t="s">
        <v>59</v>
      </c>
      <c r="F2634" s="8">
        <v>0</v>
      </c>
      <c r="G2634" s="8">
        <v>3</v>
      </c>
      <c r="H2634" s="6" t="s">
        <v>344</v>
      </c>
      <c r="I2634" s="176" t="s">
        <v>11389</v>
      </c>
      <c r="J2634" s="176" t="s">
        <v>11389</v>
      </c>
      <c r="K2634" s="176" t="s">
        <v>11388</v>
      </c>
      <c r="L2634" s="8">
        <v>14</v>
      </c>
      <c r="M2634" s="116"/>
      <c r="P26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&lt;tr&gt;&lt;td&gt;61902-0800&lt;/td&gt;&lt;td&gt;Gate, wood, 8400mm width&lt;/td&gt;&lt;td&gt;Each&lt;/td&gt;&lt;td&gt;GATE, WOOD, 28 FEET WIDTH&lt;/td&gt;&lt;td&gt;EACH&lt;/td&gt;&lt;td&gt;0&lt;/td&gt;&lt;td&gt;3&lt;/td&gt;&lt;td&gt;N&lt;/td&gt;&lt;td&gt; &lt;/td&gt;&lt;td&gt;&lt;/td&gt;&lt;/tr&gt;</v>
      </c>
      <c r="Q2634" s="106" t="str">
        <f>IF(PayItems[[#This Row],[Date Added / Modified]]&gt;0,TEXT(PayItems[[#This Row],[Date Added / Modified]],"m/d/yyy"),"")</f>
        <v/>
      </c>
    </row>
    <row r="2635" spans="1:17" x14ac:dyDescent="0.2">
      <c r="A2635" s="6" t="s">
        <v>5755</v>
      </c>
      <c r="B2635" s="6" t="s">
        <v>5756</v>
      </c>
      <c r="C2635" s="6" t="s">
        <v>6</v>
      </c>
      <c r="D2635" s="6" t="s">
        <v>5757</v>
      </c>
      <c r="E2635" s="8" t="s">
        <v>59</v>
      </c>
      <c r="F2635" s="8">
        <v>0</v>
      </c>
      <c r="G2635" s="8">
        <v>3</v>
      </c>
      <c r="H2635" s="6" t="s">
        <v>344</v>
      </c>
      <c r="I2635" s="176" t="s">
        <v>11389</v>
      </c>
      <c r="J2635" s="176" t="s">
        <v>11389</v>
      </c>
      <c r="K2635" s="176" t="s">
        <v>11388</v>
      </c>
      <c r="L2635" s="8">
        <v>14</v>
      </c>
      <c r="M2635" s="116"/>
      <c r="P26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&lt;tr&gt;&lt;td&gt;61902-0900&lt;/td&gt;&lt;td&gt;Gate, metal&lt;/td&gt;&lt;td&gt;Each&lt;/td&gt;&lt;td&gt;GATE, METAL&lt;/td&gt;&lt;td&gt;EACH&lt;/td&gt;&lt;td&gt;0&lt;/td&gt;&lt;td&gt;3&lt;/td&gt;&lt;td&gt;N&lt;/td&gt;&lt;td&gt; &lt;/td&gt;&lt;td&gt;&lt;/td&gt;&lt;/tr&gt;</v>
      </c>
      <c r="Q2635" s="106" t="str">
        <f>IF(PayItems[[#This Row],[Date Added / Modified]]&gt;0,TEXT(PayItems[[#This Row],[Date Added / Modified]],"m/d/yyy"),"")</f>
        <v/>
      </c>
    </row>
    <row r="2636" spans="1:17" x14ac:dyDescent="0.2">
      <c r="A2636" s="6" t="s">
        <v>5758</v>
      </c>
      <c r="B2636" s="6" t="s">
        <v>10296</v>
      </c>
      <c r="C2636" s="6" t="s">
        <v>6</v>
      </c>
      <c r="D2636" s="6" t="s">
        <v>10567</v>
      </c>
      <c r="E2636" s="8" t="s">
        <v>59</v>
      </c>
      <c r="F2636" s="8">
        <v>0</v>
      </c>
      <c r="G2636" s="8">
        <v>3</v>
      </c>
      <c r="H2636" s="6" t="s">
        <v>344</v>
      </c>
      <c r="I2636" s="176" t="s">
        <v>11389</v>
      </c>
      <c r="J2636" s="176" t="s">
        <v>11389</v>
      </c>
      <c r="K2636" s="176" t="s">
        <v>11388</v>
      </c>
      <c r="L2636" s="8">
        <v>14</v>
      </c>
      <c r="M2636" s="116"/>
      <c r="P26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&lt;tr&gt;&lt;td&gt;61902-1000&lt;/td&gt;&lt;td&gt;Gate, metal, 900mm width&lt;/td&gt;&lt;td&gt;Each&lt;/td&gt;&lt;td&gt;GATE, METAL, 3 FEET WIDTH&lt;/td&gt;&lt;td&gt;EACH&lt;/td&gt;&lt;td&gt;0&lt;/td&gt;&lt;td&gt;3&lt;/td&gt;&lt;td&gt;N&lt;/td&gt;&lt;td&gt; &lt;/td&gt;&lt;td&gt;&lt;/td&gt;&lt;/tr&gt;</v>
      </c>
      <c r="Q2636" s="106" t="str">
        <f>IF(PayItems[[#This Row],[Date Added / Modified]]&gt;0,TEXT(PayItems[[#This Row],[Date Added / Modified]],"m/d/yyy"),"")</f>
        <v/>
      </c>
    </row>
    <row r="2637" spans="1:17" x14ac:dyDescent="0.2">
      <c r="A2637" s="6" t="s">
        <v>5759</v>
      </c>
      <c r="B2637" s="6" t="s">
        <v>10297</v>
      </c>
      <c r="C2637" s="6" t="s">
        <v>6</v>
      </c>
      <c r="D2637" s="6" t="s">
        <v>10568</v>
      </c>
      <c r="E2637" s="8" t="s">
        <v>59</v>
      </c>
      <c r="F2637" s="8">
        <v>0</v>
      </c>
      <c r="G2637" s="8">
        <v>3</v>
      </c>
      <c r="H2637" s="6" t="s">
        <v>344</v>
      </c>
      <c r="I2637" s="176" t="s">
        <v>11389</v>
      </c>
      <c r="J2637" s="176" t="s">
        <v>11389</v>
      </c>
      <c r="K2637" s="176" t="s">
        <v>11388</v>
      </c>
      <c r="L2637" s="8">
        <v>14</v>
      </c>
      <c r="M2637" s="116"/>
      <c r="P26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&lt;tr&gt;&lt;td&gt;61902-1100&lt;/td&gt;&lt;td&gt;Gate, metal, 3000mm width&lt;/td&gt;&lt;td&gt;Each&lt;/td&gt;&lt;td&gt;GATE, METAL, 10 FEET WIDTH&lt;/td&gt;&lt;td&gt;EACH&lt;/td&gt;&lt;td&gt;0&lt;/td&gt;&lt;td&gt;3&lt;/td&gt;&lt;td&gt;N&lt;/td&gt;&lt;td&gt; &lt;/td&gt;&lt;td&gt;&lt;/td&gt;&lt;/tr&gt;</v>
      </c>
      <c r="Q2637" s="106" t="str">
        <f>IF(PayItems[[#This Row],[Date Added / Modified]]&gt;0,TEXT(PayItems[[#This Row],[Date Added / Modified]],"m/d/yyy"),"")</f>
        <v/>
      </c>
    </row>
    <row r="2638" spans="1:17" x14ac:dyDescent="0.2">
      <c r="A2638" s="6" t="s">
        <v>5760</v>
      </c>
      <c r="B2638" s="6" t="s">
        <v>10298</v>
      </c>
      <c r="C2638" s="6" t="s">
        <v>6</v>
      </c>
      <c r="D2638" s="6" t="s">
        <v>10569</v>
      </c>
      <c r="E2638" s="8" t="s">
        <v>59</v>
      </c>
      <c r="F2638" s="8">
        <v>0</v>
      </c>
      <c r="G2638" s="8">
        <v>3</v>
      </c>
      <c r="H2638" s="6" t="s">
        <v>344</v>
      </c>
      <c r="I2638" s="176" t="s">
        <v>11389</v>
      </c>
      <c r="J2638" s="176" t="s">
        <v>11389</v>
      </c>
      <c r="K2638" s="176" t="s">
        <v>11388</v>
      </c>
      <c r="L2638" s="8">
        <v>14</v>
      </c>
      <c r="M2638" s="116"/>
      <c r="P26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&lt;tr&gt;&lt;td&gt;61902-1200&lt;/td&gt;&lt;td&gt;Gate, metal, 3600mm width&lt;/td&gt;&lt;td&gt;Each&lt;/td&gt;&lt;td&gt;GATE, METAL, 12 FEET WIDTH&lt;/td&gt;&lt;td&gt;EACH&lt;/td&gt;&lt;td&gt;0&lt;/td&gt;&lt;td&gt;3&lt;/td&gt;&lt;td&gt;N&lt;/td&gt;&lt;td&gt; &lt;/td&gt;&lt;td&gt;&lt;/td&gt;&lt;/tr&gt;</v>
      </c>
      <c r="Q2638" s="106" t="str">
        <f>IF(PayItems[[#This Row],[Date Added / Modified]]&gt;0,TEXT(PayItems[[#This Row],[Date Added / Modified]],"m/d/yyy"),"")</f>
        <v/>
      </c>
    </row>
    <row r="2639" spans="1:17" x14ac:dyDescent="0.2">
      <c r="A2639" s="6" t="s">
        <v>5761</v>
      </c>
      <c r="B2639" s="6" t="s">
        <v>10299</v>
      </c>
      <c r="C2639" s="6" t="s">
        <v>6</v>
      </c>
      <c r="D2639" s="6" t="s">
        <v>10570</v>
      </c>
      <c r="E2639" s="8" t="s">
        <v>59</v>
      </c>
      <c r="F2639" s="8">
        <v>0</v>
      </c>
      <c r="G2639" s="8">
        <v>3</v>
      </c>
      <c r="H2639" s="6" t="s">
        <v>344</v>
      </c>
      <c r="I2639" s="176" t="s">
        <v>11389</v>
      </c>
      <c r="J2639" s="176" t="s">
        <v>11389</v>
      </c>
      <c r="K2639" s="176" t="s">
        <v>11388</v>
      </c>
      <c r="L2639" s="8">
        <v>14</v>
      </c>
      <c r="M2639" s="116"/>
      <c r="P26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&lt;tr&gt;&lt;td&gt;61902-1300&lt;/td&gt;&lt;td&gt;Gate, metal, 4200mm width&lt;/td&gt;&lt;td&gt;Each&lt;/td&gt;&lt;td&gt;GATE, METAL, 14 FEET WIDTH&lt;/td&gt;&lt;td&gt;EACH&lt;/td&gt;&lt;td&gt;0&lt;/td&gt;&lt;td&gt;3&lt;/td&gt;&lt;td&gt;N&lt;/td&gt;&lt;td&gt; &lt;/td&gt;&lt;td&gt;&lt;/td&gt;&lt;/tr&gt;</v>
      </c>
      <c r="Q2639" s="106" t="str">
        <f>IF(PayItems[[#This Row],[Date Added / Modified]]&gt;0,TEXT(PayItems[[#This Row],[Date Added / Modified]],"m/d/yyy"),"")</f>
        <v/>
      </c>
    </row>
    <row r="2640" spans="1:17" x14ac:dyDescent="0.2">
      <c r="A2640" s="6" t="s">
        <v>5762</v>
      </c>
      <c r="B2640" s="6" t="s">
        <v>10300</v>
      </c>
      <c r="C2640" s="6" t="s">
        <v>6</v>
      </c>
      <c r="D2640" s="6" t="s">
        <v>10571</v>
      </c>
      <c r="E2640" s="8" t="s">
        <v>59</v>
      </c>
      <c r="F2640" s="8">
        <v>0</v>
      </c>
      <c r="G2640" s="8">
        <v>3</v>
      </c>
      <c r="H2640" s="6" t="s">
        <v>344</v>
      </c>
      <c r="I2640" s="176" t="s">
        <v>11389</v>
      </c>
      <c r="J2640" s="176" t="s">
        <v>11389</v>
      </c>
      <c r="K2640" s="176" t="s">
        <v>11388</v>
      </c>
      <c r="L2640" s="8">
        <v>14</v>
      </c>
      <c r="M2640" s="116"/>
      <c r="P26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&lt;tr&gt;&lt;td&gt;61902-1400&lt;/td&gt;&lt;td&gt;Gate, metal, 4800mm width&lt;/td&gt;&lt;td&gt;Each&lt;/td&gt;&lt;td&gt;GATE, METAL, 16 FEET WIDTH&lt;/td&gt;&lt;td&gt;EACH&lt;/td&gt;&lt;td&gt;0&lt;/td&gt;&lt;td&gt;3&lt;/td&gt;&lt;td&gt;N&lt;/td&gt;&lt;td&gt; &lt;/td&gt;&lt;td&gt;&lt;/td&gt;&lt;/tr&gt;</v>
      </c>
      <c r="Q2640" s="106" t="str">
        <f>IF(PayItems[[#This Row],[Date Added / Modified]]&gt;0,TEXT(PayItems[[#This Row],[Date Added / Modified]],"m/d/yyy"),"")</f>
        <v/>
      </c>
    </row>
    <row r="2641" spans="1:17" x14ac:dyDescent="0.2">
      <c r="A2641" s="6" t="s">
        <v>5763</v>
      </c>
      <c r="B2641" s="6" t="s">
        <v>10301</v>
      </c>
      <c r="C2641" s="6" t="s">
        <v>6</v>
      </c>
      <c r="D2641" s="6" t="s">
        <v>10572</v>
      </c>
      <c r="E2641" s="8" t="s">
        <v>59</v>
      </c>
      <c r="F2641" s="8">
        <v>0</v>
      </c>
      <c r="G2641" s="8">
        <v>3</v>
      </c>
      <c r="H2641" s="6" t="s">
        <v>344</v>
      </c>
      <c r="I2641" s="176" t="s">
        <v>11389</v>
      </c>
      <c r="J2641" s="176" t="s">
        <v>11389</v>
      </c>
      <c r="K2641" s="176" t="s">
        <v>11388</v>
      </c>
      <c r="L2641" s="8">
        <v>14</v>
      </c>
      <c r="M2641" s="116"/>
      <c r="P26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&lt;tr&gt;&lt;td&gt;61902-1500&lt;/td&gt;&lt;td&gt;Gate, metal, 5400mm width&lt;/td&gt;&lt;td&gt;Each&lt;/td&gt;&lt;td&gt;GATE, METAL, 18 FEET WIDTH&lt;/td&gt;&lt;td&gt;EACH&lt;/td&gt;&lt;td&gt;0&lt;/td&gt;&lt;td&gt;3&lt;/td&gt;&lt;td&gt;N&lt;/td&gt;&lt;td&gt; &lt;/td&gt;&lt;td&gt;&lt;/td&gt;&lt;/tr&gt;</v>
      </c>
      <c r="Q2641" s="106" t="str">
        <f>IF(PayItems[[#This Row],[Date Added / Modified]]&gt;0,TEXT(PayItems[[#This Row],[Date Added / Modified]],"m/d/yyy"),"")</f>
        <v/>
      </c>
    </row>
    <row r="2642" spans="1:17" x14ac:dyDescent="0.2">
      <c r="A2642" s="6" t="s">
        <v>5764</v>
      </c>
      <c r="B2642" s="6" t="s">
        <v>10302</v>
      </c>
      <c r="C2642" s="6" t="s">
        <v>6</v>
      </c>
      <c r="D2642" s="6" t="s">
        <v>10573</v>
      </c>
      <c r="E2642" s="8" t="s">
        <v>59</v>
      </c>
      <c r="F2642" s="8">
        <v>0</v>
      </c>
      <c r="G2642" s="8">
        <v>3</v>
      </c>
      <c r="H2642" s="6" t="s">
        <v>344</v>
      </c>
      <c r="I2642" s="176" t="s">
        <v>11389</v>
      </c>
      <c r="J2642" s="176" t="s">
        <v>11389</v>
      </c>
      <c r="K2642" s="176" t="s">
        <v>11388</v>
      </c>
      <c r="L2642" s="8">
        <v>14</v>
      </c>
      <c r="M2642" s="116"/>
      <c r="P26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&lt;tr&gt;&lt;td&gt;61902-1600&lt;/td&gt;&lt;td&gt;Gate, metal, 6000mm width&lt;/td&gt;&lt;td&gt;Each&lt;/td&gt;&lt;td&gt;GATE, METAL, 20 FEET WIDTH&lt;/td&gt;&lt;td&gt;EACH&lt;/td&gt;&lt;td&gt;0&lt;/td&gt;&lt;td&gt;3&lt;/td&gt;&lt;td&gt;N&lt;/td&gt;&lt;td&gt; &lt;/td&gt;&lt;td&gt;&lt;/td&gt;&lt;/tr&gt;</v>
      </c>
      <c r="Q2642" s="106" t="str">
        <f>IF(PayItems[[#This Row],[Date Added / Modified]]&gt;0,TEXT(PayItems[[#This Row],[Date Added / Modified]],"m/d/yyy"),"")</f>
        <v/>
      </c>
    </row>
    <row r="2643" spans="1:17" s="88" customFormat="1" x14ac:dyDescent="0.2">
      <c r="A2643" s="6" t="s">
        <v>5765</v>
      </c>
      <c r="B2643" s="6" t="s">
        <v>10303</v>
      </c>
      <c r="C2643" s="6" t="s">
        <v>6</v>
      </c>
      <c r="D2643" s="6" t="s">
        <v>10574</v>
      </c>
      <c r="E2643" s="8" t="s">
        <v>59</v>
      </c>
      <c r="F2643" s="8">
        <v>0</v>
      </c>
      <c r="G2643" s="8">
        <v>3</v>
      </c>
      <c r="H2643" s="6" t="s">
        <v>344</v>
      </c>
      <c r="I2643" s="176" t="s">
        <v>11389</v>
      </c>
      <c r="J2643" s="176" t="s">
        <v>11389</v>
      </c>
      <c r="K2643" s="176" t="s">
        <v>11388</v>
      </c>
      <c r="L2643" s="8">
        <v>14</v>
      </c>
      <c r="M2643" s="116"/>
      <c r="N2643" s="6"/>
      <c r="O2643" s="6"/>
      <c r="P26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&lt;tr&gt;&lt;td&gt;61902-1700&lt;/td&gt;&lt;td&gt;Gate, metal, 6600mm width&lt;/td&gt;&lt;td&gt;Each&lt;/td&gt;&lt;td&gt;GATE, METAL, 22 FEET WIDTH&lt;/td&gt;&lt;td&gt;EACH&lt;/td&gt;&lt;td&gt;0&lt;/td&gt;&lt;td&gt;3&lt;/td&gt;&lt;td&gt;N&lt;/td&gt;&lt;td&gt; &lt;/td&gt;&lt;td&gt;&lt;/td&gt;&lt;/tr&gt;</v>
      </c>
      <c r="Q2643" s="106" t="str">
        <f>IF(PayItems[[#This Row],[Date Added / Modified]]&gt;0,TEXT(PayItems[[#This Row],[Date Added / Modified]],"m/d/yyy"),"")</f>
        <v/>
      </c>
    </row>
    <row r="2644" spans="1:17" x14ac:dyDescent="0.2">
      <c r="A2644" s="6" t="s">
        <v>5766</v>
      </c>
      <c r="B2644" s="6" t="s">
        <v>10304</v>
      </c>
      <c r="C2644" s="6" t="s">
        <v>6</v>
      </c>
      <c r="D2644" s="6" t="s">
        <v>10575</v>
      </c>
      <c r="E2644" s="8" t="s">
        <v>59</v>
      </c>
      <c r="F2644" s="8">
        <v>0</v>
      </c>
      <c r="G2644" s="8">
        <v>3</v>
      </c>
      <c r="H2644" s="6" t="s">
        <v>344</v>
      </c>
      <c r="I2644" s="176" t="s">
        <v>11389</v>
      </c>
      <c r="J2644" s="176" t="s">
        <v>11389</v>
      </c>
      <c r="K2644" s="176" t="s">
        <v>11388</v>
      </c>
      <c r="L2644" s="8">
        <v>14</v>
      </c>
      <c r="M2644" s="116"/>
      <c r="P26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&lt;tr&gt;&lt;td&gt;61902-1800&lt;/td&gt;&lt;td&gt;Gate, metal, 7200mm width&lt;/td&gt;&lt;td&gt;Each&lt;/td&gt;&lt;td&gt;GATE, METAL, 24 FEET WIDTH&lt;/td&gt;&lt;td&gt;EACH&lt;/td&gt;&lt;td&gt;0&lt;/td&gt;&lt;td&gt;3&lt;/td&gt;&lt;td&gt;N&lt;/td&gt;&lt;td&gt; &lt;/td&gt;&lt;td&gt;&lt;/td&gt;&lt;/tr&gt;</v>
      </c>
      <c r="Q2644" s="106" t="str">
        <f>IF(PayItems[[#This Row],[Date Added / Modified]]&gt;0,TEXT(PayItems[[#This Row],[Date Added / Modified]],"m/d/yyy"),"")</f>
        <v/>
      </c>
    </row>
    <row r="2645" spans="1:17" x14ac:dyDescent="0.2">
      <c r="A2645" s="6" t="s">
        <v>5767</v>
      </c>
      <c r="B2645" s="6" t="s">
        <v>10305</v>
      </c>
      <c r="C2645" s="6" t="s">
        <v>6</v>
      </c>
      <c r="D2645" s="6" t="s">
        <v>10576</v>
      </c>
      <c r="E2645" s="8" t="s">
        <v>59</v>
      </c>
      <c r="F2645" s="8">
        <v>0</v>
      </c>
      <c r="G2645" s="8">
        <v>3</v>
      </c>
      <c r="H2645" s="6" t="s">
        <v>344</v>
      </c>
      <c r="I2645" s="176" t="s">
        <v>11389</v>
      </c>
      <c r="J2645" s="176" t="s">
        <v>11389</v>
      </c>
      <c r="K2645" s="176" t="s">
        <v>11388</v>
      </c>
      <c r="L2645" s="8">
        <v>14</v>
      </c>
      <c r="M2645" s="116"/>
      <c r="P26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&lt;tr&gt;&lt;td&gt;61902-1900&lt;/td&gt;&lt;td&gt;Gate, metal, 7800mm width&lt;/td&gt;&lt;td&gt;Each&lt;/td&gt;&lt;td&gt;GATE, METAL, 26 FEET WIDTH&lt;/td&gt;&lt;td&gt;EACH&lt;/td&gt;&lt;td&gt;0&lt;/td&gt;&lt;td&gt;3&lt;/td&gt;&lt;td&gt;N&lt;/td&gt;&lt;td&gt; &lt;/td&gt;&lt;td&gt;&lt;/td&gt;&lt;/tr&gt;</v>
      </c>
      <c r="Q2645" s="106" t="str">
        <f>IF(PayItems[[#This Row],[Date Added / Modified]]&gt;0,TEXT(PayItems[[#This Row],[Date Added / Modified]],"m/d/yyy"),"")</f>
        <v/>
      </c>
    </row>
    <row r="2646" spans="1:17" x14ac:dyDescent="0.2">
      <c r="A2646" s="6" t="s">
        <v>5768</v>
      </c>
      <c r="B2646" s="6" t="s">
        <v>10306</v>
      </c>
      <c r="C2646" s="6" t="s">
        <v>6</v>
      </c>
      <c r="D2646" s="6" t="s">
        <v>10577</v>
      </c>
      <c r="E2646" s="8" t="s">
        <v>59</v>
      </c>
      <c r="F2646" s="8">
        <v>0</v>
      </c>
      <c r="G2646" s="8">
        <v>3</v>
      </c>
      <c r="H2646" s="6" t="s">
        <v>344</v>
      </c>
      <c r="I2646" s="176" t="s">
        <v>11389</v>
      </c>
      <c r="J2646" s="176" t="s">
        <v>11389</v>
      </c>
      <c r="K2646" s="176" t="s">
        <v>11388</v>
      </c>
      <c r="L2646" s="8">
        <v>14</v>
      </c>
      <c r="M2646" s="116"/>
      <c r="P26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&lt;tr&gt;&lt;td&gt;61902-2000&lt;/td&gt;&lt;td&gt;Gate, metal, 8400mm width&lt;/td&gt;&lt;td&gt;Each&lt;/td&gt;&lt;td&gt;GATE, METAL, 28 FEET WIDTH&lt;/td&gt;&lt;td&gt;EACH&lt;/td&gt;&lt;td&gt;0&lt;/td&gt;&lt;td&gt;3&lt;/td&gt;&lt;td&gt;N&lt;/td&gt;&lt;td&gt; &lt;/td&gt;&lt;td&gt;&lt;/td&gt;&lt;/tr&gt;</v>
      </c>
      <c r="Q2646" s="106" t="str">
        <f>IF(PayItems[[#This Row],[Date Added / Modified]]&gt;0,TEXT(PayItems[[#This Row],[Date Added / Modified]],"m/d/yyy"),"")</f>
        <v/>
      </c>
    </row>
    <row r="2647" spans="1:17" x14ac:dyDescent="0.2">
      <c r="A2647" s="6" t="s">
        <v>5769</v>
      </c>
      <c r="B2647" s="6" t="s">
        <v>10307</v>
      </c>
      <c r="C2647" s="6" t="s">
        <v>6</v>
      </c>
      <c r="D2647" s="6" t="s">
        <v>10578</v>
      </c>
      <c r="E2647" s="8" t="s">
        <v>59</v>
      </c>
      <c r="F2647" s="8">
        <v>0</v>
      </c>
      <c r="G2647" s="8">
        <v>3</v>
      </c>
      <c r="H2647" s="6" t="s">
        <v>344</v>
      </c>
      <c r="I2647" s="176" t="s">
        <v>11389</v>
      </c>
      <c r="J2647" s="176" t="s">
        <v>11389</v>
      </c>
      <c r="K2647" s="176" t="s">
        <v>11388</v>
      </c>
      <c r="L2647" s="8">
        <v>14</v>
      </c>
      <c r="M2647" s="116"/>
      <c r="P26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&lt;tr&gt;&lt;td&gt;61902-2100&lt;/td&gt;&lt;td&gt;Gate, metal, 9000mm width&lt;/td&gt;&lt;td&gt;Each&lt;/td&gt;&lt;td&gt;GATE, METAL, 30 FEET WIDTH&lt;/td&gt;&lt;td&gt;EACH&lt;/td&gt;&lt;td&gt;0&lt;/td&gt;&lt;td&gt;3&lt;/td&gt;&lt;td&gt;N&lt;/td&gt;&lt;td&gt; &lt;/td&gt;&lt;td&gt;&lt;/td&gt;&lt;/tr&gt;</v>
      </c>
      <c r="Q2647" s="106" t="str">
        <f>IF(PayItems[[#This Row],[Date Added / Modified]]&gt;0,TEXT(PayItems[[#This Row],[Date Added / Modified]],"m/d/yyy"),"")</f>
        <v/>
      </c>
    </row>
    <row r="2648" spans="1:17" x14ac:dyDescent="0.2">
      <c r="A2648" s="88" t="s">
        <v>11354</v>
      </c>
      <c r="B2648" s="88" t="s">
        <v>11356</v>
      </c>
      <c r="C2648" s="88" t="s">
        <v>6</v>
      </c>
      <c r="D2648" s="88" t="s">
        <v>11355</v>
      </c>
      <c r="E2648" s="104" t="s">
        <v>59</v>
      </c>
      <c r="F2648" s="104">
        <v>0</v>
      </c>
      <c r="G2648" s="104">
        <v>3</v>
      </c>
      <c r="H2648" s="88" t="s">
        <v>344</v>
      </c>
      <c r="I2648" s="176" t="s">
        <v>11389</v>
      </c>
      <c r="J2648" s="176" t="s">
        <v>11389</v>
      </c>
      <c r="K2648" s="176" t="s">
        <v>11388</v>
      </c>
      <c r="L2648" s="104">
        <v>14</v>
      </c>
      <c r="M2648" s="116">
        <v>44543</v>
      </c>
      <c r="N2648" s="88" t="s">
        <v>9977</v>
      </c>
      <c r="O2648" s="88"/>
      <c r="P26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&lt;tr&gt;&lt;td&gt;61902-2150&lt;/td&gt;&lt;td&gt;Gate, metal, 9600mm width&lt;/td&gt;&lt;td&gt;Each&lt;/td&gt;&lt;td&gt;GATE, METAL, 32 FEET WIDTH&lt;/td&gt;&lt;td&gt;EACH&lt;/td&gt;&lt;td&gt;0&lt;/td&gt;&lt;td&gt;3&lt;/td&gt;&lt;td&gt;N&lt;/td&gt;&lt;td&gt;12/13/2021&lt;/td&gt;&lt;td&gt;&lt;/td&gt;&lt;/tr&gt;</v>
      </c>
      <c r="Q2648" s="106" t="str">
        <f>IF(PayItems[[#This Row],[Date Added / Modified]]&gt;0,TEXT(PayItems[[#This Row],[Date Added / Modified]],"m/d/yyy"),"")</f>
        <v>12/13/2021</v>
      </c>
    </row>
    <row r="2649" spans="1:17" x14ac:dyDescent="0.2">
      <c r="A2649" s="6" t="s">
        <v>5770</v>
      </c>
      <c r="B2649" s="6" t="s">
        <v>5771</v>
      </c>
      <c r="C2649" s="6" t="s">
        <v>6</v>
      </c>
      <c r="D2649" s="6" t="s">
        <v>5772</v>
      </c>
      <c r="E2649" s="8" t="s">
        <v>59</v>
      </c>
      <c r="F2649" s="8">
        <v>0</v>
      </c>
      <c r="G2649" s="8">
        <v>3</v>
      </c>
      <c r="H2649" s="6" t="s">
        <v>344</v>
      </c>
      <c r="I2649" s="176" t="s">
        <v>11389</v>
      </c>
      <c r="J2649" s="176" t="s">
        <v>11389</v>
      </c>
      <c r="K2649" s="176" t="s">
        <v>11388</v>
      </c>
      <c r="L2649" s="8">
        <v>14</v>
      </c>
      <c r="M2649" s="116"/>
      <c r="P26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&lt;tr&gt;&lt;td&gt;61902-2200&lt;/td&gt;&lt;td&gt;Gate, metal, 10200mm width&lt;/td&gt;&lt;td&gt;Each&lt;/td&gt;&lt;td&gt;GATE, METAL, 34 FEET WIDTH&lt;/td&gt;&lt;td&gt;EACH&lt;/td&gt;&lt;td&gt;0&lt;/td&gt;&lt;td&gt;3&lt;/td&gt;&lt;td&gt;N&lt;/td&gt;&lt;td&gt; &lt;/td&gt;&lt;td&gt;&lt;/td&gt;&lt;/tr&gt;</v>
      </c>
      <c r="Q2649" s="106" t="str">
        <f>IF(PayItems[[#This Row],[Date Added / Modified]]&gt;0,TEXT(PayItems[[#This Row],[Date Added / Modified]],"m/d/yyy"),"")</f>
        <v/>
      </c>
    </row>
    <row r="2650" spans="1:17" x14ac:dyDescent="0.2">
      <c r="A2650" s="6" t="s">
        <v>5773</v>
      </c>
      <c r="B2650" s="6" t="s">
        <v>5774</v>
      </c>
      <c r="C2650" s="6" t="s">
        <v>6</v>
      </c>
      <c r="D2650" s="6" t="s">
        <v>5775</v>
      </c>
      <c r="E2650" s="8" t="s">
        <v>59</v>
      </c>
      <c r="F2650" s="8">
        <v>0</v>
      </c>
      <c r="G2650" s="8">
        <v>3</v>
      </c>
      <c r="H2650" s="6" t="s">
        <v>344</v>
      </c>
      <c r="I2650" s="176" t="s">
        <v>11389</v>
      </c>
      <c r="J2650" s="176" t="s">
        <v>11389</v>
      </c>
      <c r="K2650" s="176" t="s">
        <v>11388</v>
      </c>
      <c r="L2650" s="8">
        <v>14</v>
      </c>
      <c r="M2650" s="116"/>
      <c r="P26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&lt;tr&gt;&lt;td&gt;61902-2300&lt;/td&gt;&lt;td&gt;Gate, barbed wire&lt;/td&gt;&lt;td&gt;Each&lt;/td&gt;&lt;td&gt;GATE, BARBED WIRE&lt;/td&gt;&lt;td&gt;EACH&lt;/td&gt;&lt;td&gt;0&lt;/td&gt;&lt;td&gt;3&lt;/td&gt;&lt;td&gt;N&lt;/td&gt;&lt;td&gt; &lt;/td&gt;&lt;td&gt;&lt;/td&gt;&lt;/tr&gt;</v>
      </c>
      <c r="Q2650" s="106" t="str">
        <f>IF(PayItems[[#This Row],[Date Added / Modified]]&gt;0,TEXT(PayItems[[#This Row],[Date Added / Modified]],"m/d/yyy"),"")</f>
        <v/>
      </c>
    </row>
    <row r="2651" spans="1:17" x14ac:dyDescent="0.2">
      <c r="A2651" s="6" t="s">
        <v>5776</v>
      </c>
      <c r="B2651" s="6" t="s">
        <v>10308</v>
      </c>
      <c r="C2651" s="6" t="s">
        <v>6</v>
      </c>
      <c r="D2651" s="6" t="s">
        <v>10579</v>
      </c>
      <c r="E2651" s="8" t="s">
        <v>59</v>
      </c>
      <c r="F2651" s="8">
        <v>0</v>
      </c>
      <c r="G2651" s="8">
        <v>3</v>
      </c>
      <c r="H2651" s="6" t="s">
        <v>344</v>
      </c>
      <c r="I2651" s="176" t="s">
        <v>11389</v>
      </c>
      <c r="J2651" s="176" t="s">
        <v>11389</v>
      </c>
      <c r="K2651" s="176" t="s">
        <v>11388</v>
      </c>
      <c r="L2651" s="8">
        <v>14</v>
      </c>
      <c r="M2651" s="116"/>
      <c r="P26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&lt;tr&gt;&lt;td&gt;61902-2400&lt;/td&gt;&lt;td&gt;Gate, barbed wire, 3-strand&lt;/td&gt;&lt;td&gt;Each&lt;/td&gt;&lt;td&gt;GATE, BARBED WIRE, 3-STRAND&lt;/td&gt;&lt;td&gt;EACH&lt;/td&gt;&lt;td&gt;0&lt;/td&gt;&lt;td&gt;3&lt;/td&gt;&lt;td&gt;N&lt;/td&gt;&lt;td&gt; &lt;/td&gt;&lt;td&gt;&lt;/td&gt;&lt;/tr&gt;</v>
      </c>
      <c r="Q2651" s="106" t="str">
        <f>IF(PayItems[[#This Row],[Date Added / Modified]]&gt;0,TEXT(PayItems[[#This Row],[Date Added / Modified]],"m/d/yyy"),"")</f>
        <v/>
      </c>
    </row>
    <row r="2652" spans="1:17" x14ac:dyDescent="0.2">
      <c r="A2652" s="6" t="s">
        <v>5777</v>
      </c>
      <c r="B2652" s="6" t="s">
        <v>10309</v>
      </c>
      <c r="C2652" s="6" t="s">
        <v>6</v>
      </c>
      <c r="D2652" s="6" t="s">
        <v>10580</v>
      </c>
      <c r="E2652" s="8" t="s">
        <v>59</v>
      </c>
      <c r="F2652" s="8">
        <v>0</v>
      </c>
      <c r="G2652" s="8">
        <v>3</v>
      </c>
      <c r="H2652" s="6" t="s">
        <v>344</v>
      </c>
      <c r="I2652" s="176" t="s">
        <v>11389</v>
      </c>
      <c r="J2652" s="176" t="s">
        <v>11389</v>
      </c>
      <c r="K2652" s="176" t="s">
        <v>11388</v>
      </c>
      <c r="L2652" s="8">
        <v>14</v>
      </c>
      <c r="M2652" s="116"/>
      <c r="P26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&lt;tr&gt;&lt;td&gt;61902-2500&lt;/td&gt;&lt;td&gt;Gate, barbed wire, 4-strand&lt;/td&gt;&lt;td&gt;Each&lt;/td&gt;&lt;td&gt;GATE, BARBED WIRE, 4-STRAND&lt;/td&gt;&lt;td&gt;EACH&lt;/td&gt;&lt;td&gt;0&lt;/td&gt;&lt;td&gt;3&lt;/td&gt;&lt;td&gt;N&lt;/td&gt;&lt;td&gt; &lt;/td&gt;&lt;td&gt;&lt;/td&gt;&lt;/tr&gt;</v>
      </c>
      <c r="Q2652" s="106" t="str">
        <f>IF(PayItems[[#This Row],[Date Added / Modified]]&gt;0,TEXT(PayItems[[#This Row],[Date Added / Modified]],"m/d/yyy"),"")</f>
        <v/>
      </c>
    </row>
    <row r="2653" spans="1:17" x14ac:dyDescent="0.2">
      <c r="A2653" s="6" t="s">
        <v>5778</v>
      </c>
      <c r="B2653" s="6" t="s">
        <v>10310</v>
      </c>
      <c r="C2653" s="6" t="s">
        <v>6</v>
      </c>
      <c r="D2653" s="6" t="s">
        <v>10581</v>
      </c>
      <c r="E2653" s="8" t="s">
        <v>59</v>
      </c>
      <c r="F2653" s="8">
        <v>0</v>
      </c>
      <c r="G2653" s="8">
        <v>3</v>
      </c>
      <c r="H2653" s="6" t="s">
        <v>344</v>
      </c>
      <c r="I2653" s="176" t="s">
        <v>11389</v>
      </c>
      <c r="J2653" s="176" t="s">
        <v>11389</v>
      </c>
      <c r="K2653" s="176" t="s">
        <v>11388</v>
      </c>
      <c r="L2653" s="8">
        <v>14</v>
      </c>
      <c r="M2653" s="116"/>
      <c r="P26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&lt;tr&gt;&lt;td&gt;61902-2600&lt;/td&gt;&lt;td&gt;Gate, barbed wire, 5-strand&lt;/td&gt;&lt;td&gt;Each&lt;/td&gt;&lt;td&gt;GATE, BARBED WIRE, 5-STRAND&lt;/td&gt;&lt;td&gt;EACH&lt;/td&gt;&lt;td&gt;0&lt;/td&gt;&lt;td&gt;3&lt;/td&gt;&lt;td&gt;N&lt;/td&gt;&lt;td&gt; &lt;/td&gt;&lt;td&gt;&lt;/td&gt;&lt;/tr&gt;</v>
      </c>
      <c r="Q2653" s="106" t="str">
        <f>IF(PayItems[[#This Row],[Date Added / Modified]]&gt;0,TEXT(PayItems[[#This Row],[Date Added / Modified]],"m/d/yyy"),"")</f>
        <v/>
      </c>
    </row>
    <row r="2654" spans="1:17" x14ac:dyDescent="0.2">
      <c r="A2654" s="6" t="s">
        <v>5779</v>
      </c>
      <c r="B2654" s="6" t="s">
        <v>5780</v>
      </c>
      <c r="C2654" s="6" t="s">
        <v>6</v>
      </c>
      <c r="D2654" s="6" t="s">
        <v>5781</v>
      </c>
      <c r="E2654" s="8" t="s">
        <v>59</v>
      </c>
      <c r="F2654" s="8">
        <v>0</v>
      </c>
      <c r="G2654" s="8">
        <v>3</v>
      </c>
      <c r="H2654" s="6" t="s">
        <v>344</v>
      </c>
      <c r="I2654" s="176" t="s">
        <v>11389</v>
      </c>
      <c r="J2654" s="176" t="s">
        <v>11389</v>
      </c>
      <c r="K2654" s="176" t="s">
        <v>11388</v>
      </c>
      <c r="L2654" s="8">
        <v>14</v>
      </c>
      <c r="M2654" s="116"/>
      <c r="P26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&lt;tr&gt;&lt;td&gt;61902-2700&lt;/td&gt;&lt;td&gt;Gate, chain link&lt;/td&gt;&lt;td&gt;Each&lt;/td&gt;&lt;td&gt;GATE, CHAIN LINK&lt;/td&gt;&lt;td&gt;EACH&lt;/td&gt;&lt;td&gt;0&lt;/td&gt;&lt;td&gt;3&lt;/td&gt;&lt;td&gt;N&lt;/td&gt;&lt;td&gt; &lt;/td&gt;&lt;td&gt;&lt;/td&gt;&lt;/tr&gt;</v>
      </c>
      <c r="Q2654" s="106" t="str">
        <f>IF(PayItems[[#This Row],[Date Added / Modified]]&gt;0,TEXT(PayItems[[#This Row],[Date Added / Modified]],"m/d/yyy"),"")</f>
        <v/>
      </c>
    </row>
    <row r="2655" spans="1:17" x14ac:dyDescent="0.2">
      <c r="A2655" s="6" t="s">
        <v>5782</v>
      </c>
      <c r="B2655" s="6" t="s">
        <v>5783</v>
      </c>
      <c r="C2655" s="6" t="s">
        <v>6</v>
      </c>
      <c r="D2655" s="6" t="s">
        <v>5784</v>
      </c>
      <c r="E2655" s="8" t="s">
        <v>59</v>
      </c>
      <c r="F2655" s="8">
        <v>0</v>
      </c>
      <c r="G2655" s="8">
        <v>3</v>
      </c>
      <c r="H2655" s="6" t="s">
        <v>344</v>
      </c>
      <c r="I2655" s="176" t="s">
        <v>11389</v>
      </c>
      <c r="J2655" s="176" t="s">
        <v>11389</v>
      </c>
      <c r="K2655" s="176" t="s">
        <v>11388</v>
      </c>
      <c r="L2655" s="8">
        <v>14</v>
      </c>
      <c r="M2655" s="116"/>
      <c r="P26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&lt;tr&gt;&lt;td&gt;61902-2800&lt;/td&gt;&lt;td&gt;Gate, chain link, 900mm width&lt;/td&gt;&lt;td&gt;Each&lt;/td&gt;&lt;td&gt;GATE, CHAIN LINK, 3 FEET WIDTH&lt;/td&gt;&lt;td&gt;EACH&lt;/td&gt;&lt;td&gt;0&lt;/td&gt;&lt;td&gt;3&lt;/td&gt;&lt;td&gt;N&lt;/td&gt;&lt;td&gt; &lt;/td&gt;&lt;td&gt;&lt;/td&gt;&lt;/tr&gt;</v>
      </c>
      <c r="Q2655" s="106" t="str">
        <f>IF(PayItems[[#This Row],[Date Added / Modified]]&gt;0,TEXT(PayItems[[#This Row],[Date Added / Modified]],"m/d/yyy"),"")</f>
        <v/>
      </c>
    </row>
    <row r="2656" spans="1:17" s="88" customFormat="1" x14ac:dyDescent="0.2">
      <c r="A2656" s="6" t="s">
        <v>5785</v>
      </c>
      <c r="B2656" s="6" t="s">
        <v>5786</v>
      </c>
      <c r="C2656" s="6" t="s">
        <v>6</v>
      </c>
      <c r="D2656" s="6" t="s">
        <v>5787</v>
      </c>
      <c r="E2656" s="8" t="s">
        <v>59</v>
      </c>
      <c r="F2656" s="8">
        <v>0</v>
      </c>
      <c r="G2656" s="8">
        <v>3</v>
      </c>
      <c r="H2656" s="6" t="s">
        <v>344</v>
      </c>
      <c r="I2656" s="176" t="s">
        <v>11389</v>
      </c>
      <c r="J2656" s="176" t="s">
        <v>11389</v>
      </c>
      <c r="K2656" s="176" t="s">
        <v>11388</v>
      </c>
      <c r="L2656" s="8">
        <v>14</v>
      </c>
      <c r="M2656" s="116"/>
      <c r="N2656" s="6"/>
      <c r="O2656" s="6"/>
      <c r="P26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&lt;tr&gt;&lt;td&gt;61902-2900&lt;/td&gt;&lt;td&gt;Gate, chain link, 1200mm width&lt;/td&gt;&lt;td&gt;Each&lt;/td&gt;&lt;td&gt;GATE, CHAIN LINK, 4 FEET WIDTH&lt;/td&gt;&lt;td&gt;EACH&lt;/td&gt;&lt;td&gt;0&lt;/td&gt;&lt;td&gt;3&lt;/td&gt;&lt;td&gt;N&lt;/td&gt;&lt;td&gt; &lt;/td&gt;&lt;td&gt;&lt;/td&gt;&lt;/tr&gt;</v>
      </c>
      <c r="Q2656" s="106" t="str">
        <f>IF(PayItems[[#This Row],[Date Added / Modified]]&gt;0,TEXT(PayItems[[#This Row],[Date Added / Modified]],"m/d/yyy"),"")</f>
        <v/>
      </c>
    </row>
    <row r="2657" spans="1:17" x14ac:dyDescent="0.2">
      <c r="A2657" s="6" t="s">
        <v>5788</v>
      </c>
      <c r="B2657" s="6" t="s">
        <v>5789</v>
      </c>
      <c r="C2657" s="6" t="s">
        <v>6</v>
      </c>
      <c r="D2657" s="6" t="s">
        <v>5790</v>
      </c>
      <c r="E2657" s="8" t="s">
        <v>59</v>
      </c>
      <c r="F2657" s="8">
        <v>0</v>
      </c>
      <c r="G2657" s="8">
        <v>3</v>
      </c>
      <c r="H2657" s="6" t="s">
        <v>344</v>
      </c>
      <c r="I2657" s="176" t="s">
        <v>11389</v>
      </c>
      <c r="J2657" s="176" t="s">
        <v>11389</v>
      </c>
      <c r="K2657" s="176" t="s">
        <v>11388</v>
      </c>
      <c r="L2657" s="8">
        <v>14</v>
      </c>
      <c r="M2657" s="116"/>
      <c r="P26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&lt;tr&gt;&lt;td&gt;61902-3000&lt;/td&gt;&lt;td&gt;Gate, chain link, 1800mm width&lt;/td&gt;&lt;td&gt;Each&lt;/td&gt;&lt;td&gt;GATE, CHAIN LINK, 6 FEET WIDTH&lt;/td&gt;&lt;td&gt;EACH&lt;/td&gt;&lt;td&gt;0&lt;/td&gt;&lt;td&gt;3&lt;/td&gt;&lt;td&gt;N&lt;/td&gt;&lt;td&gt; &lt;/td&gt;&lt;td&gt;&lt;/td&gt;&lt;/tr&gt;</v>
      </c>
      <c r="Q2657" s="106" t="str">
        <f>IF(PayItems[[#This Row],[Date Added / Modified]]&gt;0,TEXT(PayItems[[#This Row],[Date Added / Modified]],"m/d/yyy"),"")</f>
        <v/>
      </c>
    </row>
    <row r="2658" spans="1:17" x14ac:dyDescent="0.2">
      <c r="A2658" s="6" t="s">
        <v>5791</v>
      </c>
      <c r="B2658" s="6" t="s">
        <v>5792</v>
      </c>
      <c r="C2658" s="6" t="s">
        <v>6</v>
      </c>
      <c r="D2658" s="6" t="s">
        <v>5793</v>
      </c>
      <c r="E2658" s="8" t="s">
        <v>59</v>
      </c>
      <c r="F2658" s="8">
        <v>0</v>
      </c>
      <c r="G2658" s="8">
        <v>3</v>
      </c>
      <c r="H2658" s="6" t="s">
        <v>344</v>
      </c>
      <c r="I2658" s="176" t="s">
        <v>11389</v>
      </c>
      <c r="J2658" s="176" t="s">
        <v>11389</v>
      </c>
      <c r="K2658" s="176" t="s">
        <v>11388</v>
      </c>
      <c r="L2658" s="8">
        <v>14</v>
      </c>
      <c r="M2658" s="116"/>
      <c r="P26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&lt;tr&gt;&lt;td&gt;61902-3100&lt;/td&gt;&lt;td&gt;Gate, chain link, 2400mm width&lt;/td&gt;&lt;td&gt;Each&lt;/td&gt;&lt;td&gt;GATE, CHAIN LINK, 8 FEET WIDTH&lt;/td&gt;&lt;td&gt;EACH&lt;/td&gt;&lt;td&gt;0&lt;/td&gt;&lt;td&gt;3&lt;/td&gt;&lt;td&gt;N&lt;/td&gt;&lt;td&gt; &lt;/td&gt;&lt;td&gt;&lt;/td&gt;&lt;/tr&gt;</v>
      </c>
      <c r="Q2658" s="106" t="str">
        <f>IF(PayItems[[#This Row],[Date Added / Modified]]&gt;0,TEXT(PayItems[[#This Row],[Date Added / Modified]],"m/d/yyy"),"")</f>
        <v/>
      </c>
    </row>
    <row r="2659" spans="1:17" x14ac:dyDescent="0.2">
      <c r="A2659" s="6" t="s">
        <v>5794</v>
      </c>
      <c r="B2659" s="6" t="s">
        <v>5795</v>
      </c>
      <c r="C2659" s="6" t="s">
        <v>6</v>
      </c>
      <c r="D2659" s="6" t="s">
        <v>5796</v>
      </c>
      <c r="E2659" s="8" t="s">
        <v>59</v>
      </c>
      <c r="F2659" s="8">
        <v>0</v>
      </c>
      <c r="G2659" s="8">
        <v>3</v>
      </c>
      <c r="H2659" s="6" t="s">
        <v>344</v>
      </c>
      <c r="I2659" s="176" t="s">
        <v>11389</v>
      </c>
      <c r="J2659" s="176" t="s">
        <v>11389</v>
      </c>
      <c r="K2659" s="176" t="s">
        <v>11388</v>
      </c>
      <c r="L2659" s="8">
        <v>14</v>
      </c>
      <c r="M2659" s="116"/>
      <c r="P26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&lt;tr&gt;&lt;td&gt;61902-3200&lt;/td&gt;&lt;td&gt;Gate, chain link, 3000mm width&lt;/td&gt;&lt;td&gt;Each&lt;/td&gt;&lt;td&gt;GATE, CHAIN LINK, 10 FEET WIDTH&lt;/td&gt;&lt;td&gt;EACH&lt;/td&gt;&lt;td&gt;0&lt;/td&gt;&lt;td&gt;3&lt;/td&gt;&lt;td&gt;N&lt;/td&gt;&lt;td&gt; &lt;/td&gt;&lt;td&gt;&lt;/td&gt;&lt;/tr&gt;</v>
      </c>
      <c r="Q2659" s="106" t="str">
        <f>IF(PayItems[[#This Row],[Date Added / Modified]]&gt;0,TEXT(PayItems[[#This Row],[Date Added / Modified]],"m/d/yyy"),"")</f>
        <v/>
      </c>
    </row>
    <row r="2660" spans="1:17" x14ac:dyDescent="0.2">
      <c r="A2660" s="6" t="s">
        <v>5797</v>
      </c>
      <c r="B2660" s="6" t="s">
        <v>5798</v>
      </c>
      <c r="C2660" s="6" t="s">
        <v>6</v>
      </c>
      <c r="D2660" s="6" t="s">
        <v>5799</v>
      </c>
      <c r="E2660" s="8" t="s">
        <v>59</v>
      </c>
      <c r="F2660" s="8">
        <v>0</v>
      </c>
      <c r="G2660" s="8">
        <v>3</v>
      </c>
      <c r="H2660" s="6" t="s">
        <v>344</v>
      </c>
      <c r="I2660" s="176" t="s">
        <v>11389</v>
      </c>
      <c r="J2660" s="176" t="s">
        <v>11389</v>
      </c>
      <c r="K2660" s="176" t="s">
        <v>11388</v>
      </c>
      <c r="L2660" s="8">
        <v>14</v>
      </c>
      <c r="M2660" s="116"/>
      <c r="P26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&lt;tr&gt;&lt;td&gt;61902-3300&lt;/td&gt;&lt;td&gt;Gate, chain link, 3600mm width&lt;/td&gt;&lt;td&gt;Each&lt;/td&gt;&lt;td&gt;GATE, CHAIN LINK, 12 FEET WIDTH&lt;/td&gt;&lt;td&gt;EACH&lt;/td&gt;&lt;td&gt;0&lt;/td&gt;&lt;td&gt;3&lt;/td&gt;&lt;td&gt;N&lt;/td&gt;&lt;td&gt; &lt;/td&gt;&lt;td&gt;&lt;/td&gt;&lt;/tr&gt;</v>
      </c>
      <c r="Q2660" s="106" t="str">
        <f>IF(PayItems[[#This Row],[Date Added / Modified]]&gt;0,TEXT(PayItems[[#This Row],[Date Added / Modified]],"m/d/yyy"),"")</f>
        <v/>
      </c>
    </row>
    <row r="2661" spans="1:17" x14ac:dyDescent="0.2">
      <c r="A2661" s="6" t="s">
        <v>5800</v>
      </c>
      <c r="B2661" s="6" t="s">
        <v>5801</v>
      </c>
      <c r="C2661" s="6" t="s">
        <v>6</v>
      </c>
      <c r="D2661" s="6" t="s">
        <v>5802</v>
      </c>
      <c r="E2661" s="8" t="s">
        <v>59</v>
      </c>
      <c r="F2661" s="8">
        <v>0</v>
      </c>
      <c r="G2661" s="8">
        <v>3</v>
      </c>
      <c r="H2661" s="6" t="s">
        <v>344</v>
      </c>
      <c r="I2661" s="176" t="s">
        <v>11389</v>
      </c>
      <c r="J2661" s="176" t="s">
        <v>11389</v>
      </c>
      <c r="K2661" s="176" t="s">
        <v>11388</v>
      </c>
      <c r="L2661" s="8">
        <v>14</v>
      </c>
      <c r="M2661" s="116"/>
      <c r="P26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&lt;tr&gt;&lt;td&gt;61902-3400&lt;/td&gt;&lt;td&gt;Gate, chain link, 4200mm width&lt;/td&gt;&lt;td&gt;Each&lt;/td&gt;&lt;td&gt;GATE, CHAIN LINK, 14 FEET WIDTH&lt;/td&gt;&lt;td&gt;EACH&lt;/td&gt;&lt;td&gt;0&lt;/td&gt;&lt;td&gt;3&lt;/td&gt;&lt;td&gt;N&lt;/td&gt;&lt;td&gt; &lt;/td&gt;&lt;td&gt;&lt;/td&gt;&lt;/tr&gt;</v>
      </c>
      <c r="Q2661" s="106" t="str">
        <f>IF(PayItems[[#This Row],[Date Added / Modified]]&gt;0,TEXT(PayItems[[#This Row],[Date Added / Modified]],"m/d/yyy"),"")</f>
        <v/>
      </c>
    </row>
    <row r="2662" spans="1:17" x14ac:dyDescent="0.2">
      <c r="A2662" s="6" t="s">
        <v>5803</v>
      </c>
      <c r="B2662" s="6" t="s">
        <v>5804</v>
      </c>
      <c r="C2662" s="6" t="s">
        <v>6</v>
      </c>
      <c r="D2662" s="6" t="s">
        <v>5805</v>
      </c>
      <c r="E2662" s="8" t="s">
        <v>59</v>
      </c>
      <c r="F2662" s="8">
        <v>0</v>
      </c>
      <c r="G2662" s="8">
        <v>3</v>
      </c>
      <c r="H2662" s="6" t="s">
        <v>344</v>
      </c>
      <c r="I2662" s="176" t="s">
        <v>11389</v>
      </c>
      <c r="J2662" s="176" t="s">
        <v>11389</v>
      </c>
      <c r="K2662" s="176" t="s">
        <v>11388</v>
      </c>
      <c r="L2662" s="8">
        <v>14</v>
      </c>
      <c r="M2662" s="116"/>
      <c r="P26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&lt;tr&gt;&lt;td&gt;61902-3500&lt;/td&gt;&lt;td&gt;Gate, chain link, 4800mm width&lt;/td&gt;&lt;td&gt;Each&lt;/td&gt;&lt;td&gt;GATE, CHAIN LINK, 16 FEET WIDTH&lt;/td&gt;&lt;td&gt;EACH&lt;/td&gt;&lt;td&gt;0&lt;/td&gt;&lt;td&gt;3&lt;/td&gt;&lt;td&gt;N&lt;/td&gt;&lt;td&gt; &lt;/td&gt;&lt;td&gt;&lt;/td&gt;&lt;/tr&gt;</v>
      </c>
      <c r="Q2662" s="106" t="str">
        <f>IF(PayItems[[#This Row],[Date Added / Modified]]&gt;0,TEXT(PayItems[[#This Row],[Date Added / Modified]],"m/d/yyy"),"")</f>
        <v/>
      </c>
    </row>
    <row r="2663" spans="1:17" x14ac:dyDescent="0.2">
      <c r="A2663" s="6" t="s">
        <v>5806</v>
      </c>
      <c r="B2663" s="6" t="s">
        <v>5807</v>
      </c>
      <c r="C2663" s="6" t="s">
        <v>6</v>
      </c>
      <c r="D2663" s="6" t="s">
        <v>5808</v>
      </c>
      <c r="E2663" s="8" t="s">
        <v>59</v>
      </c>
      <c r="F2663" s="8">
        <v>0</v>
      </c>
      <c r="G2663" s="8">
        <v>3</v>
      </c>
      <c r="H2663" s="6" t="s">
        <v>344</v>
      </c>
      <c r="I2663" s="176" t="s">
        <v>11389</v>
      </c>
      <c r="J2663" s="176" t="s">
        <v>11389</v>
      </c>
      <c r="K2663" s="176" t="s">
        <v>11388</v>
      </c>
      <c r="L2663" s="8">
        <v>14</v>
      </c>
      <c r="M2663" s="116"/>
      <c r="P26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&lt;tr&gt;&lt;td&gt;61902-3600&lt;/td&gt;&lt;td&gt;Gate, chain link, 5400mm width&lt;/td&gt;&lt;td&gt;Each&lt;/td&gt;&lt;td&gt;GATE, CHAIN LINK, 18 FEET WIDTH&lt;/td&gt;&lt;td&gt;EACH&lt;/td&gt;&lt;td&gt;0&lt;/td&gt;&lt;td&gt;3&lt;/td&gt;&lt;td&gt;N&lt;/td&gt;&lt;td&gt; &lt;/td&gt;&lt;td&gt;&lt;/td&gt;&lt;/tr&gt;</v>
      </c>
      <c r="Q2663" s="106" t="str">
        <f>IF(PayItems[[#This Row],[Date Added / Modified]]&gt;0,TEXT(PayItems[[#This Row],[Date Added / Modified]],"m/d/yyy"),"")</f>
        <v/>
      </c>
    </row>
    <row r="2664" spans="1:17" x14ac:dyDescent="0.2">
      <c r="A2664" s="6" t="s">
        <v>5809</v>
      </c>
      <c r="B2664" s="6" t="s">
        <v>5810</v>
      </c>
      <c r="C2664" s="6" t="s">
        <v>6</v>
      </c>
      <c r="D2664" s="6" t="s">
        <v>5811</v>
      </c>
      <c r="E2664" s="8" t="s">
        <v>59</v>
      </c>
      <c r="F2664" s="8">
        <v>0</v>
      </c>
      <c r="G2664" s="8">
        <v>3</v>
      </c>
      <c r="H2664" s="6" t="s">
        <v>344</v>
      </c>
      <c r="I2664" s="176" t="s">
        <v>11389</v>
      </c>
      <c r="J2664" s="176" t="s">
        <v>11389</v>
      </c>
      <c r="K2664" s="176" t="s">
        <v>11388</v>
      </c>
      <c r="L2664" s="8">
        <v>14</v>
      </c>
      <c r="M2664" s="116"/>
      <c r="P26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&lt;tr&gt;&lt;td&gt;61902-3700&lt;/td&gt;&lt;td&gt;Gate, chain link, 6000mm width&lt;/td&gt;&lt;td&gt;Each&lt;/td&gt;&lt;td&gt;GATE, CHAIN LINK, 20 FEET WIDTH&lt;/td&gt;&lt;td&gt;EACH&lt;/td&gt;&lt;td&gt;0&lt;/td&gt;&lt;td&gt;3&lt;/td&gt;&lt;td&gt;N&lt;/td&gt;&lt;td&gt; &lt;/td&gt;&lt;td&gt;&lt;/td&gt;&lt;/tr&gt;</v>
      </c>
      <c r="Q2664" s="106" t="str">
        <f>IF(PayItems[[#This Row],[Date Added / Modified]]&gt;0,TEXT(PayItems[[#This Row],[Date Added / Modified]],"m/d/yyy"),"")</f>
        <v/>
      </c>
    </row>
    <row r="2665" spans="1:17" x14ac:dyDescent="0.2">
      <c r="A2665" s="6" t="s">
        <v>5812</v>
      </c>
      <c r="B2665" s="6" t="s">
        <v>5813</v>
      </c>
      <c r="C2665" s="6" t="s">
        <v>6</v>
      </c>
      <c r="D2665" s="6" t="s">
        <v>5814</v>
      </c>
      <c r="E2665" s="8" t="s">
        <v>59</v>
      </c>
      <c r="F2665" s="8">
        <v>0</v>
      </c>
      <c r="G2665" s="8">
        <v>3</v>
      </c>
      <c r="H2665" s="6" t="s">
        <v>344</v>
      </c>
      <c r="I2665" s="176" t="s">
        <v>11389</v>
      </c>
      <c r="J2665" s="176" t="s">
        <v>11389</v>
      </c>
      <c r="K2665" s="176" t="s">
        <v>11388</v>
      </c>
      <c r="L2665" s="8">
        <v>14</v>
      </c>
      <c r="M2665" s="116"/>
      <c r="P26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&lt;tr&gt;&lt;td&gt;61902-3800&lt;/td&gt;&lt;td&gt;Gate, chain link, 6600mm width&lt;/td&gt;&lt;td&gt;Each&lt;/td&gt;&lt;td&gt;GATE, CHAIN LINK, 22 FEET WIDTH&lt;/td&gt;&lt;td&gt;EACH&lt;/td&gt;&lt;td&gt;0&lt;/td&gt;&lt;td&gt;3&lt;/td&gt;&lt;td&gt;N&lt;/td&gt;&lt;td&gt; &lt;/td&gt;&lt;td&gt;&lt;/td&gt;&lt;/tr&gt;</v>
      </c>
      <c r="Q2665" s="106" t="str">
        <f>IF(PayItems[[#This Row],[Date Added / Modified]]&gt;0,TEXT(PayItems[[#This Row],[Date Added / Modified]],"m/d/yyy"),"")</f>
        <v/>
      </c>
    </row>
    <row r="2666" spans="1:17" x14ac:dyDescent="0.2">
      <c r="A2666" s="6" t="s">
        <v>5815</v>
      </c>
      <c r="B2666" s="6" t="s">
        <v>5816</v>
      </c>
      <c r="C2666" s="6" t="s">
        <v>6</v>
      </c>
      <c r="D2666" s="6" t="s">
        <v>5817</v>
      </c>
      <c r="E2666" s="8" t="s">
        <v>59</v>
      </c>
      <c r="F2666" s="8">
        <v>0</v>
      </c>
      <c r="G2666" s="8">
        <v>3</v>
      </c>
      <c r="H2666" s="6" t="s">
        <v>344</v>
      </c>
      <c r="I2666" s="176" t="s">
        <v>11389</v>
      </c>
      <c r="J2666" s="176" t="s">
        <v>11389</v>
      </c>
      <c r="K2666" s="176" t="s">
        <v>11388</v>
      </c>
      <c r="L2666" s="8">
        <v>14</v>
      </c>
      <c r="M2666" s="116"/>
      <c r="P26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&lt;tr&gt;&lt;td&gt;61902-3900&lt;/td&gt;&lt;td&gt;Gate, chain link, 7200mm width&lt;/td&gt;&lt;td&gt;Each&lt;/td&gt;&lt;td&gt;GATE, CHAIN LINK, 24 FEET WIDTH&lt;/td&gt;&lt;td&gt;EACH&lt;/td&gt;&lt;td&gt;0&lt;/td&gt;&lt;td&gt;3&lt;/td&gt;&lt;td&gt;N&lt;/td&gt;&lt;td&gt; &lt;/td&gt;&lt;td&gt;&lt;/td&gt;&lt;/tr&gt;</v>
      </c>
      <c r="Q2666" s="106" t="str">
        <f>IF(PayItems[[#This Row],[Date Added / Modified]]&gt;0,TEXT(PayItems[[#This Row],[Date Added / Modified]],"m/d/yyy"),"")</f>
        <v/>
      </c>
    </row>
    <row r="2667" spans="1:17" x14ac:dyDescent="0.2">
      <c r="A2667" s="6" t="s">
        <v>5818</v>
      </c>
      <c r="B2667" s="6" t="s">
        <v>5819</v>
      </c>
      <c r="C2667" s="6" t="s">
        <v>6</v>
      </c>
      <c r="D2667" s="6" t="s">
        <v>5820</v>
      </c>
      <c r="E2667" s="8" t="s">
        <v>59</v>
      </c>
      <c r="F2667" s="8">
        <v>0</v>
      </c>
      <c r="G2667" s="8">
        <v>3</v>
      </c>
      <c r="H2667" s="6" t="s">
        <v>344</v>
      </c>
      <c r="I2667" s="176" t="s">
        <v>11389</v>
      </c>
      <c r="J2667" s="176" t="s">
        <v>11389</v>
      </c>
      <c r="K2667" s="176" t="s">
        <v>11388</v>
      </c>
      <c r="L2667" s="8">
        <v>14</v>
      </c>
      <c r="M2667" s="116"/>
      <c r="P26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&lt;tr&gt;&lt;td&gt;61902-4000&lt;/td&gt;&lt;td&gt;Gate, chain link, 7800mm width&lt;/td&gt;&lt;td&gt;Each&lt;/td&gt;&lt;td&gt;GATE, CHAIN LINK, 26 FEET WIDTH&lt;/td&gt;&lt;td&gt;EACH&lt;/td&gt;&lt;td&gt;0&lt;/td&gt;&lt;td&gt;3&lt;/td&gt;&lt;td&gt;N&lt;/td&gt;&lt;td&gt; &lt;/td&gt;&lt;td&gt;&lt;/td&gt;&lt;/tr&gt;</v>
      </c>
      <c r="Q2667" s="106" t="str">
        <f>IF(PayItems[[#This Row],[Date Added / Modified]]&gt;0,TEXT(PayItems[[#This Row],[Date Added / Modified]],"m/d/yyy"),"")</f>
        <v/>
      </c>
    </row>
    <row r="2668" spans="1:17" x14ac:dyDescent="0.2">
      <c r="A2668" s="6" t="s">
        <v>5821</v>
      </c>
      <c r="B2668" s="6" t="s">
        <v>5822</v>
      </c>
      <c r="C2668" s="6" t="s">
        <v>6</v>
      </c>
      <c r="D2668" s="6" t="s">
        <v>5823</v>
      </c>
      <c r="E2668" s="8" t="s">
        <v>59</v>
      </c>
      <c r="F2668" s="8">
        <v>0</v>
      </c>
      <c r="G2668" s="8">
        <v>3</v>
      </c>
      <c r="H2668" s="6" t="s">
        <v>344</v>
      </c>
      <c r="I2668" s="176" t="s">
        <v>11389</v>
      </c>
      <c r="J2668" s="176" t="s">
        <v>11389</v>
      </c>
      <c r="K2668" s="176" t="s">
        <v>11388</v>
      </c>
      <c r="L2668" s="8">
        <v>14</v>
      </c>
      <c r="M2668" s="116"/>
      <c r="P26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&lt;tr&gt;&lt;td&gt;61902-4100&lt;/td&gt;&lt;td&gt;Gate, chain link, 8400mm width&lt;/td&gt;&lt;td&gt;Each&lt;/td&gt;&lt;td&gt;GATE, CHAIN LINK, 28 FEET WIDTH&lt;/td&gt;&lt;td&gt;EACH&lt;/td&gt;&lt;td&gt;0&lt;/td&gt;&lt;td&gt;3&lt;/td&gt;&lt;td&gt;N&lt;/td&gt;&lt;td&gt; &lt;/td&gt;&lt;td&gt;&lt;/td&gt;&lt;/tr&gt;</v>
      </c>
      <c r="Q2668" s="106" t="str">
        <f>IF(PayItems[[#This Row],[Date Added / Modified]]&gt;0,TEXT(PayItems[[#This Row],[Date Added / Modified]],"m/d/yyy"),"")</f>
        <v/>
      </c>
    </row>
    <row r="2669" spans="1:17" x14ac:dyDescent="0.2">
      <c r="A2669" s="6" t="s">
        <v>5824</v>
      </c>
      <c r="B2669" s="6" t="s">
        <v>5825</v>
      </c>
      <c r="C2669" s="6" t="s">
        <v>6</v>
      </c>
      <c r="D2669" s="6" t="s">
        <v>5826</v>
      </c>
      <c r="E2669" s="8" t="s">
        <v>59</v>
      </c>
      <c r="F2669" s="8">
        <v>0</v>
      </c>
      <c r="G2669" s="8">
        <v>3</v>
      </c>
      <c r="H2669" s="6" t="s">
        <v>344</v>
      </c>
      <c r="I2669" s="176" t="s">
        <v>11389</v>
      </c>
      <c r="J2669" s="176" t="s">
        <v>11389</v>
      </c>
      <c r="K2669" s="176" t="s">
        <v>11388</v>
      </c>
      <c r="L2669" s="8">
        <v>14</v>
      </c>
      <c r="M2669" s="116"/>
      <c r="P26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&lt;tr&gt;&lt;td&gt;61902-4200&lt;/td&gt;&lt;td&gt;Gate, chain link, 9000mm width&lt;/td&gt;&lt;td&gt;Each&lt;/td&gt;&lt;td&gt;GATE, CHAIN LINK, 30 FEET WIDTH&lt;/td&gt;&lt;td&gt;EACH&lt;/td&gt;&lt;td&gt;0&lt;/td&gt;&lt;td&gt;3&lt;/td&gt;&lt;td&gt;N&lt;/td&gt;&lt;td&gt; &lt;/td&gt;&lt;td&gt;&lt;/td&gt;&lt;/tr&gt;</v>
      </c>
      <c r="Q2669" s="106" t="str">
        <f>IF(PayItems[[#This Row],[Date Added / Modified]]&gt;0,TEXT(PayItems[[#This Row],[Date Added / Modified]],"m/d/yyy"),"")</f>
        <v/>
      </c>
    </row>
    <row r="2670" spans="1:17" x14ac:dyDescent="0.2">
      <c r="A2670" s="6" t="s">
        <v>5827</v>
      </c>
      <c r="B2670" s="6" t="s">
        <v>5828</v>
      </c>
      <c r="C2670" s="6" t="s">
        <v>6</v>
      </c>
      <c r="D2670" s="6" t="s">
        <v>5829</v>
      </c>
      <c r="E2670" s="8" t="s">
        <v>59</v>
      </c>
      <c r="F2670" s="8">
        <v>0</v>
      </c>
      <c r="G2670" s="8">
        <v>3</v>
      </c>
      <c r="H2670" s="6" t="s">
        <v>344</v>
      </c>
      <c r="I2670" s="176" t="s">
        <v>11389</v>
      </c>
      <c r="J2670" s="176" t="s">
        <v>11389</v>
      </c>
      <c r="K2670" s="176" t="s">
        <v>11388</v>
      </c>
      <c r="L2670" s="8">
        <v>14</v>
      </c>
      <c r="M2670" s="116"/>
      <c r="P26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&lt;tr&gt;&lt;td&gt;61902-4300&lt;/td&gt;&lt;td&gt;Gate, woven wire&lt;/td&gt;&lt;td&gt;Each&lt;/td&gt;&lt;td&gt;GATE, WOVEN WIRE&lt;/td&gt;&lt;td&gt;EACH&lt;/td&gt;&lt;td&gt;0&lt;/td&gt;&lt;td&gt;3&lt;/td&gt;&lt;td&gt;N&lt;/td&gt;&lt;td&gt; &lt;/td&gt;&lt;td&gt;&lt;/td&gt;&lt;/tr&gt;</v>
      </c>
      <c r="Q2670" s="106" t="str">
        <f>IF(PayItems[[#This Row],[Date Added / Modified]]&gt;0,TEXT(PayItems[[#This Row],[Date Added / Modified]],"m/d/yyy"),"")</f>
        <v/>
      </c>
    </row>
    <row r="2671" spans="1:17" x14ac:dyDescent="0.2">
      <c r="A2671" s="6" t="s">
        <v>5830</v>
      </c>
      <c r="B2671" s="6" t="s">
        <v>5831</v>
      </c>
      <c r="C2671" s="6" t="s">
        <v>6</v>
      </c>
      <c r="D2671" s="6" t="s">
        <v>5832</v>
      </c>
      <c r="E2671" s="8" t="s">
        <v>59</v>
      </c>
      <c r="F2671" s="8">
        <v>0</v>
      </c>
      <c r="G2671" s="8">
        <v>3</v>
      </c>
      <c r="H2671" s="6" t="s">
        <v>344</v>
      </c>
      <c r="I2671" s="176" t="s">
        <v>11389</v>
      </c>
      <c r="J2671" s="176" t="s">
        <v>11389</v>
      </c>
      <c r="K2671" s="176" t="s">
        <v>11388</v>
      </c>
      <c r="L2671" s="8">
        <v>14</v>
      </c>
      <c r="M2671" s="116"/>
      <c r="P26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&lt;tr&gt;&lt;td&gt;61902-4400&lt;/td&gt;&lt;td&gt;Gate, woven wire, 900mm width&lt;/td&gt;&lt;td&gt;Each&lt;/td&gt;&lt;td&gt;GATE, WOVEN WIRE, 3 FEET WIDTH&lt;/td&gt;&lt;td&gt;EACH&lt;/td&gt;&lt;td&gt;0&lt;/td&gt;&lt;td&gt;3&lt;/td&gt;&lt;td&gt;N&lt;/td&gt;&lt;td&gt; &lt;/td&gt;&lt;td&gt;&lt;/td&gt;&lt;/tr&gt;</v>
      </c>
      <c r="Q2671" s="106" t="str">
        <f>IF(PayItems[[#This Row],[Date Added / Modified]]&gt;0,TEXT(PayItems[[#This Row],[Date Added / Modified]],"m/d/yyy"),"")</f>
        <v/>
      </c>
    </row>
    <row r="2672" spans="1:17" x14ac:dyDescent="0.2">
      <c r="A2672" s="6" t="s">
        <v>5833</v>
      </c>
      <c r="B2672" s="6" t="s">
        <v>5834</v>
      </c>
      <c r="C2672" s="6" t="s">
        <v>6</v>
      </c>
      <c r="D2672" s="6" t="s">
        <v>5835</v>
      </c>
      <c r="E2672" s="8" t="s">
        <v>59</v>
      </c>
      <c r="F2672" s="8">
        <v>0</v>
      </c>
      <c r="G2672" s="8">
        <v>3</v>
      </c>
      <c r="H2672" s="6" t="s">
        <v>344</v>
      </c>
      <c r="I2672" s="176" t="s">
        <v>11389</v>
      </c>
      <c r="J2672" s="176" t="s">
        <v>11389</v>
      </c>
      <c r="K2672" s="176" t="s">
        <v>11388</v>
      </c>
      <c r="L2672" s="8">
        <v>14</v>
      </c>
      <c r="M2672" s="116"/>
      <c r="P26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&lt;tr&gt;&lt;td&gt;61902-4500&lt;/td&gt;&lt;td&gt;Gate, woven wire, 1200mm width&lt;/td&gt;&lt;td&gt;Each&lt;/td&gt;&lt;td&gt;GATE, WOVEN WIRE, 4 FEET WIDTH&lt;/td&gt;&lt;td&gt;EACH&lt;/td&gt;&lt;td&gt;0&lt;/td&gt;&lt;td&gt;3&lt;/td&gt;&lt;td&gt;N&lt;/td&gt;&lt;td&gt; &lt;/td&gt;&lt;td&gt;&lt;/td&gt;&lt;/tr&gt;</v>
      </c>
      <c r="Q2672" s="106" t="str">
        <f>IF(PayItems[[#This Row],[Date Added / Modified]]&gt;0,TEXT(PayItems[[#This Row],[Date Added / Modified]],"m/d/yyy"),"")</f>
        <v/>
      </c>
    </row>
    <row r="2673" spans="1:17" x14ac:dyDescent="0.2">
      <c r="A2673" s="6" t="s">
        <v>5836</v>
      </c>
      <c r="B2673" s="6" t="s">
        <v>5837</v>
      </c>
      <c r="C2673" s="6" t="s">
        <v>6</v>
      </c>
      <c r="D2673" s="6" t="s">
        <v>5838</v>
      </c>
      <c r="E2673" s="8" t="s">
        <v>59</v>
      </c>
      <c r="F2673" s="8">
        <v>0</v>
      </c>
      <c r="G2673" s="8">
        <v>3</v>
      </c>
      <c r="H2673" s="6" t="s">
        <v>344</v>
      </c>
      <c r="I2673" s="176" t="s">
        <v>11389</v>
      </c>
      <c r="J2673" s="176" t="s">
        <v>11389</v>
      </c>
      <c r="K2673" s="176" t="s">
        <v>11388</v>
      </c>
      <c r="L2673" s="8">
        <v>14</v>
      </c>
      <c r="M2673" s="116"/>
      <c r="P26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&lt;tr&gt;&lt;td&gt;61902-4600&lt;/td&gt;&lt;td&gt;Gate, woven wire, 1800mm width&lt;/td&gt;&lt;td&gt;Each&lt;/td&gt;&lt;td&gt;GATE, WOVEN WIRE, 6 FEET WIDTH&lt;/td&gt;&lt;td&gt;EACH&lt;/td&gt;&lt;td&gt;0&lt;/td&gt;&lt;td&gt;3&lt;/td&gt;&lt;td&gt;N&lt;/td&gt;&lt;td&gt; &lt;/td&gt;&lt;td&gt;&lt;/td&gt;&lt;/tr&gt;</v>
      </c>
      <c r="Q2673" s="106" t="str">
        <f>IF(PayItems[[#This Row],[Date Added / Modified]]&gt;0,TEXT(PayItems[[#This Row],[Date Added / Modified]],"m/d/yyy"),"")</f>
        <v/>
      </c>
    </row>
    <row r="2674" spans="1:17" x14ac:dyDescent="0.2">
      <c r="A2674" s="6" t="s">
        <v>5839</v>
      </c>
      <c r="B2674" s="6" t="s">
        <v>5840</v>
      </c>
      <c r="C2674" s="6" t="s">
        <v>6</v>
      </c>
      <c r="D2674" s="6" t="s">
        <v>5841</v>
      </c>
      <c r="E2674" s="8" t="s">
        <v>59</v>
      </c>
      <c r="F2674" s="8">
        <v>0</v>
      </c>
      <c r="G2674" s="8">
        <v>3</v>
      </c>
      <c r="H2674" s="6" t="s">
        <v>344</v>
      </c>
      <c r="I2674" s="176" t="s">
        <v>11389</v>
      </c>
      <c r="J2674" s="176" t="s">
        <v>11389</v>
      </c>
      <c r="K2674" s="176" t="s">
        <v>11388</v>
      </c>
      <c r="L2674" s="8">
        <v>14</v>
      </c>
      <c r="M2674" s="116"/>
      <c r="P26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&lt;tr&gt;&lt;td&gt;61902-4700&lt;/td&gt;&lt;td&gt;Gate, woven wire, 2400mm width&lt;/td&gt;&lt;td&gt;Each&lt;/td&gt;&lt;td&gt;GATE, WOVEN WIRE, 8 FEET WIDTH&lt;/td&gt;&lt;td&gt;EACH&lt;/td&gt;&lt;td&gt;0&lt;/td&gt;&lt;td&gt;3&lt;/td&gt;&lt;td&gt;N&lt;/td&gt;&lt;td&gt; &lt;/td&gt;&lt;td&gt;&lt;/td&gt;&lt;/tr&gt;</v>
      </c>
      <c r="Q2674" s="106" t="str">
        <f>IF(PayItems[[#This Row],[Date Added / Modified]]&gt;0,TEXT(PayItems[[#This Row],[Date Added / Modified]],"m/d/yyy"),"")</f>
        <v/>
      </c>
    </row>
    <row r="2675" spans="1:17" x14ac:dyDescent="0.2">
      <c r="A2675" s="6" t="s">
        <v>5842</v>
      </c>
      <c r="B2675" s="6" t="s">
        <v>5843</v>
      </c>
      <c r="C2675" s="6" t="s">
        <v>6</v>
      </c>
      <c r="D2675" s="6" t="s">
        <v>5844</v>
      </c>
      <c r="E2675" s="8" t="s">
        <v>59</v>
      </c>
      <c r="F2675" s="8">
        <v>0</v>
      </c>
      <c r="G2675" s="8">
        <v>3</v>
      </c>
      <c r="H2675" s="6" t="s">
        <v>344</v>
      </c>
      <c r="I2675" s="176" t="s">
        <v>11389</v>
      </c>
      <c r="J2675" s="176" t="s">
        <v>11389</v>
      </c>
      <c r="K2675" s="176" t="s">
        <v>11388</v>
      </c>
      <c r="L2675" s="8">
        <v>14</v>
      </c>
      <c r="M2675" s="116"/>
      <c r="P26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&lt;tr&gt;&lt;td&gt;61902-4800&lt;/td&gt;&lt;td&gt;Gate, woven wire, 3000mm width&lt;/td&gt;&lt;td&gt;Each&lt;/td&gt;&lt;td&gt;GATE, WOVEN WIRE, 10 FEET WIDTH&lt;/td&gt;&lt;td&gt;EACH&lt;/td&gt;&lt;td&gt;0&lt;/td&gt;&lt;td&gt;3&lt;/td&gt;&lt;td&gt;N&lt;/td&gt;&lt;td&gt; &lt;/td&gt;&lt;td&gt;&lt;/td&gt;&lt;/tr&gt;</v>
      </c>
      <c r="Q2675" s="106" t="str">
        <f>IF(PayItems[[#This Row],[Date Added / Modified]]&gt;0,TEXT(PayItems[[#This Row],[Date Added / Modified]],"m/d/yyy"),"")</f>
        <v/>
      </c>
    </row>
    <row r="2676" spans="1:17" x14ac:dyDescent="0.2">
      <c r="A2676" s="6" t="s">
        <v>5845</v>
      </c>
      <c r="B2676" s="6" t="s">
        <v>5846</v>
      </c>
      <c r="C2676" s="6" t="s">
        <v>6</v>
      </c>
      <c r="D2676" s="6" t="s">
        <v>5847</v>
      </c>
      <c r="E2676" s="8" t="s">
        <v>59</v>
      </c>
      <c r="F2676" s="8">
        <v>0</v>
      </c>
      <c r="G2676" s="8">
        <v>3</v>
      </c>
      <c r="H2676" s="6" t="s">
        <v>344</v>
      </c>
      <c r="I2676" s="176" t="s">
        <v>11389</v>
      </c>
      <c r="J2676" s="176" t="s">
        <v>11389</v>
      </c>
      <c r="K2676" s="176" t="s">
        <v>11388</v>
      </c>
      <c r="L2676" s="8">
        <v>14</v>
      </c>
      <c r="M2676" s="116"/>
      <c r="P26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&lt;tr&gt;&lt;td&gt;61902-4900&lt;/td&gt;&lt;td&gt;Gate, woven wire, 3600mm width&lt;/td&gt;&lt;td&gt;Each&lt;/td&gt;&lt;td&gt;GATE, WOVEN WIRE, 12 FEET WIDTH&lt;/td&gt;&lt;td&gt;EACH&lt;/td&gt;&lt;td&gt;0&lt;/td&gt;&lt;td&gt;3&lt;/td&gt;&lt;td&gt;N&lt;/td&gt;&lt;td&gt; &lt;/td&gt;&lt;td&gt;&lt;/td&gt;&lt;/tr&gt;</v>
      </c>
      <c r="Q2676" s="106" t="str">
        <f>IF(PayItems[[#This Row],[Date Added / Modified]]&gt;0,TEXT(PayItems[[#This Row],[Date Added / Modified]],"m/d/yyy"),"")</f>
        <v/>
      </c>
    </row>
    <row r="2677" spans="1:17" x14ac:dyDescent="0.2">
      <c r="A2677" s="6" t="s">
        <v>5848</v>
      </c>
      <c r="B2677" s="6" t="s">
        <v>5849</v>
      </c>
      <c r="C2677" s="6" t="s">
        <v>6</v>
      </c>
      <c r="D2677" s="6" t="s">
        <v>5850</v>
      </c>
      <c r="E2677" s="8" t="s">
        <v>59</v>
      </c>
      <c r="F2677" s="8">
        <v>0</v>
      </c>
      <c r="G2677" s="8">
        <v>3</v>
      </c>
      <c r="H2677" s="6" t="s">
        <v>344</v>
      </c>
      <c r="I2677" s="176" t="s">
        <v>11389</v>
      </c>
      <c r="J2677" s="176" t="s">
        <v>11389</v>
      </c>
      <c r="K2677" s="176" t="s">
        <v>11388</v>
      </c>
      <c r="L2677" s="8">
        <v>14</v>
      </c>
      <c r="M2677" s="116"/>
      <c r="P26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&lt;tr&gt;&lt;td&gt;61902-5000&lt;/td&gt;&lt;td&gt;Gate, woven wire, 4200mm width&lt;/td&gt;&lt;td&gt;Each&lt;/td&gt;&lt;td&gt;GATE, WOVEN WIRE, 14 FEET WIDTH&lt;/td&gt;&lt;td&gt;EACH&lt;/td&gt;&lt;td&gt;0&lt;/td&gt;&lt;td&gt;3&lt;/td&gt;&lt;td&gt;N&lt;/td&gt;&lt;td&gt; &lt;/td&gt;&lt;td&gt;&lt;/td&gt;&lt;/tr&gt;</v>
      </c>
      <c r="Q2677" s="106" t="str">
        <f>IF(PayItems[[#This Row],[Date Added / Modified]]&gt;0,TEXT(PayItems[[#This Row],[Date Added / Modified]],"m/d/yyy"),"")</f>
        <v/>
      </c>
    </row>
    <row r="2678" spans="1:17" x14ac:dyDescent="0.2">
      <c r="A2678" s="6" t="s">
        <v>5851</v>
      </c>
      <c r="B2678" s="6" t="s">
        <v>5852</v>
      </c>
      <c r="C2678" s="6" t="s">
        <v>6</v>
      </c>
      <c r="D2678" s="6" t="s">
        <v>5853</v>
      </c>
      <c r="E2678" s="8" t="s">
        <v>59</v>
      </c>
      <c r="F2678" s="8">
        <v>0</v>
      </c>
      <c r="G2678" s="8">
        <v>3</v>
      </c>
      <c r="H2678" s="6" t="s">
        <v>344</v>
      </c>
      <c r="I2678" s="176" t="s">
        <v>11389</v>
      </c>
      <c r="J2678" s="176" t="s">
        <v>11389</v>
      </c>
      <c r="K2678" s="176" t="s">
        <v>11388</v>
      </c>
      <c r="L2678" s="8">
        <v>14</v>
      </c>
      <c r="M2678" s="116"/>
      <c r="P26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&lt;tr&gt;&lt;td&gt;61902-5100&lt;/td&gt;&lt;td&gt;Gate, woven wire, 4800mm width&lt;/td&gt;&lt;td&gt;Each&lt;/td&gt;&lt;td&gt;GATE, WOVEN WIRE, 16 FEET WIDTH&lt;/td&gt;&lt;td&gt;EACH&lt;/td&gt;&lt;td&gt;0&lt;/td&gt;&lt;td&gt;3&lt;/td&gt;&lt;td&gt;N&lt;/td&gt;&lt;td&gt; &lt;/td&gt;&lt;td&gt;&lt;/td&gt;&lt;/tr&gt;</v>
      </c>
      <c r="Q2678" s="106" t="str">
        <f>IF(PayItems[[#This Row],[Date Added / Modified]]&gt;0,TEXT(PayItems[[#This Row],[Date Added / Modified]],"m/d/yyy"),"")</f>
        <v/>
      </c>
    </row>
    <row r="2679" spans="1:17" x14ac:dyDescent="0.2">
      <c r="A2679" s="6" t="s">
        <v>5854</v>
      </c>
      <c r="B2679" s="6" t="s">
        <v>5855</v>
      </c>
      <c r="C2679" s="6" t="s">
        <v>6</v>
      </c>
      <c r="D2679" s="6" t="s">
        <v>5856</v>
      </c>
      <c r="E2679" s="8" t="s">
        <v>59</v>
      </c>
      <c r="F2679" s="8">
        <v>0</v>
      </c>
      <c r="G2679" s="8">
        <v>3</v>
      </c>
      <c r="H2679" s="6" t="s">
        <v>344</v>
      </c>
      <c r="I2679" s="176" t="s">
        <v>11389</v>
      </c>
      <c r="J2679" s="176" t="s">
        <v>11389</v>
      </c>
      <c r="K2679" s="176" t="s">
        <v>11388</v>
      </c>
      <c r="L2679" s="8">
        <v>14</v>
      </c>
      <c r="M2679" s="116"/>
      <c r="P26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&lt;tr&gt;&lt;td&gt;61902-5200&lt;/td&gt;&lt;td&gt;Gate, woven wire, 5400mm width&lt;/td&gt;&lt;td&gt;Each&lt;/td&gt;&lt;td&gt;GATE, WOVEN WIRE, 18 FEET WIDTH&lt;/td&gt;&lt;td&gt;EACH&lt;/td&gt;&lt;td&gt;0&lt;/td&gt;&lt;td&gt;3&lt;/td&gt;&lt;td&gt;N&lt;/td&gt;&lt;td&gt; &lt;/td&gt;&lt;td&gt;&lt;/td&gt;&lt;/tr&gt;</v>
      </c>
      <c r="Q2679" s="106" t="str">
        <f>IF(PayItems[[#This Row],[Date Added / Modified]]&gt;0,TEXT(PayItems[[#This Row],[Date Added / Modified]],"m/d/yyy"),"")</f>
        <v/>
      </c>
    </row>
    <row r="2680" spans="1:17" x14ac:dyDescent="0.2">
      <c r="A2680" s="6" t="s">
        <v>5857</v>
      </c>
      <c r="B2680" s="6" t="s">
        <v>5858</v>
      </c>
      <c r="C2680" s="6" t="s">
        <v>6</v>
      </c>
      <c r="D2680" s="6" t="s">
        <v>5859</v>
      </c>
      <c r="E2680" s="8" t="s">
        <v>59</v>
      </c>
      <c r="F2680" s="8">
        <v>0</v>
      </c>
      <c r="G2680" s="8">
        <v>3</v>
      </c>
      <c r="H2680" s="6" t="s">
        <v>344</v>
      </c>
      <c r="I2680" s="176" t="s">
        <v>11389</v>
      </c>
      <c r="J2680" s="176" t="s">
        <v>11389</v>
      </c>
      <c r="K2680" s="176" t="s">
        <v>11388</v>
      </c>
      <c r="L2680" s="8">
        <v>14</v>
      </c>
      <c r="M2680" s="116"/>
      <c r="P26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&lt;tr&gt;&lt;td&gt;61902-5300&lt;/td&gt;&lt;td&gt;Gate, combination wire&lt;/td&gt;&lt;td&gt;Each&lt;/td&gt;&lt;td&gt;GATE, COMBINATION WIRE&lt;/td&gt;&lt;td&gt;EACH&lt;/td&gt;&lt;td&gt;0&lt;/td&gt;&lt;td&gt;3&lt;/td&gt;&lt;td&gt;N&lt;/td&gt;&lt;td&gt; &lt;/td&gt;&lt;td&gt;&lt;/td&gt;&lt;/tr&gt;</v>
      </c>
      <c r="Q2680" s="106" t="str">
        <f>IF(PayItems[[#This Row],[Date Added / Modified]]&gt;0,TEXT(PayItems[[#This Row],[Date Added / Modified]],"m/d/yyy"),"")</f>
        <v/>
      </c>
    </row>
    <row r="2681" spans="1:17" x14ac:dyDescent="0.2">
      <c r="A2681" s="106" t="s">
        <v>10956</v>
      </c>
      <c r="B2681" s="106" t="s">
        <v>10957</v>
      </c>
      <c r="C2681" s="88" t="s">
        <v>6</v>
      </c>
      <c r="D2681" s="106" t="s">
        <v>10958</v>
      </c>
      <c r="E2681" s="104" t="s">
        <v>59</v>
      </c>
      <c r="F2681" s="104">
        <v>0</v>
      </c>
      <c r="G2681" s="104">
        <v>3</v>
      </c>
      <c r="H2681" s="88" t="s">
        <v>344</v>
      </c>
      <c r="I2681" s="176" t="s">
        <v>11389</v>
      </c>
      <c r="J2681" s="176" t="s">
        <v>11389</v>
      </c>
      <c r="K2681" s="176" t="s">
        <v>11388</v>
      </c>
      <c r="L2681" s="104">
        <v>14</v>
      </c>
      <c r="M2681" s="116">
        <v>43143</v>
      </c>
      <c r="N2681" s="106" t="s">
        <v>9971</v>
      </c>
      <c r="O2681" s="88"/>
      <c r="P26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&lt;tr&gt;&lt;td&gt;61903-0000&lt;/td&gt;&lt;td&gt;Cattle guard&lt;/td&gt;&lt;td&gt;Each&lt;/td&gt;&lt;td&gt;CATTLE GUARD&lt;/td&gt;&lt;td&gt;EACH&lt;/td&gt;&lt;td&gt;0&lt;/td&gt;&lt;td&gt;3&lt;/td&gt;&lt;td&gt;N&lt;/td&gt;&lt;td&gt;2/12/2018&lt;/td&gt;&lt;td&gt;&lt;/td&gt;&lt;/tr&gt;</v>
      </c>
      <c r="Q2681" s="106" t="str">
        <f>IF(PayItems[[#This Row],[Date Added / Modified]]&gt;0,TEXT(PayItems[[#This Row],[Date Added / Modified]],"m/d/yyy"),"")</f>
        <v>2/12/2018</v>
      </c>
    </row>
    <row r="2682" spans="1:17" x14ac:dyDescent="0.2">
      <c r="A2682" s="6" t="s">
        <v>5860</v>
      </c>
      <c r="B2682" s="6" t="s">
        <v>5861</v>
      </c>
      <c r="C2682" s="6" t="s">
        <v>6</v>
      </c>
      <c r="D2682" s="6" t="s">
        <v>5862</v>
      </c>
      <c r="E2682" s="8" t="s">
        <v>59</v>
      </c>
      <c r="F2682" s="8">
        <v>0</v>
      </c>
      <c r="G2682" s="8">
        <v>3</v>
      </c>
      <c r="H2682" s="6" t="s">
        <v>344</v>
      </c>
      <c r="I2682" s="176" t="s">
        <v>11389</v>
      </c>
      <c r="J2682" s="176" t="s">
        <v>11389</v>
      </c>
      <c r="K2682" s="176" t="s">
        <v>11388</v>
      </c>
      <c r="L2682" s="8">
        <v>14</v>
      </c>
      <c r="M2682" s="116"/>
      <c r="P26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&lt;tr&gt;&lt;td&gt;61903-0100&lt;/td&gt;&lt;td&gt;Cattle guard, 3600mm&lt;/td&gt;&lt;td&gt;Each&lt;/td&gt;&lt;td&gt;CATTLE GUARD, 12 FEET&lt;/td&gt;&lt;td&gt;EACH&lt;/td&gt;&lt;td&gt;0&lt;/td&gt;&lt;td&gt;3&lt;/td&gt;&lt;td&gt;N&lt;/td&gt;&lt;td&gt; &lt;/td&gt;&lt;td&gt;&lt;/td&gt;&lt;/tr&gt;</v>
      </c>
      <c r="Q2682" s="106" t="str">
        <f>IF(PayItems[[#This Row],[Date Added / Modified]]&gt;0,TEXT(PayItems[[#This Row],[Date Added / Modified]],"m/d/yyy"),"")</f>
        <v/>
      </c>
    </row>
    <row r="2683" spans="1:17" x14ac:dyDescent="0.2">
      <c r="A2683" s="6" t="s">
        <v>5863</v>
      </c>
      <c r="B2683" s="6" t="s">
        <v>5864</v>
      </c>
      <c r="C2683" s="6" t="s">
        <v>6</v>
      </c>
      <c r="D2683" s="6" t="s">
        <v>5865</v>
      </c>
      <c r="E2683" s="8" t="s">
        <v>59</v>
      </c>
      <c r="F2683" s="8">
        <v>0</v>
      </c>
      <c r="G2683" s="8">
        <v>3</v>
      </c>
      <c r="H2683" s="6" t="s">
        <v>344</v>
      </c>
      <c r="I2683" s="176" t="s">
        <v>11389</v>
      </c>
      <c r="J2683" s="176" t="s">
        <v>11389</v>
      </c>
      <c r="K2683" s="176" t="s">
        <v>11388</v>
      </c>
      <c r="L2683" s="8">
        <v>14</v>
      </c>
      <c r="M2683" s="116"/>
      <c r="P26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&lt;tr&gt;&lt;td&gt;61903-0200&lt;/td&gt;&lt;td&gt;Cattle guard, 4200mm&lt;/td&gt;&lt;td&gt;Each&lt;/td&gt;&lt;td&gt;CATTLE GUARD, 14 FEET&lt;/td&gt;&lt;td&gt;EACH&lt;/td&gt;&lt;td&gt;0&lt;/td&gt;&lt;td&gt;3&lt;/td&gt;&lt;td&gt;N&lt;/td&gt;&lt;td&gt; &lt;/td&gt;&lt;td&gt;&lt;/td&gt;&lt;/tr&gt;</v>
      </c>
      <c r="Q2683" s="106" t="str">
        <f>IF(PayItems[[#This Row],[Date Added / Modified]]&gt;0,TEXT(PayItems[[#This Row],[Date Added / Modified]],"m/d/yyy"),"")</f>
        <v/>
      </c>
    </row>
    <row r="2684" spans="1:17" x14ac:dyDescent="0.2">
      <c r="A2684" s="6" t="s">
        <v>5866</v>
      </c>
      <c r="B2684" s="6" t="s">
        <v>5867</v>
      </c>
      <c r="C2684" s="6" t="s">
        <v>6</v>
      </c>
      <c r="D2684" s="6" t="s">
        <v>5868</v>
      </c>
      <c r="E2684" s="8" t="s">
        <v>59</v>
      </c>
      <c r="F2684" s="8">
        <v>0</v>
      </c>
      <c r="G2684" s="8">
        <v>3</v>
      </c>
      <c r="H2684" s="6" t="s">
        <v>344</v>
      </c>
      <c r="I2684" s="176" t="s">
        <v>11389</v>
      </c>
      <c r="J2684" s="176" t="s">
        <v>11389</v>
      </c>
      <c r="K2684" s="176" t="s">
        <v>11388</v>
      </c>
      <c r="L2684" s="8">
        <v>14</v>
      </c>
      <c r="M2684" s="116"/>
      <c r="P26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&lt;tr&gt;&lt;td&gt;61903-0300&lt;/td&gt;&lt;td&gt;Cattle guard, 4800mm&lt;/td&gt;&lt;td&gt;Each&lt;/td&gt;&lt;td&gt;CATTLE GUARD, 16 FEET&lt;/td&gt;&lt;td&gt;EACH&lt;/td&gt;&lt;td&gt;0&lt;/td&gt;&lt;td&gt;3&lt;/td&gt;&lt;td&gt;N&lt;/td&gt;&lt;td&gt; &lt;/td&gt;&lt;td&gt;&lt;/td&gt;&lt;/tr&gt;</v>
      </c>
      <c r="Q2684" s="106" t="str">
        <f>IF(PayItems[[#This Row],[Date Added / Modified]]&gt;0,TEXT(PayItems[[#This Row],[Date Added / Modified]],"m/d/yyy"),"")</f>
        <v/>
      </c>
    </row>
    <row r="2685" spans="1:17" x14ac:dyDescent="0.2">
      <c r="A2685" s="6" t="s">
        <v>5869</v>
      </c>
      <c r="B2685" s="6" t="s">
        <v>5870</v>
      </c>
      <c r="C2685" s="6" t="s">
        <v>6</v>
      </c>
      <c r="D2685" s="6" t="s">
        <v>5871</v>
      </c>
      <c r="E2685" s="8" t="s">
        <v>59</v>
      </c>
      <c r="F2685" s="8">
        <v>0</v>
      </c>
      <c r="G2685" s="8">
        <v>3</v>
      </c>
      <c r="H2685" s="6" t="s">
        <v>344</v>
      </c>
      <c r="I2685" s="176" t="s">
        <v>11389</v>
      </c>
      <c r="J2685" s="176" t="s">
        <v>11389</v>
      </c>
      <c r="K2685" s="176" t="s">
        <v>11388</v>
      </c>
      <c r="L2685" s="8">
        <v>14</v>
      </c>
      <c r="M2685" s="116"/>
      <c r="P26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&lt;tr&gt;&lt;td&gt;61903-0400&lt;/td&gt;&lt;td&gt;Cattle guard, 5400mm&lt;/td&gt;&lt;td&gt;Each&lt;/td&gt;&lt;td&gt;CATTLE GUARD, 18 FEET&lt;/td&gt;&lt;td&gt;EACH&lt;/td&gt;&lt;td&gt;0&lt;/td&gt;&lt;td&gt;3&lt;/td&gt;&lt;td&gt;N&lt;/td&gt;&lt;td&gt; &lt;/td&gt;&lt;td&gt;&lt;/td&gt;&lt;/tr&gt;</v>
      </c>
      <c r="Q2685" s="106" t="str">
        <f>IF(PayItems[[#This Row],[Date Added / Modified]]&gt;0,TEXT(PayItems[[#This Row],[Date Added / Modified]],"m/d/yyy"),"")</f>
        <v/>
      </c>
    </row>
    <row r="2686" spans="1:17" x14ac:dyDescent="0.2">
      <c r="A2686" s="6" t="s">
        <v>5872</v>
      </c>
      <c r="B2686" s="6" t="s">
        <v>5873</v>
      </c>
      <c r="C2686" s="6" t="s">
        <v>6</v>
      </c>
      <c r="D2686" s="6" t="s">
        <v>5874</v>
      </c>
      <c r="E2686" s="8" t="s">
        <v>59</v>
      </c>
      <c r="F2686" s="8">
        <v>0</v>
      </c>
      <c r="G2686" s="8">
        <v>3</v>
      </c>
      <c r="H2686" s="6" t="s">
        <v>344</v>
      </c>
      <c r="I2686" s="176" t="s">
        <v>11389</v>
      </c>
      <c r="J2686" s="176" t="s">
        <v>11389</v>
      </c>
      <c r="K2686" s="176" t="s">
        <v>11388</v>
      </c>
      <c r="L2686" s="8">
        <v>14</v>
      </c>
      <c r="M2686" s="116"/>
      <c r="P26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&lt;tr&gt;&lt;td&gt;61903-0500&lt;/td&gt;&lt;td&gt;Cattle guard, 6000mm&lt;/td&gt;&lt;td&gt;Each&lt;/td&gt;&lt;td&gt;CATTLE GUARD, 20 FEET&lt;/td&gt;&lt;td&gt;EACH&lt;/td&gt;&lt;td&gt;0&lt;/td&gt;&lt;td&gt;3&lt;/td&gt;&lt;td&gt;N&lt;/td&gt;&lt;td&gt; &lt;/td&gt;&lt;td&gt;&lt;/td&gt;&lt;/tr&gt;</v>
      </c>
      <c r="Q2686" s="106" t="str">
        <f>IF(PayItems[[#This Row],[Date Added / Modified]]&gt;0,TEXT(PayItems[[#This Row],[Date Added / Modified]],"m/d/yyy"),"")</f>
        <v/>
      </c>
    </row>
    <row r="2687" spans="1:17" x14ac:dyDescent="0.2">
      <c r="A2687" s="6" t="s">
        <v>5875</v>
      </c>
      <c r="B2687" s="6" t="s">
        <v>5876</v>
      </c>
      <c r="C2687" s="6" t="s">
        <v>6</v>
      </c>
      <c r="D2687" s="6" t="s">
        <v>5877</v>
      </c>
      <c r="E2687" s="8" t="s">
        <v>59</v>
      </c>
      <c r="F2687" s="8">
        <v>0</v>
      </c>
      <c r="G2687" s="8">
        <v>3</v>
      </c>
      <c r="H2687" s="6" t="s">
        <v>344</v>
      </c>
      <c r="I2687" s="176" t="s">
        <v>11389</v>
      </c>
      <c r="J2687" s="176" t="s">
        <v>11389</v>
      </c>
      <c r="K2687" s="176" t="s">
        <v>11388</v>
      </c>
      <c r="L2687" s="8">
        <v>14</v>
      </c>
      <c r="M2687" s="116"/>
      <c r="P26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&lt;tr&gt;&lt;td&gt;61903-0600&lt;/td&gt;&lt;td&gt;Cattle guard, 6600mm&lt;/td&gt;&lt;td&gt;Each&lt;/td&gt;&lt;td&gt;CATTLE GUARD, 22 FEET&lt;/td&gt;&lt;td&gt;EACH&lt;/td&gt;&lt;td&gt;0&lt;/td&gt;&lt;td&gt;3&lt;/td&gt;&lt;td&gt;N&lt;/td&gt;&lt;td&gt; &lt;/td&gt;&lt;td&gt;&lt;/td&gt;&lt;/tr&gt;</v>
      </c>
      <c r="Q2687" s="106" t="str">
        <f>IF(PayItems[[#This Row],[Date Added / Modified]]&gt;0,TEXT(PayItems[[#This Row],[Date Added / Modified]],"m/d/yyy"),"")</f>
        <v/>
      </c>
    </row>
    <row r="2688" spans="1:17" x14ac:dyDescent="0.2">
      <c r="A2688" s="6" t="s">
        <v>5878</v>
      </c>
      <c r="B2688" s="6" t="s">
        <v>5879</v>
      </c>
      <c r="C2688" s="6" t="s">
        <v>6</v>
      </c>
      <c r="D2688" s="6" t="s">
        <v>5880</v>
      </c>
      <c r="E2688" s="8" t="s">
        <v>59</v>
      </c>
      <c r="F2688" s="8">
        <v>0</v>
      </c>
      <c r="G2688" s="8">
        <v>3</v>
      </c>
      <c r="H2688" s="6" t="s">
        <v>344</v>
      </c>
      <c r="I2688" s="176" t="s">
        <v>11389</v>
      </c>
      <c r="J2688" s="176" t="s">
        <v>11389</v>
      </c>
      <c r="K2688" s="176" t="s">
        <v>11388</v>
      </c>
      <c r="L2688" s="8">
        <v>14</v>
      </c>
      <c r="M2688" s="116"/>
      <c r="P26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&lt;tr&gt;&lt;td&gt;61903-0700&lt;/td&gt;&lt;td&gt;Cattle guard, 7200mm&lt;/td&gt;&lt;td&gt;Each&lt;/td&gt;&lt;td&gt;CATTLE GUARD, 24 FEET&lt;/td&gt;&lt;td&gt;EACH&lt;/td&gt;&lt;td&gt;0&lt;/td&gt;&lt;td&gt;3&lt;/td&gt;&lt;td&gt;N&lt;/td&gt;&lt;td&gt; &lt;/td&gt;&lt;td&gt;&lt;/td&gt;&lt;/tr&gt;</v>
      </c>
      <c r="Q2688" s="106" t="str">
        <f>IF(PayItems[[#This Row],[Date Added / Modified]]&gt;0,TEXT(PayItems[[#This Row],[Date Added / Modified]],"m/d/yyy"),"")</f>
        <v/>
      </c>
    </row>
    <row r="2689" spans="1:17" x14ac:dyDescent="0.2">
      <c r="A2689" s="6" t="s">
        <v>5881</v>
      </c>
      <c r="B2689" s="6" t="s">
        <v>5882</v>
      </c>
      <c r="C2689" s="6" t="s">
        <v>6</v>
      </c>
      <c r="D2689" s="6" t="s">
        <v>5883</v>
      </c>
      <c r="E2689" s="8" t="s">
        <v>59</v>
      </c>
      <c r="F2689" s="8">
        <v>0</v>
      </c>
      <c r="G2689" s="8">
        <v>3</v>
      </c>
      <c r="H2689" s="6" t="s">
        <v>344</v>
      </c>
      <c r="I2689" s="176" t="s">
        <v>11389</v>
      </c>
      <c r="J2689" s="176" t="s">
        <v>11389</v>
      </c>
      <c r="K2689" s="176" t="s">
        <v>11388</v>
      </c>
      <c r="L2689" s="8">
        <v>14</v>
      </c>
      <c r="M2689" s="116"/>
      <c r="P26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&lt;tr&gt;&lt;td&gt;61903-0800&lt;/td&gt;&lt;td&gt;Cattle guard, 7800mm&lt;/td&gt;&lt;td&gt;Each&lt;/td&gt;&lt;td&gt;CATTLE GUARD, 26 FEET&lt;/td&gt;&lt;td&gt;EACH&lt;/td&gt;&lt;td&gt;0&lt;/td&gt;&lt;td&gt;3&lt;/td&gt;&lt;td&gt;N&lt;/td&gt;&lt;td&gt; &lt;/td&gt;&lt;td&gt;&lt;/td&gt;&lt;/tr&gt;</v>
      </c>
      <c r="Q2689" s="106" t="str">
        <f>IF(PayItems[[#This Row],[Date Added / Modified]]&gt;0,TEXT(PayItems[[#This Row],[Date Added / Modified]],"m/d/yyy"),"")</f>
        <v/>
      </c>
    </row>
    <row r="2690" spans="1:17" x14ac:dyDescent="0.2">
      <c r="A2690" s="6" t="s">
        <v>5884</v>
      </c>
      <c r="B2690" s="6" t="s">
        <v>5885</v>
      </c>
      <c r="C2690" s="6" t="s">
        <v>6</v>
      </c>
      <c r="D2690" s="6" t="s">
        <v>5886</v>
      </c>
      <c r="E2690" s="8" t="s">
        <v>59</v>
      </c>
      <c r="F2690" s="8">
        <v>0</v>
      </c>
      <c r="G2690" s="8">
        <v>3</v>
      </c>
      <c r="H2690" s="6" t="s">
        <v>344</v>
      </c>
      <c r="I2690" s="176" t="s">
        <v>11389</v>
      </c>
      <c r="J2690" s="176" t="s">
        <v>11389</v>
      </c>
      <c r="K2690" s="176" t="s">
        <v>11388</v>
      </c>
      <c r="L2690" s="8">
        <v>14</v>
      </c>
      <c r="M2690" s="116"/>
      <c r="P26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&lt;tr&gt;&lt;td&gt;61903-0900&lt;/td&gt;&lt;td&gt;Cattle guard, 8400mm&lt;/td&gt;&lt;td&gt;Each&lt;/td&gt;&lt;td&gt;CATTLE GUARD, 28 FEET&lt;/td&gt;&lt;td&gt;EACH&lt;/td&gt;&lt;td&gt;0&lt;/td&gt;&lt;td&gt;3&lt;/td&gt;&lt;td&gt;N&lt;/td&gt;&lt;td&gt; &lt;/td&gt;&lt;td&gt;&lt;/td&gt;&lt;/tr&gt;</v>
      </c>
      <c r="Q2690" s="106" t="str">
        <f>IF(PayItems[[#This Row],[Date Added / Modified]]&gt;0,TEXT(PayItems[[#This Row],[Date Added / Modified]],"m/d/yyy"),"")</f>
        <v/>
      </c>
    </row>
    <row r="2691" spans="1:17" x14ac:dyDescent="0.2">
      <c r="A2691" s="6" t="s">
        <v>5887</v>
      </c>
      <c r="B2691" s="6" t="s">
        <v>5888</v>
      </c>
      <c r="C2691" s="6" t="s">
        <v>6</v>
      </c>
      <c r="D2691" s="6" t="s">
        <v>5889</v>
      </c>
      <c r="E2691" s="8" t="s">
        <v>59</v>
      </c>
      <c r="F2691" s="8">
        <v>0</v>
      </c>
      <c r="G2691" s="8">
        <v>3</v>
      </c>
      <c r="H2691" s="6" t="s">
        <v>344</v>
      </c>
      <c r="I2691" s="176" t="s">
        <v>11389</v>
      </c>
      <c r="J2691" s="176" t="s">
        <v>11389</v>
      </c>
      <c r="K2691" s="176" t="s">
        <v>11388</v>
      </c>
      <c r="L2691" s="8">
        <v>14</v>
      </c>
      <c r="M2691" s="116"/>
      <c r="P26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&lt;tr&gt;&lt;td&gt;61903-1000&lt;/td&gt;&lt;td&gt;Cattle guard, 9000mm&lt;/td&gt;&lt;td&gt;Each&lt;/td&gt;&lt;td&gt;CATTLE GUARD, 30 FEET&lt;/td&gt;&lt;td&gt;EACH&lt;/td&gt;&lt;td&gt;0&lt;/td&gt;&lt;td&gt;3&lt;/td&gt;&lt;td&gt;N&lt;/td&gt;&lt;td&gt; &lt;/td&gt;&lt;td&gt;&lt;/td&gt;&lt;/tr&gt;</v>
      </c>
      <c r="Q2691" s="106" t="str">
        <f>IF(PayItems[[#This Row],[Date Added / Modified]]&gt;0,TEXT(PayItems[[#This Row],[Date Added / Modified]],"m/d/yyy"),"")</f>
        <v/>
      </c>
    </row>
    <row r="2692" spans="1:17" x14ac:dyDescent="0.2">
      <c r="A2692" s="6" t="s">
        <v>5890</v>
      </c>
      <c r="B2692" s="6" t="s">
        <v>5891</v>
      </c>
      <c r="C2692" s="6" t="s">
        <v>6</v>
      </c>
      <c r="D2692" s="6" t="s">
        <v>5892</v>
      </c>
      <c r="E2692" s="8" t="s">
        <v>59</v>
      </c>
      <c r="F2692" s="8">
        <v>0</v>
      </c>
      <c r="G2692" s="8">
        <v>3</v>
      </c>
      <c r="H2692" s="6" t="s">
        <v>344</v>
      </c>
      <c r="I2692" s="176" t="s">
        <v>11389</v>
      </c>
      <c r="J2692" s="176" t="s">
        <v>11389</v>
      </c>
      <c r="K2692" s="176" t="s">
        <v>11388</v>
      </c>
      <c r="L2692" s="8">
        <v>14</v>
      </c>
      <c r="M2692" s="116"/>
      <c r="P26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&lt;tr&gt;&lt;td&gt;61903-1100&lt;/td&gt;&lt;td&gt;Cattle guard, 9600mm&lt;/td&gt;&lt;td&gt;Each&lt;/td&gt;&lt;td&gt;CATTLE GUARD, 32 FEET&lt;/td&gt;&lt;td&gt;EACH&lt;/td&gt;&lt;td&gt;0&lt;/td&gt;&lt;td&gt;3&lt;/td&gt;&lt;td&gt;N&lt;/td&gt;&lt;td&gt; &lt;/td&gt;&lt;td&gt;&lt;/td&gt;&lt;/tr&gt;</v>
      </c>
      <c r="Q2692" s="106" t="str">
        <f>IF(PayItems[[#This Row],[Date Added / Modified]]&gt;0,TEXT(PayItems[[#This Row],[Date Added / Modified]],"m/d/yyy"),"")</f>
        <v/>
      </c>
    </row>
    <row r="2693" spans="1:17" x14ac:dyDescent="0.2">
      <c r="A2693" s="6" t="s">
        <v>5893</v>
      </c>
      <c r="B2693" s="6" t="s">
        <v>5894</v>
      </c>
      <c r="C2693" s="6" t="s">
        <v>6</v>
      </c>
      <c r="D2693" s="6" t="s">
        <v>5895</v>
      </c>
      <c r="E2693" s="8" t="s">
        <v>59</v>
      </c>
      <c r="F2693" s="8">
        <v>0</v>
      </c>
      <c r="G2693" s="8">
        <v>3</v>
      </c>
      <c r="H2693" s="6" t="s">
        <v>344</v>
      </c>
      <c r="I2693" s="176" t="s">
        <v>11389</v>
      </c>
      <c r="J2693" s="176" t="s">
        <v>11389</v>
      </c>
      <c r="K2693" s="176" t="s">
        <v>11388</v>
      </c>
      <c r="L2693" s="8">
        <v>14</v>
      </c>
      <c r="M2693" s="116"/>
      <c r="P26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&lt;tr&gt;&lt;td&gt;61903-1300&lt;/td&gt;&lt;td&gt;Cattle guard, 10800mm&lt;/td&gt;&lt;td&gt;Each&lt;/td&gt;&lt;td&gt;CATTLE GUARD, 36 FEET&lt;/td&gt;&lt;td&gt;EACH&lt;/td&gt;&lt;td&gt;0&lt;/td&gt;&lt;td&gt;3&lt;/td&gt;&lt;td&gt;N&lt;/td&gt;&lt;td&gt; &lt;/td&gt;&lt;td&gt;&lt;/td&gt;&lt;/tr&gt;</v>
      </c>
      <c r="Q2693" s="106" t="str">
        <f>IF(PayItems[[#This Row],[Date Added / Modified]]&gt;0,TEXT(PayItems[[#This Row],[Date Added / Modified]],"m/d/yyy"),"")</f>
        <v/>
      </c>
    </row>
    <row r="2694" spans="1:17" x14ac:dyDescent="0.2">
      <c r="A2694" s="6" t="s">
        <v>5896</v>
      </c>
      <c r="B2694" s="6" t="s">
        <v>5897</v>
      </c>
      <c r="C2694" s="6" t="s">
        <v>6</v>
      </c>
      <c r="D2694" s="6" t="s">
        <v>5898</v>
      </c>
      <c r="E2694" s="8" t="s">
        <v>59</v>
      </c>
      <c r="F2694" s="8">
        <v>0</v>
      </c>
      <c r="G2694" s="8">
        <v>3</v>
      </c>
      <c r="H2694" s="6" t="s">
        <v>344</v>
      </c>
      <c r="I2694" s="176" t="s">
        <v>11389</v>
      </c>
      <c r="J2694" s="176" t="s">
        <v>11389</v>
      </c>
      <c r="K2694" s="176" t="s">
        <v>11388</v>
      </c>
      <c r="L2694" s="8">
        <v>14</v>
      </c>
      <c r="M2694" s="116"/>
      <c r="P26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&lt;tr&gt;&lt;td&gt;61903-1500&lt;/td&gt;&lt;td&gt;Cattle guard, 12000mm&lt;/td&gt;&lt;td&gt;Each&lt;/td&gt;&lt;td&gt;CATTLE GUARD, 40 FEET&lt;/td&gt;&lt;td&gt;EACH&lt;/td&gt;&lt;td&gt;0&lt;/td&gt;&lt;td&gt;3&lt;/td&gt;&lt;td&gt;N&lt;/td&gt;&lt;td&gt; &lt;/td&gt;&lt;td&gt;&lt;/td&gt;&lt;/tr&gt;</v>
      </c>
      <c r="Q2694" s="106" t="str">
        <f>IF(PayItems[[#This Row],[Date Added / Modified]]&gt;0,TEXT(PayItems[[#This Row],[Date Added / Modified]],"m/d/yyy"),"")</f>
        <v/>
      </c>
    </row>
    <row r="2695" spans="1:17" x14ac:dyDescent="0.2">
      <c r="A2695" s="6" t="s">
        <v>5899</v>
      </c>
      <c r="B2695" s="6" t="s">
        <v>5900</v>
      </c>
      <c r="C2695" s="6" t="s">
        <v>6</v>
      </c>
      <c r="D2695" s="6" t="s">
        <v>5901</v>
      </c>
      <c r="E2695" s="8" t="s">
        <v>59</v>
      </c>
      <c r="F2695" s="8">
        <v>0</v>
      </c>
      <c r="G2695" s="8">
        <v>3</v>
      </c>
      <c r="H2695" s="6" t="s">
        <v>344</v>
      </c>
      <c r="I2695" s="176" t="s">
        <v>11389</v>
      </c>
      <c r="J2695" s="176" t="s">
        <v>11389</v>
      </c>
      <c r="K2695" s="176" t="s">
        <v>11388</v>
      </c>
      <c r="L2695" s="8">
        <v>14</v>
      </c>
      <c r="M2695" s="116"/>
      <c r="P26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&lt;tr&gt;&lt;td&gt;61904-0000&lt;/td&gt;&lt;td&gt;Bollard post&lt;/td&gt;&lt;td&gt;Each&lt;/td&gt;&lt;td&gt;BOLLARD POST&lt;/td&gt;&lt;td&gt;EACH&lt;/td&gt;&lt;td&gt;0&lt;/td&gt;&lt;td&gt;3&lt;/td&gt;&lt;td&gt;N&lt;/td&gt;&lt;td&gt; &lt;/td&gt;&lt;td&gt;&lt;/td&gt;&lt;/tr&gt;</v>
      </c>
      <c r="Q2695" s="106" t="str">
        <f>IF(PayItems[[#This Row],[Date Added / Modified]]&gt;0,TEXT(PayItems[[#This Row],[Date Added / Modified]],"m/d/yyy"),"")</f>
        <v/>
      </c>
    </row>
    <row r="2696" spans="1:17" x14ac:dyDescent="0.2">
      <c r="A2696" s="6" t="s">
        <v>5902</v>
      </c>
      <c r="B2696" s="6" t="s">
        <v>5903</v>
      </c>
      <c r="C2696" s="6" t="s">
        <v>110</v>
      </c>
      <c r="D2696" s="6" t="s">
        <v>5904</v>
      </c>
      <c r="E2696" s="8" t="s">
        <v>63</v>
      </c>
      <c r="F2696" s="8">
        <v>0</v>
      </c>
      <c r="G2696" s="8">
        <v>3</v>
      </c>
      <c r="H2696" s="6" t="s">
        <v>344</v>
      </c>
      <c r="I2696" s="176" t="s">
        <v>11389</v>
      </c>
      <c r="J2696" s="176" t="s">
        <v>11389</v>
      </c>
      <c r="K2696" s="176" t="s">
        <v>11388</v>
      </c>
      <c r="L2696" s="8">
        <v>14</v>
      </c>
      <c r="M2696" s="116"/>
      <c r="P26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&lt;tr&gt;&lt;td&gt;61905-0000&lt;/td&gt;&lt;td&gt;Tree planking&lt;/td&gt;&lt;td&gt;m&lt;/td&gt;&lt;td&gt;TREE PLANKING&lt;/td&gt;&lt;td&gt;LNFT&lt;/td&gt;&lt;td&gt;0&lt;/td&gt;&lt;td&gt;3&lt;/td&gt;&lt;td&gt;N&lt;/td&gt;&lt;td&gt; &lt;/td&gt;&lt;td&gt;&lt;/td&gt;&lt;/tr&gt;</v>
      </c>
      <c r="Q2696" s="106" t="str">
        <f>IF(PayItems[[#This Row],[Date Added / Modified]]&gt;0,TEXT(PayItems[[#This Row],[Date Added / Modified]],"m/d/yyy"),"")</f>
        <v/>
      </c>
    </row>
    <row r="2697" spans="1:17" x14ac:dyDescent="0.2">
      <c r="A2697" s="6" t="s">
        <v>5905</v>
      </c>
      <c r="B2697" s="6" t="s">
        <v>5906</v>
      </c>
      <c r="C2697" s="6" t="s">
        <v>6</v>
      </c>
      <c r="D2697" s="6" t="s">
        <v>5907</v>
      </c>
      <c r="E2697" s="8" t="s">
        <v>59</v>
      </c>
      <c r="F2697" s="8">
        <v>0</v>
      </c>
      <c r="G2697" s="8">
        <v>3</v>
      </c>
      <c r="H2697" s="6" t="s">
        <v>344</v>
      </c>
      <c r="I2697" s="176" t="s">
        <v>11389</v>
      </c>
      <c r="J2697" s="176" t="s">
        <v>11389</v>
      </c>
      <c r="K2697" s="176" t="s">
        <v>11388</v>
      </c>
      <c r="L2697" s="8">
        <v>14</v>
      </c>
      <c r="M2697" s="116"/>
      <c r="P26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&lt;tr&gt;&lt;td&gt;61906-0000&lt;/td&gt;&lt;td&gt;Stile&lt;/td&gt;&lt;td&gt;Each&lt;/td&gt;&lt;td&gt;STILE&lt;/td&gt;&lt;td&gt;EACH&lt;/td&gt;&lt;td&gt;0&lt;/td&gt;&lt;td&gt;3&lt;/td&gt;&lt;td&gt;N&lt;/td&gt;&lt;td&gt; &lt;/td&gt;&lt;td&gt;&lt;/td&gt;&lt;/tr&gt;</v>
      </c>
      <c r="Q2697" s="106" t="str">
        <f>IF(PayItems[[#This Row],[Date Added / Modified]]&gt;0,TEXT(PayItems[[#This Row],[Date Added / Modified]],"m/d/yyy"),"")</f>
        <v/>
      </c>
    </row>
    <row r="2698" spans="1:17" x14ac:dyDescent="0.2">
      <c r="A2698" s="6" t="s">
        <v>5908</v>
      </c>
      <c r="B2698" s="6" t="s">
        <v>5909</v>
      </c>
      <c r="C2698" s="6" t="s">
        <v>6</v>
      </c>
      <c r="D2698" s="6" t="s">
        <v>5910</v>
      </c>
      <c r="E2698" s="8" t="s">
        <v>59</v>
      </c>
      <c r="F2698" s="8">
        <v>0</v>
      </c>
      <c r="G2698" s="8">
        <v>3</v>
      </c>
      <c r="H2698" s="6" t="s">
        <v>344</v>
      </c>
      <c r="I2698" s="176" t="s">
        <v>11389</v>
      </c>
      <c r="J2698" s="176" t="s">
        <v>11389</v>
      </c>
      <c r="K2698" s="176" t="s">
        <v>11388</v>
      </c>
      <c r="L2698" s="8">
        <v>14</v>
      </c>
      <c r="M2698" s="116"/>
      <c r="P26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&lt;tr&gt;&lt;td&gt;61907-0000&lt;/td&gt;&lt;td&gt;Fence post&lt;/td&gt;&lt;td&gt;Each&lt;/td&gt;&lt;td&gt;FENCE POST&lt;/td&gt;&lt;td&gt;EACH&lt;/td&gt;&lt;td&gt;0&lt;/td&gt;&lt;td&gt;3&lt;/td&gt;&lt;td&gt;N&lt;/td&gt;&lt;td&gt; &lt;/td&gt;&lt;td&gt;&lt;/td&gt;&lt;/tr&gt;</v>
      </c>
      <c r="Q2698" s="106" t="str">
        <f>IF(PayItems[[#This Row],[Date Added / Modified]]&gt;0,TEXT(PayItems[[#This Row],[Date Added / Modified]],"m/d/yyy"),"")</f>
        <v/>
      </c>
    </row>
    <row r="2699" spans="1:17" x14ac:dyDescent="0.2">
      <c r="A2699" s="6" t="s">
        <v>5911</v>
      </c>
      <c r="B2699" s="6" t="s">
        <v>5912</v>
      </c>
      <c r="C2699" s="6" t="s">
        <v>6</v>
      </c>
      <c r="D2699" s="6" t="s">
        <v>5913</v>
      </c>
      <c r="E2699" s="8" t="s">
        <v>59</v>
      </c>
      <c r="F2699" s="8">
        <v>0</v>
      </c>
      <c r="G2699" s="8">
        <v>3</v>
      </c>
      <c r="H2699" s="6" t="s">
        <v>344</v>
      </c>
      <c r="I2699" s="176" t="s">
        <v>11389</v>
      </c>
      <c r="J2699" s="176" t="s">
        <v>11389</v>
      </c>
      <c r="K2699" s="176" t="s">
        <v>11388</v>
      </c>
      <c r="L2699" s="8">
        <v>14</v>
      </c>
      <c r="M2699" s="116"/>
      <c r="P26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&lt;tr&gt;&lt;td&gt;61907-1000&lt;/td&gt;&lt;td&gt;Fence post, concrete&lt;/td&gt;&lt;td&gt;Each&lt;/td&gt;&lt;td&gt;FENCE POST, CONCRETE&lt;/td&gt;&lt;td&gt;EACH&lt;/td&gt;&lt;td&gt;0&lt;/td&gt;&lt;td&gt;3&lt;/td&gt;&lt;td&gt;N&lt;/td&gt;&lt;td&gt; &lt;/td&gt;&lt;td&gt;&lt;/td&gt;&lt;/tr&gt;</v>
      </c>
      <c r="Q2699" s="106" t="str">
        <f>IF(PayItems[[#This Row],[Date Added / Modified]]&gt;0,TEXT(PayItems[[#This Row],[Date Added / Modified]],"m/d/yyy"),"")</f>
        <v/>
      </c>
    </row>
    <row r="2700" spans="1:17" x14ac:dyDescent="0.2">
      <c r="A2700" s="6" t="s">
        <v>5914</v>
      </c>
      <c r="B2700" s="8" t="s">
        <v>5915</v>
      </c>
      <c r="C2700" s="6" t="s">
        <v>6</v>
      </c>
      <c r="D2700" s="8" t="s">
        <v>5916</v>
      </c>
      <c r="E2700" s="8" t="s">
        <v>59</v>
      </c>
      <c r="F2700" s="8">
        <v>0</v>
      </c>
      <c r="G2700" s="8">
        <v>3</v>
      </c>
      <c r="H2700" s="6" t="s">
        <v>344</v>
      </c>
      <c r="I2700" s="176" t="s">
        <v>11389</v>
      </c>
      <c r="J2700" s="176" t="s">
        <v>11389</v>
      </c>
      <c r="K2700" s="176" t="s">
        <v>11388</v>
      </c>
      <c r="L2700" s="8">
        <v>14</v>
      </c>
      <c r="M2700" s="116"/>
      <c r="P27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&lt;tr&gt;&lt;td&gt;61920-1000&lt;/td&gt;&lt;td&gt;Remove and reset bollard post&lt;/td&gt;&lt;td&gt;Each&lt;/td&gt;&lt;td&gt;REMOVE AND RESET BOLLARD POST&lt;/td&gt;&lt;td&gt;EACH&lt;/td&gt;&lt;td&gt;0&lt;/td&gt;&lt;td&gt;3&lt;/td&gt;&lt;td&gt;N&lt;/td&gt;&lt;td&gt; &lt;/td&gt;&lt;td&gt;&lt;/td&gt;&lt;/tr&gt;</v>
      </c>
      <c r="Q2700" s="106" t="str">
        <f>IF(PayItems[[#This Row],[Date Added / Modified]]&gt;0,TEXT(PayItems[[#This Row],[Date Added / Modified]],"m/d/yyy"),"")</f>
        <v/>
      </c>
    </row>
    <row r="2701" spans="1:17" x14ac:dyDescent="0.2">
      <c r="A2701" s="6" t="s">
        <v>5917</v>
      </c>
      <c r="B2701" s="6" t="s">
        <v>5918</v>
      </c>
      <c r="C2701" s="6" t="s">
        <v>6</v>
      </c>
      <c r="D2701" s="6" t="s">
        <v>5919</v>
      </c>
      <c r="E2701" s="8" t="s">
        <v>59</v>
      </c>
      <c r="F2701" s="8">
        <v>0</v>
      </c>
      <c r="G2701" s="8">
        <v>3</v>
      </c>
      <c r="H2701" s="6" t="s">
        <v>344</v>
      </c>
      <c r="I2701" s="176" t="s">
        <v>11389</v>
      </c>
      <c r="J2701" s="176" t="s">
        <v>11389</v>
      </c>
      <c r="K2701" s="176" t="s">
        <v>11388</v>
      </c>
      <c r="L2701" s="8">
        <v>14</v>
      </c>
      <c r="M2701" s="116"/>
      <c r="P27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&lt;tr&gt;&lt;td&gt;61920-2000&lt;/td&gt;&lt;td&gt;Remove and reset gate&lt;/td&gt;&lt;td&gt;Each&lt;/td&gt;&lt;td&gt;REMOVE AND RESET GATE&lt;/td&gt;&lt;td&gt;EACH&lt;/td&gt;&lt;td&gt;0&lt;/td&gt;&lt;td&gt;3&lt;/td&gt;&lt;td&gt;N&lt;/td&gt;&lt;td&gt; &lt;/td&gt;&lt;td&gt;&lt;/td&gt;&lt;/tr&gt;</v>
      </c>
      <c r="Q2701" s="106" t="str">
        <f>IF(PayItems[[#This Row],[Date Added / Modified]]&gt;0,TEXT(PayItems[[#This Row],[Date Added / Modified]],"m/d/yyy"),"")</f>
        <v/>
      </c>
    </row>
    <row r="2702" spans="1:17" x14ac:dyDescent="0.2">
      <c r="A2702" s="6" t="s">
        <v>5920</v>
      </c>
      <c r="B2702" s="6" t="s">
        <v>5921</v>
      </c>
      <c r="C2702" s="6" t="s">
        <v>6</v>
      </c>
      <c r="D2702" s="6" t="s">
        <v>5922</v>
      </c>
      <c r="E2702" s="8" t="s">
        <v>59</v>
      </c>
      <c r="F2702" s="8">
        <v>0</v>
      </c>
      <c r="G2702" s="8">
        <v>3</v>
      </c>
      <c r="H2702" s="6" t="s">
        <v>344</v>
      </c>
      <c r="I2702" s="176" t="s">
        <v>11389</v>
      </c>
      <c r="J2702" s="176" t="s">
        <v>11389</v>
      </c>
      <c r="K2702" s="176" t="s">
        <v>11388</v>
      </c>
      <c r="L2702" s="8">
        <v>14</v>
      </c>
      <c r="M2702" s="116"/>
      <c r="P27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&lt;tr&gt;&lt;td&gt;61920-3000&lt;/td&gt;&lt;td&gt;Remove and reset cattle guard&lt;/td&gt;&lt;td&gt;Each&lt;/td&gt;&lt;td&gt;REMOVE AND RESET CATTLE GUARD&lt;/td&gt;&lt;td&gt;EACH&lt;/td&gt;&lt;td&gt;0&lt;/td&gt;&lt;td&gt;3&lt;/td&gt;&lt;td&gt;N&lt;/td&gt;&lt;td&gt; &lt;/td&gt;&lt;td&gt;&lt;/td&gt;&lt;/tr&gt;</v>
      </c>
      <c r="Q2702" s="106" t="str">
        <f>IF(PayItems[[#This Row],[Date Added / Modified]]&gt;0,TEXT(PayItems[[#This Row],[Date Added / Modified]],"m/d/yyy"),"")</f>
        <v/>
      </c>
    </row>
    <row r="2703" spans="1:17" x14ac:dyDescent="0.2">
      <c r="A2703" s="6" t="s">
        <v>5923</v>
      </c>
      <c r="B2703" s="6" t="s">
        <v>5924</v>
      </c>
      <c r="C2703" s="6" t="s">
        <v>6</v>
      </c>
      <c r="D2703" s="6" t="s">
        <v>5925</v>
      </c>
      <c r="E2703" s="8" t="s">
        <v>59</v>
      </c>
      <c r="F2703" s="8">
        <v>0</v>
      </c>
      <c r="G2703" s="8">
        <v>3</v>
      </c>
      <c r="H2703" s="6" t="s">
        <v>344</v>
      </c>
      <c r="I2703" s="176" t="s">
        <v>11389</v>
      </c>
      <c r="J2703" s="176" t="s">
        <v>11389</v>
      </c>
      <c r="K2703" s="176" t="s">
        <v>11388</v>
      </c>
      <c r="L2703" s="8">
        <v>14</v>
      </c>
      <c r="M2703" s="116"/>
      <c r="P27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&lt;tr&gt;&lt;td&gt;61920-4000&lt;/td&gt;&lt;td&gt;Remove and reset stile&lt;/td&gt;&lt;td&gt;Each&lt;/td&gt;&lt;td&gt;REMOVE AND RESET STILE&lt;/td&gt;&lt;td&gt;EACH&lt;/td&gt;&lt;td&gt;0&lt;/td&gt;&lt;td&gt;3&lt;/td&gt;&lt;td&gt;N&lt;/td&gt;&lt;td&gt; &lt;/td&gt;&lt;td&gt;&lt;/td&gt;&lt;/tr&gt;</v>
      </c>
      <c r="Q2703" s="106" t="str">
        <f>IF(PayItems[[#This Row],[Date Added / Modified]]&gt;0,TEXT(PayItems[[#This Row],[Date Added / Modified]],"m/d/yyy"),"")</f>
        <v/>
      </c>
    </row>
    <row r="2704" spans="1:17" x14ac:dyDescent="0.2">
      <c r="A2704" s="6" t="s">
        <v>5926</v>
      </c>
      <c r="B2704" s="6" t="s">
        <v>5927</v>
      </c>
      <c r="C2704" s="6" t="s">
        <v>110</v>
      </c>
      <c r="D2704" s="6" t="s">
        <v>5928</v>
      </c>
      <c r="E2704" s="8" t="s">
        <v>63</v>
      </c>
      <c r="F2704" s="8">
        <v>0</v>
      </c>
      <c r="G2704" s="8">
        <v>3</v>
      </c>
      <c r="H2704" s="6" t="s">
        <v>344</v>
      </c>
      <c r="I2704" s="176" t="s">
        <v>11389</v>
      </c>
      <c r="J2704" s="176" t="s">
        <v>11389</v>
      </c>
      <c r="K2704" s="176" t="s">
        <v>11388</v>
      </c>
      <c r="L2704" s="8">
        <v>14</v>
      </c>
      <c r="M2704" s="116"/>
      <c r="P27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&lt;tr&gt;&lt;td&gt;61921-1000&lt;/td&gt;&lt;td&gt;Remove and reset fence&lt;/td&gt;&lt;td&gt;m&lt;/td&gt;&lt;td&gt;REMOVE AND RESET FENCE&lt;/td&gt;&lt;td&gt;LNFT&lt;/td&gt;&lt;td&gt;0&lt;/td&gt;&lt;td&gt;3&lt;/td&gt;&lt;td&gt;N&lt;/td&gt;&lt;td&gt; &lt;/td&gt;&lt;td&gt;&lt;/td&gt;&lt;/tr&gt;</v>
      </c>
      <c r="Q2704" s="106" t="str">
        <f>IF(PayItems[[#This Row],[Date Added / Modified]]&gt;0,TEXT(PayItems[[#This Row],[Date Added / Modified]],"m/d/yyy"),"")</f>
        <v/>
      </c>
    </row>
    <row r="2705" spans="1:17" x14ac:dyDescent="0.2">
      <c r="A2705" s="6" t="s">
        <v>3829</v>
      </c>
      <c r="B2705" s="6" t="s">
        <v>3830</v>
      </c>
      <c r="C2705" s="6" t="s">
        <v>113</v>
      </c>
      <c r="D2705" s="6" t="s">
        <v>3831</v>
      </c>
      <c r="E2705" s="8" t="s">
        <v>65</v>
      </c>
      <c r="F2705" s="8">
        <v>0</v>
      </c>
      <c r="G2705" s="8">
        <v>3</v>
      </c>
      <c r="H2705" s="6" t="s">
        <v>344</v>
      </c>
      <c r="I2705" s="176" t="s">
        <v>11389</v>
      </c>
      <c r="J2705" s="176" t="s">
        <v>11389</v>
      </c>
      <c r="K2705" s="176" t="s">
        <v>11388</v>
      </c>
      <c r="L2705" s="8">
        <v>14</v>
      </c>
      <c r="M2705" s="116"/>
      <c r="P27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&lt;tr&gt;&lt;td&gt;62001-0000&lt;/td&gt;&lt;td&gt;Stone masonry&lt;/td&gt;&lt;td&gt;m3&lt;/td&gt;&lt;td&gt;STONE MASONRY&lt;/td&gt;&lt;td&gt;CUYD&lt;/td&gt;&lt;td&gt;0&lt;/td&gt;&lt;td&gt;3&lt;/td&gt;&lt;td&gt;N&lt;/td&gt;&lt;td&gt; &lt;/td&gt;&lt;td&gt;&lt;/td&gt;&lt;/tr&gt;</v>
      </c>
      <c r="Q2705" s="106" t="str">
        <f>IF(PayItems[[#This Row],[Date Added / Modified]]&gt;0,TEXT(PayItems[[#This Row],[Date Added / Modified]],"m/d/yyy"),"")</f>
        <v/>
      </c>
    </row>
    <row r="2706" spans="1:17" x14ac:dyDescent="0.2">
      <c r="A2706" s="6" t="s">
        <v>3832</v>
      </c>
      <c r="B2706" s="6" t="s">
        <v>3833</v>
      </c>
      <c r="C2706" s="6" t="s">
        <v>113</v>
      </c>
      <c r="D2706" s="6" t="s">
        <v>3834</v>
      </c>
      <c r="E2706" s="8" t="s">
        <v>65</v>
      </c>
      <c r="F2706" s="8">
        <v>0</v>
      </c>
      <c r="G2706" s="8">
        <v>3</v>
      </c>
      <c r="H2706" s="6" t="s">
        <v>344</v>
      </c>
      <c r="I2706" s="176" t="s">
        <v>11389</v>
      </c>
      <c r="J2706" s="176" t="s">
        <v>11389</v>
      </c>
      <c r="K2706" s="176" t="s">
        <v>11388</v>
      </c>
      <c r="L2706" s="8">
        <v>14</v>
      </c>
      <c r="M2706" s="116"/>
      <c r="P27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&lt;tr&gt;&lt;td&gt;62001-0100&lt;/td&gt;&lt;td&gt;Class A masonry, fine pointed finish&lt;/td&gt;&lt;td&gt;m3&lt;/td&gt;&lt;td&gt;CLASS A MASONRY, FINE POINTED FINISH&lt;/td&gt;&lt;td&gt;CUYD&lt;/td&gt;&lt;td&gt;0&lt;/td&gt;&lt;td&gt;3&lt;/td&gt;&lt;td&gt;N&lt;/td&gt;&lt;td&gt; &lt;/td&gt;&lt;td&gt;&lt;/td&gt;&lt;/tr&gt;</v>
      </c>
      <c r="Q2706" s="106" t="str">
        <f>IF(PayItems[[#This Row],[Date Added / Modified]]&gt;0,TEXT(PayItems[[#This Row],[Date Added / Modified]],"m/d/yyy"),"")</f>
        <v/>
      </c>
    </row>
    <row r="2707" spans="1:17" x14ac:dyDescent="0.2">
      <c r="A2707" s="6" t="s">
        <v>3835</v>
      </c>
      <c r="B2707" s="6" t="s">
        <v>3836</v>
      </c>
      <c r="C2707" s="6" t="s">
        <v>113</v>
      </c>
      <c r="D2707" s="6" t="s">
        <v>3837</v>
      </c>
      <c r="E2707" s="8" t="s">
        <v>65</v>
      </c>
      <c r="F2707" s="8">
        <v>0</v>
      </c>
      <c r="G2707" s="8">
        <v>3</v>
      </c>
      <c r="H2707" s="6" t="s">
        <v>344</v>
      </c>
      <c r="I2707" s="176" t="s">
        <v>11389</v>
      </c>
      <c r="J2707" s="176" t="s">
        <v>11389</v>
      </c>
      <c r="K2707" s="176" t="s">
        <v>11388</v>
      </c>
      <c r="L2707" s="8">
        <v>14</v>
      </c>
      <c r="M2707" s="116"/>
      <c r="P27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&lt;tr&gt;&lt;td&gt;62001-0200&lt;/td&gt;&lt;td&gt;Class A masonry, medium pointed finish&lt;/td&gt;&lt;td&gt;m3&lt;/td&gt;&lt;td&gt;CLASS A MASONRY, MEDIUM POINTED FINISH&lt;/td&gt;&lt;td&gt;CUYD&lt;/td&gt;&lt;td&gt;0&lt;/td&gt;&lt;td&gt;3&lt;/td&gt;&lt;td&gt;N&lt;/td&gt;&lt;td&gt; &lt;/td&gt;&lt;td&gt;&lt;/td&gt;&lt;/tr&gt;</v>
      </c>
      <c r="Q2707" s="106" t="str">
        <f>IF(PayItems[[#This Row],[Date Added / Modified]]&gt;0,TEXT(PayItems[[#This Row],[Date Added / Modified]],"m/d/yyy"),"")</f>
        <v/>
      </c>
    </row>
    <row r="2708" spans="1:17" x14ac:dyDescent="0.2">
      <c r="A2708" s="6" t="s">
        <v>3838</v>
      </c>
      <c r="B2708" s="6" t="s">
        <v>3839</v>
      </c>
      <c r="C2708" s="6" t="s">
        <v>113</v>
      </c>
      <c r="D2708" s="6" t="s">
        <v>3840</v>
      </c>
      <c r="E2708" s="8" t="s">
        <v>65</v>
      </c>
      <c r="F2708" s="8">
        <v>0</v>
      </c>
      <c r="G2708" s="8">
        <v>3</v>
      </c>
      <c r="H2708" s="6" t="s">
        <v>344</v>
      </c>
      <c r="I2708" s="176" t="s">
        <v>11389</v>
      </c>
      <c r="J2708" s="176" t="s">
        <v>11389</v>
      </c>
      <c r="K2708" s="176" t="s">
        <v>11388</v>
      </c>
      <c r="L2708" s="8">
        <v>14</v>
      </c>
      <c r="M2708" s="116"/>
      <c r="P27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&lt;tr&gt;&lt;td&gt;62001-0300&lt;/td&gt;&lt;td&gt;Class A masonry, course pointed finish&lt;/td&gt;&lt;td&gt;m3&lt;/td&gt;&lt;td&gt;CLASS A MASONRY, COURSE POINTED FINISH&lt;/td&gt;&lt;td&gt;CUYD&lt;/td&gt;&lt;td&gt;0&lt;/td&gt;&lt;td&gt;3&lt;/td&gt;&lt;td&gt;N&lt;/td&gt;&lt;td&gt; &lt;/td&gt;&lt;td&gt;&lt;/td&gt;&lt;/tr&gt;</v>
      </c>
      <c r="Q2708" s="106" t="str">
        <f>IF(PayItems[[#This Row],[Date Added / Modified]]&gt;0,TEXT(PayItems[[#This Row],[Date Added / Modified]],"m/d/yyy"),"")</f>
        <v/>
      </c>
    </row>
    <row r="2709" spans="1:17" x14ac:dyDescent="0.2">
      <c r="A2709" s="6" t="s">
        <v>3841</v>
      </c>
      <c r="B2709" s="6" t="s">
        <v>3842</v>
      </c>
      <c r="C2709" s="6" t="s">
        <v>113</v>
      </c>
      <c r="D2709" s="6" t="s">
        <v>3843</v>
      </c>
      <c r="E2709" s="8" t="s">
        <v>65</v>
      </c>
      <c r="F2709" s="8">
        <v>0</v>
      </c>
      <c r="G2709" s="8">
        <v>3</v>
      </c>
      <c r="H2709" s="6" t="s">
        <v>344</v>
      </c>
      <c r="I2709" s="176" t="s">
        <v>11389</v>
      </c>
      <c r="J2709" s="176" t="s">
        <v>11389</v>
      </c>
      <c r="K2709" s="176" t="s">
        <v>11388</v>
      </c>
      <c r="L2709" s="8">
        <v>14</v>
      </c>
      <c r="M2709" s="116"/>
      <c r="P27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&lt;tr&gt;&lt;td&gt;62001-0400&lt;/td&gt;&lt;td&gt;Class A masonry, split face finish&lt;/td&gt;&lt;td&gt;m3&lt;/td&gt;&lt;td&gt;CLASS A MASONRY, SPLIT FACE FINISH&lt;/td&gt;&lt;td&gt;CUYD&lt;/td&gt;&lt;td&gt;0&lt;/td&gt;&lt;td&gt;3&lt;/td&gt;&lt;td&gt;N&lt;/td&gt;&lt;td&gt; &lt;/td&gt;&lt;td&gt;&lt;/td&gt;&lt;/tr&gt;</v>
      </c>
      <c r="Q2709" s="106" t="str">
        <f>IF(PayItems[[#This Row],[Date Added / Modified]]&gt;0,TEXT(PayItems[[#This Row],[Date Added / Modified]],"m/d/yyy"),"")</f>
        <v/>
      </c>
    </row>
    <row r="2710" spans="1:17" x14ac:dyDescent="0.2">
      <c r="A2710" s="6" t="s">
        <v>3844</v>
      </c>
      <c r="B2710" s="6" t="s">
        <v>3845</v>
      </c>
      <c r="C2710" s="6" t="s">
        <v>113</v>
      </c>
      <c r="D2710" s="6" t="s">
        <v>3846</v>
      </c>
      <c r="E2710" s="8" t="s">
        <v>65</v>
      </c>
      <c r="F2710" s="8">
        <v>0</v>
      </c>
      <c r="G2710" s="8">
        <v>3</v>
      </c>
      <c r="H2710" s="6" t="s">
        <v>344</v>
      </c>
      <c r="I2710" s="176" t="s">
        <v>11389</v>
      </c>
      <c r="J2710" s="176" t="s">
        <v>11389</v>
      </c>
      <c r="K2710" s="176" t="s">
        <v>11388</v>
      </c>
      <c r="L2710" s="8">
        <v>14</v>
      </c>
      <c r="M2710" s="116"/>
      <c r="P27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&lt;tr&gt;&lt;td&gt;62001-0500&lt;/td&gt;&lt;td&gt;Class A masonry, rock face finish&lt;/td&gt;&lt;td&gt;m3&lt;/td&gt;&lt;td&gt;CLASS A MASONRY, ROCK FACE FINISH&lt;/td&gt;&lt;td&gt;CUYD&lt;/td&gt;&lt;td&gt;0&lt;/td&gt;&lt;td&gt;3&lt;/td&gt;&lt;td&gt;N&lt;/td&gt;&lt;td&gt; &lt;/td&gt;&lt;td&gt;&lt;/td&gt;&lt;/tr&gt;</v>
      </c>
      <c r="Q2710" s="106" t="str">
        <f>IF(PayItems[[#This Row],[Date Added / Modified]]&gt;0,TEXT(PayItems[[#This Row],[Date Added / Modified]],"m/d/yyy"),"")</f>
        <v/>
      </c>
    </row>
    <row r="2711" spans="1:17" x14ac:dyDescent="0.2">
      <c r="A2711" s="6" t="s">
        <v>3847</v>
      </c>
      <c r="B2711" s="6" t="s">
        <v>3848</v>
      </c>
      <c r="C2711" s="6" t="s">
        <v>113</v>
      </c>
      <c r="D2711" s="6" t="s">
        <v>3849</v>
      </c>
      <c r="E2711" s="8" t="s">
        <v>65</v>
      </c>
      <c r="F2711" s="8">
        <v>0</v>
      </c>
      <c r="G2711" s="8">
        <v>3</v>
      </c>
      <c r="H2711" s="6" t="s">
        <v>344</v>
      </c>
      <c r="I2711" s="176" t="s">
        <v>11389</v>
      </c>
      <c r="J2711" s="176" t="s">
        <v>11389</v>
      </c>
      <c r="K2711" s="176" t="s">
        <v>11388</v>
      </c>
      <c r="L2711" s="8">
        <v>14</v>
      </c>
      <c r="M2711" s="116"/>
      <c r="P27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&lt;tr&gt;&lt;td&gt;62001-0600&lt;/td&gt;&lt;td&gt;Class B masonry, fine pointed finish&lt;/td&gt;&lt;td&gt;m3&lt;/td&gt;&lt;td&gt;CLASS B MASONRY, FINE POINTED FINISH&lt;/td&gt;&lt;td&gt;CUYD&lt;/td&gt;&lt;td&gt;0&lt;/td&gt;&lt;td&gt;3&lt;/td&gt;&lt;td&gt;N&lt;/td&gt;&lt;td&gt; &lt;/td&gt;&lt;td&gt;&lt;/td&gt;&lt;/tr&gt;</v>
      </c>
      <c r="Q2711" s="106" t="str">
        <f>IF(PayItems[[#This Row],[Date Added / Modified]]&gt;0,TEXT(PayItems[[#This Row],[Date Added / Modified]],"m/d/yyy"),"")</f>
        <v/>
      </c>
    </row>
    <row r="2712" spans="1:17" x14ac:dyDescent="0.2">
      <c r="A2712" s="6" t="s">
        <v>3850</v>
      </c>
      <c r="B2712" s="6" t="s">
        <v>3851</v>
      </c>
      <c r="C2712" s="6" t="s">
        <v>113</v>
      </c>
      <c r="D2712" s="6" t="s">
        <v>3852</v>
      </c>
      <c r="E2712" s="8" t="s">
        <v>65</v>
      </c>
      <c r="F2712" s="8">
        <v>0</v>
      </c>
      <c r="G2712" s="8">
        <v>3</v>
      </c>
      <c r="H2712" s="6" t="s">
        <v>344</v>
      </c>
      <c r="I2712" s="176" t="s">
        <v>11389</v>
      </c>
      <c r="J2712" s="176" t="s">
        <v>11389</v>
      </c>
      <c r="K2712" s="176" t="s">
        <v>11388</v>
      </c>
      <c r="L2712" s="8">
        <v>14</v>
      </c>
      <c r="M2712" s="116"/>
      <c r="P27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&lt;tr&gt;&lt;td&gt;62001-0700&lt;/td&gt;&lt;td&gt;Class B masonry, medium pointed finish&lt;/td&gt;&lt;td&gt;m3&lt;/td&gt;&lt;td&gt;CLASS B MASONRY, MEDIUM POINTED FINISH&lt;/td&gt;&lt;td&gt;CUYD&lt;/td&gt;&lt;td&gt;0&lt;/td&gt;&lt;td&gt;3&lt;/td&gt;&lt;td&gt;N&lt;/td&gt;&lt;td&gt; &lt;/td&gt;&lt;td&gt;&lt;/td&gt;&lt;/tr&gt;</v>
      </c>
      <c r="Q2712" s="106" t="str">
        <f>IF(PayItems[[#This Row],[Date Added / Modified]]&gt;0,TEXT(PayItems[[#This Row],[Date Added / Modified]],"m/d/yyy"),"")</f>
        <v/>
      </c>
    </row>
    <row r="2713" spans="1:17" x14ac:dyDescent="0.2">
      <c r="A2713" s="6" t="s">
        <v>3853</v>
      </c>
      <c r="B2713" s="6" t="s">
        <v>3854</v>
      </c>
      <c r="C2713" s="6" t="s">
        <v>113</v>
      </c>
      <c r="D2713" s="6" t="s">
        <v>3855</v>
      </c>
      <c r="E2713" s="8" t="s">
        <v>65</v>
      </c>
      <c r="F2713" s="8">
        <v>0</v>
      </c>
      <c r="G2713" s="8">
        <v>3</v>
      </c>
      <c r="H2713" s="6" t="s">
        <v>344</v>
      </c>
      <c r="I2713" s="176" t="s">
        <v>11389</v>
      </c>
      <c r="J2713" s="176" t="s">
        <v>11389</v>
      </c>
      <c r="K2713" s="176" t="s">
        <v>11388</v>
      </c>
      <c r="L2713" s="8">
        <v>14</v>
      </c>
      <c r="M2713" s="116"/>
      <c r="P27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&lt;tr&gt;&lt;td&gt;62001-0800&lt;/td&gt;&lt;td&gt;Class B masonry, course pointed finish&lt;/td&gt;&lt;td&gt;m3&lt;/td&gt;&lt;td&gt;CLASS B MASONRY, COURSE POINTED FINISH&lt;/td&gt;&lt;td&gt;CUYD&lt;/td&gt;&lt;td&gt;0&lt;/td&gt;&lt;td&gt;3&lt;/td&gt;&lt;td&gt;N&lt;/td&gt;&lt;td&gt; &lt;/td&gt;&lt;td&gt;&lt;/td&gt;&lt;/tr&gt;</v>
      </c>
      <c r="Q2713" s="106" t="str">
        <f>IF(PayItems[[#This Row],[Date Added / Modified]]&gt;0,TEXT(PayItems[[#This Row],[Date Added / Modified]],"m/d/yyy"),"")</f>
        <v/>
      </c>
    </row>
    <row r="2714" spans="1:17" x14ac:dyDescent="0.2">
      <c r="A2714" s="6" t="s">
        <v>3856</v>
      </c>
      <c r="B2714" s="6" t="s">
        <v>3857</v>
      </c>
      <c r="C2714" s="6" t="s">
        <v>113</v>
      </c>
      <c r="D2714" s="6" t="s">
        <v>3858</v>
      </c>
      <c r="E2714" s="8" t="s">
        <v>65</v>
      </c>
      <c r="F2714" s="8">
        <v>0</v>
      </c>
      <c r="G2714" s="8">
        <v>3</v>
      </c>
      <c r="H2714" s="6" t="s">
        <v>344</v>
      </c>
      <c r="I2714" s="176" t="s">
        <v>11389</v>
      </c>
      <c r="J2714" s="176" t="s">
        <v>11389</v>
      </c>
      <c r="K2714" s="176" t="s">
        <v>11388</v>
      </c>
      <c r="L2714" s="8">
        <v>14</v>
      </c>
      <c r="M2714" s="116"/>
      <c r="P27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&lt;tr&gt;&lt;td&gt;62001-0900&lt;/td&gt;&lt;td&gt;Class B masonry, split face finish&lt;/td&gt;&lt;td&gt;m3&lt;/td&gt;&lt;td&gt;CLASS B MASONRY, SPLIT FACE FINISH&lt;/td&gt;&lt;td&gt;CUYD&lt;/td&gt;&lt;td&gt;0&lt;/td&gt;&lt;td&gt;3&lt;/td&gt;&lt;td&gt;N&lt;/td&gt;&lt;td&gt; &lt;/td&gt;&lt;td&gt;&lt;/td&gt;&lt;/tr&gt;</v>
      </c>
      <c r="Q2714" s="106" t="str">
        <f>IF(PayItems[[#This Row],[Date Added / Modified]]&gt;0,TEXT(PayItems[[#This Row],[Date Added / Modified]],"m/d/yyy"),"")</f>
        <v/>
      </c>
    </row>
    <row r="2715" spans="1:17" x14ac:dyDescent="0.2">
      <c r="A2715" s="6" t="s">
        <v>3859</v>
      </c>
      <c r="B2715" s="6" t="s">
        <v>3860</v>
      </c>
      <c r="C2715" s="6" t="s">
        <v>113</v>
      </c>
      <c r="D2715" s="6" t="s">
        <v>3861</v>
      </c>
      <c r="E2715" s="8" t="s">
        <v>65</v>
      </c>
      <c r="F2715" s="8">
        <v>0</v>
      </c>
      <c r="G2715" s="8">
        <v>3</v>
      </c>
      <c r="H2715" s="6" t="s">
        <v>344</v>
      </c>
      <c r="I2715" s="176" t="s">
        <v>11389</v>
      </c>
      <c r="J2715" s="176" t="s">
        <v>11389</v>
      </c>
      <c r="K2715" s="176" t="s">
        <v>11388</v>
      </c>
      <c r="L2715" s="8">
        <v>14</v>
      </c>
      <c r="M2715" s="116"/>
      <c r="P27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&lt;tr&gt;&lt;td&gt;62001-1000&lt;/td&gt;&lt;td&gt;Class B masonry, rock face finish&lt;/td&gt;&lt;td&gt;m3&lt;/td&gt;&lt;td&gt;CLASS B MASONRY, ROCK FACE FINISH&lt;/td&gt;&lt;td&gt;CUYD&lt;/td&gt;&lt;td&gt;0&lt;/td&gt;&lt;td&gt;3&lt;/td&gt;&lt;td&gt;N&lt;/td&gt;&lt;td&gt; &lt;/td&gt;&lt;td&gt;&lt;/td&gt;&lt;/tr&gt;</v>
      </c>
      <c r="Q2715" s="106" t="str">
        <f>IF(PayItems[[#This Row],[Date Added / Modified]]&gt;0,TEXT(PayItems[[#This Row],[Date Added / Modified]],"m/d/yyy"),"")</f>
        <v/>
      </c>
    </row>
    <row r="2716" spans="1:17" x14ac:dyDescent="0.2">
      <c r="A2716" s="6" t="s">
        <v>3862</v>
      </c>
      <c r="B2716" s="6" t="s">
        <v>3863</v>
      </c>
      <c r="C2716" s="6" t="s">
        <v>113</v>
      </c>
      <c r="D2716" s="6" t="s">
        <v>3864</v>
      </c>
      <c r="E2716" s="8" t="s">
        <v>65</v>
      </c>
      <c r="F2716" s="8">
        <v>0</v>
      </c>
      <c r="G2716" s="8">
        <v>3</v>
      </c>
      <c r="H2716" s="6" t="s">
        <v>344</v>
      </c>
      <c r="I2716" s="176" t="s">
        <v>11389</v>
      </c>
      <c r="J2716" s="176" t="s">
        <v>11389</v>
      </c>
      <c r="K2716" s="176" t="s">
        <v>11388</v>
      </c>
      <c r="L2716" s="8">
        <v>14</v>
      </c>
      <c r="M2716" s="116"/>
      <c r="P27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&lt;tr&gt;&lt;td&gt;62001-1100&lt;/td&gt;&lt;td&gt;Rubble masonry, fine pointed finish&lt;/td&gt;&lt;td&gt;m3&lt;/td&gt;&lt;td&gt;RUBBLE MASONRY, FINE POINTED FINISH&lt;/td&gt;&lt;td&gt;CUYD&lt;/td&gt;&lt;td&gt;0&lt;/td&gt;&lt;td&gt;3&lt;/td&gt;&lt;td&gt;N&lt;/td&gt;&lt;td&gt; &lt;/td&gt;&lt;td&gt;&lt;/td&gt;&lt;/tr&gt;</v>
      </c>
      <c r="Q2716" s="106" t="str">
        <f>IF(PayItems[[#This Row],[Date Added / Modified]]&gt;0,TEXT(PayItems[[#This Row],[Date Added / Modified]],"m/d/yyy"),"")</f>
        <v/>
      </c>
    </row>
    <row r="2717" spans="1:17" x14ac:dyDescent="0.2">
      <c r="A2717" s="6" t="s">
        <v>3865</v>
      </c>
      <c r="B2717" s="6" t="s">
        <v>3866</v>
      </c>
      <c r="C2717" s="6" t="s">
        <v>113</v>
      </c>
      <c r="D2717" s="6" t="s">
        <v>3867</v>
      </c>
      <c r="E2717" s="8" t="s">
        <v>65</v>
      </c>
      <c r="F2717" s="8">
        <v>0</v>
      </c>
      <c r="G2717" s="8">
        <v>3</v>
      </c>
      <c r="H2717" s="6" t="s">
        <v>344</v>
      </c>
      <c r="I2717" s="176" t="s">
        <v>11389</v>
      </c>
      <c r="J2717" s="176" t="s">
        <v>11389</v>
      </c>
      <c r="K2717" s="176" t="s">
        <v>11388</v>
      </c>
      <c r="L2717" s="8">
        <v>14</v>
      </c>
      <c r="M2717" s="116"/>
      <c r="P27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&lt;tr&gt;&lt;td&gt;62001-1200&lt;/td&gt;&lt;td&gt;Rubble masonry, medium pointed finish&lt;/td&gt;&lt;td&gt;m3&lt;/td&gt;&lt;td&gt;RUBBLE MASONRY, MEDIUM POINTED FINISH&lt;/td&gt;&lt;td&gt;CUYD&lt;/td&gt;&lt;td&gt;0&lt;/td&gt;&lt;td&gt;3&lt;/td&gt;&lt;td&gt;N&lt;/td&gt;&lt;td&gt; &lt;/td&gt;&lt;td&gt;&lt;/td&gt;&lt;/tr&gt;</v>
      </c>
      <c r="Q2717" s="106" t="str">
        <f>IF(PayItems[[#This Row],[Date Added / Modified]]&gt;0,TEXT(PayItems[[#This Row],[Date Added / Modified]],"m/d/yyy"),"")</f>
        <v/>
      </c>
    </row>
    <row r="2718" spans="1:17" x14ac:dyDescent="0.2">
      <c r="A2718" s="6" t="s">
        <v>3868</v>
      </c>
      <c r="B2718" s="6" t="s">
        <v>3869</v>
      </c>
      <c r="C2718" s="6" t="s">
        <v>113</v>
      </c>
      <c r="D2718" s="6" t="s">
        <v>3870</v>
      </c>
      <c r="E2718" s="8" t="s">
        <v>65</v>
      </c>
      <c r="F2718" s="8">
        <v>0</v>
      </c>
      <c r="G2718" s="8">
        <v>3</v>
      </c>
      <c r="H2718" s="6" t="s">
        <v>344</v>
      </c>
      <c r="I2718" s="176" t="s">
        <v>11389</v>
      </c>
      <c r="J2718" s="176" t="s">
        <v>11389</v>
      </c>
      <c r="K2718" s="176" t="s">
        <v>11388</v>
      </c>
      <c r="L2718" s="8">
        <v>14</v>
      </c>
      <c r="M2718" s="116"/>
      <c r="P27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&lt;tr&gt;&lt;td&gt;62001-1300&lt;/td&gt;&lt;td&gt;Rubble masonry, course pointed finish&lt;/td&gt;&lt;td&gt;m3&lt;/td&gt;&lt;td&gt;RUBBLE MASONRY, COURSE POINTED FINISH&lt;/td&gt;&lt;td&gt;CUYD&lt;/td&gt;&lt;td&gt;0&lt;/td&gt;&lt;td&gt;3&lt;/td&gt;&lt;td&gt;N&lt;/td&gt;&lt;td&gt; &lt;/td&gt;&lt;td&gt;&lt;/td&gt;&lt;/tr&gt;</v>
      </c>
      <c r="Q2718" s="106" t="str">
        <f>IF(PayItems[[#This Row],[Date Added / Modified]]&gt;0,TEXT(PayItems[[#This Row],[Date Added / Modified]],"m/d/yyy"),"")</f>
        <v/>
      </c>
    </row>
    <row r="2719" spans="1:17" x14ac:dyDescent="0.2">
      <c r="A2719" s="6" t="s">
        <v>3871</v>
      </c>
      <c r="B2719" s="6" t="s">
        <v>3872</v>
      </c>
      <c r="C2719" s="6" t="s">
        <v>113</v>
      </c>
      <c r="D2719" s="6" t="s">
        <v>3873</v>
      </c>
      <c r="E2719" s="8" t="s">
        <v>65</v>
      </c>
      <c r="F2719" s="8">
        <v>0</v>
      </c>
      <c r="G2719" s="8">
        <v>3</v>
      </c>
      <c r="H2719" s="6" t="s">
        <v>344</v>
      </c>
      <c r="I2719" s="176" t="s">
        <v>11389</v>
      </c>
      <c r="J2719" s="176" t="s">
        <v>11389</v>
      </c>
      <c r="K2719" s="176" t="s">
        <v>11388</v>
      </c>
      <c r="L2719" s="8">
        <v>14</v>
      </c>
      <c r="M2719" s="116"/>
      <c r="P27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&lt;tr&gt;&lt;td&gt;62001-1400&lt;/td&gt;&lt;td&gt;Rubble masonry, split face finish&lt;/td&gt;&lt;td&gt;m3&lt;/td&gt;&lt;td&gt;RUBBLE MASONRY, SPLIT FACE FINISH&lt;/td&gt;&lt;td&gt;CUYD&lt;/td&gt;&lt;td&gt;0&lt;/td&gt;&lt;td&gt;3&lt;/td&gt;&lt;td&gt;N&lt;/td&gt;&lt;td&gt; &lt;/td&gt;&lt;td&gt;&lt;/td&gt;&lt;/tr&gt;</v>
      </c>
      <c r="Q2719" s="106" t="str">
        <f>IF(PayItems[[#This Row],[Date Added / Modified]]&gt;0,TEXT(PayItems[[#This Row],[Date Added / Modified]],"m/d/yyy"),"")</f>
        <v/>
      </c>
    </row>
    <row r="2720" spans="1:17" x14ac:dyDescent="0.2">
      <c r="A2720" s="6" t="s">
        <v>3874</v>
      </c>
      <c r="B2720" s="6" t="s">
        <v>3875</v>
      </c>
      <c r="C2720" s="6" t="s">
        <v>113</v>
      </c>
      <c r="D2720" s="6" t="s">
        <v>3876</v>
      </c>
      <c r="E2720" s="8" t="s">
        <v>65</v>
      </c>
      <c r="F2720" s="8">
        <v>0</v>
      </c>
      <c r="G2720" s="8">
        <v>3</v>
      </c>
      <c r="H2720" s="6" t="s">
        <v>344</v>
      </c>
      <c r="I2720" s="176" t="s">
        <v>11389</v>
      </c>
      <c r="J2720" s="176" t="s">
        <v>11389</v>
      </c>
      <c r="K2720" s="176" t="s">
        <v>11388</v>
      </c>
      <c r="L2720" s="8">
        <v>14</v>
      </c>
      <c r="M2720" s="116"/>
      <c r="P27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&lt;tr&gt;&lt;td&gt;62001-1500&lt;/td&gt;&lt;td&gt;Rubble masonry, rock face finish&lt;/td&gt;&lt;td&gt;m3&lt;/td&gt;&lt;td&gt;RUBBLE MASONRY, ROCK FACE FINISH&lt;/td&gt;&lt;td&gt;CUYD&lt;/td&gt;&lt;td&gt;0&lt;/td&gt;&lt;td&gt;3&lt;/td&gt;&lt;td&gt;N&lt;/td&gt;&lt;td&gt; &lt;/td&gt;&lt;td&gt;&lt;/td&gt;&lt;/tr&gt;</v>
      </c>
      <c r="Q2720" s="106" t="str">
        <f>IF(PayItems[[#This Row],[Date Added / Modified]]&gt;0,TEXT(PayItems[[#This Row],[Date Added / Modified]],"m/d/yyy"),"")</f>
        <v/>
      </c>
    </row>
    <row r="2721" spans="1:17" x14ac:dyDescent="0.2">
      <c r="A2721" s="6" t="s">
        <v>3877</v>
      </c>
      <c r="B2721" s="6" t="s">
        <v>3878</v>
      </c>
      <c r="C2721" s="6" t="s">
        <v>113</v>
      </c>
      <c r="D2721" s="6" t="s">
        <v>3879</v>
      </c>
      <c r="E2721" s="8" t="s">
        <v>65</v>
      </c>
      <c r="F2721" s="8">
        <v>0</v>
      </c>
      <c r="G2721" s="8">
        <v>3</v>
      </c>
      <c r="H2721" s="6" t="s">
        <v>344</v>
      </c>
      <c r="I2721" s="176" t="s">
        <v>11389</v>
      </c>
      <c r="J2721" s="176" t="s">
        <v>11389</v>
      </c>
      <c r="K2721" s="176" t="s">
        <v>11388</v>
      </c>
      <c r="L2721" s="8">
        <v>14</v>
      </c>
      <c r="M2721" s="116"/>
      <c r="P27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&lt;tr&gt;&lt;td&gt;62001-1600&lt;/td&gt;&lt;td&gt;Dimensioned masonry, fine pointed finish&lt;/td&gt;&lt;td&gt;m3&lt;/td&gt;&lt;td&gt;DIMENSIONED MASONRY, FINE POINTED FINISH&lt;/td&gt;&lt;td&gt;CUYD&lt;/td&gt;&lt;td&gt;0&lt;/td&gt;&lt;td&gt;3&lt;/td&gt;&lt;td&gt;N&lt;/td&gt;&lt;td&gt; &lt;/td&gt;&lt;td&gt;&lt;/td&gt;&lt;/tr&gt;</v>
      </c>
      <c r="Q2721" s="106" t="str">
        <f>IF(PayItems[[#This Row],[Date Added / Modified]]&gt;0,TEXT(PayItems[[#This Row],[Date Added / Modified]],"m/d/yyy"),"")</f>
        <v/>
      </c>
    </row>
    <row r="2722" spans="1:17" x14ac:dyDescent="0.2">
      <c r="A2722" s="6" t="s">
        <v>3880</v>
      </c>
      <c r="B2722" s="6" t="s">
        <v>3881</v>
      </c>
      <c r="C2722" s="6" t="s">
        <v>113</v>
      </c>
      <c r="D2722" s="6" t="s">
        <v>3882</v>
      </c>
      <c r="E2722" s="8" t="s">
        <v>65</v>
      </c>
      <c r="F2722" s="8">
        <v>0</v>
      </c>
      <c r="G2722" s="8">
        <v>3</v>
      </c>
      <c r="H2722" s="6" t="s">
        <v>344</v>
      </c>
      <c r="I2722" s="176" t="s">
        <v>11389</v>
      </c>
      <c r="J2722" s="176" t="s">
        <v>11389</v>
      </c>
      <c r="K2722" s="176" t="s">
        <v>11388</v>
      </c>
      <c r="L2722" s="8">
        <v>14</v>
      </c>
      <c r="M2722" s="116"/>
      <c r="P27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&lt;tr&gt;&lt;td&gt;62001-1700&lt;/td&gt;&lt;td&gt;Dimensioned masonry, medium pointed finish&lt;/td&gt;&lt;td&gt;m3&lt;/td&gt;&lt;td&gt;DIMENSIONED MASONRY, MEDIUM POINTED FINISH&lt;/td&gt;&lt;td&gt;CUYD&lt;/td&gt;&lt;td&gt;0&lt;/td&gt;&lt;td&gt;3&lt;/td&gt;&lt;td&gt;N&lt;/td&gt;&lt;td&gt; &lt;/td&gt;&lt;td&gt;&lt;/td&gt;&lt;/tr&gt;</v>
      </c>
      <c r="Q2722" s="106" t="str">
        <f>IF(PayItems[[#This Row],[Date Added / Modified]]&gt;0,TEXT(PayItems[[#This Row],[Date Added / Modified]],"m/d/yyy"),"")</f>
        <v/>
      </c>
    </row>
    <row r="2723" spans="1:17" x14ac:dyDescent="0.2">
      <c r="A2723" s="6" t="s">
        <v>3883</v>
      </c>
      <c r="B2723" s="6" t="s">
        <v>3884</v>
      </c>
      <c r="C2723" s="6" t="s">
        <v>113</v>
      </c>
      <c r="D2723" s="6" t="s">
        <v>3885</v>
      </c>
      <c r="E2723" s="8" t="s">
        <v>65</v>
      </c>
      <c r="F2723" s="8">
        <v>0</v>
      </c>
      <c r="G2723" s="8">
        <v>3</v>
      </c>
      <c r="H2723" s="6" t="s">
        <v>344</v>
      </c>
      <c r="I2723" s="176" t="s">
        <v>11389</v>
      </c>
      <c r="J2723" s="176" t="s">
        <v>11389</v>
      </c>
      <c r="K2723" s="176" t="s">
        <v>11388</v>
      </c>
      <c r="L2723" s="8">
        <v>14</v>
      </c>
      <c r="M2723" s="116"/>
      <c r="P27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&lt;tr&gt;&lt;td&gt;62001-1800&lt;/td&gt;&lt;td&gt;Dimensioned masonry, course pointed finish&lt;/td&gt;&lt;td&gt;m3&lt;/td&gt;&lt;td&gt;DIMENSIONED MASONRY, COURSE POINTED FINISH&lt;/td&gt;&lt;td&gt;CUYD&lt;/td&gt;&lt;td&gt;0&lt;/td&gt;&lt;td&gt;3&lt;/td&gt;&lt;td&gt;N&lt;/td&gt;&lt;td&gt; &lt;/td&gt;&lt;td&gt;&lt;/td&gt;&lt;/tr&gt;</v>
      </c>
      <c r="Q2723" s="106" t="str">
        <f>IF(PayItems[[#This Row],[Date Added / Modified]]&gt;0,TEXT(PayItems[[#This Row],[Date Added / Modified]],"m/d/yyy"),"")</f>
        <v/>
      </c>
    </row>
    <row r="2724" spans="1:17" x14ac:dyDescent="0.2">
      <c r="A2724" s="6" t="s">
        <v>3886</v>
      </c>
      <c r="B2724" s="6" t="s">
        <v>3887</v>
      </c>
      <c r="C2724" s="6" t="s">
        <v>113</v>
      </c>
      <c r="D2724" s="6" t="s">
        <v>3888</v>
      </c>
      <c r="E2724" s="8" t="s">
        <v>65</v>
      </c>
      <c r="F2724" s="8">
        <v>0</v>
      </c>
      <c r="G2724" s="8">
        <v>3</v>
      </c>
      <c r="H2724" s="6" t="s">
        <v>344</v>
      </c>
      <c r="I2724" s="176" t="s">
        <v>11389</v>
      </c>
      <c r="J2724" s="176" t="s">
        <v>11389</v>
      </c>
      <c r="K2724" s="176" t="s">
        <v>11388</v>
      </c>
      <c r="L2724" s="8">
        <v>14</v>
      </c>
      <c r="M2724" s="116"/>
      <c r="P27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&lt;tr&gt;&lt;td&gt;62001-1900&lt;/td&gt;&lt;td&gt;Dimensioned masonry, split face finish&lt;/td&gt;&lt;td&gt;m3&lt;/td&gt;&lt;td&gt;DIMENSIONED MASONRY, SPLIT FACE FINISH&lt;/td&gt;&lt;td&gt;CUYD&lt;/td&gt;&lt;td&gt;0&lt;/td&gt;&lt;td&gt;3&lt;/td&gt;&lt;td&gt;N&lt;/td&gt;&lt;td&gt; &lt;/td&gt;&lt;td&gt;&lt;/td&gt;&lt;/tr&gt;</v>
      </c>
      <c r="Q2724" s="106" t="str">
        <f>IF(PayItems[[#This Row],[Date Added / Modified]]&gt;0,TEXT(PayItems[[#This Row],[Date Added / Modified]],"m/d/yyy"),"")</f>
        <v/>
      </c>
    </row>
    <row r="2725" spans="1:17" x14ac:dyDescent="0.2">
      <c r="A2725" s="6" t="s">
        <v>3889</v>
      </c>
      <c r="B2725" s="6" t="s">
        <v>3890</v>
      </c>
      <c r="C2725" s="6" t="s">
        <v>113</v>
      </c>
      <c r="D2725" s="6" t="s">
        <v>3891</v>
      </c>
      <c r="E2725" s="8" t="s">
        <v>65</v>
      </c>
      <c r="F2725" s="8">
        <v>0</v>
      </c>
      <c r="G2725" s="8">
        <v>3</v>
      </c>
      <c r="H2725" s="6" t="s">
        <v>344</v>
      </c>
      <c r="I2725" s="176" t="s">
        <v>11389</v>
      </c>
      <c r="J2725" s="176" t="s">
        <v>11389</v>
      </c>
      <c r="K2725" s="176" t="s">
        <v>11388</v>
      </c>
      <c r="L2725" s="8">
        <v>14</v>
      </c>
      <c r="M2725" s="116"/>
      <c r="P27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&lt;tr&gt;&lt;td&gt;62001-2000&lt;/td&gt;&lt;td&gt;Dimensioned masonry, rock face finish&lt;/td&gt;&lt;td&gt;m3&lt;/td&gt;&lt;td&gt;DIMENSIONED MASONRY, ROCK FACE FINISH&lt;/td&gt;&lt;td&gt;CUYD&lt;/td&gt;&lt;td&gt;0&lt;/td&gt;&lt;td&gt;3&lt;/td&gt;&lt;td&gt;N&lt;/td&gt;&lt;td&gt; &lt;/td&gt;&lt;td&gt;&lt;/td&gt;&lt;/tr&gt;</v>
      </c>
      <c r="Q2725" s="106" t="str">
        <f>IF(PayItems[[#This Row],[Date Added / Modified]]&gt;0,TEXT(PayItems[[#This Row],[Date Added / Modified]],"m/d/yyy"),"")</f>
        <v/>
      </c>
    </row>
    <row r="2726" spans="1:17" x14ac:dyDescent="0.2">
      <c r="A2726" s="6" t="s">
        <v>3892</v>
      </c>
      <c r="B2726" s="6" t="s">
        <v>3830</v>
      </c>
      <c r="C2726" s="6" t="s">
        <v>109</v>
      </c>
      <c r="D2726" s="6" t="s">
        <v>3831</v>
      </c>
      <c r="E2726" s="8" t="s">
        <v>62</v>
      </c>
      <c r="F2726" s="8">
        <v>0</v>
      </c>
      <c r="G2726" s="8">
        <v>3</v>
      </c>
      <c r="H2726" s="6" t="s">
        <v>344</v>
      </c>
      <c r="I2726" s="176" t="s">
        <v>11389</v>
      </c>
      <c r="J2726" s="176" t="s">
        <v>11389</v>
      </c>
      <c r="K2726" s="176" t="s">
        <v>11388</v>
      </c>
      <c r="L2726" s="8">
        <v>14</v>
      </c>
      <c r="M2726" s="116"/>
      <c r="P27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&lt;tr&gt;&lt;td&gt;62002-0000&lt;/td&gt;&lt;td&gt;Stone masonry&lt;/td&gt;&lt;td&gt;m2&lt;/td&gt;&lt;td&gt;STONE MASONRY&lt;/td&gt;&lt;td&gt;SQYD&lt;/td&gt;&lt;td&gt;0&lt;/td&gt;&lt;td&gt;3&lt;/td&gt;&lt;td&gt;N&lt;/td&gt;&lt;td&gt; &lt;/td&gt;&lt;td&gt;&lt;/td&gt;&lt;/tr&gt;</v>
      </c>
      <c r="Q2726" s="106" t="str">
        <f>IF(PayItems[[#This Row],[Date Added / Modified]]&gt;0,TEXT(PayItems[[#This Row],[Date Added / Modified]],"m/d/yyy"),"")</f>
        <v/>
      </c>
    </row>
    <row r="2727" spans="1:17" x14ac:dyDescent="0.2">
      <c r="A2727" s="6" t="s">
        <v>3893</v>
      </c>
      <c r="B2727" s="6" t="s">
        <v>3833</v>
      </c>
      <c r="C2727" s="6" t="s">
        <v>109</v>
      </c>
      <c r="D2727" s="6" t="s">
        <v>3834</v>
      </c>
      <c r="E2727" s="8" t="s">
        <v>62</v>
      </c>
      <c r="F2727" s="8">
        <v>0</v>
      </c>
      <c r="G2727" s="8">
        <v>3</v>
      </c>
      <c r="H2727" s="6" t="s">
        <v>344</v>
      </c>
      <c r="I2727" s="176" t="s">
        <v>11389</v>
      </c>
      <c r="J2727" s="176" t="s">
        <v>11389</v>
      </c>
      <c r="K2727" s="176" t="s">
        <v>11388</v>
      </c>
      <c r="L2727" s="8">
        <v>14</v>
      </c>
      <c r="M2727" s="116"/>
      <c r="P27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&lt;tr&gt;&lt;td&gt;62002-0100&lt;/td&gt;&lt;td&gt;Class A masonry, fine pointed finish&lt;/td&gt;&lt;td&gt;m2&lt;/td&gt;&lt;td&gt;CLASS A MASONRY, FINE POINTED FINISH&lt;/td&gt;&lt;td&gt;SQYD&lt;/td&gt;&lt;td&gt;0&lt;/td&gt;&lt;td&gt;3&lt;/td&gt;&lt;td&gt;N&lt;/td&gt;&lt;td&gt; &lt;/td&gt;&lt;td&gt;&lt;/td&gt;&lt;/tr&gt;</v>
      </c>
      <c r="Q2727" s="106" t="str">
        <f>IF(PayItems[[#This Row],[Date Added / Modified]]&gt;0,TEXT(PayItems[[#This Row],[Date Added / Modified]],"m/d/yyy"),"")</f>
        <v/>
      </c>
    </row>
    <row r="2728" spans="1:17" x14ac:dyDescent="0.2">
      <c r="A2728" s="6" t="s">
        <v>3894</v>
      </c>
      <c r="B2728" s="6" t="s">
        <v>3836</v>
      </c>
      <c r="C2728" s="6" t="s">
        <v>109</v>
      </c>
      <c r="D2728" s="6" t="s">
        <v>3837</v>
      </c>
      <c r="E2728" s="8" t="s">
        <v>62</v>
      </c>
      <c r="F2728" s="8">
        <v>0</v>
      </c>
      <c r="G2728" s="8">
        <v>3</v>
      </c>
      <c r="H2728" s="6" t="s">
        <v>344</v>
      </c>
      <c r="I2728" s="176" t="s">
        <v>11389</v>
      </c>
      <c r="J2728" s="176" t="s">
        <v>11389</v>
      </c>
      <c r="K2728" s="176" t="s">
        <v>11388</v>
      </c>
      <c r="L2728" s="8">
        <v>14</v>
      </c>
      <c r="M2728" s="116"/>
      <c r="P27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&lt;tr&gt;&lt;td&gt;62002-0200&lt;/td&gt;&lt;td&gt;Class A masonry, medium pointed finish&lt;/td&gt;&lt;td&gt;m2&lt;/td&gt;&lt;td&gt;CLASS A MASONRY, MEDIUM POINTED FINISH&lt;/td&gt;&lt;td&gt;SQYD&lt;/td&gt;&lt;td&gt;0&lt;/td&gt;&lt;td&gt;3&lt;/td&gt;&lt;td&gt;N&lt;/td&gt;&lt;td&gt; &lt;/td&gt;&lt;td&gt;&lt;/td&gt;&lt;/tr&gt;</v>
      </c>
      <c r="Q2728" s="106" t="str">
        <f>IF(PayItems[[#This Row],[Date Added / Modified]]&gt;0,TEXT(PayItems[[#This Row],[Date Added / Modified]],"m/d/yyy"),"")</f>
        <v/>
      </c>
    </row>
    <row r="2729" spans="1:17" x14ac:dyDescent="0.2">
      <c r="A2729" s="6" t="s">
        <v>3895</v>
      </c>
      <c r="B2729" s="6" t="s">
        <v>3839</v>
      </c>
      <c r="C2729" s="6" t="s">
        <v>109</v>
      </c>
      <c r="D2729" s="6" t="s">
        <v>3840</v>
      </c>
      <c r="E2729" s="8" t="s">
        <v>62</v>
      </c>
      <c r="F2729" s="8">
        <v>0</v>
      </c>
      <c r="G2729" s="8">
        <v>3</v>
      </c>
      <c r="H2729" s="6" t="s">
        <v>344</v>
      </c>
      <c r="I2729" s="176" t="s">
        <v>11389</v>
      </c>
      <c r="J2729" s="176" t="s">
        <v>11389</v>
      </c>
      <c r="K2729" s="176" t="s">
        <v>11388</v>
      </c>
      <c r="L2729" s="8">
        <v>14</v>
      </c>
      <c r="M2729" s="116"/>
      <c r="P27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&lt;tr&gt;&lt;td&gt;62002-0300&lt;/td&gt;&lt;td&gt;Class A masonry, course pointed finish&lt;/td&gt;&lt;td&gt;m2&lt;/td&gt;&lt;td&gt;CLASS A MASONRY, COURSE POINTED FINISH&lt;/td&gt;&lt;td&gt;SQYD&lt;/td&gt;&lt;td&gt;0&lt;/td&gt;&lt;td&gt;3&lt;/td&gt;&lt;td&gt;N&lt;/td&gt;&lt;td&gt; &lt;/td&gt;&lt;td&gt;&lt;/td&gt;&lt;/tr&gt;</v>
      </c>
      <c r="Q2729" s="106" t="str">
        <f>IF(PayItems[[#This Row],[Date Added / Modified]]&gt;0,TEXT(PayItems[[#This Row],[Date Added / Modified]],"m/d/yyy"),"")</f>
        <v/>
      </c>
    </row>
    <row r="2730" spans="1:17" x14ac:dyDescent="0.2">
      <c r="A2730" s="6" t="s">
        <v>3896</v>
      </c>
      <c r="B2730" s="6" t="s">
        <v>3842</v>
      </c>
      <c r="C2730" s="6" t="s">
        <v>109</v>
      </c>
      <c r="D2730" s="6" t="s">
        <v>3843</v>
      </c>
      <c r="E2730" s="8" t="s">
        <v>62</v>
      </c>
      <c r="F2730" s="8">
        <v>0</v>
      </c>
      <c r="G2730" s="8">
        <v>3</v>
      </c>
      <c r="H2730" s="6" t="s">
        <v>344</v>
      </c>
      <c r="I2730" s="176" t="s">
        <v>11389</v>
      </c>
      <c r="J2730" s="176" t="s">
        <v>11389</v>
      </c>
      <c r="K2730" s="176" t="s">
        <v>11388</v>
      </c>
      <c r="L2730" s="8">
        <v>14</v>
      </c>
      <c r="M2730" s="116"/>
      <c r="P27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&lt;tr&gt;&lt;td&gt;62002-0400&lt;/td&gt;&lt;td&gt;Class A masonry, split face finish&lt;/td&gt;&lt;td&gt;m2&lt;/td&gt;&lt;td&gt;CLASS A MASONRY, SPLIT FACE FINISH&lt;/td&gt;&lt;td&gt;SQYD&lt;/td&gt;&lt;td&gt;0&lt;/td&gt;&lt;td&gt;3&lt;/td&gt;&lt;td&gt;N&lt;/td&gt;&lt;td&gt; &lt;/td&gt;&lt;td&gt;&lt;/td&gt;&lt;/tr&gt;</v>
      </c>
      <c r="Q2730" s="106" t="str">
        <f>IF(PayItems[[#This Row],[Date Added / Modified]]&gt;0,TEXT(PayItems[[#This Row],[Date Added / Modified]],"m/d/yyy"),"")</f>
        <v/>
      </c>
    </row>
    <row r="2731" spans="1:17" x14ac:dyDescent="0.2">
      <c r="A2731" s="6" t="s">
        <v>3897</v>
      </c>
      <c r="B2731" s="6" t="s">
        <v>3845</v>
      </c>
      <c r="C2731" s="6" t="s">
        <v>109</v>
      </c>
      <c r="D2731" s="6" t="s">
        <v>3846</v>
      </c>
      <c r="E2731" s="8" t="s">
        <v>62</v>
      </c>
      <c r="F2731" s="8">
        <v>0</v>
      </c>
      <c r="G2731" s="8">
        <v>3</v>
      </c>
      <c r="H2731" s="6" t="s">
        <v>344</v>
      </c>
      <c r="I2731" s="176" t="s">
        <v>11389</v>
      </c>
      <c r="J2731" s="176" t="s">
        <v>11389</v>
      </c>
      <c r="K2731" s="176" t="s">
        <v>11388</v>
      </c>
      <c r="L2731" s="8">
        <v>14</v>
      </c>
      <c r="M2731" s="116"/>
      <c r="P27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&lt;tr&gt;&lt;td&gt;62002-0500&lt;/td&gt;&lt;td&gt;Class A masonry, rock face finish&lt;/td&gt;&lt;td&gt;m2&lt;/td&gt;&lt;td&gt;CLASS A MASONRY, ROCK FACE FINISH&lt;/td&gt;&lt;td&gt;SQYD&lt;/td&gt;&lt;td&gt;0&lt;/td&gt;&lt;td&gt;3&lt;/td&gt;&lt;td&gt;N&lt;/td&gt;&lt;td&gt; &lt;/td&gt;&lt;td&gt;&lt;/td&gt;&lt;/tr&gt;</v>
      </c>
      <c r="Q2731" s="106" t="str">
        <f>IF(PayItems[[#This Row],[Date Added / Modified]]&gt;0,TEXT(PayItems[[#This Row],[Date Added / Modified]],"m/d/yyy"),"")</f>
        <v/>
      </c>
    </row>
    <row r="2732" spans="1:17" x14ac:dyDescent="0.2">
      <c r="A2732" s="6" t="s">
        <v>3898</v>
      </c>
      <c r="B2732" s="6" t="s">
        <v>3848</v>
      </c>
      <c r="C2732" s="6" t="s">
        <v>109</v>
      </c>
      <c r="D2732" s="6" t="s">
        <v>3849</v>
      </c>
      <c r="E2732" s="8" t="s">
        <v>62</v>
      </c>
      <c r="F2732" s="8">
        <v>0</v>
      </c>
      <c r="G2732" s="8">
        <v>3</v>
      </c>
      <c r="H2732" s="6" t="s">
        <v>344</v>
      </c>
      <c r="I2732" s="176" t="s">
        <v>11389</v>
      </c>
      <c r="J2732" s="176" t="s">
        <v>11389</v>
      </c>
      <c r="K2732" s="176" t="s">
        <v>11388</v>
      </c>
      <c r="L2732" s="8">
        <v>14</v>
      </c>
      <c r="M2732" s="116"/>
      <c r="P27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&lt;tr&gt;&lt;td&gt;62002-0600&lt;/td&gt;&lt;td&gt;Class B masonry, fine pointed finish&lt;/td&gt;&lt;td&gt;m2&lt;/td&gt;&lt;td&gt;CLASS B MASONRY, FINE POINTED FINISH&lt;/td&gt;&lt;td&gt;SQYD&lt;/td&gt;&lt;td&gt;0&lt;/td&gt;&lt;td&gt;3&lt;/td&gt;&lt;td&gt;N&lt;/td&gt;&lt;td&gt; &lt;/td&gt;&lt;td&gt;&lt;/td&gt;&lt;/tr&gt;</v>
      </c>
      <c r="Q2732" s="106" t="str">
        <f>IF(PayItems[[#This Row],[Date Added / Modified]]&gt;0,TEXT(PayItems[[#This Row],[Date Added / Modified]],"m/d/yyy"),"")</f>
        <v/>
      </c>
    </row>
    <row r="2733" spans="1:17" x14ac:dyDescent="0.2">
      <c r="A2733" s="6" t="s">
        <v>3899</v>
      </c>
      <c r="B2733" s="6" t="s">
        <v>3851</v>
      </c>
      <c r="C2733" s="6" t="s">
        <v>109</v>
      </c>
      <c r="D2733" s="6" t="s">
        <v>3852</v>
      </c>
      <c r="E2733" s="8" t="s">
        <v>62</v>
      </c>
      <c r="F2733" s="8">
        <v>0</v>
      </c>
      <c r="G2733" s="8">
        <v>3</v>
      </c>
      <c r="H2733" s="6" t="s">
        <v>344</v>
      </c>
      <c r="I2733" s="176" t="s">
        <v>11389</v>
      </c>
      <c r="J2733" s="176" t="s">
        <v>11389</v>
      </c>
      <c r="K2733" s="176" t="s">
        <v>11388</v>
      </c>
      <c r="L2733" s="8">
        <v>14</v>
      </c>
      <c r="M2733" s="116"/>
      <c r="P27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&lt;tr&gt;&lt;td&gt;62002-0700&lt;/td&gt;&lt;td&gt;Class B masonry, medium pointed finish&lt;/td&gt;&lt;td&gt;m2&lt;/td&gt;&lt;td&gt;CLASS B MASONRY, MEDIUM POINTED FINISH&lt;/td&gt;&lt;td&gt;SQYD&lt;/td&gt;&lt;td&gt;0&lt;/td&gt;&lt;td&gt;3&lt;/td&gt;&lt;td&gt;N&lt;/td&gt;&lt;td&gt; &lt;/td&gt;&lt;td&gt;&lt;/td&gt;&lt;/tr&gt;</v>
      </c>
      <c r="Q2733" s="106" t="str">
        <f>IF(PayItems[[#This Row],[Date Added / Modified]]&gt;0,TEXT(PayItems[[#This Row],[Date Added / Modified]],"m/d/yyy"),"")</f>
        <v/>
      </c>
    </row>
    <row r="2734" spans="1:17" x14ac:dyDescent="0.2">
      <c r="A2734" s="6" t="s">
        <v>3900</v>
      </c>
      <c r="B2734" s="6" t="s">
        <v>3854</v>
      </c>
      <c r="C2734" s="6" t="s">
        <v>109</v>
      </c>
      <c r="D2734" s="6" t="s">
        <v>3855</v>
      </c>
      <c r="E2734" s="8" t="s">
        <v>62</v>
      </c>
      <c r="F2734" s="8">
        <v>0</v>
      </c>
      <c r="G2734" s="8">
        <v>3</v>
      </c>
      <c r="H2734" s="6" t="s">
        <v>344</v>
      </c>
      <c r="I2734" s="176" t="s">
        <v>11389</v>
      </c>
      <c r="J2734" s="176" t="s">
        <v>11389</v>
      </c>
      <c r="K2734" s="176" t="s">
        <v>11388</v>
      </c>
      <c r="L2734" s="8">
        <v>14</v>
      </c>
      <c r="M2734" s="116"/>
      <c r="P27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&lt;tr&gt;&lt;td&gt;62002-0800&lt;/td&gt;&lt;td&gt;Class B masonry, course pointed finish&lt;/td&gt;&lt;td&gt;m2&lt;/td&gt;&lt;td&gt;CLASS B MASONRY, COURSE POINTED FINISH&lt;/td&gt;&lt;td&gt;SQYD&lt;/td&gt;&lt;td&gt;0&lt;/td&gt;&lt;td&gt;3&lt;/td&gt;&lt;td&gt;N&lt;/td&gt;&lt;td&gt; &lt;/td&gt;&lt;td&gt;&lt;/td&gt;&lt;/tr&gt;</v>
      </c>
      <c r="Q2734" s="106" t="str">
        <f>IF(PayItems[[#This Row],[Date Added / Modified]]&gt;0,TEXT(PayItems[[#This Row],[Date Added / Modified]],"m/d/yyy"),"")</f>
        <v/>
      </c>
    </row>
    <row r="2735" spans="1:17" x14ac:dyDescent="0.2">
      <c r="A2735" s="6" t="s">
        <v>3901</v>
      </c>
      <c r="B2735" s="6" t="s">
        <v>3857</v>
      </c>
      <c r="C2735" s="6" t="s">
        <v>109</v>
      </c>
      <c r="D2735" s="6" t="s">
        <v>3858</v>
      </c>
      <c r="E2735" s="8" t="s">
        <v>62</v>
      </c>
      <c r="F2735" s="8">
        <v>0</v>
      </c>
      <c r="G2735" s="8">
        <v>3</v>
      </c>
      <c r="H2735" s="6" t="s">
        <v>344</v>
      </c>
      <c r="I2735" s="176" t="s">
        <v>11389</v>
      </c>
      <c r="J2735" s="176" t="s">
        <v>11389</v>
      </c>
      <c r="K2735" s="176" t="s">
        <v>11388</v>
      </c>
      <c r="L2735" s="8">
        <v>14</v>
      </c>
      <c r="M2735" s="116"/>
      <c r="P27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&lt;tr&gt;&lt;td&gt;62002-0900&lt;/td&gt;&lt;td&gt;Class B masonry, split face finish&lt;/td&gt;&lt;td&gt;m2&lt;/td&gt;&lt;td&gt;CLASS B MASONRY, SPLIT FACE FINISH&lt;/td&gt;&lt;td&gt;SQYD&lt;/td&gt;&lt;td&gt;0&lt;/td&gt;&lt;td&gt;3&lt;/td&gt;&lt;td&gt;N&lt;/td&gt;&lt;td&gt; &lt;/td&gt;&lt;td&gt;&lt;/td&gt;&lt;/tr&gt;</v>
      </c>
      <c r="Q2735" s="106" t="str">
        <f>IF(PayItems[[#This Row],[Date Added / Modified]]&gt;0,TEXT(PayItems[[#This Row],[Date Added / Modified]],"m/d/yyy"),"")</f>
        <v/>
      </c>
    </row>
    <row r="2736" spans="1:17" x14ac:dyDescent="0.2">
      <c r="A2736" s="6" t="s">
        <v>3902</v>
      </c>
      <c r="B2736" s="6" t="s">
        <v>3860</v>
      </c>
      <c r="C2736" s="6" t="s">
        <v>109</v>
      </c>
      <c r="D2736" s="6" t="s">
        <v>3861</v>
      </c>
      <c r="E2736" s="8" t="s">
        <v>62</v>
      </c>
      <c r="F2736" s="8">
        <v>0</v>
      </c>
      <c r="G2736" s="8">
        <v>3</v>
      </c>
      <c r="H2736" s="6" t="s">
        <v>344</v>
      </c>
      <c r="I2736" s="176" t="s">
        <v>11389</v>
      </c>
      <c r="J2736" s="176" t="s">
        <v>11389</v>
      </c>
      <c r="K2736" s="176" t="s">
        <v>11388</v>
      </c>
      <c r="L2736" s="8">
        <v>14</v>
      </c>
      <c r="M2736" s="116"/>
      <c r="P27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&lt;tr&gt;&lt;td&gt;62002-1000&lt;/td&gt;&lt;td&gt;Class B masonry, rock face finish&lt;/td&gt;&lt;td&gt;m2&lt;/td&gt;&lt;td&gt;CLASS B MASONRY, ROCK FACE FINISH&lt;/td&gt;&lt;td&gt;SQYD&lt;/td&gt;&lt;td&gt;0&lt;/td&gt;&lt;td&gt;3&lt;/td&gt;&lt;td&gt;N&lt;/td&gt;&lt;td&gt; &lt;/td&gt;&lt;td&gt;&lt;/td&gt;&lt;/tr&gt;</v>
      </c>
      <c r="Q2736" s="106" t="str">
        <f>IF(PayItems[[#This Row],[Date Added / Modified]]&gt;0,TEXT(PayItems[[#This Row],[Date Added / Modified]],"m/d/yyy"),"")</f>
        <v/>
      </c>
    </row>
    <row r="2737" spans="1:17" x14ac:dyDescent="0.2">
      <c r="A2737" s="6" t="s">
        <v>3903</v>
      </c>
      <c r="B2737" s="6" t="s">
        <v>3830</v>
      </c>
      <c r="C2737" s="6" t="s">
        <v>85</v>
      </c>
      <c r="D2737" s="6" t="s">
        <v>3831</v>
      </c>
      <c r="E2737" s="8" t="s">
        <v>85</v>
      </c>
      <c r="F2737" s="8">
        <v>0</v>
      </c>
      <c r="G2737" s="8">
        <v>3</v>
      </c>
      <c r="H2737" s="6" t="s">
        <v>344</v>
      </c>
      <c r="I2737" s="176" t="s">
        <v>11389</v>
      </c>
      <c r="J2737" s="176" t="s">
        <v>11389</v>
      </c>
      <c r="K2737" s="176" t="s">
        <v>11388</v>
      </c>
      <c r="L2737" s="8">
        <v>14</v>
      </c>
      <c r="M2737" s="116"/>
      <c r="P27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&lt;tr&gt;&lt;td&gt;62003-0000&lt;/td&gt;&lt;td&gt;Stone masonry&lt;/td&gt;&lt;td&gt;LPSM&lt;/td&gt;&lt;td&gt;STONE MASONRY&lt;/td&gt;&lt;td&gt;LPSM&lt;/td&gt;&lt;td&gt;0&lt;/td&gt;&lt;td&gt;3&lt;/td&gt;&lt;td&gt;N&lt;/td&gt;&lt;td&gt; &lt;/td&gt;&lt;td&gt;&lt;/td&gt;&lt;/tr&gt;</v>
      </c>
      <c r="Q2737" s="106" t="str">
        <f>IF(PayItems[[#This Row],[Date Added / Modified]]&gt;0,TEXT(PayItems[[#This Row],[Date Added / Modified]],"m/d/yyy"),"")</f>
        <v/>
      </c>
    </row>
    <row r="2738" spans="1:17" x14ac:dyDescent="0.2">
      <c r="A2738" s="6" t="s">
        <v>3904</v>
      </c>
      <c r="B2738" s="6" t="s">
        <v>35</v>
      </c>
      <c r="C2738" s="6" t="s">
        <v>113</v>
      </c>
      <c r="D2738" s="6" t="s">
        <v>3905</v>
      </c>
      <c r="E2738" s="8" t="s">
        <v>65</v>
      </c>
      <c r="F2738" s="8">
        <v>0</v>
      </c>
      <c r="G2738" s="8">
        <v>3</v>
      </c>
      <c r="H2738" s="6" t="s">
        <v>344</v>
      </c>
      <c r="I2738" s="176" t="s">
        <v>11389</v>
      </c>
      <c r="J2738" s="176" t="s">
        <v>11389</v>
      </c>
      <c r="K2738" s="176" t="s">
        <v>11388</v>
      </c>
      <c r="L2738" s="8">
        <v>14</v>
      </c>
      <c r="M2738" s="116"/>
      <c r="P27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&lt;tr&gt;&lt;td&gt;62005-0000&lt;/td&gt;&lt;td&gt;Concrete masonry units&lt;/td&gt;&lt;td&gt;m3&lt;/td&gt;&lt;td&gt;CONCRETE MASONRY UNITS&lt;/td&gt;&lt;td&gt;CUYD&lt;/td&gt;&lt;td&gt;0&lt;/td&gt;&lt;td&gt;3&lt;/td&gt;&lt;td&gt;N&lt;/td&gt;&lt;td&gt; &lt;/td&gt;&lt;td&gt;&lt;/td&gt;&lt;/tr&gt;</v>
      </c>
      <c r="Q2738" s="106" t="str">
        <f>IF(PayItems[[#This Row],[Date Added / Modified]]&gt;0,TEXT(PayItems[[#This Row],[Date Added / Modified]],"m/d/yyy"),"")</f>
        <v/>
      </c>
    </row>
    <row r="2739" spans="1:17" x14ac:dyDescent="0.2">
      <c r="A2739" s="6" t="s">
        <v>3906</v>
      </c>
      <c r="B2739" s="6" t="s">
        <v>35</v>
      </c>
      <c r="C2739" s="6" t="s">
        <v>109</v>
      </c>
      <c r="D2739" s="6" t="s">
        <v>3905</v>
      </c>
      <c r="E2739" s="8" t="s">
        <v>62</v>
      </c>
      <c r="F2739" s="8">
        <v>0</v>
      </c>
      <c r="G2739" s="8">
        <v>3</v>
      </c>
      <c r="H2739" s="6" t="s">
        <v>344</v>
      </c>
      <c r="I2739" s="176" t="s">
        <v>11389</v>
      </c>
      <c r="J2739" s="176" t="s">
        <v>11389</v>
      </c>
      <c r="K2739" s="176" t="s">
        <v>11388</v>
      </c>
      <c r="L2739" s="8">
        <v>14</v>
      </c>
      <c r="M2739" s="116"/>
      <c r="P27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&lt;tr&gt;&lt;td&gt;62006-0000&lt;/td&gt;&lt;td&gt;Concrete masonry units&lt;/td&gt;&lt;td&gt;m2&lt;/td&gt;&lt;td&gt;CONCRETE MASONRY UNITS&lt;/td&gt;&lt;td&gt;SQYD&lt;/td&gt;&lt;td&gt;0&lt;/td&gt;&lt;td&gt;3&lt;/td&gt;&lt;td&gt;N&lt;/td&gt;&lt;td&gt; &lt;/td&gt;&lt;td&gt;&lt;/td&gt;&lt;/tr&gt;</v>
      </c>
      <c r="Q2739" s="106" t="str">
        <f>IF(PayItems[[#This Row],[Date Added / Modified]]&gt;0,TEXT(PayItems[[#This Row],[Date Added / Modified]],"m/d/yyy"),"")</f>
        <v/>
      </c>
    </row>
    <row r="2740" spans="1:17" x14ac:dyDescent="0.2">
      <c r="A2740" s="6" t="s">
        <v>3907</v>
      </c>
      <c r="B2740" s="6" t="s">
        <v>3830</v>
      </c>
      <c r="C2740" s="6" t="s">
        <v>110</v>
      </c>
      <c r="D2740" s="6" t="s">
        <v>3831</v>
      </c>
      <c r="E2740" s="8" t="s">
        <v>63</v>
      </c>
      <c r="F2740" s="8">
        <v>0</v>
      </c>
      <c r="G2740" s="8">
        <v>3</v>
      </c>
      <c r="H2740" s="6" t="s">
        <v>344</v>
      </c>
      <c r="I2740" s="176" t="s">
        <v>11389</v>
      </c>
      <c r="J2740" s="176" t="s">
        <v>11389</v>
      </c>
      <c r="K2740" s="176" t="s">
        <v>11388</v>
      </c>
      <c r="L2740" s="8">
        <v>14</v>
      </c>
      <c r="M2740" s="116"/>
      <c r="P27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&lt;tr&gt;&lt;td&gt;62010-0000&lt;/td&gt;&lt;td&gt;Stone masonry&lt;/td&gt;&lt;td&gt;m&lt;/td&gt;&lt;td&gt;STONE MASONRY&lt;/td&gt;&lt;td&gt;LNFT&lt;/td&gt;&lt;td&gt;0&lt;/td&gt;&lt;td&gt;3&lt;/td&gt;&lt;td&gt;N&lt;/td&gt;&lt;td&gt; &lt;/td&gt;&lt;td&gt;&lt;/td&gt;&lt;/tr&gt;</v>
      </c>
      <c r="Q2740" s="106" t="str">
        <f>IF(PayItems[[#This Row],[Date Added / Modified]]&gt;0,TEXT(PayItems[[#This Row],[Date Added / Modified]],"m/d/yyy"),"")</f>
        <v/>
      </c>
    </row>
    <row r="2741" spans="1:17" x14ac:dyDescent="0.2">
      <c r="A2741" s="6" t="s">
        <v>3908</v>
      </c>
      <c r="B2741" s="6" t="s">
        <v>10311</v>
      </c>
      <c r="C2741" s="6" t="s">
        <v>110</v>
      </c>
      <c r="D2741" s="6" t="s">
        <v>10582</v>
      </c>
      <c r="E2741" s="8" t="s">
        <v>63</v>
      </c>
      <c r="F2741" s="8">
        <v>0</v>
      </c>
      <c r="G2741" s="8">
        <v>3</v>
      </c>
      <c r="H2741" s="6" t="s">
        <v>344</v>
      </c>
      <c r="I2741" s="176" t="s">
        <v>11389</v>
      </c>
      <c r="J2741" s="176" t="s">
        <v>11389</v>
      </c>
      <c r="K2741" s="176" t="s">
        <v>11388</v>
      </c>
      <c r="L2741" s="8">
        <v>14</v>
      </c>
      <c r="M2741" s="116"/>
      <c r="P27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&lt;tr&gt;&lt;td&gt;62010-1000&lt;/td&gt;&lt;td&gt;Stone masonry guardwall&lt;/td&gt;&lt;td&gt;m&lt;/td&gt;&lt;td&gt;STONE MASONRY GUARDWALL&lt;/td&gt;&lt;td&gt;LNFT&lt;/td&gt;&lt;td&gt;0&lt;/td&gt;&lt;td&gt;3&lt;/td&gt;&lt;td&gt;N&lt;/td&gt;&lt;td&gt; &lt;/td&gt;&lt;td&gt;&lt;/td&gt;&lt;/tr&gt;</v>
      </c>
      <c r="Q2741" s="106" t="str">
        <f>IF(PayItems[[#This Row],[Date Added / Modified]]&gt;0,TEXT(PayItems[[#This Row],[Date Added / Modified]],"m/d/yyy"),"")</f>
        <v/>
      </c>
    </row>
    <row r="2742" spans="1:17" x14ac:dyDescent="0.2">
      <c r="A2742" s="6" t="s">
        <v>3909</v>
      </c>
      <c r="B2742" s="6" t="s">
        <v>3910</v>
      </c>
      <c r="C2742" s="6" t="s">
        <v>110</v>
      </c>
      <c r="D2742" s="6" t="s">
        <v>3911</v>
      </c>
      <c r="E2742" s="8" t="s">
        <v>63</v>
      </c>
      <c r="F2742" s="8">
        <v>0</v>
      </c>
      <c r="G2742" s="8">
        <v>3</v>
      </c>
      <c r="H2742" s="6" t="s">
        <v>344</v>
      </c>
      <c r="I2742" s="176" t="s">
        <v>11389</v>
      </c>
      <c r="J2742" s="176" t="s">
        <v>11389</v>
      </c>
      <c r="K2742" s="176" t="s">
        <v>11388</v>
      </c>
      <c r="L2742" s="8">
        <v>14</v>
      </c>
      <c r="M2742" s="116"/>
      <c r="P27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&lt;tr&gt;&lt;td&gt;62010-2000&lt;/td&gt;&lt;td&gt;Stone masonry anchor slab guardwall&lt;/td&gt;&lt;td&gt;m&lt;/td&gt;&lt;td&gt;STONE MASONRY ANCHOR SLAB GUARDWALL&lt;/td&gt;&lt;td&gt;LNFT&lt;/td&gt;&lt;td&gt;0&lt;/td&gt;&lt;td&gt;3&lt;/td&gt;&lt;td&gt;N&lt;/td&gt;&lt;td&gt; &lt;/td&gt;&lt;td&gt;&lt;/td&gt;&lt;/tr&gt;</v>
      </c>
      <c r="Q2742" s="106" t="str">
        <f>IF(PayItems[[#This Row],[Date Added / Modified]]&gt;0,TEXT(PayItems[[#This Row],[Date Added / Modified]],"m/d/yyy"),"")</f>
        <v/>
      </c>
    </row>
    <row r="2743" spans="1:17" x14ac:dyDescent="0.2">
      <c r="A2743" s="6" t="s">
        <v>3912</v>
      </c>
      <c r="B2743" s="6" t="s">
        <v>10312</v>
      </c>
      <c r="C2743" s="6" t="s">
        <v>110</v>
      </c>
      <c r="D2743" s="6" t="s">
        <v>10583</v>
      </c>
      <c r="E2743" s="8" t="s">
        <v>63</v>
      </c>
      <c r="F2743" s="8">
        <v>0</v>
      </c>
      <c r="G2743" s="8">
        <v>3</v>
      </c>
      <c r="H2743" s="6" t="s">
        <v>344</v>
      </c>
      <c r="I2743" s="176" t="s">
        <v>11389</v>
      </c>
      <c r="J2743" s="176" t="s">
        <v>11389</v>
      </c>
      <c r="K2743" s="176" t="s">
        <v>11388</v>
      </c>
      <c r="L2743" s="8">
        <v>14</v>
      </c>
      <c r="M2743" s="116"/>
      <c r="P27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&lt;tr&gt;&lt;td&gt;62010-3000&lt;/td&gt;&lt;td&gt;Stone masonry guardwall type 1&lt;/td&gt;&lt;td&gt;m&lt;/td&gt;&lt;td&gt;STONE MASONRY GUARDWALL TYPE 1&lt;/td&gt;&lt;td&gt;LNFT&lt;/td&gt;&lt;td&gt;0&lt;/td&gt;&lt;td&gt;3&lt;/td&gt;&lt;td&gt;N&lt;/td&gt;&lt;td&gt; &lt;/td&gt;&lt;td&gt;&lt;/td&gt;&lt;/tr&gt;</v>
      </c>
      <c r="Q2743" s="106" t="str">
        <f>IF(PayItems[[#This Row],[Date Added / Modified]]&gt;0,TEXT(PayItems[[#This Row],[Date Added / Modified]],"m/d/yyy"),"")</f>
        <v/>
      </c>
    </row>
    <row r="2744" spans="1:17" x14ac:dyDescent="0.2">
      <c r="A2744" s="6" t="s">
        <v>3913</v>
      </c>
      <c r="B2744" s="6" t="s">
        <v>10313</v>
      </c>
      <c r="C2744" s="6" t="s">
        <v>110</v>
      </c>
      <c r="D2744" s="6" t="s">
        <v>10584</v>
      </c>
      <c r="E2744" s="8" t="s">
        <v>63</v>
      </c>
      <c r="F2744" s="8">
        <v>0</v>
      </c>
      <c r="G2744" s="8">
        <v>3</v>
      </c>
      <c r="H2744" s="6" t="s">
        <v>344</v>
      </c>
      <c r="I2744" s="176" t="s">
        <v>11389</v>
      </c>
      <c r="J2744" s="176" t="s">
        <v>11389</v>
      </c>
      <c r="K2744" s="176" t="s">
        <v>11388</v>
      </c>
      <c r="L2744" s="8">
        <v>14</v>
      </c>
      <c r="M2744" s="116"/>
      <c r="P27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&lt;tr&gt;&lt;td&gt;62010-4000&lt;/td&gt;&lt;td&gt;Stone masonry guardwall type 2&lt;/td&gt;&lt;td&gt;m&lt;/td&gt;&lt;td&gt;STONE MASONRY GUARDWALL TYPE 2&lt;/td&gt;&lt;td&gt;LNFT&lt;/td&gt;&lt;td&gt;0&lt;/td&gt;&lt;td&gt;3&lt;/td&gt;&lt;td&gt;N&lt;/td&gt;&lt;td&gt; &lt;/td&gt;&lt;td&gt;&lt;/td&gt;&lt;/tr&gt;</v>
      </c>
      <c r="Q2744" s="106" t="str">
        <f>IF(PayItems[[#This Row],[Date Added / Modified]]&gt;0,TEXT(PayItems[[#This Row],[Date Added / Modified]],"m/d/yyy"),"")</f>
        <v/>
      </c>
    </row>
    <row r="2745" spans="1:17" x14ac:dyDescent="0.2">
      <c r="A2745" s="6" t="s">
        <v>3914</v>
      </c>
      <c r="B2745" s="6" t="s">
        <v>10314</v>
      </c>
      <c r="C2745" s="6" t="s">
        <v>110</v>
      </c>
      <c r="D2745" s="6" t="s">
        <v>10585</v>
      </c>
      <c r="E2745" s="8" t="s">
        <v>63</v>
      </c>
      <c r="F2745" s="8">
        <v>0</v>
      </c>
      <c r="G2745" s="8">
        <v>3</v>
      </c>
      <c r="H2745" s="6" t="s">
        <v>344</v>
      </c>
      <c r="I2745" s="176" t="s">
        <v>11389</v>
      </c>
      <c r="J2745" s="176" t="s">
        <v>11389</v>
      </c>
      <c r="K2745" s="176" t="s">
        <v>11388</v>
      </c>
      <c r="L2745" s="8">
        <v>14</v>
      </c>
      <c r="M2745" s="116"/>
      <c r="P27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&lt;tr&gt;&lt;td&gt;62010-5000&lt;/td&gt;&lt;td&gt;Stone masonry guardwall type 3&lt;/td&gt;&lt;td&gt;m&lt;/td&gt;&lt;td&gt;STONE MASONRY GUARDWALL TYPE 3&lt;/td&gt;&lt;td&gt;LNFT&lt;/td&gt;&lt;td&gt;0&lt;/td&gt;&lt;td&gt;3&lt;/td&gt;&lt;td&gt;N&lt;/td&gt;&lt;td&gt; &lt;/td&gt;&lt;td&gt;&lt;/td&gt;&lt;/tr&gt;</v>
      </c>
      <c r="Q2745" s="106" t="str">
        <f>IF(PayItems[[#This Row],[Date Added / Modified]]&gt;0,TEXT(PayItems[[#This Row],[Date Added / Modified]],"m/d/yyy"),"")</f>
        <v/>
      </c>
    </row>
    <row r="2746" spans="1:17" x14ac:dyDescent="0.2">
      <c r="A2746" s="6" t="s">
        <v>3915</v>
      </c>
      <c r="B2746" s="6" t="s">
        <v>10315</v>
      </c>
      <c r="C2746" s="6" t="s">
        <v>110</v>
      </c>
      <c r="D2746" s="6" t="s">
        <v>10586</v>
      </c>
      <c r="E2746" s="8" t="s">
        <v>63</v>
      </c>
      <c r="F2746" s="8">
        <v>0</v>
      </c>
      <c r="G2746" s="8">
        <v>3</v>
      </c>
      <c r="H2746" s="6" t="s">
        <v>344</v>
      </c>
      <c r="I2746" s="176" t="s">
        <v>11389</v>
      </c>
      <c r="J2746" s="176" t="s">
        <v>11389</v>
      </c>
      <c r="K2746" s="176" t="s">
        <v>11388</v>
      </c>
      <c r="L2746" s="8">
        <v>14</v>
      </c>
      <c r="M2746" s="116"/>
      <c r="P27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&lt;tr&gt;&lt;td&gt;62010-6000&lt;/td&gt;&lt;td&gt;Stone masonry guardwall type 4&lt;/td&gt;&lt;td&gt;m&lt;/td&gt;&lt;td&gt;STONE MASONRY GUARDWALL TYPE 4&lt;/td&gt;&lt;td&gt;LNFT&lt;/td&gt;&lt;td&gt;0&lt;/td&gt;&lt;td&gt;3&lt;/td&gt;&lt;td&gt;N&lt;/td&gt;&lt;td&gt; &lt;/td&gt;&lt;td&gt;&lt;/td&gt;&lt;/tr&gt;</v>
      </c>
      <c r="Q2746" s="106" t="str">
        <f>IF(PayItems[[#This Row],[Date Added / Modified]]&gt;0,TEXT(PayItems[[#This Row],[Date Added / Modified]],"m/d/yyy"),"")</f>
        <v/>
      </c>
    </row>
    <row r="2747" spans="1:17" x14ac:dyDescent="0.2">
      <c r="A2747" s="6" t="s">
        <v>3916</v>
      </c>
      <c r="B2747" s="6" t="s">
        <v>3917</v>
      </c>
      <c r="C2747" s="6" t="s">
        <v>110</v>
      </c>
      <c r="D2747" s="6" t="s">
        <v>3918</v>
      </c>
      <c r="E2747" s="8" t="s">
        <v>63</v>
      </c>
      <c r="F2747" s="8">
        <v>0</v>
      </c>
      <c r="G2747" s="8">
        <v>3</v>
      </c>
      <c r="H2747" s="6" t="s">
        <v>344</v>
      </c>
      <c r="I2747" s="176" t="s">
        <v>11389</v>
      </c>
      <c r="J2747" s="176" t="s">
        <v>11389</v>
      </c>
      <c r="K2747" s="176" t="s">
        <v>11388</v>
      </c>
      <c r="L2747" s="8">
        <v>14</v>
      </c>
      <c r="M2747" s="116"/>
      <c r="P27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&lt;tr&gt;&lt;td&gt;62010-7000&lt;/td&gt;&lt;td&gt;Stone masonry parapet&lt;/td&gt;&lt;td&gt;m&lt;/td&gt;&lt;td&gt;STONE MASONRY PARAPET&lt;/td&gt;&lt;td&gt;LNFT&lt;/td&gt;&lt;td&gt;0&lt;/td&gt;&lt;td&gt;3&lt;/td&gt;&lt;td&gt;N&lt;/td&gt;&lt;td&gt; &lt;/td&gt;&lt;td&gt;&lt;/td&gt;&lt;/tr&gt;</v>
      </c>
      <c r="Q2747" s="106" t="str">
        <f>IF(PayItems[[#This Row],[Date Added / Modified]]&gt;0,TEXT(PayItems[[#This Row],[Date Added / Modified]],"m/d/yyy"),"")</f>
        <v/>
      </c>
    </row>
    <row r="2748" spans="1:17" x14ac:dyDescent="0.2">
      <c r="A2748" s="6" t="s">
        <v>3919</v>
      </c>
      <c r="B2748" s="6" t="s">
        <v>3920</v>
      </c>
      <c r="C2748" s="6" t="s">
        <v>6</v>
      </c>
      <c r="D2748" s="6" t="s">
        <v>3921</v>
      </c>
      <c r="E2748" s="8" t="s">
        <v>59</v>
      </c>
      <c r="F2748" s="8">
        <v>0</v>
      </c>
      <c r="G2748" s="8">
        <v>3</v>
      </c>
      <c r="H2748" s="6" t="s">
        <v>344</v>
      </c>
      <c r="I2748" s="176" t="s">
        <v>11389</v>
      </c>
      <c r="J2748" s="176" t="s">
        <v>11389</v>
      </c>
      <c r="K2748" s="176" t="s">
        <v>11388</v>
      </c>
      <c r="L2748" s="8">
        <v>14</v>
      </c>
      <c r="M2748" s="116"/>
      <c r="P27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&lt;tr&gt;&lt;td&gt;62011-0100&lt;/td&gt;&lt;td&gt;Stone masonry headwall for 300mm pipe culvert&lt;/td&gt;&lt;td&gt;Each&lt;/td&gt;&lt;td&gt;STONE MASONRY HEADWALL FOR 12-INCH PIPE CULVERT&lt;/td&gt;&lt;td&gt;EACH&lt;/td&gt;&lt;td&gt;0&lt;/td&gt;&lt;td&gt;3&lt;/td&gt;&lt;td&gt;N&lt;/td&gt;&lt;td&gt; &lt;/td&gt;&lt;td&gt;&lt;/td&gt;&lt;/tr&gt;</v>
      </c>
      <c r="Q2748" s="106" t="str">
        <f>IF(PayItems[[#This Row],[Date Added / Modified]]&gt;0,TEXT(PayItems[[#This Row],[Date Added / Modified]],"m/d/yyy"),"")</f>
        <v/>
      </c>
    </row>
    <row r="2749" spans="1:17" x14ac:dyDescent="0.2">
      <c r="A2749" s="6" t="s">
        <v>3922</v>
      </c>
      <c r="B2749" s="6" t="s">
        <v>3923</v>
      </c>
      <c r="C2749" s="6" t="s">
        <v>6</v>
      </c>
      <c r="D2749" s="6" t="s">
        <v>3924</v>
      </c>
      <c r="E2749" s="8" t="s">
        <v>59</v>
      </c>
      <c r="F2749" s="8">
        <v>0</v>
      </c>
      <c r="G2749" s="8">
        <v>3</v>
      </c>
      <c r="H2749" s="6" t="s">
        <v>344</v>
      </c>
      <c r="I2749" s="176" t="s">
        <v>11389</v>
      </c>
      <c r="J2749" s="176" t="s">
        <v>11389</v>
      </c>
      <c r="K2749" s="176" t="s">
        <v>11388</v>
      </c>
      <c r="L2749" s="8">
        <v>14</v>
      </c>
      <c r="M2749" s="116"/>
      <c r="P27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&lt;tr&gt;&lt;td&gt;62011-0200&lt;/td&gt;&lt;td&gt;Stone masonry headwall for 375mm pipe culvert&lt;/td&gt;&lt;td&gt;Each&lt;/td&gt;&lt;td&gt;STONE MASONRY HEADWALL FOR 15-INCH PIPE CULVERT&lt;/td&gt;&lt;td&gt;EACH&lt;/td&gt;&lt;td&gt;0&lt;/td&gt;&lt;td&gt;3&lt;/td&gt;&lt;td&gt;N&lt;/td&gt;&lt;td&gt; &lt;/td&gt;&lt;td&gt;&lt;/td&gt;&lt;/tr&gt;</v>
      </c>
      <c r="Q2749" s="106" t="str">
        <f>IF(PayItems[[#This Row],[Date Added / Modified]]&gt;0,TEXT(PayItems[[#This Row],[Date Added / Modified]],"m/d/yyy"),"")</f>
        <v/>
      </c>
    </row>
    <row r="2750" spans="1:17" x14ac:dyDescent="0.2">
      <c r="A2750" s="6" t="s">
        <v>3925</v>
      </c>
      <c r="B2750" s="6" t="s">
        <v>3926</v>
      </c>
      <c r="C2750" s="6" t="s">
        <v>6</v>
      </c>
      <c r="D2750" s="6" t="s">
        <v>3927</v>
      </c>
      <c r="E2750" s="8" t="s">
        <v>59</v>
      </c>
      <c r="F2750" s="8">
        <v>0</v>
      </c>
      <c r="G2750" s="8">
        <v>3</v>
      </c>
      <c r="H2750" s="6" t="s">
        <v>344</v>
      </c>
      <c r="I2750" s="176" t="s">
        <v>11389</v>
      </c>
      <c r="J2750" s="176" t="s">
        <v>11389</v>
      </c>
      <c r="K2750" s="176" t="s">
        <v>11388</v>
      </c>
      <c r="L2750" s="8">
        <v>14</v>
      </c>
      <c r="M2750" s="116"/>
      <c r="P27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&lt;tr&gt;&lt;td&gt;62011-0300&lt;/td&gt;&lt;td&gt;Stone masonry headwall for 450mm pipe culvert&lt;/td&gt;&lt;td&gt;Each&lt;/td&gt;&lt;td&gt;STONE MASONRY HEADWALL FOR 18-INCH PIPE CULVERT&lt;/td&gt;&lt;td&gt;EACH&lt;/td&gt;&lt;td&gt;0&lt;/td&gt;&lt;td&gt;3&lt;/td&gt;&lt;td&gt;N&lt;/td&gt;&lt;td&gt; &lt;/td&gt;&lt;td&gt;&lt;/td&gt;&lt;/tr&gt;</v>
      </c>
      <c r="Q2750" s="106" t="str">
        <f>IF(PayItems[[#This Row],[Date Added / Modified]]&gt;0,TEXT(PayItems[[#This Row],[Date Added / Modified]],"m/d/yyy"),"")</f>
        <v/>
      </c>
    </row>
    <row r="2751" spans="1:17" x14ac:dyDescent="0.2">
      <c r="A2751" s="6" t="s">
        <v>3928</v>
      </c>
      <c r="B2751" s="6" t="s">
        <v>3929</v>
      </c>
      <c r="C2751" s="6" t="s">
        <v>6</v>
      </c>
      <c r="D2751" s="6" t="s">
        <v>3930</v>
      </c>
      <c r="E2751" s="8" t="s">
        <v>59</v>
      </c>
      <c r="F2751" s="8">
        <v>0</v>
      </c>
      <c r="G2751" s="8">
        <v>3</v>
      </c>
      <c r="H2751" s="6" t="s">
        <v>344</v>
      </c>
      <c r="I2751" s="176" t="s">
        <v>11389</v>
      </c>
      <c r="J2751" s="176" t="s">
        <v>11389</v>
      </c>
      <c r="K2751" s="176" t="s">
        <v>11388</v>
      </c>
      <c r="L2751" s="8">
        <v>14</v>
      </c>
      <c r="M2751" s="116"/>
      <c r="P27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&lt;tr&gt;&lt;td&gt;62011-0400&lt;/td&gt;&lt;td&gt;Stone masonry headwall for 525mm pipe culvert&lt;/td&gt;&lt;td&gt;Each&lt;/td&gt;&lt;td&gt;STONE MASONRY HEADWALL FOR 21-INCH PIPE CULVERT&lt;/td&gt;&lt;td&gt;EACH&lt;/td&gt;&lt;td&gt;0&lt;/td&gt;&lt;td&gt;3&lt;/td&gt;&lt;td&gt;N&lt;/td&gt;&lt;td&gt; &lt;/td&gt;&lt;td&gt;&lt;/td&gt;&lt;/tr&gt;</v>
      </c>
      <c r="Q2751" s="106" t="str">
        <f>IF(PayItems[[#This Row],[Date Added / Modified]]&gt;0,TEXT(PayItems[[#This Row],[Date Added / Modified]],"m/d/yyy"),"")</f>
        <v/>
      </c>
    </row>
    <row r="2752" spans="1:17" x14ac:dyDescent="0.2">
      <c r="A2752" s="6" t="s">
        <v>3931</v>
      </c>
      <c r="B2752" s="6" t="s">
        <v>3932</v>
      </c>
      <c r="C2752" s="6" t="s">
        <v>6</v>
      </c>
      <c r="D2752" s="6" t="s">
        <v>3933</v>
      </c>
      <c r="E2752" s="8" t="s">
        <v>59</v>
      </c>
      <c r="F2752" s="8">
        <v>0</v>
      </c>
      <c r="G2752" s="8">
        <v>3</v>
      </c>
      <c r="H2752" s="6" t="s">
        <v>344</v>
      </c>
      <c r="I2752" s="176" t="s">
        <v>11389</v>
      </c>
      <c r="J2752" s="176" t="s">
        <v>11389</v>
      </c>
      <c r="K2752" s="176" t="s">
        <v>11388</v>
      </c>
      <c r="L2752" s="8">
        <v>14</v>
      </c>
      <c r="M2752" s="116"/>
      <c r="P27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&lt;tr&gt;&lt;td&gt;62011-0500&lt;/td&gt;&lt;td&gt;Stone masonry headwall for 600mm pipe culvert&lt;/td&gt;&lt;td&gt;Each&lt;/td&gt;&lt;td&gt;STONE MASONRY HEADWALL FOR 24-INCH PIPE CULVERT&lt;/td&gt;&lt;td&gt;EACH&lt;/td&gt;&lt;td&gt;0&lt;/td&gt;&lt;td&gt;3&lt;/td&gt;&lt;td&gt;N&lt;/td&gt;&lt;td&gt; &lt;/td&gt;&lt;td&gt;&lt;/td&gt;&lt;/tr&gt;</v>
      </c>
      <c r="Q2752" s="106" t="str">
        <f>IF(PayItems[[#This Row],[Date Added / Modified]]&gt;0,TEXT(PayItems[[#This Row],[Date Added / Modified]],"m/d/yyy"),"")</f>
        <v/>
      </c>
    </row>
    <row r="2753" spans="1:17" customFormat="1" x14ac:dyDescent="0.2">
      <c r="A2753" s="6" t="s">
        <v>3934</v>
      </c>
      <c r="B2753" s="6" t="s">
        <v>3935</v>
      </c>
      <c r="C2753" s="6" t="s">
        <v>6</v>
      </c>
      <c r="D2753" s="6" t="s">
        <v>3936</v>
      </c>
      <c r="E2753" s="8" t="s">
        <v>59</v>
      </c>
      <c r="F2753" s="8">
        <v>0</v>
      </c>
      <c r="G2753" s="8">
        <v>3</v>
      </c>
      <c r="H2753" s="6" t="s">
        <v>344</v>
      </c>
      <c r="I2753" s="176" t="s">
        <v>11389</v>
      </c>
      <c r="J2753" s="176" t="s">
        <v>11389</v>
      </c>
      <c r="K2753" s="176" t="s">
        <v>11388</v>
      </c>
      <c r="L2753" s="8">
        <v>14</v>
      </c>
      <c r="M2753" s="116"/>
      <c r="N2753" s="6"/>
      <c r="O2753" s="6"/>
      <c r="P27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&lt;tr&gt;&lt;td&gt;62011-0600&lt;/td&gt;&lt;td&gt;Stone masonry headwall for 750mm pipe culvert&lt;/td&gt;&lt;td&gt;Each&lt;/td&gt;&lt;td&gt;STONE MASONRY HEADWALL FOR 30-INCH PIPE CULVERT&lt;/td&gt;&lt;td&gt;EACH&lt;/td&gt;&lt;td&gt;0&lt;/td&gt;&lt;td&gt;3&lt;/td&gt;&lt;td&gt;N&lt;/td&gt;&lt;td&gt; &lt;/td&gt;&lt;td&gt;&lt;/td&gt;&lt;/tr&gt;</v>
      </c>
      <c r="Q2753" s="106" t="str">
        <f>IF(PayItems[[#This Row],[Date Added / Modified]]&gt;0,TEXT(PayItems[[#This Row],[Date Added / Modified]],"m/d/yyy"),"")</f>
        <v/>
      </c>
    </row>
    <row r="2754" spans="1:17" x14ac:dyDescent="0.2">
      <c r="A2754" s="6" t="s">
        <v>3937</v>
      </c>
      <c r="B2754" s="6" t="s">
        <v>3938</v>
      </c>
      <c r="C2754" s="6" t="s">
        <v>6</v>
      </c>
      <c r="D2754" s="6" t="s">
        <v>3939</v>
      </c>
      <c r="E2754" s="8" t="s">
        <v>59</v>
      </c>
      <c r="F2754" s="8">
        <v>0</v>
      </c>
      <c r="G2754" s="8">
        <v>3</v>
      </c>
      <c r="H2754" s="6" t="s">
        <v>344</v>
      </c>
      <c r="I2754" s="176" t="s">
        <v>11389</v>
      </c>
      <c r="J2754" s="176" t="s">
        <v>11389</v>
      </c>
      <c r="K2754" s="176" t="s">
        <v>11388</v>
      </c>
      <c r="L2754" s="8">
        <v>14</v>
      </c>
      <c r="M2754" s="116"/>
      <c r="P27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&lt;tr&gt;&lt;td&gt;62011-0700&lt;/td&gt;&lt;td&gt;Stone masonry headwall for 900mm pipe culvert&lt;/td&gt;&lt;td&gt;Each&lt;/td&gt;&lt;td&gt;STONE MASONRY HEADWALL FOR 36-INCH PIPE CULVERT&lt;/td&gt;&lt;td&gt;EACH&lt;/td&gt;&lt;td&gt;0&lt;/td&gt;&lt;td&gt;3&lt;/td&gt;&lt;td&gt;N&lt;/td&gt;&lt;td&gt; &lt;/td&gt;&lt;td&gt;&lt;/td&gt;&lt;/tr&gt;</v>
      </c>
      <c r="Q2754" s="106" t="str">
        <f>IF(PayItems[[#This Row],[Date Added / Modified]]&gt;0,TEXT(PayItems[[#This Row],[Date Added / Modified]],"m/d/yyy"),"")</f>
        <v/>
      </c>
    </row>
    <row r="2755" spans="1:17" x14ac:dyDescent="0.2">
      <c r="A2755" s="6" t="s">
        <v>3940</v>
      </c>
      <c r="B2755" s="6" t="s">
        <v>3941</v>
      </c>
      <c r="C2755" s="6" t="s">
        <v>6</v>
      </c>
      <c r="D2755" s="6" t="s">
        <v>3942</v>
      </c>
      <c r="E2755" s="8" t="s">
        <v>59</v>
      </c>
      <c r="F2755" s="8">
        <v>0</v>
      </c>
      <c r="G2755" s="8">
        <v>3</v>
      </c>
      <c r="H2755" s="6" t="s">
        <v>344</v>
      </c>
      <c r="I2755" s="176" t="s">
        <v>11389</v>
      </c>
      <c r="J2755" s="176" t="s">
        <v>11389</v>
      </c>
      <c r="K2755" s="176" t="s">
        <v>11388</v>
      </c>
      <c r="L2755" s="8">
        <v>14</v>
      </c>
      <c r="M2755" s="116"/>
      <c r="P27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&lt;tr&gt;&lt;td&gt;62011-0800&lt;/td&gt;&lt;td&gt;Stone masonry headwall for 1050mm pipe culvert&lt;/td&gt;&lt;td&gt;Each&lt;/td&gt;&lt;td&gt;STONE MASONRY HEADWALL FOR 42-INCH PIPE CULVERT&lt;/td&gt;&lt;td&gt;EACH&lt;/td&gt;&lt;td&gt;0&lt;/td&gt;&lt;td&gt;3&lt;/td&gt;&lt;td&gt;N&lt;/td&gt;&lt;td&gt; &lt;/td&gt;&lt;td&gt;&lt;/td&gt;&lt;/tr&gt;</v>
      </c>
      <c r="Q2755" s="106" t="str">
        <f>IF(PayItems[[#This Row],[Date Added / Modified]]&gt;0,TEXT(PayItems[[#This Row],[Date Added / Modified]],"m/d/yyy"),"")</f>
        <v/>
      </c>
    </row>
    <row r="2756" spans="1:17" x14ac:dyDescent="0.2">
      <c r="A2756" s="6" t="s">
        <v>3943</v>
      </c>
      <c r="B2756" s="6" t="s">
        <v>3944</v>
      </c>
      <c r="C2756" s="6" t="s">
        <v>6</v>
      </c>
      <c r="D2756" s="6" t="s">
        <v>3945</v>
      </c>
      <c r="E2756" s="8" t="s">
        <v>59</v>
      </c>
      <c r="F2756" s="8">
        <v>0</v>
      </c>
      <c r="G2756" s="8">
        <v>3</v>
      </c>
      <c r="H2756" s="6" t="s">
        <v>344</v>
      </c>
      <c r="I2756" s="176" t="s">
        <v>11389</v>
      </c>
      <c r="J2756" s="176" t="s">
        <v>11389</v>
      </c>
      <c r="K2756" s="176" t="s">
        <v>11388</v>
      </c>
      <c r="L2756" s="8">
        <v>14</v>
      </c>
      <c r="M2756" s="116"/>
      <c r="P27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&lt;tr&gt;&lt;td&gt;62011-0900&lt;/td&gt;&lt;td&gt;Stone masonry headwall for 1200mm pipe culvert&lt;/td&gt;&lt;td&gt;Each&lt;/td&gt;&lt;td&gt;STONE MASONRY HEADWALL FOR 48-INCH PIPE CULVERT&lt;/td&gt;&lt;td&gt;EACH&lt;/td&gt;&lt;td&gt;0&lt;/td&gt;&lt;td&gt;3&lt;/td&gt;&lt;td&gt;N&lt;/td&gt;&lt;td&gt; &lt;/td&gt;&lt;td&gt;&lt;/td&gt;&lt;/tr&gt;</v>
      </c>
      <c r="Q2756" s="106" t="str">
        <f>IF(PayItems[[#This Row],[Date Added / Modified]]&gt;0,TEXT(PayItems[[#This Row],[Date Added / Modified]],"m/d/yyy"),"")</f>
        <v/>
      </c>
    </row>
    <row r="2757" spans="1:17" x14ac:dyDescent="0.2">
      <c r="A2757" s="6" t="s">
        <v>3946</v>
      </c>
      <c r="B2757" s="6" t="s">
        <v>3947</v>
      </c>
      <c r="C2757" s="6" t="s">
        <v>6</v>
      </c>
      <c r="D2757" s="6" t="s">
        <v>3948</v>
      </c>
      <c r="E2757" s="8" t="s">
        <v>59</v>
      </c>
      <c r="F2757" s="8">
        <v>0</v>
      </c>
      <c r="G2757" s="8">
        <v>3</v>
      </c>
      <c r="H2757" s="6" t="s">
        <v>344</v>
      </c>
      <c r="I2757" s="176" t="s">
        <v>11389</v>
      </c>
      <c r="J2757" s="176" t="s">
        <v>11389</v>
      </c>
      <c r="K2757" s="176" t="s">
        <v>11388</v>
      </c>
      <c r="L2757" s="8">
        <v>14</v>
      </c>
      <c r="M2757" s="116"/>
      <c r="P27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&lt;tr&gt;&lt;td&gt;62011-1000&lt;/td&gt;&lt;td&gt;Stone masonry headwall for 1350mm pipe culvert&lt;/td&gt;&lt;td&gt;Each&lt;/td&gt;&lt;td&gt;STONE MASONRY HEADWALL FOR 54-INCH PIPE CULVERT&lt;/td&gt;&lt;td&gt;EACH&lt;/td&gt;&lt;td&gt;0&lt;/td&gt;&lt;td&gt;3&lt;/td&gt;&lt;td&gt;N&lt;/td&gt;&lt;td&gt; &lt;/td&gt;&lt;td&gt;&lt;/td&gt;&lt;/tr&gt;</v>
      </c>
      <c r="Q2757" s="106" t="str">
        <f>IF(PayItems[[#This Row],[Date Added / Modified]]&gt;0,TEXT(PayItems[[#This Row],[Date Added / Modified]],"m/d/yyy"),"")</f>
        <v/>
      </c>
    </row>
    <row r="2758" spans="1:17" x14ac:dyDescent="0.2">
      <c r="A2758" s="6" t="s">
        <v>3949</v>
      </c>
      <c r="B2758" s="6" t="s">
        <v>3950</v>
      </c>
      <c r="C2758" s="6" t="s">
        <v>6</v>
      </c>
      <c r="D2758" s="6" t="s">
        <v>3951</v>
      </c>
      <c r="E2758" s="8" t="s">
        <v>59</v>
      </c>
      <c r="F2758" s="8">
        <v>0</v>
      </c>
      <c r="G2758" s="8">
        <v>3</v>
      </c>
      <c r="H2758" s="6" t="s">
        <v>344</v>
      </c>
      <c r="I2758" s="176" t="s">
        <v>11389</v>
      </c>
      <c r="J2758" s="176" t="s">
        <v>11389</v>
      </c>
      <c r="K2758" s="176" t="s">
        <v>11388</v>
      </c>
      <c r="L2758" s="8">
        <v>14</v>
      </c>
      <c r="M2758" s="116"/>
      <c r="P27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&lt;tr&gt;&lt;td&gt;62011-1100&lt;/td&gt;&lt;td&gt;Stone masonry headwall for 1500mm pipe culvert&lt;/td&gt;&lt;td&gt;Each&lt;/td&gt;&lt;td&gt;STONE MASONRY HEADWALL FOR 60-INCH PIPE CULVERT&lt;/td&gt;&lt;td&gt;EACH&lt;/td&gt;&lt;td&gt;0&lt;/td&gt;&lt;td&gt;3&lt;/td&gt;&lt;td&gt;N&lt;/td&gt;&lt;td&gt; &lt;/td&gt;&lt;td&gt;&lt;/td&gt;&lt;/tr&gt;</v>
      </c>
      <c r="Q2758" s="106" t="str">
        <f>IF(PayItems[[#This Row],[Date Added / Modified]]&gt;0,TEXT(PayItems[[#This Row],[Date Added / Modified]],"m/d/yyy"),"")</f>
        <v/>
      </c>
    </row>
    <row r="2759" spans="1:17" x14ac:dyDescent="0.2">
      <c r="A2759" s="6" t="s">
        <v>3952</v>
      </c>
      <c r="B2759" s="6" t="s">
        <v>3953</v>
      </c>
      <c r="C2759" s="6" t="s">
        <v>6</v>
      </c>
      <c r="D2759" s="6" t="s">
        <v>3954</v>
      </c>
      <c r="E2759" s="8" t="s">
        <v>59</v>
      </c>
      <c r="F2759" s="8">
        <v>0</v>
      </c>
      <c r="G2759" s="8">
        <v>3</v>
      </c>
      <c r="H2759" s="6" t="s">
        <v>344</v>
      </c>
      <c r="I2759" s="176" t="s">
        <v>11389</v>
      </c>
      <c r="J2759" s="176" t="s">
        <v>11389</v>
      </c>
      <c r="K2759" s="176" t="s">
        <v>11388</v>
      </c>
      <c r="L2759" s="8">
        <v>14</v>
      </c>
      <c r="M2759" s="116"/>
      <c r="P27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&lt;tr&gt;&lt;td&gt;62011-1200&lt;/td&gt;&lt;td&gt;Stone masonry headwall for 1650mm pipe culvert&lt;/td&gt;&lt;td&gt;Each&lt;/td&gt;&lt;td&gt;STONE MASONRY HEADWALL FOR 66-INCH PIPE CULVERT&lt;/td&gt;&lt;td&gt;EACH&lt;/td&gt;&lt;td&gt;0&lt;/td&gt;&lt;td&gt;3&lt;/td&gt;&lt;td&gt;N&lt;/td&gt;&lt;td&gt; &lt;/td&gt;&lt;td&gt;&lt;/td&gt;&lt;/tr&gt;</v>
      </c>
      <c r="Q2759" s="106" t="str">
        <f>IF(PayItems[[#This Row],[Date Added / Modified]]&gt;0,TEXT(PayItems[[#This Row],[Date Added / Modified]],"m/d/yyy"),"")</f>
        <v/>
      </c>
    </row>
    <row r="2760" spans="1:17" x14ac:dyDescent="0.2">
      <c r="A2760" s="6" t="s">
        <v>3955</v>
      </c>
      <c r="B2760" s="6" t="s">
        <v>3956</v>
      </c>
      <c r="C2760" s="6" t="s">
        <v>6</v>
      </c>
      <c r="D2760" s="6" t="s">
        <v>3957</v>
      </c>
      <c r="E2760" s="8" t="s">
        <v>59</v>
      </c>
      <c r="F2760" s="8">
        <v>0</v>
      </c>
      <c r="G2760" s="8">
        <v>3</v>
      </c>
      <c r="H2760" s="6" t="s">
        <v>344</v>
      </c>
      <c r="I2760" s="176" t="s">
        <v>11389</v>
      </c>
      <c r="J2760" s="176" t="s">
        <v>11389</v>
      </c>
      <c r="K2760" s="176" t="s">
        <v>11388</v>
      </c>
      <c r="L2760" s="8">
        <v>14</v>
      </c>
      <c r="M2760" s="116"/>
      <c r="P27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&lt;tr&gt;&lt;td&gt;62011-1300&lt;/td&gt;&lt;td&gt;Stone masonry headwall for 1800mm pipe culvert&lt;/td&gt;&lt;td&gt;Each&lt;/td&gt;&lt;td&gt;STONE MASONRY HEADWALL FOR 72-INCH PIPE CULVERT&lt;/td&gt;&lt;td&gt;EACH&lt;/td&gt;&lt;td&gt;0&lt;/td&gt;&lt;td&gt;3&lt;/td&gt;&lt;td&gt;N&lt;/td&gt;&lt;td&gt; &lt;/td&gt;&lt;td&gt;&lt;/td&gt;&lt;/tr&gt;</v>
      </c>
      <c r="Q2760" s="106" t="str">
        <f>IF(PayItems[[#This Row],[Date Added / Modified]]&gt;0,TEXT(PayItems[[#This Row],[Date Added / Modified]],"m/d/yyy"),"")</f>
        <v/>
      </c>
    </row>
    <row r="2761" spans="1:17" x14ac:dyDescent="0.2">
      <c r="A2761" s="6" t="s">
        <v>3958</v>
      </c>
      <c r="B2761" s="6" t="s">
        <v>3959</v>
      </c>
      <c r="C2761" s="6" t="s">
        <v>6</v>
      </c>
      <c r="D2761" s="6" t="s">
        <v>3960</v>
      </c>
      <c r="E2761" s="8" t="s">
        <v>59</v>
      </c>
      <c r="F2761" s="8">
        <v>0</v>
      </c>
      <c r="G2761" s="8">
        <v>3</v>
      </c>
      <c r="H2761" s="6" t="s">
        <v>344</v>
      </c>
      <c r="I2761" s="176" t="s">
        <v>11389</v>
      </c>
      <c r="J2761" s="176" t="s">
        <v>11389</v>
      </c>
      <c r="K2761" s="176" t="s">
        <v>11388</v>
      </c>
      <c r="L2761" s="8">
        <v>14</v>
      </c>
      <c r="M2761" s="116"/>
      <c r="P27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&lt;tr&gt;&lt;td&gt;62011-1400&lt;/td&gt;&lt;td&gt;Stone masonry headwall for double 300mm pipe culvert&lt;/td&gt;&lt;td&gt;Each&lt;/td&gt;&lt;td&gt;STONE MASONRY HEADWALL FOR DOUBLE 12-INCH PIPE CULVERT&lt;/td&gt;&lt;td&gt;EACH&lt;/td&gt;&lt;td&gt;0&lt;/td&gt;&lt;td&gt;3&lt;/td&gt;&lt;td&gt;N&lt;/td&gt;&lt;td&gt; &lt;/td&gt;&lt;td&gt;&lt;/td&gt;&lt;/tr&gt;</v>
      </c>
      <c r="Q2761" s="106" t="str">
        <f>IF(PayItems[[#This Row],[Date Added / Modified]]&gt;0,TEXT(PayItems[[#This Row],[Date Added / Modified]],"m/d/yyy"),"")</f>
        <v/>
      </c>
    </row>
    <row r="2762" spans="1:17" x14ac:dyDescent="0.2">
      <c r="A2762" s="6" t="s">
        <v>3961</v>
      </c>
      <c r="B2762" s="6" t="s">
        <v>3962</v>
      </c>
      <c r="C2762" s="6" t="s">
        <v>6</v>
      </c>
      <c r="D2762" s="6" t="s">
        <v>3963</v>
      </c>
      <c r="E2762" s="8" t="s">
        <v>59</v>
      </c>
      <c r="F2762" s="8">
        <v>0</v>
      </c>
      <c r="G2762" s="8">
        <v>3</v>
      </c>
      <c r="H2762" s="6" t="s">
        <v>344</v>
      </c>
      <c r="I2762" s="176" t="s">
        <v>11389</v>
      </c>
      <c r="J2762" s="176" t="s">
        <v>11389</v>
      </c>
      <c r="K2762" s="176" t="s">
        <v>11388</v>
      </c>
      <c r="L2762" s="8">
        <v>14</v>
      </c>
      <c r="M2762" s="116"/>
      <c r="P27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&lt;tr&gt;&lt;td&gt;62011-1500&lt;/td&gt;&lt;td&gt;Stone masonry headwall for double 375mm pipe culvert&lt;/td&gt;&lt;td&gt;Each&lt;/td&gt;&lt;td&gt;STONE MASONRY HEADWALL FOR DOUBLE 15-INCH PIPE CULVERT&lt;/td&gt;&lt;td&gt;EACH&lt;/td&gt;&lt;td&gt;0&lt;/td&gt;&lt;td&gt;3&lt;/td&gt;&lt;td&gt;N&lt;/td&gt;&lt;td&gt; &lt;/td&gt;&lt;td&gt;&lt;/td&gt;&lt;/tr&gt;</v>
      </c>
      <c r="Q2762" s="106" t="str">
        <f>IF(PayItems[[#This Row],[Date Added / Modified]]&gt;0,TEXT(PayItems[[#This Row],[Date Added / Modified]],"m/d/yyy"),"")</f>
        <v/>
      </c>
    </row>
    <row r="2763" spans="1:17" x14ac:dyDescent="0.2">
      <c r="A2763" s="6" t="s">
        <v>3964</v>
      </c>
      <c r="B2763" s="6" t="s">
        <v>3965</v>
      </c>
      <c r="C2763" s="6" t="s">
        <v>6</v>
      </c>
      <c r="D2763" s="6" t="s">
        <v>3966</v>
      </c>
      <c r="E2763" s="8" t="s">
        <v>59</v>
      </c>
      <c r="F2763" s="8">
        <v>0</v>
      </c>
      <c r="G2763" s="8">
        <v>3</v>
      </c>
      <c r="H2763" s="6" t="s">
        <v>344</v>
      </c>
      <c r="I2763" s="176" t="s">
        <v>11389</v>
      </c>
      <c r="J2763" s="176" t="s">
        <v>11389</v>
      </c>
      <c r="K2763" s="176" t="s">
        <v>11388</v>
      </c>
      <c r="L2763" s="8">
        <v>14</v>
      </c>
      <c r="M2763" s="116"/>
      <c r="P27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&lt;tr&gt;&lt;td&gt;62011-1600&lt;/td&gt;&lt;td&gt;Stone masonry headwall for double 450mm pipe culvert&lt;/td&gt;&lt;td&gt;Each&lt;/td&gt;&lt;td&gt;STONE MASONRY HEADWALL FOR DOUBLE 18-INCH PIPE CULVERT&lt;/td&gt;&lt;td&gt;EACH&lt;/td&gt;&lt;td&gt;0&lt;/td&gt;&lt;td&gt;3&lt;/td&gt;&lt;td&gt;N&lt;/td&gt;&lt;td&gt; &lt;/td&gt;&lt;td&gt;&lt;/td&gt;&lt;/tr&gt;</v>
      </c>
      <c r="Q2763" s="106" t="str">
        <f>IF(PayItems[[#This Row],[Date Added / Modified]]&gt;0,TEXT(PayItems[[#This Row],[Date Added / Modified]],"m/d/yyy"),"")</f>
        <v/>
      </c>
    </row>
    <row r="2764" spans="1:17" x14ac:dyDescent="0.2">
      <c r="A2764" s="6" t="s">
        <v>3967</v>
      </c>
      <c r="B2764" s="6" t="s">
        <v>3968</v>
      </c>
      <c r="C2764" s="6" t="s">
        <v>6</v>
      </c>
      <c r="D2764" s="6" t="s">
        <v>3969</v>
      </c>
      <c r="E2764" s="8" t="s">
        <v>59</v>
      </c>
      <c r="F2764" s="8">
        <v>0</v>
      </c>
      <c r="G2764" s="8">
        <v>3</v>
      </c>
      <c r="H2764" s="6" t="s">
        <v>344</v>
      </c>
      <c r="I2764" s="176" t="s">
        <v>11389</v>
      </c>
      <c r="J2764" s="176" t="s">
        <v>11389</v>
      </c>
      <c r="K2764" s="176" t="s">
        <v>11388</v>
      </c>
      <c r="L2764" s="8">
        <v>14</v>
      </c>
      <c r="M2764" s="116"/>
      <c r="P27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&lt;tr&gt;&lt;td&gt;62011-1700&lt;/td&gt;&lt;td&gt;Stone masonry headwall for double 525mm pipe culvert&lt;/td&gt;&lt;td&gt;Each&lt;/td&gt;&lt;td&gt;STONE MASONRY HEADWALL FOR DOUBLE 21-INCH PIPE CULVERT&lt;/td&gt;&lt;td&gt;EACH&lt;/td&gt;&lt;td&gt;0&lt;/td&gt;&lt;td&gt;3&lt;/td&gt;&lt;td&gt;N&lt;/td&gt;&lt;td&gt; &lt;/td&gt;&lt;td&gt;&lt;/td&gt;&lt;/tr&gt;</v>
      </c>
      <c r="Q2764" s="106" t="str">
        <f>IF(PayItems[[#This Row],[Date Added / Modified]]&gt;0,TEXT(PayItems[[#This Row],[Date Added / Modified]],"m/d/yyy"),"")</f>
        <v/>
      </c>
    </row>
    <row r="2765" spans="1:17" x14ac:dyDescent="0.2">
      <c r="A2765" s="6" t="s">
        <v>3970</v>
      </c>
      <c r="B2765" s="6" t="s">
        <v>3971</v>
      </c>
      <c r="C2765" s="6" t="s">
        <v>6</v>
      </c>
      <c r="D2765" s="6" t="s">
        <v>3972</v>
      </c>
      <c r="E2765" s="8" t="s">
        <v>59</v>
      </c>
      <c r="F2765" s="8">
        <v>0</v>
      </c>
      <c r="G2765" s="8">
        <v>3</v>
      </c>
      <c r="H2765" s="6" t="s">
        <v>344</v>
      </c>
      <c r="I2765" s="176" t="s">
        <v>11389</v>
      </c>
      <c r="J2765" s="176" t="s">
        <v>11389</v>
      </c>
      <c r="K2765" s="176" t="s">
        <v>11388</v>
      </c>
      <c r="L2765" s="8">
        <v>14</v>
      </c>
      <c r="M2765" s="116"/>
      <c r="P27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&lt;tr&gt;&lt;td&gt;62011-1800&lt;/td&gt;&lt;td&gt;Stone masonry headwall for double 600mm pipe culvert&lt;/td&gt;&lt;td&gt;Each&lt;/td&gt;&lt;td&gt;STONE MASONRY HEADWALL FOR DOUBLE 24-INCH PIPE CULVERT&lt;/td&gt;&lt;td&gt;EACH&lt;/td&gt;&lt;td&gt;0&lt;/td&gt;&lt;td&gt;3&lt;/td&gt;&lt;td&gt;N&lt;/td&gt;&lt;td&gt; &lt;/td&gt;&lt;td&gt;&lt;/td&gt;&lt;/tr&gt;</v>
      </c>
      <c r="Q2765" s="106" t="str">
        <f>IF(PayItems[[#This Row],[Date Added / Modified]]&gt;0,TEXT(PayItems[[#This Row],[Date Added / Modified]],"m/d/yyy"),"")</f>
        <v/>
      </c>
    </row>
    <row r="2766" spans="1:17" x14ac:dyDescent="0.2">
      <c r="A2766" s="6" t="s">
        <v>3973</v>
      </c>
      <c r="B2766" s="6" t="s">
        <v>3974</v>
      </c>
      <c r="C2766" s="6" t="s">
        <v>6</v>
      </c>
      <c r="D2766" s="6" t="s">
        <v>3975</v>
      </c>
      <c r="E2766" s="8" t="s">
        <v>59</v>
      </c>
      <c r="F2766" s="8">
        <v>0</v>
      </c>
      <c r="G2766" s="8">
        <v>3</v>
      </c>
      <c r="H2766" s="6" t="s">
        <v>344</v>
      </c>
      <c r="I2766" s="176" t="s">
        <v>11389</v>
      </c>
      <c r="J2766" s="176" t="s">
        <v>11389</v>
      </c>
      <c r="K2766" s="176" t="s">
        <v>11388</v>
      </c>
      <c r="L2766" s="8">
        <v>14</v>
      </c>
      <c r="M2766" s="116"/>
      <c r="P27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&lt;tr&gt;&lt;td&gt;62011-1900&lt;/td&gt;&lt;td&gt;Stone masonry headwall for double 750mm pipe culvert&lt;/td&gt;&lt;td&gt;Each&lt;/td&gt;&lt;td&gt;STONE MASONRY HEADWALL FOR DOUBLE 30-INCH PIPE CULVERT&lt;/td&gt;&lt;td&gt;EACH&lt;/td&gt;&lt;td&gt;0&lt;/td&gt;&lt;td&gt;3&lt;/td&gt;&lt;td&gt;N&lt;/td&gt;&lt;td&gt; &lt;/td&gt;&lt;td&gt;&lt;/td&gt;&lt;/tr&gt;</v>
      </c>
      <c r="Q2766" s="106" t="str">
        <f>IF(PayItems[[#This Row],[Date Added / Modified]]&gt;0,TEXT(PayItems[[#This Row],[Date Added / Modified]],"m/d/yyy"),"")</f>
        <v/>
      </c>
    </row>
    <row r="2767" spans="1:17" x14ac:dyDescent="0.2">
      <c r="A2767" s="6" t="s">
        <v>3976</v>
      </c>
      <c r="B2767" s="6" t="s">
        <v>3977</v>
      </c>
      <c r="C2767" s="6" t="s">
        <v>6</v>
      </c>
      <c r="D2767" s="6" t="s">
        <v>3978</v>
      </c>
      <c r="E2767" s="8" t="s">
        <v>59</v>
      </c>
      <c r="F2767" s="8">
        <v>0</v>
      </c>
      <c r="G2767" s="8">
        <v>3</v>
      </c>
      <c r="H2767" s="6" t="s">
        <v>344</v>
      </c>
      <c r="I2767" s="176" t="s">
        <v>11389</v>
      </c>
      <c r="J2767" s="176" t="s">
        <v>11389</v>
      </c>
      <c r="K2767" s="176" t="s">
        <v>11388</v>
      </c>
      <c r="L2767" s="8">
        <v>14</v>
      </c>
      <c r="M2767" s="116"/>
      <c r="P27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&lt;tr&gt;&lt;td&gt;62011-2000&lt;/td&gt;&lt;td&gt;Stone masonry headwall for double 900mm pipe culvert&lt;/td&gt;&lt;td&gt;Each&lt;/td&gt;&lt;td&gt;STONE MASONRY HEADWALL FOR DOUBLE 36-INCH PIPE CULVERT&lt;/td&gt;&lt;td&gt;EACH&lt;/td&gt;&lt;td&gt;0&lt;/td&gt;&lt;td&gt;3&lt;/td&gt;&lt;td&gt;N&lt;/td&gt;&lt;td&gt; &lt;/td&gt;&lt;td&gt;&lt;/td&gt;&lt;/tr&gt;</v>
      </c>
      <c r="Q2767" s="106" t="str">
        <f>IF(PayItems[[#This Row],[Date Added / Modified]]&gt;0,TEXT(PayItems[[#This Row],[Date Added / Modified]],"m/d/yyy"),"")</f>
        <v/>
      </c>
    </row>
    <row r="2768" spans="1:17" s="88" customFormat="1" x14ac:dyDescent="0.2">
      <c r="A2768" s="6" t="s">
        <v>3979</v>
      </c>
      <c r="B2768" s="6" t="s">
        <v>3980</v>
      </c>
      <c r="C2768" s="6" t="s">
        <v>6</v>
      </c>
      <c r="D2768" s="6" t="s">
        <v>3981</v>
      </c>
      <c r="E2768" s="8" t="s">
        <v>59</v>
      </c>
      <c r="F2768" s="8">
        <v>0</v>
      </c>
      <c r="G2768" s="8">
        <v>3</v>
      </c>
      <c r="H2768" s="6" t="s">
        <v>344</v>
      </c>
      <c r="I2768" s="176" t="s">
        <v>11389</v>
      </c>
      <c r="J2768" s="176" t="s">
        <v>11389</v>
      </c>
      <c r="K2768" s="176" t="s">
        <v>11388</v>
      </c>
      <c r="L2768" s="8">
        <v>14</v>
      </c>
      <c r="M2768" s="116"/>
      <c r="N2768" s="6"/>
      <c r="O2768" s="6"/>
      <c r="P27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&lt;tr&gt;&lt;td&gt;62011-2100&lt;/td&gt;&lt;td&gt;Stone masonry headwall for double 1050mm pipe culvert&lt;/td&gt;&lt;td&gt;Each&lt;/td&gt;&lt;td&gt;STONE MASONRY HEADWALL FOR DOUBLE 42-INCH PIPE CULVERT&lt;/td&gt;&lt;td&gt;EACH&lt;/td&gt;&lt;td&gt;0&lt;/td&gt;&lt;td&gt;3&lt;/td&gt;&lt;td&gt;N&lt;/td&gt;&lt;td&gt; &lt;/td&gt;&lt;td&gt;&lt;/td&gt;&lt;/tr&gt;</v>
      </c>
      <c r="Q2768" s="106" t="str">
        <f>IF(PayItems[[#This Row],[Date Added / Modified]]&gt;0,TEXT(PayItems[[#This Row],[Date Added / Modified]],"m/d/yyy"),"")</f>
        <v/>
      </c>
    </row>
    <row r="2769" spans="1:17" x14ac:dyDescent="0.2">
      <c r="A2769" s="6" t="s">
        <v>3982</v>
      </c>
      <c r="B2769" s="6" t="s">
        <v>3983</v>
      </c>
      <c r="C2769" s="6" t="s">
        <v>6</v>
      </c>
      <c r="D2769" s="6" t="s">
        <v>3984</v>
      </c>
      <c r="E2769" s="8" t="s">
        <v>59</v>
      </c>
      <c r="F2769" s="8">
        <v>0</v>
      </c>
      <c r="G2769" s="8">
        <v>3</v>
      </c>
      <c r="H2769" s="6" t="s">
        <v>344</v>
      </c>
      <c r="I2769" s="176" t="s">
        <v>11389</v>
      </c>
      <c r="J2769" s="176" t="s">
        <v>11389</v>
      </c>
      <c r="K2769" s="176" t="s">
        <v>11388</v>
      </c>
      <c r="L2769" s="8">
        <v>14</v>
      </c>
      <c r="M2769" s="116"/>
      <c r="P27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&lt;tr&gt;&lt;td&gt;62011-2200&lt;/td&gt;&lt;td&gt;Stone masonry headwall for double 1200mm pipe culvert&lt;/td&gt;&lt;td&gt;Each&lt;/td&gt;&lt;td&gt;STONE MASONRY HEADWALL FOR DOUBLE 48-INCH PIPE CULVERT&lt;/td&gt;&lt;td&gt;EACH&lt;/td&gt;&lt;td&gt;0&lt;/td&gt;&lt;td&gt;3&lt;/td&gt;&lt;td&gt;N&lt;/td&gt;&lt;td&gt; &lt;/td&gt;&lt;td&gt;&lt;/td&gt;&lt;/tr&gt;</v>
      </c>
      <c r="Q2769" s="106" t="str">
        <f>IF(PayItems[[#This Row],[Date Added / Modified]]&gt;0,TEXT(PayItems[[#This Row],[Date Added / Modified]],"m/d/yyy"),"")</f>
        <v/>
      </c>
    </row>
    <row r="2770" spans="1:17" x14ac:dyDescent="0.2">
      <c r="A2770" s="6" t="s">
        <v>3985</v>
      </c>
      <c r="B2770" s="6" t="s">
        <v>3986</v>
      </c>
      <c r="C2770" s="6" t="s">
        <v>6</v>
      </c>
      <c r="D2770" s="6" t="s">
        <v>3987</v>
      </c>
      <c r="E2770" s="8" t="s">
        <v>59</v>
      </c>
      <c r="F2770" s="8">
        <v>0</v>
      </c>
      <c r="G2770" s="8">
        <v>3</v>
      </c>
      <c r="H2770" s="6" t="s">
        <v>344</v>
      </c>
      <c r="I2770" s="176" t="s">
        <v>11389</v>
      </c>
      <c r="J2770" s="176" t="s">
        <v>11389</v>
      </c>
      <c r="K2770" s="176" t="s">
        <v>11388</v>
      </c>
      <c r="L2770" s="8">
        <v>14</v>
      </c>
      <c r="M2770" s="116"/>
      <c r="P27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&lt;tr&gt;&lt;td&gt;62011-2300&lt;/td&gt;&lt;td&gt;Stone masonry headwall for double 1350mm pipe culvert&lt;/td&gt;&lt;td&gt;Each&lt;/td&gt;&lt;td&gt;STONE MASONRY HEADWALL FOR DOUBLE 54-INCH PIPE CULVERT&lt;/td&gt;&lt;td&gt;EACH&lt;/td&gt;&lt;td&gt;0&lt;/td&gt;&lt;td&gt;3&lt;/td&gt;&lt;td&gt;N&lt;/td&gt;&lt;td&gt; &lt;/td&gt;&lt;td&gt;&lt;/td&gt;&lt;/tr&gt;</v>
      </c>
      <c r="Q2770" s="106" t="str">
        <f>IF(PayItems[[#This Row],[Date Added / Modified]]&gt;0,TEXT(PayItems[[#This Row],[Date Added / Modified]],"m/d/yyy"),"")</f>
        <v/>
      </c>
    </row>
    <row r="2771" spans="1:17" x14ac:dyDescent="0.2">
      <c r="A2771" s="6" t="s">
        <v>3988</v>
      </c>
      <c r="B2771" s="6" t="s">
        <v>3989</v>
      </c>
      <c r="C2771" s="6" t="s">
        <v>6</v>
      </c>
      <c r="D2771" s="6" t="s">
        <v>3990</v>
      </c>
      <c r="E2771" s="8" t="s">
        <v>59</v>
      </c>
      <c r="F2771" s="8">
        <v>0</v>
      </c>
      <c r="G2771" s="8">
        <v>3</v>
      </c>
      <c r="H2771" s="6" t="s">
        <v>344</v>
      </c>
      <c r="I2771" s="176" t="s">
        <v>11389</v>
      </c>
      <c r="J2771" s="176" t="s">
        <v>11389</v>
      </c>
      <c r="K2771" s="176" t="s">
        <v>11388</v>
      </c>
      <c r="L2771" s="8">
        <v>14</v>
      </c>
      <c r="M2771" s="116"/>
      <c r="P27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&lt;tr&gt;&lt;td&gt;62011-2400&lt;/td&gt;&lt;td&gt;Stone masonry headwall for double 1500mm pipe culvert&lt;/td&gt;&lt;td&gt;Each&lt;/td&gt;&lt;td&gt;STONE MASONRY HEADWALL FOR DOUBLE 60-INCH PIPE CULVERT&lt;/td&gt;&lt;td&gt;EACH&lt;/td&gt;&lt;td&gt;0&lt;/td&gt;&lt;td&gt;3&lt;/td&gt;&lt;td&gt;N&lt;/td&gt;&lt;td&gt; &lt;/td&gt;&lt;td&gt;&lt;/td&gt;&lt;/tr&gt;</v>
      </c>
      <c r="Q2771" s="106" t="str">
        <f>IF(PayItems[[#This Row],[Date Added / Modified]]&gt;0,TEXT(PayItems[[#This Row],[Date Added / Modified]],"m/d/yyy"),"")</f>
        <v/>
      </c>
    </row>
    <row r="2772" spans="1:17" x14ac:dyDescent="0.2">
      <c r="A2772" s="6" t="s">
        <v>3991</v>
      </c>
      <c r="B2772" s="6" t="s">
        <v>3992</v>
      </c>
      <c r="C2772" s="6" t="s">
        <v>6</v>
      </c>
      <c r="D2772" s="6" t="s">
        <v>3993</v>
      </c>
      <c r="E2772" s="8" t="s">
        <v>59</v>
      </c>
      <c r="F2772" s="8">
        <v>0</v>
      </c>
      <c r="G2772" s="8">
        <v>3</v>
      </c>
      <c r="H2772" s="6" t="s">
        <v>344</v>
      </c>
      <c r="I2772" s="176" t="s">
        <v>11389</v>
      </c>
      <c r="J2772" s="176" t="s">
        <v>11389</v>
      </c>
      <c r="K2772" s="176" t="s">
        <v>11388</v>
      </c>
      <c r="L2772" s="8">
        <v>14</v>
      </c>
      <c r="M2772" s="116"/>
      <c r="P27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&lt;tr&gt;&lt;td&gt;62011-2500&lt;/td&gt;&lt;td&gt;Stone masonry headwall for double 1650mm pipe culvert&lt;/td&gt;&lt;td&gt;Each&lt;/td&gt;&lt;td&gt;STONE MASONRY HEADWALL FOR DOUBLE 66-INCH PIPE CULVERT&lt;/td&gt;&lt;td&gt;EACH&lt;/td&gt;&lt;td&gt;0&lt;/td&gt;&lt;td&gt;3&lt;/td&gt;&lt;td&gt;N&lt;/td&gt;&lt;td&gt; &lt;/td&gt;&lt;td&gt;&lt;/td&gt;&lt;/tr&gt;</v>
      </c>
      <c r="Q2772" s="106" t="str">
        <f>IF(PayItems[[#This Row],[Date Added / Modified]]&gt;0,TEXT(PayItems[[#This Row],[Date Added / Modified]],"m/d/yyy"),"")</f>
        <v/>
      </c>
    </row>
    <row r="2773" spans="1:17" s="88" customFormat="1" x14ac:dyDescent="0.2">
      <c r="A2773" s="6" t="s">
        <v>3994</v>
      </c>
      <c r="B2773" s="6" t="s">
        <v>3995</v>
      </c>
      <c r="C2773" s="6" t="s">
        <v>6</v>
      </c>
      <c r="D2773" s="6" t="s">
        <v>3996</v>
      </c>
      <c r="E2773" s="8" t="s">
        <v>59</v>
      </c>
      <c r="F2773" s="8">
        <v>0</v>
      </c>
      <c r="G2773" s="8">
        <v>3</v>
      </c>
      <c r="H2773" s="6" t="s">
        <v>344</v>
      </c>
      <c r="I2773" s="176" t="s">
        <v>11389</v>
      </c>
      <c r="J2773" s="176" t="s">
        <v>11389</v>
      </c>
      <c r="K2773" s="176" t="s">
        <v>11388</v>
      </c>
      <c r="L2773" s="8">
        <v>14</v>
      </c>
      <c r="M2773" s="116"/>
      <c r="N2773" s="6"/>
      <c r="O2773" s="6"/>
      <c r="P27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&lt;tr&gt;&lt;td&gt;62011-2600&lt;/td&gt;&lt;td&gt;Stone masonry headwall for double 1800mm pipe culvert&lt;/td&gt;&lt;td&gt;Each&lt;/td&gt;&lt;td&gt;STONE MASONRY HEADWALL FOR DOUBLE 72-INCH PIPE CULVERT&lt;/td&gt;&lt;td&gt;EACH&lt;/td&gt;&lt;td&gt;0&lt;/td&gt;&lt;td&gt;3&lt;/td&gt;&lt;td&gt;N&lt;/td&gt;&lt;td&gt; &lt;/td&gt;&lt;td&gt;&lt;/td&gt;&lt;/tr&gt;</v>
      </c>
      <c r="Q2773" s="106" t="str">
        <f>IF(PayItems[[#This Row],[Date Added / Modified]]&gt;0,TEXT(PayItems[[#This Row],[Date Added / Modified]],"m/d/yyy"),"")</f>
        <v/>
      </c>
    </row>
    <row r="2774" spans="1:17" x14ac:dyDescent="0.2">
      <c r="A2774" s="6" t="s">
        <v>3997</v>
      </c>
      <c r="B2774" s="6" t="s">
        <v>3998</v>
      </c>
      <c r="C2774" s="6" t="s">
        <v>6</v>
      </c>
      <c r="D2774" s="6" t="s">
        <v>3999</v>
      </c>
      <c r="E2774" s="8" t="s">
        <v>59</v>
      </c>
      <c r="F2774" s="8">
        <v>0</v>
      </c>
      <c r="G2774" s="8">
        <v>3</v>
      </c>
      <c r="H2774" s="6" t="s">
        <v>344</v>
      </c>
      <c r="I2774" s="176" t="s">
        <v>11389</v>
      </c>
      <c r="J2774" s="176" t="s">
        <v>11389</v>
      </c>
      <c r="K2774" s="176" t="s">
        <v>11388</v>
      </c>
      <c r="L2774" s="8">
        <v>14</v>
      </c>
      <c r="M2774" s="116"/>
      <c r="P27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&lt;tr&gt;&lt;td&gt;62011-2710&lt;/td&gt;&lt;td&gt;Stone masonry headwall for triple 600mm pipe culvert&lt;/td&gt;&lt;td&gt;Each&lt;/td&gt;&lt;td&gt;STONE MASONRY HEADWALL FOR TRIPLE 24-INCH PIPE CULVERT&lt;/td&gt;&lt;td&gt;EACH&lt;/td&gt;&lt;td&gt;0&lt;/td&gt;&lt;td&gt;3&lt;/td&gt;&lt;td&gt;N&lt;/td&gt;&lt;td&gt; &lt;/td&gt;&lt;td&gt;&lt;/td&gt;&lt;/tr&gt;</v>
      </c>
      <c r="Q2774" s="106" t="str">
        <f>IF(PayItems[[#This Row],[Date Added / Modified]]&gt;0,TEXT(PayItems[[#This Row],[Date Added / Modified]],"m/d/yyy"),"")</f>
        <v/>
      </c>
    </row>
    <row r="2775" spans="1:17" x14ac:dyDescent="0.2">
      <c r="A2775" s="6" t="s">
        <v>4000</v>
      </c>
      <c r="B2775" s="6" t="s">
        <v>4001</v>
      </c>
      <c r="C2775" s="6" t="s">
        <v>6</v>
      </c>
      <c r="D2775" s="6" t="s">
        <v>4002</v>
      </c>
      <c r="E2775" s="8" t="s">
        <v>59</v>
      </c>
      <c r="F2775" s="8">
        <v>0</v>
      </c>
      <c r="G2775" s="8">
        <v>3</v>
      </c>
      <c r="H2775" s="6" t="s">
        <v>344</v>
      </c>
      <c r="I2775" s="176" t="s">
        <v>11389</v>
      </c>
      <c r="J2775" s="176" t="s">
        <v>11389</v>
      </c>
      <c r="K2775" s="176" t="s">
        <v>11388</v>
      </c>
      <c r="L2775" s="8">
        <v>14</v>
      </c>
      <c r="M2775" s="116"/>
      <c r="P27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&lt;tr&gt;&lt;td&gt;62011-2720&lt;/td&gt;&lt;td&gt;Stone masonry headwall for triple 750mm pipe culvert&lt;/td&gt;&lt;td&gt;Each&lt;/td&gt;&lt;td&gt;STONE MASONRY HEADWALL FOR TRIPLE 30-INCH PIPE CULVERT&lt;/td&gt;&lt;td&gt;EACH&lt;/td&gt;&lt;td&gt;0&lt;/td&gt;&lt;td&gt;3&lt;/td&gt;&lt;td&gt;N&lt;/td&gt;&lt;td&gt; &lt;/td&gt;&lt;td&gt;&lt;/td&gt;&lt;/tr&gt;</v>
      </c>
      <c r="Q2775" s="106" t="str">
        <f>IF(PayItems[[#This Row],[Date Added / Modified]]&gt;0,TEXT(PayItems[[#This Row],[Date Added / Modified]],"m/d/yyy"),"")</f>
        <v/>
      </c>
    </row>
    <row r="2776" spans="1:17" x14ac:dyDescent="0.2">
      <c r="A2776" s="6" t="s">
        <v>4003</v>
      </c>
      <c r="B2776" s="6" t="s">
        <v>4004</v>
      </c>
      <c r="C2776" s="6" t="s">
        <v>6</v>
      </c>
      <c r="D2776" s="6" t="s">
        <v>4005</v>
      </c>
      <c r="E2776" s="8" t="s">
        <v>59</v>
      </c>
      <c r="F2776" s="8">
        <v>0</v>
      </c>
      <c r="G2776" s="8">
        <v>3</v>
      </c>
      <c r="H2776" s="6" t="s">
        <v>344</v>
      </c>
      <c r="I2776" s="176" t="s">
        <v>11389</v>
      </c>
      <c r="J2776" s="176" t="s">
        <v>11389</v>
      </c>
      <c r="K2776" s="176" t="s">
        <v>11388</v>
      </c>
      <c r="L2776" s="8">
        <v>14</v>
      </c>
      <c r="M2776" s="116"/>
      <c r="P27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&lt;tr&gt;&lt;td&gt;62011-2730&lt;/td&gt;&lt;td&gt;Stone masonry headwall for triple 900mm pipe culvert&lt;/td&gt;&lt;td&gt;Each&lt;/td&gt;&lt;td&gt;STONE MASONRY HEADWALL FOR TRIPLE 36-INCH PIPE CULVERT&lt;/td&gt;&lt;td&gt;EACH&lt;/td&gt;&lt;td&gt;0&lt;/td&gt;&lt;td&gt;3&lt;/td&gt;&lt;td&gt;N&lt;/td&gt;&lt;td&gt; &lt;/td&gt;&lt;td&gt;&lt;/td&gt;&lt;/tr&gt;</v>
      </c>
      <c r="Q2776" s="106" t="str">
        <f>IF(PayItems[[#This Row],[Date Added / Modified]]&gt;0,TEXT(PayItems[[#This Row],[Date Added / Modified]],"m/d/yyy"),"")</f>
        <v/>
      </c>
    </row>
    <row r="2777" spans="1:17" s="108" customFormat="1" x14ac:dyDescent="0.2">
      <c r="A2777" s="6" t="s">
        <v>4006</v>
      </c>
      <c r="B2777" s="6" t="s">
        <v>4007</v>
      </c>
      <c r="C2777" s="6" t="s">
        <v>6</v>
      </c>
      <c r="D2777" s="6" t="s">
        <v>4008</v>
      </c>
      <c r="E2777" s="8" t="s">
        <v>59</v>
      </c>
      <c r="F2777" s="8">
        <v>0</v>
      </c>
      <c r="G2777" s="8">
        <v>3</v>
      </c>
      <c r="H2777" s="6" t="s">
        <v>344</v>
      </c>
      <c r="I2777" s="176" t="s">
        <v>11389</v>
      </c>
      <c r="J2777" s="176" t="s">
        <v>11389</v>
      </c>
      <c r="K2777" s="176" t="s">
        <v>11388</v>
      </c>
      <c r="L2777" s="8">
        <v>14</v>
      </c>
      <c r="M2777" s="116"/>
      <c r="N2777" s="6"/>
      <c r="O2777" s="6"/>
      <c r="P27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&lt;tr&gt;&lt;td&gt;62011-2740&lt;/td&gt;&lt;td&gt;Stone masonry headwall for triple 1050mm pipe culvert&lt;/td&gt;&lt;td&gt;Each&lt;/td&gt;&lt;td&gt;STONE MASONRY HEADWALL FOR TRIPLE 42-INCH PIPE CULVERT&lt;/td&gt;&lt;td&gt;EACH&lt;/td&gt;&lt;td&gt;0&lt;/td&gt;&lt;td&gt;3&lt;/td&gt;&lt;td&gt;N&lt;/td&gt;&lt;td&gt; &lt;/td&gt;&lt;td&gt;&lt;/td&gt;&lt;/tr&gt;</v>
      </c>
      <c r="Q2777" s="106" t="str">
        <f>IF(PayItems[[#This Row],[Date Added / Modified]]&gt;0,TEXT(PayItems[[#This Row],[Date Added / Modified]],"m/d/yyy"),"")</f>
        <v/>
      </c>
    </row>
    <row r="2778" spans="1:17" s="108" customFormat="1" x14ac:dyDescent="0.2">
      <c r="A2778" s="6" t="s">
        <v>4009</v>
      </c>
      <c r="B2778" s="6" t="s">
        <v>4010</v>
      </c>
      <c r="C2778" s="6" t="s">
        <v>6</v>
      </c>
      <c r="D2778" s="6" t="s">
        <v>4011</v>
      </c>
      <c r="E2778" s="8" t="s">
        <v>59</v>
      </c>
      <c r="F2778" s="8">
        <v>0</v>
      </c>
      <c r="G2778" s="8">
        <v>3</v>
      </c>
      <c r="H2778" s="6" t="s">
        <v>344</v>
      </c>
      <c r="I2778" s="176" t="s">
        <v>11389</v>
      </c>
      <c r="J2778" s="176" t="s">
        <v>11389</v>
      </c>
      <c r="K2778" s="176" t="s">
        <v>11388</v>
      </c>
      <c r="L2778" s="8">
        <v>14</v>
      </c>
      <c r="M2778" s="116"/>
      <c r="N2778" s="6"/>
      <c r="O2778" s="6"/>
      <c r="P27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&lt;tr&gt;&lt;td&gt;62011-2750&lt;/td&gt;&lt;td&gt;Stone masonry headwall for triple 1200mm pipe culvert&lt;/td&gt;&lt;td&gt;Each&lt;/td&gt;&lt;td&gt;STONE MASONRY HEADWALL FOR TRIPLE 48-INCH PIPE CULVERT&lt;/td&gt;&lt;td&gt;EACH&lt;/td&gt;&lt;td&gt;0&lt;/td&gt;&lt;td&gt;3&lt;/td&gt;&lt;td&gt;N&lt;/td&gt;&lt;td&gt; &lt;/td&gt;&lt;td&gt;&lt;/td&gt;&lt;/tr&gt;</v>
      </c>
      <c r="Q2778" s="55" t="str">
        <f>IF(PayItems[[#This Row],[Date Added / Modified]]&gt;0,TEXT(PayItems[[#This Row],[Date Added / Modified]],"m/d/yyy"),"")</f>
        <v/>
      </c>
    </row>
    <row r="2779" spans="1:17" s="108" customFormat="1" x14ac:dyDescent="0.2">
      <c r="A2779" s="106" t="s">
        <v>11419</v>
      </c>
      <c r="B2779" s="106" t="s">
        <v>11414</v>
      </c>
      <c r="C2779" s="106" t="s">
        <v>6</v>
      </c>
      <c r="D2779" s="106" t="s">
        <v>11415</v>
      </c>
      <c r="E2779" s="45" t="s">
        <v>59</v>
      </c>
      <c r="F2779" s="45">
        <v>0</v>
      </c>
      <c r="G2779" s="45">
        <v>3</v>
      </c>
      <c r="H2779" s="106" t="s">
        <v>344</v>
      </c>
      <c r="I2779" s="177" t="s">
        <v>11389</v>
      </c>
      <c r="J2779" s="177" t="s">
        <v>11389</v>
      </c>
      <c r="K2779" s="177" t="s">
        <v>11388</v>
      </c>
      <c r="L2779" s="45">
        <v>14</v>
      </c>
      <c r="M2779" s="116">
        <v>45187</v>
      </c>
      <c r="N2779" s="106" t="s">
        <v>9977</v>
      </c>
      <c r="O2779" s="106"/>
      <c r="P2779" s="117"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&lt;tr&gt;&lt;td&gt;62011-3090&lt;/td&gt;&lt;td&gt;Stone masonry headwall for 1350mm equivalent diameter arch or elliptical pipe culvert&lt;/td&gt;&lt;td&gt;Each&lt;/td&gt;&lt;td&gt;STONE MASONRY HEADWALL FOR 54-INCH EQUIVALENT DIAMETER ARCH OR ELLIPTICAL PIPE CULVERT&lt;/td&gt;&lt;td&gt;EACH&lt;/td&gt;&lt;td&gt;0&lt;/td&gt;&lt;td&gt;3&lt;/td&gt;&lt;td&gt;N&lt;/td&gt;&lt;td&gt;9/18/2023&lt;/td&gt;&lt;td&gt;&lt;/td&gt;&lt;/tr&gt;</v>
      </c>
      <c r="Q2779" s="182" t="str">
        <f>IF(PayItems[[#This Row],[Date Added / Modified]]&gt;0,TEXT(PayItems[[#This Row],[Date Added / Modified]],"m/d/yyy"),"")</f>
        <v>9/18/2023</v>
      </c>
    </row>
    <row r="2780" spans="1:17" x14ac:dyDescent="0.2">
      <c r="A2780" s="106" t="s">
        <v>11420</v>
      </c>
      <c r="B2780" s="106" t="s">
        <v>11417</v>
      </c>
      <c r="C2780" s="106" t="s">
        <v>6</v>
      </c>
      <c r="D2780" s="106" t="s">
        <v>11416</v>
      </c>
      <c r="E2780" s="45" t="s">
        <v>59</v>
      </c>
      <c r="F2780" s="45">
        <v>0</v>
      </c>
      <c r="G2780" s="45">
        <v>3</v>
      </c>
      <c r="H2780" s="106" t="s">
        <v>344</v>
      </c>
      <c r="I2780" s="177" t="s">
        <v>11389</v>
      </c>
      <c r="J2780" s="177" t="s">
        <v>11389</v>
      </c>
      <c r="K2780" s="177" t="s">
        <v>11388</v>
      </c>
      <c r="L2780" s="45">
        <v>14</v>
      </c>
      <c r="M2780" s="116">
        <v>45187</v>
      </c>
      <c r="N2780" s="106" t="s">
        <v>9977</v>
      </c>
      <c r="O2780" s="106"/>
      <c r="P2780" s="117"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&lt;tr&gt;&lt;td&gt;62011-3120&lt;/td&gt;&lt;td&gt;Stone masonry headwall for 1800mm equivalent diameter arch or elliptical pipe culvert&lt;/td&gt;&lt;td&gt;Each&lt;/td&gt;&lt;td&gt;STONE MASONRY HEADWALL FOR 72-INCH EQUIVALENT DIAMETER ARCH OR ELLIPTICAL PIPE CULVERT&lt;/td&gt;&lt;td&gt;EACH&lt;/td&gt;&lt;td&gt;0&lt;/td&gt;&lt;td&gt;3&lt;/td&gt;&lt;td&gt;N&lt;/td&gt;&lt;td&gt;9/18/2023&lt;/td&gt;&lt;td&gt;&lt;/td&gt;&lt;/tr&gt;</v>
      </c>
      <c r="Q2780" s="182" t="str">
        <f>IF(PayItems[[#This Row],[Date Added / Modified]]&gt;0,TEXT(PayItems[[#This Row],[Date Added / Modified]],"m/d/yyy"),"")</f>
        <v>9/18/2023</v>
      </c>
    </row>
    <row r="2781" spans="1:17" x14ac:dyDescent="0.2">
      <c r="A2781" s="106" t="s">
        <v>11422</v>
      </c>
      <c r="B2781" s="106" t="s">
        <v>11418</v>
      </c>
      <c r="C2781" s="106" t="s">
        <v>6</v>
      </c>
      <c r="D2781" s="106" t="s">
        <v>11421</v>
      </c>
      <c r="E2781" s="45" t="s">
        <v>59</v>
      </c>
      <c r="F2781" s="45">
        <v>0</v>
      </c>
      <c r="G2781" s="45">
        <v>3</v>
      </c>
      <c r="H2781" s="106" t="s">
        <v>344</v>
      </c>
      <c r="I2781" s="177" t="s">
        <v>11389</v>
      </c>
      <c r="J2781" s="177" t="s">
        <v>11389</v>
      </c>
      <c r="K2781" s="177" t="s">
        <v>11388</v>
      </c>
      <c r="L2781" s="45">
        <v>14</v>
      </c>
      <c r="M2781" s="116">
        <v>45187</v>
      </c>
      <c r="N2781" s="106" t="s">
        <v>9977</v>
      </c>
      <c r="O2781" s="106"/>
      <c r="P2781" s="117"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&lt;tr&gt;&lt;td&gt;62011-3170&lt;/td&gt;&lt;td&gt;Stone masonry headwall for 2550mm equivalent diameter arch or elliptical pipe culvert&lt;/td&gt;&lt;td&gt;Each&lt;/td&gt;&lt;td&gt;STONE MASONRY HEADWALL FOR 102-INCH EQUIVALENT DIAMETER ARCH OR ELLIPTICAL PIPE CULVERT&lt;/td&gt;&lt;td&gt;EACH&lt;/td&gt;&lt;td&gt;0&lt;/td&gt;&lt;td&gt;3&lt;/td&gt;&lt;td&gt;N&lt;/td&gt;&lt;td&gt;9/18/2023&lt;/td&gt;&lt;td&gt;&lt;/td&gt;&lt;/tr&gt;</v>
      </c>
      <c r="Q2781" s="182" t="str">
        <f>IF(PayItems[[#This Row],[Date Added / Modified]]&gt;0,TEXT(PayItems[[#This Row],[Date Added / Modified]],"m/d/yyy"),"")</f>
        <v>9/18/2023</v>
      </c>
    </row>
    <row r="2782" spans="1:17" x14ac:dyDescent="0.2">
      <c r="A2782" s="34" t="s">
        <v>10010</v>
      </c>
      <c r="B2782" s="34" t="s">
        <v>10011</v>
      </c>
      <c r="C2782" s="34" t="s">
        <v>6</v>
      </c>
      <c r="D2782" s="34" t="s">
        <v>10012</v>
      </c>
      <c r="E2782" s="33" t="s">
        <v>59</v>
      </c>
      <c r="F2782" s="35">
        <v>0</v>
      </c>
      <c r="G2782" s="35">
        <v>3</v>
      </c>
      <c r="H2782" t="s">
        <v>344</v>
      </c>
      <c r="I2782" s="176" t="s">
        <v>11389</v>
      </c>
      <c r="J2782" s="176" t="s">
        <v>11389</v>
      </c>
      <c r="K2782" s="176" t="s">
        <v>11388</v>
      </c>
      <c r="L2782" s="8">
        <v>14</v>
      </c>
      <c r="M2782" s="119">
        <v>41898</v>
      </c>
      <c r="N2782" s="53" t="s">
        <v>9971</v>
      </c>
      <c r="O2782" s="109"/>
      <c r="P27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&lt;tr&gt;&lt;td&gt;62011-5000&lt;/td&gt;&lt;td&gt;Stone masonry pillar&lt;/td&gt;&lt;td&gt;Each&lt;/td&gt;&lt;td&gt;STONE MASONRY PILLAR&lt;/td&gt;&lt;td&gt;EACH&lt;/td&gt;&lt;td&gt;0&lt;/td&gt;&lt;td&gt;3&lt;/td&gt;&lt;td&gt;N&lt;/td&gt;&lt;td&gt;9/16/2014&lt;/td&gt;&lt;td&gt;&lt;/td&gt;&lt;/tr&gt;</v>
      </c>
      <c r="Q2782" s="106" t="str">
        <f>IF(PayItems[[#This Row],[Date Added / Modified]]&gt;0,TEXT(PayItems[[#This Row],[Date Added / Modified]],"m/d/yyy"),"")</f>
        <v>9/16/2014</v>
      </c>
    </row>
    <row r="2783" spans="1:17" x14ac:dyDescent="0.2">
      <c r="A2783" s="34" t="s">
        <v>10067</v>
      </c>
      <c r="B2783" s="34" t="s">
        <v>10068</v>
      </c>
      <c r="C2783" s="34" t="s">
        <v>6</v>
      </c>
      <c r="D2783" s="34" t="s">
        <v>10069</v>
      </c>
      <c r="E2783" s="33" t="s">
        <v>59</v>
      </c>
      <c r="F2783" s="35">
        <v>0</v>
      </c>
      <c r="G2783" s="35">
        <v>3</v>
      </c>
      <c r="H2783" t="s">
        <v>344</v>
      </c>
      <c r="I2783" s="176" t="s">
        <v>11389</v>
      </c>
      <c r="J2783" s="176" t="s">
        <v>11389</v>
      </c>
      <c r="K2783" s="176" t="s">
        <v>11388</v>
      </c>
      <c r="L2783" s="8">
        <v>14</v>
      </c>
      <c r="M2783" s="119">
        <v>41981</v>
      </c>
      <c r="N2783" s="53" t="s">
        <v>9962</v>
      </c>
      <c r="O2783" s="109"/>
      <c r="P27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&lt;tr&gt;&lt;td&gt;62011-5100&lt;/td&gt;&lt;td&gt;Stone masonry cap&lt;/td&gt;&lt;td&gt;Each&lt;/td&gt;&lt;td&gt;STONE MASONRY CAP&lt;/td&gt;&lt;td&gt;EACH&lt;/td&gt;&lt;td&gt;0&lt;/td&gt;&lt;td&gt;3&lt;/td&gt;&lt;td&gt;N&lt;/td&gt;&lt;td&gt;12/8/2014&lt;/td&gt;&lt;td&gt;&lt;/td&gt;&lt;/tr&gt;</v>
      </c>
      <c r="Q2783" s="106" t="str">
        <f>IF(PayItems[[#This Row],[Date Added / Modified]]&gt;0,TEXT(PayItems[[#This Row],[Date Added / Modified]],"m/d/yyy"),"")</f>
        <v>12/8/2014</v>
      </c>
    </row>
    <row r="2784" spans="1:17" x14ac:dyDescent="0.2">
      <c r="A2784" s="6" t="s">
        <v>4012</v>
      </c>
      <c r="B2784" s="6" t="s">
        <v>4013</v>
      </c>
      <c r="C2784" s="6" t="s">
        <v>113</v>
      </c>
      <c r="D2784" s="6" t="s">
        <v>4014</v>
      </c>
      <c r="E2784" s="8" t="s">
        <v>65</v>
      </c>
      <c r="F2784" s="8">
        <v>0</v>
      </c>
      <c r="G2784" s="8">
        <v>3</v>
      </c>
      <c r="H2784" s="6" t="s">
        <v>344</v>
      </c>
      <c r="I2784" s="176" t="s">
        <v>11389</v>
      </c>
      <c r="J2784" s="176" t="s">
        <v>11389</v>
      </c>
      <c r="K2784" s="176" t="s">
        <v>11388</v>
      </c>
      <c r="L2784" s="8">
        <v>14</v>
      </c>
      <c r="M2784" s="116"/>
      <c r="P27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&lt;tr&gt;&lt;td&gt;62012-1000&lt;/td&gt;&lt;td&gt;Stone masonry wall&lt;/td&gt;&lt;td&gt;m3&lt;/td&gt;&lt;td&gt;STONE MASONRY WALL&lt;/td&gt;&lt;td&gt;CUYD&lt;/td&gt;&lt;td&gt;0&lt;/td&gt;&lt;td&gt;3&lt;/td&gt;&lt;td&gt;N&lt;/td&gt;&lt;td&gt; &lt;/td&gt;&lt;td&gt;&lt;/td&gt;&lt;/tr&gt;</v>
      </c>
      <c r="Q2784" s="106" t="str">
        <f>IF(PayItems[[#This Row],[Date Added / Modified]]&gt;0,TEXT(PayItems[[#This Row],[Date Added / Modified]],"m/d/yyy"),"")</f>
        <v/>
      </c>
    </row>
    <row r="2785" spans="1:17" x14ac:dyDescent="0.2">
      <c r="A2785" s="6" t="s">
        <v>4015</v>
      </c>
      <c r="B2785" s="6" t="s">
        <v>4016</v>
      </c>
      <c r="C2785" s="6" t="s">
        <v>113</v>
      </c>
      <c r="D2785" s="6" t="s">
        <v>4017</v>
      </c>
      <c r="E2785" s="8" t="s">
        <v>65</v>
      </c>
      <c r="F2785" s="8">
        <v>0</v>
      </c>
      <c r="G2785" s="8">
        <v>3</v>
      </c>
      <c r="H2785" s="6" t="s">
        <v>344</v>
      </c>
      <c r="I2785" s="176" t="s">
        <v>11389</v>
      </c>
      <c r="J2785" s="176" t="s">
        <v>11389</v>
      </c>
      <c r="K2785" s="176" t="s">
        <v>11388</v>
      </c>
      <c r="L2785" s="8">
        <v>14</v>
      </c>
      <c r="M2785" s="116"/>
      <c r="P27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&lt;tr&gt;&lt;td&gt;62012-2000&lt;/td&gt;&lt;td&gt;Stone masonry sign base&lt;/td&gt;&lt;td&gt;m3&lt;/td&gt;&lt;td&gt;STONE MASONRY SIGN BASE&lt;/td&gt;&lt;td&gt;CUYD&lt;/td&gt;&lt;td&gt;0&lt;/td&gt;&lt;td&gt;3&lt;/td&gt;&lt;td&gt;N&lt;/td&gt;&lt;td&gt; &lt;/td&gt;&lt;td&gt;&lt;/td&gt;&lt;/tr&gt;</v>
      </c>
      <c r="Q2785" s="106" t="str">
        <f>IF(PayItems[[#This Row],[Date Added / Modified]]&gt;0,TEXT(PayItems[[#This Row],[Date Added / Modified]],"m/d/yyy"),"")</f>
        <v/>
      </c>
    </row>
    <row r="2786" spans="1:17" x14ac:dyDescent="0.2">
      <c r="A2786" s="6" t="s">
        <v>4018</v>
      </c>
      <c r="B2786" s="6" t="s">
        <v>4019</v>
      </c>
      <c r="C2786" s="6" t="s">
        <v>113</v>
      </c>
      <c r="D2786" s="6" t="s">
        <v>4020</v>
      </c>
      <c r="E2786" s="8" t="s">
        <v>65</v>
      </c>
      <c r="F2786" s="8">
        <v>0</v>
      </c>
      <c r="G2786" s="8">
        <v>3</v>
      </c>
      <c r="H2786" s="6" t="s">
        <v>344</v>
      </c>
      <c r="I2786" s="176" t="s">
        <v>11389</v>
      </c>
      <c r="J2786" s="176" t="s">
        <v>11389</v>
      </c>
      <c r="K2786" s="176" t="s">
        <v>11388</v>
      </c>
      <c r="L2786" s="8">
        <v>14</v>
      </c>
      <c r="M2786" s="116"/>
      <c r="P27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&lt;tr&gt;&lt;td&gt;62012-3000&lt;/td&gt;&lt;td&gt;Stone masonry headwall for box culvert&lt;/td&gt;&lt;td&gt;m3&lt;/td&gt;&lt;td&gt;STONE MASONRY HEADWALL FOR BOX CULVERT&lt;/td&gt;&lt;td&gt;CUYD&lt;/td&gt;&lt;td&gt;0&lt;/td&gt;&lt;td&gt;3&lt;/td&gt;&lt;td&gt;N&lt;/td&gt;&lt;td&gt; &lt;/td&gt;&lt;td&gt;&lt;/td&gt;&lt;/tr&gt;</v>
      </c>
      <c r="Q2786" s="106" t="str">
        <f>IF(PayItems[[#This Row],[Date Added / Modified]]&gt;0,TEXT(PayItems[[#This Row],[Date Added / Modified]],"m/d/yyy"),"")</f>
        <v/>
      </c>
    </row>
    <row r="2787" spans="1:17" x14ac:dyDescent="0.2">
      <c r="A2787" s="6" t="s">
        <v>4021</v>
      </c>
      <c r="B2787" s="6" t="s">
        <v>4022</v>
      </c>
      <c r="C2787" s="6" t="s">
        <v>109</v>
      </c>
      <c r="D2787" s="6" t="s">
        <v>4023</v>
      </c>
      <c r="E2787" s="8" t="s">
        <v>62</v>
      </c>
      <c r="F2787" s="8">
        <v>0</v>
      </c>
      <c r="G2787" s="8">
        <v>3</v>
      </c>
      <c r="H2787" s="6" t="s">
        <v>344</v>
      </c>
      <c r="I2787" s="176" t="s">
        <v>11389</v>
      </c>
      <c r="J2787" s="176" t="s">
        <v>11389</v>
      </c>
      <c r="K2787" s="176" t="s">
        <v>11388</v>
      </c>
      <c r="L2787" s="8">
        <v>14</v>
      </c>
      <c r="M2787" s="116"/>
      <c r="P27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&lt;tr&gt;&lt;td&gt;62013-1000&lt;/td&gt;&lt;td&gt;Stone masonry apron&lt;/td&gt;&lt;td&gt;m2&lt;/td&gt;&lt;td&gt;STONE MASONRY APRON&lt;/td&gt;&lt;td&gt;SQYD&lt;/td&gt;&lt;td&gt;0&lt;/td&gt;&lt;td&gt;3&lt;/td&gt;&lt;td&gt;N&lt;/td&gt;&lt;td&gt; &lt;/td&gt;&lt;td&gt;&lt;/td&gt;&lt;/tr&gt;</v>
      </c>
      <c r="Q2787" s="106" t="str">
        <f>IF(PayItems[[#This Row],[Date Added / Modified]]&gt;0,TEXT(PayItems[[#This Row],[Date Added / Modified]],"m/d/yyy"),"")</f>
        <v/>
      </c>
    </row>
    <row r="2788" spans="1:17" x14ac:dyDescent="0.2">
      <c r="A2788" s="6" t="s">
        <v>4024</v>
      </c>
      <c r="B2788" s="6" t="s">
        <v>4013</v>
      </c>
      <c r="C2788" s="6" t="s">
        <v>109</v>
      </c>
      <c r="D2788" s="6" t="s">
        <v>4014</v>
      </c>
      <c r="E2788" s="8" t="s">
        <v>62</v>
      </c>
      <c r="F2788" s="8">
        <v>0</v>
      </c>
      <c r="G2788" s="8">
        <v>3</v>
      </c>
      <c r="H2788" s="6" t="s">
        <v>344</v>
      </c>
      <c r="I2788" s="176" t="s">
        <v>11389</v>
      </c>
      <c r="J2788" s="176" t="s">
        <v>11389</v>
      </c>
      <c r="K2788" s="176" t="s">
        <v>11388</v>
      </c>
      <c r="L2788" s="8">
        <v>14</v>
      </c>
      <c r="M2788" s="116"/>
      <c r="P27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&lt;tr&gt;&lt;td&gt;62013-2000&lt;/td&gt;&lt;td&gt;Stone masonry wall&lt;/td&gt;&lt;td&gt;m2&lt;/td&gt;&lt;td&gt;STONE MASONRY WALL&lt;/td&gt;&lt;td&gt;SQYD&lt;/td&gt;&lt;td&gt;0&lt;/td&gt;&lt;td&gt;3&lt;/td&gt;&lt;td&gt;N&lt;/td&gt;&lt;td&gt; &lt;/td&gt;&lt;td&gt;&lt;/td&gt;&lt;/tr&gt;</v>
      </c>
      <c r="Q2788" s="106" t="str">
        <f>IF(PayItems[[#This Row],[Date Added / Modified]]&gt;0,TEXT(PayItems[[#This Row],[Date Added / Modified]],"m/d/yyy"),"")</f>
        <v/>
      </c>
    </row>
    <row r="2789" spans="1:17" x14ac:dyDescent="0.2">
      <c r="A2789" s="6" t="s">
        <v>4025</v>
      </c>
      <c r="B2789" s="6" t="s">
        <v>37</v>
      </c>
      <c r="C2789" s="6" t="s">
        <v>85</v>
      </c>
      <c r="D2789" s="6" t="s">
        <v>4026</v>
      </c>
      <c r="E2789" s="8" t="s">
        <v>85</v>
      </c>
      <c r="F2789" s="8">
        <v>0</v>
      </c>
      <c r="G2789" s="8">
        <v>3</v>
      </c>
      <c r="H2789" s="6" t="s">
        <v>344</v>
      </c>
      <c r="I2789" s="176" t="s">
        <v>11389</v>
      </c>
      <c r="J2789" s="176" t="s">
        <v>11389</v>
      </c>
      <c r="K2789" s="176" t="s">
        <v>11388</v>
      </c>
      <c r="L2789" s="8">
        <v>14</v>
      </c>
      <c r="M2789" s="116"/>
      <c r="P27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&lt;tr&gt;&lt;td&gt;62014-0000&lt;/td&gt;&lt;td&gt;Sample wall&lt;/td&gt;&lt;td&gt;LPSM&lt;/td&gt;&lt;td&gt;SAMPLE WALL&lt;/td&gt;&lt;td&gt;LPSM&lt;/td&gt;&lt;td&gt;0&lt;/td&gt;&lt;td&gt;3&lt;/td&gt;&lt;td&gt;N&lt;/td&gt;&lt;td&gt; &lt;/td&gt;&lt;td&gt;&lt;/td&gt;&lt;/tr&gt;</v>
      </c>
      <c r="Q2789" s="106" t="str">
        <f>IF(PayItems[[#This Row],[Date Added / Modified]]&gt;0,TEXT(PayItems[[#This Row],[Date Added / Modified]],"m/d/yyy"),"")</f>
        <v/>
      </c>
    </row>
    <row r="2790" spans="1:17" x14ac:dyDescent="0.2">
      <c r="A2790" s="6" t="s">
        <v>4027</v>
      </c>
      <c r="B2790" s="6" t="s">
        <v>4028</v>
      </c>
      <c r="C2790" s="6" t="s">
        <v>113</v>
      </c>
      <c r="D2790" s="6" t="s">
        <v>4029</v>
      </c>
      <c r="E2790" s="8" t="s">
        <v>65</v>
      </c>
      <c r="F2790" s="8">
        <v>0</v>
      </c>
      <c r="G2790" s="8">
        <v>3</v>
      </c>
      <c r="H2790" s="6" t="s">
        <v>344</v>
      </c>
      <c r="I2790" s="176" t="s">
        <v>11389</v>
      </c>
      <c r="J2790" s="176" t="s">
        <v>11389</v>
      </c>
      <c r="K2790" s="176" t="s">
        <v>11388</v>
      </c>
      <c r="L2790" s="8">
        <v>14</v>
      </c>
      <c r="M2790" s="116"/>
      <c r="P27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&lt;tr&gt;&lt;td&gt;62015-1000&lt;/td&gt;&lt;td&gt;Masonry, brick, wall&lt;/td&gt;&lt;td&gt;m3&lt;/td&gt;&lt;td&gt;MASONRY, BRICK, WALL&lt;/td&gt;&lt;td&gt;CUYD&lt;/td&gt;&lt;td&gt;0&lt;/td&gt;&lt;td&gt;3&lt;/td&gt;&lt;td&gt;N&lt;/td&gt;&lt;td&gt; &lt;/td&gt;&lt;td&gt;&lt;/td&gt;&lt;/tr&gt;</v>
      </c>
      <c r="Q2790" s="106" t="str">
        <f>IF(PayItems[[#This Row],[Date Added / Modified]]&gt;0,TEXT(PayItems[[#This Row],[Date Added / Modified]],"m/d/yyy"),"")</f>
        <v/>
      </c>
    </row>
    <row r="2791" spans="1:17" x14ac:dyDescent="0.2">
      <c r="A2791" s="6" t="s">
        <v>4030</v>
      </c>
      <c r="B2791" s="6" t="s">
        <v>4028</v>
      </c>
      <c r="C2791" s="6" t="s">
        <v>109</v>
      </c>
      <c r="D2791" s="6" t="s">
        <v>4029</v>
      </c>
      <c r="E2791" s="8" t="s">
        <v>62</v>
      </c>
      <c r="F2791" s="8">
        <v>0</v>
      </c>
      <c r="G2791" s="8">
        <v>3</v>
      </c>
      <c r="H2791" s="6" t="s">
        <v>344</v>
      </c>
      <c r="I2791" s="176" t="s">
        <v>11389</v>
      </c>
      <c r="J2791" s="176" t="s">
        <v>11389</v>
      </c>
      <c r="K2791" s="176" t="s">
        <v>11388</v>
      </c>
      <c r="L2791" s="8">
        <v>14</v>
      </c>
      <c r="M2791" s="116"/>
      <c r="P27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&lt;tr&gt;&lt;td&gt;62016-1000&lt;/td&gt;&lt;td&gt;Masonry, brick, wall&lt;/td&gt;&lt;td&gt;m2&lt;/td&gt;&lt;td&gt;MASONRY, BRICK, WALL&lt;/td&gt;&lt;td&gt;SQYD&lt;/td&gt;&lt;td&gt;0&lt;/td&gt;&lt;td&gt;3&lt;/td&gt;&lt;td&gt;N&lt;/td&gt;&lt;td&gt; &lt;/td&gt;&lt;td&gt;&lt;/td&gt;&lt;/tr&gt;</v>
      </c>
      <c r="Q2791" s="106" t="str">
        <f>IF(PayItems[[#This Row],[Date Added / Modified]]&gt;0,TEXT(PayItems[[#This Row],[Date Added / Modified]],"m/d/yyy"),"")</f>
        <v/>
      </c>
    </row>
    <row r="2792" spans="1:17" x14ac:dyDescent="0.2">
      <c r="A2792" s="106" t="s">
        <v>11224</v>
      </c>
      <c r="B2792" s="106" t="s">
        <v>11226</v>
      </c>
      <c r="C2792" s="88" t="s">
        <v>6</v>
      </c>
      <c r="D2792" s="106" t="s">
        <v>11225</v>
      </c>
      <c r="E2792" s="104" t="s">
        <v>59</v>
      </c>
      <c r="F2792" s="104">
        <v>0</v>
      </c>
      <c r="G2792" s="104">
        <v>3</v>
      </c>
      <c r="H2792" s="88" t="s">
        <v>344</v>
      </c>
      <c r="I2792" s="176" t="s">
        <v>11389</v>
      </c>
      <c r="J2792" s="176" t="s">
        <v>11389</v>
      </c>
      <c r="K2792" s="176" t="s">
        <v>11388</v>
      </c>
      <c r="L2792" s="104">
        <v>14</v>
      </c>
      <c r="M2792" s="116">
        <v>43955</v>
      </c>
      <c r="N2792" s="106" t="s">
        <v>9962</v>
      </c>
      <c r="O2792" s="88"/>
      <c r="P27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&lt;tr&gt;&lt;td&gt;62017-0200&lt;/td&gt;&lt;td&gt;Dry stacked stone masonry headwall for 375mm pipe culvert&lt;/td&gt;&lt;td&gt;Each&lt;/td&gt;&lt;td&gt;DRY STACKED STONE MASONRY HEADWALL FOR 15-INCH PIPE CULVERT&lt;/td&gt;&lt;td&gt;EACH&lt;/td&gt;&lt;td&gt;0&lt;/td&gt;&lt;td&gt;3&lt;/td&gt;&lt;td&gt;N&lt;/td&gt;&lt;td&gt;5/4/2020&lt;/td&gt;&lt;td&gt;&lt;/td&gt;&lt;/tr&gt;</v>
      </c>
      <c r="Q2792" s="106" t="str">
        <f>IF(PayItems[[#This Row],[Date Added / Modified]]&gt;0,TEXT(PayItems[[#This Row],[Date Added / Modified]],"m/d/yyy"),"")</f>
        <v>5/4/2020</v>
      </c>
    </row>
    <row r="2793" spans="1:17" x14ac:dyDescent="0.2">
      <c r="A2793" s="6" t="s">
        <v>4031</v>
      </c>
      <c r="B2793" s="6" t="s">
        <v>4032</v>
      </c>
      <c r="C2793" s="6" t="s">
        <v>6</v>
      </c>
      <c r="D2793" s="6" t="s">
        <v>4033</v>
      </c>
      <c r="E2793" s="8" t="s">
        <v>59</v>
      </c>
      <c r="F2793" s="8">
        <v>0</v>
      </c>
      <c r="G2793" s="8">
        <v>3</v>
      </c>
      <c r="H2793" s="6" t="s">
        <v>344</v>
      </c>
      <c r="I2793" s="176" t="s">
        <v>11389</v>
      </c>
      <c r="J2793" s="176" t="s">
        <v>11389</v>
      </c>
      <c r="K2793" s="176" t="s">
        <v>11388</v>
      </c>
      <c r="L2793" s="8">
        <v>14</v>
      </c>
      <c r="M2793" s="116"/>
      <c r="P27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&lt;tr&gt;&lt;td&gt;62017-0300&lt;/td&gt;&lt;td&gt;Dry stacked stone masonry headwall for 450mm pipe culvert&lt;/td&gt;&lt;td&gt;Each&lt;/td&gt;&lt;td&gt;DRY STACKED STONE MASONRY HEADWALL FOR 18-INCH PIPE CULVERT&lt;/td&gt;&lt;td&gt;EACH&lt;/td&gt;&lt;td&gt;0&lt;/td&gt;&lt;td&gt;3&lt;/td&gt;&lt;td&gt;N&lt;/td&gt;&lt;td&gt; &lt;/td&gt;&lt;td&gt;&lt;/td&gt;&lt;/tr&gt;</v>
      </c>
      <c r="Q2793" s="106" t="str">
        <f>IF(PayItems[[#This Row],[Date Added / Modified]]&gt;0,TEXT(PayItems[[#This Row],[Date Added / Modified]],"m/d/yyy"),"")</f>
        <v/>
      </c>
    </row>
    <row r="2794" spans="1:17" x14ac:dyDescent="0.2">
      <c r="A2794" s="6" t="s">
        <v>4034</v>
      </c>
      <c r="B2794" s="6" t="s">
        <v>4035</v>
      </c>
      <c r="C2794" s="6" t="s">
        <v>6</v>
      </c>
      <c r="D2794" s="6" t="s">
        <v>4036</v>
      </c>
      <c r="E2794" s="8" t="s">
        <v>59</v>
      </c>
      <c r="F2794" s="8">
        <v>0</v>
      </c>
      <c r="G2794" s="8">
        <v>3</v>
      </c>
      <c r="H2794" s="6" t="s">
        <v>344</v>
      </c>
      <c r="I2794" s="176" t="s">
        <v>11389</v>
      </c>
      <c r="J2794" s="176" t="s">
        <v>11389</v>
      </c>
      <c r="K2794" s="176" t="s">
        <v>11388</v>
      </c>
      <c r="L2794" s="8">
        <v>14</v>
      </c>
      <c r="M2794" s="116"/>
      <c r="P27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&lt;tr&gt;&lt;td&gt;62017-0500&lt;/td&gt;&lt;td&gt;Dry stacked stone masonry headwall for 600mm pipe culvert&lt;/td&gt;&lt;td&gt;Each&lt;/td&gt;&lt;td&gt;DRY STACKED STONE MASONRY HEADWALL FOR 24-INCH PIPE CULVERT&lt;/td&gt;&lt;td&gt;EACH&lt;/td&gt;&lt;td&gt;0&lt;/td&gt;&lt;td&gt;3&lt;/td&gt;&lt;td&gt;N&lt;/td&gt;&lt;td&gt; &lt;/td&gt;&lt;td&gt;&lt;/td&gt;&lt;/tr&gt;</v>
      </c>
      <c r="Q2794" s="106" t="str">
        <f>IF(PayItems[[#This Row],[Date Added / Modified]]&gt;0,TEXT(PayItems[[#This Row],[Date Added / Modified]],"m/d/yyy"),"")</f>
        <v/>
      </c>
    </row>
    <row r="2795" spans="1:17" x14ac:dyDescent="0.2">
      <c r="A2795" s="6" t="s">
        <v>8607</v>
      </c>
      <c r="B2795" s="6" t="s">
        <v>8608</v>
      </c>
      <c r="C2795" s="6" t="s">
        <v>6</v>
      </c>
      <c r="D2795" s="6" t="s">
        <v>8609</v>
      </c>
      <c r="E2795" s="8" t="s">
        <v>59</v>
      </c>
      <c r="F2795" s="8">
        <v>0</v>
      </c>
      <c r="G2795" s="8">
        <v>3</v>
      </c>
      <c r="H2795" s="6" t="s">
        <v>344</v>
      </c>
      <c r="I2795" s="176" t="s">
        <v>11389</v>
      </c>
      <c r="J2795" s="176" t="s">
        <v>11389</v>
      </c>
      <c r="K2795" s="176" t="s">
        <v>11388</v>
      </c>
      <c r="L2795" s="8">
        <v>14</v>
      </c>
      <c r="M2795" s="116"/>
      <c r="P27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&lt;tr&gt;&lt;td&gt;62017-0600&lt;/td&gt;&lt;td&gt;Dry stacked stone masonry headwall for 750mm pipe culvert&lt;/td&gt;&lt;td&gt;Each&lt;/td&gt;&lt;td&gt;DRY STACKED STONE MASONRY HEADWALL FOR 30-INCH PIPE CULVERT&lt;/td&gt;&lt;td&gt;EACH&lt;/td&gt;&lt;td&gt;0&lt;/td&gt;&lt;td&gt;3&lt;/td&gt;&lt;td&gt;N&lt;/td&gt;&lt;td&gt; &lt;/td&gt;&lt;td&gt;&lt;/td&gt;&lt;/tr&gt;</v>
      </c>
      <c r="Q2795" s="106" t="str">
        <f>IF(PayItems[[#This Row],[Date Added / Modified]]&gt;0,TEXT(PayItems[[#This Row],[Date Added / Modified]],"m/d/yyy"),"")</f>
        <v/>
      </c>
    </row>
    <row r="2796" spans="1:17" x14ac:dyDescent="0.2">
      <c r="A2796" s="6" t="s">
        <v>4037</v>
      </c>
      <c r="B2796" s="6" t="s">
        <v>4038</v>
      </c>
      <c r="C2796" s="6" t="s">
        <v>6</v>
      </c>
      <c r="D2796" s="6" t="s">
        <v>4039</v>
      </c>
      <c r="E2796" s="8" t="s">
        <v>59</v>
      </c>
      <c r="F2796" s="8">
        <v>0</v>
      </c>
      <c r="G2796" s="8">
        <v>3</v>
      </c>
      <c r="H2796" s="6" t="s">
        <v>344</v>
      </c>
      <c r="I2796" s="176" t="s">
        <v>11389</v>
      </c>
      <c r="J2796" s="176" t="s">
        <v>11389</v>
      </c>
      <c r="K2796" s="176" t="s">
        <v>11388</v>
      </c>
      <c r="L2796" s="8">
        <v>14</v>
      </c>
      <c r="M2796" s="116"/>
      <c r="P27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&lt;tr&gt;&lt;td&gt;62017-0700&lt;/td&gt;&lt;td&gt;Dry stacked stone masonry headwall for 900mm pipe culvert&lt;/td&gt;&lt;td&gt;Each&lt;/td&gt;&lt;td&gt;DRY STACKED STONE MASONRY HEADWALL FOR 36-INCH PIPE CULVERT&lt;/td&gt;&lt;td&gt;EACH&lt;/td&gt;&lt;td&gt;0&lt;/td&gt;&lt;td&gt;3&lt;/td&gt;&lt;td&gt;N&lt;/td&gt;&lt;td&gt; &lt;/td&gt;&lt;td&gt;&lt;/td&gt;&lt;/tr&gt;</v>
      </c>
      <c r="Q2796" s="106" t="str">
        <f>IF(PayItems[[#This Row],[Date Added / Modified]]&gt;0,TEXT(PayItems[[#This Row],[Date Added / Modified]],"m/d/yyy"),"")</f>
        <v/>
      </c>
    </row>
    <row r="2797" spans="1:17" x14ac:dyDescent="0.2">
      <c r="A2797" s="106" t="s">
        <v>11050</v>
      </c>
      <c r="B2797" s="106" t="s">
        <v>11052</v>
      </c>
      <c r="C2797" s="88" t="s">
        <v>6</v>
      </c>
      <c r="D2797" s="106" t="s">
        <v>11051</v>
      </c>
      <c r="E2797" s="104" t="s">
        <v>59</v>
      </c>
      <c r="F2797" s="104">
        <v>0</v>
      </c>
      <c r="G2797" s="104">
        <v>3</v>
      </c>
      <c r="H2797" s="88" t="s">
        <v>344</v>
      </c>
      <c r="I2797" s="176" t="s">
        <v>11389</v>
      </c>
      <c r="J2797" s="176" t="s">
        <v>11389</v>
      </c>
      <c r="K2797" s="176" t="s">
        <v>11388</v>
      </c>
      <c r="L2797" s="104">
        <v>14</v>
      </c>
      <c r="M2797" s="116">
        <v>43389</v>
      </c>
      <c r="N2797" s="106" t="s">
        <v>9962</v>
      </c>
      <c r="O2797" s="88"/>
      <c r="P27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&lt;tr&gt;&lt;td&gt;62017-0800&lt;/td&gt;&lt;td&gt;Dry stacked stone masonry headwall for 1050mm pipe culvert&lt;/td&gt;&lt;td&gt;Each&lt;/td&gt;&lt;td&gt;DRY STACKED STONE MASONRY HEADWALL FOR 42-INCH PIPE CULVERT&lt;/td&gt;&lt;td&gt;EACH&lt;/td&gt;&lt;td&gt;0&lt;/td&gt;&lt;td&gt;3&lt;/td&gt;&lt;td&gt;N&lt;/td&gt;&lt;td&gt;10/16/2018&lt;/td&gt;&lt;td&gt;&lt;/td&gt;&lt;/tr&gt;</v>
      </c>
      <c r="Q2797" s="106" t="str">
        <f>IF(PayItems[[#This Row],[Date Added / Modified]]&gt;0,TEXT(PayItems[[#This Row],[Date Added / Modified]],"m/d/yyy"),"")</f>
        <v>10/16/2018</v>
      </c>
    </row>
    <row r="2798" spans="1:17" s="88" customFormat="1" x14ac:dyDescent="0.2">
      <c r="A2798" s="6" t="s">
        <v>4040</v>
      </c>
      <c r="B2798" s="6" t="s">
        <v>4041</v>
      </c>
      <c r="C2798" s="6" t="s">
        <v>6</v>
      </c>
      <c r="D2798" s="6" t="s">
        <v>4042</v>
      </c>
      <c r="E2798" s="8" t="s">
        <v>59</v>
      </c>
      <c r="F2798" s="8">
        <v>0</v>
      </c>
      <c r="G2798" s="8">
        <v>3</v>
      </c>
      <c r="H2798" s="6" t="s">
        <v>344</v>
      </c>
      <c r="I2798" s="176" t="s">
        <v>11389</v>
      </c>
      <c r="J2798" s="176" t="s">
        <v>11389</v>
      </c>
      <c r="K2798" s="176" t="s">
        <v>11388</v>
      </c>
      <c r="L2798" s="8">
        <v>14</v>
      </c>
      <c r="M2798" s="116"/>
      <c r="N2798" s="6"/>
      <c r="O2798" s="6"/>
      <c r="P27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&lt;tr&gt;&lt;td&gt;62017-0900&lt;/td&gt;&lt;td&gt;Dry stacked stone masonry headwall for 1200mm pipe culvert&lt;/td&gt;&lt;td&gt;Each&lt;/td&gt;&lt;td&gt;DRY STACKED STONE MASONRY HEADWALL FOR 48-INCH PIPE CULVERT&lt;/td&gt;&lt;td&gt;EACH&lt;/td&gt;&lt;td&gt;0&lt;/td&gt;&lt;td&gt;3&lt;/td&gt;&lt;td&gt;N&lt;/td&gt;&lt;td&gt; &lt;/td&gt;&lt;td&gt;&lt;/td&gt;&lt;/tr&gt;</v>
      </c>
      <c r="Q2798" s="106" t="str">
        <f>IF(PayItems[[#This Row],[Date Added / Modified]]&gt;0,TEXT(PayItems[[#This Row],[Date Added / Modified]],"m/d/yyy"),"")</f>
        <v/>
      </c>
    </row>
    <row r="2799" spans="1:17" s="88" customFormat="1" x14ac:dyDescent="0.2">
      <c r="A2799" s="6" t="s">
        <v>4043</v>
      </c>
      <c r="B2799" s="6" t="s">
        <v>4044</v>
      </c>
      <c r="C2799" s="6" t="s">
        <v>6</v>
      </c>
      <c r="D2799" s="6" t="s">
        <v>4045</v>
      </c>
      <c r="E2799" s="8" t="s">
        <v>59</v>
      </c>
      <c r="F2799" s="8">
        <v>0</v>
      </c>
      <c r="G2799" s="8">
        <v>3</v>
      </c>
      <c r="H2799" s="6" t="s">
        <v>344</v>
      </c>
      <c r="I2799" s="176" t="s">
        <v>11389</v>
      </c>
      <c r="J2799" s="176" t="s">
        <v>11389</v>
      </c>
      <c r="K2799" s="176" t="s">
        <v>11388</v>
      </c>
      <c r="L2799" s="8">
        <v>14</v>
      </c>
      <c r="M2799" s="116"/>
      <c r="N2799" s="6"/>
      <c r="O2799" s="6"/>
      <c r="P27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&lt;tr&gt;&lt;td&gt;62017-3000&lt;/td&gt;&lt;td&gt;Dry stacked stone masonry headwall for box culvert&lt;/td&gt;&lt;td&gt;Each&lt;/td&gt;&lt;td&gt;DRY STACKED STONE MASONRY HEADWALL FOR BOX CULVERT&lt;/td&gt;&lt;td&gt;EACH&lt;/td&gt;&lt;td&gt;0&lt;/td&gt;&lt;td&gt;3&lt;/td&gt;&lt;td&gt;N&lt;/td&gt;&lt;td&gt; &lt;/td&gt;&lt;td&gt;&lt;/td&gt;&lt;/tr&gt;</v>
      </c>
      <c r="Q2799" s="106" t="str">
        <f>IF(PayItems[[#This Row],[Date Added / Modified]]&gt;0,TEXT(PayItems[[#This Row],[Date Added / Modified]],"m/d/yyy"),"")</f>
        <v/>
      </c>
    </row>
    <row r="2800" spans="1:17" x14ac:dyDescent="0.2">
      <c r="A2800" s="88" t="s">
        <v>11371</v>
      </c>
      <c r="B2800" s="88" t="s">
        <v>11374</v>
      </c>
      <c r="C2800" s="88" t="s">
        <v>6</v>
      </c>
      <c r="D2800" s="88" t="s">
        <v>11375</v>
      </c>
      <c r="E2800" s="104" t="s">
        <v>59</v>
      </c>
      <c r="F2800" s="104">
        <v>0</v>
      </c>
      <c r="G2800" s="104">
        <v>3</v>
      </c>
      <c r="H2800" s="88" t="s">
        <v>344</v>
      </c>
      <c r="I2800" s="176" t="s">
        <v>11389</v>
      </c>
      <c r="J2800" s="176" t="s">
        <v>11389</v>
      </c>
      <c r="K2800" s="176" t="s">
        <v>11388</v>
      </c>
      <c r="L2800" s="104">
        <v>14</v>
      </c>
      <c r="M2800" s="116">
        <v>44627</v>
      </c>
      <c r="N2800" s="88" t="s">
        <v>9977</v>
      </c>
      <c r="O2800" s="88"/>
      <c r="P2800" s="42"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&lt;tr&gt;&lt;td&gt;62018-0700&lt;/td&gt;&lt;td&gt;Dry stacked stone masonry headwall for 900mm equivalent diameter arch or elliptical pipe culvert&lt;/td&gt;&lt;td&gt;Each&lt;/td&gt;&lt;td&gt;DRY STACKED STONE MASONRY HEADWALL FOR 36-INCH EQUIVALENT DIAMETER ARCH OR ELLIPTICAL PIPE CULVERT&lt;/td&gt;&lt;td&gt;EACH&lt;/td&gt;&lt;td&gt;0&lt;/td&gt;&lt;td&gt;3&lt;/td&gt;&lt;td&gt;N&lt;/td&gt;&lt;td&gt;3/7/2022&lt;/td&gt;&lt;td&gt;&lt;/td&gt;&lt;/tr&gt;</v>
      </c>
      <c r="Q2800" s="106" t="str">
        <f>IF(PayItems[[#This Row],[Date Added / Modified]]&gt;0,TEXT(PayItems[[#This Row],[Date Added / Modified]],"m/d/yyy"),"")</f>
        <v>3/7/2022</v>
      </c>
    </row>
    <row r="2801" spans="1:17" x14ac:dyDescent="0.2">
      <c r="A2801" s="88" t="s">
        <v>11372</v>
      </c>
      <c r="B2801" s="88" t="s">
        <v>11373</v>
      </c>
      <c r="C2801" s="88" t="s">
        <v>6</v>
      </c>
      <c r="D2801" s="88" t="s">
        <v>11376</v>
      </c>
      <c r="E2801" s="104" t="s">
        <v>59</v>
      </c>
      <c r="F2801" s="104">
        <v>0</v>
      </c>
      <c r="G2801" s="104">
        <v>3</v>
      </c>
      <c r="H2801" s="88" t="s">
        <v>344</v>
      </c>
      <c r="I2801" s="176" t="s">
        <v>11389</v>
      </c>
      <c r="J2801" s="176" t="s">
        <v>11389</v>
      </c>
      <c r="K2801" s="176" t="s">
        <v>11388</v>
      </c>
      <c r="L2801" s="104">
        <v>14</v>
      </c>
      <c r="M2801" s="116">
        <v>44627</v>
      </c>
      <c r="N2801" s="88" t="s">
        <v>9977</v>
      </c>
      <c r="O2801" s="88"/>
      <c r="P2801" s="42"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&lt;tr&gt;&lt;td&gt;62018-0900&lt;/td&gt;&lt;td&gt;Dry stacked stone masonry headwall for 1200mm equivalent diameter arch or elliptical pipe culvert&lt;/td&gt;&lt;td&gt;Each&lt;/td&gt;&lt;td&gt;DRY STACKED STONE MASONRY HEADWALL FOR 48-INCH EQUIVALENT DIAMETER ARCH OR ELLIPTICAL PIPE CULVERT&lt;/td&gt;&lt;td&gt;EACH&lt;/td&gt;&lt;td&gt;0&lt;/td&gt;&lt;td&gt;3&lt;/td&gt;&lt;td&gt;N&lt;/td&gt;&lt;td&gt;3/7/2022&lt;/td&gt;&lt;td&gt;&lt;/td&gt;&lt;/tr&gt;</v>
      </c>
      <c r="Q2801" s="106" t="str">
        <f>IF(PayItems[[#This Row],[Date Added / Modified]]&gt;0,TEXT(PayItems[[#This Row],[Date Added / Modified]],"m/d/yyy"),"")</f>
        <v>3/7/2022</v>
      </c>
    </row>
    <row r="2802" spans="1:17" x14ac:dyDescent="0.2">
      <c r="A2802" s="6" t="s">
        <v>4046</v>
      </c>
      <c r="B2802" s="6" t="s">
        <v>4047</v>
      </c>
      <c r="C2802" s="6" t="s">
        <v>113</v>
      </c>
      <c r="D2802" s="6" t="s">
        <v>4048</v>
      </c>
      <c r="E2802" s="8" t="s">
        <v>65</v>
      </c>
      <c r="F2802" s="8">
        <v>0</v>
      </c>
      <c r="G2802" s="8">
        <v>3</v>
      </c>
      <c r="H2802" s="6" t="s">
        <v>344</v>
      </c>
      <c r="I2802" s="176" t="s">
        <v>11389</v>
      </c>
      <c r="J2802" s="176" t="s">
        <v>11389</v>
      </c>
      <c r="K2802" s="176" t="s">
        <v>11388</v>
      </c>
      <c r="L2802" s="8">
        <v>14</v>
      </c>
      <c r="M2802" s="116"/>
      <c r="P28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&lt;tr&gt;&lt;td&gt;62025-1000&lt;/td&gt;&lt;td&gt;Remove and reset stone masonry&lt;/td&gt;&lt;td&gt;m3&lt;/td&gt;&lt;td&gt;REMOVE AND RESET STONE MASONRY&lt;/td&gt;&lt;td&gt;CUYD&lt;/td&gt;&lt;td&gt;0&lt;/td&gt;&lt;td&gt;3&lt;/td&gt;&lt;td&gt;N&lt;/td&gt;&lt;td&gt; &lt;/td&gt;&lt;td&gt;&lt;/td&gt;&lt;/tr&gt;</v>
      </c>
      <c r="Q2802" s="106" t="str">
        <f>IF(PayItems[[#This Row],[Date Added / Modified]]&gt;0,TEXT(PayItems[[#This Row],[Date Added / Modified]],"m/d/yyy"),"")</f>
        <v/>
      </c>
    </row>
    <row r="2803" spans="1:17" x14ac:dyDescent="0.2">
      <c r="A2803" s="6" t="s">
        <v>4049</v>
      </c>
      <c r="B2803" s="6" t="s">
        <v>4047</v>
      </c>
      <c r="C2803" s="6" t="s">
        <v>109</v>
      </c>
      <c r="D2803" s="6" t="s">
        <v>4048</v>
      </c>
      <c r="E2803" s="8" t="s">
        <v>62</v>
      </c>
      <c r="F2803" s="8">
        <v>0</v>
      </c>
      <c r="G2803" s="8">
        <v>3</v>
      </c>
      <c r="H2803" s="6" t="s">
        <v>344</v>
      </c>
      <c r="I2803" s="176" t="s">
        <v>11389</v>
      </c>
      <c r="J2803" s="176" t="s">
        <v>11389</v>
      </c>
      <c r="K2803" s="176" t="s">
        <v>11388</v>
      </c>
      <c r="L2803" s="8">
        <v>14</v>
      </c>
      <c r="M2803" s="116"/>
      <c r="P28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&lt;tr&gt;&lt;td&gt;62026-1000&lt;/td&gt;&lt;td&gt;Remove and reset stone masonry&lt;/td&gt;&lt;td&gt;m2&lt;/td&gt;&lt;td&gt;REMOVE AND RESET STONE MASONRY&lt;/td&gt;&lt;td&gt;SQYD&lt;/td&gt;&lt;td&gt;0&lt;/td&gt;&lt;td&gt;3&lt;/td&gt;&lt;td&gt;N&lt;/td&gt;&lt;td&gt; &lt;/td&gt;&lt;td&gt;&lt;/td&gt;&lt;/tr&gt;</v>
      </c>
      <c r="Q2803" s="106" t="str">
        <f>IF(PayItems[[#This Row],[Date Added / Modified]]&gt;0,TEXT(PayItems[[#This Row],[Date Added / Modified]],"m/d/yyy"),"")</f>
        <v/>
      </c>
    </row>
    <row r="2804" spans="1:17" x14ac:dyDescent="0.2">
      <c r="A2804" s="6" t="s">
        <v>4050</v>
      </c>
      <c r="B2804" s="6" t="s">
        <v>4047</v>
      </c>
      <c r="C2804" s="6" t="s">
        <v>110</v>
      </c>
      <c r="D2804" s="6" t="s">
        <v>4048</v>
      </c>
      <c r="E2804" s="8" t="s">
        <v>63</v>
      </c>
      <c r="F2804" s="8">
        <v>0</v>
      </c>
      <c r="G2804" s="8">
        <v>3</v>
      </c>
      <c r="H2804" s="6" t="s">
        <v>344</v>
      </c>
      <c r="I2804" s="176" t="s">
        <v>11389</v>
      </c>
      <c r="J2804" s="176" t="s">
        <v>11389</v>
      </c>
      <c r="K2804" s="176" t="s">
        <v>11388</v>
      </c>
      <c r="L2804" s="8">
        <v>14</v>
      </c>
      <c r="M2804" s="116"/>
      <c r="P28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&lt;tr&gt;&lt;td&gt;62027-0000&lt;/td&gt;&lt;td&gt;Remove and reset stone masonry&lt;/td&gt;&lt;td&gt;m&lt;/td&gt;&lt;td&gt;REMOVE AND RESET STONE MASONRY&lt;/td&gt;&lt;td&gt;LNFT&lt;/td&gt;&lt;td&gt;0&lt;/td&gt;&lt;td&gt;3&lt;/td&gt;&lt;td&gt;N&lt;/td&gt;&lt;td&gt; &lt;/td&gt;&lt;td&gt;&lt;/td&gt;&lt;/tr&gt;</v>
      </c>
      <c r="Q2804" s="106" t="str">
        <f>IF(PayItems[[#This Row],[Date Added / Modified]]&gt;0,TEXT(PayItems[[#This Row],[Date Added / Modified]],"m/d/yyy"),"")</f>
        <v/>
      </c>
    </row>
    <row r="2805" spans="1:17" x14ac:dyDescent="0.2">
      <c r="A2805" s="6" t="s">
        <v>4051</v>
      </c>
      <c r="B2805" s="6" t="s">
        <v>4052</v>
      </c>
      <c r="C2805" s="6" t="s">
        <v>110</v>
      </c>
      <c r="D2805" s="6" t="s">
        <v>4053</v>
      </c>
      <c r="E2805" s="8" t="s">
        <v>63</v>
      </c>
      <c r="F2805" s="8">
        <v>0</v>
      </c>
      <c r="G2805" s="8">
        <v>3</v>
      </c>
      <c r="H2805" s="6" t="s">
        <v>344</v>
      </c>
      <c r="I2805" s="176" t="s">
        <v>11389</v>
      </c>
      <c r="J2805" s="176" t="s">
        <v>11389</v>
      </c>
      <c r="K2805" s="176" t="s">
        <v>11388</v>
      </c>
      <c r="L2805" s="8">
        <v>14</v>
      </c>
      <c r="M2805" s="116"/>
      <c r="P28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&lt;tr&gt;&lt;td&gt;62027-1000&lt;/td&gt;&lt;td&gt;Remove and reset stone masonry guardwall&lt;/td&gt;&lt;td&gt;m&lt;/td&gt;&lt;td&gt;REMOVE AND RESET STONE MASONRY GUARDWALL&lt;/td&gt;&lt;td&gt;LNFT&lt;/td&gt;&lt;td&gt;0&lt;/td&gt;&lt;td&gt;3&lt;/td&gt;&lt;td&gt;N&lt;/td&gt;&lt;td&gt; &lt;/td&gt;&lt;td&gt;&lt;/td&gt;&lt;/tr&gt;</v>
      </c>
      <c r="Q2805" s="106" t="str">
        <f>IF(PayItems[[#This Row],[Date Added / Modified]]&gt;0,TEXT(PayItems[[#This Row],[Date Added / Modified]],"m/d/yyy"),"")</f>
        <v/>
      </c>
    </row>
    <row r="2806" spans="1:17" x14ac:dyDescent="0.2">
      <c r="A2806" s="6" t="s">
        <v>4054</v>
      </c>
      <c r="B2806" s="6" t="s">
        <v>4055</v>
      </c>
      <c r="C2806" s="6" t="s">
        <v>110</v>
      </c>
      <c r="D2806" s="6" t="s">
        <v>4056</v>
      </c>
      <c r="E2806" s="8" t="s">
        <v>63</v>
      </c>
      <c r="F2806" s="8">
        <v>0</v>
      </c>
      <c r="G2806" s="8">
        <v>3</v>
      </c>
      <c r="H2806" s="6" t="s">
        <v>344</v>
      </c>
      <c r="I2806" s="176" t="s">
        <v>11389</v>
      </c>
      <c r="J2806" s="176" t="s">
        <v>11389</v>
      </c>
      <c r="K2806" s="176" t="s">
        <v>11388</v>
      </c>
      <c r="L2806" s="8">
        <v>14</v>
      </c>
      <c r="M2806" s="116"/>
      <c r="P28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&lt;tr&gt;&lt;td&gt;62027-2000&lt;/td&gt;&lt;td&gt;Remove and reset dry laid wall&lt;/td&gt;&lt;td&gt;m&lt;/td&gt;&lt;td&gt;REMOVE AND RESET DRY LAID WALL&lt;/td&gt;&lt;td&gt;LNFT&lt;/td&gt;&lt;td&gt;0&lt;/td&gt;&lt;td&gt;3&lt;/td&gt;&lt;td&gt;N&lt;/td&gt;&lt;td&gt; &lt;/td&gt;&lt;td&gt;&lt;/td&gt;&lt;/tr&gt;</v>
      </c>
      <c r="Q2806" s="106" t="str">
        <f>IF(PayItems[[#This Row],[Date Added / Modified]]&gt;0,TEXT(PayItems[[#This Row],[Date Added / Modified]],"m/d/yyy"),"")</f>
        <v/>
      </c>
    </row>
    <row r="2807" spans="1:17" x14ac:dyDescent="0.2">
      <c r="A2807" s="6" t="s">
        <v>4057</v>
      </c>
      <c r="B2807" s="6" t="s">
        <v>4058</v>
      </c>
      <c r="C2807" s="6" t="s">
        <v>6</v>
      </c>
      <c r="D2807" s="6" t="s">
        <v>4059</v>
      </c>
      <c r="E2807" s="8" t="s">
        <v>59</v>
      </c>
      <c r="F2807" s="8">
        <v>0</v>
      </c>
      <c r="G2807" s="8">
        <v>3</v>
      </c>
      <c r="H2807" s="6" t="s">
        <v>344</v>
      </c>
      <c r="I2807" s="176" t="s">
        <v>11389</v>
      </c>
      <c r="J2807" s="176" t="s">
        <v>11389</v>
      </c>
      <c r="K2807" s="176" t="s">
        <v>11388</v>
      </c>
      <c r="L2807" s="8">
        <v>14</v>
      </c>
      <c r="M2807" s="116"/>
      <c r="P28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&lt;tr&gt;&lt;td&gt;62028-1000&lt;/td&gt;&lt;td&gt;Remove and reset stone masonry headwall&lt;/td&gt;&lt;td&gt;Each&lt;/td&gt;&lt;td&gt;REMOVE AND RESET STONE MASONRY HEADWALL&lt;/td&gt;&lt;td&gt;EACH&lt;/td&gt;&lt;td&gt;0&lt;/td&gt;&lt;td&gt;3&lt;/td&gt;&lt;td&gt;N&lt;/td&gt;&lt;td&gt; &lt;/td&gt;&lt;td&gt;&lt;/td&gt;&lt;/tr&gt;</v>
      </c>
      <c r="Q2807" s="106" t="str">
        <f>IF(PayItems[[#This Row],[Date Added / Modified]]&gt;0,TEXT(PayItems[[#This Row],[Date Added / Modified]],"m/d/yyy"),"")</f>
        <v/>
      </c>
    </row>
    <row r="2808" spans="1:17" x14ac:dyDescent="0.2">
      <c r="A2808" s="6" t="s">
        <v>4060</v>
      </c>
      <c r="B2808" s="6" t="s">
        <v>38</v>
      </c>
      <c r="C2808" s="6" t="s">
        <v>110</v>
      </c>
      <c r="D2808" s="6" t="s">
        <v>4061</v>
      </c>
      <c r="E2808" s="8" t="s">
        <v>63</v>
      </c>
      <c r="F2808" s="8">
        <v>0</v>
      </c>
      <c r="G2808" s="8">
        <v>3</v>
      </c>
      <c r="H2808" s="6" t="s">
        <v>344</v>
      </c>
      <c r="I2808" s="176" t="s">
        <v>11389</v>
      </c>
      <c r="J2808" s="176" t="s">
        <v>11389</v>
      </c>
      <c r="K2808" s="176" t="s">
        <v>11388</v>
      </c>
      <c r="L2808" s="8">
        <v>14</v>
      </c>
      <c r="M2808" s="116"/>
      <c r="P28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&lt;tr&gt;&lt;td&gt;62030-0000&lt;/td&gt;&lt;td&gt;Repoint stone masonry&lt;/td&gt;&lt;td&gt;m&lt;/td&gt;&lt;td&gt;REPOINT STONE MASONRY&lt;/td&gt;&lt;td&gt;LNFT&lt;/td&gt;&lt;td&gt;0&lt;/td&gt;&lt;td&gt;3&lt;/td&gt;&lt;td&gt;N&lt;/td&gt;&lt;td&gt; &lt;/td&gt;&lt;td&gt;&lt;/td&gt;&lt;/tr&gt;</v>
      </c>
      <c r="Q2808" s="106" t="str">
        <f>IF(PayItems[[#This Row],[Date Added / Modified]]&gt;0,TEXT(PayItems[[#This Row],[Date Added / Modified]],"m/d/yyy"),"")</f>
        <v/>
      </c>
    </row>
    <row r="2809" spans="1:17" x14ac:dyDescent="0.2">
      <c r="A2809" s="6" t="s">
        <v>4062</v>
      </c>
      <c r="B2809" s="6" t="s">
        <v>38</v>
      </c>
      <c r="C2809" s="6" t="s">
        <v>109</v>
      </c>
      <c r="D2809" s="6" t="s">
        <v>4061</v>
      </c>
      <c r="E2809" s="8" t="s">
        <v>56</v>
      </c>
      <c r="F2809" s="8">
        <v>0</v>
      </c>
      <c r="G2809" s="8">
        <v>3</v>
      </c>
      <c r="H2809" s="6" t="s">
        <v>344</v>
      </c>
      <c r="I2809" s="176" t="s">
        <v>11389</v>
      </c>
      <c r="J2809" s="176" t="s">
        <v>11389</v>
      </c>
      <c r="K2809" s="176" t="s">
        <v>11388</v>
      </c>
      <c r="L2809" s="8">
        <v>14</v>
      </c>
      <c r="M2809" s="116"/>
      <c r="P28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&lt;tr&gt;&lt;td&gt;62031-0000&lt;/td&gt;&lt;td&gt;Repoint stone masonry&lt;/td&gt;&lt;td&gt;m2&lt;/td&gt;&lt;td&gt;REPOINT STONE MASONRY&lt;/td&gt;&lt;td&gt;SQFT&lt;/td&gt;&lt;td&gt;0&lt;/td&gt;&lt;td&gt;3&lt;/td&gt;&lt;td&gt;N&lt;/td&gt;&lt;td&gt; &lt;/td&gt;&lt;td&gt;&lt;/td&gt;&lt;/tr&gt;</v>
      </c>
      <c r="Q2809" s="106" t="str">
        <f>IF(PayItems[[#This Row],[Date Added / Modified]]&gt;0,TEXT(PayItems[[#This Row],[Date Added / Modified]],"m/d/yyy"),"")</f>
        <v/>
      </c>
    </row>
    <row r="2810" spans="1:17" x14ac:dyDescent="0.2">
      <c r="A2810" s="6" t="s">
        <v>4063</v>
      </c>
      <c r="B2810" s="6" t="s">
        <v>38</v>
      </c>
      <c r="C2810" s="6" t="s">
        <v>85</v>
      </c>
      <c r="D2810" s="6" t="s">
        <v>4061</v>
      </c>
      <c r="E2810" s="8" t="s">
        <v>85</v>
      </c>
      <c r="F2810" s="8">
        <v>0</v>
      </c>
      <c r="G2810" s="8">
        <v>3</v>
      </c>
      <c r="H2810" s="6" t="s">
        <v>344</v>
      </c>
      <c r="I2810" s="176" t="s">
        <v>11389</v>
      </c>
      <c r="J2810" s="176" t="s">
        <v>11389</v>
      </c>
      <c r="K2810" s="176" t="s">
        <v>11388</v>
      </c>
      <c r="L2810" s="8">
        <v>14</v>
      </c>
      <c r="M2810" s="116"/>
      <c r="P28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&lt;tr&gt;&lt;td&gt;62032-0000&lt;/td&gt;&lt;td&gt;Repoint stone masonry&lt;/td&gt;&lt;td&gt;LPSM&lt;/td&gt;&lt;td&gt;REPOINT STONE MASONRY&lt;/td&gt;&lt;td&gt;LPSM&lt;/td&gt;&lt;td&gt;0&lt;/td&gt;&lt;td&gt;3&lt;/td&gt;&lt;td&gt;N&lt;/td&gt;&lt;td&gt; &lt;/td&gt;&lt;td&gt;&lt;/td&gt;&lt;/tr&gt;</v>
      </c>
      <c r="Q2810" s="106" t="str">
        <f>IF(PayItems[[#This Row],[Date Added / Modified]]&gt;0,TEXT(PayItems[[#This Row],[Date Added / Modified]],"m/d/yyy"),"")</f>
        <v/>
      </c>
    </row>
    <row r="2811" spans="1:17" x14ac:dyDescent="0.2">
      <c r="A2811" s="6" t="s">
        <v>4064</v>
      </c>
      <c r="B2811" s="6" t="s">
        <v>39</v>
      </c>
      <c r="C2811" s="6" t="s">
        <v>109</v>
      </c>
      <c r="D2811" s="6" t="s">
        <v>4065</v>
      </c>
      <c r="E2811" s="8" t="s">
        <v>62</v>
      </c>
      <c r="F2811" s="8">
        <v>0</v>
      </c>
      <c r="G2811" s="8">
        <v>3</v>
      </c>
      <c r="H2811" s="6" t="s">
        <v>344</v>
      </c>
      <c r="I2811" s="176" t="s">
        <v>11389</v>
      </c>
      <c r="J2811" s="176" t="s">
        <v>11389</v>
      </c>
      <c r="K2811" s="176" t="s">
        <v>11388</v>
      </c>
      <c r="L2811" s="8">
        <v>14</v>
      </c>
      <c r="M2811" s="116"/>
      <c r="P28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&lt;tr&gt;&lt;td&gt;62035-0000&lt;/td&gt;&lt;td&gt;Clean stone masonry surfaces&lt;/td&gt;&lt;td&gt;m2&lt;/td&gt;&lt;td&gt;CLEAN STONE MASONRY SURFACES&lt;/td&gt;&lt;td&gt;SQYD&lt;/td&gt;&lt;td&gt;0&lt;/td&gt;&lt;td&gt;3&lt;/td&gt;&lt;td&gt;N&lt;/td&gt;&lt;td&gt; &lt;/td&gt;&lt;td&gt;&lt;/td&gt;&lt;/tr&gt;</v>
      </c>
      <c r="Q2811" s="106" t="str">
        <f>IF(PayItems[[#This Row],[Date Added / Modified]]&gt;0,TEXT(PayItems[[#This Row],[Date Added / Modified]],"m/d/yyy"),"")</f>
        <v/>
      </c>
    </row>
    <row r="2812" spans="1:17" x14ac:dyDescent="0.2">
      <c r="A2812" s="6" t="s">
        <v>4066</v>
      </c>
      <c r="B2812" s="6" t="s">
        <v>104</v>
      </c>
      <c r="C2812" s="6" t="s">
        <v>110</v>
      </c>
      <c r="D2812" s="6" t="s">
        <v>1474</v>
      </c>
      <c r="E2812" s="8" t="s">
        <v>63</v>
      </c>
      <c r="F2812" s="8">
        <v>0</v>
      </c>
      <c r="G2812" s="8">
        <v>3</v>
      </c>
      <c r="H2812" s="6" t="s">
        <v>344</v>
      </c>
      <c r="I2812" s="176" t="s">
        <v>11389</v>
      </c>
      <c r="J2812" s="176" t="s">
        <v>11389</v>
      </c>
      <c r="K2812" s="176" t="s">
        <v>11388</v>
      </c>
      <c r="L2812" s="8">
        <v>14</v>
      </c>
      <c r="M2812" s="116"/>
      <c r="P28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&lt;tr&gt;&lt;td&gt;62036-0000&lt;/td&gt;&lt;td&gt;Joint sealant&lt;/td&gt;&lt;td&gt;m&lt;/td&gt;&lt;td&gt;JOINT SEALANT&lt;/td&gt;&lt;td&gt;LNFT&lt;/td&gt;&lt;td&gt;0&lt;/td&gt;&lt;td&gt;3&lt;/td&gt;&lt;td&gt;N&lt;/td&gt;&lt;td&gt; &lt;/td&gt;&lt;td&gt;&lt;/td&gt;&lt;/tr&gt;</v>
      </c>
      <c r="Q2812" s="106" t="str">
        <f>IF(PayItems[[#This Row],[Date Added / Modified]]&gt;0,TEXT(PayItems[[#This Row],[Date Added / Modified]],"m/d/yyy"),"")</f>
        <v/>
      </c>
    </row>
    <row r="2813" spans="1:17" x14ac:dyDescent="0.2">
      <c r="A2813" s="6" t="s">
        <v>4067</v>
      </c>
      <c r="B2813" s="6" t="s">
        <v>4068</v>
      </c>
      <c r="C2813" s="6" t="s">
        <v>124</v>
      </c>
      <c r="D2813" s="6" t="s">
        <v>4069</v>
      </c>
      <c r="E2813" s="8" t="s">
        <v>66</v>
      </c>
      <c r="F2813" s="8">
        <v>0</v>
      </c>
      <c r="G2813" s="8">
        <v>3</v>
      </c>
      <c r="H2813" s="6" t="s">
        <v>344</v>
      </c>
      <c r="I2813" s="176" t="s">
        <v>11389</v>
      </c>
      <c r="J2813" s="176" t="s">
        <v>11389</v>
      </c>
      <c r="K2813" s="176" t="s">
        <v>11388</v>
      </c>
      <c r="L2813" s="8">
        <v>14</v>
      </c>
      <c r="M2813" s="116"/>
      <c r="P28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&lt;tr&gt;&lt;td&gt;62038-0000&lt;/td&gt;&lt;td&gt;Rock for masonry structures&lt;/td&gt;&lt;td&gt;t&lt;/td&gt;&lt;td&gt;ROCK FOR MASONRY STRUCTURES&lt;/td&gt;&lt;td&gt;TON&lt;/td&gt;&lt;td&gt;0&lt;/td&gt;&lt;td&gt;3&lt;/td&gt;&lt;td&gt;N&lt;/td&gt;&lt;td&gt; &lt;/td&gt;&lt;td&gt;&lt;/td&gt;&lt;/tr&gt;</v>
      </c>
      <c r="Q2813" s="106" t="str">
        <f>IF(PayItems[[#This Row],[Date Added / Modified]]&gt;0,TEXT(PayItems[[#This Row],[Date Added / Modified]],"m/d/yyy"),"")</f>
        <v/>
      </c>
    </row>
    <row r="2814" spans="1:17" x14ac:dyDescent="0.2">
      <c r="A2814" s="6" t="s">
        <v>5929</v>
      </c>
      <c r="B2814" s="6" t="s">
        <v>5930</v>
      </c>
      <c r="C2814" s="6" t="s">
        <v>6</v>
      </c>
      <c r="D2814" s="6" t="s">
        <v>5931</v>
      </c>
      <c r="E2814" s="8" t="s">
        <v>59</v>
      </c>
      <c r="F2814" s="8">
        <v>0</v>
      </c>
      <c r="G2814" s="8">
        <v>3</v>
      </c>
      <c r="H2814" s="6" t="s">
        <v>344</v>
      </c>
      <c r="I2814" s="176" t="s">
        <v>11389</v>
      </c>
      <c r="J2814" s="176" t="s">
        <v>11389</v>
      </c>
      <c r="K2814" s="176" t="s">
        <v>11388</v>
      </c>
      <c r="L2814" s="8">
        <v>14</v>
      </c>
      <c r="M2814" s="116"/>
      <c r="P28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&lt;tr&gt;&lt;td&gt;62101-0000&lt;/td&gt;&lt;td&gt;Monument&lt;/td&gt;&lt;td&gt;Each&lt;/td&gt;&lt;td&gt;MONUMENT&lt;/td&gt;&lt;td&gt;EACH&lt;/td&gt;&lt;td&gt;0&lt;/td&gt;&lt;td&gt;3&lt;/td&gt;&lt;td&gt;N&lt;/td&gt;&lt;td&gt; &lt;/td&gt;&lt;td&gt;&lt;/td&gt;&lt;/tr&gt;</v>
      </c>
      <c r="Q2814" s="106" t="str">
        <f>IF(PayItems[[#This Row],[Date Added / Modified]]&gt;0,TEXT(PayItems[[#This Row],[Date Added / Modified]],"m/d/yyy"),"")</f>
        <v/>
      </c>
    </row>
    <row r="2815" spans="1:17" x14ac:dyDescent="0.2">
      <c r="A2815" s="6" t="s">
        <v>5932</v>
      </c>
      <c r="B2815" s="6" t="s">
        <v>5933</v>
      </c>
      <c r="C2815" s="6" t="s">
        <v>6</v>
      </c>
      <c r="D2815" s="6" t="s">
        <v>5934</v>
      </c>
      <c r="E2815" s="8" t="s">
        <v>59</v>
      </c>
      <c r="F2815" s="8">
        <v>0</v>
      </c>
      <c r="G2815" s="8">
        <v>3</v>
      </c>
      <c r="H2815" s="6" t="s">
        <v>344</v>
      </c>
      <c r="I2815" s="176" t="s">
        <v>11389</v>
      </c>
      <c r="J2815" s="176" t="s">
        <v>11389</v>
      </c>
      <c r="K2815" s="176" t="s">
        <v>11388</v>
      </c>
      <c r="L2815" s="8">
        <v>14</v>
      </c>
      <c r="M2815" s="116"/>
      <c r="P28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&lt;tr&gt;&lt;td&gt;62102-0000&lt;/td&gt;&lt;td&gt;Marker&lt;/td&gt;&lt;td&gt;Each&lt;/td&gt;&lt;td&gt;MARKER&lt;/td&gt;&lt;td&gt;EACH&lt;/td&gt;&lt;td&gt;0&lt;/td&gt;&lt;td&gt;3&lt;/td&gt;&lt;td&gt;N&lt;/td&gt;&lt;td&gt; &lt;/td&gt;&lt;td&gt;&lt;/td&gt;&lt;/tr&gt;</v>
      </c>
      <c r="Q2815" s="106" t="str">
        <f>IF(PayItems[[#This Row],[Date Added / Modified]]&gt;0,TEXT(PayItems[[#This Row],[Date Added / Modified]],"m/d/yyy"),"")</f>
        <v/>
      </c>
    </row>
    <row r="2816" spans="1:17" x14ac:dyDescent="0.2">
      <c r="A2816" s="6" t="s">
        <v>5935</v>
      </c>
      <c r="B2816" s="6" t="s">
        <v>5936</v>
      </c>
      <c r="C2816" s="6" t="s">
        <v>107</v>
      </c>
      <c r="D2816" s="6" t="s">
        <v>5937</v>
      </c>
      <c r="E2816" s="8" t="s">
        <v>60</v>
      </c>
      <c r="F2816" s="8">
        <v>0</v>
      </c>
      <c r="G2816" s="8">
        <v>3</v>
      </c>
      <c r="H2816" s="6" t="s">
        <v>344</v>
      </c>
      <c r="I2816" s="176" t="s">
        <v>11389</v>
      </c>
      <c r="J2816" s="176" t="s">
        <v>11389</v>
      </c>
      <c r="K2816" s="176" t="s">
        <v>11388</v>
      </c>
      <c r="L2816" s="8">
        <v>14</v>
      </c>
      <c r="M2816" s="116"/>
      <c r="P28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&lt;tr&gt;&lt;td&gt;62201-0000&lt;/td&gt;&lt;td&gt;Equipment&lt;/td&gt;&lt;td&gt;Hour&lt;/td&gt;&lt;td&gt;EQUIPMENT&lt;/td&gt;&lt;td&gt;HOUR&lt;/td&gt;&lt;td&gt;0&lt;/td&gt;&lt;td&gt;3&lt;/td&gt;&lt;td&gt;N&lt;/td&gt;&lt;td&gt; &lt;/td&gt;&lt;td&gt;&lt;/td&gt;&lt;/tr&gt;</v>
      </c>
      <c r="Q2816" s="106" t="str">
        <f>IF(PayItems[[#This Row],[Date Added / Modified]]&gt;0,TEXT(PayItems[[#This Row],[Date Added / Modified]],"m/d/yyy"),"")</f>
        <v/>
      </c>
    </row>
    <row r="2817" spans="1:17" x14ac:dyDescent="0.2">
      <c r="A2817" s="6" t="s">
        <v>5938</v>
      </c>
      <c r="B2817" s="6" t="s">
        <v>10316</v>
      </c>
      <c r="C2817" s="6" t="s">
        <v>107</v>
      </c>
      <c r="D2817" s="6" t="s">
        <v>10587</v>
      </c>
      <c r="E2817" s="8" t="s">
        <v>60</v>
      </c>
      <c r="F2817" s="8">
        <v>0</v>
      </c>
      <c r="G2817" s="8">
        <v>3</v>
      </c>
      <c r="H2817" s="6" t="s">
        <v>344</v>
      </c>
      <c r="I2817" s="176" t="s">
        <v>11389</v>
      </c>
      <c r="J2817" s="176" t="s">
        <v>11389</v>
      </c>
      <c r="K2817" s="176" t="s">
        <v>11388</v>
      </c>
      <c r="L2817" s="8">
        <v>14</v>
      </c>
      <c r="M2817" s="116"/>
      <c r="P28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&lt;tr&gt;&lt;td&gt;62201-0050&lt;/td&gt;&lt;td&gt;Dump truck, 5 cubic meter minimum capacity&lt;/td&gt;&lt;td&gt;Hour&lt;/td&gt;&lt;td&gt;DUMP TRUCK, 5 CUBIC YARD MINIMUM CAPACITY&lt;/td&gt;&lt;td&gt;HOUR&lt;/td&gt;&lt;td&gt;0&lt;/td&gt;&lt;td&gt;3&lt;/td&gt;&lt;td&gt;N&lt;/td&gt;&lt;td&gt; &lt;/td&gt;&lt;td&gt;&lt;/td&gt;&lt;/tr&gt;</v>
      </c>
      <c r="Q2817" s="106" t="str">
        <f>IF(PayItems[[#This Row],[Date Added / Modified]]&gt;0,TEXT(PayItems[[#This Row],[Date Added / Modified]],"m/d/yyy"),"")</f>
        <v/>
      </c>
    </row>
    <row r="2818" spans="1:17" x14ac:dyDescent="0.2">
      <c r="A2818" s="6" t="s">
        <v>5939</v>
      </c>
      <c r="B2818" s="6" t="s">
        <v>10317</v>
      </c>
      <c r="C2818" s="6" t="s">
        <v>107</v>
      </c>
      <c r="D2818" s="6" t="s">
        <v>10588</v>
      </c>
      <c r="E2818" s="8" t="s">
        <v>60</v>
      </c>
      <c r="F2818" s="8">
        <v>0</v>
      </c>
      <c r="G2818" s="8">
        <v>3</v>
      </c>
      <c r="H2818" s="6" t="s">
        <v>344</v>
      </c>
      <c r="I2818" s="176" t="s">
        <v>11389</v>
      </c>
      <c r="J2818" s="176" t="s">
        <v>11389</v>
      </c>
      <c r="K2818" s="176" t="s">
        <v>11388</v>
      </c>
      <c r="L2818" s="8">
        <v>14</v>
      </c>
      <c r="M2818" s="116"/>
      <c r="P28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&lt;tr&gt;&lt;td&gt;62201-0100&lt;/td&gt;&lt;td&gt;Dump truck, 6 cubic meter minimum capacity&lt;/td&gt;&lt;td&gt;Hour&lt;/td&gt;&lt;td&gt;DUMP TRUCK, 6 CUBIC YARD MINIMUM CAPACITY&lt;/td&gt;&lt;td&gt;HOUR&lt;/td&gt;&lt;td&gt;0&lt;/td&gt;&lt;td&gt;3&lt;/td&gt;&lt;td&gt;N&lt;/td&gt;&lt;td&gt; &lt;/td&gt;&lt;td&gt;&lt;/td&gt;&lt;/tr&gt;</v>
      </c>
      <c r="Q2818" s="106" t="str">
        <f>IF(PayItems[[#This Row],[Date Added / Modified]]&gt;0,TEXT(PayItems[[#This Row],[Date Added / Modified]],"m/d/yyy"),"")</f>
        <v/>
      </c>
    </row>
    <row r="2819" spans="1:17" x14ac:dyDescent="0.2">
      <c r="A2819" s="6" t="s">
        <v>5940</v>
      </c>
      <c r="B2819" s="6" t="s">
        <v>10318</v>
      </c>
      <c r="C2819" s="6" t="s">
        <v>107</v>
      </c>
      <c r="D2819" s="6" t="s">
        <v>10589</v>
      </c>
      <c r="E2819" s="8" t="s">
        <v>60</v>
      </c>
      <c r="F2819" s="8">
        <v>0</v>
      </c>
      <c r="G2819" s="8">
        <v>3</v>
      </c>
      <c r="H2819" s="6" t="s">
        <v>344</v>
      </c>
      <c r="I2819" s="176" t="s">
        <v>11389</v>
      </c>
      <c r="J2819" s="176" t="s">
        <v>11389</v>
      </c>
      <c r="K2819" s="176" t="s">
        <v>11388</v>
      </c>
      <c r="L2819" s="8">
        <v>14</v>
      </c>
      <c r="M2819" s="116"/>
      <c r="P28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&lt;tr&gt;&lt;td&gt;62201-0150&lt;/td&gt;&lt;td&gt;Dump truck, 7 cubic meter minimum capacity&lt;/td&gt;&lt;td&gt;Hour&lt;/td&gt;&lt;td&gt;DUMP TRUCK, 7 CUBIC YARD MINIMUM CAPACITY&lt;/td&gt;&lt;td&gt;HOUR&lt;/td&gt;&lt;td&gt;0&lt;/td&gt;&lt;td&gt;3&lt;/td&gt;&lt;td&gt;N&lt;/td&gt;&lt;td&gt; &lt;/td&gt;&lt;td&gt;&lt;/td&gt;&lt;/tr&gt;</v>
      </c>
      <c r="Q2819" s="106" t="str">
        <f>IF(PayItems[[#This Row],[Date Added / Modified]]&gt;0,TEXT(PayItems[[#This Row],[Date Added / Modified]],"m/d/yyy"),"")</f>
        <v/>
      </c>
    </row>
    <row r="2820" spans="1:17" x14ac:dyDescent="0.2">
      <c r="A2820" s="6" t="s">
        <v>5941</v>
      </c>
      <c r="B2820" s="6" t="s">
        <v>10319</v>
      </c>
      <c r="C2820" s="6" t="s">
        <v>107</v>
      </c>
      <c r="D2820" s="6" t="s">
        <v>10590</v>
      </c>
      <c r="E2820" s="8" t="s">
        <v>60</v>
      </c>
      <c r="F2820" s="8">
        <v>0</v>
      </c>
      <c r="G2820" s="8">
        <v>3</v>
      </c>
      <c r="H2820" s="6" t="s">
        <v>344</v>
      </c>
      <c r="I2820" s="176" t="s">
        <v>11389</v>
      </c>
      <c r="J2820" s="176" t="s">
        <v>11389</v>
      </c>
      <c r="K2820" s="176" t="s">
        <v>11388</v>
      </c>
      <c r="L2820" s="8">
        <v>14</v>
      </c>
      <c r="M2820" s="116"/>
      <c r="P28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&lt;tr&gt;&lt;td&gt;62201-0200&lt;/td&gt;&lt;td&gt;Dump truck, 8 cubic meter minimum capacity&lt;/td&gt;&lt;td&gt;Hour&lt;/td&gt;&lt;td&gt;DUMP TRUCK, 8 CUBIC YARD MINIMUM CAPACITY&lt;/td&gt;&lt;td&gt;HOUR&lt;/td&gt;&lt;td&gt;0&lt;/td&gt;&lt;td&gt;3&lt;/td&gt;&lt;td&gt;N&lt;/td&gt;&lt;td&gt; &lt;/td&gt;&lt;td&gt;&lt;/td&gt;&lt;/tr&gt;</v>
      </c>
      <c r="Q2820" s="106" t="str">
        <f>IF(PayItems[[#This Row],[Date Added / Modified]]&gt;0,TEXT(PayItems[[#This Row],[Date Added / Modified]],"m/d/yyy"),"")</f>
        <v/>
      </c>
    </row>
    <row r="2821" spans="1:17" x14ac:dyDescent="0.2">
      <c r="A2821" s="6" t="s">
        <v>5942</v>
      </c>
      <c r="B2821" s="6" t="s">
        <v>10320</v>
      </c>
      <c r="C2821" s="6" t="s">
        <v>107</v>
      </c>
      <c r="D2821" s="6" t="s">
        <v>10591</v>
      </c>
      <c r="E2821" s="8" t="s">
        <v>60</v>
      </c>
      <c r="F2821" s="8">
        <v>0</v>
      </c>
      <c r="G2821" s="8">
        <v>3</v>
      </c>
      <c r="H2821" s="6" t="s">
        <v>344</v>
      </c>
      <c r="I2821" s="176" t="s">
        <v>11389</v>
      </c>
      <c r="J2821" s="176" t="s">
        <v>11389</v>
      </c>
      <c r="K2821" s="176" t="s">
        <v>11388</v>
      </c>
      <c r="L2821" s="8">
        <v>14</v>
      </c>
      <c r="M2821" s="116"/>
      <c r="P28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&lt;tr&gt;&lt;td&gt;62201-0250&lt;/td&gt;&lt;td&gt;Dump truck, 10 cubic meter minimum capacity&lt;/td&gt;&lt;td&gt;Hour&lt;/td&gt;&lt;td&gt;DUMP TRUCK, 10 CUBIC YARD MINIMUM CAPACITY&lt;/td&gt;&lt;td&gt;HOUR&lt;/td&gt;&lt;td&gt;0&lt;/td&gt;&lt;td&gt;3&lt;/td&gt;&lt;td&gt;N&lt;/td&gt;&lt;td&gt; &lt;/td&gt;&lt;td&gt;&lt;/td&gt;&lt;/tr&gt;</v>
      </c>
      <c r="Q2821" s="106" t="str">
        <f>IF(PayItems[[#This Row],[Date Added / Modified]]&gt;0,TEXT(PayItems[[#This Row],[Date Added / Modified]],"m/d/yyy"),"")</f>
        <v/>
      </c>
    </row>
    <row r="2822" spans="1:17" x14ac:dyDescent="0.2">
      <c r="A2822" s="6" t="s">
        <v>5943</v>
      </c>
      <c r="B2822" s="6" t="s">
        <v>10321</v>
      </c>
      <c r="C2822" s="6" t="s">
        <v>107</v>
      </c>
      <c r="D2822" s="6" t="s">
        <v>10592</v>
      </c>
      <c r="E2822" s="8" t="s">
        <v>60</v>
      </c>
      <c r="F2822" s="8">
        <v>0</v>
      </c>
      <c r="G2822" s="8">
        <v>3</v>
      </c>
      <c r="H2822" s="6" t="s">
        <v>344</v>
      </c>
      <c r="I2822" s="176" t="s">
        <v>11389</v>
      </c>
      <c r="J2822" s="176" t="s">
        <v>11389</v>
      </c>
      <c r="K2822" s="176" t="s">
        <v>11388</v>
      </c>
      <c r="L2822" s="8">
        <v>14</v>
      </c>
      <c r="M2822" s="116"/>
      <c r="P28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&lt;tr&gt;&lt;td&gt;62201-0300&lt;/td&gt;&lt;td&gt;Dump truck, 12 cubic meter minimum capacity&lt;/td&gt;&lt;td&gt;Hour&lt;/td&gt;&lt;td&gt;DUMP TRUCK, 12 CUBIC YARD MINIMUM CAPACITY&lt;/td&gt;&lt;td&gt;HOUR&lt;/td&gt;&lt;td&gt;0&lt;/td&gt;&lt;td&gt;3&lt;/td&gt;&lt;td&gt;N&lt;/td&gt;&lt;td&gt; &lt;/td&gt;&lt;td&gt;&lt;/td&gt;&lt;/tr&gt;</v>
      </c>
      <c r="Q2822" s="106" t="str">
        <f>IF(PayItems[[#This Row],[Date Added / Modified]]&gt;0,TEXT(PayItems[[#This Row],[Date Added / Modified]],"m/d/yyy"),"")</f>
        <v/>
      </c>
    </row>
    <row r="2823" spans="1:17" x14ac:dyDescent="0.2">
      <c r="A2823" s="6" t="s">
        <v>5944</v>
      </c>
      <c r="B2823" s="6" t="s">
        <v>10322</v>
      </c>
      <c r="C2823" s="6" t="s">
        <v>107</v>
      </c>
      <c r="D2823" s="6" t="s">
        <v>10593</v>
      </c>
      <c r="E2823" s="8" t="s">
        <v>60</v>
      </c>
      <c r="F2823" s="8">
        <v>0</v>
      </c>
      <c r="G2823" s="8">
        <v>3</v>
      </c>
      <c r="H2823" s="6" t="s">
        <v>344</v>
      </c>
      <c r="I2823" s="176" t="s">
        <v>11389</v>
      </c>
      <c r="J2823" s="176" t="s">
        <v>11389</v>
      </c>
      <c r="K2823" s="176" t="s">
        <v>11388</v>
      </c>
      <c r="L2823" s="8">
        <v>14</v>
      </c>
      <c r="M2823" s="116"/>
      <c r="P28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&lt;tr&gt;&lt;td&gt;62201-0310&lt;/td&gt;&lt;td&gt;Dump truck, 17 cubic meter minimum capacity&lt;/td&gt;&lt;td&gt;Hour&lt;/td&gt;&lt;td&gt;DUMP TRUCK, 17 CUBIC YARD MINIMUM CAPACITY&lt;/td&gt;&lt;td&gt;HOUR&lt;/td&gt;&lt;td&gt;0&lt;/td&gt;&lt;td&gt;3&lt;/td&gt;&lt;td&gt;N&lt;/td&gt;&lt;td&gt; &lt;/td&gt;&lt;td&gt;&lt;/td&gt;&lt;/tr&gt;</v>
      </c>
      <c r="Q2823" s="106" t="str">
        <f>IF(PayItems[[#This Row],[Date Added / Modified]]&gt;0,TEXT(PayItems[[#This Row],[Date Added / Modified]],"m/d/yyy"),"")</f>
        <v/>
      </c>
    </row>
    <row r="2824" spans="1:17" x14ac:dyDescent="0.2">
      <c r="A2824" s="6" t="s">
        <v>5945</v>
      </c>
      <c r="B2824" s="6" t="s">
        <v>10323</v>
      </c>
      <c r="C2824" s="6" t="s">
        <v>107</v>
      </c>
      <c r="D2824" s="6" t="s">
        <v>10594</v>
      </c>
      <c r="E2824" s="8" t="s">
        <v>60</v>
      </c>
      <c r="F2824" s="8">
        <v>0</v>
      </c>
      <c r="G2824" s="8">
        <v>3</v>
      </c>
      <c r="H2824" s="6" t="s">
        <v>344</v>
      </c>
      <c r="I2824" s="176" t="s">
        <v>11389</v>
      </c>
      <c r="J2824" s="176" t="s">
        <v>11389</v>
      </c>
      <c r="K2824" s="176" t="s">
        <v>11388</v>
      </c>
      <c r="L2824" s="8">
        <v>14</v>
      </c>
      <c r="M2824" s="116"/>
      <c r="P28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&lt;tr&gt;&lt;td&gt;62201-0350&lt;/td&gt;&lt;td&gt;Backhoe&lt;/td&gt;&lt;td&gt;Hour&lt;/td&gt;&lt;td&gt;BACKHOE&lt;/td&gt;&lt;td&gt;HOUR&lt;/td&gt;&lt;td&gt;0&lt;/td&gt;&lt;td&gt;3&lt;/td&gt;&lt;td&gt;N&lt;/td&gt;&lt;td&gt; &lt;/td&gt;&lt;td&gt;&lt;/td&gt;&lt;/tr&gt;</v>
      </c>
      <c r="Q2824" s="106" t="str">
        <f>IF(PayItems[[#This Row],[Date Added / Modified]]&gt;0,TEXT(PayItems[[#This Row],[Date Added / Modified]],"m/d/yyy"),"")</f>
        <v/>
      </c>
    </row>
    <row r="2825" spans="1:17" x14ac:dyDescent="0.2">
      <c r="A2825" s="6" t="s">
        <v>5946</v>
      </c>
      <c r="B2825" s="6" t="s">
        <v>5947</v>
      </c>
      <c r="C2825" s="6" t="s">
        <v>107</v>
      </c>
      <c r="D2825" s="106" t="s">
        <v>10935</v>
      </c>
      <c r="E2825" s="8" t="s">
        <v>60</v>
      </c>
      <c r="F2825" s="8">
        <v>0</v>
      </c>
      <c r="G2825" s="8">
        <v>3</v>
      </c>
      <c r="H2825" s="6" t="s">
        <v>344</v>
      </c>
      <c r="I2825" s="176" t="s">
        <v>11389</v>
      </c>
      <c r="J2825" s="176" t="s">
        <v>11389</v>
      </c>
      <c r="K2825" s="176" t="s">
        <v>11388</v>
      </c>
      <c r="L2825" s="8">
        <v>14</v>
      </c>
      <c r="M2825" s="116">
        <v>42991</v>
      </c>
      <c r="N2825" s="106" t="s">
        <v>9971</v>
      </c>
      <c r="O2825" s="106" t="s">
        <v>10936</v>
      </c>
      <c r="P28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&lt;tr&gt;&lt;td&gt;62201-0400&lt;/td&gt;&lt;td&gt;Backhoe loader, 60 liter minimum rated capacity bucket, 300mm width&lt;/td&gt;&lt;td&gt;Hour&lt;/td&gt;&lt;td&gt;BACKHOE LOADER, 2 CUBIC FOOT MINIMUM RATED CAPACITY BUCKET, 12-INCH WIDTH&lt;/td&gt;&lt;td&gt;HOUR&lt;/td&gt;&lt;td&gt;0&lt;/td&gt;&lt;td&gt;3&lt;/td&gt;&lt;td&gt;N&lt;/td&gt;&lt;td&gt;9/13/2017&lt;/td&gt;&lt;td&gt;fixed typo&lt;/td&gt;&lt;/tr&gt;</v>
      </c>
      <c r="Q2825" s="106" t="str">
        <f>IF(PayItems[[#This Row],[Date Added / Modified]]&gt;0,TEXT(PayItems[[#This Row],[Date Added / Modified]],"m/d/yyy"),"")</f>
        <v>9/13/2017</v>
      </c>
    </row>
    <row r="2826" spans="1:17" x14ac:dyDescent="0.2">
      <c r="A2826" s="6" t="s">
        <v>5948</v>
      </c>
      <c r="B2826" s="6" t="s">
        <v>5949</v>
      </c>
      <c r="C2826" s="6" t="s">
        <v>107</v>
      </c>
      <c r="D2826" s="6" t="s">
        <v>5950</v>
      </c>
      <c r="E2826" s="8" t="s">
        <v>60</v>
      </c>
      <c r="F2826" s="8">
        <v>0</v>
      </c>
      <c r="G2826" s="8">
        <v>3</v>
      </c>
      <c r="H2826" s="6" t="s">
        <v>344</v>
      </c>
      <c r="I2826" s="176" t="s">
        <v>11389</v>
      </c>
      <c r="J2826" s="176" t="s">
        <v>11389</v>
      </c>
      <c r="K2826" s="176" t="s">
        <v>11388</v>
      </c>
      <c r="L2826" s="8">
        <v>14</v>
      </c>
      <c r="M2826" s="116"/>
      <c r="P28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&lt;tr&gt;&lt;td&gt;62201-0450&lt;/td&gt;&lt;td&gt;Backhoe loader, 120 liter minimum rated capacity bucket, 450mm width&lt;/td&gt;&lt;td&gt;Hour&lt;/td&gt;&lt;td&gt;BACKHOE LOADER, 4 CUBIC FOOT MINIMUM RATED CAPACITY BUCKET, 18-INCH WIDTH&lt;/td&gt;&lt;td&gt;HOUR&lt;/td&gt;&lt;td&gt;0&lt;/td&gt;&lt;td&gt;3&lt;/td&gt;&lt;td&gt;N&lt;/td&gt;&lt;td&gt; &lt;/td&gt;&lt;td&gt;&lt;/td&gt;&lt;/tr&gt;</v>
      </c>
      <c r="Q2826" s="106" t="str">
        <f>IF(PayItems[[#This Row],[Date Added / Modified]]&gt;0,TEXT(PayItems[[#This Row],[Date Added / Modified]],"m/d/yyy"),"")</f>
        <v/>
      </c>
    </row>
    <row r="2827" spans="1:17" x14ac:dyDescent="0.2">
      <c r="A2827" s="6" t="s">
        <v>5951</v>
      </c>
      <c r="B2827" s="6" t="s">
        <v>5952</v>
      </c>
      <c r="C2827" s="6" t="s">
        <v>107</v>
      </c>
      <c r="D2827" s="6" t="s">
        <v>5953</v>
      </c>
      <c r="E2827" s="8" t="s">
        <v>60</v>
      </c>
      <c r="F2827" s="8">
        <v>0</v>
      </c>
      <c r="G2827" s="8">
        <v>3</v>
      </c>
      <c r="H2827" s="6" t="s">
        <v>344</v>
      </c>
      <c r="I2827" s="176" t="s">
        <v>11389</v>
      </c>
      <c r="J2827" s="176" t="s">
        <v>11389</v>
      </c>
      <c r="K2827" s="176" t="s">
        <v>11388</v>
      </c>
      <c r="L2827" s="8">
        <v>14</v>
      </c>
      <c r="M2827" s="116"/>
      <c r="P28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&lt;tr&gt;&lt;td&gt;62201-0500&lt;/td&gt;&lt;td&gt;Backhoe loader, 120 liter minimum rated capacity bucket, 4-wheel drive&lt;/td&gt;&lt;td&gt;Hour&lt;/td&gt;&lt;td&gt;BACKHOE LOADER, 4 CUBIC FOOT MINIMUM RATED CAPACITY BUCKET, 4-WHEEL DRIVE&lt;/td&gt;&lt;td&gt;HOUR&lt;/td&gt;&lt;td&gt;0&lt;/td&gt;&lt;td&gt;3&lt;/td&gt;&lt;td&gt;N&lt;/td&gt;&lt;td&gt; &lt;/td&gt;&lt;td&gt;&lt;/td&gt;&lt;/tr&gt;</v>
      </c>
      <c r="Q2827" s="106" t="str">
        <f>IF(PayItems[[#This Row],[Date Added / Modified]]&gt;0,TEXT(PayItems[[#This Row],[Date Added / Modified]],"m/d/yyy"),"")</f>
        <v/>
      </c>
    </row>
    <row r="2828" spans="1:17" x14ac:dyDescent="0.2">
      <c r="A2828" s="6" t="s">
        <v>5954</v>
      </c>
      <c r="B2828" s="6" t="s">
        <v>5955</v>
      </c>
      <c r="C2828" s="6" t="s">
        <v>107</v>
      </c>
      <c r="D2828" s="6" t="s">
        <v>5956</v>
      </c>
      <c r="E2828" s="8" t="s">
        <v>60</v>
      </c>
      <c r="F2828" s="8">
        <v>0</v>
      </c>
      <c r="G2828" s="8">
        <v>3</v>
      </c>
      <c r="H2828" s="6" t="s">
        <v>344</v>
      </c>
      <c r="I2828" s="176" t="s">
        <v>11389</v>
      </c>
      <c r="J2828" s="176" t="s">
        <v>11389</v>
      </c>
      <c r="K2828" s="176" t="s">
        <v>11388</v>
      </c>
      <c r="L2828" s="8">
        <v>14</v>
      </c>
      <c r="M2828" s="116"/>
      <c r="P28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&lt;tr&gt;&lt;td&gt;62201-0550&lt;/td&gt;&lt;td&gt;Backhoe loader, 180 liter minimum rated capacity bucket, 600mm width&lt;/td&gt;&lt;td&gt;Hour&lt;/td&gt;&lt;td&gt;BACKHOE LOADER, 6 CUBIC FOOT MINIMUM RATED CAPACITY BUCKET, 24-INCH WIDTH&lt;/td&gt;&lt;td&gt;HOUR&lt;/td&gt;&lt;td&gt;0&lt;/td&gt;&lt;td&gt;3&lt;/td&gt;&lt;td&gt;N&lt;/td&gt;&lt;td&gt; &lt;/td&gt;&lt;td&gt;&lt;/td&gt;&lt;/tr&gt;</v>
      </c>
      <c r="Q2828" s="106" t="str">
        <f>IF(PayItems[[#This Row],[Date Added / Modified]]&gt;0,TEXT(PayItems[[#This Row],[Date Added / Modified]],"m/d/yyy"),"")</f>
        <v/>
      </c>
    </row>
    <row r="2829" spans="1:17" x14ac:dyDescent="0.2">
      <c r="A2829" s="6" t="s">
        <v>5957</v>
      </c>
      <c r="B2829" s="6" t="s">
        <v>5958</v>
      </c>
      <c r="C2829" s="6" t="s">
        <v>107</v>
      </c>
      <c r="D2829" s="6" t="s">
        <v>5959</v>
      </c>
      <c r="E2829" s="8" t="s">
        <v>60</v>
      </c>
      <c r="F2829" s="8">
        <v>0</v>
      </c>
      <c r="G2829" s="8">
        <v>3</v>
      </c>
      <c r="H2829" s="6" t="s">
        <v>344</v>
      </c>
      <c r="I2829" s="176" t="s">
        <v>11389</v>
      </c>
      <c r="J2829" s="176" t="s">
        <v>11389</v>
      </c>
      <c r="K2829" s="176" t="s">
        <v>11388</v>
      </c>
      <c r="L2829" s="8">
        <v>14</v>
      </c>
      <c r="M2829" s="116"/>
      <c r="P28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&lt;tr&gt;&lt;td&gt;62201-0600&lt;/td&gt;&lt;td&gt;Backhoe loader, 240 liter minimum rated capacity bucket, 750mm width&lt;/td&gt;&lt;td&gt;Hour&lt;/td&gt;&lt;td&gt;BACKHOE LOADER, 8 CUBIC FOOT MINIMUM RATED CAPACITY BUCKET, 30-INCH WIDTH&lt;/td&gt;&lt;td&gt;HOUR&lt;/td&gt;&lt;td&gt;0&lt;/td&gt;&lt;td&gt;3&lt;/td&gt;&lt;td&gt;N&lt;/td&gt;&lt;td&gt; &lt;/td&gt;&lt;td&gt;&lt;/td&gt;&lt;/tr&gt;</v>
      </c>
      <c r="Q2829" s="106" t="str">
        <f>IF(PayItems[[#This Row],[Date Added / Modified]]&gt;0,TEXT(PayItems[[#This Row],[Date Added / Modified]],"m/d/yyy"),"")</f>
        <v/>
      </c>
    </row>
    <row r="2830" spans="1:17" x14ac:dyDescent="0.2">
      <c r="A2830" s="6" t="s">
        <v>5960</v>
      </c>
      <c r="B2830" s="6" t="s">
        <v>5961</v>
      </c>
      <c r="C2830" s="6" t="s">
        <v>107</v>
      </c>
      <c r="D2830" s="6" t="s">
        <v>5962</v>
      </c>
      <c r="E2830" s="8" t="s">
        <v>60</v>
      </c>
      <c r="F2830" s="8">
        <v>0</v>
      </c>
      <c r="G2830" s="8">
        <v>3</v>
      </c>
      <c r="H2830" s="6" t="s">
        <v>344</v>
      </c>
      <c r="I2830" s="176" t="s">
        <v>11389</v>
      </c>
      <c r="J2830" s="176" t="s">
        <v>11389</v>
      </c>
      <c r="K2830" s="176" t="s">
        <v>11388</v>
      </c>
      <c r="L2830" s="8">
        <v>14</v>
      </c>
      <c r="M2830" s="116"/>
      <c r="P28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&lt;tr&gt;&lt;td&gt;62201-0650&lt;/td&gt;&lt;td&gt;Backhoe loader, 300 liter minimum rated capacity bucket, 900mm width&lt;/td&gt;&lt;td&gt;Hour&lt;/td&gt;&lt;td&gt;BACKHOE LOADER, 10 CUBIC FOOT MINIMUM RATED CAPACITY BUCKET, 36-INCH WIDTH&lt;/td&gt;&lt;td&gt;HOUR&lt;/td&gt;&lt;td&gt;0&lt;/td&gt;&lt;td&gt;3&lt;/td&gt;&lt;td&gt;N&lt;/td&gt;&lt;td&gt; &lt;/td&gt;&lt;td&gt;&lt;/td&gt;&lt;/tr&gt;</v>
      </c>
      <c r="Q2830" s="106" t="str">
        <f>IF(PayItems[[#This Row],[Date Added / Modified]]&gt;0,TEXT(PayItems[[#This Row],[Date Added / Modified]],"m/d/yyy"),"")</f>
        <v/>
      </c>
    </row>
    <row r="2831" spans="1:17" x14ac:dyDescent="0.2">
      <c r="A2831" s="6" t="s">
        <v>5963</v>
      </c>
      <c r="B2831" s="6" t="s">
        <v>5964</v>
      </c>
      <c r="C2831" s="6" t="s">
        <v>107</v>
      </c>
      <c r="D2831" s="6" t="s">
        <v>5965</v>
      </c>
      <c r="E2831" s="8" t="s">
        <v>60</v>
      </c>
      <c r="F2831" s="8">
        <v>0</v>
      </c>
      <c r="G2831" s="8">
        <v>3</v>
      </c>
      <c r="H2831" s="6" t="s">
        <v>344</v>
      </c>
      <c r="I2831" s="176" t="s">
        <v>11389</v>
      </c>
      <c r="J2831" s="176" t="s">
        <v>11389</v>
      </c>
      <c r="K2831" s="176" t="s">
        <v>11388</v>
      </c>
      <c r="L2831" s="8">
        <v>14</v>
      </c>
      <c r="M2831" s="116"/>
      <c r="P28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&lt;tr&gt;&lt;td&gt;62201-0700&lt;/td&gt;&lt;td&gt;Backhoe loader, 1 cubic meter minimum capacity frontend bucket, 0.3 cubic meter minimum capacity backhoe bucket, 65 kW minimum flywheel&lt;/td&gt;&lt;td&gt;Hour&lt;/td&gt;&lt;td&gt;BACKHOE LOADER, 1 CUBIC YARD MINIMUM CAPACITY FRONTEND BUCKET, 10 CUBIC FOOT MINIMUM CAPACITY BACKHOE BUCKET, 90 HP MINIMUM FLYWHEEL&lt;/td&gt;&lt;td&gt;HOUR&lt;/td&gt;&lt;td&gt;0&lt;/td&gt;&lt;td&gt;3&lt;/td&gt;&lt;td&gt;N&lt;/td&gt;&lt;td&gt; &lt;/td&gt;&lt;td&gt;&lt;/td&gt;&lt;/tr&gt;</v>
      </c>
      <c r="Q2831" s="106" t="str">
        <f>IF(PayItems[[#This Row],[Date Added / Modified]]&gt;0,TEXT(PayItems[[#This Row],[Date Added / Modified]],"m/d/yyy"),"")</f>
        <v/>
      </c>
    </row>
    <row r="2832" spans="1:17" x14ac:dyDescent="0.2">
      <c r="A2832" s="6" t="s">
        <v>5966</v>
      </c>
      <c r="B2832" s="6" t="s">
        <v>10324</v>
      </c>
      <c r="C2832" s="6" t="s">
        <v>107</v>
      </c>
      <c r="D2832" s="6" t="s">
        <v>10595</v>
      </c>
      <c r="E2832" s="8" t="s">
        <v>60</v>
      </c>
      <c r="F2832" s="8">
        <v>0</v>
      </c>
      <c r="G2832" s="8">
        <v>3</v>
      </c>
      <c r="H2832" s="6" t="s">
        <v>344</v>
      </c>
      <c r="I2832" s="176" t="s">
        <v>11389</v>
      </c>
      <c r="J2832" s="176" t="s">
        <v>11389</v>
      </c>
      <c r="K2832" s="176" t="s">
        <v>11388</v>
      </c>
      <c r="L2832" s="8">
        <v>14</v>
      </c>
      <c r="M2832" s="116"/>
      <c r="P28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&lt;tr&gt;&lt;td&gt;62201-0750&lt;/td&gt;&lt;td&gt;Wheel loader, 0.4 cubic meter minimum rated capacity&lt;/td&gt;&lt;td&gt;Hour&lt;/td&gt;&lt;td&gt;WHEEL LOADER, 0.4 CUBIC YARD MINIMUM RATED CAPACITY&lt;/td&gt;&lt;td&gt;HOUR&lt;/td&gt;&lt;td&gt;0&lt;/td&gt;&lt;td&gt;3&lt;/td&gt;&lt;td&gt;N&lt;/td&gt;&lt;td&gt; &lt;/td&gt;&lt;td&gt;&lt;/td&gt;&lt;/tr&gt;</v>
      </c>
      <c r="Q2832" s="106" t="str">
        <f>IF(PayItems[[#This Row],[Date Added / Modified]]&gt;0,TEXT(PayItems[[#This Row],[Date Added / Modified]],"m/d/yyy"),"")</f>
        <v/>
      </c>
    </row>
    <row r="2833" spans="1:17" x14ac:dyDescent="0.2">
      <c r="A2833" s="6" t="s">
        <v>5967</v>
      </c>
      <c r="B2833" s="6" t="s">
        <v>10325</v>
      </c>
      <c r="C2833" s="6" t="s">
        <v>107</v>
      </c>
      <c r="D2833" s="6" t="s">
        <v>10596</v>
      </c>
      <c r="E2833" s="8" t="s">
        <v>60</v>
      </c>
      <c r="F2833" s="8">
        <v>0</v>
      </c>
      <c r="G2833" s="8">
        <v>3</v>
      </c>
      <c r="H2833" s="6" t="s">
        <v>344</v>
      </c>
      <c r="I2833" s="176" t="s">
        <v>11389</v>
      </c>
      <c r="J2833" s="176" t="s">
        <v>11389</v>
      </c>
      <c r="K2833" s="176" t="s">
        <v>11388</v>
      </c>
      <c r="L2833" s="8">
        <v>14</v>
      </c>
      <c r="M2833" s="116"/>
      <c r="P28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&lt;tr&gt;&lt;td&gt;62201-0800&lt;/td&gt;&lt;td&gt;Wheel Loader, 0.7 cubic meter minimum rated capacity&lt;/td&gt;&lt;td&gt;Hour&lt;/td&gt;&lt;td&gt;WHEEL LOADER, 0.7 CUBIC YARD MINIMUM RATED CAPACITY&lt;/td&gt;&lt;td&gt;HOUR&lt;/td&gt;&lt;td&gt;0&lt;/td&gt;&lt;td&gt;3&lt;/td&gt;&lt;td&gt;N&lt;/td&gt;&lt;td&gt; &lt;/td&gt;&lt;td&gt;&lt;/td&gt;&lt;/tr&gt;</v>
      </c>
      <c r="Q2833" s="106" t="str">
        <f>IF(PayItems[[#This Row],[Date Added / Modified]]&gt;0,TEXT(PayItems[[#This Row],[Date Added / Modified]],"m/d/yyy"),"")</f>
        <v/>
      </c>
    </row>
    <row r="2834" spans="1:17" x14ac:dyDescent="0.2">
      <c r="A2834" s="6" t="s">
        <v>5968</v>
      </c>
      <c r="B2834" s="6" t="s">
        <v>10326</v>
      </c>
      <c r="C2834" s="6" t="s">
        <v>107</v>
      </c>
      <c r="D2834" s="6" t="s">
        <v>10597</v>
      </c>
      <c r="E2834" s="8" t="s">
        <v>60</v>
      </c>
      <c r="F2834" s="8">
        <v>0</v>
      </c>
      <c r="G2834" s="8">
        <v>3</v>
      </c>
      <c r="H2834" s="6" t="s">
        <v>344</v>
      </c>
      <c r="I2834" s="176" t="s">
        <v>11389</v>
      </c>
      <c r="J2834" s="176" t="s">
        <v>11389</v>
      </c>
      <c r="K2834" s="176" t="s">
        <v>11388</v>
      </c>
      <c r="L2834" s="8">
        <v>14</v>
      </c>
      <c r="M2834" s="116"/>
      <c r="P28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&lt;tr&gt;&lt;td&gt;62201-0850&lt;/td&gt;&lt;td&gt;Wheel loader, 1 cubic meter minimum rated capacity&lt;/td&gt;&lt;td&gt;Hour&lt;/td&gt;&lt;td&gt;WHEEL LOADER, 1 CUBIC YARD MINIMUM RATED CAPACITY&lt;/td&gt;&lt;td&gt;HOUR&lt;/td&gt;&lt;td&gt;0&lt;/td&gt;&lt;td&gt;3&lt;/td&gt;&lt;td&gt;N&lt;/td&gt;&lt;td&gt; &lt;/td&gt;&lt;td&gt;&lt;/td&gt;&lt;/tr&gt;</v>
      </c>
      <c r="Q2834" s="106" t="str">
        <f>IF(PayItems[[#This Row],[Date Added / Modified]]&gt;0,TEXT(PayItems[[#This Row],[Date Added / Modified]],"m/d/yyy"),"")</f>
        <v/>
      </c>
    </row>
    <row r="2835" spans="1:17" x14ac:dyDescent="0.2">
      <c r="A2835" s="6" t="s">
        <v>5969</v>
      </c>
      <c r="B2835" s="6" t="s">
        <v>10327</v>
      </c>
      <c r="C2835" s="6" t="s">
        <v>107</v>
      </c>
      <c r="D2835" s="6" t="s">
        <v>10598</v>
      </c>
      <c r="E2835" s="8" t="s">
        <v>60</v>
      </c>
      <c r="F2835" s="8">
        <v>0</v>
      </c>
      <c r="G2835" s="8">
        <v>3</v>
      </c>
      <c r="H2835" s="6" t="s">
        <v>344</v>
      </c>
      <c r="I2835" s="176" t="s">
        <v>11389</v>
      </c>
      <c r="J2835" s="176" t="s">
        <v>11389</v>
      </c>
      <c r="K2835" s="176" t="s">
        <v>11388</v>
      </c>
      <c r="L2835" s="8">
        <v>14</v>
      </c>
      <c r="M2835" s="116"/>
      <c r="P28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&lt;tr&gt;&lt;td&gt;62201-0900&lt;/td&gt;&lt;td&gt;Wheel loader, 2 cubic meter minimum rated capacity&lt;/td&gt;&lt;td&gt;Hour&lt;/td&gt;&lt;td&gt;WHEEL LOADER, 2 CUBIC YARD MINIMUM RATED CAPACITY&lt;/td&gt;&lt;td&gt;HOUR&lt;/td&gt;&lt;td&gt;0&lt;/td&gt;&lt;td&gt;3&lt;/td&gt;&lt;td&gt;N&lt;/td&gt;&lt;td&gt; &lt;/td&gt;&lt;td&gt;&lt;/td&gt;&lt;/tr&gt;</v>
      </c>
      <c r="Q2835" s="106" t="str">
        <f>IF(PayItems[[#This Row],[Date Added / Modified]]&gt;0,TEXT(PayItems[[#This Row],[Date Added / Modified]],"m/d/yyy"),"")</f>
        <v/>
      </c>
    </row>
    <row r="2836" spans="1:17" x14ac:dyDescent="0.2">
      <c r="A2836" s="6" t="s">
        <v>5970</v>
      </c>
      <c r="B2836" s="6" t="s">
        <v>10328</v>
      </c>
      <c r="C2836" s="6" t="s">
        <v>107</v>
      </c>
      <c r="D2836" s="6" t="s">
        <v>10599</v>
      </c>
      <c r="E2836" s="8" t="s">
        <v>60</v>
      </c>
      <c r="F2836" s="8">
        <v>0</v>
      </c>
      <c r="G2836" s="8">
        <v>3</v>
      </c>
      <c r="H2836" s="6" t="s">
        <v>344</v>
      </c>
      <c r="I2836" s="176" t="s">
        <v>11389</v>
      </c>
      <c r="J2836" s="176" t="s">
        <v>11389</v>
      </c>
      <c r="K2836" s="176" t="s">
        <v>11388</v>
      </c>
      <c r="L2836" s="8">
        <v>14</v>
      </c>
      <c r="M2836" s="116"/>
      <c r="P28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&lt;tr&gt;&lt;td&gt;62201-0950&lt;/td&gt;&lt;td&gt;Wheel loader, 3 cubic meter minimum rated capacity&lt;/td&gt;&lt;td&gt;Hour&lt;/td&gt;&lt;td&gt;WHEEL LOADER, 3 CUBIC YARD MINIMUM RATED CAPACITY&lt;/td&gt;&lt;td&gt;HOUR&lt;/td&gt;&lt;td&gt;0&lt;/td&gt;&lt;td&gt;3&lt;/td&gt;&lt;td&gt;N&lt;/td&gt;&lt;td&gt; &lt;/td&gt;&lt;td&gt;&lt;/td&gt;&lt;/tr&gt;</v>
      </c>
      <c r="Q2836" s="106" t="str">
        <f>IF(PayItems[[#This Row],[Date Added / Modified]]&gt;0,TEXT(PayItems[[#This Row],[Date Added / Modified]],"m/d/yyy"),"")</f>
        <v/>
      </c>
    </row>
    <row r="2837" spans="1:17" x14ac:dyDescent="0.2">
      <c r="A2837" s="6" t="s">
        <v>5971</v>
      </c>
      <c r="B2837" s="6" t="s">
        <v>10329</v>
      </c>
      <c r="C2837" s="6" t="s">
        <v>107</v>
      </c>
      <c r="D2837" s="6" t="s">
        <v>10600</v>
      </c>
      <c r="E2837" s="8" t="s">
        <v>60</v>
      </c>
      <c r="F2837" s="8">
        <v>0</v>
      </c>
      <c r="G2837" s="8">
        <v>3</v>
      </c>
      <c r="H2837" s="6" t="s">
        <v>344</v>
      </c>
      <c r="I2837" s="176" t="s">
        <v>11389</v>
      </c>
      <c r="J2837" s="176" t="s">
        <v>11389</v>
      </c>
      <c r="K2837" s="176" t="s">
        <v>11388</v>
      </c>
      <c r="L2837" s="8">
        <v>14</v>
      </c>
      <c r="M2837" s="116"/>
      <c r="P28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&lt;tr&gt;&lt;td&gt;62201-1000&lt;/td&gt;&lt;td&gt;Wheel loader, 4 cubic meter minimum rated capacity&lt;/td&gt;&lt;td&gt;Hour&lt;/td&gt;&lt;td&gt;WHEEL LOADER, 4 CUBIC YARD MINIMUM RATED CAPACITY&lt;/td&gt;&lt;td&gt;HOUR&lt;/td&gt;&lt;td&gt;0&lt;/td&gt;&lt;td&gt;3&lt;/td&gt;&lt;td&gt;N&lt;/td&gt;&lt;td&gt; &lt;/td&gt;&lt;td&gt;&lt;/td&gt;&lt;/tr&gt;</v>
      </c>
      <c r="Q2837" s="106" t="str">
        <f>IF(PayItems[[#This Row],[Date Added / Modified]]&gt;0,TEXT(PayItems[[#This Row],[Date Added / Modified]],"m/d/yyy"),"")</f>
        <v/>
      </c>
    </row>
    <row r="2838" spans="1:17" x14ac:dyDescent="0.2">
      <c r="A2838" s="6" t="s">
        <v>5972</v>
      </c>
      <c r="B2838" s="6" t="s">
        <v>10330</v>
      </c>
      <c r="C2838" s="6" t="s">
        <v>107</v>
      </c>
      <c r="D2838" s="6" t="s">
        <v>10601</v>
      </c>
      <c r="E2838" s="8" t="s">
        <v>60</v>
      </c>
      <c r="F2838" s="8">
        <v>0</v>
      </c>
      <c r="G2838" s="8">
        <v>3</v>
      </c>
      <c r="H2838" s="6" t="s">
        <v>344</v>
      </c>
      <c r="I2838" s="176" t="s">
        <v>11389</v>
      </c>
      <c r="J2838" s="176" t="s">
        <v>11389</v>
      </c>
      <c r="K2838" s="176" t="s">
        <v>11388</v>
      </c>
      <c r="L2838" s="8">
        <v>14</v>
      </c>
      <c r="M2838" s="116"/>
      <c r="P28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&lt;tr&gt;&lt;td&gt;62201-1050&lt;/td&gt;&lt;td&gt;Wheel loader, 5 cubic meter minimum rated capacity&lt;/td&gt;&lt;td&gt;Hour&lt;/td&gt;&lt;td&gt;WHEEL LOADER, 5 CUBIC YARD MINIMUM RATED CAPACITY&lt;/td&gt;&lt;td&gt;HOUR&lt;/td&gt;&lt;td&gt;0&lt;/td&gt;&lt;td&gt;3&lt;/td&gt;&lt;td&gt;N&lt;/td&gt;&lt;td&gt; &lt;/td&gt;&lt;td&gt;&lt;/td&gt;&lt;/tr&gt;</v>
      </c>
      <c r="Q2838" s="106" t="str">
        <f>IF(PayItems[[#This Row],[Date Added / Modified]]&gt;0,TEXT(PayItems[[#This Row],[Date Added / Modified]],"m/d/yyy"),"")</f>
        <v/>
      </c>
    </row>
    <row r="2839" spans="1:17" x14ac:dyDescent="0.2">
      <c r="A2839" s="6" t="s">
        <v>5973</v>
      </c>
      <c r="B2839" s="6" t="s">
        <v>10331</v>
      </c>
      <c r="C2839" s="6" t="s">
        <v>107</v>
      </c>
      <c r="D2839" s="6" t="s">
        <v>10602</v>
      </c>
      <c r="E2839" s="8" t="s">
        <v>60</v>
      </c>
      <c r="F2839" s="8">
        <v>0</v>
      </c>
      <c r="G2839" s="8">
        <v>3</v>
      </c>
      <c r="H2839" s="6" t="s">
        <v>344</v>
      </c>
      <c r="I2839" s="176" t="s">
        <v>11389</v>
      </c>
      <c r="J2839" s="176" t="s">
        <v>11389</v>
      </c>
      <c r="K2839" s="176" t="s">
        <v>11388</v>
      </c>
      <c r="L2839" s="8">
        <v>14</v>
      </c>
      <c r="M2839" s="116"/>
      <c r="P28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&lt;tr&gt;&lt;td&gt;62201-1100&lt;/td&gt;&lt;td&gt;Wheel loader, 6 cubic meter minimum rated capacity&lt;/td&gt;&lt;td&gt;Hour&lt;/td&gt;&lt;td&gt;WHEEL LOADER, 6 CUBIC YARD MINIMUM RATED CAPACITY&lt;/td&gt;&lt;td&gt;HOUR&lt;/td&gt;&lt;td&gt;0&lt;/td&gt;&lt;td&gt;3&lt;/td&gt;&lt;td&gt;N&lt;/td&gt;&lt;td&gt; &lt;/td&gt;&lt;td&gt;&lt;/td&gt;&lt;/tr&gt;</v>
      </c>
      <c r="Q2839" s="106" t="str">
        <f>IF(PayItems[[#This Row],[Date Added / Modified]]&gt;0,TEXT(PayItems[[#This Row],[Date Added / Modified]],"m/d/yyy"),"")</f>
        <v/>
      </c>
    </row>
    <row r="2840" spans="1:17" x14ac:dyDescent="0.2">
      <c r="A2840" s="6" t="s">
        <v>5974</v>
      </c>
      <c r="B2840" s="6" t="s">
        <v>10332</v>
      </c>
      <c r="C2840" s="6" t="s">
        <v>107</v>
      </c>
      <c r="D2840" s="6" t="s">
        <v>10603</v>
      </c>
      <c r="E2840" s="8" t="s">
        <v>60</v>
      </c>
      <c r="F2840" s="8">
        <v>0</v>
      </c>
      <c r="G2840" s="8">
        <v>3</v>
      </c>
      <c r="H2840" s="6" t="s">
        <v>344</v>
      </c>
      <c r="I2840" s="176" t="s">
        <v>11389</v>
      </c>
      <c r="J2840" s="176" t="s">
        <v>11389</v>
      </c>
      <c r="K2840" s="176" t="s">
        <v>11388</v>
      </c>
      <c r="L2840" s="8">
        <v>14</v>
      </c>
      <c r="M2840" s="116"/>
      <c r="P28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&lt;tr&gt;&lt;td&gt;62201-1150&lt;/td&gt;&lt;td&gt;Bulldozer, 50kW minimum flywheel power&lt;/td&gt;&lt;td&gt;Hour&lt;/td&gt;&lt;td&gt;BULLDOZER, 70HP MINIMUM FLYWHEEL POWER&lt;/td&gt;&lt;td&gt;HOUR&lt;/td&gt;&lt;td&gt;0&lt;/td&gt;&lt;td&gt;3&lt;/td&gt;&lt;td&gt;N&lt;/td&gt;&lt;td&gt; &lt;/td&gt;&lt;td&gt;&lt;/td&gt;&lt;/tr&gt;</v>
      </c>
      <c r="Q2840" s="106" t="str">
        <f>IF(PayItems[[#This Row],[Date Added / Modified]]&gt;0,TEXT(PayItems[[#This Row],[Date Added / Modified]],"m/d/yyy"),"")</f>
        <v/>
      </c>
    </row>
    <row r="2841" spans="1:17" x14ac:dyDescent="0.2">
      <c r="A2841" s="6" t="s">
        <v>5975</v>
      </c>
      <c r="B2841" s="6" t="s">
        <v>10333</v>
      </c>
      <c r="C2841" s="6" t="s">
        <v>107</v>
      </c>
      <c r="D2841" s="6" t="s">
        <v>10604</v>
      </c>
      <c r="E2841" s="8" t="s">
        <v>60</v>
      </c>
      <c r="F2841" s="8">
        <v>0</v>
      </c>
      <c r="G2841" s="8">
        <v>3</v>
      </c>
      <c r="H2841" s="6" t="s">
        <v>344</v>
      </c>
      <c r="I2841" s="176" t="s">
        <v>11389</v>
      </c>
      <c r="J2841" s="176" t="s">
        <v>11389</v>
      </c>
      <c r="K2841" s="176" t="s">
        <v>11388</v>
      </c>
      <c r="L2841" s="8">
        <v>14</v>
      </c>
      <c r="M2841" s="116"/>
      <c r="P28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&lt;tr&gt;&lt;td&gt;62201-1200&lt;/td&gt;&lt;td&gt;Bulldozer, 60kW minimum flywheel power&lt;/td&gt;&lt;td&gt;Hour&lt;/td&gt;&lt;td&gt;BULLDOZER, 80HP MINIMUM FLYWHEEL POWER&lt;/td&gt;&lt;td&gt;HOUR&lt;/td&gt;&lt;td&gt;0&lt;/td&gt;&lt;td&gt;3&lt;/td&gt;&lt;td&gt;N&lt;/td&gt;&lt;td&gt; &lt;/td&gt;&lt;td&gt;&lt;/td&gt;&lt;/tr&gt;</v>
      </c>
      <c r="Q2841" s="106" t="str">
        <f>IF(PayItems[[#This Row],[Date Added / Modified]]&gt;0,TEXT(PayItems[[#This Row],[Date Added / Modified]],"m/d/yyy"),"")</f>
        <v/>
      </c>
    </row>
    <row r="2842" spans="1:17" x14ac:dyDescent="0.2">
      <c r="A2842" s="6" t="s">
        <v>5976</v>
      </c>
      <c r="B2842" s="6" t="s">
        <v>10334</v>
      </c>
      <c r="C2842" s="6" t="s">
        <v>107</v>
      </c>
      <c r="D2842" s="6" t="s">
        <v>10605</v>
      </c>
      <c r="E2842" s="8" t="s">
        <v>60</v>
      </c>
      <c r="F2842" s="8">
        <v>0</v>
      </c>
      <c r="G2842" s="8">
        <v>3</v>
      </c>
      <c r="H2842" s="6" t="s">
        <v>344</v>
      </c>
      <c r="I2842" s="176" t="s">
        <v>11389</v>
      </c>
      <c r="J2842" s="176" t="s">
        <v>11389</v>
      </c>
      <c r="K2842" s="176" t="s">
        <v>11388</v>
      </c>
      <c r="L2842" s="8">
        <v>14</v>
      </c>
      <c r="M2842" s="116"/>
      <c r="P28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&lt;tr&gt;&lt;td&gt;62201-1250&lt;/td&gt;&lt;td&gt;Bulldozer, 90kW minimum flywheel power&lt;/td&gt;&lt;td&gt;Hour&lt;/td&gt;&lt;td&gt;BULLDOZER, 120HP MINIMUM FLYWHEEL POWER&lt;/td&gt;&lt;td&gt;HOUR&lt;/td&gt;&lt;td&gt;0&lt;/td&gt;&lt;td&gt;3&lt;/td&gt;&lt;td&gt;N&lt;/td&gt;&lt;td&gt; &lt;/td&gt;&lt;td&gt;&lt;/td&gt;&lt;/tr&gt;</v>
      </c>
      <c r="Q2842" s="106" t="str">
        <f>IF(PayItems[[#This Row],[Date Added / Modified]]&gt;0,TEXT(PayItems[[#This Row],[Date Added / Modified]],"m/d/yyy"),"")</f>
        <v/>
      </c>
    </row>
    <row r="2843" spans="1:17" x14ac:dyDescent="0.2">
      <c r="A2843" s="6" t="s">
        <v>5977</v>
      </c>
      <c r="B2843" s="6" t="s">
        <v>10335</v>
      </c>
      <c r="C2843" s="6" t="s">
        <v>107</v>
      </c>
      <c r="D2843" s="6" t="s">
        <v>10606</v>
      </c>
      <c r="E2843" s="8" t="s">
        <v>60</v>
      </c>
      <c r="F2843" s="8">
        <v>0</v>
      </c>
      <c r="G2843" s="8">
        <v>3</v>
      </c>
      <c r="H2843" s="6" t="s">
        <v>344</v>
      </c>
      <c r="I2843" s="176" t="s">
        <v>11389</v>
      </c>
      <c r="J2843" s="176" t="s">
        <v>11389</v>
      </c>
      <c r="K2843" s="176" t="s">
        <v>11388</v>
      </c>
      <c r="L2843" s="8">
        <v>14</v>
      </c>
      <c r="M2843" s="116"/>
      <c r="P28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&lt;tr&gt;&lt;td&gt;62201-1300&lt;/td&gt;&lt;td&gt;Bulldozer, 120kW minimum flywheel power&lt;/td&gt;&lt;td&gt;Hour&lt;/td&gt;&lt;td&gt;BULLDOZER, 160HP MINIMUM FLYWHEEL POWER&lt;/td&gt;&lt;td&gt;HOUR&lt;/td&gt;&lt;td&gt;0&lt;/td&gt;&lt;td&gt;3&lt;/td&gt;&lt;td&gt;N&lt;/td&gt;&lt;td&gt; &lt;/td&gt;&lt;td&gt;&lt;/td&gt;&lt;/tr&gt;</v>
      </c>
      <c r="Q2843" s="106" t="str">
        <f>IF(PayItems[[#This Row],[Date Added / Modified]]&gt;0,TEXT(PayItems[[#This Row],[Date Added / Modified]],"m/d/yyy"),"")</f>
        <v/>
      </c>
    </row>
    <row r="2844" spans="1:17" x14ac:dyDescent="0.2">
      <c r="A2844" s="6" t="s">
        <v>5978</v>
      </c>
      <c r="B2844" s="6" t="s">
        <v>10336</v>
      </c>
      <c r="C2844" s="6" t="s">
        <v>107</v>
      </c>
      <c r="D2844" s="6" t="s">
        <v>10607</v>
      </c>
      <c r="E2844" s="8" t="s">
        <v>60</v>
      </c>
      <c r="F2844" s="8">
        <v>0</v>
      </c>
      <c r="G2844" s="8">
        <v>3</v>
      </c>
      <c r="H2844" s="6" t="s">
        <v>344</v>
      </c>
      <c r="I2844" s="176" t="s">
        <v>11389</v>
      </c>
      <c r="J2844" s="176" t="s">
        <v>11389</v>
      </c>
      <c r="K2844" s="176" t="s">
        <v>11388</v>
      </c>
      <c r="L2844" s="8">
        <v>14</v>
      </c>
      <c r="M2844" s="116"/>
      <c r="P28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&lt;tr&gt;&lt;td&gt;62201-1350&lt;/td&gt;&lt;td&gt;Bulldozer, 150kW minimum flywheel power&lt;/td&gt;&lt;td&gt;Hour&lt;/td&gt;&lt;td&gt;BULLDOZER, 200HP MINIMUM FLYWHEEL POWER&lt;/td&gt;&lt;td&gt;HOUR&lt;/td&gt;&lt;td&gt;0&lt;/td&gt;&lt;td&gt;3&lt;/td&gt;&lt;td&gt;N&lt;/td&gt;&lt;td&gt; &lt;/td&gt;&lt;td&gt;&lt;/td&gt;&lt;/tr&gt;</v>
      </c>
      <c r="Q2844" s="106" t="str">
        <f>IF(PayItems[[#This Row],[Date Added / Modified]]&gt;0,TEXT(PayItems[[#This Row],[Date Added / Modified]],"m/d/yyy"),"")</f>
        <v/>
      </c>
    </row>
    <row r="2845" spans="1:17" x14ac:dyDescent="0.2">
      <c r="A2845" s="6" t="s">
        <v>5979</v>
      </c>
      <c r="B2845" s="6" t="s">
        <v>10337</v>
      </c>
      <c r="C2845" s="6" t="s">
        <v>107</v>
      </c>
      <c r="D2845" s="6" t="s">
        <v>10608</v>
      </c>
      <c r="E2845" s="8" t="s">
        <v>60</v>
      </c>
      <c r="F2845" s="8">
        <v>0</v>
      </c>
      <c r="G2845" s="8">
        <v>3</v>
      </c>
      <c r="H2845" s="6" t="s">
        <v>344</v>
      </c>
      <c r="I2845" s="176" t="s">
        <v>11389</v>
      </c>
      <c r="J2845" s="176" t="s">
        <v>11389</v>
      </c>
      <c r="K2845" s="176" t="s">
        <v>11388</v>
      </c>
      <c r="L2845" s="8">
        <v>14</v>
      </c>
      <c r="M2845" s="116"/>
      <c r="P28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&lt;tr&gt;&lt;td&gt;62201-1400&lt;/td&gt;&lt;td&gt;Bulldozer, 200kW minimum flywheel power&lt;/td&gt;&lt;td&gt;Hour&lt;/td&gt;&lt;td&gt;BULLDOZER, 250HP MINIMUM FLYWHEEL POWER&lt;/td&gt;&lt;td&gt;HOUR&lt;/td&gt;&lt;td&gt;0&lt;/td&gt;&lt;td&gt;3&lt;/td&gt;&lt;td&gt;N&lt;/td&gt;&lt;td&gt; &lt;/td&gt;&lt;td&gt;&lt;/td&gt;&lt;/tr&gt;</v>
      </c>
      <c r="Q2845" s="106" t="str">
        <f>IF(PayItems[[#This Row],[Date Added / Modified]]&gt;0,TEXT(PayItems[[#This Row],[Date Added / Modified]],"m/d/yyy"),"")</f>
        <v/>
      </c>
    </row>
    <row r="2846" spans="1:17" x14ac:dyDescent="0.2">
      <c r="A2846" s="6" t="s">
        <v>5980</v>
      </c>
      <c r="B2846" s="6" t="s">
        <v>10338</v>
      </c>
      <c r="C2846" s="6" t="s">
        <v>107</v>
      </c>
      <c r="D2846" s="6" t="s">
        <v>10609</v>
      </c>
      <c r="E2846" s="8" t="s">
        <v>60</v>
      </c>
      <c r="F2846" s="8">
        <v>0</v>
      </c>
      <c r="G2846" s="8">
        <v>3</v>
      </c>
      <c r="H2846" s="6" t="s">
        <v>344</v>
      </c>
      <c r="I2846" s="176" t="s">
        <v>11389</v>
      </c>
      <c r="J2846" s="176" t="s">
        <v>11389</v>
      </c>
      <c r="K2846" s="176" t="s">
        <v>11388</v>
      </c>
      <c r="L2846" s="8">
        <v>14</v>
      </c>
      <c r="M2846" s="116"/>
      <c r="P28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&lt;tr&gt;&lt;td&gt;62201-1450&lt;/td&gt;&lt;td&gt;Bulldozer, 250kW minimum flywheel power&lt;/td&gt;&lt;td&gt;Hour&lt;/td&gt;&lt;td&gt;BULLDOZER, 350HP MINIMUM FLYWHEEL POWER&lt;/td&gt;&lt;td&gt;HOUR&lt;/td&gt;&lt;td&gt;0&lt;/td&gt;&lt;td&gt;3&lt;/td&gt;&lt;td&gt;N&lt;/td&gt;&lt;td&gt; &lt;/td&gt;&lt;td&gt;&lt;/td&gt;&lt;/tr&gt;</v>
      </c>
      <c r="Q2846" s="106" t="str">
        <f>IF(PayItems[[#This Row],[Date Added / Modified]]&gt;0,TEXT(PayItems[[#This Row],[Date Added / Modified]],"m/d/yyy"),"")</f>
        <v/>
      </c>
    </row>
    <row r="2847" spans="1:17" x14ac:dyDescent="0.2">
      <c r="A2847" s="6" t="s">
        <v>5981</v>
      </c>
      <c r="B2847" s="6" t="s">
        <v>10339</v>
      </c>
      <c r="C2847" s="6" t="s">
        <v>107</v>
      </c>
      <c r="D2847" s="6" t="s">
        <v>10610</v>
      </c>
      <c r="E2847" s="8" t="s">
        <v>60</v>
      </c>
      <c r="F2847" s="8">
        <v>0</v>
      </c>
      <c r="G2847" s="8">
        <v>3</v>
      </c>
      <c r="H2847" s="6" t="s">
        <v>344</v>
      </c>
      <c r="I2847" s="176" t="s">
        <v>11389</v>
      </c>
      <c r="J2847" s="176" t="s">
        <v>11389</v>
      </c>
      <c r="K2847" s="176" t="s">
        <v>11388</v>
      </c>
      <c r="L2847" s="8">
        <v>14</v>
      </c>
      <c r="M2847" s="116"/>
      <c r="P28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&lt;tr&gt;&lt;td&gt;62201-1500&lt;/td&gt;&lt;td&gt;Bulldozer, 300kW minimum flywheel power&lt;/td&gt;&lt;td&gt;Hour&lt;/td&gt;&lt;td&gt;BULLDOZER, 400HP MINIMUM FLYWHEEL POWER&lt;/td&gt;&lt;td&gt;HOUR&lt;/td&gt;&lt;td&gt;0&lt;/td&gt;&lt;td&gt;3&lt;/td&gt;&lt;td&gt;N&lt;/td&gt;&lt;td&gt; &lt;/td&gt;&lt;td&gt;&lt;/td&gt;&lt;/tr&gt;</v>
      </c>
      <c r="Q2847" s="106" t="str">
        <f>IF(PayItems[[#This Row],[Date Added / Modified]]&gt;0,TEXT(PayItems[[#This Row],[Date Added / Modified]],"m/d/yyy"),"")</f>
        <v/>
      </c>
    </row>
    <row r="2848" spans="1:17" x14ac:dyDescent="0.2">
      <c r="A2848" s="6" t="s">
        <v>5982</v>
      </c>
      <c r="B2848" s="6" t="s">
        <v>10340</v>
      </c>
      <c r="C2848" s="6" t="s">
        <v>107</v>
      </c>
      <c r="D2848" s="6" t="s">
        <v>10611</v>
      </c>
      <c r="E2848" s="8" t="s">
        <v>60</v>
      </c>
      <c r="F2848" s="8">
        <v>0</v>
      </c>
      <c r="G2848" s="8">
        <v>3</v>
      </c>
      <c r="H2848" s="6" t="s">
        <v>344</v>
      </c>
      <c r="I2848" s="176" t="s">
        <v>11389</v>
      </c>
      <c r="J2848" s="176" t="s">
        <v>11389</v>
      </c>
      <c r="K2848" s="176" t="s">
        <v>11388</v>
      </c>
      <c r="L2848" s="8">
        <v>14</v>
      </c>
      <c r="M2848" s="116"/>
      <c r="P28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&lt;tr&gt;&lt;td&gt;62201-1550&lt;/td&gt;&lt;td&gt;Bulldozer, power angle and power tilt blade, 45kW minimum&lt;/td&gt;&lt;td&gt;Hour&lt;/td&gt;&lt;td&gt;BULLDOZER, POWER ANGLE AND POWER TILT BLADE, 60HP MINIMUM&lt;/td&gt;&lt;td&gt;HOUR&lt;/td&gt;&lt;td&gt;0&lt;/td&gt;&lt;td&gt;3&lt;/td&gt;&lt;td&gt;N&lt;/td&gt;&lt;td&gt; &lt;/td&gt;&lt;td&gt;&lt;/td&gt;&lt;/tr&gt;</v>
      </c>
      <c r="Q2848" s="106" t="str">
        <f>IF(PayItems[[#This Row],[Date Added / Modified]]&gt;0,TEXT(PayItems[[#This Row],[Date Added / Modified]],"m/d/yyy"),"")</f>
        <v/>
      </c>
    </row>
    <row r="2849" spans="1:17" x14ac:dyDescent="0.2">
      <c r="A2849" s="6" t="s">
        <v>5983</v>
      </c>
      <c r="B2849" s="6" t="s">
        <v>10341</v>
      </c>
      <c r="C2849" s="6" t="s">
        <v>107</v>
      </c>
      <c r="D2849" s="6" t="s">
        <v>10612</v>
      </c>
      <c r="E2849" s="8" t="s">
        <v>60</v>
      </c>
      <c r="F2849" s="8">
        <v>0</v>
      </c>
      <c r="G2849" s="8">
        <v>3</v>
      </c>
      <c r="H2849" s="6" t="s">
        <v>344</v>
      </c>
      <c r="I2849" s="176" t="s">
        <v>11389</v>
      </c>
      <c r="J2849" s="176" t="s">
        <v>11389</v>
      </c>
      <c r="K2849" s="176" t="s">
        <v>11388</v>
      </c>
      <c r="L2849" s="8">
        <v>14</v>
      </c>
      <c r="M2849" s="116"/>
      <c r="P28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&lt;tr&gt;&lt;td&gt;62201-1600&lt;/td&gt;&lt;td&gt;Bulldozer, universal blade, 80kW minimum&lt;/td&gt;&lt;td&gt;Hour&lt;/td&gt;&lt;td&gt;BULLDOZER, UNIVERSAL BLADE, 100HP MINIMUM&lt;/td&gt;&lt;td&gt;HOUR&lt;/td&gt;&lt;td&gt;0&lt;/td&gt;&lt;td&gt;3&lt;/td&gt;&lt;td&gt;N&lt;/td&gt;&lt;td&gt; &lt;/td&gt;&lt;td&gt;&lt;/td&gt;&lt;/tr&gt;</v>
      </c>
      <c r="Q2849" s="106" t="str">
        <f>IF(PayItems[[#This Row],[Date Added / Modified]]&gt;0,TEXT(PayItems[[#This Row],[Date Added / Modified]],"m/d/yyy"),"")</f>
        <v/>
      </c>
    </row>
    <row r="2850" spans="1:17" x14ac:dyDescent="0.2">
      <c r="A2850" s="6" t="s">
        <v>5984</v>
      </c>
      <c r="B2850" s="6" t="s">
        <v>10342</v>
      </c>
      <c r="C2850" s="6" t="s">
        <v>107</v>
      </c>
      <c r="D2850" s="6" t="s">
        <v>10613</v>
      </c>
      <c r="E2850" s="8" t="s">
        <v>60</v>
      </c>
      <c r="F2850" s="8">
        <v>0</v>
      </c>
      <c r="G2850" s="8">
        <v>3</v>
      </c>
      <c r="H2850" s="6" t="s">
        <v>344</v>
      </c>
      <c r="I2850" s="176" t="s">
        <v>11389</v>
      </c>
      <c r="J2850" s="176" t="s">
        <v>11389</v>
      </c>
      <c r="K2850" s="176" t="s">
        <v>11388</v>
      </c>
      <c r="L2850" s="8">
        <v>14</v>
      </c>
      <c r="M2850" s="116"/>
      <c r="P28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&lt;tr&gt;&lt;td&gt;62201-1650&lt;/td&gt;&lt;td&gt;Bulldozer, universal blade, 125kW minimum&lt;/td&gt;&lt;td&gt;Hour&lt;/td&gt;&lt;td&gt;BULLDOZER, UNIVERSAL BLADE, 170HP MINIMUM&lt;/td&gt;&lt;td&gt;HOUR&lt;/td&gt;&lt;td&gt;0&lt;/td&gt;&lt;td&gt;3&lt;/td&gt;&lt;td&gt;N&lt;/td&gt;&lt;td&gt; &lt;/td&gt;&lt;td&gt;&lt;/td&gt;&lt;/tr&gt;</v>
      </c>
      <c r="Q2850" s="106" t="str">
        <f>IF(PayItems[[#This Row],[Date Added / Modified]]&gt;0,TEXT(PayItems[[#This Row],[Date Added / Modified]],"m/d/yyy"),"")</f>
        <v/>
      </c>
    </row>
    <row r="2851" spans="1:17" x14ac:dyDescent="0.2">
      <c r="A2851" s="6" t="s">
        <v>5985</v>
      </c>
      <c r="B2851" s="6" t="s">
        <v>10343</v>
      </c>
      <c r="C2851" s="6" t="s">
        <v>107</v>
      </c>
      <c r="D2851" s="6" t="s">
        <v>10614</v>
      </c>
      <c r="E2851" s="8" t="s">
        <v>60</v>
      </c>
      <c r="F2851" s="8">
        <v>0</v>
      </c>
      <c r="G2851" s="8">
        <v>3</v>
      </c>
      <c r="H2851" s="6" t="s">
        <v>344</v>
      </c>
      <c r="I2851" s="176" t="s">
        <v>11389</v>
      </c>
      <c r="J2851" s="176" t="s">
        <v>11389</v>
      </c>
      <c r="K2851" s="176" t="s">
        <v>11388</v>
      </c>
      <c r="L2851" s="8">
        <v>14</v>
      </c>
      <c r="M2851" s="116"/>
      <c r="P28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&lt;tr&gt;&lt;td&gt;62201-1700&lt;/td&gt;&lt;td&gt;Bulldozer, straight blade, 125kW&lt;/td&gt;&lt;td&gt;Hour&lt;/td&gt;&lt;td&gt;BULLDOZER, STRAIGHT BLADE, 170HP&lt;/td&gt;&lt;td&gt;HOUR&lt;/td&gt;&lt;td&gt;0&lt;/td&gt;&lt;td&gt;3&lt;/td&gt;&lt;td&gt;N&lt;/td&gt;&lt;td&gt; &lt;/td&gt;&lt;td&gt;&lt;/td&gt;&lt;/tr&gt;</v>
      </c>
      <c r="Q2851" s="106" t="str">
        <f>IF(PayItems[[#This Row],[Date Added / Modified]]&gt;0,TEXT(PayItems[[#This Row],[Date Added / Modified]],"m/d/yyy"),"")</f>
        <v/>
      </c>
    </row>
    <row r="2852" spans="1:17" x14ac:dyDescent="0.2">
      <c r="A2852" s="6" t="s">
        <v>5986</v>
      </c>
      <c r="B2852" s="6" t="s">
        <v>10344</v>
      </c>
      <c r="C2852" s="6" t="s">
        <v>107</v>
      </c>
      <c r="D2852" s="6" t="s">
        <v>10615</v>
      </c>
      <c r="E2852" s="8" t="s">
        <v>60</v>
      </c>
      <c r="F2852" s="8">
        <v>0</v>
      </c>
      <c r="G2852" s="8">
        <v>3</v>
      </c>
      <c r="H2852" s="6" t="s">
        <v>344</v>
      </c>
      <c r="I2852" s="176" t="s">
        <v>11389</v>
      </c>
      <c r="J2852" s="176" t="s">
        <v>11389</v>
      </c>
      <c r="K2852" s="176" t="s">
        <v>11388</v>
      </c>
      <c r="L2852" s="8">
        <v>14</v>
      </c>
      <c r="M2852" s="116"/>
      <c r="P28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&lt;tr&gt;&lt;td&gt;62201-1750&lt;/td&gt;&lt;td&gt;Bulldozer, 150kW minimum&lt;/td&gt;&lt;td&gt;Hour&lt;/td&gt;&lt;td&gt;BULLDOZER, 200HP MINIMUM&lt;/td&gt;&lt;td&gt;HOUR&lt;/td&gt;&lt;td&gt;0&lt;/td&gt;&lt;td&gt;3&lt;/td&gt;&lt;td&gt;N&lt;/td&gt;&lt;td&gt; &lt;/td&gt;&lt;td&gt;&lt;/td&gt;&lt;/tr&gt;</v>
      </c>
      <c r="Q2852" s="106" t="str">
        <f>IF(PayItems[[#This Row],[Date Added / Modified]]&gt;0,TEXT(PayItems[[#This Row],[Date Added / Modified]],"m/d/yyy"),"")</f>
        <v/>
      </c>
    </row>
    <row r="2853" spans="1:17" x14ac:dyDescent="0.2">
      <c r="A2853" s="6" t="s">
        <v>5987</v>
      </c>
      <c r="B2853" s="6" t="s">
        <v>10345</v>
      </c>
      <c r="C2853" s="6" t="s">
        <v>107</v>
      </c>
      <c r="D2853" s="6" t="s">
        <v>10616</v>
      </c>
      <c r="E2853" s="8" t="s">
        <v>60</v>
      </c>
      <c r="F2853" s="8">
        <v>0</v>
      </c>
      <c r="G2853" s="8">
        <v>3</v>
      </c>
      <c r="H2853" s="6" t="s">
        <v>344</v>
      </c>
      <c r="I2853" s="176" t="s">
        <v>11389</v>
      </c>
      <c r="J2853" s="176" t="s">
        <v>11389</v>
      </c>
      <c r="K2853" s="176" t="s">
        <v>11388</v>
      </c>
      <c r="L2853" s="8">
        <v>14</v>
      </c>
      <c r="M2853" s="116"/>
      <c r="P28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&lt;tr&gt;&lt;td&gt;62201-1800&lt;/td&gt;&lt;td&gt;Bulldozer, universal blade, 150kW minimum&lt;/td&gt;&lt;td&gt;Hour&lt;/td&gt;&lt;td&gt;BULLDOZER, UNIVERSAL BLADE, 200HP MINIMUM&lt;/td&gt;&lt;td&gt;HOUR&lt;/td&gt;&lt;td&gt;0&lt;/td&gt;&lt;td&gt;3&lt;/td&gt;&lt;td&gt;N&lt;/td&gt;&lt;td&gt; &lt;/td&gt;&lt;td&gt;&lt;/td&gt;&lt;/tr&gt;</v>
      </c>
      <c r="Q2853" s="106" t="str">
        <f>IF(PayItems[[#This Row],[Date Added / Modified]]&gt;0,TEXT(PayItems[[#This Row],[Date Added / Modified]],"m/d/yyy"),"")</f>
        <v/>
      </c>
    </row>
    <row r="2854" spans="1:17" x14ac:dyDescent="0.2">
      <c r="A2854" s="6" t="s">
        <v>5988</v>
      </c>
      <c r="B2854" s="6" t="s">
        <v>10346</v>
      </c>
      <c r="C2854" s="6" t="s">
        <v>107</v>
      </c>
      <c r="D2854" s="6" t="s">
        <v>10617</v>
      </c>
      <c r="E2854" s="8" t="s">
        <v>60</v>
      </c>
      <c r="F2854" s="8">
        <v>0</v>
      </c>
      <c r="G2854" s="8">
        <v>3</v>
      </c>
      <c r="H2854" s="6" t="s">
        <v>344</v>
      </c>
      <c r="I2854" s="176" t="s">
        <v>11389</v>
      </c>
      <c r="J2854" s="176" t="s">
        <v>11389</v>
      </c>
      <c r="K2854" s="176" t="s">
        <v>11388</v>
      </c>
      <c r="L2854" s="8">
        <v>14</v>
      </c>
      <c r="M2854" s="116"/>
      <c r="P28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&lt;tr&gt;&lt;td&gt;62201-1850&lt;/td&gt;&lt;td&gt;Bulldozer, universal blade, 210kW minimum, with winch and cable&lt;/td&gt;&lt;td&gt;Hour&lt;/td&gt;&lt;td&gt;BULLDOZER, UNIVERSAL BLADE, 250HP MINIMUM, WITH WINCH AND CABLE&lt;/td&gt;&lt;td&gt;HOUR&lt;/td&gt;&lt;td&gt;0&lt;/td&gt;&lt;td&gt;3&lt;/td&gt;&lt;td&gt;N&lt;/td&gt;&lt;td&gt; &lt;/td&gt;&lt;td&gt;&lt;/td&gt;&lt;/tr&gt;</v>
      </c>
      <c r="Q2854" s="106" t="str">
        <f>IF(PayItems[[#This Row],[Date Added / Modified]]&gt;0,TEXT(PayItems[[#This Row],[Date Added / Modified]],"m/d/yyy"),"")</f>
        <v/>
      </c>
    </row>
    <row r="2855" spans="1:17" x14ac:dyDescent="0.2">
      <c r="A2855" s="6" t="s">
        <v>5989</v>
      </c>
      <c r="B2855" s="6" t="s">
        <v>10347</v>
      </c>
      <c r="C2855" s="6" t="s">
        <v>107</v>
      </c>
      <c r="D2855" s="6" t="s">
        <v>10618</v>
      </c>
      <c r="E2855" s="8" t="s">
        <v>60</v>
      </c>
      <c r="F2855" s="8">
        <v>0</v>
      </c>
      <c r="G2855" s="8">
        <v>3</v>
      </c>
      <c r="H2855" s="6" t="s">
        <v>344</v>
      </c>
      <c r="I2855" s="176" t="s">
        <v>11389</v>
      </c>
      <c r="J2855" s="176" t="s">
        <v>11389</v>
      </c>
      <c r="K2855" s="176" t="s">
        <v>11388</v>
      </c>
      <c r="L2855" s="8">
        <v>14</v>
      </c>
      <c r="M2855" s="116"/>
      <c r="P28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&lt;tr&gt;&lt;td&gt;62201-1900&lt;/td&gt;&lt;td&gt;Bulldozer, ripper, 225kW minimum&lt;/td&gt;&lt;td&gt;Hour&lt;/td&gt;&lt;td&gt;BULLDOZER, RIPPER, 300HP MINIMUM&lt;/td&gt;&lt;td&gt;HOUR&lt;/td&gt;&lt;td&gt;0&lt;/td&gt;&lt;td&gt;3&lt;/td&gt;&lt;td&gt;N&lt;/td&gt;&lt;td&gt; &lt;/td&gt;&lt;td&gt;&lt;/td&gt;&lt;/tr&gt;</v>
      </c>
      <c r="Q2855" s="106" t="str">
        <f>IF(PayItems[[#This Row],[Date Added / Modified]]&gt;0,TEXT(PayItems[[#This Row],[Date Added / Modified]],"m/d/yyy"),"")</f>
        <v/>
      </c>
    </row>
    <row r="2856" spans="1:17" x14ac:dyDescent="0.2">
      <c r="A2856" s="6" t="s">
        <v>5990</v>
      </c>
      <c r="B2856" s="6" t="s">
        <v>10348</v>
      </c>
      <c r="C2856" s="6" t="s">
        <v>107</v>
      </c>
      <c r="D2856" s="6" t="s">
        <v>10619</v>
      </c>
      <c r="E2856" s="8" t="s">
        <v>60</v>
      </c>
      <c r="F2856" s="8">
        <v>0</v>
      </c>
      <c r="G2856" s="8">
        <v>3</v>
      </c>
      <c r="H2856" s="6" t="s">
        <v>344</v>
      </c>
      <c r="I2856" s="176" t="s">
        <v>11389</v>
      </c>
      <c r="J2856" s="176" t="s">
        <v>11389</v>
      </c>
      <c r="K2856" s="176" t="s">
        <v>11388</v>
      </c>
      <c r="L2856" s="8">
        <v>14</v>
      </c>
      <c r="M2856" s="116"/>
      <c r="P28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&lt;tr&gt;&lt;td&gt;62201-1950&lt;/td&gt;&lt;td&gt;Bulldozer, universal blade, 225kW minimum&lt;/td&gt;&lt;td&gt;Hour&lt;/td&gt;&lt;td&gt;BULLDOZER, UNIVERSAL BLADE, 300HP MINIMUM&lt;/td&gt;&lt;td&gt;HOUR&lt;/td&gt;&lt;td&gt;0&lt;/td&gt;&lt;td&gt;3&lt;/td&gt;&lt;td&gt;N&lt;/td&gt;&lt;td&gt; &lt;/td&gt;&lt;td&gt;&lt;/td&gt;&lt;/tr&gt;</v>
      </c>
      <c r="Q2856" s="106" t="str">
        <f>IF(PayItems[[#This Row],[Date Added / Modified]]&gt;0,TEXT(PayItems[[#This Row],[Date Added / Modified]],"m/d/yyy"),"")</f>
        <v/>
      </c>
    </row>
    <row r="2857" spans="1:17" x14ac:dyDescent="0.2">
      <c r="A2857" s="6" t="s">
        <v>5991</v>
      </c>
      <c r="B2857" s="6" t="s">
        <v>10349</v>
      </c>
      <c r="C2857" s="6" t="s">
        <v>107</v>
      </c>
      <c r="D2857" s="6" t="s">
        <v>10620</v>
      </c>
      <c r="E2857" s="8" t="s">
        <v>60</v>
      </c>
      <c r="F2857" s="8">
        <v>0</v>
      </c>
      <c r="G2857" s="8">
        <v>3</v>
      </c>
      <c r="H2857" s="6" t="s">
        <v>344</v>
      </c>
      <c r="I2857" s="176" t="s">
        <v>11389</v>
      </c>
      <c r="J2857" s="176" t="s">
        <v>11389</v>
      </c>
      <c r="K2857" s="176" t="s">
        <v>11388</v>
      </c>
      <c r="L2857" s="8">
        <v>14</v>
      </c>
      <c r="M2857" s="116"/>
      <c r="P28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&lt;tr&gt;&lt;td&gt;62201-2000&lt;/td&gt;&lt;td&gt;Bulldozer, universal blade and ripper, 225kW minimum&lt;/td&gt;&lt;td&gt;Hour&lt;/td&gt;&lt;td&gt;BULLDOZER, UNIVERSAL BLADE AND RIPPER, 300HP MINIMUM&lt;/td&gt;&lt;td&gt;HOUR&lt;/td&gt;&lt;td&gt;0&lt;/td&gt;&lt;td&gt;3&lt;/td&gt;&lt;td&gt;N&lt;/td&gt;&lt;td&gt; &lt;/td&gt;&lt;td&gt;&lt;/td&gt;&lt;/tr&gt;</v>
      </c>
      <c r="Q2857" s="106" t="str">
        <f>IF(PayItems[[#This Row],[Date Added / Modified]]&gt;0,TEXT(PayItems[[#This Row],[Date Added / Modified]],"m/d/yyy"),"")</f>
        <v/>
      </c>
    </row>
    <row r="2858" spans="1:17" x14ac:dyDescent="0.2">
      <c r="A2858" s="6" t="s">
        <v>5992</v>
      </c>
      <c r="B2858" s="6" t="s">
        <v>10350</v>
      </c>
      <c r="C2858" s="6" t="s">
        <v>107</v>
      </c>
      <c r="D2858" s="6" t="s">
        <v>10621</v>
      </c>
      <c r="E2858" s="8" t="s">
        <v>60</v>
      </c>
      <c r="F2858" s="8">
        <v>0</v>
      </c>
      <c r="G2858" s="8">
        <v>3</v>
      </c>
      <c r="H2858" s="6" t="s">
        <v>344</v>
      </c>
      <c r="I2858" s="176" t="s">
        <v>11389</v>
      </c>
      <c r="J2858" s="176" t="s">
        <v>11389</v>
      </c>
      <c r="K2858" s="176" t="s">
        <v>11388</v>
      </c>
      <c r="L2858" s="8">
        <v>14</v>
      </c>
      <c r="M2858" s="116"/>
      <c r="P28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&lt;tr&gt;&lt;td&gt;62201-2050&lt;/td&gt;&lt;td&gt;Roller&lt;/td&gt;&lt;td&gt;Hour&lt;/td&gt;&lt;td&gt;ROLLER&lt;/td&gt;&lt;td&gt;HOUR&lt;/td&gt;&lt;td&gt;0&lt;/td&gt;&lt;td&gt;3&lt;/td&gt;&lt;td&gt;N&lt;/td&gt;&lt;td&gt; &lt;/td&gt;&lt;td&gt;&lt;/td&gt;&lt;/tr&gt;</v>
      </c>
      <c r="Q2858" s="106" t="str">
        <f>IF(PayItems[[#This Row],[Date Added / Modified]]&gt;0,TEXT(PayItems[[#This Row],[Date Added / Modified]],"m/d/yyy"),"")</f>
        <v/>
      </c>
    </row>
    <row r="2859" spans="1:17" x14ac:dyDescent="0.2">
      <c r="A2859" s="6" t="s">
        <v>5993</v>
      </c>
      <c r="B2859" s="6" t="s">
        <v>10351</v>
      </c>
      <c r="C2859" s="6" t="s">
        <v>107</v>
      </c>
      <c r="D2859" s="6" t="s">
        <v>10622</v>
      </c>
      <c r="E2859" s="8" t="s">
        <v>60</v>
      </c>
      <c r="F2859" s="8">
        <v>0</v>
      </c>
      <c r="G2859" s="8">
        <v>3</v>
      </c>
      <c r="H2859" s="6" t="s">
        <v>344</v>
      </c>
      <c r="I2859" s="176" t="s">
        <v>11389</v>
      </c>
      <c r="J2859" s="176" t="s">
        <v>11389</v>
      </c>
      <c r="K2859" s="176" t="s">
        <v>11388</v>
      </c>
      <c r="L2859" s="8">
        <v>14</v>
      </c>
      <c r="M2859" s="116"/>
      <c r="P28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&lt;tr&gt;&lt;td&gt;62201-2100&lt;/td&gt;&lt;td&gt;Compactor&lt;/td&gt;&lt;td&gt;Hour&lt;/td&gt;&lt;td&gt;COMPACTOR&lt;/td&gt;&lt;td&gt;HOUR&lt;/td&gt;&lt;td&gt;0&lt;/td&gt;&lt;td&gt;3&lt;/td&gt;&lt;td&gt;N&lt;/td&gt;&lt;td&gt; &lt;/td&gt;&lt;td&gt;&lt;/td&gt;&lt;/tr&gt;</v>
      </c>
      <c r="Q2859" s="106" t="str">
        <f>IF(PayItems[[#This Row],[Date Added / Modified]]&gt;0,TEXT(PayItems[[#This Row],[Date Added / Modified]],"m/d/yyy"),"")</f>
        <v/>
      </c>
    </row>
    <row r="2860" spans="1:17" x14ac:dyDescent="0.2">
      <c r="A2860" s="6" t="s">
        <v>5994</v>
      </c>
      <c r="B2860" s="6" t="s">
        <v>10352</v>
      </c>
      <c r="C2860" s="6" t="s">
        <v>107</v>
      </c>
      <c r="D2860" s="6" t="s">
        <v>10623</v>
      </c>
      <c r="E2860" s="8" t="s">
        <v>60</v>
      </c>
      <c r="F2860" s="8">
        <v>0</v>
      </c>
      <c r="G2860" s="8">
        <v>3</v>
      </c>
      <c r="H2860" s="6" t="s">
        <v>344</v>
      </c>
      <c r="I2860" s="176" t="s">
        <v>11389</v>
      </c>
      <c r="J2860" s="176" t="s">
        <v>11389</v>
      </c>
      <c r="K2860" s="176" t="s">
        <v>11388</v>
      </c>
      <c r="L2860" s="8">
        <v>14</v>
      </c>
      <c r="M2860" s="116"/>
      <c r="P28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&lt;tr&gt;&lt;td&gt;62201-2150&lt;/td&gt;&lt;td&gt;Tractor, with 1500mm bar mower&lt;/td&gt;&lt;td&gt;Hour&lt;/td&gt;&lt;td&gt;TRACTOR, WITH 60-INCH BAR MOWER&lt;/td&gt;&lt;td&gt;HOUR&lt;/td&gt;&lt;td&gt;0&lt;/td&gt;&lt;td&gt;3&lt;/td&gt;&lt;td&gt;N&lt;/td&gt;&lt;td&gt; &lt;/td&gt;&lt;td&gt;&lt;/td&gt;&lt;/tr&gt;</v>
      </c>
      <c r="Q2860" s="106" t="str">
        <f>IF(PayItems[[#This Row],[Date Added / Modified]]&gt;0,TEXT(PayItems[[#This Row],[Date Added / Modified]],"m/d/yyy"),"")</f>
        <v/>
      </c>
    </row>
    <row r="2861" spans="1:17" x14ac:dyDescent="0.2">
      <c r="A2861" s="6" t="s">
        <v>5995</v>
      </c>
      <c r="B2861" s="6" t="s">
        <v>10353</v>
      </c>
      <c r="C2861" s="6" t="s">
        <v>107</v>
      </c>
      <c r="D2861" s="6" t="s">
        <v>10624</v>
      </c>
      <c r="E2861" s="8" t="s">
        <v>60</v>
      </c>
      <c r="F2861" s="8">
        <v>0</v>
      </c>
      <c r="G2861" s="8">
        <v>3</v>
      </c>
      <c r="H2861" s="6" t="s">
        <v>344</v>
      </c>
      <c r="I2861" s="176" t="s">
        <v>11389</v>
      </c>
      <c r="J2861" s="176" t="s">
        <v>11389</v>
      </c>
      <c r="K2861" s="176" t="s">
        <v>11388</v>
      </c>
      <c r="L2861" s="8">
        <v>14</v>
      </c>
      <c r="M2861" s="116"/>
      <c r="P28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&lt;tr&gt;&lt;td&gt;62201-2200&lt;/td&gt;&lt;td&gt;Tractor, with 1800mm bar mower&lt;/td&gt;&lt;td&gt;Hour&lt;/td&gt;&lt;td&gt;TRACTOR, WITH 72-INCH BAR MOWER&lt;/td&gt;&lt;td&gt;HOUR&lt;/td&gt;&lt;td&gt;0&lt;/td&gt;&lt;td&gt;3&lt;/td&gt;&lt;td&gt;N&lt;/td&gt;&lt;td&gt; &lt;/td&gt;&lt;td&gt;&lt;/td&gt;&lt;/tr&gt;</v>
      </c>
      <c r="Q2861" s="106" t="str">
        <f>IF(PayItems[[#This Row],[Date Added / Modified]]&gt;0,TEXT(PayItems[[#This Row],[Date Added / Modified]],"m/d/yyy"),"")</f>
        <v/>
      </c>
    </row>
    <row r="2862" spans="1:17" x14ac:dyDescent="0.2">
      <c r="A2862" s="6" t="s">
        <v>5996</v>
      </c>
      <c r="B2862" s="6" t="s">
        <v>10354</v>
      </c>
      <c r="C2862" s="6" t="s">
        <v>107</v>
      </c>
      <c r="D2862" s="6" t="s">
        <v>10625</v>
      </c>
      <c r="E2862" s="8" t="s">
        <v>60</v>
      </c>
      <c r="F2862" s="8">
        <v>0</v>
      </c>
      <c r="G2862" s="8">
        <v>3</v>
      </c>
      <c r="H2862" s="6" t="s">
        <v>344</v>
      </c>
      <c r="I2862" s="176" t="s">
        <v>11389</v>
      </c>
      <c r="J2862" s="176" t="s">
        <v>11389</v>
      </c>
      <c r="K2862" s="176" t="s">
        <v>11388</v>
      </c>
      <c r="L2862" s="8">
        <v>14</v>
      </c>
      <c r="M2862" s="116"/>
      <c r="P28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&lt;tr&gt;&lt;td&gt;62201-2250&lt;/td&gt;&lt;td&gt;Tractor, with 1800mm diameter rotary mower, 12HP&lt;/td&gt;&lt;td&gt;Hour&lt;/td&gt;&lt;td&gt;TRACTOR, WITH 72-INCH DIAMETER ROTARY MOWER, 12HP&lt;/td&gt;&lt;td&gt;HOUR&lt;/td&gt;&lt;td&gt;0&lt;/td&gt;&lt;td&gt;3&lt;/td&gt;&lt;td&gt;N&lt;/td&gt;&lt;td&gt; &lt;/td&gt;&lt;td&gt;&lt;/td&gt;&lt;/tr&gt;</v>
      </c>
      <c r="Q2862" s="106" t="str">
        <f>IF(PayItems[[#This Row],[Date Added / Modified]]&gt;0,TEXT(PayItems[[#This Row],[Date Added / Modified]],"m/d/yyy"),"")</f>
        <v/>
      </c>
    </row>
    <row r="2863" spans="1:17" x14ac:dyDescent="0.2">
      <c r="A2863" s="6" t="s">
        <v>5997</v>
      </c>
      <c r="B2863" s="6" t="s">
        <v>10355</v>
      </c>
      <c r="C2863" s="6" t="s">
        <v>107</v>
      </c>
      <c r="D2863" s="6" t="s">
        <v>10626</v>
      </c>
      <c r="E2863" s="8" t="s">
        <v>60</v>
      </c>
      <c r="F2863" s="8">
        <v>0</v>
      </c>
      <c r="G2863" s="8">
        <v>3</v>
      </c>
      <c r="H2863" s="6" t="s">
        <v>344</v>
      </c>
      <c r="I2863" s="176" t="s">
        <v>11389</v>
      </c>
      <c r="J2863" s="176" t="s">
        <v>11389</v>
      </c>
      <c r="K2863" s="176" t="s">
        <v>11388</v>
      </c>
      <c r="L2863" s="8">
        <v>14</v>
      </c>
      <c r="M2863" s="116"/>
      <c r="P28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&lt;tr&gt;&lt;td&gt;62201-2300&lt;/td&gt;&lt;td&gt;Brush mower, with 1800mm diameter rotary mower, 50HP&lt;/td&gt;&lt;td&gt;Hour&lt;/td&gt;&lt;td&gt;BRUSH MOWER, WITH 72-INCH DIAMETER ROTARY MOWER, 50HP&lt;/td&gt;&lt;td&gt;HOUR&lt;/td&gt;&lt;td&gt;0&lt;/td&gt;&lt;td&gt;3&lt;/td&gt;&lt;td&gt;N&lt;/td&gt;&lt;td&gt; &lt;/td&gt;&lt;td&gt;&lt;/td&gt;&lt;/tr&gt;</v>
      </c>
      <c r="Q2863" s="106" t="str">
        <f>IF(PayItems[[#This Row],[Date Added / Modified]]&gt;0,TEXT(PayItems[[#This Row],[Date Added / Modified]],"m/d/yyy"),"")</f>
        <v/>
      </c>
    </row>
    <row r="2864" spans="1:17" x14ac:dyDescent="0.2">
      <c r="A2864" s="6" t="s">
        <v>5998</v>
      </c>
      <c r="B2864" s="6" t="s">
        <v>10356</v>
      </c>
      <c r="C2864" s="6" t="s">
        <v>107</v>
      </c>
      <c r="D2864" s="6" t="s">
        <v>10627</v>
      </c>
      <c r="E2864" s="8" t="s">
        <v>60</v>
      </c>
      <c r="F2864" s="8">
        <v>0</v>
      </c>
      <c r="G2864" s="8">
        <v>3</v>
      </c>
      <c r="H2864" s="6" t="s">
        <v>344</v>
      </c>
      <c r="I2864" s="176" t="s">
        <v>11389</v>
      </c>
      <c r="J2864" s="176" t="s">
        <v>11389</v>
      </c>
      <c r="K2864" s="176" t="s">
        <v>11388</v>
      </c>
      <c r="L2864" s="8">
        <v>14</v>
      </c>
      <c r="M2864" s="116"/>
      <c r="P28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&lt;tr&gt;&lt;td&gt;62201-2350&lt;/td&gt;&lt;td&gt;Power broom&lt;/td&gt;&lt;td&gt;Hour&lt;/td&gt;&lt;td&gt;POWER BROOM&lt;/td&gt;&lt;td&gt;HOUR&lt;/td&gt;&lt;td&gt;0&lt;/td&gt;&lt;td&gt;3&lt;/td&gt;&lt;td&gt;N&lt;/td&gt;&lt;td&gt; &lt;/td&gt;&lt;td&gt;&lt;/td&gt;&lt;/tr&gt;</v>
      </c>
      <c r="Q2864" s="106" t="str">
        <f>IF(PayItems[[#This Row],[Date Added / Modified]]&gt;0,TEXT(PayItems[[#This Row],[Date Added / Modified]],"m/d/yyy"),"")</f>
        <v/>
      </c>
    </row>
    <row r="2865" spans="1:17" x14ac:dyDescent="0.2">
      <c r="A2865" s="6" t="s">
        <v>5999</v>
      </c>
      <c r="B2865" s="6" t="s">
        <v>6000</v>
      </c>
      <c r="C2865" s="6" t="s">
        <v>107</v>
      </c>
      <c r="D2865" s="6" t="s">
        <v>6001</v>
      </c>
      <c r="E2865" s="8" t="s">
        <v>60</v>
      </c>
      <c r="F2865" s="8">
        <v>0</v>
      </c>
      <c r="G2865" s="8">
        <v>3</v>
      </c>
      <c r="H2865" s="6" t="s">
        <v>344</v>
      </c>
      <c r="I2865" s="176" t="s">
        <v>11389</v>
      </c>
      <c r="J2865" s="176" t="s">
        <v>11389</v>
      </c>
      <c r="K2865" s="176" t="s">
        <v>11388</v>
      </c>
      <c r="L2865" s="8">
        <v>14</v>
      </c>
      <c r="M2865" s="116"/>
      <c r="P28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&lt;tr&gt;&lt;td&gt;62201-2360&lt;/td&gt;&lt;td&gt;Vacuum sweeper&lt;/td&gt;&lt;td&gt;Hour&lt;/td&gt;&lt;td&gt;VACUUM SWEEPER&lt;/td&gt;&lt;td&gt;HOUR&lt;/td&gt;&lt;td&gt;0&lt;/td&gt;&lt;td&gt;3&lt;/td&gt;&lt;td&gt;N&lt;/td&gt;&lt;td&gt; &lt;/td&gt;&lt;td&gt;&lt;/td&gt;&lt;/tr&gt;</v>
      </c>
      <c r="Q2865" s="106" t="str">
        <f>IF(PayItems[[#This Row],[Date Added / Modified]]&gt;0,TEXT(PayItems[[#This Row],[Date Added / Modified]],"m/d/yyy"),"")</f>
        <v/>
      </c>
    </row>
    <row r="2866" spans="1:17" x14ac:dyDescent="0.2">
      <c r="A2866" s="6" t="s">
        <v>6002</v>
      </c>
      <c r="B2866" s="6" t="s">
        <v>10357</v>
      </c>
      <c r="C2866" s="6" t="s">
        <v>107</v>
      </c>
      <c r="D2866" s="6" t="s">
        <v>10628</v>
      </c>
      <c r="E2866" s="8" t="s">
        <v>60</v>
      </c>
      <c r="F2866" s="8">
        <v>0</v>
      </c>
      <c r="G2866" s="8">
        <v>3</v>
      </c>
      <c r="H2866" s="6" t="s">
        <v>344</v>
      </c>
      <c r="I2866" s="176" t="s">
        <v>11389</v>
      </c>
      <c r="J2866" s="176" t="s">
        <v>11389</v>
      </c>
      <c r="K2866" s="176" t="s">
        <v>11388</v>
      </c>
      <c r="L2866" s="8">
        <v>14</v>
      </c>
      <c r="M2866" s="116"/>
      <c r="P28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&lt;tr&gt;&lt;td&gt;62201-2400&lt;/td&gt;&lt;td&gt;Crane&lt;/td&gt;&lt;td&gt;Hour&lt;/td&gt;&lt;td&gt;CRANE&lt;/td&gt;&lt;td&gt;HOUR&lt;/td&gt;&lt;td&gt;0&lt;/td&gt;&lt;td&gt;3&lt;/td&gt;&lt;td&gt;N&lt;/td&gt;&lt;td&gt; &lt;/td&gt;&lt;td&gt;&lt;/td&gt;&lt;/tr&gt;</v>
      </c>
      <c r="Q2866" s="106" t="str">
        <f>IF(PayItems[[#This Row],[Date Added / Modified]]&gt;0,TEXT(PayItems[[#This Row],[Date Added / Modified]],"m/d/yyy"),"")</f>
        <v/>
      </c>
    </row>
    <row r="2867" spans="1:17" x14ac:dyDescent="0.2">
      <c r="A2867" s="6" t="s">
        <v>6003</v>
      </c>
      <c r="B2867" s="6" t="s">
        <v>10358</v>
      </c>
      <c r="C2867" s="6" t="s">
        <v>107</v>
      </c>
      <c r="D2867" s="6" t="s">
        <v>10629</v>
      </c>
      <c r="E2867" s="8" t="s">
        <v>60</v>
      </c>
      <c r="F2867" s="8">
        <v>0</v>
      </c>
      <c r="G2867" s="8">
        <v>3</v>
      </c>
      <c r="H2867" s="6" t="s">
        <v>344</v>
      </c>
      <c r="I2867" s="176" t="s">
        <v>11389</v>
      </c>
      <c r="J2867" s="176" t="s">
        <v>11389</v>
      </c>
      <c r="K2867" s="176" t="s">
        <v>11388</v>
      </c>
      <c r="L2867" s="8">
        <v>14</v>
      </c>
      <c r="M2867" s="116"/>
      <c r="P28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&lt;tr&gt;&lt;td&gt;62201-2450&lt;/td&gt;&lt;td&gt;Crane, truck mounted, 40 metric ton minimum capacity, 33 meter minimum boom with clam bucket&lt;/td&gt;&lt;td&gt;Hour&lt;/td&gt;&lt;td&gt;CRANE, TRUCK MOUNTED, 40 TON MINIMUM CAPACITY, 100 FOOT MINIMUM BOOM WITH CLAM BUCKET&lt;/td&gt;&lt;td&gt;HOUR&lt;/td&gt;&lt;td&gt;0&lt;/td&gt;&lt;td&gt;3&lt;/td&gt;&lt;td&gt;N&lt;/td&gt;&lt;td&gt; &lt;/td&gt;&lt;td&gt;&lt;/td&gt;&lt;/tr&gt;</v>
      </c>
      <c r="Q2867" s="106" t="str">
        <f>IF(PayItems[[#This Row],[Date Added / Modified]]&gt;0,TEXT(PayItems[[#This Row],[Date Added / Modified]],"m/d/yyy"),"")</f>
        <v/>
      </c>
    </row>
    <row r="2868" spans="1:17" x14ac:dyDescent="0.2">
      <c r="A2868" s="6" t="s">
        <v>6004</v>
      </c>
      <c r="B2868" s="6" t="s">
        <v>10359</v>
      </c>
      <c r="C2868" s="6" t="s">
        <v>107</v>
      </c>
      <c r="D2868" s="6" t="s">
        <v>10630</v>
      </c>
      <c r="E2868" s="8" t="s">
        <v>60</v>
      </c>
      <c r="F2868" s="8">
        <v>0</v>
      </c>
      <c r="G2868" s="8">
        <v>3</v>
      </c>
      <c r="H2868" s="6" t="s">
        <v>344</v>
      </c>
      <c r="I2868" s="176" t="s">
        <v>11389</v>
      </c>
      <c r="J2868" s="176" t="s">
        <v>11389</v>
      </c>
      <c r="K2868" s="176" t="s">
        <v>11388</v>
      </c>
      <c r="L2868" s="8">
        <v>14</v>
      </c>
      <c r="M2868" s="116"/>
      <c r="P28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&lt;tr&gt;&lt;td&gt;62201-2500&lt;/td&gt;&lt;td&gt;Crane, truck mounted, 45 metric ton minimum capacity, 27 meter minimum boom, with dragline bucket&lt;/td&gt;&lt;td&gt;Hour&lt;/td&gt;&lt;td&gt;CRANE, TRUCK MOUNTED, 45 TON MINIMUM CAPACITY, 90 FOOT MINIMUM BOOM, WITH DRAGLINE BUCKET&lt;/td&gt;&lt;td&gt;HOUR&lt;/td&gt;&lt;td&gt;0&lt;/td&gt;&lt;td&gt;3&lt;/td&gt;&lt;td&gt;N&lt;/td&gt;&lt;td&gt; &lt;/td&gt;&lt;td&gt;&lt;/td&gt;&lt;/tr&gt;</v>
      </c>
      <c r="Q2868" s="106" t="str">
        <f>IF(PayItems[[#This Row],[Date Added / Modified]]&gt;0,TEXT(PayItems[[#This Row],[Date Added / Modified]],"m/d/yyy"),"")</f>
        <v/>
      </c>
    </row>
    <row r="2869" spans="1:17" x14ac:dyDescent="0.2">
      <c r="A2869" s="6" t="s">
        <v>6005</v>
      </c>
      <c r="B2869" s="6" t="s">
        <v>10360</v>
      </c>
      <c r="C2869" s="6" t="s">
        <v>107</v>
      </c>
      <c r="D2869" s="6" t="s">
        <v>10631</v>
      </c>
      <c r="E2869" s="8" t="s">
        <v>60</v>
      </c>
      <c r="F2869" s="8">
        <v>0</v>
      </c>
      <c r="G2869" s="8">
        <v>3</v>
      </c>
      <c r="H2869" s="6" t="s">
        <v>344</v>
      </c>
      <c r="I2869" s="176" t="s">
        <v>11389</v>
      </c>
      <c r="J2869" s="176" t="s">
        <v>11389</v>
      </c>
      <c r="K2869" s="176" t="s">
        <v>11388</v>
      </c>
      <c r="L2869" s="8">
        <v>14</v>
      </c>
      <c r="M2869" s="116"/>
      <c r="P28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&lt;tr&gt;&lt;td&gt;62201-2550&lt;/td&gt;&lt;td&gt;Crane, truck mounted, 45 metric ton minimum capacity, 30 meter minimum boom, with dragline bucket&lt;/td&gt;&lt;td&gt;Hour&lt;/td&gt;&lt;td&gt;CRANE, TRUCK MOUNTED, 45 TON MINIMUM CAPACITY, 100 FOOT MINIMUM BOOM, WITH DRAGLINE BUCKET&lt;/td&gt;&lt;td&gt;HOUR&lt;/td&gt;&lt;td&gt;0&lt;/td&gt;&lt;td&gt;3&lt;/td&gt;&lt;td&gt;N&lt;/td&gt;&lt;td&gt; &lt;/td&gt;&lt;td&gt;&lt;/td&gt;&lt;/tr&gt;</v>
      </c>
      <c r="Q2869" s="106" t="str">
        <f>IF(PayItems[[#This Row],[Date Added / Modified]]&gt;0,TEXT(PayItems[[#This Row],[Date Added / Modified]],"m/d/yyy"),"")</f>
        <v/>
      </c>
    </row>
    <row r="2870" spans="1:17" x14ac:dyDescent="0.2">
      <c r="A2870" s="6" t="s">
        <v>6006</v>
      </c>
      <c r="B2870" s="6" t="s">
        <v>6007</v>
      </c>
      <c r="C2870" s="6" t="s">
        <v>107</v>
      </c>
      <c r="D2870" s="6" t="s">
        <v>6008</v>
      </c>
      <c r="E2870" s="8" t="s">
        <v>60</v>
      </c>
      <c r="F2870" s="8">
        <v>0</v>
      </c>
      <c r="G2870" s="8">
        <v>3</v>
      </c>
      <c r="H2870" s="6" t="s">
        <v>344</v>
      </c>
      <c r="I2870" s="176" t="s">
        <v>11389</v>
      </c>
      <c r="J2870" s="176" t="s">
        <v>11389</v>
      </c>
      <c r="K2870" s="176" t="s">
        <v>11388</v>
      </c>
      <c r="L2870" s="8">
        <v>14</v>
      </c>
      <c r="M2870" s="116"/>
      <c r="P28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&lt;tr&gt;&lt;td&gt;62201-2600&lt;/td&gt;&lt;td&gt;Crane, truck mounted or self-propelled, 90 metric tons minimum capacity, 55m min. boom, with dragline bucket, wrecking ball, 6m dozer track&lt;/td&gt;&lt;td&gt;Hour&lt;/td&gt;&lt;td&gt;CRANE, TRUCK MOUNTED OR SELF-PROPELLED, 90 TONS MINIMUM CAPACITY, 180 FOOT MIN. BOOM, WITH DRAGLINE BUCKET, WRECKING BALL, 20 FOOT DOZER TRACK&lt;/td&gt;&lt;td&gt;HOUR&lt;/td&gt;&lt;td&gt;0&lt;/td&gt;&lt;td&gt;3&lt;/td&gt;&lt;td&gt;N&lt;/td&gt;&lt;td&gt; &lt;/td&gt;&lt;td&gt;&lt;/td&gt;&lt;/tr&gt;</v>
      </c>
      <c r="Q2870" s="106" t="str">
        <f>IF(PayItems[[#This Row],[Date Added / Modified]]&gt;0,TEXT(PayItems[[#This Row],[Date Added / Modified]],"m/d/yyy"),"")</f>
        <v/>
      </c>
    </row>
    <row r="2871" spans="1:17" x14ac:dyDescent="0.2">
      <c r="A2871" s="6" t="s">
        <v>6009</v>
      </c>
      <c r="B2871" s="6" t="s">
        <v>6010</v>
      </c>
      <c r="C2871" s="6" t="s">
        <v>107</v>
      </c>
      <c r="D2871" s="6" t="s">
        <v>6011</v>
      </c>
      <c r="E2871" s="8" t="s">
        <v>60</v>
      </c>
      <c r="F2871" s="8">
        <v>0</v>
      </c>
      <c r="G2871" s="8">
        <v>3</v>
      </c>
      <c r="H2871" s="6" t="s">
        <v>344</v>
      </c>
      <c r="I2871" s="176" t="s">
        <v>11389</v>
      </c>
      <c r="J2871" s="176" t="s">
        <v>11389</v>
      </c>
      <c r="K2871" s="176" t="s">
        <v>11388</v>
      </c>
      <c r="L2871" s="8">
        <v>14</v>
      </c>
      <c r="M2871" s="116"/>
      <c r="P28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&lt;tr&gt;&lt;td&gt;62201-2650&lt;/td&gt;&lt;td&gt;Crane, truck mounted, 65 metric ton minimum capacity, 55m minimum boom, with dragline bucket and 6m dozer track drag&lt;/td&gt;&lt;td&gt;Hour&lt;/td&gt;&lt;td&gt;CRANE, TRUCK MOUNTED, 65 TON MINIMUM CAPACITY, 180 FOOT MINIMUM BOOM, WITH DRAGLINE BUCKET AND 20 FOOT DOZER TRACK DRAG&lt;/td&gt;&lt;td&gt;HOUR&lt;/td&gt;&lt;td&gt;0&lt;/td&gt;&lt;td&gt;3&lt;/td&gt;&lt;td&gt;N&lt;/td&gt;&lt;td&gt; &lt;/td&gt;&lt;td&gt;&lt;/td&gt;&lt;/tr&gt;</v>
      </c>
      <c r="Q2871" s="106" t="str">
        <f>IF(PayItems[[#This Row],[Date Added / Modified]]&gt;0,TEXT(PayItems[[#This Row],[Date Added / Modified]],"m/d/yyy"),"")</f>
        <v/>
      </c>
    </row>
    <row r="2872" spans="1:17" x14ac:dyDescent="0.2">
      <c r="A2872" s="6" t="s">
        <v>6012</v>
      </c>
      <c r="B2872" s="6" t="s">
        <v>6013</v>
      </c>
      <c r="C2872" s="6" t="s">
        <v>107</v>
      </c>
      <c r="D2872" s="6" t="s">
        <v>6014</v>
      </c>
      <c r="E2872" s="8" t="s">
        <v>60</v>
      </c>
      <c r="F2872" s="8">
        <v>0</v>
      </c>
      <c r="G2872" s="8">
        <v>3</v>
      </c>
      <c r="H2872" s="6" t="s">
        <v>344</v>
      </c>
      <c r="I2872" s="176" t="s">
        <v>11389</v>
      </c>
      <c r="J2872" s="176" t="s">
        <v>11389</v>
      </c>
      <c r="K2872" s="176" t="s">
        <v>11388</v>
      </c>
      <c r="L2872" s="8">
        <v>14</v>
      </c>
      <c r="M2872" s="116"/>
      <c r="P28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&lt;tr&gt;&lt;td&gt;62201-2700&lt;/td&gt;&lt;td&gt;Crane, truck mounted, 90 metric ton minimum capacity, 55m minimum boom, with dragline bucket and 3m dozer track drag&lt;/td&gt;&lt;td&gt;Hour&lt;/td&gt;&lt;td&gt;CRANE, TRUCK MOUNTED, 90 TON MINIMUM CAPACITY, 180 FOOT MINIMUM BOOM, WITH DRAGLINE BUCKET AND 10 FOOT DOZER TRACK DRAG&lt;/td&gt;&lt;td&gt;HOUR&lt;/td&gt;&lt;td&gt;0&lt;/td&gt;&lt;td&gt;3&lt;/td&gt;&lt;td&gt;N&lt;/td&gt;&lt;td&gt; &lt;/td&gt;&lt;td&gt;&lt;/td&gt;&lt;/tr&gt;</v>
      </c>
      <c r="Q2872" s="106" t="str">
        <f>IF(PayItems[[#This Row],[Date Added / Modified]]&gt;0,TEXT(PayItems[[#This Row],[Date Added / Modified]],"m/d/yyy"),"")</f>
        <v/>
      </c>
    </row>
    <row r="2873" spans="1:17" x14ac:dyDescent="0.2">
      <c r="A2873" s="6" t="s">
        <v>6015</v>
      </c>
      <c r="B2873" s="6" t="s">
        <v>10361</v>
      </c>
      <c r="C2873" s="6" t="s">
        <v>107</v>
      </c>
      <c r="D2873" s="6" t="s">
        <v>10632</v>
      </c>
      <c r="E2873" s="8" t="s">
        <v>60</v>
      </c>
      <c r="F2873" s="8">
        <v>0</v>
      </c>
      <c r="G2873" s="8">
        <v>3</v>
      </c>
      <c r="H2873" s="6" t="s">
        <v>344</v>
      </c>
      <c r="I2873" s="176" t="s">
        <v>11389</v>
      </c>
      <c r="J2873" s="176" t="s">
        <v>11389</v>
      </c>
      <c r="K2873" s="176" t="s">
        <v>11388</v>
      </c>
      <c r="L2873" s="8">
        <v>14</v>
      </c>
      <c r="M2873" s="116"/>
      <c r="P28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&lt;tr&gt;&lt;td&gt;62201-2750&lt;/td&gt;&lt;td&gt;Motor grader&lt;/td&gt;&lt;td&gt;Hour&lt;/td&gt;&lt;td&gt;MOTOR GRADER&lt;/td&gt;&lt;td&gt;HOUR&lt;/td&gt;&lt;td&gt;0&lt;/td&gt;&lt;td&gt;3&lt;/td&gt;&lt;td&gt;N&lt;/td&gt;&lt;td&gt; &lt;/td&gt;&lt;td&gt;&lt;/td&gt;&lt;/tr&gt;</v>
      </c>
      <c r="Q2873" s="106" t="str">
        <f>IF(PayItems[[#This Row],[Date Added / Modified]]&gt;0,TEXT(PayItems[[#This Row],[Date Added / Modified]],"m/d/yyy"),"")</f>
        <v/>
      </c>
    </row>
    <row r="2874" spans="1:17" x14ac:dyDescent="0.2">
      <c r="A2874" s="6" t="s">
        <v>6016</v>
      </c>
      <c r="B2874" s="6" t="s">
        <v>10362</v>
      </c>
      <c r="C2874" s="6" t="s">
        <v>107</v>
      </c>
      <c r="D2874" s="6" t="s">
        <v>10633</v>
      </c>
      <c r="E2874" s="8" t="s">
        <v>60</v>
      </c>
      <c r="F2874" s="8">
        <v>0</v>
      </c>
      <c r="G2874" s="8">
        <v>3</v>
      </c>
      <c r="H2874" s="6" t="s">
        <v>344</v>
      </c>
      <c r="I2874" s="176" t="s">
        <v>11389</v>
      </c>
      <c r="J2874" s="176" t="s">
        <v>11389</v>
      </c>
      <c r="K2874" s="176" t="s">
        <v>11388</v>
      </c>
      <c r="L2874" s="8">
        <v>14</v>
      </c>
      <c r="M2874" s="116"/>
      <c r="P28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&lt;tr&gt;&lt;td&gt;62201-2800&lt;/td&gt;&lt;td&gt;Motor grader, 2.4 meter minimum blade&lt;/td&gt;&lt;td&gt;Hour&lt;/td&gt;&lt;td&gt;MOTOR GRADER, 8 FOOT MINIMUM BLADE&lt;/td&gt;&lt;td&gt;HOUR&lt;/td&gt;&lt;td&gt;0&lt;/td&gt;&lt;td&gt;3&lt;/td&gt;&lt;td&gt;N&lt;/td&gt;&lt;td&gt; &lt;/td&gt;&lt;td&gt;&lt;/td&gt;&lt;/tr&gt;</v>
      </c>
      <c r="Q2874" s="106" t="str">
        <f>IF(PayItems[[#This Row],[Date Added / Modified]]&gt;0,TEXT(PayItems[[#This Row],[Date Added / Modified]],"m/d/yyy"),"")</f>
        <v/>
      </c>
    </row>
    <row r="2875" spans="1:17" x14ac:dyDescent="0.2">
      <c r="A2875" s="6" t="s">
        <v>6017</v>
      </c>
      <c r="B2875" s="6" t="s">
        <v>10363</v>
      </c>
      <c r="C2875" s="6" t="s">
        <v>107</v>
      </c>
      <c r="D2875" s="6" t="s">
        <v>10634</v>
      </c>
      <c r="E2875" s="8" t="s">
        <v>60</v>
      </c>
      <c r="F2875" s="8">
        <v>0</v>
      </c>
      <c r="G2875" s="8">
        <v>3</v>
      </c>
      <c r="H2875" s="6" t="s">
        <v>344</v>
      </c>
      <c r="I2875" s="176" t="s">
        <v>11389</v>
      </c>
      <c r="J2875" s="176" t="s">
        <v>11389</v>
      </c>
      <c r="K2875" s="176" t="s">
        <v>11388</v>
      </c>
      <c r="L2875" s="8">
        <v>14</v>
      </c>
      <c r="M2875" s="116"/>
      <c r="P28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&lt;tr&gt;&lt;td&gt;62201-2850&lt;/td&gt;&lt;td&gt;Motor grader, 3.6 meter minimum blade&lt;/td&gt;&lt;td&gt;Hour&lt;/td&gt;&lt;td&gt;MOTOR GRADER, 12 FOOT MINIMUM BLADE&lt;/td&gt;&lt;td&gt;HOUR&lt;/td&gt;&lt;td&gt;0&lt;/td&gt;&lt;td&gt;3&lt;/td&gt;&lt;td&gt;N&lt;/td&gt;&lt;td&gt; &lt;/td&gt;&lt;td&gt;&lt;/td&gt;&lt;/tr&gt;</v>
      </c>
      <c r="Q2875" s="106" t="str">
        <f>IF(PayItems[[#This Row],[Date Added / Modified]]&gt;0,TEXT(PayItems[[#This Row],[Date Added / Modified]],"m/d/yyy"),"")</f>
        <v/>
      </c>
    </row>
    <row r="2876" spans="1:17" x14ac:dyDescent="0.2">
      <c r="A2876" s="6" t="s">
        <v>6018</v>
      </c>
      <c r="B2876" s="6" t="s">
        <v>10364</v>
      </c>
      <c r="C2876" s="6" t="s">
        <v>107</v>
      </c>
      <c r="D2876" s="6" t="s">
        <v>10635</v>
      </c>
      <c r="E2876" s="8" t="s">
        <v>60</v>
      </c>
      <c r="F2876" s="8">
        <v>0</v>
      </c>
      <c r="G2876" s="8">
        <v>3</v>
      </c>
      <c r="H2876" s="6" t="s">
        <v>344</v>
      </c>
      <c r="I2876" s="176" t="s">
        <v>11389</v>
      </c>
      <c r="J2876" s="176" t="s">
        <v>11389</v>
      </c>
      <c r="K2876" s="176" t="s">
        <v>11388</v>
      </c>
      <c r="L2876" s="8">
        <v>14</v>
      </c>
      <c r="M2876" s="116"/>
      <c r="P28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&lt;tr&gt;&lt;td&gt;62201-2950&lt;/td&gt;&lt;td&gt;Motor grader, 4.2 meter minimum blade&lt;/td&gt;&lt;td&gt;Hour&lt;/td&gt;&lt;td&gt;MOTOR GRADER, 14 FOOT MINIMUM BLADE&lt;/td&gt;&lt;td&gt;HOUR&lt;/td&gt;&lt;td&gt;0&lt;/td&gt;&lt;td&gt;3&lt;/td&gt;&lt;td&gt;N&lt;/td&gt;&lt;td&gt; &lt;/td&gt;&lt;td&gt;&lt;/td&gt;&lt;/tr&gt;</v>
      </c>
      <c r="Q2876" s="106" t="str">
        <f>IF(PayItems[[#This Row],[Date Added / Modified]]&gt;0,TEXT(PayItems[[#This Row],[Date Added / Modified]],"m/d/yyy"),"")</f>
        <v/>
      </c>
    </row>
    <row r="2877" spans="1:17" x14ac:dyDescent="0.2">
      <c r="A2877" s="6" t="s">
        <v>6019</v>
      </c>
      <c r="B2877" s="6" t="s">
        <v>10365</v>
      </c>
      <c r="C2877" s="6" t="s">
        <v>107</v>
      </c>
      <c r="D2877" s="6" t="s">
        <v>10636</v>
      </c>
      <c r="E2877" s="8" t="s">
        <v>60</v>
      </c>
      <c r="F2877" s="8">
        <v>0</v>
      </c>
      <c r="G2877" s="8">
        <v>3</v>
      </c>
      <c r="H2877" s="6" t="s">
        <v>344</v>
      </c>
      <c r="I2877" s="176" t="s">
        <v>11389</v>
      </c>
      <c r="J2877" s="176" t="s">
        <v>11389</v>
      </c>
      <c r="K2877" s="176" t="s">
        <v>11388</v>
      </c>
      <c r="L2877" s="8">
        <v>14</v>
      </c>
      <c r="M2877" s="116"/>
      <c r="P28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&lt;tr&gt;&lt;td&gt;62201-3000&lt;/td&gt;&lt;td&gt;Hydraulic excavator&lt;/td&gt;&lt;td&gt;Hour&lt;/td&gt;&lt;td&gt;HYDRAULIC EXCAVATOR&lt;/td&gt;&lt;td&gt;HOUR&lt;/td&gt;&lt;td&gt;0&lt;/td&gt;&lt;td&gt;3&lt;/td&gt;&lt;td&gt;N&lt;/td&gt;&lt;td&gt; &lt;/td&gt;&lt;td&gt;&lt;/td&gt;&lt;/tr&gt;</v>
      </c>
      <c r="Q2877" s="106" t="str">
        <f>IF(PayItems[[#This Row],[Date Added / Modified]]&gt;0,TEXT(PayItems[[#This Row],[Date Added / Modified]],"m/d/yyy"),"")</f>
        <v/>
      </c>
    </row>
    <row r="2878" spans="1:17" x14ac:dyDescent="0.2">
      <c r="A2878" s="6" t="s">
        <v>6020</v>
      </c>
      <c r="B2878" s="6" t="s">
        <v>10366</v>
      </c>
      <c r="C2878" s="6" t="s">
        <v>107</v>
      </c>
      <c r="D2878" s="6" t="s">
        <v>6021</v>
      </c>
      <c r="E2878" s="8" t="s">
        <v>60</v>
      </c>
      <c r="F2878" s="8">
        <v>0</v>
      </c>
      <c r="G2878" s="8">
        <v>3</v>
      </c>
      <c r="H2878" s="6" t="s">
        <v>344</v>
      </c>
      <c r="I2878" s="176" t="s">
        <v>11389</v>
      </c>
      <c r="J2878" s="176" t="s">
        <v>11389</v>
      </c>
      <c r="K2878" s="176" t="s">
        <v>11388</v>
      </c>
      <c r="L2878" s="8">
        <v>14</v>
      </c>
      <c r="M2878" s="116"/>
      <c r="P28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&lt;tr&gt;&lt;td&gt;62201-3050&lt;/td&gt;&lt;td&gt;Hydraulic excavator, rubber tired, 140-150HP, 0.75-0.96 cubic meter bucket&lt;/td&gt;&lt;td&gt;Hour&lt;/td&gt;&lt;td&gt;HYDRAULIC EXCAVATOR, RUBBER TIRED, 1.0 to 1.25 CUBIC YARD CAPACITY, 140-150HP MINIMUM&lt;/td&gt;&lt;td&gt;HOUR&lt;/td&gt;&lt;td&gt;0&lt;/td&gt;&lt;td&gt;3&lt;/td&gt;&lt;td&gt;N&lt;/td&gt;&lt;td&gt; &lt;/td&gt;&lt;td&gt;&lt;/td&gt;&lt;/tr&gt;</v>
      </c>
      <c r="Q2878" s="106" t="str">
        <f>IF(PayItems[[#This Row],[Date Added / Modified]]&gt;0,TEXT(PayItems[[#This Row],[Date Added / Modified]],"m/d/yyy"),"")</f>
        <v/>
      </c>
    </row>
    <row r="2879" spans="1:17" x14ac:dyDescent="0.2">
      <c r="A2879" s="6" t="s">
        <v>6022</v>
      </c>
      <c r="B2879" s="6" t="s">
        <v>10367</v>
      </c>
      <c r="C2879" s="6" t="s">
        <v>107</v>
      </c>
      <c r="D2879" s="6" t="s">
        <v>10637</v>
      </c>
      <c r="E2879" s="8" t="s">
        <v>60</v>
      </c>
      <c r="F2879" s="8">
        <v>0</v>
      </c>
      <c r="G2879" s="8">
        <v>3</v>
      </c>
      <c r="H2879" s="6" t="s">
        <v>344</v>
      </c>
      <c r="I2879" s="176" t="s">
        <v>11389</v>
      </c>
      <c r="J2879" s="176" t="s">
        <v>11389</v>
      </c>
      <c r="K2879" s="176" t="s">
        <v>11388</v>
      </c>
      <c r="L2879" s="8">
        <v>14</v>
      </c>
      <c r="M2879" s="116"/>
      <c r="P28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&lt;tr&gt;&lt;td&gt;62201-3100&lt;/td&gt;&lt;td&gt;Hydraulic excavator, 2.2 cubic meter minimum capacity bucket, 125kW minimum flywheel power&lt;/td&gt;&lt;td&gt;Hour&lt;/td&gt;&lt;td&gt;HYDRAULIC EXCAVATOR, 3.0 CUBIC YARD MINIMUM CAPACITY, 165HP MINIMUM FLYWHEEL POWER&lt;/td&gt;&lt;td&gt;HOUR&lt;/td&gt;&lt;td&gt;0&lt;/td&gt;&lt;td&gt;3&lt;/td&gt;&lt;td&gt;N&lt;/td&gt;&lt;td&gt; &lt;/td&gt;&lt;td&gt;&lt;/td&gt;&lt;/tr&gt;</v>
      </c>
      <c r="Q2879" s="106" t="str">
        <f>IF(PayItems[[#This Row],[Date Added / Modified]]&gt;0,TEXT(PayItems[[#This Row],[Date Added / Modified]],"m/d/yyy"),"")</f>
        <v/>
      </c>
    </row>
    <row r="2880" spans="1:17" x14ac:dyDescent="0.2">
      <c r="A2880" s="6" t="s">
        <v>6023</v>
      </c>
      <c r="B2880" s="6" t="s">
        <v>10368</v>
      </c>
      <c r="C2880" s="6" t="s">
        <v>107</v>
      </c>
      <c r="D2880" s="6" t="s">
        <v>10638</v>
      </c>
      <c r="E2880" s="8" t="s">
        <v>60</v>
      </c>
      <c r="F2880" s="8">
        <v>0</v>
      </c>
      <c r="G2880" s="8">
        <v>3</v>
      </c>
      <c r="H2880" s="6" t="s">
        <v>344</v>
      </c>
      <c r="I2880" s="176" t="s">
        <v>11389</v>
      </c>
      <c r="J2880" s="176" t="s">
        <v>11389</v>
      </c>
      <c r="K2880" s="176" t="s">
        <v>11388</v>
      </c>
      <c r="L2880" s="8">
        <v>14</v>
      </c>
      <c r="M2880" s="116"/>
      <c r="P28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&lt;tr&gt;&lt;td&gt;62201-3150&lt;/td&gt;&lt;td&gt;Hydraulic excavator, crawler mounted, 0.7m3 minimum capacity with thumb attachment&lt;/td&gt;&lt;td&gt;Hour&lt;/td&gt;&lt;td&gt;HYDRAULIC EXCAVATOR, CRAWLER MOUNTED, 1.0 CUBIC YARD MINIMUM CAPACITY WITH THUMB ATTACHMENT&lt;/td&gt;&lt;td&gt;HOUR&lt;/td&gt;&lt;td&gt;0&lt;/td&gt;&lt;td&gt;3&lt;/td&gt;&lt;td&gt;N&lt;/td&gt;&lt;td&gt; &lt;/td&gt;&lt;td&gt;&lt;/td&gt;&lt;/tr&gt;</v>
      </c>
      <c r="Q2880" s="106" t="str">
        <f>IF(PayItems[[#This Row],[Date Added / Modified]]&gt;0,TEXT(PayItems[[#This Row],[Date Added / Modified]],"m/d/yyy"),"")</f>
        <v/>
      </c>
    </row>
    <row r="2881" spans="1:17" x14ac:dyDescent="0.2">
      <c r="A2881" s="6" t="s">
        <v>6024</v>
      </c>
      <c r="B2881" s="6" t="s">
        <v>10369</v>
      </c>
      <c r="C2881" s="6" t="s">
        <v>107</v>
      </c>
      <c r="D2881" s="6" t="s">
        <v>10639</v>
      </c>
      <c r="E2881" s="8" t="s">
        <v>60</v>
      </c>
      <c r="F2881" s="8">
        <v>0</v>
      </c>
      <c r="G2881" s="8">
        <v>3</v>
      </c>
      <c r="H2881" s="6" t="s">
        <v>344</v>
      </c>
      <c r="I2881" s="176" t="s">
        <v>11389</v>
      </c>
      <c r="J2881" s="176" t="s">
        <v>11389</v>
      </c>
      <c r="K2881" s="176" t="s">
        <v>11388</v>
      </c>
      <c r="L2881" s="8">
        <v>14</v>
      </c>
      <c r="M2881" s="116"/>
      <c r="P28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&lt;tr&gt;&lt;td&gt;62201-3200&lt;/td&gt;&lt;td&gt;Hydraulic excavator, crawler mounted, 1.1m3 minimum capacity&lt;/td&gt;&lt;td&gt;Hour&lt;/td&gt;&lt;td&gt;HYDRAULIC EXCAVATOR, CRAWLER MOUNTED, 1.5 CUBIC YARD MINIMUM CAPACITY&lt;/td&gt;&lt;td&gt;HOUR&lt;/td&gt;&lt;td&gt;0&lt;/td&gt;&lt;td&gt;3&lt;/td&gt;&lt;td&gt;N&lt;/td&gt;&lt;td&gt; &lt;/td&gt;&lt;td&gt;&lt;/td&gt;&lt;/tr&gt;</v>
      </c>
      <c r="Q2881" s="106" t="str">
        <f>IF(PayItems[[#This Row],[Date Added / Modified]]&gt;0,TEXT(PayItems[[#This Row],[Date Added / Modified]],"m/d/yyy"),"")</f>
        <v/>
      </c>
    </row>
    <row r="2882" spans="1:17" x14ac:dyDescent="0.2">
      <c r="A2882" s="6" t="s">
        <v>6025</v>
      </c>
      <c r="B2882" s="6" t="s">
        <v>10370</v>
      </c>
      <c r="C2882" s="6" t="s">
        <v>107</v>
      </c>
      <c r="D2882" s="6" t="s">
        <v>10640</v>
      </c>
      <c r="E2882" s="8" t="s">
        <v>60</v>
      </c>
      <c r="F2882" s="8">
        <v>0</v>
      </c>
      <c r="G2882" s="8">
        <v>3</v>
      </c>
      <c r="H2882" s="6" t="s">
        <v>344</v>
      </c>
      <c r="I2882" s="176" t="s">
        <v>11389</v>
      </c>
      <c r="J2882" s="176" t="s">
        <v>11389</v>
      </c>
      <c r="K2882" s="176" t="s">
        <v>11388</v>
      </c>
      <c r="L2882" s="8">
        <v>14</v>
      </c>
      <c r="M2882" s="116"/>
      <c r="P28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&lt;tr&gt;&lt;td&gt;62201-3250&lt;/td&gt;&lt;td&gt;Hydraulic excavator, crawler mounted, 1.1m3 minimum, 185kW minimum&lt;/td&gt;&lt;td&gt;Hour&lt;/td&gt;&lt;td&gt;HYDRAULIC EXCAVATOR, CRAWLER MOUNTED, 1.5 CUBIC YARD MINIMUM CAPACITY, 245HP MINIMUM&lt;/td&gt;&lt;td&gt;HOUR&lt;/td&gt;&lt;td&gt;0&lt;/td&gt;&lt;td&gt;3&lt;/td&gt;&lt;td&gt;N&lt;/td&gt;&lt;td&gt; &lt;/td&gt;&lt;td&gt;&lt;/td&gt;&lt;/tr&gt;</v>
      </c>
      <c r="Q2882" s="106" t="str">
        <f>IF(PayItems[[#This Row],[Date Added / Modified]]&gt;0,TEXT(PayItems[[#This Row],[Date Added / Modified]],"m/d/yyy"),"")</f>
        <v/>
      </c>
    </row>
    <row r="2883" spans="1:17" x14ac:dyDescent="0.2">
      <c r="A2883" s="6" t="s">
        <v>6026</v>
      </c>
      <c r="B2883" s="6" t="s">
        <v>10371</v>
      </c>
      <c r="C2883" s="6" t="s">
        <v>107</v>
      </c>
      <c r="D2883" s="6" t="s">
        <v>10641</v>
      </c>
      <c r="E2883" s="8" t="s">
        <v>60</v>
      </c>
      <c r="F2883" s="8">
        <v>0</v>
      </c>
      <c r="G2883" s="8">
        <v>3</v>
      </c>
      <c r="H2883" s="6" t="s">
        <v>344</v>
      </c>
      <c r="I2883" s="176" t="s">
        <v>11389</v>
      </c>
      <c r="J2883" s="176" t="s">
        <v>11389</v>
      </c>
      <c r="K2883" s="176" t="s">
        <v>11388</v>
      </c>
      <c r="L2883" s="8">
        <v>14</v>
      </c>
      <c r="M2883" s="116"/>
      <c r="P28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&lt;tr&gt;&lt;td&gt;62201-3300&lt;/td&gt;&lt;td&gt;Hydraulic excavator, 0.7 cubic meter minimum capacity&lt;/td&gt;&lt;td&gt;Hour&lt;/td&gt;&lt;td&gt;HYDRAULIC EXCAVATOR, 3/4 CUBIC YARD MINIMUM CAPACITY&lt;/td&gt;&lt;td&gt;HOUR&lt;/td&gt;&lt;td&gt;0&lt;/td&gt;&lt;td&gt;3&lt;/td&gt;&lt;td&gt;N&lt;/td&gt;&lt;td&gt; &lt;/td&gt;&lt;td&gt;&lt;/td&gt;&lt;/tr&gt;</v>
      </c>
      <c r="Q2883" s="106" t="str">
        <f>IF(PayItems[[#This Row],[Date Added / Modified]]&gt;0,TEXT(PayItems[[#This Row],[Date Added / Modified]],"m/d/yyy"),"")</f>
        <v/>
      </c>
    </row>
    <row r="2884" spans="1:17" x14ac:dyDescent="0.2">
      <c r="A2884" s="6" t="s">
        <v>6027</v>
      </c>
      <c r="B2884" s="6" t="s">
        <v>10372</v>
      </c>
      <c r="C2884" s="6" t="s">
        <v>107</v>
      </c>
      <c r="D2884" s="6" t="s">
        <v>10642</v>
      </c>
      <c r="E2884" s="8" t="s">
        <v>60</v>
      </c>
      <c r="F2884" s="8">
        <v>0</v>
      </c>
      <c r="G2884" s="8">
        <v>3</v>
      </c>
      <c r="H2884" s="6" t="s">
        <v>344</v>
      </c>
      <c r="I2884" s="176" t="s">
        <v>11389</v>
      </c>
      <c r="J2884" s="176" t="s">
        <v>11389</v>
      </c>
      <c r="K2884" s="176" t="s">
        <v>11388</v>
      </c>
      <c r="L2884" s="8">
        <v>14</v>
      </c>
      <c r="M2884" s="116"/>
      <c r="P28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&lt;tr&gt;&lt;td&gt;62201-3350&lt;/td&gt;&lt;td&gt;Hydraulic excavator, 1.1 cubic meter minimum capacity&lt;/td&gt;&lt;td&gt;Hour&lt;/td&gt;&lt;td&gt;HYDRAULIC EXCAVATOR, 1 CUBIC YARD MINIMUM CAPACITY&lt;/td&gt;&lt;td&gt;HOUR&lt;/td&gt;&lt;td&gt;0&lt;/td&gt;&lt;td&gt;3&lt;/td&gt;&lt;td&gt;N&lt;/td&gt;&lt;td&gt; &lt;/td&gt;&lt;td&gt;&lt;/td&gt;&lt;/tr&gt;</v>
      </c>
      <c r="Q2884" s="106" t="str">
        <f>IF(PayItems[[#This Row],[Date Added / Modified]]&gt;0,TEXT(PayItems[[#This Row],[Date Added / Modified]],"m/d/yyy"),"")</f>
        <v/>
      </c>
    </row>
    <row r="2885" spans="1:17" x14ac:dyDescent="0.2">
      <c r="A2885" s="6" t="s">
        <v>6028</v>
      </c>
      <c r="B2885" s="6" t="s">
        <v>10373</v>
      </c>
      <c r="C2885" s="6" t="s">
        <v>107</v>
      </c>
      <c r="D2885" s="6" t="s">
        <v>10643</v>
      </c>
      <c r="E2885" s="8" t="s">
        <v>60</v>
      </c>
      <c r="F2885" s="8">
        <v>0</v>
      </c>
      <c r="G2885" s="8">
        <v>3</v>
      </c>
      <c r="H2885" s="6" t="s">
        <v>344</v>
      </c>
      <c r="I2885" s="176" t="s">
        <v>11389</v>
      </c>
      <c r="J2885" s="176" t="s">
        <v>11389</v>
      </c>
      <c r="K2885" s="176" t="s">
        <v>11388</v>
      </c>
      <c r="L2885" s="8">
        <v>14</v>
      </c>
      <c r="M2885" s="116"/>
      <c r="P28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&lt;tr&gt;&lt;td&gt;62201-3400&lt;/td&gt;&lt;td&gt;Hydraulic excavator, 1.1 cubic meter minimum capacity with thumb attachment&lt;/td&gt;&lt;td&gt;Hour&lt;/td&gt;&lt;td&gt;HYDRAULIC EXCAVATOR, 1 CUBIC YARD MINIMUM CAPACITY WITH THUMB ATTACHMENT&lt;/td&gt;&lt;td&gt;HOUR&lt;/td&gt;&lt;td&gt;0&lt;/td&gt;&lt;td&gt;3&lt;/td&gt;&lt;td&gt;N&lt;/td&gt;&lt;td&gt; &lt;/td&gt;&lt;td&gt;&lt;/td&gt;&lt;/tr&gt;</v>
      </c>
      <c r="Q2885" s="106" t="str">
        <f>IF(PayItems[[#This Row],[Date Added / Modified]]&gt;0,TEXT(PayItems[[#This Row],[Date Added / Modified]],"m/d/yyy"),"")</f>
        <v/>
      </c>
    </row>
    <row r="2886" spans="1:17" x14ac:dyDescent="0.2">
      <c r="A2886" s="6" t="s">
        <v>6029</v>
      </c>
      <c r="B2886" s="6" t="s">
        <v>10374</v>
      </c>
      <c r="C2886" s="6" t="s">
        <v>107</v>
      </c>
      <c r="D2886" s="6" t="s">
        <v>10644</v>
      </c>
      <c r="E2886" s="8" t="s">
        <v>60</v>
      </c>
      <c r="F2886" s="8">
        <v>0</v>
      </c>
      <c r="G2886" s="8">
        <v>3</v>
      </c>
      <c r="H2886" s="6" t="s">
        <v>344</v>
      </c>
      <c r="I2886" s="176" t="s">
        <v>11389</v>
      </c>
      <c r="J2886" s="176" t="s">
        <v>11389</v>
      </c>
      <c r="K2886" s="176" t="s">
        <v>11388</v>
      </c>
      <c r="L2886" s="8">
        <v>14</v>
      </c>
      <c r="M2886" s="116"/>
      <c r="P28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&lt;tr&gt;&lt;td&gt;62201-3450&lt;/td&gt;&lt;td&gt;Loader, track type, 2 cubic meter minimum capacity&lt;/td&gt;&lt;td&gt;Hour&lt;/td&gt;&lt;td&gt;LOADER, TRACK TYPE, 2 CUBIC YARD MINIMUM CAPACITY&lt;/td&gt;&lt;td&gt;HOUR&lt;/td&gt;&lt;td&gt;0&lt;/td&gt;&lt;td&gt;3&lt;/td&gt;&lt;td&gt;N&lt;/td&gt;&lt;td&gt; &lt;/td&gt;&lt;td&gt;&lt;/td&gt;&lt;/tr&gt;</v>
      </c>
      <c r="Q2886" s="106" t="str">
        <f>IF(PayItems[[#This Row],[Date Added / Modified]]&gt;0,TEXT(PayItems[[#This Row],[Date Added / Modified]],"m/d/yyy"),"")</f>
        <v/>
      </c>
    </row>
    <row r="2887" spans="1:17" x14ac:dyDescent="0.2">
      <c r="A2887" s="6" t="s">
        <v>6030</v>
      </c>
      <c r="B2887" s="6" t="s">
        <v>10375</v>
      </c>
      <c r="C2887" s="6" t="s">
        <v>107</v>
      </c>
      <c r="D2887" s="6" t="s">
        <v>10645</v>
      </c>
      <c r="E2887" s="8" t="s">
        <v>60</v>
      </c>
      <c r="F2887" s="8">
        <v>0</v>
      </c>
      <c r="G2887" s="8">
        <v>3</v>
      </c>
      <c r="H2887" s="6" t="s">
        <v>344</v>
      </c>
      <c r="I2887" s="176" t="s">
        <v>11389</v>
      </c>
      <c r="J2887" s="176" t="s">
        <v>11389</v>
      </c>
      <c r="K2887" s="176" t="s">
        <v>11388</v>
      </c>
      <c r="L2887" s="8">
        <v>14</v>
      </c>
      <c r="M2887" s="116"/>
      <c r="P28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&lt;tr&gt;&lt;td&gt;62201-3500&lt;/td&gt;&lt;td&gt;Loader, wheel, skid steer, 30kW minimum&lt;/td&gt;&lt;td&gt;Hour&lt;/td&gt;&lt;td&gt;LOADER, WHEEL, SKID STEER, 40HP MINIMUM&lt;/td&gt;&lt;td&gt;HOUR&lt;/td&gt;&lt;td&gt;0&lt;/td&gt;&lt;td&gt;3&lt;/td&gt;&lt;td&gt;N&lt;/td&gt;&lt;td&gt; &lt;/td&gt;&lt;td&gt;&lt;/td&gt;&lt;/tr&gt;</v>
      </c>
      <c r="Q2887" s="106" t="str">
        <f>IF(PayItems[[#This Row],[Date Added / Modified]]&gt;0,TEXT(PayItems[[#This Row],[Date Added / Modified]],"m/d/yyy"),"")</f>
        <v/>
      </c>
    </row>
    <row r="2888" spans="1:17" x14ac:dyDescent="0.2">
      <c r="A2888" s="6" t="s">
        <v>6031</v>
      </c>
      <c r="B2888" s="6" t="s">
        <v>10376</v>
      </c>
      <c r="C2888" s="6" t="s">
        <v>107</v>
      </c>
      <c r="D2888" s="6" t="s">
        <v>10646</v>
      </c>
      <c r="E2888" s="8" t="s">
        <v>60</v>
      </c>
      <c r="F2888" s="8">
        <v>0</v>
      </c>
      <c r="G2888" s="8">
        <v>3</v>
      </c>
      <c r="H2888" s="6" t="s">
        <v>344</v>
      </c>
      <c r="I2888" s="176" t="s">
        <v>11389</v>
      </c>
      <c r="J2888" s="176" t="s">
        <v>11389</v>
      </c>
      <c r="K2888" s="176" t="s">
        <v>11388</v>
      </c>
      <c r="L2888" s="8">
        <v>14</v>
      </c>
      <c r="M2888" s="116"/>
      <c r="P28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&lt;tr&gt;&lt;td&gt;62201-3550&lt;/td&gt;&lt;td&gt;Four wheel all terrain vehicle&lt;/td&gt;&lt;td&gt;Hour&lt;/td&gt;&lt;td&gt;FOUR WHEEL ALL TERRAIN VEHICLE&lt;/td&gt;&lt;td&gt;HOUR&lt;/td&gt;&lt;td&gt;0&lt;/td&gt;&lt;td&gt;3&lt;/td&gt;&lt;td&gt;N&lt;/td&gt;&lt;td&gt; &lt;/td&gt;&lt;td&gt;&lt;/td&gt;&lt;/tr&gt;</v>
      </c>
      <c r="Q2888" s="106" t="str">
        <f>IF(PayItems[[#This Row],[Date Added / Modified]]&gt;0,TEXT(PayItems[[#This Row],[Date Added / Modified]],"m/d/yyy"),"")</f>
        <v/>
      </c>
    </row>
    <row r="2889" spans="1:17" x14ac:dyDescent="0.2">
      <c r="A2889" s="6" t="s">
        <v>6032</v>
      </c>
      <c r="B2889" s="6" t="s">
        <v>10377</v>
      </c>
      <c r="C2889" s="6" t="s">
        <v>107</v>
      </c>
      <c r="D2889" s="6" t="s">
        <v>10647</v>
      </c>
      <c r="E2889" s="8" t="s">
        <v>60</v>
      </c>
      <c r="F2889" s="8">
        <v>0</v>
      </c>
      <c r="G2889" s="8">
        <v>3</v>
      </c>
      <c r="H2889" s="6" t="s">
        <v>344</v>
      </c>
      <c r="I2889" s="176" t="s">
        <v>11389</v>
      </c>
      <c r="J2889" s="176" t="s">
        <v>11389</v>
      </c>
      <c r="K2889" s="176" t="s">
        <v>11388</v>
      </c>
      <c r="L2889" s="8">
        <v>14</v>
      </c>
      <c r="M2889" s="116"/>
      <c r="P28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&lt;tr&gt;&lt;td&gt;62201-3600&lt;/td&gt;&lt;td&gt;Manlift&lt;/td&gt;&lt;td&gt;Hour&lt;/td&gt;&lt;td&gt;MANLIFT&lt;/td&gt;&lt;td&gt;HOUR&lt;/td&gt;&lt;td&gt;0&lt;/td&gt;&lt;td&gt;3&lt;/td&gt;&lt;td&gt;N&lt;/td&gt;&lt;td&gt; &lt;/td&gt;&lt;td&gt;&lt;/td&gt;&lt;/tr&gt;</v>
      </c>
      <c r="Q2889" s="106" t="str">
        <f>IF(PayItems[[#This Row],[Date Added / Modified]]&gt;0,TEXT(PayItems[[#This Row],[Date Added / Modified]],"m/d/yyy"),"")</f>
        <v/>
      </c>
    </row>
    <row r="2890" spans="1:17" x14ac:dyDescent="0.2">
      <c r="A2890" s="6" t="s">
        <v>6033</v>
      </c>
      <c r="B2890" s="6" t="s">
        <v>10378</v>
      </c>
      <c r="C2890" s="6" t="s">
        <v>107</v>
      </c>
      <c r="D2890" s="6" t="s">
        <v>10648</v>
      </c>
      <c r="E2890" s="8" t="s">
        <v>60</v>
      </c>
      <c r="F2890" s="8">
        <v>0</v>
      </c>
      <c r="G2890" s="8">
        <v>3</v>
      </c>
      <c r="H2890" s="6" t="s">
        <v>344</v>
      </c>
      <c r="I2890" s="176" t="s">
        <v>11389</v>
      </c>
      <c r="J2890" s="176" t="s">
        <v>11389</v>
      </c>
      <c r="K2890" s="176" t="s">
        <v>11388</v>
      </c>
      <c r="L2890" s="8">
        <v>14</v>
      </c>
      <c r="M2890" s="116"/>
      <c r="P28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&lt;tr&gt;&lt;td&gt;62201-3650&lt;/td&gt;&lt;td&gt;Chipper&lt;/td&gt;&lt;td&gt;Hour&lt;/td&gt;&lt;td&gt;CHIPPER&lt;/td&gt;&lt;td&gt;HOUR&lt;/td&gt;&lt;td&gt;0&lt;/td&gt;&lt;td&gt;3&lt;/td&gt;&lt;td&gt;N&lt;/td&gt;&lt;td&gt; &lt;/td&gt;&lt;td&gt;&lt;/td&gt;&lt;/tr&gt;</v>
      </c>
      <c r="Q2890" s="106" t="str">
        <f>IF(PayItems[[#This Row],[Date Added / Modified]]&gt;0,TEXT(PayItems[[#This Row],[Date Added / Modified]],"m/d/yyy"),"")</f>
        <v/>
      </c>
    </row>
    <row r="2891" spans="1:17" x14ac:dyDescent="0.2">
      <c r="A2891" s="6" t="s">
        <v>6034</v>
      </c>
      <c r="B2891" s="6" t="s">
        <v>10379</v>
      </c>
      <c r="C2891" s="6" t="s">
        <v>107</v>
      </c>
      <c r="D2891" s="6" t="s">
        <v>10649</v>
      </c>
      <c r="E2891" s="8" t="s">
        <v>60</v>
      </c>
      <c r="F2891" s="8">
        <v>0</v>
      </c>
      <c r="G2891" s="8">
        <v>3</v>
      </c>
      <c r="H2891" s="6" t="s">
        <v>344</v>
      </c>
      <c r="I2891" s="176" t="s">
        <v>11389</v>
      </c>
      <c r="J2891" s="176" t="s">
        <v>11389</v>
      </c>
      <c r="K2891" s="176" t="s">
        <v>11388</v>
      </c>
      <c r="L2891" s="8">
        <v>14</v>
      </c>
      <c r="M2891" s="116"/>
      <c r="P28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&lt;tr&gt;&lt;td&gt;62201-3700&lt;/td&gt;&lt;td&gt;Stump Cutter&lt;/td&gt;&lt;td&gt;Hour&lt;/td&gt;&lt;td&gt;STUMP CUTTER&lt;/td&gt;&lt;td&gt;HOUR&lt;/td&gt;&lt;td&gt;0&lt;/td&gt;&lt;td&gt;3&lt;/td&gt;&lt;td&gt;N&lt;/td&gt;&lt;td&gt; &lt;/td&gt;&lt;td&gt;&lt;/td&gt;&lt;/tr&gt;</v>
      </c>
      <c r="Q2891" s="106" t="str">
        <f>IF(PayItems[[#This Row],[Date Added / Modified]]&gt;0,TEXT(PayItems[[#This Row],[Date Added / Modified]],"m/d/yyy"),"")</f>
        <v/>
      </c>
    </row>
    <row r="2892" spans="1:17" x14ac:dyDescent="0.2">
      <c r="A2892" s="6" t="s">
        <v>6035</v>
      </c>
      <c r="B2892" s="6" t="s">
        <v>10380</v>
      </c>
      <c r="C2892" s="6" t="s">
        <v>107</v>
      </c>
      <c r="D2892" s="6" t="s">
        <v>10650</v>
      </c>
      <c r="E2892" s="8" t="s">
        <v>60</v>
      </c>
      <c r="F2892" s="8">
        <v>0</v>
      </c>
      <c r="G2892" s="8">
        <v>3</v>
      </c>
      <c r="H2892" s="6" t="s">
        <v>344</v>
      </c>
      <c r="I2892" s="176" t="s">
        <v>11389</v>
      </c>
      <c r="J2892" s="176" t="s">
        <v>11389</v>
      </c>
      <c r="K2892" s="176" t="s">
        <v>11388</v>
      </c>
      <c r="L2892" s="8">
        <v>14</v>
      </c>
      <c r="M2892" s="116"/>
      <c r="P28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&lt;tr&gt;&lt;td&gt;62201-3750&lt;/td&gt;&lt;td&gt;Chain Saw&lt;/td&gt;&lt;td&gt;Hour&lt;/td&gt;&lt;td&gt;CHAIN SAW&lt;/td&gt;&lt;td&gt;HOUR&lt;/td&gt;&lt;td&gt;0&lt;/td&gt;&lt;td&gt;3&lt;/td&gt;&lt;td&gt;N&lt;/td&gt;&lt;td&gt; &lt;/td&gt;&lt;td&gt;&lt;/td&gt;&lt;/tr&gt;</v>
      </c>
      <c r="Q2892" s="106" t="str">
        <f>IF(PayItems[[#This Row],[Date Added / Modified]]&gt;0,TEXT(PayItems[[#This Row],[Date Added / Modified]],"m/d/yyy"),"")</f>
        <v/>
      </c>
    </row>
    <row r="2893" spans="1:17" x14ac:dyDescent="0.2">
      <c r="A2893" s="6" t="s">
        <v>6036</v>
      </c>
      <c r="B2893" s="6" t="s">
        <v>10381</v>
      </c>
      <c r="C2893" s="6" t="s">
        <v>107</v>
      </c>
      <c r="D2893" s="6" t="s">
        <v>10651</v>
      </c>
      <c r="E2893" s="8" t="s">
        <v>60</v>
      </c>
      <c r="F2893" s="8">
        <v>0</v>
      </c>
      <c r="G2893" s="8">
        <v>3</v>
      </c>
      <c r="H2893" s="6" t="s">
        <v>344</v>
      </c>
      <c r="I2893" s="176" t="s">
        <v>11389</v>
      </c>
      <c r="J2893" s="176" t="s">
        <v>11389</v>
      </c>
      <c r="K2893" s="176" t="s">
        <v>11388</v>
      </c>
      <c r="L2893" s="8">
        <v>14</v>
      </c>
      <c r="M2893" s="116"/>
      <c r="P28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&lt;tr&gt;&lt;td&gt;62201-3800&lt;/td&gt;&lt;td&gt;Pickup Truck, 1 Ton&lt;/td&gt;&lt;td&gt;Hour&lt;/td&gt;&lt;td&gt;PICKUP TRUCK, 1 TON&lt;/td&gt;&lt;td&gt;HOUR&lt;/td&gt;&lt;td&gt;0&lt;/td&gt;&lt;td&gt;3&lt;/td&gt;&lt;td&gt;N&lt;/td&gt;&lt;td&gt; &lt;/td&gt;&lt;td&gt;&lt;/td&gt;&lt;/tr&gt;</v>
      </c>
      <c r="Q2893" s="106" t="str">
        <f>IF(PayItems[[#This Row],[Date Added / Modified]]&gt;0,TEXT(PayItems[[#This Row],[Date Added / Modified]],"m/d/yyy"),"")</f>
        <v/>
      </c>
    </row>
    <row r="2894" spans="1:17" x14ac:dyDescent="0.2">
      <c r="A2894" s="6" t="s">
        <v>6037</v>
      </c>
      <c r="B2894" s="6" t="s">
        <v>10382</v>
      </c>
      <c r="C2894" s="6" t="s">
        <v>107</v>
      </c>
      <c r="D2894" s="6" t="s">
        <v>10652</v>
      </c>
      <c r="E2894" s="8" t="s">
        <v>60</v>
      </c>
      <c r="F2894" s="8">
        <v>0</v>
      </c>
      <c r="G2894" s="8">
        <v>3</v>
      </c>
      <c r="H2894" s="6" t="s">
        <v>344</v>
      </c>
      <c r="I2894" s="176" t="s">
        <v>11389</v>
      </c>
      <c r="J2894" s="176" t="s">
        <v>11389</v>
      </c>
      <c r="K2894" s="176" t="s">
        <v>11388</v>
      </c>
      <c r="L2894" s="8">
        <v>14</v>
      </c>
      <c r="M2894" s="116"/>
      <c r="P28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&lt;tr&gt;&lt;td&gt;62201-3850&lt;/td&gt;&lt;td&gt;Water truck&lt;/td&gt;&lt;td&gt;Hour&lt;/td&gt;&lt;td&gt;WATER TRUCK&lt;/td&gt;&lt;td&gt;HOUR&lt;/td&gt;&lt;td&gt;0&lt;/td&gt;&lt;td&gt;3&lt;/td&gt;&lt;td&gt;N&lt;/td&gt;&lt;td&gt; &lt;/td&gt;&lt;td&gt;&lt;/td&gt;&lt;/tr&gt;</v>
      </c>
      <c r="Q2894" s="106" t="str">
        <f>IF(PayItems[[#This Row],[Date Added / Modified]]&gt;0,TEXT(PayItems[[#This Row],[Date Added / Modified]],"m/d/yyy"),"")</f>
        <v/>
      </c>
    </row>
    <row r="2895" spans="1:17" x14ac:dyDescent="0.2">
      <c r="A2895" s="6" t="s">
        <v>6038</v>
      </c>
      <c r="B2895" s="6" t="s">
        <v>10383</v>
      </c>
      <c r="C2895" s="6" t="s">
        <v>107</v>
      </c>
      <c r="D2895" s="6" t="s">
        <v>10653</v>
      </c>
      <c r="E2895" s="8" t="s">
        <v>60</v>
      </c>
      <c r="F2895" s="8">
        <v>0</v>
      </c>
      <c r="G2895" s="8">
        <v>3</v>
      </c>
      <c r="H2895" s="6" t="s">
        <v>344</v>
      </c>
      <c r="I2895" s="176" t="s">
        <v>11389</v>
      </c>
      <c r="J2895" s="176" t="s">
        <v>11389</v>
      </c>
      <c r="K2895" s="176" t="s">
        <v>11388</v>
      </c>
      <c r="L2895" s="8">
        <v>14</v>
      </c>
      <c r="M2895" s="116"/>
      <c r="P28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&lt;tr&gt;&lt;td&gt;62201-3900&lt;/td&gt;&lt;td&gt;Snow plow&lt;/td&gt;&lt;td&gt;Hour&lt;/td&gt;&lt;td&gt;SNOW PLOW&lt;/td&gt;&lt;td&gt;HOUR&lt;/td&gt;&lt;td&gt;0&lt;/td&gt;&lt;td&gt;3&lt;/td&gt;&lt;td&gt;N&lt;/td&gt;&lt;td&gt; &lt;/td&gt;&lt;td&gt;&lt;/td&gt;&lt;/tr&gt;</v>
      </c>
      <c r="Q2895" s="106" t="str">
        <f>IF(PayItems[[#This Row],[Date Added / Modified]]&gt;0,TEXT(PayItems[[#This Row],[Date Added / Modified]],"m/d/yyy"),"")</f>
        <v/>
      </c>
    </row>
    <row r="2896" spans="1:17" x14ac:dyDescent="0.2">
      <c r="A2896" s="6" t="s">
        <v>6039</v>
      </c>
      <c r="B2896" s="6" t="s">
        <v>10384</v>
      </c>
      <c r="C2896" s="6" t="s">
        <v>107</v>
      </c>
      <c r="D2896" s="6" t="s">
        <v>10654</v>
      </c>
      <c r="E2896" s="8" t="s">
        <v>60</v>
      </c>
      <c r="F2896" s="8">
        <v>0</v>
      </c>
      <c r="G2896" s="8">
        <v>3</v>
      </c>
      <c r="H2896" s="6" t="s">
        <v>344</v>
      </c>
      <c r="I2896" s="176" t="s">
        <v>11389</v>
      </c>
      <c r="J2896" s="176" t="s">
        <v>11389</v>
      </c>
      <c r="K2896" s="176" t="s">
        <v>11388</v>
      </c>
      <c r="L2896" s="8">
        <v>14</v>
      </c>
      <c r="M2896" s="116"/>
      <c r="P28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&lt;tr&gt;&lt;td&gt;62201-3950&lt;/td&gt;&lt;td&gt;Scraper, 15 cubic meter minimum capacity&lt;/td&gt;&lt;td&gt;Hour&lt;/td&gt;&lt;td&gt;SCRAPER, 15 CUBIC YARD MINIMUM CAPACITY&lt;/td&gt;&lt;td&gt;HOUR&lt;/td&gt;&lt;td&gt;0&lt;/td&gt;&lt;td&gt;3&lt;/td&gt;&lt;td&gt;N&lt;/td&gt;&lt;td&gt; &lt;/td&gt;&lt;td&gt;&lt;/td&gt;&lt;/tr&gt;</v>
      </c>
      <c r="Q2896" s="106" t="str">
        <f>IF(PayItems[[#This Row],[Date Added / Modified]]&gt;0,TEXT(PayItems[[#This Row],[Date Added / Modified]],"m/d/yyy"),"")</f>
        <v/>
      </c>
    </row>
    <row r="2897" spans="1:17" x14ac:dyDescent="0.2">
      <c r="A2897" s="6" t="s">
        <v>6040</v>
      </c>
      <c r="B2897" s="6" t="s">
        <v>10385</v>
      </c>
      <c r="C2897" s="6" t="s">
        <v>107</v>
      </c>
      <c r="D2897" s="6" t="s">
        <v>10655</v>
      </c>
      <c r="E2897" s="8" t="s">
        <v>60</v>
      </c>
      <c r="F2897" s="8">
        <v>0</v>
      </c>
      <c r="G2897" s="8">
        <v>3</v>
      </c>
      <c r="H2897" s="6" t="s">
        <v>344</v>
      </c>
      <c r="I2897" s="176" t="s">
        <v>11389</v>
      </c>
      <c r="J2897" s="176" t="s">
        <v>11389</v>
      </c>
      <c r="K2897" s="176" t="s">
        <v>11388</v>
      </c>
      <c r="L2897" s="8">
        <v>14</v>
      </c>
      <c r="M2897" s="116"/>
      <c r="P28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&lt;tr&gt;&lt;td&gt;62201-4000&lt;/td&gt;&lt;td&gt;Truck, highway 0.7 metric tons pickup (without operator)&lt;/td&gt;&lt;td&gt;Hour&lt;/td&gt;&lt;td&gt;TRUCK, HIGHWAY 3/4 TON PICKUP (WITHOUT OPERATOR)&lt;/td&gt;&lt;td&gt;HOUR&lt;/td&gt;&lt;td&gt;0&lt;/td&gt;&lt;td&gt;3&lt;/td&gt;&lt;td&gt;N&lt;/td&gt;&lt;td&gt; &lt;/td&gt;&lt;td&gt;&lt;/td&gt;&lt;/tr&gt;</v>
      </c>
      <c r="Q2897" s="106" t="str">
        <f>IF(PayItems[[#This Row],[Date Added / Modified]]&gt;0,TEXT(PayItems[[#This Row],[Date Added / Modified]],"m/d/yyy"),"")</f>
        <v/>
      </c>
    </row>
    <row r="2898" spans="1:17" x14ac:dyDescent="0.2">
      <c r="A2898" s="6" t="s">
        <v>6041</v>
      </c>
      <c r="B2898" s="6" t="s">
        <v>10386</v>
      </c>
      <c r="C2898" s="6" t="s">
        <v>107</v>
      </c>
      <c r="D2898" s="6" t="s">
        <v>10656</v>
      </c>
      <c r="E2898" s="8" t="s">
        <v>60</v>
      </c>
      <c r="F2898" s="8">
        <v>0</v>
      </c>
      <c r="G2898" s="8">
        <v>3</v>
      </c>
      <c r="H2898" s="6" t="s">
        <v>344</v>
      </c>
      <c r="I2898" s="176" t="s">
        <v>11389</v>
      </c>
      <c r="J2898" s="176" t="s">
        <v>11389</v>
      </c>
      <c r="K2898" s="176" t="s">
        <v>11388</v>
      </c>
      <c r="L2898" s="8">
        <v>14</v>
      </c>
      <c r="M2898" s="116"/>
      <c r="P28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&lt;tr&gt;&lt;td&gt;62201-4050&lt;/td&gt;&lt;td&gt;Air equipment, bushhammer, including bits and fittings (without operator)&lt;/td&gt;&lt;td&gt;Hour&lt;/td&gt;&lt;td&gt;AIR EQUIPMENT, BUSHHAMMER, INCLUDING BITS AND FITTINGS (WITHOUT OPERATOR)&lt;/td&gt;&lt;td&gt;HOUR&lt;/td&gt;&lt;td&gt;0&lt;/td&gt;&lt;td&gt;3&lt;/td&gt;&lt;td&gt;N&lt;/td&gt;&lt;td&gt; &lt;/td&gt;&lt;td&gt;&lt;/td&gt;&lt;/tr&gt;</v>
      </c>
      <c r="Q2898" s="106" t="str">
        <f>IF(PayItems[[#This Row],[Date Added / Modified]]&gt;0,TEXT(PayItems[[#This Row],[Date Added / Modified]],"m/d/yyy"),"")</f>
        <v/>
      </c>
    </row>
    <row r="2899" spans="1:17" x14ac:dyDescent="0.2">
      <c r="A2899" s="6" t="s">
        <v>6042</v>
      </c>
      <c r="B2899" s="6" t="s">
        <v>10387</v>
      </c>
      <c r="C2899" s="6" t="s">
        <v>107</v>
      </c>
      <c r="D2899" s="6" t="s">
        <v>10657</v>
      </c>
      <c r="E2899" s="8" t="s">
        <v>60</v>
      </c>
      <c r="F2899" s="8">
        <v>0</v>
      </c>
      <c r="G2899" s="8">
        <v>3</v>
      </c>
      <c r="H2899" s="6" t="s">
        <v>344</v>
      </c>
      <c r="I2899" s="176" t="s">
        <v>11389</v>
      </c>
      <c r="J2899" s="176" t="s">
        <v>11389</v>
      </c>
      <c r="K2899" s="176" t="s">
        <v>11388</v>
      </c>
      <c r="L2899" s="8">
        <v>14</v>
      </c>
      <c r="M2899" s="116"/>
      <c r="P28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&lt;tr&gt;&lt;td&gt;62201-4100&lt;/td&gt;&lt;td&gt;Air equipment, paving breaker, 20 kg minimum (without operator)&lt;/td&gt;&lt;td&gt;Hour&lt;/td&gt;&lt;td&gt;AIR EQUIPMENT, PAVING BREAKER, 50 POUND MINIMUM (WITHOUT OPERATOR)&lt;/td&gt;&lt;td&gt;HOUR&lt;/td&gt;&lt;td&gt;0&lt;/td&gt;&lt;td&gt;3&lt;/td&gt;&lt;td&gt;N&lt;/td&gt;&lt;td&gt; &lt;/td&gt;&lt;td&gt;&lt;/td&gt;&lt;/tr&gt;</v>
      </c>
      <c r="Q2899" s="106" t="str">
        <f>IF(PayItems[[#This Row],[Date Added / Modified]]&gt;0,TEXT(PayItems[[#This Row],[Date Added / Modified]],"m/d/yyy"),"")</f>
        <v/>
      </c>
    </row>
    <row r="2900" spans="1:17" x14ac:dyDescent="0.2">
      <c r="A2900" s="6" t="s">
        <v>6043</v>
      </c>
      <c r="B2900" s="6" t="s">
        <v>10388</v>
      </c>
      <c r="C2900" s="6" t="s">
        <v>107</v>
      </c>
      <c r="D2900" s="6" t="s">
        <v>10658</v>
      </c>
      <c r="E2900" s="8" t="s">
        <v>60</v>
      </c>
      <c r="F2900" s="8">
        <v>0</v>
      </c>
      <c r="G2900" s="8">
        <v>3</v>
      </c>
      <c r="H2900" s="6" t="s">
        <v>344</v>
      </c>
      <c r="I2900" s="176" t="s">
        <v>11389</v>
      </c>
      <c r="J2900" s="176" t="s">
        <v>11389</v>
      </c>
      <c r="K2900" s="176" t="s">
        <v>11388</v>
      </c>
      <c r="L2900" s="8">
        <v>14</v>
      </c>
      <c r="M2900" s="116"/>
      <c r="P29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&lt;tr&gt;&lt;td&gt;62201-4150&lt;/td&gt;&lt;td&gt;Power tool, saw, chain, gasoline powered, 600 mm bar length (without operator)&lt;/td&gt;&lt;td&gt;Hour&lt;/td&gt;&lt;td&gt;POWER TOOL, SAW, CHAIN, GASOLINE POWERED, 2 FOOT BAR LENGTH (WITHOUT OPERATOR)&lt;/td&gt;&lt;td&gt;HOUR&lt;/td&gt;&lt;td&gt;0&lt;/td&gt;&lt;td&gt;3&lt;/td&gt;&lt;td&gt;N&lt;/td&gt;&lt;td&gt; &lt;/td&gt;&lt;td&gt;&lt;/td&gt;&lt;/tr&gt;</v>
      </c>
      <c r="Q2900" s="106" t="str">
        <f>IF(PayItems[[#This Row],[Date Added / Modified]]&gt;0,TEXT(PayItems[[#This Row],[Date Added / Modified]],"m/d/yyy"),"")</f>
        <v/>
      </c>
    </row>
    <row r="2901" spans="1:17" x14ac:dyDescent="0.2">
      <c r="A2901" s="6" t="s">
        <v>6044</v>
      </c>
      <c r="B2901" s="6" t="s">
        <v>10389</v>
      </c>
      <c r="C2901" s="6" t="s">
        <v>107</v>
      </c>
      <c r="D2901" s="6" t="s">
        <v>10659</v>
      </c>
      <c r="E2901" s="8" t="s">
        <v>60</v>
      </c>
      <c r="F2901" s="8">
        <v>0</v>
      </c>
      <c r="G2901" s="8">
        <v>3</v>
      </c>
      <c r="H2901" s="6" t="s">
        <v>344</v>
      </c>
      <c r="I2901" s="176" t="s">
        <v>11389</v>
      </c>
      <c r="J2901" s="176" t="s">
        <v>11389</v>
      </c>
      <c r="K2901" s="176" t="s">
        <v>11388</v>
      </c>
      <c r="L2901" s="8">
        <v>14</v>
      </c>
      <c r="M2901" s="116"/>
      <c r="P29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&lt;tr&gt;&lt;td&gt;62201-4200&lt;/td&gt;&lt;td&gt;Cutting torch, oxygen-acetylene, portable, including hose and tips (without operator)&lt;/td&gt;&lt;td&gt;Hour&lt;/td&gt;&lt;td&gt;CUTTING TORCH, OXYGEN-ACETYLENE, PORTABLE, INCLUDING HOSE AND TIPS (WITHOUT OPERATOR)&lt;/td&gt;&lt;td&gt;HOUR&lt;/td&gt;&lt;td&gt;0&lt;/td&gt;&lt;td&gt;3&lt;/td&gt;&lt;td&gt;N&lt;/td&gt;&lt;td&gt; &lt;/td&gt;&lt;td&gt;&lt;/td&gt;&lt;/tr&gt;</v>
      </c>
      <c r="Q2901" s="106" t="str">
        <f>IF(PayItems[[#This Row],[Date Added / Modified]]&gt;0,TEXT(PayItems[[#This Row],[Date Added / Modified]],"m/d/yyy"),"")</f>
        <v/>
      </c>
    </row>
    <row r="2902" spans="1:17" x14ac:dyDescent="0.2">
      <c r="A2902" s="6" t="s">
        <v>6045</v>
      </c>
      <c r="B2902" s="6" t="s">
        <v>10371</v>
      </c>
      <c r="C2902" s="6" t="s">
        <v>107</v>
      </c>
      <c r="D2902" s="6" t="s">
        <v>10660</v>
      </c>
      <c r="E2902" s="8" t="s">
        <v>60</v>
      </c>
      <c r="F2902" s="8">
        <v>0</v>
      </c>
      <c r="G2902" s="8">
        <v>3</v>
      </c>
      <c r="H2902" s="6" t="s">
        <v>344</v>
      </c>
      <c r="I2902" s="176" t="s">
        <v>11389</v>
      </c>
      <c r="J2902" s="176" t="s">
        <v>11389</v>
      </c>
      <c r="K2902" s="176" t="s">
        <v>11388</v>
      </c>
      <c r="L2902" s="8">
        <v>14</v>
      </c>
      <c r="M2902" s="116"/>
      <c r="P29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&lt;tr&gt;&lt;td&gt;62201-4250&lt;/td&gt;&lt;td&gt;Hydraulic excavator, 0.7 cubic meter minimum capacity&lt;/td&gt;&lt;td&gt;Hour&lt;/td&gt;&lt;td&gt;HYDRAULIC EXCAVATOR, 0.7 CUBIC METER MINIMUM CAPACITY&lt;/td&gt;&lt;td&gt;HOUR&lt;/td&gt;&lt;td&gt;0&lt;/td&gt;&lt;td&gt;3&lt;/td&gt;&lt;td&gt;N&lt;/td&gt;&lt;td&gt; &lt;/td&gt;&lt;td&gt;&lt;/td&gt;&lt;/tr&gt;</v>
      </c>
      <c r="Q2902" s="106" t="str">
        <f>IF(PayItems[[#This Row],[Date Added / Modified]]&gt;0,TEXT(PayItems[[#This Row],[Date Added / Modified]],"m/d/yyy"),"")</f>
        <v/>
      </c>
    </row>
    <row r="2903" spans="1:17" x14ac:dyDescent="0.2">
      <c r="A2903" s="6" t="s">
        <v>6046</v>
      </c>
      <c r="B2903" s="6" t="s">
        <v>10390</v>
      </c>
      <c r="C2903" s="6" t="s">
        <v>107</v>
      </c>
      <c r="D2903" s="6" t="s">
        <v>10661</v>
      </c>
      <c r="E2903" s="8" t="s">
        <v>60</v>
      </c>
      <c r="F2903" s="8">
        <v>0</v>
      </c>
      <c r="G2903" s="8">
        <v>3</v>
      </c>
      <c r="H2903" s="6" t="s">
        <v>344</v>
      </c>
      <c r="I2903" s="176" t="s">
        <v>11389</v>
      </c>
      <c r="J2903" s="176" t="s">
        <v>11389</v>
      </c>
      <c r="K2903" s="176" t="s">
        <v>11388</v>
      </c>
      <c r="L2903" s="8">
        <v>14</v>
      </c>
      <c r="M2903" s="116"/>
      <c r="P29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&lt;tr&gt;&lt;td&gt;62201-4300&lt;/td&gt;&lt;td&gt;Pump, water, trash, 150mm&lt;/td&gt;&lt;td&gt;Hour&lt;/td&gt;&lt;td&gt;PUMP, WATER, TRASH, 6-INCH&lt;/td&gt;&lt;td&gt;HOUR&lt;/td&gt;&lt;td&gt;0&lt;/td&gt;&lt;td&gt;3&lt;/td&gt;&lt;td&gt;N&lt;/td&gt;&lt;td&gt; &lt;/td&gt;&lt;td&gt;&lt;/td&gt;&lt;/tr&gt;</v>
      </c>
      <c r="Q2903" s="106" t="str">
        <f>IF(PayItems[[#This Row],[Date Added / Modified]]&gt;0,TEXT(PayItems[[#This Row],[Date Added / Modified]],"m/d/yyy"),"")</f>
        <v/>
      </c>
    </row>
    <row r="2904" spans="1:17" x14ac:dyDescent="0.2">
      <c r="A2904" s="6" t="s">
        <v>6047</v>
      </c>
      <c r="B2904" s="6" t="s">
        <v>6048</v>
      </c>
      <c r="C2904" s="6" t="s">
        <v>85</v>
      </c>
      <c r="D2904" s="6" t="s">
        <v>6049</v>
      </c>
      <c r="E2904" s="8" t="s">
        <v>85</v>
      </c>
      <c r="F2904" s="8">
        <v>0</v>
      </c>
      <c r="G2904" s="8">
        <v>3</v>
      </c>
      <c r="H2904" s="6" t="s">
        <v>344</v>
      </c>
      <c r="I2904" s="176" t="s">
        <v>11389</v>
      </c>
      <c r="J2904" s="176" t="s">
        <v>11389</v>
      </c>
      <c r="K2904" s="176" t="s">
        <v>11388</v>
      </c>
      <c r="L2904" s="8">
        <v>14</v>
      </c>
      <c r="M2904" s="116"/>
      <c r="P29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&lt;tr&gt;&lt;td&gt;62202-1000&lt;/td&gt;&lt;td&gt;Materials transfer vehicle&lt;/td&gt;&lt;td&gt;LPSM&lt;/td&gt;&lt;td&gt;MATERIALS TRANSFER VEHICLE&lt;/td&gt;&lt;td&gt;LPSM&lt;/td&gt;&lt;td&gt;0&lt;/td&gt;&lt;td&gt;3&lt;/td&gt;&lt;td&gt;N&lt;/td&gt;&lt;td&gt; &lt;/td&gt;&lt;td&gt;&lt;/td&gt;&lt;/tr&gt;</v>
      </c>
      <c r="Q2904" s="106" t="str">
        <f>IF(PayItems[[#This Row],[Date Added / Modified]]&gt;0,TEXT(PayItems[[#This Row],[Date Added / Modified]],"m/d/yyy"),"")</f>
        <v/>
      </c>
    </row>
    <row r="2905" spans="1:17" x14ac:dyDescent="0.2">
      <c r="A2905" s="106" t="s">
        <v>11198</v>
      </c>
      <c r="B2905" s="106" t="s">
        <v>6000</v>
      </c>
      <c r="C2905" s="88" t="s">
        <v>85</v>
      </c>
      <c r="D2905" s="106" t="s">
        <v>6001</v>
      </c>
      <c r="E2905" s="104" t="s">
        <v>85</v>
      </c>
      <c r="F2905" s="104">
        <v>0</v>
      </c>
      <c r="G2905" s="104">
        <v>3</v>
      </c>
      <c r="H2905" s="88" t="s">
        <v>344</v>
      </c>
      <c r="I2905" s="176" t="s">
        <v>11389</v>
      </c>
      <c r="J2905" s="176" t="s">
        <v>11389</v>
      </c>
      <c r="K2905" s="176" t="s">
        <v>11388</v>
      </c>
      <c r="L2905" s="104">
        <v>14</v>
      </c>
      <c r="M2905" s="116">
        <v>43885</v>
      </c>
      <c r="N2905" s="106" t="s">
        <v>9971</v>
      </c>
      <c r="O2905" s="162"/>
      <c r="P2905"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&lt;tr&gt;&lt;td&gt;62202-2000&lt;/td&gt;&lt;td&gt;Vacuum sweeper&lt;/td&gt;&lt;td&gt;LPSM&lt;/td&gt;&lt;td&gt;VACUUM SWEEPER&lt;/td&gt;&lt;td&gt;LPSM&lt;/td&gt;&lt;td&gt;0&lt;/td&gt;&lt;td&gt;3&lt;/td&gt;&lt;td&gt;N&lt;/td&gt;&lt;td&gt;2/24/2020&lt;/td&gt;&lt;td&gt;&lt;/td&gt;&lt;/tr&gt;</v>
      </c>
      <c r="Q2905" s="163" t="str">
        <f>IF(PayItems[[#This Row],[Date Added / Modified]]&gt;0,TEXT(PayItems[[#This Row],[Date Added / Modified]],"m/d/yyy"),"")</f>
        <v>2/24/2020</v>
      </c>
    </row>
    <row r="2906" spans="1:17" x14ac:dyDescent="0.2">
      <c r="A2906" s="6" t="s">
        <v>6050</v>
      </c>
      <c r="B2906" s="6" t="s">
        <v>6051</v>
      </c>
      <c r="C2906" s="6" t="s">
        <v>107</v>
      </c>
      <c r="D2906" s="6" t="s">
        <v>6052</v>
      </c>
      <c r="E2906" s="8" t="s">
        <v>60</v>
      </c>
      <c r="F2906" s="8">
        <v>0</v>
      </c>
      <c r="G2906" s="8">
        <v>3</v>
      </c>
      <c r="H2906" s="6" t="s">
        <v>344</v>
      </c>
      <c r="I2906" s="176" t="s">
        <v>11389</v>
      </c>
      <c r="J2906" s="176" t="s">
        <v>11389</v>
      </c>
      <c r="K2906" s="176" t="s">
        <v>11388</v>
      </c>
      <c r="L2906" s="8">
        <v>14</v>
      </c>
      <c r="M2906" s="116"/>
      <c r="P29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&lt;tr&gt;&lt;td&gt;62301-0000&lt;/td&gt;&lt;td&gt;General labor&lt;/td&gt;&lt;td&gt;Hour&lt;/td&gt;&lt;td&gt;GENERAL LABOR&lt;/td&gt;&lt;td&gt;HOUR&lt;/td&gt;&lt;td&gt;0&lt;/td&gt;&lt;td&gt;3&lt;/td&gt;&lt;td&gt;N&lt;/td&gt;&lt;td&gt; &lt;/td&gt;&lt;td&gt;&lt;/td&gt;&lt;/tr&gt;</v>
      </c>
      <c r="Q2906" s="106" t="str">
        <f>IF(PayItems[[#This Row],[Date Added / Modified]]&gt;0,TEXT(PayItems[[#This Row],[Date Added / Modified]],"m/d/yyy"),"")</f>
        <v/>
      </c>
    </row>
    <row r="2907" spans="1:17" s="88" customFormat="1" x14ac:dyDescent="0.2">
      <c r="A2907" s="6" t="s">
        <v>6053</v>
      </c>
      <c r="B2907" s="6" t="s">
        <v>6054</v>
      </c>
      <c r="C2907" s="6" t="s">
        <v>107</v>
      </c>
      <c r="D2907" s="6" t="s">
        <v>6055</v>
      </c>
      <c r="E2907" s="8" t="s">
        <v>60</v>
      </c>
      <c r="F2907" s="8">
        <v>0</v>
      </c>
      <c r="G2907" s="8">
        <v>3</v>
      </c>
      <c r="H2907" s="6" t="s">
        <v>344</v>
      </c>
      <c r="I2907" s="176" t="s">
        <v>11389</v>
      </c>
      <c r="J2907" s="176" t="s">
        <v>11389</v>
      </c>
      <c r="K2907" s="176" t="s">
        <v>11388</v>
      </c>
      <c r="L2907" s="8">
        <v>14</v>
      </c>
      <c r="M2907" s="116"/>
      <c r="N2907" s="6"/>
      <c r="O2907" s="6"/>
      <c r="P29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&lt;tr&gt;&lt;td&gt;62302-0000&lt;/td&gt;&lt;td&gt;Special labor&lt;/td&gt;&lt;td&gt;Hour&lt;/td&gt;&lt;td&gt;SPECIAL LABOR&lt;/td&gt;&lt;td&gt;HOUR&lt;/td&gt;&lt;td&gt;0&lt;/td&gt;&lt;td&gt;3&lt;/td&gt;&lt;td&gt;N&lt;/td&gt;&lt;td&gt; &lt;/td&gt;&lt;td&gt;&lt;/td&gt;&lt;/tr&gt;</v>
      </c>
      <c r="Q2907" s="106" t="str">
        <f>IF(PayItems[[#This Row],[Date Added / Modified]]&gt;0,TEXT(PayItems[[#This Row],[Date Added / Modified]],"m/d/yyy"),"")</f>
        <v/>
      </c>
    </row>
    <row r="2908" spans="1:17" x14ac:dyDescent="0.2">
      <c r="A2908" s="6" t="s">
        <v>6056</v>
      </c>
      <c r="B2908" s="6" t="s">
        <v>6057</v>
      </c>
      <c r="C2908" s="6" t="s">
        <v>107</v>
      </c>
      <c r="D2908" s="6" t="s">
        <v>6058</v>
      </c>
      <c r="E2908" s="8" t="s">
        <v>60</v>
      </c>
      <c r="F2908" s="8">
        <v>0</v>
      </c>
      <c r="G2908" s="8">
        <v>3</v>
      </c>
      <c r="H2908" s="6" t="s">
        <v>344</v>
      </c>
      <c r="I2908" s="176" t="s">
        <v>11389</v>
      </c>
      <c r="J2908" s="176" t="s">
        <v>11389</v>
      </c>
      <c r="K2908" s="176" t="s">
        <v>11388</v>
      </c>
      <c r="L2908" s="8">
        <v>14</v>
      </c>
      <c r="M2908" s="116"/>
      <c r="P29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&lt;tr&gt;&lt;td&gt;62302-0100&lt;/td&gt;&lt;td&gt;Special labor, slope scaling&lt;/td&gt;&lt;td&gt;Hour&lt;/td&gt;&lt;td&gt;SPECIAL LABOR, SLOPE SCALING&lt;/td&gt;&lt;td&gt;HOUR&lt;/td&gt;&lt;td&gt;0&lt;/td&gt;&lt;td&gt;3&lt;/td&gt;&lt;td&gt;N&lt;/td&gt;&lt;td&gt; &lt;/td&gt;&lt;td&gt;&lt;/td&gt;&lt;/tr&gt;</v>
      </c>
      <c r="Q2908" s="106" t="str">
        <f>IF(PayItems[[#This Row],[Date Added / Modified]]&gt;0,TEXT(PayItems[[#This Row],[Date Added / Modified]],"m/d/yyy"),"")</f>
        <v/>
      </c>
    </row>
    <row r="2909" spans="1:17" x14ac:dyDescent="0.2">
      <c r="A2909" s="6" t="s">
        <v>6059</v>
      </c>
      <c r="B2909" s="6" t="s">
        <v>6060</v>
      </c>
      <c r="C2909" s="6" t="s">
        <v>107</v>
      </c>
      <c r="D2909" s="6" t="s">
        <v>6061</v>
      </c>
      <c r="E2909" s="8" t="s">
        <v>60</v>
      </c>
      <c r="F2909" s="8">
        <v>0</v>
      </c>
      <c r="G2909" s="8">
        <v>3</v>
      </c>
      <c r="H2909" s="6" t="s">
        <v>344</v>
      </c>
      <c r="I2909" s="176" t="s">
        <v>11389</v>
      </c>
      <c r="J2909" s="176" t="s">
        <v>11389</v>
      </c>
      <c r="K2909" s="176" t="s">
        <v>11388</v>
      </c>
      <c r="L2909" s="8">
        <v>14</v>
      </c>
      <c r="M2909" s="116"/>
      <c r="P29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&lt;tr&gt;&lt;td&gt;62302-1000&lt;/td&gt;&lt;td&gt;Special labor, hired technical services&lt;/td&gt;&lt;td&gt;Hour&lt;/td&gt;&lt;td&gt;SPECIAL LABOR, HIRED TECHNICAL SERVICES&lt;/td&gt;&lt;td&gt;HOUR&lt;/td&gt;&lt;td&gt;0&lt;/td&gt;&lt;td&gt;3&lt;/td&gt;&lt;td&gt;N&lt;/td&gt;&lt;td&gt; &lt;/td&gt;&lt;td&gt;&lt;/td&gt;&lt;/tr&gt;</v>
      </c>
      <c r="Q2909" s="106" t="str">
        <f>IF(PayItems[[#This Row],[Date Added / Modified]]&gt;0,TEXT(PayItems[[#This Row],[Date Added / Modified]],"m/d/yyy"),"")</f>
        <v/>
      </c>
    </row>
    <row r="2910" spans="1:17" s="88" customFormat="1" x14ac:dyDescent="0.2">
      <c r="A2910" s="6" t="s">
        <v>6062</v>
      </c>
      <c r="B2910" s="6" t="s">
        <v>6063</v>
      </c>
      <c r="C2910" s="6" t="s">
        <v>107</v>
      </c>
      <c r="D2910" s="6" t="s">
        <v>6064</v>
      </c>
      <c r="E2910" s="8" t="s">
        <v>60</v>
      </c>
      <c r="F2910" s="8">
        <v>0</v>
      </c>
      <c r="G2910" s="8">
        <v>3</v>
      </c>
      <c r="H2910" s="6" t="s">
        <v>344</v>
      </c>
      <c r="I2910" s="176" t="s">
        <v>11389</v>
      </c>
      <c r="J2910" s="176" t="s">
        <v>11389</v>
      </c>
      <c r="K2910" s="176" t="s">
        <v>11388</v>
      </c>
      <c r="L2910" s="8">
        <v>14</v>
      </c>
      <c r="M2910" s="116"/>
      <c r="N2910" s="6"/>
      <c r="O2910" s="6"/>
      <c r="P29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&lt;tr&gt;&lt;td&gt;62302-1100&lt;/td&gt;&lt;td&gt;Special labor, hired survey services&lt;/td&gt;&lt;td&gt;Hour&lt;/td&gt;&lt;td&gt;SPECIAL LABOR, HIRED SURVEY SERVICES&lt;/td&gt;&lt;td&gt;HOUR&lt;/td&gt;&lt;td&gt;0&lt;/td&gt;&lt;td&gt;3&lt;/td&gt;&lt;td&gt;N&lt;/td&gt;&lt;td&gt; &lt;/td&gt;&lt;td&gt;&lt;/td&gt;&lt;/tr&gt;</v>
      </c>
      <c r="Q2910" s="106" t="str">
        <f>IF(PayItems[[#This Row],[Date Added / Modified]]&gt;0,TEXT(PayItems[[#This Row],[Date Added / Modified]],"m/d/yyy"),"")</f>
        <v/>
      </c>
    </row>
    <row r="2911" spans="1:17" x14ac:dyDescent="0.2">
      <c r="A2911" s="6" t="s">
        <v>6065</v>
      </c>
      <c r="B2911" s="6" t="s">
        <v>6060</v>
      </c>
      <c r="C2911" s="6" t="s">
        <v>85</v>
      </c>
      <c r="D2911" s="6" t="s">
        <v>6061</v>
      </c>
      <c r="E2911" s="8" t="s">
        <v>85</v>
      </c>
      <c r="F2911" s="8">
        <v>0</v>
      </c>
      <c r="G2911" s="8">
        <v>3</v>
      </c>
      <c r="H2911" s="6" t="s">
        <v>344</v>
      </c>
      <c r="I2911" s="176" t="s">
        <v>11389</v>
      </c>
      <c r="J2911" s="176" t="s">
        <v>11389</v>
      </c>
      <c r="K2911" s="176" t="s">
        <v>11388</v>
      </c>
      <c r="L2911" s="8">
        <v>14</v>
      </c>
      <c r="M2911" s="116"/>
      <c r="P29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&lt;tr&gt;&lt;td&gt;62303-1000&lt;/td&gt;&lt;td&gt;Special labor, hired technical services&lt;/td&gt;&lt;td&gt;LPSM&lt;/td&gt;&lt;td&gt;SPECIAL LABOR, HIRED TECHNICAL SERVICES&lt;/td&gt;&lt;td&gt;LPSM&lt;/td&gt;&lt;td&gt;0&lt;/td&gt;&lt;td&gt;3&lt;/td&gt;&lt;td&gt;N&lt;/td&gt;&lt;td&gt; &lt;/td&gt;&lt;td&gt;&lt;/td&gt;&lt;/tr&gt;</v>
      </c>
      <c r="Q2911" s="106" t="str">
        <f>IF(PayItems[[#This Row],[Date Added / Modified]]&gt;0,TEXT(PayItems[[#This Row],[Date Added / Modified]],"m/d/yyy"),"")</f>
        <v/>
      </c>
    </row>
    <row r="2912" spans="1:17" x14ac:dyDescent="0.2">
      <c r="A2912" s="106" t="s">
        <v>10847</v>
      </c>
      <c r="B2912" s="88" t="s">
        <v>6054</v>
      </c>
      <c r="C2912" s="106" t="s">
        <v>10846</v>
      </c>
      <c r="D2912" s="88" t="s">
        <v>6055</v>
      </c>
      <c r="E2912" s="45" t="s">
        <v>31</v>
      </c>
      <c r="F2912" s="104">
        <v>0</v>
      </c>
      <c r="G2912" s="104">
        <v>3</v>
      </c>
      <c r="H2912" s="88" t="s">
        <v>344</v>
      </c>
      <c r="I2912" s="176" t="s">
        <v>11389</v>
      </c>
      <c r="J2912" s="176" t="s">
        <v>11389</v>
      </c>
      <c r="K2912" s="176" t="s">
        <v>11388</v>
      </c>
      <c r="L2912" s="104">
        <v>14</v>
      </c>
      <c r="M2912" s="116">
        <v>42598</v>
      </c>
      <c r="N2912" s="106" t="s">
        <v>9977</v>
      </c>
      <c r="O2912" s="106"/>
      <c r="P29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&lt;tr&gt;&lt;td&gt;62304-0000&lt;/td&gt;&lt;td&gt;Special labor&lt;/td&gt;&lt;td&gt;day&lt;/td&gt;&lt;td&gt;SPECIAL LABOR&lt;/td&gt;&lt;td&gt;DAY&lt;/td&gt;&lt;td&gt;0&lt;/td&gt;&lt;td&gt;3&lt;/td&gt;&lt;td&gt;N&lt;/td&gt;&lt;td&gt;8/16/2016&lt;/td&gt;&lt;td&gt;&lt;/td&gt;&lt;/tr&gt;</v>
      </c>
      <c r="Q2912" s="106" t="str">
        <f>IF(PayItems[[#This Row],[Date Added / Modified]]&gt;0,TEXT(PayItems[[#This Row],[Date Added / Modified]],"m/d/yyy"),"")</f>
        <v>8/16/2016</v>
      </c>
    </row>
    <row r="2913" spans="1:17" x14ac:dyDescent="0.2">
      <c r="A2913" s="106" t="s">
        <v>11331</v>
      </c>
      <c r="B2913" s="88" t="s">
        <v>11333</v>
      </c>
      <c r="C2913" s="88" t="s">
        <v>5209</v>
      </c>
      <c r="D2913" s="88" t="s">
        <v>11332</v>
      </c>
      <c r="E2913" s="104" t="s">
        <v>5209</v>
      </c>
      <c r="F2913" s="104">
        <v>0</v>
      </c>
      <c r="G2913" s="104">
        <v>3</v>
      </c>
      <c r="H2913" s="88" t="s">
        <v>344</v>
      </c>
      <c r="I2913" s="176" t="s">
        <v>11389</v>
      </c>
      <c r="J2913" s="176" t="s">
        <v>11388</v>
      </c>
      <c r="K2913" s="176" t="s">
        <v>11388</v>
      </c>
      <c r="L2913" s="104">
        <v>14</v>
      </c>
      <c r="M2913" s="116">
        <v>44417</v>
      </c>
      <c r="N2913" s="88" t="s">
        <v>9962</v>
      </c>
      <c r="O2913" s="88"/>
      <c r="P29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&lt;tr&gt;&lt;td&gt;62305-1000&lt;/td&gt;&lt;td&gt;Special labor, supplemental archaeological survey&lt;/td&gt;&lt;td&gt;CTSM&lt;/td&gt;&lt;td&gt;SPECIAL LABOR, SUPPLEMENTAL ARCHAEOLOGICAL SURVEY&lt;/td&gt;&lt;td&gt;CTSM&lt;/td&gt;&lt;td&gt;0&lt;/td&gt;&lt;td&gt;3&lt;/td&gt;&lt;td&gt;N&lt;/td&gt;&lt;td&gt;8/9/2021&lt;/td&gt;&lt;td&gt;&lt;/td&gt;&lt;/tr&gt;</v>
      </c>
      <c r="Q2913" s="106" t="str">
        <f>IF(PayItems[[#This Row],[Date Added / Modified]]&gt;0,TEXT(PayItems[[#This Row],[Date Added / Modified]],"m/d/yyy"),"")</f>
        <v>8/9/2021</v>
      </c>
    </row>
    <row r="2914" spans="1:17" x14ac:dyDescent="0.2">
      <c r="A2914" s="6" t="s">
        <v>6066</v>
      </c>
      <c r="B2914" s="6" t="s">
        <v>6067</v>
      </c>
      <c r="C2914" s="6" t="s">
        <v>109</v>
      </c>
      <c r="D2914" s="6" t="s">
        <v>6068</v>
      </c>
      <c r="E2914" s="8" t="s">
        <v>62</v>
      </c>
      <c r="F2914" s="8">
        <v>0</v>
      </c>
      <c r="G2914" s="8">
        <v>3</v>
      </c>
      <c r="H2914" s="6" t="s">
        <v>344</v>
      </c>
      <c r="I2914" s="176" t="s">
        <v>11389</v>
      </c>
      <c r="J2914" s="176" t="s">
        <v>11389</v>
      </c>
      <c r="K2914" s="176" t="s">
        <v>11388</v>
      </c>
      <c r="L2914" s="8">
        <v>14</v>
      </c>
      <c r="M2914" s="116"/>
      <c r="P29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&lt;tr&gt;&lt;td&gt;62401-0100&lt;/td&gt;&lt;td&gt;Furnishing and placing topsoil, 50mm depth&lt;/td&gt;&lt;td&gt;m2&lt;/td&gt;&lt;td&gt;FURNISHING AND PLACING TOPSOIL, 2-INCH DEPTH&lt;/td&gt;&lt;td&gt;SQYD&lt;/td&gt;&lt;td&gt;0&lt;/td&gt;&lt;td&gt;3&lt;/td&gt;&lt;td&gt;N&lt;/td&gt;&lt;td&gt; &lt;/td&gt;&lt;td&gt;&lt;/td&gt;&lt;/tr&gt;</v>
      </c>
      <c r="Q2914" s="106" t="str">
        <f>IF(PayItems[[#This Row],[Date Added / Modified]]&gt;0,TEXT(PayItems[[#This Row],[Date Added / Modified]],"m/d/yyy"),"")</f>
        <v/>
      </c>
    </row>
    <row r="2915" spans="1:17" x14ac:dyDescent="0.2">
      <c r="A2915" s="6" t="s">
        <v>6069</v>
      </c>
      <c r="B2915" s="6" t="s">
        <v>6070</v>
      </c>
      <c r="C2915" s="6" t="s">
        <v>109</v>
      </c>
      <c r="D2915" s="6" t="s">
        <v>6071</v>
      </c>
      <c r="E2915" s="8" t="s">
        <v>62</v>
      </c>
      <c r="F2915" s="8">
        <v>0</v>
      </c>
      <c r="G2915" s="8">
        <v>3</v>
      </c>
      <c r="H2915" s="6" t="s">
        <v>344</v>
      </c>
      <c r="I2915" s="176" t="s">
        <v>11389</v>
      </c>
      <c r="J2915" s="176" t="s">
        <v>11389</v>
      </c>
      <c r="K2915" s="176" t="s">
        <v>11388</v>
      </c>
      <c r="L2915" s="8">
        <v>14</v>
      </c>
      <c r="M2915" s="116"/>
      <c r="P29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&lt;tr&gt;&lt;td&gt;62401-0200&lt;/td&gt;&lt;td&gt;Furnishing and placing topsoil, 75mm depth&lt;/td&gt;&lt;td&gt;m2&lt;/td&gt;&lt;td&gt;FURNISHING AND PLACING TOPSOIL, 3-INCH DEPTH&lt;/td&gt;&lt;td&gt;SQYD&lt;/td&gt;&lt;td&gt;0&lt;/td&gt;&lt;td&gt;3&lt;/td&gt;&lt;td&gt;N&lt;/td&gt;&lt;td&gt; &lt;/td&gt;&lt;td&gt;&lt;/td&gt;&lt;/tr&gt;</v>
      </c>
      <c r="Q2915" s="106" t="str">
        <f>IF(PayItems[[#This Row],[Date Added / Modified]]&gt;0,TEXT(PayItems[[#This Row],[Date Added / Modified]],"m/d/yyy"),"")</f>
        <v/>
      </c>
    </row>
    <row r="2916" spans="1:17" x14ac:dyDescent="0.2">
      <c r="A2916" s="6" t="s">
        <v>6072</v>
      </c>
      <c r="B2916" s="6" t="s">
        <v>6073</v>
      </c>
      <c r="C2916" s="6" t="s">
        <v>109</v>
      </c>
      <c r="D2916" s="6" t="s">
        <v>6074</v>
      </c>
      <c r="E2916" s="8" t="s">
        <v>62</v>
      </c>
      <c r="F2916" s="8">
        <v>0</v>
      </c>
      <c r="G2916" s="8">
        <v>3</v>
      </c>
      <c r="H2916" s="6" t="s">
        <v>344</v>
      </c>
      <c r="I2916" s="176" t="s">
        <v>11389</v>
      </c>
      <c r="J2916" s="176" t="s">
        <v>11389</v>
      </c>
      <c r="K2916" s="176" t="s">
        <v>11388</v>
      </c>
      <c r="L2916" s="8">
        <v>14</v>
      </c>
      <c r="M2916" s="116"/>
      <c r="P29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&lt;tr&gt;&lt;td&gt;62401-0300&lt;/td&gt;&lt;td&gt;Furnishing and placing topsoil, 100mm depth&lt;/td&gt;&lt;td&gt;m2&lt;/td&gt;&lt;td&gt;FURNISHING AND PLACING TOPSOIL, 4-INCH DEPTH&lt;/td&gt;&lt;td&gt;SQYD&lt;/td&gt;&lt;td&gt;0&lt;/td&gt;&lt;td&gt;3&lt;/td&gt;&lt;td&gt;N&lt;/td&gt;&lt;td&gt; &lt;/td&gt;&lt;td&gt;&lt;/td&gt;&lt;/tr&gt;</v>
      </c>
      <c r="Q2916" s="106" t="str">
        <f>IF(PayItems[[#This Row],[Date Added / Modified]]&gt;0,TEXT(PayItems[[#This Row],[Date Added / Modified]],"m/d/yyy"),"")</f>
        <v/>
      </c>
    </row>
    <row r="2917" spans="1:17" x14ac:dyDescent="0.2">
      <c r="A2917" s="6" t="s">
        <v>6075</v>
      </c>
      <c r="B2917" s="6" t="s">
        <v>6076</v>
      </c>
      <c r="C2917" s="6" t="s">
        <v>109</v>
      </c>
      <c r="D2917" s="6" t="s">
        <v>6077</v>
      </c>
      <c r="E2917" s="8" t="s">
        <v>62</v>
      </c>
      <c r="F2917" s="8">
        <v>0</v>
      </c>
      <c r="G2917" s="8">
        <v>3</v>
      </c>
      <c r="H2917" s="6" t="s">
        <v>344</v>
      </c>
      <c r="I2917" s="176" t="s">
        <v>11389</v>
      </c>
      <c r="J2917" s="176" t="s">
        <v>11389</v>
      </c>
      <c r="K2917" s="176" t="s">
        <v>11388</v>
      </c>
      <c r="L2917" s="8">
        <v>14</v>
      </c>
      <c r="M2917" s="116"/>
      <c r="P29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&lt;tr&gt;&lt;td&gt;62401-0400&lt;/td&gt;&lt;td&gt;Furnishing and placing topsoil, 150mm depth&lt;/td&gt;&lt;td&gt;m2&lt;/td&gt;&lt;td&gt;FURNISHING AND PLACING TOPSOIL, 6-INCH DEPTH&lt;/td&gt;&lt;td&gt;SQYD&lt;/td&gt;&lt;td&gt;0&lt;/td&gt;&lt;td&gt;3&lt;/td&gt;&lt;td&gt;N&lt;/td&gt;&lt;td&gt; &lt;/td&gt;&lt;td&gt;&lt;/td&gt;&lt;/tr&gt;</v>
      </c>
      <c r="Q2917" s="106" t="str">
        <f>IF(PayItems[[#This Row],[Date Added / Modified]]&gt;0,TEXT(PayItems[[#This Row],[Date Added / Modified]],"m/d/yyy"),"")</f>
        <v/>
      </c>
    </row>
    <row r="2918" spans="1:17" x14ac:dyDescent="0.2">
      <c r="A2918" s="6" t="s">
        <v>6078</v>
      </c>
      <c r="B2918" s="6" t="s">
        <v>6079</v>
      </c>
      <c r="C2918" s="6" t="s">
        <v>109</v>
      </c>
      <c r="D2918" s="6" t="s">
        <v>6080</v>
      </c>
      <c r="E2918" s="8" t="s">
        <v>62</v>
      </c>
      <c r="F2918" s="8">
        <v>0</v>
      </c>
      <c r="G2918" s="8">
        <v>3</v>
      </c>
      <c r="H2918" s="6" t="s">
        <v>344</v>
      </c>
      <c r="I2918" s="176" t="s">
        <v>11389</v>
      </c>
      <c r="J2918" s="176" t="s">
        <v>11389</v>
      </c>
      <c r="K2918" s="176" t="s">
        <v>11388</v>
      </c>
      <c r="L2918" s="8">
        <v>14</v>
      </c>
      <c r="M2918" s="116"/>
      <c r="P29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&lt;tr&gt;&lt;td&gt;62401-0500&lt;/td&gt;&lt;td&gt;Furnishing and placing topsoil, 200mm depth&lt;/td&gt;&lt;td&gt;m2&lt;/td&gt;&lt;td&gt;FURNISHING AND PLACING TOPSOIL, 8-INCH DEPTH&lt;/td&gt;&lt;td&gt;SQYD&lt;/td&gt;&lt;td&gt;0&lt;/td&gt;&lt;td&gt;3&lt;/td&gt;&lt;td&gt;N&lt;/td&gt;&lt;td&gt; &lt;/td&gt;&lt;td&gt;&lt;/td&gt;&lt;/tr&gt;</v>
      </c>
      <c r="Q2918" s="106" t="str">
        <f>IF(PayItems[[#This Row],[Date Added / Modified]]&gt;0,TEXT(PayItems[[#This Row],[Date Added / Modified]],"m/d/yyy"),"")</f>
        <v/>
      </c>
    </row>
    <row r="2919" spans="1:17" x14ac:dyDescent="0.2">
      <c r="A2919" s="6" t="s">
        <v>6081</v>
      </c>
      <c r="B2919" s="6" t="s">
        <v>6082</v>
      </c>
      <c r="C2919" s="6" t="s">
        <v>109</v>
      </c>
      <c r="D2919" s="6" t="s">
        <v>6083</v>
      </c>
      <c r="E2919" s="8" t="s">
        <v>62</v>
      </c>
      <c r="F2919" s="8">
        <v>0</v>
      </c>
      <c r="G2919" s="8">
        <v>3</v>
      </c>
      <c r="H2919" s="6" t="s">
        <v>344</v>
      </c>
      <c r="I2919" s="176" t="s">
        <v>11389</v>
      </c>
      <c r="J2919" s="176" t="s">
        <v>11389</v>
      </c>
      <c r="K2919" s="176" t="s">
        <v>11388</v>
      </c>
      <c r="L2919" s="8">
        <v>14</v>
      </c>
      <c r="M2919" s="116"/>
      <c r="P29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&lt;tr&gt;&lt;td&gt;62401-0600&lt;/td&gt;&lt;td&gt;Furnishing and placing topsoil, 250mm depth&lt;/td&gt;&lt;td&gt;m2&lt;/td&gt;&lt;td&gt;FURNISHING AND PLACING TOPSOIL, 10-INCH DEPTH&lt;/td&gt;&lt;td&gt;SQYD&lt;/td&gt;&lt;td&gt;0&lt;/td&gt;&lt;td&gt;3&lt;/td&gt;&lt;td&gt;N&lt;/td&gt;&lt;td&gt; &lt;/td&gt;&lt;td&gt;&lt;/td&gt;&lt;/tr&gt;</v>
      </c>
      <c r="Q2919" s="106" t="str">
        <f>IF(PayItems[[#This Row],[Date Added / Modified]]&gt;0,TEXT(PayItems[[#This Row],[Date Added / Modified]],"m/d/yyy"),"")</f>
        <v/>
      </c>
    </row>
    <row r="2920" spans="1:17" x14ac:dyDescent="0.2">
      <c r="A2920" s="6" t="s">
        <v>6084</v>
      </c>
      <c r="B2920" s="6" t="s">
        <v>6085</v>
      </c>
      <c r="C2920" s="6" t="s">
        <v>109</v>
      </c>
      <c r="D2920" s="6" t="s">
        <v>6086</v>
      </c>
      <c r="E2920" s="8" t="s">
        <v>62</v>
      </c>
      <c r="F2920" s="8">
        <v>0</v>
      </c>
      <c r="G2920" s="8">
        <v>3</v>
      </c>
      <c r="H2920" s="6" t="s">
        <v>344</v>
      </c>
      <c r="I2920" s="176" t="s">
        <v>11389</v>
      </c>
      <c r="J2920" s="176" t="s">
        <v>11389</v>
      </c>
      <c r="K2920" s="176" t="s">
        <v>11388</v>
      </c>
      <c r="L2920" s="8">
        <v>14</v>
      </c>
      <c r="M2920" s="116"/>
      <c r="P29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&lt;tr&gt;&lt;td&gt;62401-0700&lt;/td&gt;&lt;td&gt;Furnishing and placing topsoil, 300mm depth&lt;/td&gt;&lt;td&gt;m2&lt;/td&gt;&lt;td&gt;FURNISHING AND PLACING TOPSOIL, 12-INCH DEPTH&lt;/td&gt;&lt;td&gt;SQYD&lt;/td&gt;&lt;td&gt;0&lt;/td&gt;&lt;td&gt;3&lt;/td&gt;&lt;td&gt;N&lt;/td&gt;&lt;td&gt; &lt;/td&gt;&lt;td&gt;&lt;/td&gt;&lt;/tr&gt;</v>
      </c>
      <c r="Q2920" s="106" t="str">
        <f>IF(PayItems[[#This Row],[Date Added / Modified]]&gt;0,TEXT(PayItems[[#This Row],[Date Added / Modified]],"m/d/yyy"),"")</f>
        <v/>
      </c>
    </row>
    <row r="2921" spans="1:17" x14ac:dyDescent="0.2">
      <c r="A2921" s="6" t="s">
        <v>6087</v>
      </c>
      <c r="B2921" s="6" t="s">
        <v>6067</v>
      </c>
      <c r="C2921" s="6" t="s">
        <v>108</v>
      </c>
      <c r="D2921" s="6" t="s">
        <v>6068</v>
      </c>
      <c r="E2921" s="8" t="s">
        <v>61</v>
      </c>
      <c r="F2921" s="8">
        <v>1</v>
      </c>
      <c r="G2921" s="8">
        <v>3</v>
      </c>
      <c r="H2921" s="6" t="s">
        <v>344</v>
      </c>
      <c r="I2921" s="176" t="s">
        <v>11389</v>
      </c>
      <c r="J2921" s="176" t="s">
        <v>11389</v>
      </c>
      <c r="K2921" s="176" t="s">
        <v>11388</v>
      </c>
      <c r="L2921" s="8">
        <v>14</v>
      </c>
      <c r="M2921" s="116"/>
      <c r="P29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&lt;tr&gt;&lt;td&gt;62402-0100&lt;/td&gt;&lt;td&gt;Furnishing and placing topsoil, 50mm depth&lt;/td&gt;&lt;td&gt;ha&lt;/td&gt;&lt;td&gt;FURNISHING AND PLACING TOPSOIL, 2-INCH DEPTH&lt;/td&gt;&lt;td&gt;ACRE&lt;/td&gt;&lt;td&gt;1&lt;/td&gt;&lt;td&gt;3&lt;/td&gt;&lt;td&gt;N&lt;/td&gt;&lt;td&gt; &lt;/td&gt;&lt;td&gt;&lt;/td&gt;&lt;/tr&gt;</v>
      </c>
      <c r="Q2921" s="106" t="str">
        <f>IF(PayItems[[#This Row],[Date Added / Modified]]&gt;0,TEXT(PayItems[[#This Row],[Date Added / Modified]],"m/d/yyy"),"")</f>
        <v/>
      </c>
    </row>
    <row r="2922" spans="1:17" x14ac:dyDescent="0.2">
      <c r="A2922" s="6" t="s">
        <v>6088</v>
      </c>
      <c r="B2922" s="6" t="s">
        <v>6070</v>
      </c>
      <c r="C2922" s="6" t="s">
        <v>108</v>
      </c>
      <c r="D2922" s="6" t="s">
        <v>6071</v>
      </c>
      <c r="E2922" s="8" t="s">
        <v>61</v>
      </c>
      <c r="F2922" s="8">
        <v>1</v>
      </c>
      <c r="G2922" s="8">
        <v>3</v>
      </c>
      <c r="H2922" s="6" t="s">
        <v>344</v>
      </c>
      <c r="I2922" s="176" t="s">
        <v>11389</v>
      </c>
      <c r="J2922" s="176" t="s">
        <v>11389</v>
      </c>
      <c r="K2922" s="176" t="s">
        <v>11388</v>
      </c>
      <c r="L2922" s="8">
        <v>14</v>
      </c>
      <c r="M2922" s="116"/>
      <c r="P29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&lt;tr&gt;&lt;td&gt;62402-0200&lt;/td&gt;&lt;td&gt;Furnishing and placing topsoil, 75mm depth&lt;/td&gt;&lt;td&gt;ha&lt;/td&gt;&lt;td&gt;FURNISHING AND PLACING TOPSOIL, 3-INCH DEPTH&lt;/td&gt;&lt;td&gt;ACRE&lt;/td&gt;&lt;td&gt;1&lt;/td&gt;&lt;td&gt;3&lt;/td&gt;&lt;td&gt;N&lt;/td&gt;&lt;td&gt; &lt;/td&gt;&lt;td&gt;&lt;/td&gt;&lt;/tr&gt;</v>
      </c>
      <c r="Q2922" s="106" t="str">
        <f>IF(PayItems[[#This Row],[Date Added / Modified]]&gt;0,TEXT(PayItems[[#This Row],[Date Added / Modified]],"m/d/yyy"),"")</f>
        <v/>
      </c>
    </row>
    <row r="2923" spans="1:17" s="79" customFormat="1" x14ac:dyDescent="0.2">
      <c r="A2923" s="6" t="s">
        <v>6089</v>
      </c>
      <c r="B2923" s="6" t="s">
        <v>6073</v>
      </c>
      <c r="C2923" s="6" t="s">
        <v>108</v>
      </c>
      <c r="D2923" s="6" t="s">
        <v>6074</v>
      </c>
      <c r="E2923" s="8" t="s">
        <v>61</v>
      </c>
      <c r="F2923" s="8">
        <v>1</v>
      </c>
      <c r="G2923" s="8">
        <v>3</v>
      </c>
      <c r="H2923" s="6" t="s">
        <v>344</v>
      </c>
      <c r="I2923" s="176" t="s">
        <v>11389</v>
      </c>
      <c r="J2923" s="176" t="s">
        <v>11389</v>
      </c>
      <c r="K2923" s="176" t="s">
        <v>11388</v>
      </c>
      <c r="L2923" s="8">
        <v>14</v>
      </c>
      <c r="M2923" s="116"/>
      <c r="N2923" s="6"/>
      <c r="O2923" s="6"/>
      <c r="P29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&lt;tr&gt;&lt;td&gt;62402-0300&lt;/td&gt;&lt;td&gt;Furnishing and placing topsoil, 100mm depth&lt;/td&gt;&lt;td&gt;ha&lt;/td&gt;&lt;td&gt;FURNISHING AND PLACING TOPSOIL, 4-INCH DEPTH&lt;/td&gt;&lt;td&gt;ACRE&lt;/td&gt;&lt;td&gt;1&lt;/td&gt;&lt;td&gt;3&lt;/td&gt;&lt;td&gt;N&lt;/td&gt;&lt;td&gt; &lt;/td&gt;&lt;td&gt;&lt;/td&gt;&lt;/tr&gt;</v>
      </c>
      <c r="Q2923" s="106" t="str">
        <f>IF(PayItems[[#This Row],[Date Added / Modified]]&gt;0,TEXT(PayItems[[#This Row],[Date Added / Modified]],"m/d/yyy"),"")</f>
        <v/>
      </c>
    </row>
    <row r="2924" spans="1:17" s="79" customFormat="1" x14ac:dyDescent="0.2">
      <c r="A2924" s="6" t="s">
        <v>6090</v>
      </c>
      <c r="B2924" s="6" t="s">
        <v>6076</v>
      </c>
      <c r="C2924" s="6" t="s">
        <v>108</v>
      </c>
      <c r="D2924" s="6" t="s">
        <v>6077</v>
      </c>
      <c r="E2924" s="8" t="s">
        <v>61</v>
      </c>
      <c r="F2924" s="8">
        <v>1</v>
      </c>
      <c r="G2924" s="8">
        <v>3</v>
      </c>
      <c r="H2924" s="6" t="s">
        <v>344</v>
      </c>
      <c r="I2924" s="176" t="s">
        <v>11389</v>
      </c>
      <c r="J2924" s="176" t="s">
        <v>11389</v>
      </c>
      <c r="K2924" s="176" t="s">
        <v>11388</v>
      </c>
      <c r="L2924" s="8">
        <v>14</v>
      </c>
      <c r="M2924" s="116"/>
      <c r="N2924" s="6"/>
      <c r="O2924" s="6"/>
      <c r="P29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&lt;tr&gt;&lt;td&gt;62402-0400&lt;/td&gt;&lt;td&gt;Furnishing and placing topsoil, 150mm depth&lt;/td&gt;&lt;td&gt;ha&lt;/td&gt;&lt;td&gt;FURNISHING AND PLACING TOPSOIL, 6-INCH DEPTH&lt;/td&gt;&lt;td&gt;ACRE&lt;/td&gt;&lt;td&gt;1&lt;/td&gt;&lt;td&gt;3&lt;/td&gt;&lt;td&gt;N&lt;/td&gt;&lt;td&gt; &lt;/td&gt;&lt;td&gt;&lt;/td&gt;&lt;/tr&gt;</v>
      </c>
      <c r="Q2924" s="106" t="str">
        <f>IF(PayItems[[#This Row],[Date Added / Modified]]&gt;0,TEXT(PayItems[[#This Row],[Date Added / Modified]],"m/d/yyy"),"")</f>
        <v/>
      </c>
    </row>
    <row r="2925" spans="1:17" x14ac:dyDescent="0.2">
      <c r="A2925" s="6" t="s">
        <v>6091</v>
      </c>
      <c r="B2925" s="6" t="s">
        <v>6079</v>
      </c>
      <c r="C2925" s="6" t="s">
        <v>108</v>
      </c>
      <c r="D2925" s="6" t="s">
        <v>6080</v>
      </c>
      <c r="E2925" s="8" t="s">
        <v>61</v>
      </c>
      <c r="F2925" s="8">
        <v>1</v>
      </c>
      <c r="G2925" s="8">
        <v>3</v>
      </c>
      <c r="H2925" s="6" t="s">
        <v>344</v>
      </c>
      <c r="I2925" s="176" t="s">
        <v>11389</v>
      </c>
      <c r="J2925" s="176" t="s">
        <v>11389</v>
      </c>
      <c r="K2925" s="176" t="s">
        <v>11388</v>
      </c>
      <c r="L2925" s="8">
        <v>14</v>
      </c>
      <c r="M2925" s="116"/>
      <c r="P29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&lt;tr&gt;&lt;td&gt;62402-0500&lt;/td&gt;&lt;td&gt;Furnishing and placing topsoil, 200mm depth&lt;/td&gt;&lt;td&gt;ha&lt;/td&gt;&lt;td&gt;FURNISHING AND PLACING TOPSOIL, 8-INCH DEPTH&lt;/td&gt;&lt;td&gt;ACRE&lt;/td&gt;&lt;td&gt;1&lt;/td&gt;&lt;td&gt;3&lt;/td&gt;&lt;td&gt;N&lt;/td&gt;&lt;td&gt; &lt;/td&gt;&lt;td&gt;&lt;/td&gt;&lt;/tr&gt;</v>
      </c>
      <c r="Q2925" s="106" t="str">
        <f>IF(PayItems[[#This Row],[Date Added / Modified]]&gt;0,TEXT(PayItems[[#This Row],[Date Added / Modified]],"m/d/yyy"),"")</f>
        <v/>
      </c>
    </row>
    <row r="2926" spans="1:17" x14ac:dyDescent="0.2">
      <c r="A2926" s="6" t="s">
        <v>6092</v>
      </c>
      <c r="B2926" s="6" t="s">
        <v>6082</v>
      </c>
      <c r="C2926" s="6" t="s">
        <v>108</v>
      </c>
      <c r="D2926" s="6" t="s">
        <v>6083</v>
      </c>
      <c r="E2926" s="8" t="s">
        <v>61</v>
      </c>
      <c r="F2926" s="8">
        <v>1</v>
      </c>
      <c r="G2926" s="8">
        <v>3</v>
      </c>
      <c r="H2926" s="6" t="s">
        <v>344</v>
      </c>
      <c r="I2926" s="176" t="s">
        <v>11389</v>
      </c>
      <c r="J2926" s="176" t="s">
        <v>11389</v>
      </c>
      <c r="K2926" s="176" t="s">
        <v>11388</v>
      </c>
      <c r="L2926" s="8">
        <v>14</v>
      </c>
      <c r="M2926" s="116"/>
      <c r="P29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&lt;tr&gt;&lt;td&gt;62402-0600&lt;/td&gt;&lt;td&gt;Furnishing and placing topsoil, 250mm depth&lt;/td&gt;&lt;td&gt;ha&lt;/td&gt;&lt;td&gt;FURNISHING AND PLACING TOPSOIL, 10-INCH DEPTH&lt;/td&gt;&lt;td&gt;ACRE&lt;/td&gt;&lt;td&gt;1&lt;/td&gt;&lt;td&gt;3&lt;/td&gt;&lt;td&gt;N&lt;/td&gt;&lt;td&gt; &lt;/td&gt;&lt;td&gt;&lt;/td&gt;&lt;/tr&gt;</v>
      </c>
      <c r="Q2926" s="106" t="str">
        <f>IF(PayItems[[#This Row],[Date Added / Modified]]&gt;0,TEXT(PayItems[[#This Row],[Date Added / Modified]],"m/d/yyy"),"")</f>
        <v/>
      </c>
    </row>
    <row r="2927" spans="1:17" x14ac:dyDescent="0.2">
      <c r="A2927" s="6" t="s">
        <v>6093</v>
      </c>
      <c r="B2927" s="6" t="s">
        <v>6085</v>
      </c>
      <c r="C2927" s="6" t="s">
        <v>108</v>
      </c>
      <c r="D2927" s="6" t="s">
        <v>6086</v>
      </c>
      <c r="E2927" s="8" t="s">
        <v>61</v>
      </c>
      <c r="F2927" s="8">
        <v>1</v>
      </c>
      <c r="G2927" s="8">
        <v>3</v>
      </c>
      <c r="H2927" s="6" t="s">
        <v>344</v>
      </c>
      <c r="I2927" s="176" t="s">
        <v>11389</v>
      </c>
      <c r="J2927" s="176" t="s">
        <v>11389</v>
      </c>
      <c r="K2927" s="176" t="s">
        <v>11388</v>
      </c>
      <c r="L2927" s="8">
        <v>14</v>
      </c>
      <c r="M2927" s="116"/>
      <c r="P29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&lt;tr&gt;&lt;td&gt;62402-0700&lt;/td&gt;&lt;td&gt;Furnishing and placing topsoil, 300mm depth&lt;/td&gt;&lt;td&gt;ha&lt;/td&gt;&lt;td&gt;FURNISHING AND PLACING TOPSOIL, 12-INCH DEPTH&lt;/td&gt;&lt;td&gt;ACRE&lt;/td&gt;&lt;td&gt;1&lt;/td&gt;&lt;td&gt;3&lt;/td&gt;&lt;td&gt;N&lt;/td&gt;&lt;td&gt; &lt;/td&gt;&lt;td&gt;&lt;/td&gt;&lt;/tr&gt;</v>
      </c>
      <c r="Q2927" s="106" t="str">
        <f>IF(PayItems[[#This Row],[Date Added / Modified]]&gt;0,TEXT(PayItems[[#This Row],[Date Added / Modified]],"m/d/yyy"),"")</f>
        <v/>
      </c>
    </row>
    <row r="2928" spans="1:17" s="106" customFormat="1" x14ac:dyDescent="0.2">
      <c r="A2928" s="6" t="s">
        <v>6094</v>
      </c>
      <c r="B2928" s="6" t="s">
        <v>8964</v>
      </c>
      <c r="C2928" s="6" t="s">
        <v>113</v>
      </c>
      <c r="D2928" s="6" t="s">
        <v>10662</v>
      </c>
      <c r="E2928" s="8" t="s">
        <v>65</v>
      </c>
      <c r="F2928" s="8">
        <v>0</v>
      </c>
      <c r="G2928" s="8">
        <v>3</v>
      </c>
      <c r="H2928" s="6" t="s">
        <v>344</v>
      </c>
      <c r="I2928" s="176" t="s">
        <v>11389</v>
      </c>
      <c r="J2928" s="176" t="s">
        <v>11389</v>
      </c>
      <c r="K2928" s="176" t="s">
        <v>11388</v>
      </c>
      <c r="L2928" s="8">
        <v>14</v>
      </c>
      <c r="M2928" s="116"/>
      <c r="N2928" s="6"/>
      <c r="O2928" s="6"/>
      <c r="P29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&lt;tr&gt;&lt;td&gt;62403-0000&lt;/td&gt;&lt;td&gt;Furnishing and placing topsoil&lt;/td&gt;&lt;td&gt;m3&lt;/td&gt;&lt;td&gt;FURNISHING AND PLACING TOPSOIL&lt;/td&gt;&lt;td&gt;CUYD&lt;/td&gt;&lt;td&gt;0&lt;/td&gt;&lt;td&gt;3&lt;/td&gt;&lt;td&gt;N&lt;/td&gt;&lt;td&gt; &lt;/td&gt;&lt;td&gt;&lt;/td&gt;&lt;/tr&gt;</v>
      </c>
      <c r="Q2928" s="106" t="str">
        <f>IF(PayItems[[#This Row],[Date Added / Modified]]&gt;0,TEXT(PayItems[[#This Row],[Date Added / Modified]],"m/d/yyy"),"")</f>
        <v/>
      </c>
    </row>
    <row r="2929" spans="1:17" x14ac:dyDescent="0.2">
      <c r="A2929" s="6" t="s">
        <v>6095</v>
      </c>
      <c r="B2929" s="6" t="s">
        <v>8964</v>
      </c>
      <c r="C2929" s="6" t="s">
        <v>124</v>
      </c>
      <c r="D2929" s="6" t="s">
        <v>10662</v>
      </c>
      <c r="E2929" s="8" t="s">
        <v>66</v>
      </c>
      <c r="F2929" s="8">
        <v>0</v>
      </c>
      <c r="G2929" s="8">
        <v>3</v>
      </c>
      <c r="H2929" s="6" t="s">
        <v>344</v>
      </c>
      <c r="I2929" s="176" t="s">
        <v>11389</v>
      </c>
      <c r="J2929" s="176" t="s">
        <v>11389</v>
      </c>
      <c r="K2929" s="176" t="s">
        <v>11388</v>
      </c>
      <c r="L2929" s="8">
        <v>14</v>
      </c>
      <c r="M2929" s="116"/>
      <c r="P29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&lt;tr&gt;&lt;td&gt;62404-0000&lt;/td&gt;&lt;td&gt;Furnishing and placing topsoil&lt;/td&gt;&lt;td&gt;t&lt;/td&gt;&lt;td&gt;FURNISHING AND PLACING TOPSOIL&lt;/td&gt;&lt;td&gt;TON&lt;/td&gt;&lt;td&gt;0&lt;/td&gt;&lt;td&gt;3&lt;/td&gt;&lt;td&gt;N&lt;/td&gt;&lt;td&gt; &lt;/td&gt;&lt;td&gt;&lt;/td&gt;&lt;/tr&gt;</v>
      </c>
      <c r="Q2929" s="106" t="str">
        <f>IF(PayItems[[#This Row],[Date Added / Modified]]&gt;0,TEXT(PayItems[[#This Row],[Date Added / Modified]],"m/d/yyy"),"")</f>
        <v/>
      </c>
    </row>
    <row r="2930" spans="1:17" x14ac:dyDescent="0.2">
      <c r="A2930" s="106" t="s">
        <v>11425</v>
      </c>
      <c r="B2930" s="106" t="s">
        <v>9664</v>
      </c>
      <c r="C2930" s="106" t="s">
        <v>109</v>
      </c>
      <c r="D2930" s="106" t="s">
        <v>10663</v>
      </c>
      <c r="E2930" s="45" t="s">
        <v>62</v>
      </c>
      <c r="F2930" s="45">
        <v>0</v>
      </c>
      <c r="G2930" s="45">
        <v>3</v>
      </c>
      <c r="H2930" s="106" t="s">
        <v>344</v>
      </c>
      <c r="I2930" s="177" t="s">
        <v>11389</v>
      </c>
      <c r="J2930" s="177" t="s">
        <v>11389</v>
      </c>
      <c r="K2930" s="177" t="s">
        <v>11388</v>
      </c>
      <c r="L2930" s="45">
        <v>14</v>
      </c>
      <c r="M2930" s="116">
        <v>45201</v>
      </c>
      <c r="N2930" s="106" t="s">
        <v>9977</v>
      </c>
      <c r="O2930" s="106"/>
      <c r="P2930" s="117"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&lt;tr&gt;&lt;td&gt;62405-0000&lt;/td&gt;&lt;td&gt;Placing conserved topsoil&lt;/td&gt;&lt;td&gt;m2&lt;/td&gt;&lt;td&gt;PLACING CONSERVED TOPSOIL&lt;/td&gt;&lt;td&gt;SQYD&lt;/td&gt;&lt;td&gt;0&lt;/td&gt;&lt;td&gt;3&lt;/td&gt;&lt;td&gt;N&lt;/td&gt;&lt;td&gt;10/2/2023&lt;/td&gt;&lt;td&gt;&lt;/td&gt;&lt;/tr&gt;</v>
      </c>
      <c r="Q2930" s="168" t="str">
        <f>IF(PayItems[[#This Row],[Date Added / Modified]]&gt;0,TEXT(PayItems[[#This Row],[Date Added / Modified]],"m/d/yyy"),"")</f>
        <v>10/2/2023</v>
      </c>
    </row>
    <row r="2931" spans="1:17" x14ac:dyDescent="0.2">
      <c r="A2931" s="6" t="s">
        <v>6096</v>
      </c>
      <c r="B2931" s="6" t="s">
        <v>6097</v>
      </c>
      <c r="C2931" s="6" t="s">
        <v>109</v>
      </c>
      <c r="D2931" s="6" t="s">
        <v>6098</v>
      </c>
      <c r="E2931" s="8" t="s">
        <v>62</v>
      </c>
      <c r="F2931" s="8">
        <v>0</v>
      </c>
      <c r="G2931" s="8">
        <v>3</v>
      </c>
      <c r="H2931" s="6" t="s">
        <v>344</v>
      </c>
      <c r="I2931" s="176" t="s">
        <v>11389</v>
      </c>
      <c r="J2931" s="176" t="s">
        <v>11389</v>
      </c>
      <c r="K2931" s="176" t="s">
        <v>11388</v>
      </c>
      <c r="L2931" s="8">
        <v>14</v>
      </c>
      <c r="M2931" s="116"/>
      <c r="P29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&lt;tr&gt;&lt;td&gt;62405-0100&lt;/td&gt;&lt;td&gt;Placing conserved topsoil, 50mm depth&lt;/td&gt;&lt;td&gt;m2&lt;/td&gt;&lt;td&gt;PLACING CONSERVED TOPSOIL, 2-INCH DEPTH&lt;/td&gt;&lt;td&gt;SQYD&lt;/td&gt;&lt;td&gt;0&lt;/td&gt;&lt;td&gt;3&lt;/td&gt;&lt;td&gt;N&lt;/td&gt;&lt;td&gt; &lt;/td&gt;&lt;td&gt;&lt;/td&gt;&lt;/tr&gt;</v>
      </c>
      <c r="Q2931" s="106" t="str">
        <f>IF(PayItems[[#This Row],[Date Added / Modified]]&gt;0,TEXT(PayItems[[#This Row],[Date Added / Modified]],"m/d/yyy"),"")</f>
        <v/>
      </c>
    </row>
    <row r="2932" spans="1:17" x14ac:dyDescent="0.2">
      <c r="A2932" s="6" t="s">
        <v>6099</v>
      </c>
      <c r="B2932" s="6" t="s">
        <v>6100</v>
      </c>
      <c r="C2932" s="6" t="s">
        <v>109</v>
      </c>
      <c r="D2932" s="6" t="s">
        <v>6101</v>
      </c>
      <c r="E2932" s="8" t="s">
        <v>62</v>
      </c>
      <c r="F2932" s="8">
        <v>0</v>
      </c>
      <c r="G2932" s="8">
        <v>3</v>
      </c>
      <c r="H2932" s="6" t="s">
        <v>344</v>
      </c>
      <c r="I2932" s="176" t="s">
        <v>11389</v>
      </c>
      <c r="J2932" s="176" t="s">
        <v>11389</v>
      </c>
      <c r="K2932" s="176" t="s">
        <v>11388</v>
      </c>
      <c r="L2932" s="8">
        <v>14</v>
      </c>
      <c r="M2932" s="116"/>
      <c r="P29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&lt;tr&gt;&lt;td&gt;62405-0200&lt;/td&gt;&lt;td&gt;Placing conserved topsoil, 75mm depth&lt;/td&gt;&lt;td&gt;m2&lt;/td&gt;&lt;td&gt;PLACING CONSERVED TOPSOIL, 3-INCH DEPTH&lt;/td&gt;&lt;td&gt;SQYD&lt;/td&gt;&lt;td&gt;0&lt;/td&gt;&lt;td&gt;3&lt;/td&gt;&lt;td&gt;N&lt;/td&gt;&lt;td&gt; &lt;/td&gt;&lt;td&gt;&lt;/td&gt;&lt;/tr&gt;</v>
      </c>
      <c r="Q2932" s="106" t="str">
        <f>IF(PayItems[[#This Row],[Date Added / Modified]]&gt;0,TEXT(PayItems[[#This Row],[Date Added / Modified]],"m/d/yyy"),"")</f>
        <v/>
      </c>
    </row>
    <row r="2933" spans="1:17" x14ac:dyDescent="0.2">
      <c r="A2933" s="6" t="s">
        <v>6102</v>
      </c>
      <c r="B2933" s="6" t="s">
        <v>6103</v>
      </c>
      <c r="C2933" s="6" t="s">
        <v>109</v>
      </c>
      <c r="D2933" s="6" t="s">
        <v>6104</v>
      </c>
      <c r="E2933" s="8" t="s">
        <v>62</v>
      </c>
      <c r="F2933" s="8">
        <v>0</v>
      </c>
      <c r="G2933" s="8">
        <v>3</v>
      </c>
      <c r="H2933" s="6" t="s">
        <v>344</v>
      </c>
      <c r="I2933" s="176" t="s">
        <v>11389</v>
      </c>
      <c r="J2933" s="176" t="s">
        <v>11389</v>
      </c>
      <c r="K2933" s="176" t="s">
        <v>11388</v>
      </c>
      <c r="L2933" s="8">
        <v>14</v>
      </c>
      <c r="M2933" s="116"/>
      <c r="P29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&lt;tr&gt;&lt;td&gt;62405-0300&lt;/td&gt;&lt;td&gt;Placing conserved topsoil, 100mm depth&lt;/td&gt;&lt;td&gt;m2&lt;/td&gt;&lt;td&gt;PLACING CONSERVED TOPSOIL, 4-INCH DEPTH&lt;/td&gt;&lt;td&gt;SQYD&lt;/td&gt;&lt;td&gt;0&lt;/td&gt;&lt;td&gt;3&lt;/td&gt;&lt;td&gt;N&lt;/td&gt;&lt;td&gt; &lt;/td&gt;&lt;td&gt;&lt;/td&gt;&lt;/tr&gt;</v>
      </c>
      <c r="Q2933" s="106" t="str">
        <f>IF(PayItems[[#This Row],[Date Added / Modified]]&gt;0,TEXT(PayItems[[#This Row],[Date Added / Modified]],"m/d/yyy"),"")</f>
        <v/>
      </c>
    </row>
    <row r="2934" spans="1:17" x14ac:dyDescent="0.2">
      <c r="A2934" s="106" t="s">
        <v>10806</v>
      </c>
      <c r="B2934" s="106" t="s">
        <v>8601</v>
      </c>
      <c r="C2934" s="88" t="s">
        <v>109</v>
      </c>
      <c r="D2934" s="106" t="s">
        <v>8602</v>
      </c>
      <c r="E2934" s="104" t="s">
        <v>62</v>
      </c>
      <c r="F2934" s="104">
        <v>0</v>
      </c>
      <c r="G2934" s="104">
        <v>3</v>
      </c>
      <c r="H2934" s="88" t="s">
        <v>344</v>
      </c>
      <c r="I2934" s="176" t="s">
        <v>11389</v>
      </c>
      <c r="J2934" s="176" t="s">
        <v>11389</v>
      </c>
      <c r="K2934" s="176" t="s">
        <v>11388</v>
      </c>
      <c r="L2934" s="104">
        <v>14</v>
      </c>
      <c r="M2934" s="116">
        <v>42541</v>
      </c>
      <c r="N2934" s="106" t="s">
        <v>9971</v>
      </c>
      <c r="O2934" s="106"/>
      <c r="P29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&lt;tr&gt;&lt;td&gt;62405-0350&lt;/td&gt;&lt;td&gt;Placing conserved topsoil, 125mm depth&lt;/td&gt;&lt;td&gt;m2&lt;/td&gt;&lt;td&gt;PLACING CONSERVED TOPSOIL, 5-INCH DEPTH&lt;/td&gt;&lt;td&gt;SQYD&lt;/td&gt;&lt;td&gt;0&lt;/td&gt;&lt;td&gt;3&lt;/td&gt;&lt;td&gt;N&lt;/td&gt;&lt;td&gt;6/20/2016&lt;/td&gt;&lt;td&gt;&lt;/td&gt;&lt;/tr&gt;</v>
      </c>
      <c r="Q2934" s="106" t="str">
        <f>IF(PayItems[[#This Row],[Date Added / Modified]]&gt;0,TEXT(PayItems[[#This Row],[Date Added / Modified]],"m/d/yyy"),"")</f>
        <v>6/20/2016</v>
      </c>
    </row>
    <row r="2935" spans="1:17" x14ac:dyDescent="0.2">
      <c r="A2935" s="6" t="s">
        <v>6105</v>
      </c>
      <c r="B2935" s="6" t="s">
        <v>6106</v>
      </c>
      <c r="C2935" s="6" t="s">
        <v>109</v>
      </c>
      <c r="D2935" s="6" t="s">
        <v>6107</v>
      </c>
      <c r="E2935" s="8" t="s">
        <v>62</v>
      </c>
      <c r="F2935" s="8">
        <v>0</v>
      </c>
      <c r="G2935" s="8">
        <v>3</v>
      </c>
      <c r="H2935" s="6" t="s">
        <v>344</v>
      </c>
      <c r="I2935" s="176" t="s">
        <v>11389</v>
      </c>
      <c r="J2935" s="176" t="s">
        <v>11389</v>
      </c>
      <c r="K2935" s="176" t="s">
        <v>11388</v>
      </c>
      <c r="L2935" s="8">
        <v>14</v>
      </c>
      <c r="M2935" s="116"/>
      <c r="P29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&lt;tr&gt;&lt;td&gt;62405-0400&lt;/td&gt;&lt;td&gt;Placing conserved topsoil, 150mm depth&lt;/td&gt;&lt;td&gt;m2&lt;/td&gt;&lt;td&gt;PLACING CONSERVED TOPSOIL, 6-INCH DEPTH&lt;/td&gt;&lt;td&gt;SQYD&lt;/td&gt;&lt;td&gt;0&lt;/td&gt;&lt;td&gt;3&lt;/td&gt;&lt;td&gt;N&lt;/td&gt;&lt;td&gt; &lt;/td&gt;&lt;td&gt;&lt;/td&gt;&lt;/tr&gt;</v>
      </c>
      <c r="Q2935" s="106" t="str">
        <f>IF(PayItems[[#This Row],[Date Added / Modified]]&gt;0,TEXT(PayItems[[#This Row],[Date Added / Modified]],"m/d/yyy"),"")</f>
        <v/>
      </c>
    </row>
    <row r="2936" spans="1:17" x14ac:dyDescent="0.2">
      <c r="A2936" s="6" t="s">
        <v>6108</v>
      </c>
      <c r="B2936" s="6" t="s">
        <v>6109</v>
      </c>
      <c r="C2936" s="6" t="s">
        <v>109</v>
      </c>
      <c r="D2936" s="6" t="s">
        <v>6110</v>
      </c>
      <c r="E2936" s="8" t="s">
        <v>62</v>
      </c>
      <c r="F2936" s="8">
        <v>0</v>
      </c>
      <c r="G2936" s="8">
        <v>3</v>
      </c>
      <c r="H2936" s="6" t="s">
        <v>344</v>
      </c>
      <c r="I2936" s="176" t="s">
        <v>11389</v>
      </c>
      <c r="J2936" s="176" t="s">
        <v>11389</v>
      </c>
      <c r="K2936" s="176" t="s">
        <v>11388</v>
      </c>
      <c r="L2936" s="8">
        <v>14</v>
      </c>
      <c r="M2936" s="116"/>
      <c r="P29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&lt;tr&gt;&lt;td&gt;62405-0500&lt;/td&gt;&lt;td&gt;Placing conserved topsoil, 200mm depth&lt;/td&gt;&lt;td&gt;m2&lt;/td&gt;&lt;td&gt;PLACING CONSERVED TOPSOIL, 8-INCH DEPTH&lt;/td&gt;&lt;td&gt;SQYD&lt;/td&gt;&lt;td&gt;0&lt;/td&gt;&lt;td&gt;3&lt;/td&gt;&lt;td&gt;N&lt;/td&gt;&lt;td&gt; &lt;/td&gt;&lt;td&gt;&lt;/td&gt;&lt;/tr&gt;</v>
      </c>
      <c r="Q2936" s="106" t="str">
        <f>IF(PayItems[[#This Row],[Date Added / Modified]]&gt;0,TEXT(PayItems[[#This Row],[Date Added / Modified]],"m/d/yyy"),"")</f>
        <v/>
      </c>
    </row>
    <row r="2937" spans="1:17" x14ac:dyDescent="0.2">
      <c r="A2937" s="6" t="s">
        <v>6111</v>
      </c>
      <c r="B2937" s="6" t="s">
        <v>6112</v>
      </c>
      <c r="C2937" s="6" t="s">
        <v>109</v>
      </c>
      <c r="D2937" s="6" t="s">
        <v>6113</v>
      </c>
      <c r="E2937" s="8" t="s">
        <v>62</v>
      </c>
      <c r="F2937" s="8">
        <v>0</v>
      </c>
      <c r="G2937" s="8">
        <v>3</v>
      </c>
      <c r="H2937" s="6" t="s">
        <v>344</v>
      </c>
      <c r="I2937" s="176" t="s">
        <v>11389</v>
      </c>
      <c r="J2937" s="176" t="s">
        <v>11389</v>
      </c>
      <c r="K2937" s="176" t="s">
        <v>11388</v>
      </c>
      <c r="L2937" s="8">
        <v>14</v>
      </c>
      <c r="M2937" s="116"/>
      <c r="P29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&lt;tr&gt;&lt;td&gt;62405-0600&lt;/td&gt;&lt;td&gt;Placing conserved topsoil, 250mm depth&lt;/td&gt;&lt;td&gt;m2&lt;/td&gt;&lt;td&gt;PLACING CONSERVED TOPSOIL, 10-INCH DEPTH&lt;/td&gt;&lt;td&gt;SQYD&lt;/td&gt;&lt;td&gt;0&lt;/td&gt;&lt;td&gt;3&lt;/td&gt;&lt;td&gt;N&lt;/td&gt;&lt;td&gt; &lt;/td&gt;&lt;td&gt;&lt;/td&gt;&lt;/tr&gt;</v>
      </c>
      <c r="Q2937" s="106" t="str">
        <f>IF(PayItems[[#This Row],[Date Added / Modified]]&gt;0,TEXT(PayItems[[#This Row],[Date Added / Modified]],"m/d/yyy"),"")</f>
        <v/>
      </c>
    </row>
    <row r="2938" spans="1:17" x14ac:dyDescent="0.2">
      <c r="A2938" s="6" t="s">
        <v>6114</v>
      </c>
      <c r="B2938" s="6" t="s">
        <v>6115</v>
      </c>
      <c r="C2938" s="6" t="s">
        <v>109</v>
      </c>
      <c r="D2938" s="6" t="s">
        <v>6116</v>
      </c>
      <c r="E2938" s="8" t="s">
        <v>62</v>
      </c>
      <c r="F2938" s="8">
        <v>0</v>
      </c>
      <c r="G2938" s="8">
        <v>3</v>
      </c>
      <c r="H2938" s="6" t="s">
        <v>344</v>
      </c>
      <c r="I2938" s="176" t="s">
        <v>11389</v>
      </c>
      <c r="J2938" s="176" t="s">
        <v>11389</v>
      </c>
      <c r="K2938" s="176" t="s">
        <v>11388</v>
      </c>
      <c r="L2938" s="8">
        <v>14</v>
      </c>
      <c r="M2938" s="116"/>
      <c r="P29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&lt;tr&gt;&lt;td&gt;62405-0700&lt;/td&gt;&lt;td&gt;Placing conserved topsoil, 300mm depth&lt;/td&gt;&lt;td&gt;m2&lt;/td&gt;&lt;td&gt;PLACING CONSERVED TOPSOIL, 12-INCH DEPTH&lt;/td&gt;&lt;td&gt;SQYD&lt;/td&gt;&lt;td&gt;0&lt;/td&gt;&lt;td&gt;3&lt;/td&gt;&lt;td&gt;N&lt;/td&gt;&lt;td&gt; &lt;/td&gt;&lt;td&gt;&lt;/td&gt;&lt;/tr&gt;</v>
      </c>
      <c r="Q2938" s="106" t="str">
        <f>IF(PayItems[[#This Row],[Date Added / Modified]]&gt;0,TEXT(PayItems[[#This Row],[Date Added / Modified]],"m/d/yyy"),"")</f>
        <v/>
      </c>
    </row>
    <row r="2939" spans="1:17" x14ac:dyDescent="0.2">
      <c r="A2939" s="106" t="s">
        <v>11049</v>
      </c>
      <c r="B2939" s="106" t="s">
        <v>6125</v>
      </c>
      <c r="C2939" s="88" t="s">
        <v>109</v>
      </c>
      <c r="D2939" s="106" t="s">
        <v>6126</v>
      </c>
      <c r="E2939" s="104" t="s">
        <v>62</v>
      </c>
      <c r="F2939" s="104">
        <v>0</v>
      </c>
      <c r="G2939" s="104">
        <v>3</v>
      </c>
      <c r="H2939" s="88" t="s">
        <v>344</v>
      </c>
      <c r="I2939" s="176" t="s">
        <v>11389</v>
      </c>
      <c r="J2939" s="176" t="s">
        <v>11389</v>
      </c>
      <c r="K2939" s="176" t="s">
        <v>11388</v>
      </c>
      <c r="L2939" s="104">
        <v>14</v>
      </c>
      <c r="M2939" s="116">
        <v>43325</v>
      </c>
      <c r="N2939" s="106" t="s">
        <v>9977</v>
      </c>
      <c r="O2939" s="88"/>
      <c r="P29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&lt;tr&gt;&lt;td&gt;62405-1300&lt;/td&gt;&lt;td&gt;Placing conserved topsoil, 600mm depth&lt;/td&gt;&lt;td&gt;m2&lt;/td&gt;&lt;td&gt;PLACING CONSERVED TOPSOIL, 24-INCH DEPTH&lt;/td&gt;&lt;td&gt;SQYD&lt;/td&gt;&lt;td&gt;0&lt;/td&gt;&lt;td&gt;3&lt;/td&gt;&lt;td&gt;N&lt;/td&gt;&lt;td&gt;8/13/2018&lt;/td&gt;&lt;td&gt;&lt;/td&gt;&lt;/tr&gt;</v>
      </c>
      <c r="Q2939" s="106" t="str">
        <f>IF(PayItems[[#This Row],[Date Added / Modified]]&gt;0,TEXT(PayItems[[#This Row],[Date Added / Modified]],"m/d/yyy"),"")</f>
        <v>8/13/2018</v>
      </c>
    </row>
    <row r="2940" spans="1:17" x14ac:dyDescent="0.2">
      <c r="A2940" s="6" t="s">
        <v>6117</v>
      </c>
      <c r="B2940" s="6" t="s">
        <v>6097</v>
      </c>
      <c r="C2940" s="6" t="s">
        <v>108</v>
      </c>
      <c r="D2940" s="6" t="s">
        <v>6098</v>
      </c>
      <c r="E2940" s="8" t="s">
        <v>61</v>
      </c>
      <c r="F2940" s="8">
        <v>1</v>
      </c>
      <c r="G2940" s="8">
        <v>3</v>
      </c>
      <c r="H2940" s="6" t="s">
        <v>344</v>
      </c>
      <c r="I2940" s="176" t="s">
        <v>11389</v>
      </c>
      <c r="J2940" s="176" t="s">
        <v>11389</v>
      </c>
      <c r="K2940" s="176" t="s">
        <v>11388</v>
      </c>
      <c r="L2940" s="8">
        <v>14</v>
      </c>
      <c r="M2940" s="116"/>
      <c r="P29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&lt;tr&gt;&lt;td&gt;62406-0100&lt;/td&gt;&lt;td&gt;Placing conserved topsoil, 50mm depth&lt;/td&gt;&lt;td&gt;ha&lt;/td&gt;&lt;td&gt;PLACING CONSERVED TOPSOIL, 2-INCH DEPTH&lt;/td&gt;&lt;td&gt;ACRE&lt;/td&gt;&lt;td&gt;1&lt;/td&gt;&lt;td&gt;3&lt;/td&gt;&lt;td&gt;N&lt;/td&gt;&lt;td&gt; &lt;/td&gt;&lt;td&gt;&lt;/td&gt;&lt;/tr&gt;</v>
      </c>
      <c r="Q2940" s="106" t="str">
        <f>IF(PayItems[[#This Row],[Date Added / Modified]]&gt;0,TEXT(PayItems[[#This Row],[Date Added / Modified]],"m/d/yyy"),"")</f>
        <v/>
      </c>
    </row>
    <row r="2941" spans="1:17" x14ac:dyDescent="0.2">
      <c r="A2941" s="6" t="s">
        <v>6118</v>
      </c>
      <c r="B2941" s="6" t="s">
        <v>6100</v>
      </c>
      <c r="C2941" s="6" t="s">
        <v>108</v>
      </c>
      <c r="D2941" s="6" t="s">
        <v>6101</v>
      </c>
      <c r="E2941" s="8" t="s">
        <v>61</v>
      </c>
      <c r="F2941" s="8">
        <v>1</v>
      </c>
      <c r="G2941" s="8">
        <v>3</v>
      </c>
      <c r="H2941" s="6" t="s">
        <v>344</v>
      </c>
      <c r="I2941" s="176" t="s">
        <v>11389</v>
      </c>
      <c r="J2941" s="176" t="s">
        <v>11389</v>
      </c>
      <c r="K2941" s="176" t="s">
        <v>11388</v>
      </c>
      <c r="L2941" s="8">
        <v>14</v>
      </c>
      <c r="M2941" s="116"/>
      <c r="P29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&lt;tr&gt;&lt;td&gt;62406-0200&lt;/td&gt;&lt;td&gt;Placing conserved topsoil, 75mm depth&lt;/td&gt;&lt;td&gt;ha&lt;/td&gt;&lt;td&gt;PLACING CONSERVED TOPSOIL, 3-INCH DEPTH&lt;/td&gt;&lt;td&gt;ACRE&lt;/td&gt;&lt;td&gt;1&lt;/td&gt;&lt;td&gt;3&lt;/td&gt;&lt;td&gt;N&lt;/td&gt;&lt;td&gt; &lt;/td&gt;&lt;td&gt;&lt;/td&gt;&lt;/tr&gt;</v>
      </c>
      <c r="Q2941" s="106" t="str">
        <f>IF(PayItems[[#This Row],[Date Added / Modified]]&gt;0,TEXT(PayItems[[#This Row],[Date Added / Modified]],"m/d/yyy"),"")</f>
        <v/>
      </c>
    </row>
    <row r="2942" spans="1:17" x14ac:dyDescent="0.2">
      <c r="A2942" s="6" t="s">
        <v>6119</v>
      </c>
      <c r="B2942" s="6" t="s">
        <v>6103</v>
      </c>
      <c r="C2942" s="6" t="s">
        <v>108</v>
      </c>
      <c r="D2942" s="6" t="s">
        <v>6104</v>
      </c>
      <c r="E2942" s="8" t="s">
        <v>61</v>
      </c>
      <c r="F2942" s="8">
        <v>1</v>
      </c>
      <c r="G2942" s="8">
        <v>3</v>
      </c>
      <c r="H2942" s="6" t="s">
        <v>344</v>
      </c>
      <c r="I2942" s="176" t="s">
        <v>11389</v>
      </c>
      <c r="J2942" s="176" t="s">
        <v>11389</v>
      </c>
      <c r="K2942" s="176" t="s">
        <v>11388</v>
      </c>
      <c r="L2942" s="8">
        <v>14</v>
      </c>
      <c r="M2942" s="116"/>
      <c r="P29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&lt;tr&gt;&lt;td&gt;62406-0300&lt;/td&gt;&lt;td&gt;Placing conserved topsoil, 100mm depth&lt;/td&gt;&lt;td&gt;ha&lt;/td&gt;&lt;td&gt;PLACING CONSERVED TOPSOIL, 4-INCH DEPTH&lt;/td&gt;&lt;td&gt;ACRE&lt;/td&gt;&lt;td&gt;1&lt;/td&gt;&lt;td&gt;3&lt;/td&gt;&lt;td&gt;N&lt;/td&gt;&lt;td&gt; &lt;/td&gt;&lt;td&gt;&lt;/td&gt;&lt;/tr&gt;</v>
      </c>
      <c r="Q2942" s="106" t="str">
        <f>IF(PayItems[[#This Row],[Date Added / Modified]]&gt;0,TEXT(PayItems[[#This Row],[Date Added / Modified]],"m/d/yyy"),"")</f>
        <v/>
      </c>
    </row>
    <row r="2943" spans="1:17" x14ac:dyDescent="0.2">
      <c r="A2943" s="6" t="s">
        <v>8600</v>
      </c>
      <c r="B2943" s="6" t="s">
        <v>8601</v>
      </c>
      <c r="C2943" s="6" t="s">
        <v>108</v>
      </c>
      <c r="D2943" s="6" t="s">
        <v>8602</v>
      </c>
      <c r="E2943" s="8" t="s">
        <v>61</v>
      </c>
      <c r="F2943" s="8">
        <v>1</v>
      </c>
      <c r="G2943" s="8">
        <v>3</v>
      </c>
      <c r="H2943" s="6" t="s">
        <v>344</v>
      </c>
      <c r="I2943" s="176" t="s">
        <v>11389</v>
      </c>
      <c r="J2943" s="176" t="s">
        <v>11389</v>
      </c>
      <c r="K2943" s="176" t="s">
        <v>11388</v>
      </c>
      <c r="L2943" s="8">
        <v>14</v>
      </c>
      <c r="M2943" s="116"/>
      <c r="P29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&lt;tr&gt;&lt;td&gt;62406-0350&lt;/td&gt;&lt;td&gt;Placing conserved topsoil, 125mm depth&lt;/td&gt;&lt;td&gt;ha&lt;/td&gt;&lt;td&gt;PLACING CONSERVED TOPSOIL, 5-INCH DEPTH&lt;/td&gt;&lt;td&gt;ACRE&lt;/td&gt;&lt;td&gt;1&lt;/td&gt;&lt;td&gt;3&lt;/td&gt;&lt;td&gt;N&lt;/td&gt;&lt;td&gt; &lt;/td&gt;&lt;td&gt;&lt;/td&gt;&lt;/tr&gt;</v>
      </c>
      <c r="Q2943" s="106" t="str">
        <f>IF(PayItems[[#This Row],[Date Added / Modified]]&gt;0,TEXT(PayItems[[#This Row],[Date Added / Modified]],"m/d/yyy"),"")</f>
        <v/>
      </c>
    </row>
    <row r="2944" spans="1:17" x14ac:dyDescent="0.2">
      <c r="A2944" s="6" t="s">
        <v>6120</v>
      </c>
      <c r="B2944" s="6" t="s">
        <v>6106</v>
      </c>
      <c r="C2944" s="6" t="s">
        <v>108</v>
      </c>
      <c r="D2944" s="6" t="s">
        <v>6107</v>
      </c>
      <c r="E2944" s="8" t="s">
        <v>61</v>
      </c>
      <c r="F2944" s="8">
        <v>1</v>
      </c>
      <c r="G2944" s="8">
        <v>3</v>
      </c>
      <c r="H2944" s="6" t="s">
        <v>344</v>
      </c>
      <c r="I2944" s="176" t="s">
        <v>11389</v>
      </c>
      <c r="J2944" s="176" t="s">
        <v>11389</v>
      </c>
      <c r="K2944" s="176" t="s">
        <v>11388</v>
      </c>
      <c r="L2944" s="8">
        <v>14</v>
      </c>
      <c r="M2944" s="116"/>
      <c r="P29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&lt;tr&gt;&lt;td&gt;62406-0400&lt;/td&gt;&lt;td&gt;Placing conserved topsoil, 150mm depth&lt;/td&gt;&lt;td&gt;ha&lt;/td&gt;&lt;td&gt;PLACING CONSERVED TOPSOIL, 6-INCH DEPTH&lt;/td&gt;&lt;td&gt;ACRE&lt;/td&gt;&lt;td&gt;1&lt;/td&gt;&lt;td&gt;3&lt;/td&gt;&lt;td&gt;N&lt;/td&gt;&lt;td&gt; &lt;/td&gt;&lt;td&gt;&lt;/td&gt;&lt;/tr&gt;</v>
      </c>
      <c r="Q2944" s="106" t="str">
        <f>IF(PayItems[[#This Row],[Date Added / Modified]]&gt;0,TEXT(PayItems[[#This Row],[Date Added / Modified]],"m/d/yyy"),"")</f>
        <v/>
      </c>
    </row>
    <row r="2945" spans="1:17" x14ac:dyDescent="0.2">
      <c r="A2945" s="6" t="s">
        <v>6121</v>
      </c>
      <c r="B2945" s="6" t="s">
        <v>6109</v>
      </c>
      <c r="C2945" s="6" t="s">
        <v>108</v>
      </c>
      <c r="D2945" s="6" t="s">
        <v>6110</v>
      </c>
      <c r="E2945" s="8" t="s">
        <v>61</v>
      </c>
      <c r="F2945" s="8">
        <v>1</v>
      </c>
      <c r="G2945" s="8">
        <v>3</v>
      </c>
      <c r="H2945" s="6" t="s">
        <v>344</v>
      </c>
      <c r="I2945" s="176" t="s">
        <v>11389</v>
      </c>
      <c r="J2945" s="176" t="s">
        <v>11389</v>
      </c>
      <c r="K2945" s="176" t="s">
        <v>11388</v>
      </c>
      <c r="L2945" s="8">
        <v>14</v>
      </c>
      <c r="M2945" s="116"/>
      <c r="P29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&lt;tr&gt;&lt;td&gt;62406-0500&lt;/td&gt;&lt;td&gt;Placing conserved topsoil, 200mm depth&lt;/td&gt;&lt;td&gt;ha&lt;/td&gt;&lt;td&gt;PLACING CONSERVED TOPSOIL, 8-INCH DEPTH&lt;/td&gt;&lt;td&gt;ACRE&lt;/td&gt;&lt;td&gt;1&lt;/td&gt;&lt;td&gt;3&lt;/td&gt;&lt;td&gt;N&lt;/td&gt;&lt;td&gt; &lt;/td&gt;&lt;td&gt;&lt;/td&gt;&lt;/tr&gt;</v>
      </c>
      <c r="Q2945" s="106" t="str">
        <f>IF(PayItems[[#This Row],[Date Added / Modified]]&gt;0,TEXT(PayItems[[#This Row],[Date Added / Modified]],"m/d/yyy"),"")</f>
        <v/>
      </c>
    </row>
    <row r="2946" spans="1:17" x14ac:dyDescent="0.2">
      <c r="A2946" s="6" t="s">
        <v>6122</v>
      </c>
      <c r="B2946" s="6" t="s">
        <v>6112</v>
      </c>
      <c r="C2946" s="6" t="s">
        <v>108</v>
      </c>
      <c r="D2946" s="6" t="s">
        <v>6113</v>
      </c>
      <c r="E2946" s="8" t="s">
        <v>61</v>
      </c>
      <c r="F2946" s="8">
        <v>1</v>
      </c>
      <c r="G2946" s="8">
        <v>3</v>
      </c>
      <c r="H2946" s="6" t="s">
        <v>344</v>
      </c>
      <c r="I2946" s="176" t="s">
        <v>11389</v>
      </c>
      <c r="J2946" s="176" t="s">
        <v>11389</v>
      </c>
      <c r="K2946" s="176" t="s">
        <v>11388</v>
      </c>
      <c r="L2946" s="8">
        <v>14</v>
      </c>
      <c r="M2946" s="116"/>
      <c r="P29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&lt;tr&gt;&lt;td&gt;62406-0600&lt;/td&gt;&lt;td&gt;Placing conserved topsoil, 250mm depth&lt;/td&gt;&lt;td&gt;ha&lt;/td&gt;&lt;td&gt;PLACING CONSERVED TOPSOIL, 10-INCH DEPTH&lt;/td&gt;&lt;td&gt;ACRE&lt;/td&gt;&lt;td&gt;1&lt;/td&gt;&lt;td&gt;3&lt;/td&gt;&lt;td&gt;N&lt;/td&gt;&lt;td&gt; &lt;/td&gt;&lt;td&gt;&lt;/td&gt;&lt;/tr&gt;</v>
      </c>
      <c r="Q2946" s="106" t="str">
        <f>IF(PayItems[[#This Row],[Date Added / Modified]]&gt;0,TEXT(PayItems[[#This Row],[Date Added / Modified]],"m/d/yyy"),"")</f>
        <v/>
      </c>
    </row>
    <row r="2947" spans="1:17" x14ac:dyDescent="0.2">
      <c r="A2947" s="6" t="s">
        <v>6123</v>
      </c>
      <c r="B2947" s="6" t="s">
        <v>6115</v>
      </c>
      <c r="C2947" s="6" t="s">
        <v>108</v>
      </c>
      <c r="D2947" s="6" t="s">
        <v>6116</v>
      </c>
      <c r="E2947" s="8" t="s">
        <v>61</v>
      </c>
      <c r="F2947" s="8">
        <v>1</v>
      </c>
      <c r="G2947" s="8">
        <v>3</v>
      </c>
      <c r="H2947" s="6" t="s">
        <v>344</v>
      </c>
      <c r="I2947" s="176" t="s">
        <v>11389</v>
      </c>
      <c r="J2947" s="176" t="s">
        <v>11389</v>
      </c>
      <c r="K2947" s="176" t="s">
        <v>11388</v>
      </c>
      <c r="L2947" s="8">
        <v>14</v>
      </c>
      <c r="M2947" s="116"/>
      <c r="P29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&lt;tr&gt;&lt;td&gt;62406-0700&lt;/td&gt;&lt;td&gt;Placing conserved topsoil, 300mm depth&lt;/td&gt;&lt;td&gt;ha&lt;/td&gt;&lt;td&gt;PLACING CONSERVED TOPSOIL, 12-INCH DEPTH&lt;/td&gt;&lt;td&gt;ACRE&lt;/td&gt;&lt;td&gt;1&lt;/td&gt;&lt;td&gt;3&lt;/td&gt;&lt;td&gt;N&lt;/td&gt;&lt;td&gt; &lt;/td&gt;&lt;td&gt;&lt;/td&gt;&lt;/tr&gt;</v>
      </c>
      <c r="Q2947" s="106" t="str">
        <f>IF(PayItems[[#This Row],[Date Added / Modified]]&gt;0,TEXT(PayItems[[#This Row],[Date Added / Modified]],"m/d/yyy"),"")</f>
        <v/>
      </c>
    </row>
    <row r="2948" spans="1:17" x14ac:dyDescent="0.2">
      <c r="A2948" s="6" t="s">
        <v>6124</v>
      </c>
      <c r="B2948" s="6" t="s">
        <v>6125</v>
      </c>
      <c r="C2948" s="6" t="s">
        <v>108</v>
      </c>
      <c r="D2948" s="6" t="s">
        <v>6126</v>
      </c>
      <c r="E2948" s="8" t="s">
        <v>61</v>
      </c>
      <c r="F2948" s="8">
        <v>1</v>
      </c>
      <c r="G2948" s="8">
        <v>3</v>
      </c>
      <c r="H2948" s="6" t="s">
        <v>344</v>
      </c>
      <c r="I2948" s="176" t="s">
        <v>11389</v>
      </c>
      <c r="J2948" s="176" t="s">
        <v>11389</v>
      </c>
      <c r="K2948" s="176" t="s">
        <v>11388</v>
      </c>
      <c r="L2948" s="8">
        <v>14</v>
      </c>
      <c r="M2948" s="116"/>
      <c r="P29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&lt;tr&gt;&lt;td&gt;62406-1300&lt;/td&gt;&lt;td&gt;Placing conserved topsoil, 600mm depth&lt;/td&gt;&lt;td&gt;ha&lt;/td&gt;&lt;td&gt;PLACING CONSERVED TOPSOIL, 24-INCH DEPTH&lt;/td&gt;&lt;td&gt;ACRE&lt;/td&gt;&lt;td&gt;1&lt;/td&gt;&lt;td&gt;3&lt;/td&gt;&lt;td&gt;N&lt;/td&gt;&lt;td&gt; &lt;/td&gt;&lt;td&gt;&lt;/td&gt;&lt;/tr&gt;</v>
      </c>
      <c r="Q2948" s="106" t="str">
        <f>IF(PayItems[[#This Row],[Date Added / Modified]]&gt;0,TEXT(PayItems[[#This Row],[Date Added / Modified]],"m/d/yyy"),"")</f>
        <v/>
      </c>
    </row>
    <row r="2949" spans="1:17" x14ac:dyDescent="0.2">
      <c r="A2949" s="6" t="s">
        <v>6127</v>
      </c>
      <c r="B2949" s="6" t="s">
        <v>9664</v>
      </c>
      <c r="C2949" s="6" t="s">
        <v>113</v>
      </c>
      <c r="D2949" s="6" t="s">
        <v>10663</v>
      </c>
      <c r="E2949" s="8" t="s">
        <v>65</v>
      </c>
      <c r="F2949" s="8">
        <v>0</v>
      </c>
      <c r="G2949" s="8">
        <v>3</v>
      </c>
      <c r="H2949" s="6" t="s">
        <v>344</v>
      </c>
      <c r="I2949" s="176" t="s">
        <v>11389</v>
      </c>
      <c r="J2949" s="176" t="s">
        <v>11389</v>
      </c>
      <c r="K2949" s="176" t="s">
        <v>11388</v>
      </c>
      <c r="L2949" s="8">
        <v>14</v>
      </c>
      <c r="M2949" s="116"/>
      <c r="P29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&lt;tr&gt;&lt;td&gt;62407-0000&lt;/td&gt;&lt;td&gt;Placing conserved topsoil&lt;/td&gt;&lt;td&gt;m3&lt;/td&gt;&lt;td&gt;PLACING CONSERVED TOPSOIL&lt;/td&gt;&lt;td&gt;CUYD&lt;/td&gt;&lt;td&gt;0&lt;/td&gt;&lt;td&gt;3&lt;/td&gt;&lt;td&gt;N&lt;/td&gt;&lt;td&gt; &lt;/td&gt;&lt;td&gt;&lt;/td&gt;&lt;/tr&gt;</v>
      </c>
      <c r="Q2949" s="106" t="str">
        <f>IF(PayItems[[#This Row],[Date Added / Modified]]&gt;0,TEXT(PayItems[[#This Row],[Date Added / Modified]],"m/d/yyy"),"")</f>
        <v/>
      </c>
    </row>
    <row r="2950" spans="1:17" x14ac:dyDescent="0.2">
      <c r="A2950" s="6" t="s">
        <v>6128</v>
      </c>
      <c r="B2950" s="6" t="s">
        <v>9664</v>
      </c>
      <c r="C2950" s="6" t="s">
        <v>124</v>
      </c>
      <c r="D2950" s="6" t="s">
        <v>10663</v>
      </c>
      <c r="E2950" s="8" t="s">
        <v>66</v>
      </c>
      <c r="F2950" s="8">
        <v>0</v>
      </c>
      <c r="G2950" s="8">
        <v>3</v>
      </c>
      <c r="H2950" s="6" t="s">
        <v>344</v>
      </c>
      <c r="I2950" s="176" t="s">
        <v>11389</v>
      </c>
      <c r="J2950" s="176" t="s">
        <v>11389</v>
      </c>
      <c r="K2950" s="176" t="s">
        <v>11388</v>
      </c>
      <c r="L2950" s="8">
        <v>14</v>
      </c>
      <c r="M2950" s="116"/>
      <c r="P29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&lt;tr&gt;&lt;td&gt;62408-0000&lt;/td&gt;&lt;td&gt;Placing conserved topsoil&lt;/td&gt;&lt;td&gt;t&lt;/td&gt;&lt;td&gt;PLACING CONSERVED TOPSOIL&lt;/td&gt;&lt;td&gt;TON&lt;/td&gt;&lt;td&gt;0&lt;/td&gt;&lt;td&gt;3&lt;/td&gt;&lt;td&gt;N&lt;/td&gt;&lt;td&gt; &lt;/td&gt;&lt;td&gt;&lt;/td&gt;&lt;/tr&gt;</v>
      </c>
      <c r="Q2950" s="106" t="str">
        <f>IF(PayItems[[#This Row],[Date Added / Modified]]&gt;0,TEXT(PayItems[[#This Row],[Date Added / Modified]],"m/d/yyy"),"")</f>
        <v/>
      </c>
    </row>
    <row r="2951" spans="1:17" s="88" customFormat="1" x14ac:dyDescent="0.2">
      <c r="A2951" s="6" t="s">
        <v>6129</v>
      </c>
      <c r="B2951" s="6" t="s">
        <v>8965</v>
      </c>
      <c r="C2951" s="6" t="s">
        <v>113</v>
      </c>
      <c r="D2951" s="6" t="s">
        <v>10664</v>
      </c>
      <c r="E2951" s="8" t="s">
        <v>65</v>
      </c>
      <c r="F2951" s="8">
        <v>0</v>
      </c>
      <c r="G2951" s="8">
        <v>3</v>
      </c>
      <c r="H2951" s="6" t="s">
        <v>344</v>
      </c>
      <c r="I2951" s="176" t="s">
        <v>11389</v>
      </c>
      <c r="J2951" s="176" t="s">
        <v>11389</v>
      </c>
      <c r="K2951" s="176" t="s">
        <v>11388</v>
      </c>
      <c r="L2951" s="8">
        <v>14</v>
      </c>
      <c r="M2951" s="116"/>
      <c r="N2951" s="6"/>
      <c r="O2951" s="6"/>
      <c r="P29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&lt;tr&gt;&lt;td&gt;62409-0000&lt;/td&gt;&lt;td&gt;Placing manufactured topsoil&lt;/td&gt;&lt;td&gt;m3&lt;/td&gt;&lt;td&gt;PLACING MANUFACTURED TOPSOIL&lt;/td&gt;&lt;td&gt;CUYD&lt;/td&gt;&lt;td&gt;0&lt;/td&gt;&lt;td&gt;3&lt;/td&gt;&lt;td&gt;N&lt;/td&gt;&lt;td&gt; &lt;/td&gt;&lt;td&gt;&lt;/td&gt;&lt;/tr&gt;</v>
      </c>
      <c r="Q2951" s="106" t="str">
        <f>IF(PayItems[[#This Row],[Date Added / Modified]]&gt;0,TEXT(PayItems[[#This Row],[Date Added / Modified]],"m/d/yyy"),"")</f>
        <v/>
      </c>
    </row>
    <row r="2952" spans="1:17" s="88" customFormat="1" x14ac:dyDescent="0.2">
      <c r="A2952" s="6" t="s">
        <v>6130</v>
      </c>
      <c r="B2952" s="6" t="s">
        <v>8965</v>
      </c>
      <c r="C2952" s="6" t="s">
        <v>109</v>
      </c>
      <c r="D2952" s="6" t="s">
        <v>10664</v>
      </c>
      <c r="E2952" s="8" t="s">
        <v>62</v>
      </c>
      <c r="F2952" s="8">
        <v>0</v>
      </c>
      <c r="G2952" s="8">
        <v>3</v>
      </c>
      <c r="H2952" s="6" t="s">
        <v>344</v>
      </c>
      <c r="I2952" s="176" t="s">
        <v>11389</v>
      </c>
      <c r="J2952" s="176" t="s">
        <v>11389</v>
      </c>
      <c r="K2952" s="176" t="s">
        <v>11388</v>
      </c>
      <c r="L2952" s="8">
        <v>14</v>
      </c>
      <c r="M2952" s="116"/>
      <c r="N2952" s="6"/>
      <c r="O2952" s="6"/>
      <c r="P29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&lt;tr&gt;&lt;td&gt;62410-0000&lt;/td&gt;&lt;td&gt;Placing manufactured topsoil&lt;/td&gt;&lt;td&gt;m2&lt;/td&gt;&lt;td&gt;PLACING MANUFACTURED TOPSOIL&lt;/td&gt;&lt;td&gt;SQYD&lt;/td&gt;&lt;td&gt;0&lt;/td&gt;&lt;td&gt;3&lt;/td&gt;&lt;td&gt;N&lt;/td&gt;&lt;td&gt; &lt;/td&gt;&lt;td&gt;&lt;/td&gt;&lt;/tr&gt;</v>
      </c>
      <c r="Q2952" s="55" t="str">
        <f>IF(PayItems[[#This Row],[Date Added / Modified]]&gt;0,TEXT(PayItems[[#This Row],[Date Added / Modified]],"m/d/yyy"),"")</f>
        <v/>
      </c>
    </row>
    <row r="2953" spans="1:17" x14ac:dyDescent="0.2">
      <c r="A2953" s="106" t="s">
        <v>10895</v>
      </c>
      <c r="B2953" s="106" t="s">
        <v>10896</v>
      </c>
      <c r="C2953" s="106" t="s">
        <v>109</v>
      </c>
      <c r="D2953" s="106" t="s">
        <v>10897</v>
      </c>
      <c r="E2953" s="45" t="s">
        <v>62</v>
      </c>
      <c r="F2953" s="45">
        <v>0</v>
      </c>
      <c r="G2953" s="45">
        <v>3</v>
      </c>
      <c r="H2953" s="106" t="s">
        <v>344</v>
      </c>
      <c r="I2953" s="176" t="s">
        <v>11389</v>
      </c>
      <c r="J2953" s="176" t="s">
        <v>11389</v>
      </c>
      <c r="K2953" s="176" t="s">
        <v>11388</v>
      </c>
      <c r="L2953" s="45">
        <v>14</v>
      </c>
      <c r="M2953" s="116">
        <v>42849</v>
      </c>
      <c r="N2953" s="106" t="s">
        <v>9971</v>
      </c>
      <c r="O2953" s="106"/>
      <c r="P2953"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&lt;tr&gt;&lt;td&gt;62411-0350&lt;/td&gt;&lt;td&gt;Placing Government-furnished topsoil, 125mm depth&lt;/td&gt;&lt;td&gt;m2&lt;/td&gt;&lt;td&gt;PLACING GOVERNMENT-FURNISHED TOPSOIL, 5-INCH DEPTH&lt;/td&gt;&lt;td&gt;SQYD&lt;/td&gt;&lt;td&gt;0&lt;/td&gt;&lt;td&gt;3&lt;/td&gt;&lt;td&gt;N&lt;/td&gt;&lt;td&gt;4/24/2017&lt;/td&gt;&lt;td&gt;&lt;/td&gt;&lt;/tr&gt;</v>
      </c>
      <c r="Q2953" s="55" t="str">
        <f>IF(PayItems[[#This Row],[Date Added / Modified]]&gt;0,TEXT(PayItems[[#This Row],[Date Added / Modified]],"m/d/yyy"),"")</f>
        <v>4/24/2017</v>
      </c>
    </row>
    <row r="2954" spans="1:17" x14ac:dyDescent="0.2">
      <c r="A2954" s="6" t="s">
        <v>9665</v>
      </c>
      <c r="B2954" s="6" t="s">
        <v>8966</v>
      </c>
      <c r="C2954" s="6" t="s">
        <v>113</v>
      </c>
      <c r="D2954" s="6" t="s">
        <v>9666</v>
      </c>
      <c r="E2954" s="8" t="s">
        <v>65</v>
      </c>
      <c r="F2954" s="8">
        <v>0</v>
      </c>
      <c r="G2954" s="8">
        <v>3</v>
      </c>
      <c r="H2954" s="6" t="s">
        <v>344</v>
      </c>
      <c r="I2954" s="176" t="s">
        <v>11389</v>
      </c>
      <c r="J2954" s="176" t="s">
        <v>11389</v>
      </c>
      <c r="K2954" s="176" t="s">
        <v>11388</v>
      </c>
      <c r="L2954" s="8">
        <v>14</v>
      </c>
      <c r="M2954" s="116"/>
      <c r="P29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&lt;tr&gt;&lt;td&gt;62415-0000&lt;/td&gt;&lt;td&gt;Conserve and place forest duff&lt;/td&gt;&lt;td&gt;m3&lt;/td&gt;&lt;td&gt;CONSERVE AND PLACE FOREST DUFF&lt;/td&gt;&lt;td&gt;CUYD&lt;/td&gt;&lt;td&gt;0&lt;/td&gt;&lt;td&gt;3&lt;/td&gt;&lt;td&gt;N&lt;/td&gt;&lt;td&gt; &lt;/td&gt;&lt;td&gt;&lt;/td&gt;&lt;/tr&gt;</v>
      </c>
      <c r="Q2954" s="106" t="str">
        <f>IF(PayItems[[#This Row],[Date Added / Modified]]&gt;0,TEXT(PayItems[[#This Row],[Date Added / Modified]],"m/d/yyy"),"")</f>
        <v/>
      </c>
    </row>
    <row r="2955" spans="1:17" x14ac:dyDescent="0.2">
      <c r="A2955" s="6" t="s">
        <v>6131</v>
      </c>
      <c r="B2955" s="6" t="s">
        <v>6132</v>
      </c>
      <c r="C2955" s="6" t="s">
        <v>108</v>
      </c>
      <c r="D2955" s="6" t="s">
        <v>6133</v>
      </c>
      <c r="E2955" s="8" t="s">
        <v>61</v>
      </c>
      <c r="F2955" s="8">
        <v>1</v>
      </c>
      <c r="G2955" s="8">
        <v>3</v>
      </c>
      <c r="H2955" s="6" t="s">
        <v>344</v>
      </c>
      <c r="I2955" s="176" t="s">
        <v>11389</v>
      </c>
      <c r="J2955" s="176" t="s">
        <v>11389</v>
      </c>
      <c r="K2955" s="176" t="s">
        <v>11388</v>
      </c>
      <c r="L2955" s="8">
        <v>14</v>
      </c>
      <c r="M2955" s="116"/>
      <c r="P29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&lt;tr&gt;&lt;td&gt;62501-0000&lt;/td&gt;&lt;td&gt;Turf establishment&lt;/td&gt;&lt;td&gt;ha&lt;/td&gt;&lt;td&gt;TURF ESTABLISHMENT&lt;/td&gt;&lt;td&gt;ACRE&lt;/td&gt;&lt;td&gt;1&lt;/td&gt;&lt;td&gt;3&lt;/td&gt;&lt;td&gt;N&lt;/td&gt;&lt;td&gt; &lt;/td&gt;&lt;td&gt;&lt;/td&gt;&lt;/tr&gt;</v>
      </c>
      <c r="Q2955" s="106" t="str">
        <f>IF(PayItems[[#This Row],[Date Added / Modified]]&gt;0,TEXT(PayItems[[#This Row],[Date Added / Modified]],"m/d/yyy"),"")</f>
        <v/>
      </c>
    </row>
    <row r="2956" spans="1:17" x14ac:dyDescent="0.2">
      <c r="A2956" s="6" t="s">
        <v>6134</v>
      </c>
      <c r="B2956" s="6" t="s">
        <v>6132</v>
      </c>
      <c r="C2956" s="6" t="s">
        <v>109</v>
      </c>
      <c r="D2956" s="6" t="s">
        <v>6133</v>
      </c>
      <c r="E2956" s="8" t="s">
        <v>62</v>
      </c>
      <c r="F2956" s="8">
        <v>0</v>
      </c>
      <c r="G2956" s="8">
        <v>3</v>
      </c>
      <c r="H2956" s="6" t="s">
        <v>344</v>
      </c>
      <c r="I2956" s="176" t="s">
        <v>11389</v>
      </c>
      <c r="J2956" s="176" t="s">
        <v>11389</v>
      </c>
      <c r="K2956" s="176" t="s">
        <v>11388</v>
      </c>
      <c r="L2956" s="8">
        <v>14</v>
      </c>
      <c r="M2956" s="116"/>
      <c r="P29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&lt;tr&gt;&lt;td&gt;62502-0000&lt;/td&gt;&lt;td&gt;Turf establishment&lt;/td&gt;&lt;td&gt;m2&lt;/td&gt;&lt;td&gt;TURF ESTABLISHMENT&lt;/td&gt;&lt;td&gt;SQYD&lt;/td&gt;&lt;td&gt;0&lt;/td&gt;&lt;td&gt;3&lt;/td&gt;&lt;td&gt;N&lt;/td&gt;&lt;td&gt; &lt;/td&gt;&lt;td&gt;&lt;/td&gt;&lt;/tr&gt;</v>
      </c>
      <c r="Q2956" s="106" t="str">
        <f>IF(PayItems[[#This Row],[Date Added / Modified]]&gt;0,TEXT(PayItems[[#This Row],[Date Added / Modified]],"m/d/yyy"),"")</f>
        <v/>
      </c>
    </row>
    <row r="2957" spans="1:17" x14ac:dyDescent="0.2">
      <c r="A2957" s="6" t="s">
        <v>6135</v>
      </c>
      <c r="B2957" s="6" t="s">
        <v>6132</v>
      </c>
      <c r="C2957" s="6" t="s">
        <v>111</v>
      </c>
      <c r="D2957" s="6" t="s">
        <v>6133</v>
      </c>
      <c r="E2957" s="8" t="s">
        <v>64</v>
      </c>
      <c r="F2957" s="8">
        <v>0</v>
      </c>
      <c r="G2957" s="8">
        <v>3</v>
      </c>
      <c r="H2957" s="6" t="s">
        <v>344</v>
      </c>
      <c r="I2957" s="176" t="s">
        <v>11389</v>
      </c>
      <c r="J2957" s="176" t="s">
        <v>11389</v>
      </c>
      <c r="K2957" s="176" t="s">
        <v>11388</v>
      </c>
      <c r="L2957" s="8">
        <v>14</v>
      </c>
      <c r="M2957" s="116"/>
      <c r="P29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&lt;tr&gt;&lt;td&gt;62503-0000&lt;/td&gt;&lt;td&gt;Turf establishment&lt;/td&gt;&lt;td&gt;slry&lt;/td&gt;&lt;td&gt;TURF ESTABLISHMENT&lt;/td&gt;&lt;td&gt;SLRY&lt;/td&gt;&lt;td&gt;0&lt;/td&gt;&lt;td&gt;3&lt;/td&gt;&lt;td&gt;N&lt;/td&gt;&lt;td&gt; &lt;/td&gt;&lt;td&gt;&lt;/td&gt;&lt;/tr&gt;</v>
      </c>
      <c r="Q2957" s="106" t="str">
        <f>IF(PayItems[[#This Row],[Date Added / Modified]]&gt;0,TEXT(PayItems[[#This Row],[Date Added / Modified]],"m/d/yyy"),"")</f>
        <v/>
      </c>
    </row>
    <row r="2958" spans="1:17" x14ac:dyDescent="0.2">
      <c r="A2958" s="6" t="s">
        <v>6136</v>
      </c>
      <c r="B2958" s="6" t="s">
        <v>6137</v>
      </c>
      <c r="C2958" s="6" t="s">
        <v>108</v>
      </c>
      <c r="D2958" s="6" t="s">
        <v>6138</v>
      </c>
      <c r="E2958" s="8" t="s">
        <v>61</v>
      </c>
      <c r="F2958" s="8">
        <v>1</v>
      </c>
      <c r="G2958" s="8">
        <v>3</v>
      </c>
      <c r="H2958" s="6" t="s">
        <v>344</v>
      </c>
      <c r="I2958" s="176" t="s">
        <v>11389</v>
      </c>
      <c r="J2958" s="176" t="s">
        <v>11389</v>
      </c>
      <c r="K2958" s="176" t="s">
        <v>11388</v>
      </c>
      <c r="L2958" s="8">
        <v>14</v>
      </c>
      <c r="M2958" s="116"/>
      <c r="P29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&lt;tr&gt;&lt;td&gt;62510-1000&lt;/td&gt;&lt;td&gt;Seeding, dry method&lt;/td&gt;&lt;td&gt;ha&lt;/td&gt;&lt;td&gt;SEEDING, DRY METHOD&lt;/td&gt;&lt;td&gt;ACRE&lt;/td&gt;&lt;td&gt;1&lt;/td&gt;&lt;td&gt;3&lt;/td&gt;&lt;td&gt;N&lt;/td&gt;&lt;td&gt; &lt;/td&gt;&lt;td&gt;&lt;/td&gt;&lt;/tr&gt;</v>
      </c>
      <c r="Q2958" s="106" t="str">
        <f>IF(PayItems[[#This Row],[Date Added / Modified]]&gt;0,TEXT(PayItems[[#This Row],[Date Added / Modified]],"m/d/yyy"),"")</f>
        <v/>
      </c>
    </row>
    <row r="2959" spans="1:17" x14ac:dyDescent="0.2">
      <c r="A2959" s="6" t="s">
        <v>6139</v>
      </c>
      <c r="B2959" s="6" t="s">
        <v>6140</v>
      </c>
      <c r="C2959" s="6" t="s">
        <v>108</v>
      </c>
      <c r="D2959" s="6" t="s">
        <v>6141</v>
      </c>
      <c r="E2959" s="8" t="s">
        <v>61</v>
      </c>
      <c r="F2959" s="8">
        <v>1</v>
      </c>
      <c r="G2959" s="8">
        <v>3</v>
      </c>
      <c r="H2959" s="6" t="s">
        <v>344</v>
      </c>
      <c r="I2959" s="176" t="s">
        <v>11389</v>
      </c>
      <c r="J2959" s="176" t="s">
        <v>11389</v>
      </c>
      <c r="K2959" s="176" t="s">
        <v>11388</v>
      </c>
      <c r="L2959" s="8">
        <v>14</v>
      </c>
      <c r="M2959" s="116"/>
      <c r="P29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&lt;tr&gt;&lt;td&gt;62510-2000&lt;/td&gt;&lt;td&gt;Seeding, hydraulic method&lt;/td&gt;&lt;td&gt;ha&lt;/td&gt;&lt;td&gt;SEEDING, HYDRAULIC METHOD&lt;/td&gt;&lt;td&gt;ACRE&lt;/td&gt;&lt;td&gt;1&lt;/td&gt;&lt;td&gt;3&lt;/td&gt;&lt;td&gt;N&lt;/td&gt;&lt;td&gt; &lt;/td&gt;&lt;td&gt;&lt;/td&gt;&lt;/tr&gt;</v>
      </c>
      <c r="Q2959" s="106" t="str">
        <f>IF(PayItems[[#This Row],[Date Added / Modified]]&gt;0,TEXT(PayItems[[#This Row],[Date Added / Modified]],"m/d/yyy"),"")</f>
        <v/>
      </c>
    </row>
    <row r="2960" spans="1:17" x14ac:dyDescent="0.2">
      <c r="A2960" s="6" t="s">
        <v>6142</v>
      </c>
      <c r="B2960" s="6" t="s">
        <v>6137</v>
      </c>
      <c r="C2960" s="6" t="s">
        <v>109</v>
      </c>
      <c r="D2960" s="6" t="s">
        <v>6138</v>
      </c>
      <c r="E2960" s="8" t="s">
        <v>62</v>
      </c>
      <c r="F2960" s="8">
        <v>0</v>
      </c>
      <c r="G2960" s="8">
        <v>3</v>
      </c>
      <c r="H2960" s="6" t="s">
        <v>344</v>
      </c>
      <c r="I2960" s="176" t="s">
        <v>11389</v>
      </c>
      <c r="J2960" s="176" t="s">
        <v>11389</v>
      </c>
      <c r="K2960" s="176" t="s">
        <v>11388</v>
      </c>
      <c r="L2960" s="8">
        <v>14</v>
      </c>
      <c r="M2960" s="116"/>
      <c r="P29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&lt;tr&gt;&lt;td&gt;62511-1000&lt;/td&gt;&lt;td&gt;Seeding, dry method&lt;/td&gt;&lt;td&gt;m2&lt;/td&gt;&lt;td&gt;SEEDING, DRY METHOD&lt;/td&gt;&lt;td&gt;SQYD&lt;/td&gt;&lt;td&gt;0&lt;/td&gt;&lt;td&gt;3&lt;/td&gt;&lt;td&gt;N&lt;/td&gt;&lt;td&gt; &lt;/td&gt;&lt;td&gt;&lt;/td&gt;&lt;/tr&gt;</v>
      </c>
      <c r="Q2960" s="106" t="str">
        <f>IF(PayItems[[#This Row],[Date Added / Modified]]&gt;0,TEXT(PayItems[[#This Row],[Date Added / Modified]],"m/d/yyy"),"")</f>
        <v/>
      </c>
    </row>
    <row r="2961" spans="1:17" x14ac:dyDescent="0.2">
      <c r="A2961" s="6" t="s">
        <v>6143</v>
      </c>
      <c r="B2961" s="6" t="s">
        <v>6140</v>
      </c>
      <c r="C2961" s="6" t="s">
        <v>109</v>
      </c>
      <c r="D2961" s="6" t="s">
        <v>6141</v>
      </c>
      <c r="E2961" s="8" t="s">
        <v>62</v>
      </c>
      <c r="F2961" s="8">
        <v>0</v>
      </c>
      <c r="G2961" s="8">
        <v>3</v>
      </c>
      <c r="H2961" s="6" t="s">
        <v>344</v>
      </c>
      <c r="I2961" s="176" t="s">
        <v>11389</v>
      </c>
      <c r="J2961" s="176" t="s">
        <v>11389</v>
      </c>
      <c r="K2961" s="176" t="s">
        <v>11388</v>
      </c>
      <c r="L2961" s="8">
        <v>14</v>
      </c>
      <c r="M2961" s="116"/>
      <c r="P29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&lt;tr&gt;&lt;td&gt;62511-2000&lt;/td&gt;&lt;td&gt;Seeding, hydraulic method&lt;/td&gt;&lt;td&gt;m2&lt;/td&gt;&lt;td&gt;SEEDING, HYDRAULIC METHOD&lt;/td&gt;&lt;td&gt;SQYD&lt;/td&gt;&lt;td&gt;0&lt;/td&gt;&lt;td&gt;3&lt;/td&gt;&lt;td&gt;N&lt;/td&gt;&lt;td&gt; &lt;/td&gt;&lt;td&gt;&lt;/td&gt;&lt;/tr&gt;</v>
      </c>
      <c r="Q2961" s="106" t="str">
        <f>IF(PayItems[[#This Row],[Date Added / Modified]]&gt;0,TEXT(PayItems[[#This Row],[Date Added / Modified]],"m/d/yyy"),"")</f>
        <v/>
      </c>
    </row>
    <row r="2962" spans="1:17" x14ac:dyDescent="0.2">
      <c r="A2962" s="6" t="s">
        <v>6144</v>
      </c>
      <c r="B2962" s="8" t="s">
        <v>6140</v>
      </c>
      <c r="C2962" s="6" t="s">
        <v>111</v>
      </c>
      <c r="D2962" s="8" t="s">
        <v>6141</v>
      </c>
      <c r="E2962" s="8" t="s">
        <v>64</v>
      </c>
      <c r="F2962" s="8">
        <v>0</v>
      </c>
      <c r="G2962" s="8">
        <v>3</v>
      </c>
      <c r="H2962" s="6" t="s">
        <v>344</v>
      </c>
      <c r="I2962" s="176" t="s">
        <v>11389</v>
      </c>
      <c r="J2962" s="176" t="s">
        <v>11389</v>
      </c>
      <c r="K2962" s="176" t="s">
        <v>11388</v>
      </c>
      <c r="L2962" s="8">
        <v>14</v>
      </c>
      <c r="M2962" s="116"/>
      <c r="P29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&lt;tr&gt;&lt;td&gt;62512-1000&lt;/td&gt;&lt;td&gt;Seeding, hydraulic method&lt;/td&gt;&lt;td&gt;slry&lt;/td&gt;&lt;td&gt;SEEDING, HYDRAULIC METHOD&lt;/td&gt;&lt;td&gt;SLRY&lt;/td&gt;&lt;td&gt;0&lt;/td&gt;&lt;td&gt;3&lt;/td&gt;&lt;td&gt;N&lt;/td&gt;&lt;td&gt; &lt;/td&gt;&lt;td&gt;&lt;/td&gt;&lt;/tr&gt;</v>
      </c>
      <c r="Q2962" s="106" t="str">
        <f>IF(PayItems[[#This Row],[Date Added / Modified]]&gt;0,TEXT(PayItems[[#This Row],[Date Added / Modified]],"m/d/yyy"),"")</f>
        <v/>
      </c>
    </row>
    <row r="2963" spans="1:17" x14ac:dyDescent="0.2">
      <c r="A2963" s="6" t="s">
        <v>6145</v>
      </c>
      <c r="B2963" s="6" t="s">
        <v>6146</v>
      </c>
      <c r="C2963" s="6" t="s">
        <v>108</v>
      </c>
      <c r="D2963" s="6" t="s">
        <v>6147</v>
      </c>
      <c r="E2963" s="8" t="s">
        <v>61</v>
      </c>
      <c r="F2963" s="8">
        <v>1</v>
      </c>
      <c r="G2963" s="8">
        <v>3</v>
      </c>
      <c r="H2963" s="6" t="s">
        <v>344</v>
      </c>
      <c r="I2963" s="176" t="s">
        <v>11389</v>
      </c>
      <c r="J2963" s="176" t="s">
        <v>11389</v>
      </c>
      <c r="K2963" s="176" t="s">
        <v>11388</v>
      </c>
      <c r="L2963" s="8">
        <v>14</v>
      </c>
      <c r="M2963" s="116"/>
      <c r="P29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&lt;tr&gt;&lt;td&gt;62515-1000&lt;/td&gt;&lt;td&gt;Mulching, dry method&lt;/td&gt;&lt;td&gt;ha&lt;/td&gt;&lt;td&gt;MULCHING, DRY METHOD&lt;/td&gt;&lt;td&gt;ACRE&lt;/td&gt;&lt;td&gt;1&lt;/td&gt;&lt;td&gt;3&lt;/td&gt;&lt;td&gt;N&lt;/td&gt;&lt;td&gt; &lt;/td&gt;&lt;td&gt;&lt;/td&gt;&lt;/tr&gt;</v>
      </c>
      <c r="Q2963" s="106" t="str">
        <f>IF(PayItems[[#This Row],[Date Added / Modified]]&gt;0,TEXT(PayItems[[#This Row],[Date Added / Modified]],"m/d/yyy"),"")</f>
        <v/>
      </c>
    </row>
    <row r="2964" spans="1:17" x14ac:dyDescent="0.2">
      <c r="A2964" s="6" t="s">
        <v>6148</v>
      </c>
      <c r="B2964" s="6" t="s">
        <v>6149</v>
      </c>
      <c r="C2964" s="6" t="s">
        <v>108</v>
      </c>
      <c r="D2964" s="6" t="s">
        <v>6150</v>
      </c>
      <c r="E2964" s="8" t="s">
        <v>61</v>
      </c>
      <c r="F2964" s="8">
        <v>1</v>
      </c>
      <c r="G2964" s="8">
        <v>3</v>
      </c>
      <c r="H2964" s="6" t="s">
        <v>344</v>
      </c>
      <c r="I2964" s="176" t="s">
        <v>11389</v>
      </c>
      <c r="J2964" s="176" t="s">
        <v>11389</v>
      </c>
      <c r="K2964" s="176" t="s">
        <v>11388</v>
      </c>
      <c r="L2964" s="8">
        <v>14</v>
      </c>
      <c r="M2964" s="116"/>
      <c r="P29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&lt;tr&gt;&lt;td&gt;62515-2000&lt;/td&gt;&lt;td&gt;Mulching, hydraulic method&lt;/td&gt;&lt;td&gt;ha&lt;/td&gt;&lt;td&gt;MULCHING, HYDRAULIC METHOD&lt;/td&gt;&lt;td&gt;ACRE&lt;/td&gt;&lt;td&gt;1&lt;/td&gt;&lt;td&gt;3&lt;/td&gt;&lt;td&gt;N&lt;/td&gt;&lt;td&gt; &lt;/td&gt;&lt;td&gt;&lt;/td&gt;&lt;/tr&gt;</v>
      </c>
      <c r="Q2964" s="106" t="str">
        <f>IF(PayItems[[#This Row],[Date Added / Modified]]&gt;0,TEXT(PayItems[[#This Row],[Date Added / Modified]],"m/d/yyy"),"")</f>
        <v/>
      </c>
    </row>
    <row r="2965" spans="1:17" x14ac:dyDescent="0.2">
      <c r="A2965" s="6" t="s">
        <v>6151</v>
      </c>
      <c r="B2965" s="6" t="s">
        <v>6152</v>
      </c>
      <c r="C2965" s="6" t="s">
        <v>108</v>
      </c>
      <c r="D2965" s="6" t="s">
        <v>6153</v>
      </c>
      <c r="E2965" s="8" t="s">
        <v>61</v>
      </c>
      <c r="F2965" s="8">
        <v>1</v>
      </c>
      <c r="G2965" s="8">
        <v>3</v>
      </c>
      <c r="H2965" s="6" t="s">
        <v>344</v>
      </c>
      <c r="I2965" s="176" t="s">
        <v>11389</v>
      </c>
      <c r="J2965" s="176" t="s">
        <v>11389</v>
      </c>
      <c r="K2965" s="176" t="s">
        <v>11388</v>
      </c>
      <c r="L2965" s="8">
        <v>14</v>
      </c>
      <c r="M2965" s="116"/>
      <c r="P29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&lt;tr&gt;&lt;td&gt;62515-3000&lt;/td&gt;&lt;td&gt;Mulching, hydraulic method, bonded fiber matrix&lt;/td&gt;&lt;td&gt;ha&lt;/td&gt;&lt;td&gt;MULCHING, HYDRAULIC METHOD, BONDED FIBER MATRIX&lt;/td&gt;&lt;td&gt;ACRE&lt;/td&gt;&lt;td&gt;1&lt;/td&gt;&lt;td&gt;3&lt;/td&gt;&lt;td&gt;N&lt;/td&gt;&lt;td&gt; &lt;/td&gt;&lt;td&gt;&lt;/td&gt;&lt;/tr&gt;</v>
      </c>
      <c r="Q2965" s="106" t="str">
        <f>IF(PayItems[[#This Row],[Date Added / Modified]]&gt;0,TEXT(PayItems[[#This Row],[Date Added / Modified]],"m/d/yyy"),"")</f>
        <v/>
      </c>
    </row>
    <row r="2966" spans="1:17" x14ac:dyDescent="0.2">
      <c r="A2966" s="6" t="s">
        <v>6154</v>
      </c>
      <c r="B2966" s="6" t="s">
        <v>6155</v>
      </c>
      <c r="C2966" s="6" t="s">
        <v>108</v>
      </c>
      <c r="D2966" s="6" t="s">
        <v>6156</v>
      </c>
      <c r="E2966" s="8" t="s">
        <v>61</v>
      </c>
      <c r="F2966" s="8">
        <v>1</v>
      </c>
      <c r="G2966" s="8">
        <v>3</v>
      </c>
      <c r="H2966" s="6" t="s">
        <v>344</v>
      </c>
      <c r="I2966" s="176" t="s">
        <v>11389</v>
      </c>
      <c r="J2966" s="176" t="s">
        <v>11389</v>
      </c>
      <c r="K2966" s="176" t="s">
        <v>11388</v>
      </c>
      <c r="L2966" s="8">
        <v>14</v>
      </c>
      <c r="M2966" s="116"/>
      <c r="P29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&lt;tr&gt;&lt;td&gt;62515-4000&lt;/td&gt;&lt;td&gt;Mulching, hand method&lt;/td&gt;&lt;td&gt;ha&lt;/td&gt;&lt;td&gt;MULCHING, HAND METHOD&lt;/td&gt;&lt;td&gt;ACRE&lt;/td&gt;&lt;td&gt;1&lt;/td&gt;&lt;td&gt;3&lt;/td&gt;&lt;td&gt;N&lt;/td&gt;&lt;td&gt; &lt;/td&gt;&lt;td&gt;&lt;/td&gt;&lt;/tr&gt;</v>
      </c>
      <c r="Q2966" s="106" t="str">
        <f>IF(PayItems[[#This Row],[Date Added / Modified]]&gt;0,TEXT(PayItems[[#This Row],[Date Added / Modified]],"m/d/yyy"),"")</f>
        <v/>
      </c>
    </row>
    <row r="2967" spans="1:17" x14ac:dyDescent="0.2">
      <c r="A2967" s="6" t="s">
        <v>6157</v>
      </c>
      <c r="B2967" s="6" t="s">
        <v>6146</v>
      </c>
      <c r="C2967" s="6" t="s">
        <v>109</v>
      </c>
      <c r="D2967" s="6" t="s">
        <v>6147</v>
      </c>
      <c r="E2967" s="8" t="s">
        <v>62</v>
      </c>
      <c r="F2967" s="8">
        <v>0</v>
      </c>
      <c r="G2967" s="8">
        <v>3</v>
      </c>
      <c r="H2967" s="6" t="s">
        <v>344</v>
      </c>
      <c r="I2967" s="176" t="s">
        <v>11389</v>
      </c>
      <c r="J2967" s="176" t="s">
        <v>11389</v>
      </c>
      <c r="K2967" s="176" t="s">
        <v>11388</v>
      </c>
      <c r="L2967" s="8">
        <v>14</v>
      </c>
      <c r="M2967" s="116"/>
      <c r="P29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&lt;tr&gt;&lt;td&gt;62516-1000&lt;/td&gt;&lt;td&gt;Mulching, dry method&lt;/td&gt;&lt;td&gt;m2&lt;/td&gt;&lt;td&gt;MULCHING, DRY METHOD&lt;/td&gt;&lt;td&gt;SQYD&lt;/td&gt;&lt;td&gt;0&lt;/td&gt;&lt;td&gt;3&lt;/td&gt;&lt;td&gt;N&lt;/td&gt;&lt;td&gt; &lt;/td&gt;&lt;td&gt;&lt;/td&gt;&lt;/tr&gt;</v>
      </c>
      <c r="Q2967" s="106" t="str">
        <f>IF(PayItems[[#This Row],[Date Added / Modified]]&gt;0,TEXT(PayItems[[#This Row],[Date Added / Modified]],"m/d/yyy"),"")</f>
        <v/>
      </c>
    </row>
    <row r="2968" spans="1:17" x14ac:dyDescent="0.2">
      <c r="A2968" s="6" t="s">
        <v>6158</v>
      </c>
      <c r="B2968" s="6" t="s">
        <v>6149</v>
      </c>
      <c r="C2968" s="6" t="s">
        <v>109</v>
      </c>
      <c r="D2968" s="6" t="s">
        <v>6150</v>
      </c>
      <c r="E2968" s="8" t="s">
        <v>62</v>
      </c>
      <c r="F2968" s="8">
        <v>0</v>
      </c>
      <c r="G2968" s="8">
        <v>3</v>
      </c>
      <c r="H2968" s="6" t="s">
        <v>344</v>
      </c>
      <c r="I2968" s="176" t="s">
        <v>11389</v>
      </c>
      <c r="J2968" s="176" t="s">
        <v>11389</v>
      </c>
      <c r="K2968" s="176" t="s">
        <v>11388</v>
      </c>
      <c r="L2968" s="8">
        <v>14</v>
      </c>
      <c r="M2968" s="116"/>
      <c r="P29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&lt;tr&gt;&lt;td&gt;62516-2000&lt;/td&gt;&lt;td&gt;Mulching, hydraulic method&lt;/td&gt;&lt;td&gt;m2&lt;/td&gt;&lt;td&gt;MULCHING, HYDRAULIC METHOD&lt;/td&gt;&lt;td&gt;SQYD&lt;/td&gt;&lt;td&gt;0&lt;/td&gt;&lt;td&gt;3&lt;/td&gt;&lt;td&gt;N&lt;/td&gt;&lt;td&gt; &lt;/td&gt;&lt;td&gt;&lt;/td&gt;&lt;/tr&gt;</v>
      </c>
      <c r="Q2968" s="106" t="str">
        <f>IF(PayItems[[#This Row],[Date Added / Modified]]&gt;0,TEXT(PayItems[[#This Row],[Date Added / Modified]],"m/d/yyy"),"")</f>
        <v/>
      </c>
    </row>
    <row r="2969" spans="1:17" x14ac:dyDescent="0.2">
      <c r="A2969" s="6" t="s">
        <v>6159</v>
      </c>
      <c r="B2969" s="6" t="s">
        <v>6152</v>
      </c>
      <c r="C2969" s="6" t="s">
        <v>109</v>
      </c>
      <c r="D2969" s="6" t="s">
        <v>6153</v>
      </c>
      <c r="E2969" s="8" t="s">
        <v>62</v>
      </c>
      <c r="F2969" s="8">
        <v>0</v>
      </c>
      <c r="G2969" s="8">
        <v>3</v>
      </c>
      <c r="H2969" s="6" t="s">
        <v>344</v>
      </c>
      <c r="I2969" s="176" t="s">
        <v>11389</v>
      </c>
      <c r="J2969" s="176" t="s">
        <v>11389</v>
      </c>
      <c r="K2969" s="176" t="s">
        <v>11388</v>
      </c>
      <c r="L2969" s="8">
        <v>14</v>
      </c>
      <c r="M2969" s="116"/>
      <c r="P29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&lt;tr&gt;&lt;td&gt;62516-3000&lt;/td&gt;&lt;td&gt;Mulching, hydraulic method, bonded fiber matrix&lt;/td&gt;&lt;td&gt;m2&lt;/td&gt;&lt;td&gt;MULCHING, HYDRAULIC METHOD, BONDED FIBER MATRIX&lt;/td&gt;&lt;td&gt;SQYD&lt;/td&gt;&lt;td&gt;0&lt;/td&gt;&lt;td&gt;3&lt;/td&gt;&lt;td&gt;N&lt;/td&gt;&lt;td&gt; &lt;/td&gt;&lt;td&gt;&lt;/td&gt;&lt;/tr&gt;</v>
      </c>
      <c r="Q2969" s="106" t="str">
        <f>IF(PayItems[[#This Row],[Date Added / Modified]]&gt;0,TEXT(PayItems[[#This Row],[Date Added / Modified]],"m/d/yyy"),"")</f>
        <v/>
      </c>
    </row>
    <row r="2970" spans="1:17" x14ac:dyDescent="0.2">
      <c r="A2970" s="6" t="s">
        <v>6160</v>
      </c>
      <c r="B2970" s="6" t="s">
        <v>6155</v>
      </c>
      <c r="C2970" s="6" t="s">
        <v>109</v>
      </c>
      <c r="D2970" s="6" t="s">
        <v>6156</v>
      </c>
      <c r="E2970" s="8" t="s">
        <v>62</v>
      </c>
      <c r="F2970" s="8">
        <v>0</v>
      </c>
      <c r="G2970" s="8">
        <v>3</v>
      </c>
      <c r="H2970" s="6" t="s">
        <v>344</v>
      </c>
      <c r="I2970" s="176" t="s">
        <v>11389</v>
      </c>
      <c r="J2970" s="176" t="s">
        <v>11389</v>
      </c>
      <c r="K2970" s="176" t="s">
        <v>11388</v>
      </c>
      <c r="L2970" s="8">
        <v>14</v>
      </c>
      <c r="M2970" s="116"/>
      <c r="P29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&lt;tr&gt;&lt;td&gt;62516-4000&lt;/td&gt;&lt;td&gt;Mulching, hand method&lt;/td&gt;&lt;td&gt;m2&lt;/td&gt;&lt;td&gt;MULCHING, HAND METHOD&lt;/td&gt;&lt;td&gt;SQYD&lt;/td&gt;&lt;td&gt;0&lt;/td&gt;&lt;td&gt;3&lt;/td&gt;&lt;td&gt;N&lt;/td&gt;&lt;td&gt; &lt;/td&gt;&lt;td&gt;&lt;/td&gt;&lt;/tr&gt;</v>
      </c>
      <c r="Q2970" s="106" t="str">
        <f>IF(PayItems[[#This Row],[Date Added / Modified]]&gt;0,TEXT(PayItems[[#This Row],[Date Added / Modified]],"m/d/yyy"),"")</f>
        <v/>
      </c>
    </row>
    <row r="2971" spans="1:17" x14ac:dyDescent="0.2">
      <c r="A2971" s="6" t="s">
        <v>6161</v>
      </c>
      <c r="B2971" s="8" t="s">
        <v>6149</v>
      </c>
      <c r="C2971" s="6" t="s">
        <v>111</v>
      </c>
      <c r="D2971" s="8" t="s">
        <v>6150</v>
      </c>
      <c r="E2971" s="8" t="s">
        <v>64</v>
      </c>
      <c r="F2971" s="8">
        <v>0</v>
      </c>
      <c r="G2971" s="8">
        <v>3</v>
      </c>
      <c r="H2971" s="6" t="s">
        <v>344</v>
      </c>
      <c r="I2971" s="176" t="s">
        <v>11389</v>
      </c>
      <c r="J2971" s="176" t="s">
        <v>11389</v>
      </c>
      <c r="K2971" s="176" t="s">
        <v>11388</v>
      </c>
      <c r="L2971" s="8">
        <v>14</v>
      </c>
      <c r="M2971" s="116"/>
      <c r="P29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&lt;tr&gt;&lt;td&gt;62517-1000&lt;/td&gt;&lt;td&gt;Mulching, hydraulic method&lt;/td&gt;&lt;td&gt;slry&lt;/td&gt;&lt;td&gt;MULCHING, HYDRAULIC METHOD&lt;/td&gt;&lt;td&gt;SLRY&lt;/td&gt;&lt;td&gt;0&lt;/td&gt;&lt;td&gt;3&lt;/td&gt;&lt;td&gt;N&lt;/td&gt;&lt;td&gt; &lt;/td&gt;&lt;td&gt;&lt;/td&gt;&lt;/tr&gt;</v>
      </c>
      <c r="Q2971" s="106" t="str">
        <f>IF(PayItems[[#This Row],[Date Added / Modified]]&gt;0,TEXT(PayItems[[#This Row],[Date Added / Modified]],"m/d/yyy"),"")</f>
        <v/>
      </c>
    </row>
    <row r="2972" spans="1:17" x14ac:dyDescent="0.2">
      <c r="A2972" s="6" t="s">
        <v>6162</v>
      </c>
      <c r="B2972" s="6" t="s">
        <v>6163</v>
      </c>
      <c r="C2972" s="6" t="s">
        <v>108</v>
      </c>
      <c r="D2972" s="6" t="s">
        <v>6164</v>
      </c>
      <c r="E2972" s="8" t="s">
        <v>61</v>
      </c>
      <c r="F2972" s="8">
        <v>1</v>
      </c>
      <c r="G2972" s="8">
        <v>3</v>
      </c>
      <c r="H2972" s="6" t="s">
        <v>344</v>
      </c>
      <c r="I2972" s="176" t="s">
        <v>11389</v>
      </c>
      <c r="J2972" s="176" t="s">
        <v>11389</v>
      </c>
      <c r="K2972" s="176" t="s">
        <v>11388</v>
      </c>
      <c r="L2972" s="8">
        <v>14</v>
      </c>
      <c r="M2972" s="116"/>
      <c r="P29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&lt;tr&gt;&lt;td&gt;62520-0000&lt;/td&gt;&lt;td&gt;Fertilizer&lt;/td&gt;&lt;td&gt;ha&lt;/td&gt;&lt;td&gt;FERTILIZER&lt;/td&gt;&lt;td&gt;ACRE&lt;/td&gt;&lt;td&gt;1&lt;/td&gt;&lt;td&gt;3&lt;/td&gt;&lt;td&gt;N&lt;/td&gt;&lt;td&gt; &lt;/td&gt;&lt;td&gt;&lt;/td&gt;&lt;/tr&gt;</v>
      </c>
      <c r="Q2972" s="106" t="str">
        <f>IF(PayItems[[#This Row],[Date Added / Modified]]&gt;0,TEXT(PayItems[[#This Row],[Date Added / Modified]],"m/d/yyy"),"")</f>
        <v/>
      </c>
    </row>
    <row r="2973" spans="1:17" x14ac:dyDescent="0.2">
      <c r="A2973" s="6" t="s">
        <v>6165</v>
      </c>
      <c r="B2973" s="6" t="s">
        <v>6163</v>
      </c>
      <c r="C2973" s="6" t="s">
        <v>124</v>
      </c>
      <c r="D2973" s="6" t="s">
        <v>6164</v>
      </c>
      <c r="E2973" s="8" t="s">
        <v>66</v>
      </c>
      <c r="F2973" s="8">
        <v>0</v>
      </c>
      <c r="G2973" s="8">
        <v>3</v>
      </c>
      <c r="H2973" s="6" t="s">
        <v>344</v>
      </c>
      <c r="I2973" s="176" t="s">
        <v>11389</v>
      </c>
      <c r="J2973" s="176" t="s">
        <v>11389</v>
      </c>
      <c r="K2973" s="176" t="s">
        <v>11388</v>
      </c>
      <c r="L2973" s="8">
        <v>14</v>
      </c>
      <c r="M2973" s="116"/>
      <c r="P29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&lt;tr&gt;&lt;td&gt;62521-0000&lt;/td&gt;&lt;td&gt;Fertilizer&lt;/td&gt;&lt;td&gt;t&lt;/td&gt;&lt;td&gt;FERTILIZER&lt;/td&gt;&lt;td&gt;TON&lt;/td&gt;&lt;td&gt;0&lt;/td&gt;&lt;td&gt;3&lt;/td&gt;&lt;td&gt;N&lt;/td&gt;&lt;td&gt; &lt;/td&gt;&lt;td&gt;&lt;/td&gt;&lt;/tr&gt;</v>
      </c>
      <c r="Q2973" s="106" t="str">
        <f>IF(PayItems[[#This Row],[Date Added / Modified]]&gt;0,TEXT(PayItems[[#This Row],[Date Added / Modified]],"m/d/yyy"),"")</f>
        <v/>
      </c>
    </row>
    <row r="2974" spans="1:17" x14ac:dyDescent="0.2">
      <c r="A2974" s="6" t="s">
        <v>6166</v>
      </c>
      <c r="B2974" s="6" t="s">
        <v>6167</v>
      </c>
      <c r="C2974" s="6" t="s">
        <v>113</v>
      </c>
      <c r="D2974" s="6" t="s">
        <v>6168</v>
      </c>
      <c r="E2974" s="8" t="s">
        <v>55</v>
      </c>
      <c r="F2974" s="8">
        <v>0</v>
      </c>
      <c r="G2974" s="8">
        <v>3</v>
      </c>
      <c r="H2974" s="6" t="s">
        <v>344</v>
      </c>
      <c r="I2974" s="176" t="s">
        <v>11389</v>
      </c>
      <c r="J2974" s="176" t="s">
        <v>11389</v>
      </c>
      <c r="K2974" s="176" t="s">
        <v>11388</v>
      </c>
      <c r="L2974" s="8">
        <v>14</v>
      </c>
      <c r="M2974" s="116"/>
      <c r="P29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&lt;tr&gt;&lt;td&gt;62525-0000&lt;/td&gt;&lt;td&gt;Water&lt;/td&gt;&lt;td&gt;m3&lt;/td&gt;&lt;td&gt;WATER&lt;/td&gt;&lt;td&gt;MGAL&lt;/td&gt;&lt;td&gt;0&lt;/td&gt;&lt;td&gt;3&lt;/td&gt;&lt;td&gt;N&lt;/td&gt;&lt;td&gt; &lt;/td&gt;&lt;td&gt;&lt;/td&gt;&lt;/tr&gt;</v>
      </c>
      <c r="Q2974" s="106" t="str">
        <f>IF(PayItems[[#This Row],[Date Added / Modified]]&gt;0,TEXT(PayItems[[#This Row],[Date Added / Modified]],"m/d/yyy"),"")</f>
        <v/>
      </c>
    </row>
    <row r="2975" spans="1:17" x14ac:dyDescent="0.2">
      <c r="A2975" s="6" t="s">
        <v>6171</v>
      </c>
      <c r="B2975" s="6" t="s">
        <v>6169</v>
      </c>
      <c r="C2975" s="6" t="s">
        <v>108</v>
      </c>
      <c r="D2975" s="6" t="s">
        <v>6170</v>
      </c>
      <c r="E2975" s="8" t="s">
        <v>61</v>
      </c>
      <c r="F2975" s="8">
        <v>1</v>
      </c>
      <c r="G2975" s="8">
        <v>3</v>
      </c>
      <c r="H2975" s="6" t="s">
        <v>344</v>
      </c>
      <c r="I2975" s="176" t="s">
        <v>11389</v>
      </c>
      <c r="J2975" s="176" t="s">
        <v>11389</v>
      </c>
      <c r="K2975" s="176" t="s">
        <v>11388</v>
      </c>
      <c r="L2975" s="8">
        <v>14</v>
      </c>
      <c r="M2975" s="116"/>
      <c r="P29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&lt;tr&gt;&lt;td&gt;62531-0000&lt;/td&gt;&lt;td&gt;Pesticide&lt;/td&gt;&lt;td&gt;ha&lt;/td&gt;&lt;td&gt;PESTICIDE&lt;/td&gt;&lt;td&gt;ACRE&lt;/td&gt;&lt;td&gt;1&lt;/td&gt;&lt;td&gt;3&lt;/td&gt;&lt;td&gt;N&lt;/td&gt;&lt;td&gt; &lt;/td&gt;&lt;td&gt;&lt;/td&gt;&lt;/tr&gt;</v>
      </c>
      <c r="Q2975" s="106" t="str">
        <f>IF(PayItems[[#This Row],[Date Added / Modified]]&gt;0,TEXT(PayItems[[#This Row],[Date Added / Modified]],"m/d/yyy"),"")</f>
        <v/>
      </c>
    </row>
    <row r="2976" spans="1:17" x14ac:dyDescent="0.2">
      <c r="A2976" s="6" t="s">
        <v>6172</v>
      </c>
      <c r="B2976" s="6" t="s">
        <v>6173</v>
      </c>
      <c r="C2976" s="6" t="s">
        <v>46</v>
      </c>
      <c r="D2976" s="6" t="s">
        <v>6174</v>
      </c>
      <c r="E2976" s="8" t="s">
        <v>67</v>
      </c>
      <c r="F2976" s="8">
        <v>0</v>
      </c>
      <c r="G2976" s="8">
        <v>3</v>
      </c>
      <c r="H2976" s="6" t="s">
        <v>344</v>
      </c>
      <c r="I2976" s="176" t="s">
        <v>11389</v>
      </c>
      <c r="J2976" s="176" t="s">
        <v>11389</v>
      </c>
      <c r="K2976" s="176" t="s">
        <v>11388</v>
      </c>
      <c r="L2976" s="8">
        <v>14</v>
      </c>
      <c r="M2976" s="116"/>
      <c r="P29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&lt;tr&gt;&lt;td&gt;62535-0000&lt;/td&gt;&lt;td&gt;Herbicide&lt;/td&gt;&lt;td&gt;L&lt;/td&gt;&lt;td&gt;HERBICIDE&lt;/td&gt;&lt;td&gt;GAL&lt;/td&gt;&lt;td&gt;0&lt;/td&gt;&lt;td&gt;3&lt;/td&gt;&lt;td&gt;N&lt;/td&gt;&lt;td&gt; &lt;/td&gt;&lt;td&gt;&lt;/td&gt;&lt;/tr&gt;</v>
      </c>
      <c r="Q2976" s="106" t="str">
        <f>IF(PayItems[[#This Row],[Date Added / Modified]]&gt;0,TEXT(PayItems[[#This Row],[Date Added / Modified]],"m/d/yyy"),"")</f>
        <v/>
      </c>
    </row>
    <row r="2977" spans="1:17" x14ac:dyDescent="0.2">
      <c r="A2977" s="6" t="s">
        <v>6177</v>
      </c>
      <c r="B2977" s="6" t="s">
        <v>6178</v>
      </c>
      <c r="C2977" s="6" t="s">
        <v>124</v>
      </c>
      <c r="D2977" s="6" t="s">
        <v>6179</v>
      </c>
      <c r="E2977" s="8" t="s">
        <v>66</v>
      </c>
      <c r="F2977" s="8">
        <v>0</v>
      </c>
      <c r="G2977" s="8">
        <v>3</v>
      </c>
      <c r="H2977" s="6" t="s">
        <v>344</v>
      </c>
      <c r="I2977" s="176" t="s">
        <v>11389</v>
      </c>
      <c r="J2977" s="176" t="s">
        <v>11389</v>
      </c>
      <c r="K2977" s="176" t="s">
        <v>11388</v>
      </c>
      <c r="L2977" s="8">
        <v>14</v>
      </c>
      <c r="M2977" s="116"/>
      <c r="P29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&lt;tr&gt;&lt;td&gt;62541-5000&lt;/td&gt;&lt;td&gt;Seeding supplements, lime&lt;/td&gt;&lt;td&gt;t&lt;/td&gt;&lt;td&gt;SEEDING SUPPLEMENTS, LIME&lt;/td&gt;&lt;td&gt;TON&lt;/td&gt;&lt;td&gt;0&lt;/td&gt;&lt;td&gt;3&lt;/td&gt;&lt;td&gt;N&lt;/td&gt;&lt;td&gt; &lt;/td&gt;&lt;td&gt;&lt;/td&gt;&lt;/tr&gt;</v>
      </c>
      <c r="Q2977" s="106" t="str">
        <f>IF(PayItems[[#This Row],[Date Added / Modified]]&gt;0,TEXT(PayItems[[#This Row],[Date Added / Modified]],"m/d/yyy"),"")</f>
        <v/>
      </c>
    </row>
    <row r="2978" spans="1:17" x14ac:dyDescent="0.2">
      <c r="A2978" s="6" t="s">
        <v>6180</v>
      </c>
      <c r="B2978" s="6" t="s">
        <v>6175</v>
      </c>
      <c r="C2978" s="6" t="s">
        <v>105</v>
      </c>
      <c r="D2978" s="6" t="s">
        <v>6176</v>
      </c>
      <c r="E2978" s="8" t="s">
        <v>30</v>
      </c>
      <c r="F2978" s="8">
        <v>0</v>
      </c>
      <c r="G2978" s="8">
        <v>3</v>
      </c>
      <c r="H2978" s="6" t="s">
        <v>344</v>
      </c>
      <c r="I2978" s="176" t="s">
        <v>11389</v>
      </c>
      <c r="J2978" s="176" t="s">
        <v>11389</v>
      </c>
      <c r="K2978" s="176" t="s">
        <v>11388</v>
      </c>
      <c r="L2978" s="8">
        <v>14</v>
      </c>
      <c r="M2978" s="116"/>
      <c r="N2978" s="143"/>
      <c r="P29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&lt;tr&gt;&lt;td&gt;62542-1000&lt;/td&gt;&lt;td&gt;Seeding supplements, seed&lt;/td&gt;&lt;td&gt;kg&lt;/td&gt;&lt;td&gt;SEEDING SUPPLEMENTS, SEED&lt;/td&gt;&lt;td&gt;LB&lt;/td&gt;&lt;td&gt;0&lt;/td&gt;&lt;td&gt;3&lt;/td&gt;&lt;td&gt;N&lt;/td&gt;&lt;td&gt; &lt;/td&gt;&lt;td&gt;&lt;/td&gt;&lt;/tr&gt;</v>
      </c>
      <c r="Q2978" s="106" t="str">
        <f>IF(PayItems[[#This Row],[Date Added / Modified]]&gt;0,TEXT(PayItems[[#This Row],[Date Added / Modified]],"m/d/yyy"),"")</f>
        <v/>
      </c>
    </row>
    <row r="2979" spans="1:17" ht="25.5" x14ac:dyDescent="0.2">
      <c r="A2979" s="55" t="s">
        <v>11068</v>
      </c>
      <c r="B2979" s="56" t="s">
        <v>11069</v>
      </c>
      <c r="C2979" s="106" t="s">
        <v>108</v>
      </c>
      <c r="D2979" s="106" t="s">
        <v>11071</v>
      </c>
      <c r="E2979" s="45" t="s">
        <v>61</v>
      </c>
      <c r="F2979" s="104">
        <v>0</v>
      </c>
      <c r="G2979" s="104">
        <v>3</v>
      </c>
      <c r="H2979" s="88" t="s">
        <v>344</v>
      </c>
      <c r="I2979" s="176" t="s">
        <v>11389</v>
      </c>
      <c r="J2979" s="176" t="s">
        <v>11389</v>
      </c>
      <c r="K2979" s="176" t="s">
        <v>11388</v>
      </c>
      <c r="L2979" s="104">
        <v>14</v>
      </c>
      <c r="M2979" s="116">
        <v>43535</v>
      </c>
      <c r="N2979" s="106" t="s">
        <v>9977</v>
      </c>
      <c r="O2979" s="143"/>
      <c r="P2979"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&lt;tr&gt;&lt;td&gt;62550-2000&lt;/td&gt;&lt;td&gt;Biotic soil amendment, hydraulic method&lt;/td&gt;&lt;td&gt;ha&lt;/td&gt;&lt;td&gt;BIOTIC SOIL AMENDMENT, HYDRAULIC METHOD&lt;/td&gt;&lt;td&gt;ACRE&lt;/td&gt;&lt;td&gt;0&lt;/td&gt;&lt;td&gt;3&lt;/td&gt;&lt;td&gt;N&lt;/td&gt;&lt;td&gt;3/11/2019&lt;/td&gt;&lt;td&gt;&lt;/td&gt;&lt;/tr&gt;</v>
      </c>
      <c r="Q2979" s="106" t="str">
        <f>IF(PayItems[[#This Row],[Date Added / Modified]]&gt;0,TEXT(PayItems[[#This Row],[Date Added / Modified]],"m/d/yyy"),"")</f>
        <v>3/11/2019</v>
      </c>
    </row>
    <row r="2980" spans="1:17" ht="25.5" x14ac:dyDescent="0.2">
      <c r="A2980" s="55" t="s">
        <v>11070</v>
      </c>
      <c r="B2980" s="56" t="s">
        <v>11069</v>
      </c>
      <c r="C2980" s="106" t="s">
        <v>109</v>
      </c>
      <c r="D2980" s="106" t="s">
        <v>11071</v>
      </c>
      <c r="E2980" s="45" t="s">
        <v>62</v>
      </c>
      <c r="F2980" s="104">
        <v>0</v>
      </c>
      <c r="G2980" s="104">
        <v>3</v>
      </c>
      <c r="H2980" s="88" t="s">
        <v>344</v>
      </c>
      <c r="I2980" s="176" t="s">
        <v>11389</v>
      </c>
      <c r="J2980" s="176" t="s">
        <v>11389</v>
      </c>
      <c r="K2980" s="176" t="s">
        <v>11388</v>
      </c>
      <c r="L2980" s="104">
        <v>14</v>
      </c>
      <c r="M2980" s="116">
        <v>43535</v>
      </c>
      <c r="N2980" s="106" t="s">
        <v>9977</v>
      </c>
      <c r="O2980" s="143"/>
      <c r="P2980"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&lt;tr&gt;&lt;td&gt;62551-2000&lt;/td&gt;&lt;td&gt;Biotic soil amendment, hydraulic method&lt;/td&gt;&lt;td&gt;m2&lt;/td&gt;&lt;td&gt;BIOTIC SOIL AMENDMENT, HYDRAULIC METHOD&lt;/td&gt;&lt;td&gt;SQYD&lt;/td&gt;&lt;td&gt;0&lt;/td&gt;&lt;td&gt;3&lt;/td&gt;&lt;td&gt;N&lt;/td&gt;&lt;td&gt;3/11/2019&lt;/td&gt;&lt;td&gt;&lt;/td&gt;&lt;/tr&gt;</v>
      </c>
      <c r="Q2980" s="106" t="str">
        <f>IF(PayItems[[#This Row],[Date Added / Modified]]&gt;0,TEXT(PayItems[[#This Row],[Date Added / Modified]],"m/d/yyy"),"")</f>
        <v>3/11/2019</v>
      </c>
    </row>
    <row r="2981" spans="1:17" x14ac:dyDescent="0.2">
      <c r="A2981" s="6" t="s">
        <v>6181</v>
      </c>
      <c r="B2981" s="8" t="s">
        <v>6182</v>
      </c>
      <c r="C2981" s="6" t="s">
        <v>6</v>
      </c>
      <c r="D2981" s="8" t="s">
        <v>6183</v>
      </c>
      <c r="E2981" s="8" t="s">
        <v>59</v>
      </c>
      <c r="F2981" s="8">
        <v>0</v>
      </c>
      <c r="G2981" s="8">
        <v>3</v>
      </c>
      <c r="H2981" s="6" t="s">
        <v>344</v>
      </c>
      <c r="I2981" s="176" t="s">
        <v>11389</v>
      </c>
      <c r="J2981" s="176" t="s">
        <v>11389</v>
      </c>
      <c r="K2981" s="176" t="s">
        <v>11388</v>
      </c>
      <c r="L2981" s="8">
        <v>14</v>
      </c>
      <c r="M2981" s="116"/>
      <c r="P29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&lt;tr&gt;&lt;td&gt;62601-0100&lt;/td&gt;&lt;td&gt;Acer rubrum, red maple, 35mm - 50mm caliper, balled and burlapped&lt;/td&gt;&lt;td&gt;Each&lt;/td&gt;&lt;td&gt;ACER RUBRUM, RED MAPLE, 1 1/2-INCH TO 2-INCH CALIPER, BALLED AND BURLAPPED&lt;/td&gt;&lt;td&gt;EACH&lt;/td&gt;&lt;td&gt;0&lt;/td&gt;&lt;td&gt;3&lt;/td&gt;&lt;td&gt;N&lt;/td&gt;&lt;td&gt; &lt;/td&gt;&lt;td&gt;&lt;/td&gt;&lt;/tr&gt;</v>
      </c>
      <c r="Q2981" s="106" t="str">
        <f>IF(PayItems[[#This Row],[Date Added / Modified]]&gt;0,TEXT(PayItems[[#This Row],[Date Added / Modified]],"m/d/yyy"),"")</f>
        <v/>
      </c>
    </row>
    <row r="2982" spans="1:17" x14ac:dyDescent="0.2">
      <c r="A2982" s="6" t="s">
        <v>6184</v>
      </c>
      <c r="B2982" s="8" t="s">
        <v>6185</v>
      </c>
      <c r="C2982" s="6" t="s">
        <v>6</v>
      </c>
      <c r="D2982" s="8" t="s">
        <v>6186</v>
      </c>
      <c r="E2982" s="8" t="s">
        <v>59</v>
      </c>
      <c r="F2982" s="8">
        <v>0</v>
      </c>
      <c r="G2982" s="8">
        <v>3</v>
      </c>
      <c r="H2982" s="6" t="s">
        <v>344</v>
      </c>
      <c r="I2982" s="176" t="s">
        <v>11389</v>
      </c>
      <c r="J2982" s="176" t="s">
        <v>11389</v>
      </c>
      <c r="K2982" s="176" t="s">
        <v>11388</v>
      </c>
      <c r="L2982" s="8">
        <v>14</v>
      </c>
      <c r="M2982" s="116"/>
      <c r="P29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&lt;tr&gt;&lt;td&gt;62601-0150&lt;/td&gt;&lt;td&gt;Acer rubrum, red maple, 50mm - 65mm caliper, balled and burlapped&lt;/td&gt;&lt;td&gt;Each&lt;/td&gt;&lt;td&gt;ACER RUBRUM, RED MAPLE, 2-INCH TO 2 1/2-INCH CALIPER, BALLED AND BURLAPPED&lt;/td&gt;&lt;td&gt;EACH&lt;/td&gt;&lt;td&gt;0&lt;/td&gt;&lt;td&gt;3&lt;/td&gt;&lt;td&gt;N&lt;/td&gt;&lt;td&gt; &lt;/td&gt;&lt;td&gt;&lt;/td&gt;&lt;/tr&gt;</v>
      </c>
      <c r="Q2982" s="106" t="str">
        <f>IF(PayItems[[#This Row],[Date Added / Modified]]&gt;0,TEXT(PayItems[[#This Row],[Date Added / Modified]],"m/d/yyy"),"")</f>
        <v/>
      </c>
    </row>
    <row r="2983" spans="1:17" x14ac:dyDescent="0.2">
      <c r="A2983" s="6" t="s">
        <v>6187</v>
      </c>
      <c r="B2983" s="8" t="s">
        <v>6188</v>
      </c>
      <c r="C2983" s="6" t="s">
        <v>6</v>
      </c>
      <c r="D2983" s="8" t="s">
        <v>6189</v>
      </c>
      <c r="E2983" s="8" t="s">
        <v>59</v>
      </c>
      <c r="F2983" s="8">
        <v>0</v>
      </c>
      <c r="G2983" s="8">
        <v>3</v>
      </c>
      <c r="H2983" s="6" t="s">
        <v>344</v>
      </c>
      <c r="I2983" s="176" t="s">
        <v>11389</v>
      </c>
      <c r="J2983" s="176" t="s">
        <v>11389</v>
      </c>
      <c r="K2983" s="176" t="s">
        <v>11388</v>
      </c>
      <c r="L2983" s="8">
        <v>14</v>
      </c>
      <c r="M2983" s="116"/>
      <c r="P29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&lt;tr&gt;&lt;td&gt;62601-0200&lt;/td&gt;&lt;td&gt;Acer rubrum, red maple, 65mm - 80mm caliper, balled and burlapped&lt;/td&gt;&lt;td&gt;Each&lt;/td&gt;&lt;td&gt;ACER RUBRUM, RED MAPLE, 2 1/2-INCH TO 3 1/2-INCH CALIPER, BALLED AND BURLAPPED&lt;/td&gt;&lt;td&gt;EACH&lt;/td&gt;&lt;td&gt;0&lt;/td&gt;&lt;td&gt;3&lt;/td&gt;&lt;td&gt;N&lt;/td&gt;&lt;td&gt; &lt;/td&gt;&lt;td&gt;&lt;/td&gt;&lt;/tr&gt;</v>
      </c>
      <c r="Q2983" s="106" t="str">
        <f>IF(PayItems[[#This Row],[Date Added / Modified]]&gt;0,TEXT(PayItems[[#This Row],[Date Added / Modified]],"m/d/yyy"),"")</f>
        <v/>
      </c>
    </row>
    <row r="2984" spans="1:17" x14ac:dyDescent="0.2">
      <c r="A2984" s="6" t="s">
        <v>6190</v>
      </c>
      <c r="B2984" s="8" t="s">
        <v>6191</v>
      </c>
      <c r="C2984" s="6" t="s">
        <v>6</v>
      </c>
      <c r="D2984" s="8" t="s">
        <v>6192</v>
      </c>
      <c r="E2984" s="8" t="s">
        <v>59</v>
      </c>
      <c r="F2984" s="8">
        <v>0</v>
      </c>
      <c r="G2984" s="8">
        <v>3</v>
      </c>
      <c r="H2984" s="6" t="s">
        <v>344</v>
      </c>
      <c r="I2984" s="176" t="s">
        <v>11389</v>
      </c>
      <c r="J2984" s="176" t="s">
        <v>11389</v>
      </c>
      <c r="K2984" s="176" t="s">
        <v>11388</v>
      </c>
      <c r="L2984" s="8">
        <v>14</v>
      </c>
      <c r="M2984" s="116"/>
      <c r="P29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&lt;tr&gt;&lt;td&gt;62601-0250&lt;/td&gt;&lt;td&gt;Aronia melanocarpa, black chokeberry, 900mm - 1050mm height, balled and burlapped&lt;/td&gt;&lt;td&gt;Each&lt;/td&gt;&lt;td&gt;ARONIA MELANOCARPA, BLACK CHOKEBERRY, 36-INCH TO 42-INCH HEIGHT, BALLED AND BURLAPPED&lt;/td&gt;&lt;td&gt;EACH&lt;/td&gt;&lt;td&gt;0&lt;/td&gt;&lt;td&gt;3&lt;/td&gt;&lt;td&gt;N&lt;/td&gt;&lt;td&gt; &lt;/td&gt;&lt;td&gt;&lt;/td&gt;&lt;/tr&gt;</v>
      </c>
      <c r="Q2984" s="106" t="str">
        <f>IF(PayItems[[#This Row],[Date Added / Modified]]&gt;0,TEXT(PayItems[[#This Row],[Date Added / Modified]],"m/d/yyy"),"")</f>
        <v/>
      </c>
    </row>
    <row r="2985" spans="1:17" x14ac:dyDescent="0.2">
      <c r="A2985" s="6" t="s">
        <v>6193</v>
      </c>
      <c r="B2985" s="8" t="s">
        <v>6194</v>
      </c>
      <c r="C2985" s="6" t="s">
        <v>6</v>
      </c>
      <c r="D2985" s="8" t="s">
        <v>6195</v>
      </c>
      <c r="E2985" s="8" t="s">
        <v>59</v>
      </c>
      <c r="F2985" s="8">
        <v>0</v>
      </c>
      <c r="G2985" s="8">
        <v>3</v>
      </c>
      <c r="H2985" s="6" t="s">
        <v>344</v>
      </c>
      <c r="I2985" s="176" t="s">
        <v>11389</v>
      </c>
      <c r="J2985" s="176" t="s">
        <v>11389</v>
      </c>
      <c r="K2985" s="176" t="s">
        <v>11388</v>
      </c>
      <c r="L2985" s="8">
        <v>14</v>
      </c>
      <c r="M2985" s="116"/>
      <c r="P29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&lt;tr&gt;&lt;td&gt;62601-0270&lt;/td&gt;&lt;td&gt;Amelanchier alnifolia, serviceberry, 1 gallon&lt;/td&gt;&lt;td&gt;Each&lt;/td&gt;&lt;td&gt;AMELANCHIER ALNIFOLIA, SERVICEBERRY, 1 GALLON&lt;/td&gt;&lt;td&gt;EACH&lt;/td&gt;&lt;td&gt;0&lt;/td&gt;&lt;td&gt;3&lt;/td&gt;&lt;td&gt;N&lt;/td&gt;&lt;td&gt; &lt;/td&gt;&lt;td&gt;&lt;/td&gt;&lt;/tr&gt;</v>
      </c>
      <c r="Q2985" s="106" t="str">
        <f>IF(PayItems[[#This Row],[Date Added / Modified]]&gt;0,TEXT(PayItems[[#This Row],[Date Added / Modified]],"m/d/yyy"),"")</f>
        <v/>
      </c>
    </row>
    <row r="2986" spans="1:17" x14ac:dyDescent="0.2">
      <c r="A2986" s="6" t="s">
        <v>6196</v>
      </c>
      <c r="B2986" s="8" t="s">
        <v>6197</v>
      </c>
      <c r="C2986" s="6" t="s">
        <v>6</v>
      </c>
      <c r="D2986" s="8" t="s">
        <v>6198</v>
      </c>
      <c r="E2986" s="8" t="s">
        <v>59</v>
      </c>
      <c r="F2986" s="8">
        <v>0</v>
      </c>
      <c r="G2986" s="8">
        <v>3</v>
      </c>
      <c r="H2986" s="6" t="s">
        <v>344</v>
      </c>
      <c r="I2986" s="176" t="s">
        <v>11389</v>
      </c>
      <c r="J2986" s="176" t="s">
        <v>11389</v>
      </c>
      <c r="K2986" s="176" t="s">
        <v>11388</v>
      </c>
      <c r="L2986" s="8">
        <v>14</v>
      </c>
      <c r="M2986" s="116"/>
      <c r="P29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&lt;tr&gt;&lt;td&gt;62601-0300&lt;/td&gt;&lt;td&gt;Amelanchier canadensis, serviceberry, 450mm - 600mm height, balled and burlapped&lt;/td&gt;&lt;td&gt;Each&lt;/td&gt;&lt;td&gt;AMELANCHIER CANADENSIS, SERVICEBERRY, 18-INCH TO 24-INCH HEIGHT, BALLED AND BURLAPPED&lt;/td&gt;&lt;td&gt;EACH&lt;/td&gt;&lt;td&gt;0&lt;/td&gt;&lt;td&gt;3&lt;/td&gt;&lt;td&gt;N&lt;/td&gt;&lt;td&gt; &lt;/td&gt;&lt;td&gt;&lt;/td&gt;&lt;/tr&gt;</v>
      </c>
      <c r="Q2986" s="106" t="str">
        <f>IF(PayItems[[#This Row],[Date Added / Modified]]&gt;0,TEXT(PayItems[[#This Row],[Date Added / Modified]],"m/d/yyy"),"")</f>
        <v/>
      </c>
    </row>
    <row r="2987" spans="1:17" x14ac:dyDescent="0.2">
      <c r="A2987" s="6" t="s">
        <v>6199</v>
      </c>
      <c r="B2987" s="8" t="s">
        <v>6200</v>
      </c>
      <c r="C2987" s="6" t="s">
        <v>6</v>
      </c>
      <c r="D2987" s="8" t="s">
        <v>6201</v>
      </c>
      <c r="E2987" s="8" t="s">
        <v>59</v>
      </c>
      <c r="F2987" s="8">
        <v>0</v>
      </c>
      <c r="G2987" s="8">
        <v>3</v>
      </c>
      <c r="H2987" s="6" t="s">
        <v>344</v>
      </c>
      <c r="I2987" s="176" t="s">
        <v>11389</v>
      </c>
      <c r="J2987" s="176" t="s">
        <v>11389</v>
      </c>
      <c r="K2987" s="176" t="s">
        <v>11388</v>
      </c>
      <c r="L2987" s="8">
        <v>14</v>
      </c>
      <c r="M2987" s="116"/>
      <c r="P29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&lt;tr&gt;&lt;td&gt;62601-0350&lt;/td&gt;&lt;td&gt;Amelanchier canadensis, serviceberry, 600mm - 750mm height, balled and burlapped&lt;/td&gt;&lt;td&gt;Each&lt;/td&gt;&lt;td&gt;AMELANCHIER CANADENSIS, SERVICEBERRY, 24-INCH TO 30-INCH HEIGHT, BALLED AND BURLAPPED&lt;/td&gt;&lt;td&gt;EACH&lt;/td&gt;&lt;td&gt;0&lt;/td&gt;&lt;td&gt;3&lt;/td&gt;&lt;td&gt;N&lt;/td&gt;&lt;td&gt; &lt;/td&gt;&lt;td&gt;&lt;/td&gt;&lt;/tr&gt;</v>
      </c>
      <c r="Q2987" s="106" t="str">
        <f>IF(PayItems[[#This Row],[Date Added / Modified]]&gt;0,TEXT(PayItems[[#This Row],[Date Added / Modified]],"m/d/yyy"),"")</f>
        <v/>
      </c>
    </row>
    <row r="2988" spans="1:17" x14ac:dyDescent="0.2">
      <c r="A2988" s="6" t="s">
        <v>6202</v>
      </c>
      <c r="B2988" s="8" t="s">
        <v>6203</v>
      </c>
      <c r="C2988" s="6" t="s">
        <v>6</v>
      </c>
      <c r="D2988" s="8" t="s">
        <v>6204</v>
      </c>
      <c r="E2988" s="8" t="s">
        <v>59</v>
      </c>
      <c r="F2988" s="8">
        <v>0</v>
      </c>
      <c r="G2988" s="8">
        <v>3</v>
      </c>
      <c r="H2988" s="6" t="s">
        <v>344</v>
      </c>
      <c r="I2988" s="176" t="s">
        <v>11389</v>
      </c>
      <c r="J2988" s="176" t="s">
        <v>11389</v>
      </c>
      <c r="K2988" s="176" t="s">
        <v>11388</v>
      </c>
      <c r="L2988" s="8">
        <v>14</v>
      </c>
      <c r="M2988" s="116"/>
      <c r="P29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&lt;tr&gt;&lt;td&gt;62601-0400&lt;/td&gt;&lt;td&gt;Amelanchier canadensis, serviceberry, 1050mm - 1200mm height, balled and burlapped&lt;/td&gt;&lt;td&gt;Each&lt;/td&gt;&lt;td&gt;AMELANCHIER CANADENSIS, SERVICEBERRY, 42-INCH TO 48-INCH HEIGHT, BALLED AND BURLAPPED&lt;/td&gt;&lt;td&gt;EACH&lt;/td&gt;&lt;td&gt;0&lt;/td&gt;&lt;td&gt;3&lt;/td&gt;&lt;td&gt;N&lt;/td&gt;&lt;td&gt; &lt;/td&gt;&lt;td&gt;&lt;/td&gt;&lt;/tr&gt;</v>
      </c>
      <c r="Q2988" s="106" t="str">
        <f>IF(PayItems[[#This Row],[Date Added / Modified]]&gt;0,TEXT(PayItems[[#This Row],[Date Added / Modified]],"m/d/yyy"),"")</f>
        <v/>
      </c>
    </row>
    <row r="2989" spans="1:17" x14ac:dyDescent="0.2">
      <c r="A2989" s="6" t="s">
        <v>6205</v>
      </c>
      <c r="B2989" s="8" t="s">
        <v>6206</v>
      </c>
      <c r="C2989" s="6" t="s">
        <v>6</v>
      </c>
      <c r="D2989" s="8" t="s">
        <v>6207</v>
      </c>
      <c r="E2989" s="8" t="s">
        <v>59</v>
      </c>
      <c r="F2989" s="8">
        <v>0</v>
      </c>
      <c r="G2989" s="8">
        <v>3</v>
      </c>
      <c r="H2989" s="6" t="s">
        <v>344</v>
      </c>
      <c r="I2989" s="176" t="s">
        <v>11389</v>
      </c>
      <c r="J2989" s="176" t="s">
        <v>11389</v>
      </c>
      <c r="K2989" s="176" t="s">
        <v>11388</v>
      </c>
      <c r="L2989" s="8">
        <v>14</v>
      </c>
      <c r="M2989" s="116"/>
      <c r="P29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&lt;tr&gt;&lt;td&gt;62601-0450&lt;/td&gt;&lt;td&gt;Amelanchier canadensis, serviceberry, 1200mm - 1500mm height, balled and burlapped&lt;/td&gt;&lt;td&gt;Each&lt;/td&gt;&lt;td&gt;AMELANCHIER CANADENSIS, SERVICEBERRY, 48-INCH TO 60-INCH HEIGHT, BALLED AND BURLAPPED&lt;/td&gt;&lt;td&gt;EACH&lt;/td&gt;&lt;td&gt;0&lt;/td&gt;&lt;td&gt;3&lt;/td&gt;&lt;td&gt;N&lt;/td&gt;&lt;td&gt; &lt;/td&gt;&lt;td&gt;&lt;/td&gt;&lt;/tr&gt;</v>
      </c>
      <c r="Q2989" s="106" t="str">
        <f>IF(PayItems[[#This Row],[Date Added / Modified]]&gt;0,TEXT(PayItems[[#This Row],[Date Added / Modified]],"m/d/yyy"),"")</f>
        <v/>
      </c>
    </row>
    <row r="2990" spans="1:17" x14ac:dyDescent="0.2">
      <c r="A2990" s="6" t="s">
        <v>6208</v>
      </c>
      <c r="B2990" s="8" t="s">
        <v>6209</v>
      </c>
      <c r="C2990" s="6" t="s">
        <v>6</v>
      </c>
      <c r="D2990" s="8" t="s">
        <v>6210</v>
      </c>
      <c r="E2990" s="8" t="s">
        <v>59</v>
      </c>
      <c r="F2990" s="8">
        <v>0</v>
      </c>
      <c r="G2990" s="8">
        <v>3</v>
      </c>
      <c r="H2990" s="6" t="s">
        <v>344</v>
      </c>
      <c r="I2990" s="176" t="s">
        <v>11389</v>
      </c>
      <c r="J2990" s="176" t="s">
        <v>11389</v>
      </c>
      <c r="K2990" s="176" t="s">
        <v>11388</v>
      </c>
      <c r="L2990" s="8">
        <v>14</v>
      </c>
      <c r="M2990" s="116"/>
      <c r="P29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&lt;tr&gt;&lt;td&gt;62601-0500&lt;/td&gt;&lt;td&gt;Amelanchier canadensis, serviceberry, 1800mm - 2400mm height, balled and burlapped&lt;/td&gt;&lt;td&gt;Each&lt;/td&gt;&lt;td&gt;AMELANCHIER CANADENSIS, SERVICEBERRY, 6 FEET TO 8 FEET HEIGHT, BALLED AND BURLAPPED&lt;/td&gt;&lt;td&gt;EACH&lt;/td&gt;&lt;td&gt;0&lt;/td&gt;&lt;td&gt;3&lt;/td&gt;&lt;td&gt;N&lt;/td&gt;&lt;td&gt; &lt;/td&gt;&lt;td&gt;&lt;/td&gt;&lt;/tr&gt;</v>
      </c>
      <c r="Q2990" s="106" t="str">
        <f>IF(PayItems[[#This Row],[Date Added / Modified]]&gt;0,TEXT(PayItems[[#This Row],[Date Added / Modified]],"m/d/yyy"),"")</f>
        <v/>
      </c>
    </row>
    <row r="2991" spans="1:17" x14ac:dyDescent="0.2">
      <c r="A2991" s="6" t="s">
        <v>6211</v>
      </c>
      <c r="B2991" s="8" t="s">
        <v>6212</v>
      </c>
      <c r="C2991" s="6" t="s">
        <v>6</v>
      </c>
      <c r="D2991" s="8" t="s">
        <v>6213</v>
      </c>
      <c r="E2991" s="8" t="s">
        <v>59</v>
      </c>
      <c r="F2991" s="8">
        <v>0</v>
      </c>
      <c r="G2991" s="8">
        <v>3</v>
      </c>
      <c r="H2991" s="6" t="s">
        <v>344</v>
      </c>
      <c r="I2991" s="176" t="s">
        <v>11389</v>
      </c>
      <c r="J2991" s="176" t="s">
        <v>11389</v>
      </c>
      <c r="K2991" s="176" t="s">
        <v>11388</v>
      </c>
      <c r="L2991" s="8">
        <v>14</v>
      </c>
      <c r="M2991" s="116"/>
      <c r="P29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&lt;tr&gt;&lt;td&gt;62601-0550&lt;/td&gt;&lt;td&gt;Acer rubrum 'october glory', october glory red maple, 35mm - 50mm caliper, balled and burlapped&lt;/td&gt;&lt;td&gt;Each&lt;/td&gt;&lt;td&gt;ACER RUBRUM 'OCTOBER GLORY', OCTOBER GLORY RED MAPLE, 1 1/2-INCH TO 2-INCH CALIPER, BALLED AND BURLAPPED&lt;/td&gt;&lt;td&gt;EACH&lt;/td&gt;&lt;td&gt;0&lt;/td&gt;&lt;td&gt;3&lt;/td&gt;&lt;td&gt;N&lt;/td&gt;&lt;td&gt; &lt;/td&gt;&lt;td&gt;&lt;/td&gt;&lt;/tr&gt;</v>
      </c>
      <c r="Q2991" s="106" t="str">
        <f>IF(PayItems[[#This Row],[Date Added / Modified]]&gt;0,TEXT(PayItems[[#This Row],[Date Added / Modified]],"m/d/yyy"),"")</f>
        <v/>
      </c>
    </row>
    <row r="2992" spans="1:17" x14ac:dyDescent="0.2">
      <c r="A2992" s="6" t="s">
        <v>6214</v>
      </c>
      <c r="B2992" s="8" t="s">
        <v>6215</v>
      </c>
      <c r="C2992" s="6" t="s">
        <v>6</v>
      </c>
      <c r="D2992" s="8" t="s">
        <v>6216</v>
      </c>
      <c r="E2992" s="8" t="s">
        <v>59</v>
      </c>
      <c r="F2992" s="8">
        <v>0</v>
      </c>
      <c r="G2992" s="8">
        <v>3</v>
      </c>
      <c r="H2992" s="6" t="s">
        <v>344</v>
      </c>
      <c r="I2992" s="176" t="s">
        <v>11389</v>
      </c>
      <c r="J2992" s="176" t="s">
        <v>11389</v>
      </c>
      <c r="K2992" s="176" t="s">
        <v>11388</v>
      </c>
      <c r="L2992" s="8">
        <v>14</v>
      </c>
      <c r="M2992" s="116"/>
      <c r="P29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&lt;tr&gt;&lt;td&gt;62601-0600&lt;/td&gt;&lt;td&gt;Acer rubrum 'october glory', october glory red maple, 80mm - 100mm caliper, balled and burlapped&lt;/td&gt;&lt;td&gt;Each&lt;/td&gt;&lt;td&gt;ACER RUBRUM 'OCTOBER GLORY', OCTOBER GLORY RED MAPLE, 3 1/2-INCH TO 4-INCH CALIPER, BALLED AND BURLAPPED&lt;/td&gt;&lt;td&gt;EACH&lt;/td&gt;&lt;td&gt;0&lt;/td&gt;&lt;td&gt;3&lt;/td&gt;&lt;td&gt;N&lt;/td&gt;&lt;td&gt; &lt;/td&gt;&lt;td&gt;&lt;/td&gt;&lt;/tr&gt;</v>
      </c>
      <c r="Q2992" s="106" t="str">
        <f>IF(PayItems[[#This Row],[Date Added / Modified]]&gt;0,TEXT(PayItems[[#This Row],[Date Added / Modified]],"m/d/yyy"),"")</f>
        <v/>
      </c>
    </row>
    <row r="2993" spans="1:17" x14ac:dyDescent="0.2">
      <c r="A2993" s="6" t="s">
        <v>6217</v>
      </c>
      <c r="B2993" s="8" t="s">
        <v>6218</v>
      </c>
      <c r="C2993" s="6" t="s">
        <v>6</v>
      </c>
      <c r="D2993" s="8" t="s">
        <v>6219</v>
      </c>
      <c r="E2993" s="8" t="s">
        <v>59</v>
      </c>
      <c r="F2993" s="8">
        <v>0</v>
      </c>
      <c r="G2993" s="8">
        <v>3</v>
      </c>
      <c r="H2993" s="6" t="s">
        <v>344</v>
      </c>
      <c r="I2993" s="176" t="s">
        <v>11389</v>
      </c>
      <c r="J2993" s="176" t="s">
        <v>11389</v>
      </c>
      <c r="K2993" s="176" t="s">
        <v>11388</v>
      </c>
      <c r="L2993" s="8">
        <v>14</v>
      </c>
      <c r="M2993" s="116"/>
      <c r="P29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&lt;tr&gt;&lt;td&gt;62601-0650&lt;/td&gt;&lt;td&gt;Acer saccharum, sugar maple, 20mm - 35mm caliper, balled and burlapped&lt;/td&gt;&lt;td&gt;Each&lt;/td&gt;&lt;td&gt;ACER SACCHARUM, SUGAR MAPLE, 1-INCH TO 1 1/2-INCH CALIPER, BALLED AND BURLAPPED&lt;/td&gt;&lt;td&gt;EACH&lt;/td&gt;&lt;td&gt;0&lt;/td&gt;&lt;td&gt;3&lt;/td&gt;&lt;td&gt;N&lt;/td&gt;&lt;td&gt; &lt;/td&gt;&lt;td&gt;&lt;/td&gt;&lt;/tr&gt;</v>
      </c>
      <c r="Q2993" s="106" t="str">
        <f>IF(PayItems[[#This Row],[Date Added / Modified]]&gt;0,TEXT(PayItems[[#This Row],[Date Added / Modified]],"m/d/yyy"),"")</f>
        <v/>
      </c>
    </row>
    <row r="2994" spans="1:17" x14ac:dyDescent="0.2">
      <c r="A2994" s="6" t="s">
        <v>6220</v>
      </c>
      <c r="B2994" s="8" t="s">
        <v>6221</v>
      </c>
      <c r="C2994" s="6" t="s">
        <v>6</v>
      </c>
      <c r="D2994" s="45" t="s">
        <v>6222</v>
      </c>
      <c r="E2994" s="8" t="s">
        <v>59</v>
      </c>
      <c r="F2994" s="8">
        <v>0</v>
      </c>
      <c r="G2994" s="8">
        <v>3</v>
      </c>
      <c r="H2994" s="6" t="s">
        <v>344</v>
      </c>
      <c r="I2994" s="176" t="s">
        <v>11389</v>
      </c>
      <c r="J2994" s="176" t="s">
        <v>11389</v>
      </c>
      <c r="K2994" s="176" t="s">
        <v>11388</v>
      </c>
      <c r="L2994" s="8">
        <v>14</v>
      </c>
      <c r="M2994" s="116"/>
      <c r="P29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&lt;tr&gt;&lt;td&gt;62601-0700&lt;/td&gt;&lt;td&gt;Acer saccharum, sugar maple, 35mm - 50mm caliper, balled and burlapped&lt;/td&gt;&lt;td&gt;Each&lt;/td&gt;&lt;td&gt;ACER SACCHARUM, SUGAR MAPLE, 1 1/2-INCH TO 2-INCH CALIPER, BALLED AND BURLAPPED&lt;/td&gt;&lt;td&gt;EACH&lt;/td&gt;&lt;td&gt;0&lt;/td&gt;&lt;td&gt;3&lt;/td&gt;&lt;td&gt;N&lt;/td&gt;&lt;td&gt; &lt;/td&gt;&lt;td&gt;&lt;/td&gt;&lt;/tr&gt;</v>
      </c>
      <c r="Q2994" s="106" t="str">
        <f>IF(PayItems[[#This Row],[Date Added / Modified]]&gt;0,TEXT(PayItems[[#This Row],[Date Added / Modified]],"m/d/yyy"),"")</f>
        <v/>
      </c>
    </row>
    <row r="2995" spans="1:17" s="106" customFormat="1" x14ac:dyDescent="0.2">
      <c r="A2995" s="6" t="s">
        <v>6223</v>
      </c>
      <c r="B2995" s="8" t="s">
        <v>6224</v>
      </c>
      <c r="C2995" s="6" t="s">
        <v>6</v>
      </c>
      <c r="D2995" s="8" t="s">
        <v>6225</v>
      </c>
      <c r="E2995" s="8" t="s">
        <v>59</v>
      </c>
      <c r="F2995" s="8">
        <v>0</v>
      </c>
      <c r="G2995" s="8">
        <v>3</v>
      </c>
      <c r="H2995" s="6" t="s">
        <v>344</v>
      </c>
      <c r="I2995" s="176" t="s">
        <v>11389</v>
      </c>
      <c r="J2995" s="176" t="s">
        <v>11389</v>
      </c>
      <c r="K2995" s="176" t="s">
        <v>11388</v>
      </c>
      <c r="L2995" s="8">
        <v>14</v>
      </c>
      <c r="M2995" s="116"/>
      <c r="N2995" s="6"/>
      <c r="O2995" s="6"/>
      <c r="P29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&lt;tr&gt;&lt;td&gt;62601-0750&lt;/td&gt;&lt;td&gt;Acer saccharum, sugar maple, 50mm - 65mm caliper, balled and burlapped&lt;/td&gt;&lt;td&gt;Each&lt;/td&gt;&lt;td&gt;ACER SACCHARUM, SUGAR MAPLE, 2-INCH TO 2 1/2-INCH CALIPER, BALLED AND BURLAPPED&lt;/td&gt;&lt;td&gt;EACH&lt;/td&gt;&lt;td&gt;0&lt;/td&gt;&lt;td&gt;3&lt;/td&gt;&lt;td&gt;N&lt;/td&gt;&lt;td&gt; &lt;/td&gt;&lt;td&gt;&lt;/td&gt;&lt;/tr&gt;</v>
      </c>
      <c r="Q2995" s="106" t="str">
        <f>IF(PayItems[[#This Row],[Date Added / Modified]]&gt;0,TEXT(PayItems[[#This Row],[Date Added / Modified]],"m/d/yyy"),"")</f>
        <v/>
      </c>
    </row>
    <row r="2996" spans="1:17" x14ac:dyDescent="0.2">
      <c r="A2996" s="6" t="s">
        <v>6226</v>
      </c>
      <c r="B2996" s="8" t="s">
        <v>6227</v>
      </c>
      <c r="C2996" s="6" t="s">
        <v>6</v>
      </c>
      <c r="D2996" s="8" t="s">
        <v>6228</v>
      </c>
      <c r="E2996" s="8" t="s">
        <v>59</v>
      </c>
      <c r="F2996" s="8">
        <v>0</v>
      </c>
      <c r="G2996" s="8">
        <v>3</v>
      </c>
      <c r="H2996" s="6" t="s">
        <v>344</v>
      </c>
      <c r="I2996" s="176" t="s">
        <v>11389</v>
      </c>
      <c r="J2996" s="176" t="s">
        <v>11389</v>
      </c>
      <c r="K2996" s="176" t="s">
        <v>11388</v>
      </c>
      <c r="L2996" s="8">
        <v>14</v>
      </c>
      <c r="M2996" s="116"/>
      <c r="P29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&lt;tr&gt;&lt;td&gt;62601-0800&lt;/td&gt;&lt;td&gt;Amelanchier aborea, serviceberry, 2400mm - 3000mm height, balled and burlapped&lt;/td&gt;&lt;td&gt;Each&lt;/td&gt;&lt;td&gt;AMELANCHIER ABOREA, SERVICEBERRY, 8 FEET TO 10 FEET HEIGHT, BALLED AND BURLAPPED&lt;/td&gt;&lt;td&gt;EACH&lt;/td&gt;&lt;td&gt;0&lt;/td&gt;&lt;td&gt;3&lt;/td&gt;&lt;td&gt;N&lt;/td&gt;&lt;td&gt; &lt;/td&gt;&lt;td&gt;&lt;/td&gt;&lt;/tr&gt;</v>
      </c>
      <c r="Q2996" s="106" t="str">
        <f>IF(PayItems[[#This Row],[Date Added / Modified]]&gt;0,TEXT(PayItems[[#This Row],[Date Added / Modified]],"m/d/yyy"),"")</f>
        <v/>
      </c>
    </row>
    <row r="2997" spans="1:17" x14ac:dyDescent="0.2">
      <c r="A2997" s="6" t="s">
        <v>6229</v>
      </c>
      <c r="B2997" s="8" t="s">
        <v>6230</v>
      </c>
      <c r="C2997" s="6" t="s">
        <v>6</v>
      </c>
      <c r="D2997" s="8" t="s">
        <v>6231</v>
      </c>
      <c r="E2997" s="8" t="s">
        <v>59</v>
      </c>
      <c r="F2997" s="8">
        <v>0</v>
      </c>
      <c r="G2997" s="8">
        <v>3</v>
      </c>
      <c r="H2997" s="6" t="s">
        <v>344</v>
      </c>
      <c r="I2997" s="176" t="s">
        <v>11389</v>
      </c>
      <c r="J2997" s="176" t="s">
        <v>11389</v>
      </c>
      <c r="K2997" s="176" t="s">
        <v>11388</v>
      </c>
      <c r="L2997" s="8">
        <v>14</v>
      </c>
      <c r="M2997" s="116"/>
      <c r="P29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&lt;tr&gt;&lt;td&gt;62601-0820&lt;/td&gt;&lt;td&gt;Arctostaphylos uva-ursi, Kinnikinnick, 1 gallon&lt;/td&gt;&lt;td&gt;Each&lt;/td&gt;&lt;td&gt;ARCTOSTAPHYLOS UVA-URSI, KINNIKINNICK, 1 GALLON&lt;/td&gt;&lt;td&gt;EACH&lt;/td&gt;&lt;td&gt;0&lt;/td&gt;&lt;td&gt;3&lt;/td&gt;&lt;td&gt;N&lt;/td&gt;&lt;td&gt; &lt;/td&gt;&lt;td&gt;&lt;/td&gt;&lt;/tr&gt;</v>
      </c>
      <c r="Q2997" s="106" t="str">
        <f>IF(PayItems[[#This Row],[Date Added / Modified]]&gt;0,TEXT(PayItems[[#This Row],[Date Added / Modified]],"m/d/yyy"),"")</f>
        <v/>
      </c>
    </row>
    <row r="2998" spans="1:17" x14ac:dyDescent="0.2">
      <c r="A2998" s="6" t="s">
        <v>6232</v>
      </c>
      <c r="B2998" s="8" t="s">
        <v>6233</v>
      </c>
      <c r="C2998" s="6" t="s">
        <v>6</v>
      </c>
      <c r="D2998" s="8" t="s">
        <v>6234</v>
      </c>
      <c r="E2998" s="8" t="s">
        <v>59</v>
      </c>
      <c r="F2998" s="8">
        <v>0</v>
      </c>
      <c r="G2998" s="8">
        <v>3</v>
      </c>
      <c r="H2998" s="6" t="s">
        <v>344</v>
      </c>
      <c r="I2998" s="176" t="s">
        <v>11389</v>
      </c>
      <c r="J2998" s="176" t="s">
        <v>11389</v>
      </c>
      <c r="K2998" s="176" t="s">
        <v>11388</v>
      </c>
      <c r="L2998" s="8">
        <v>14</v>
      </c>
      <c r="M2998" s="116"/>
      <c r="P29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&lt;tr&gt;&lt;td&gt;62601-0850&lt;/td&gt;&lt;td&gt;Aronia arbutifolia, red chokeberry, 750mm - 900mm height, balled and burlapped&lt;/td&gt;&lt;td&gt;Each&lt;/td&gt;&lt;td&gt;ARONIA ARBUTIFOLIA, RED CHOKEBERRY, 30-INCH TO 36-INCH HEIGHT, BALLED AND BURLAPPED&lt;/td&gt;&lt;td&gt;EACH&lt;/td&gt;&lt;td&gt;0&lt;/td&gt;&lt;td&gt;3&lt;/td&gt;&lt;td&gt;N&lt;/td&gt;&lt;td&gt; &lt;/td&gt;&lt;td&gt;&lt;/td&gt;&lt;/tr&gt;</v>
      </c>
      <c r="Q2998" s="106" t="str">
        <f>IF(PayItems[[#This Row],[Date Added / Modified]]&gt;0,TEXT(PayItems[[#This Row],[Date Added / Modified]],"m/d/yyy"),"")</f>
        <v/>
      </c>
    </row>
    <row r="2999" spans="1:17" s="106" customFormat="1" x14ac:dyDescent="0.2">
      <c r="A2999" s="6" t="s">
        <v>6235</v>
      </c>
      <c r="B2999" s="6" t="s">
        <v>6236</v>
      </c>
      <c r="C2999" s="6" t="s">
        <v>6</v>
      </c>
      <c r="D2999" s="106" t="s">
        <v>6237</v>
      </c>
      <c r="E2999" s="8" t="s">
        <v>59</v>
      </c>
      <c r="F2999" s="8">
        <v>0</v>
      </c>
      <c r="G2999" s="8">
        <v>3</v>
      </c>
      <c r="H2999" s="6" t="s">
        <v>344</v>
      </c>
      <c r="I2999" s="176" t="s">
        <v>11389</v>
      </c>
      <c r="J2999" s="176" t="s">
        <v>11389</v>
      </c>
      <c r="K2999" s="176" t="s">
        <v>11388</v>
      </c>
      <c r="L2999" s="8">
        <v>14</v>
      </c>
      <c r="M2999" s="116"/>
      <c r="N2999" s="6"/>
      <c r="O2999" s="6"/>
      <c r="P29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&lt;tr&gt;&lt;td&gt;62601-0900&lt;/td&gt;&lt;td&gt;Artemesia tridentata, big sagebush 19 liter, container grown&lt;/td&gt;&lt;td&gt;Each&lt;/td&gt;&lt;td&gt;ARTEMESIA TRIDENTATA, BIG SAGEBUSH 5 GALLON, CONTAINER GROWN&lt;/td&gt;&lt;td&gt;EACH&lt;/td&gt;&lt;td&gt;0&lt;/td&gt;&lt;td&gt;3&lt;/td&gt;&lt;td&gt;N&lt;/td&gt;&lt;td&gt; &lt;/td&gt;&lt;td&gt;&lt;/td&gt;&lt;/tr&gt;</v>
      </c>
      <c r="Q2999" s="106" t="str">
        <f>IF(PayItems[[#This Row],[Date Added / Modified]]&gt;0,TEXT(PayItems[[#This Row],[Date Added / Modified]],"m/d/yyy"),"")</f>
        <v/>
      </c>
    </row>
    <row r="3000" spans="1:17" x14ac:dyDescent="0.2">
      <c r="A3000" s="6" t="s">
        <v>6238</v>
      </c>
      <c r="B3000" s="6" t="s">
        <v>6239</v>
      </c>
      <c r="C3000" s="6" t="s">
        <v>6</v>
      </c>
      <c r="D3000" s="6" t="s">
        <v>6240</v>
      </c>
      <c r="E3000" s="8" t="s">
        <v>59</v>
      </c>
      <c r="F3000" s="8">
        <v>0</v>
      </c>
      <c r="G3000" s="8">
        <v>3</v>
      </c>
      <c r="H3000" s="6" t="s">
        <v>344</v>
      </c>
      <c r="I3000" s="176" t="s">
        <v>11389</v>
      </c>
      <c r="J3000" s="176" t="s">
        <v>11389</v>
      </c>
      <c r="K3000" s="176" t="s">
        <v>11388</v>
      </c>
      <c r="L3000" s="8">
        <v>14</v>
      </c>
      <c r="M3000" s="116"/>
      <c r="P30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&lt;tr&gt;&lt;td&gt;62601-0950&lt;/td&gt;&lt;td&gt;Artriplex canescens, fourwing saltbrush 19 liter, container grown&lt;/td&gt;&lt;td&gt;Each&lt;/td&gt;&lt;td&gt;ARTRIPLEX CANESCENS, FOURWING SALTBRUSH 5 GALLON, CONTAINER GROWN&lt;/td&gt;&lt;td&gt;EACH&lt;/td&gt;&lt;td&gt;0&lt;/td&gt;&lt;td&gt;3&lt;/td&gt;&lt;td&gt;N&lt;/td&gt;&lt;td&gt; &lt;/td&gt;&lt;td&gt;&lt;/td&gt;&lt;/tr&gt;</v>
      </c>
      <c r="Q3000" s="106" t="str">
        <f>IF(PayItems[[#This Row],[Date Added / Modified]]&gt;0,TEXT(PayItems[[#This Row],[Date Added / Modified]],"m/d/yyy"),"")</f>
        <v/>
      </c>
    </row>
    <row r="3001" spans="1:17" x14ac:dyDescent="0.2">
      <c r="A3001" s="6" t="s">
        <v>6241</v>
      </c>
      <c r="B3001" s="6" t="s">
        <v>6242</v>
      </c>
      <c r="C3001" s="8" t="s">
        <v>6</v>
      </c>
      <c r="D3001" s="6" t="s">
        <v>6243</v>
      </c>
      <c r="E3001" s="8" t="s">
        <v>59</v>
      </c>
      <c r="F3001" s="8">
        <v>0</v>
      </c>
      <c r="G3001" s="8">
        <v>3</v>
      </c>
      <c r="H3001" s="6" t="s">
        <v>344</v>
      </c>
      <c r="I3001" s="176" t="s">
        <v>11389</v>
      </c>
      <c r="J3001" s="176" t="s">
        <v>11389</v>
      </c>
      <c r="K3001" s="176" t="s">
        <v>11388</v>
      </c>
      <c r="L3001" s="8">
        <v>14</v>
      </c>
      <c r="M3001" s="116"/>
      <c r="P30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&lt;tr&gt;&lt;td&gt;62601-1000&lt;/td&gt;&lt;td&gt;Alnus sinuata, sitka alder, 300mm - 450mm height, container grown&lt;/td&gt;&lt;td&gt;Each&lt;/td&gt;&lt;td&gt;ALNUS SINUATA, SITKA ALDER, 12- INCH TO 18-INCH HEIGHT, CONTAINER GROWN&lt;/td&gt;&lt;td&gt;EACH&lt;/td&gt;&lt;td&gt;0&lt;/td&gt;&lt;td&gt;3&lt;/td&gt;&lt;td&gt;N&lt;/td&gt;&lt;td&gt; &lt;/td&gt;&lt;td&gt;&lt;/td&gt;&lt;/tr&gt;</v>
      </c>
      <c r="Q3001" s="106" t="str">
        <f>IF(PayItems[[#This Row],[Date Added / Modified]]&gt;0,TEXT(PayItems[[#This Row],[Date Added / Modified]],"m/d/yyy"),"")</f>
        <v/>
      </c>
    </row>
    <row r="3002" spans="1:17" x14ac:dyDescent="0.2">
      <c r="A3002" s="6" t="s">
        <v>9410</v>
      </c>
      <c r="B3002" s="6" t="s">
        <v>9412</v>
      </c>
      <c r="C3002" s="8" t="s">
        <v>6</v>
      </c>
      <c r="D3002" s="6" t="s">
        <v>9411</v>
      </c>
      <c r="E3002" s="8" t="s">
        <v>59</v>
      </c>
      <c r="F3002" s="8">
        <v>0</v>
      </c>
      <c r="G3002" s="8">
        <v>3</v>
      </c>
      <c r="H3002" s="6" t="s">
        <v>344</v>
      </c>
      <c r="I3002" s="176" t="s">
        <v>11389</v>
      </c>
      <c r="J3002" s="176" t="s">
        <v>11389</v>
      </c>
      <c r="K3002" s="176" t="s">
        <v>11388</v>
      </c>
      <c r="L3002" s="8">
        <v>14</v>
      </c>
      <c r="M3002" s="116"/>
      <c r="P30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&lt;tr&gt;&lt;td&gt;62601-1050&lt;/td&gt;&lt;td&gt;Alnus rhombifolia, white alder, 450mm - 900mm height, container grown&lt;/td&gt;&lt;td&gt;Each&lt;/td&gt;&lt;td&gt;ALNUS RHOMBIFOLIA, WHITE ALDER, 18-INCH TO 36-INCH HEIGHT, CONTAINER GROWN&lt;/td&gt;&lt;td&gt;EACH&lt;/td&gt;&lt;td&gt;0&lt;/td&gt;&lt;td&gt;3&lt;/td&gt;&lt;td&gt;N&lt;/td&gt;&lt;td&gt; &lt;/td&gt;&lt;td&gt;&lt;/td&gt;&lt;/tr&gt;</v>
      </c>
      <c r="Q3002" s="106" t="str">
        <f>IF(PayItems[[#This Row],[Date Added / Modified]]&gt;0,TEXT(PayItems[[#This Row],[Date Added / Modified]],"m/d/yyy"),"")</f>
        <v/>
      </c>
    </row>
    <row r="3003" spans="1:17" x14ac:dyDescent="0.2">
      <c r="A3003" s="6" t="s">
        <v>9413</v>
      </c>
      <c r="B3003" s="6" t="s">
        <v>9415</v>
      </c>
      <c r="C3003" s="8" t="s">
        <v>6</v>
      </c>
      <c r="D3003" s="6" t="s">
        <v>9414</v>
      </c>
      <c r="E3003" s="8" t="s">
        <v>59</v>
      </c>
      <c r="F3003" s="8">
        <v>0</v>
      </c>
      <c r="G3003" s="8">
        <v>3</v>
      </c>
      <c r="H3003" s="6" t="s">
        <v>344</v>
      </c>
      <c r="I3003" s="176" t="s">
        <v>11389</v>
      </c>
      <c r="J3003" s="176" t="s">
        <v>11389</v>
      </c>
      <c r="K3003" s="176" t="s">
        <v>11388</v>
      </c>
      <c r="L3003" s="8">
        <v>14</v>
      </c>
      <c r="M3003" s="116"/>
      <c r="P30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&lt;tr&gt;&lt;td&gt;62601-1070&lt;/td&gt;&lt;td&gt;Alnus rubra, red alder, 450mm - 900mm height, container grown&lt;/td&gt;&lt;td&gt;Each&lt;/td&gt;&lt;td&gt;ALNUS RUBRA, RED ALDER, 18-INCH TO 36-INCH HEIGHT, CONTAINER GROWN&lt;/td&gt;&lt;td&gt;EACH&lt;/td&gt;&lt;td&gt;0&lt;/td&gt;&lt;td&gt;3&lt;/td&gt;&lt;td&gt;N&lt;/td&gt;&lt;td&gt; &lt;/td&gt;&lt;td&gt;&lt;/td&gt;&lt;/tr&gt;</v>
      </c>
      <c r="Q3003" s="106" t="str">
        <f>IF(PayItems[[#This Row],[Date Added / Modified]]&gt;0,TEXT(PayItems[[#This Row],[Date Added / Modified]],"m/d/yyy"),"")</f>
        <v/>
      </c>
    </row>
    <row r="3004" spans="1:17" x14ac:dyDescent="0.2">
      <c r="A3004" s="6" t="s">
        <v>6244</v>
      </c>
      <c r="B3004" s="6" t="s">
        <v>6245</v>
      </c>
      <c r="C3004" s="8" t="s">
        <v>6</v>
      </c>
      <c r="D3004" s="6" t="s">
        <v>6246</v>
      </c>
      <c r="E3004" s="8" t="s">
        <v>59</v>
      </c>
      <c r="F3004" s="8">
        <v>0</v>
      </c>
      <c r="G3004" s="8">
        <v>3</v>
      </c>
      <c r="H3004" s="6" t="s">
        <v>344</v>
      </c>
      <c r="I3004" s="176" t="s">
        <v>11389</v>
      </c>
      <c r="J3004" s="176" t="s">
        <v>11389</v>
      </c>
      <c r="K3004" s="176" t="s">
        <v>11388</v>
      </c>
      <c r="L3004" s="8">
        <v>14</v>
      </c>
      <c r="M3004" s="116"/>
      <c r="P30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&lt;tr&gt;&lt;td&gt;62601-1100&lt;/td&gt;&lt;td&gt;Acer macrophyllum, big leaf maple, 20mm-35mm caliper, balled and burlapped&lt;/td&gt;&lt;td&gt;Each&lt;/td&gt;&lt;td&gt;ACER MACROPHYLLUM, BIG LEAF MAPLE, 1-INCH TO 1 1/2-INCH CALIPER, BALLED AND BURLAPPED&lt;/td&gt;&lt;td&gt;EACH&lt;/td&gt;&lt;td&gt;0&lt;/td&gt;&lt;td&gt;3&lt;/td&gt;&lt;td&gt;N&lt;/td&gt;&lt;td&gt; &lt;/td&gt;&lt;td&gt;&lt;/td&gt;&lt;/tr&gt;</v>
      </c>
      <c r="Q3004" s="106" t="str">
        <f>IF(PayItems[[#This Row],[Date Added / Modified]]&gt;0,TEXT(PayItems[[#This Row],[Date Added / Modified]],"m/d/yyy"),"")</f>
        <v/>
      </c>
    </row>
    <row r="3005" spans="1:17" x14ac:dyDescent="0.2">
      <c r="A3005" s="6" t="s">
        <v>6247</v>
      </c>
      <c r="B3005" s="6" t="s">
        <v>6248</v>
      </c>
      <c r="C3005" s="8" t="s">
        <v>6</v>
      </c>
      <c r="D3005" s="6" t="s">
        <v>6249</v>
      </c>
      <c r="E3005" s="8" t="s">
        <v>59</v>
      </c>
      <c r="F3005" s="8">
        <v>0</v>
      </c>
      <c r="G3005" s="8">
        <v>3</v>
      </c>
      <c r="H3005" s="6" t="s">
        <v>344</v>
      </c>
      <c r="I3005" s="176" t="s">
        <v>11389</v>
      </c>
      <c r="J3005" s="176" t="s">
        <v>11389</v>
      </c>
      <c r="K3005" s="176" t="s">
        <v>11388</v>
      </c>
      <c r="L3005" s="8">
        <v>14</v>
      </c>
      <c r="M3005" s="116"/>
      <c r="P30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&lt;tr&gt;&lt;td&gt;62601-1200&lt;/td&gt;&lt;td&gt;Anaphalis magaritacea, western pearly everlasting, 100mm pots&lt;/td&gt;&lt;td&gt;Each&lt;/td&gt;&lt;td&gt;ANAPHALIS MAGARITACEA, WESTERN PEARLY EVERLASTING, 4-INCH POTS&lt;/td&gt;&lt;td&gt;EACH&lt;/td&gt;&lt;td&gt;0&lt;/td&gt;&lt;td&gt;3&lt;/td&gt;&lt;td&gt;N&lt;/td&gt;&lt;td&gt; &lt;/td&gt;&lt;td&gt;&lt;/td&gt;&lt;/tr&gt;</v>
      </c>
      <c r="Q3005" s="106" t="str">
        <f>IF(PayItems[[#This Row],[Date Added / Modified]]&gt;0,TEXT(PayItems[[#This Row],[Date Added / Modified]],"m/d/yyy"),"")</f>
        <v/>
      </c>
    </row>
    <row r="3006" spans="1:17" x14ac:dyDescent="0.2">
      <c r="A3006" s="6" t="s">
        <v>6250</v>
      </c>
      <c r="B3006" s="11" t="s">
        <v>6251</v>
      </c>
      <c r="C3006" s="8" t="s">
        <v>6</v>
      </c>
      <c r="D3006" s="6" t="s">
        <v>6252</v>
      </c>
      <c r="E3006" s="8" t="s">
        <v>59</v>
      </c>
      <c r="F3006" s="8">
        <v>0</v>
      </c>
      <c r="G3006" s="8">
        <v>3</v>
      </c>
      <c r="H3006" s="6" t="s">
        <v>344</v>
      </c>
      <c r="I3006" s="176" t="s">
        <v>11389</v>
      </c>
      <c r="J3006" s="176" t="s">
        <v>11389</v>
      </c>
      <c r="K3006" s="176" t="s">
        <v>11388</v>
      </c>
      <c r="L3006" s="8">
        <v>14</v>
      </c>
      <c r="M3006" s="116"/>
      <c r="P30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&lt;tr&gt;&lt;td&gt;62601-1300&lt;/td&gt;&lt;td&gt;Abies lasiocarpa, subalpine fir, 450mm to 900mm height, container grown&lt;/td&gt;&lt;td&gt;Each&lt;/td&gt;&lt;td&gt;ABIES LASIOCARPA, SUBALPINE FIR, 18-INCH TO 36-INCH HEIGHT, CONTAINER GROWN&lt;/td&gt;&lt;td&gt;EACH&lt;/td&gt;&lt;td&gt;0&lt;/td&gt;&lt;td&gt;3&lt;/td&gt;&lt;td&gt;N&lt;/td&gt;&lt;td&gt; &lt;/td&gt;&lt;td&gt;&lt;/td&gt;&lt;/tr&gt;</v>
      </c>
      <c r="Q3006" s="106" t="str">
        <f>IF(PayItems[[#This Row],[Date Added / Modified]]&gt;0,TEXT(PayItems[[#This Row],[Date Added / Modified]],"m/d/yyy"),"")</f>
        <v/>
      </c>
    </row>
    <row r="3007" spans="1:17" x14ac:dyDescent="0.2">
      <c r="A3007" s="6" t="s">
        <v>6253</v>
      </c>
      <c r="B3007" s="11" t="s">
        <v>6254</v>
      </c>
      <c r="C3007" s="8" t="s">
        <v>6</v>
      </c>
      <c r="D3007" s="6" t="s">
        <v>6255</v>
      </c>
      <c r="E3007" s="8" t="s">
        <v>59</v>
      </c>
      <c r="F3007" s="8">
        <v>0</v>
      </c>
      <c r="G3007" s="8">
        <v>3</v>
      </c>
      <c r="H3007" s="6" t="s">
        <v>344</v>
      </c>
      <c r="I3007" s="176" t="s">
        <v>11389</v>
      </c>
      <c r="J3007" s="176" t="s">
        <v>11389</v>
      </c>
      <c r="K3007" s="176" t="s">
        <v>11388</v>
      </c>
      <c r="L3007" s="8">
        <v>14</v>
      </c>
      <c r="M3007" s="116"/>
      <c r="P30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&lt;tr&gt;&lt;td&gt;62601-1400&lt;/td&gt;&lt;td&gt;Acer glabrum, rocky mountain maple, 450mm to 900mm height, container grown&lt;/td&gt;&lt;td&gt;Each&lt;/td&gt;&lt;td&gt;ACER GLABRUM, ROCKY MOUNTAIN MAPLE, 18-INCH TO 36-INCH HEIGHT, CONTAINER GROWN&lt;/td&gt;&lt;td&gt;EACH&lt;/td&gt;&lt;td&gt;0&lt;/td&gt;&lt;td&gt;3&lt;/td&gt;&lt;td&gt;N&lt;/td&gt;&lt;td&gt; &lt;/td&gt;&lt;td&gt;&lt;/td&gt;&lt;/tr&gt;</v>
      </c>
      <c r="Q3007" s="106" t="str">
        <f>IF(PayItems[[#This Row],[Date Added / Modified]]&gt;0,TEXT(PayItems[[#This Row],[Date Added / Modified]],"m/d/yyy"),"")</f>
        <v/>
      </c>
    </row>
    <row r="3008" spans="1:17" x14ac:dyDescent="0.2">
      <c r="A3008" s="106" t="s">
        <v>11259</v>
      </c>
      <c r="B3008" s="169" t="s">
        <v>6254</v>
      </c>
      <c r="C3008" s="106" t="s">
        <v>6</v>
      </c>
      <c r="D3008" s="106" t="s">
        <v>11261</v>
      </c>
      <c r="E3008" s="45" t="s">
        <v>59</v>
      </c>
      <c r="F3008" s="45">
        <v>0</v>
      </c>
      <c r="G3008" s="45">
        <v>3</v>
      </c>
      <c r="H3008" s="106" t="s">
        <v>344</v>
      </c>
      <c r="I3008" s="176" t="s">
        <v>11389</v>
      </c>
      <c r="J3008" s="176" t="s">
        <v>11389</v>
      </c>
      <c r="K3008" s="176" t="s">
        <v>11388</v>
      </c>
      <c r="L3008" s="45">
        <v>14</v>
      </c>
      <c r="M3008" s="116">
        <v>44179</v>
      </c>
      <c r="N3008" s="106" t="s">
        <v>9977</v>
      </c>
      <c r="O3008" s="106"/>
      <c r="P3008" s="17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&lt;tr&gt;&lt;td&gt;62601-1425&lt;/td&gt;&lt;td&gt;Acer glabrum, rocky mountain maple, 450mm to 900mm height, container grown&lt;/td&gt;&lt;td&gt;Each&lt;/td&gt;&lt;td&gt;ACER GLABRUM, ROCKY MOUNTAIN MAPLE, 1 1/2-INCH TO 2-INCH CALIPER, BALLED AND BURLAPPED&lt;/td&gt;&lt;td&gt;EACH&lt;/td&gt;&lt;td&gt;0&lt;/td&gt;&lt;td&gt;3&lt;/td&gt;&lt;td&gt;N&lt;/td&gt;&lt;td&gt;12/14/2020&lt;/td&gt;&lt;td&gt;&lt;/td&gt;&lt;/tr&gt;</v>
      </c>
      <c r="Q3008" s="106" t="str">
        <f>IF(PayItems[[#This Row],[Date Added / Modified]]&gt;0,TEXT(PayItems[[#This Row],[Date Added / Modified]],"m/d/yyy"),"")</f>
        <v>12/14/2020</v>
      </c>
    </row>
    <row r="3009" spans="1:17" x14ac:dyDescent="0.2">
      <c r="A3009" s="6" t="s">
        <v>6256</v>
      </c>
      <c r="B3009" s="11" t="s">
        <v>6257</v>
      </c>
      <c r="C3009" s="8" t="s">
        <v>6</v>
      </c>
      <c r="D3009" s="6" t="s">
        <v>6258</v>
      </c>
      <c r="E3009" s="8" t="s">
        <v>59</v>
      </c>
      <c r="F3009" s="8">
        <v>0</v>
      </c>
      <c r="G3009" s="8">
        <v>3</v>
      </c>
      <c r="H3009" s="6" t="s">
        <v>344</v>
      </c>
      <c r="I3009" s="176" t="s">
        <v>11389</v>
      </c>
      <c r="J3009" s="176" t="s">
        <v>11389</v>
      </c>
      <c r="K3009" s="176" t="s">
        <v>11388</v>
      </c>
      <c r="L3009" s="8">
        <v>14</v>
      </c>
      <c r="M3009" s="116"/>
      <c r="P30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&lt;tr&gt;&lt;td&gt;62601-1500&lt;/td&gt;&lt;td&gt;Alnus incana ssp. Tenuifolia, thinleaf alder, 450mm to 900mm height, container grown&lt;/td&gt;&lt;td&gt;Each&lt;/td&gt;&lt;td&gt;ALNUS INCANA SSP. TENUIFOLIA, THINLEAF ALDER, 18-INCH TO 36-INCH HEIGHT, CONTAINER GROWN&lt;/td&gt;&lt;td&gt;EACH&lt;/td&gt;&lt;td&gt;0&lt;/td&gt;&lt;td&gt;3&lt;/td&gt;&lt;td&gt;N&lt;/td&gt;&lt;td&gt; &lt;/td&gt;&lt;td&gt;&lt;/td&gt;&lt;/tr&gt;</v>
      </c>
      <c r="Q3009" s="106" t="str">
        <f>IF(PayItems[[#This Row],[Date Added / Modified]]&gt;0,TEXT(PayItems[[#This Row],[Date Added / Modified]],"m/d/yyy"),"")</f>
        <v/>
      </c>
    </row>
    <row r="3010" spans="1:17" x14ac:dyDescent="0.2">
      <c r="A3010" s="6" t="s">
        <v>6259</v>
      </c>
      <c r="B3010" s="11" t="s">
        <v>6260</v>
      </c>
      <c r="C3010" s="8" t="s">
        <v>6</v>
      </c>
      <c r="D3010" s="11" t="s">
        <v>6261</v>
      </c>
      <c r="E3010" s="8" t="s">
        <v>59</v>
      </c>
      <c r="F3010" s="8">
        <v>0</v>
      </c>
      <c r="G3010" s="8">
        <v>3</v>
      </c>
      <c r="H3010" s="6" t="s">
        <v>344</v>
      </c>
      <c r="I3010" s="176" t="s">
        <v>11389</v>
      </c>
      <c r="J3010" s="176" t="s">
        <v>11389</v>
      </c>
      <c r="K3010" s="176" t="s">
        <v>11388</v>
      </c>
      <c r="L3010" s="8">
        <v>14</v>
      </c>
      <c r="M3010" s="116"/>
      <c r="P30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&lt;tr&gt;&lt;td&gt;62601-1550&lt;/td&gt;&lt;td&gt;Alnus incana ssp. Tenuifolia, thinleaf alder, 8 liter, container grown&lt;/td&gt;&lt;td&gt;Each&lt;/td&gt;&lt;td&gt;ALNUS INCANA SSP. TENUIFOLIA, THINLEAF ALDER, 2 GALLON, CONTAINER GROWN&lt;/td&gt;&lt;td&gt;EACH&lt;/td&gt;&lt;td&gt;0&lt;/td&gt;&lt;td&gt;3&lt;/td&gt;&lt;td&gt;N&lt;/td&gt;&lt;td&gt; &lt;/td&gt;&lt;td&gt;&lt;/td&gt;&lt;/tr&gt;</v>
      </c>
      <c r="Q3010" s="106" t="str">
        <f>IF(PayItems[[#This Row],[Date Added / Modified]]&gt;0,TEXT(PayItems[[#This Row],[Date Added / Modified]],"m/d/yyy"),"")</f>
        <v/>
      </c>
    </row>
    <row r="3011" spans="1:17" x14ac:dyDescent="0.2">
      <c r="A3011" s="6" t="s">
        <v>6262</v>
      </c>
      <c r="B3011" s="11" t="s">
        <v>6263</v>
      </c>
      <c r="C3011" s="8" t="s">
        <v>6</v>
      </c>
      <c r="D3011" s="6" t="s">
        <v>6264</v>
      </c>
      <c r="E3011" s="8" t="s">
        <v>59</v>
      </c>
      <c r="F3011" s="8">
        <v>0</v>
      </c>
      <c r="G3011" s="8">
        <v>3</v>
      </c>
      <c r="H3011" s="6" t="s">
        <v>344</v>
      </c>
      <c r="I3011" s="176" t="s">
        <v>11389</v>
      </c>
      <c r="J3011" s="176" t="s">
        <v>11389</v>
      </c>
      <c r="K3011" s="176" t="s">
        <v>11388</v>
      </c>
      <c r="L3011" s="8">
        <v>14</v>
      </c>
      <c r="M3011" s="116"/>
      <c r="P30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&lt;tr&gt;&lt;td&gt;62601-1600&lt;/td&gt;&lt;td&gt;Arctostaphlyos uva-ursi, kinnikinnick, 300mm - 450mm height, container grown&lt;/td&gt;&lt;td&gt;Each&lt;/td&gt;&lt;td&gt;ARCTOSTAPHLYOS UVA-URSI, KINNIKINNICK, 12-INCH - 18-INCH HEIGHT, CONTAINER GROWN&lt;/td&gt;&lt;td&gt;EACH&lt;/td&gt;&lt;td&gt;0&lt;/td&gt;&lt;td&gt;3&lt;/td&gt;&lt;td&gt;N&lt;/td&gt;&lt;td&gt; &lt;/td&gt;&lt;td&gt;&lt;/td&gt;&lt;/tr&gt;</v>
      </c>
      <c r="Q3011" s="106" t="str">
        <f>IF(PayItems[[#This Row],[Date Added / Modified]]&gt;0,TEXT(PayItems[[#This Row],[Date Added / Modified]],"m/d/yyy"),"")</f>
        <v/>
      </c>
    </row>
    <row r="3012" spans="1:17" x14ac:dyDescent="0.2">
      <c r="A3012" s="106" t="s">
        <v>11258</v>
      </c>
      <c r="B3012" s="106" t="s">
        <v>11293</v>
      </c>
      <c r="C3012" s="106" t="s">
        <v>6</v>
      </c>
      <c r="D3012" s="106" t="s">
        <v>11260</v>
      </c>
      <c r="E3012" s="45" t="s">
        <v>59</v>
      </c>
      <c r="F3012" s="45">
        <v>0</v>
      </c>
      <c r="G3012" s="45">
        <v>3</v>
      </c>
      <c r="H3012" s="106" t="s">
        <v>344</v>
      </c>
      <c r="I3012" s="176" t="s">
        <v>11389</v>
      </c>
      <c r="J3012" s="176" t="s">
        <v>11389</v>
      </c>
      <c r="K3012" s="176" t="s">
        <v>11388</v>
      </c>
      <c r="L3012" s="45">
        <v>14</v>
      </c>
      <c r="M3012" s="116">
        <v>44179</v>
      </c>
      <c r="N3012" s="106" t="s">
        <v>9977</v>
      </c>
      <c r="O3012" s="106"/>
      <c r="P3012" s="117"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&lt;tr&gt;&lt;td&gt;62601-1650&lt;/td&gt;&lt;td&gt;Acer circcinatum, vine maple, 19 liter, container grown&lt;/td&gt;&lt;td&gt;Each&lt;/td&gt;&lt;td&gt;ACER CIRCINATUM, VINE MAPLE, 5 GALLON, CONTAINER GROWN&lt;/td&gt;&lt;td&gt;EACH&lt;/td&gt;&lt;td&gt;0&lt;/td&gt;&lt;td&gt;3&lt;/td&gt;&lt;td&gt;N&lt;/td&gt;&lt;td&gt;12/14/2020&lt;/td&gt;&lt;td&gt;&lt;/td&gt;&lt;/tr&gt;</v>
      </c>
      <c r="Q3012" s="168" t="str">
        <f>IF(PayItems[[#This Row],[Date Added / Modified]]&gt;0,TEXT(PayItems[[#This Row],[Date Added / Modified]],"m/d/yyy"),"")</f>
        <v>12/14/2020</v>
      </c>
    </row>
    <row r="3013" spans="1:17" x14ac:dyDescent="0.2">
      <c r="A3013" s="6" t="s">
        <v>6265</v>
      </c>
      <c r="B3013" s="8" t="s">
        <v>6266</v>
      </c>
      <c r="C3013" s="6" t="s">
        <v>6</v>
      </c>
      <c r="D3013" s="8" t="s">
        <v>6267</v>
      </c>
      <c r="E3013" s="8" t="s">
        <v>59</v>
      </c>
      <c r="F3013" s="8">
        <v>0</v>
      </c>
      <c r="G3013" s="8">
        <v>3</v>
      </c>
      <c r="H3013" s="6" t="s">
        <v>344</v>
      </c>
      <c r="I3013" s="176" t="s">
        <v>11389</v>
      </c>
      <c r="J3013" s="176" t="s">
        <v>11389</v>
      </c>
      <c r="K3013" s="176" t="s">
        <v>11388</v>
      </c>
      <c r="L3013" s="8">
        <v>14</v>
      </c>
      <c r="M3013" s="116"/>
      <c r="P30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&lt;tr&gt;&lt;td&gt;62602-0100&lt;/td&gt;&lt;td&gt;Betula papyrifera, paper birch, 1500mm - 1800mm clump, balled and burlapped&lt;/td&gt;&lt;td&gt;Each&lt;/td&gt;&lt;td&gt;BETULA PAPYRIFERA, PAPER BIRCH, 60-INCH TO 72-INCH CLUMP, BALLED AND BURLAPPED&lt;/td&gt;&lt;td&gt;EACH&lt;/td&gt;&lt;td&gt;0&lt;/td&gt;&lt;td&gt;3&lt;/td&gt;&lt;td&gt;N&lt;/td&gt;&lt;td&gt; &lt;/td&gt;&lt;td&gt;&lt;/td&gt;&lt;/tr&gt;</v>
      </c>
      <c r="Q3013" s="106" t="str">
        <f>IF(PayItems[[#This Row],[Date Added / Modified]]&gt;0,TEXT(PayItems[[#This Row],[Date Added / Modified]],"m/d/yyy"),"")</f>
        <v/>
      </c>
    </row>
    <row r="3014" spans="1:17" x14ac:dyDescent="0.2">
      <c r="A3014" s="6" t="s">
        <v>6268</v>
      </c>
      <c r="B3014" s="8" t="s">
        <v>6269</v>
      </c>
      <c r="C3014" s="6" t="s">
        <v>6</v>
      </c>
      <c r="D3014" s="8" t="s">
        <v>6270</v>
      </c>
      <c r="E3014" s="8" t="s">
        <v>59</v>
      </c>
      <c r="F3014" s="8">
        <v>0</v>
      </c>
      <c r="G3014" s="8">
        <v>3</v>
      </c>
      <c r="H3014" s="6" t="s">
        <v>344</v>
      </c>
      <c r="I3014" s="176" t="s">
        <v>11389</v>
      </c>
      <c r="J3014" s="176" t="s">
        <v>11389</v>
      </c>
      <c r="K3014" s="176" t="s">
        <v>11388</v>
      </c>
      <c r="L3014" s="8">
        <v>14</v>
      </c>
      <c r="M3014" s="116"/>
      <c r="P30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&lt;tr&gt;&lt;td&gt;62602-0150&lt;/td&gt;&lt;td&gt;Betula papyrifera, paper birch, 2400mm - 3000mm clump, balled and burlapped&lt;/td&gt;&lt;td&gt;Each&lt;/td&gt;&lt;td&gt;BETULA PAPYRIFERA, PAPER BIRCH, 8 FEET TO 10 FEET CLUMP, BALLED AND BURLAPPED&lt;/td&gt;&lt;td&gt;EACH&lt;/td&gt;&lt;td&gt;0&lt;/td&gt;&lt;td&gt;3&lt;/td&gt;&lt;td&gt;N&lt;/td&gt;&lt;td&gt; &lt;/td&gt;&lt;td&gt;&lt;/td&gt;&lt;/tr&gt;</v>
      </c>
      <c r="Q3014" s="106" t="str">
        <f>IF(PayItems[[#This Row],[Date Added / Modified]]&gt;0,TEXT(PayItems[[#This Row],[Date Added / Modified]],"m/d/yyy"),"")</f>
        <v/>
      </c>
    </row>
    <row r="3015" spans="1:17" x14ac:dyDescent="0.2">
      <c r="A3015" s="6" t="s">
        <v>6271</v>
      </c>
      <c r="B3015" s="8" t="s">
        <v>6272</v>
      </c>
      <c r="C3015" s="6" t="s">
        <v>6</v>
      </c>
      <c r="D3015" s="8" t="s">
        <v>6273</v>
      </c>
      <c r="E3015" s="8" t="s">
        <v>59</v>
      </c>
      <c r="F3015" s="8">
        <v>0</v>
      </c>
      <c r="G3015" s="8">
        <v>3</v>
      </c>
      <c r="H3015" s="6" t="s">
        <v>344</v>
      </c>
      <c r="I3015" s="176" t="s">
        <v>11389</v>
      </c>
      <c r="J3015" s="176" t="s">
        <v>11389</v>
      </c>
      <c r="K3015" s="176" t="s">
        <v>11388</v>
      </c>
      <c r="L3015" s="8">
        <v>14</v>
      </c>
      <c r="M3015" s="116"/>
      <c r="P30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&lt;tr&gt;&lt;td&gt;62602-0200&lt;/td&gt;&lt;td&gt;Betula nigra, river birch, 2400mm - 3000mm height, balled and burlapped&lt;/td&gt;&lt;td&gt;Each&lt;/td&gt;&lt;td&gt;BETULA NIGRA, RIVER BIRCH, 8 FEET TO 10 FEET HEIGHT, BALLED AND BURLAPPED&lt;/td&gt;&lt;td&gt;EACH&lt;/td&gt;&lt;td&gt;0&lt;/td&gt;&lt;td&gt;3&lt;/td&gt;&lt;td&gt;N&lt;/td&gt;&lt;td&gt; &lt;/td&gt;&lt;td&gt;&lt;/td&gt;&lt;/tr&gt;</v>
      </c>
      <c r="Q3015" s="106" t="str">
        <f>IF(PayItems[[#This Row],[Date Added / Modified]]&gt;0,TEXT(PayItems[[#This Row],[Date Added / Modified]],"m/d/yyy"),"")</f>
        <v/>
      </c>
    </row>
    <row r="3016" spans="1:17" x14ac:dyDescent="0.2">
      <c r="A3016" s="6" t="s">
        <v>6274</v>
      </c>
      <c r="B3016" s="6" t="s">
        <v>6275</v>
      </c>
      <c r="C3016" s="6" t="s">
        <v>6</v>
      </c>
      <c r="D3016" s="6" t="s">
        <v>6276</v>
      </c>
      <c r="E3016" s="8" t="s">
        <v>59</v>
      </c>
      <c r="F3016" s="8">
        <v>0</v>
      </c>
      <c r="G3016" s="8">
        <v>3</v>
      </c>
      <c r="H3016" s="6" t="s">
        <v>344</v>
      </c>
      <c r="I3016" s="176" t="s">
        <v>11389</v>
      </c>
      <c r="J3016" s="176" t="s">
        <v>11389</v>
      </c>
      <c r="K3016" s="176" t="s">
        <v>11388</v>
      </c>
      <c r="L3016" s="8">
        <v>14</v>
      </c>
      <c r="M3016" s="116"/>
      <c r="P30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&lt;tr&gt;&lt;td&gt;62602-0250&lt;/td&gt;&lt;td&gt;Betula occidentalis, river birch, 4 liter, container grown&lt;/td&gt;&lt;td&gt;Each&lt;/td&gt;&lt;td&gt;BETULA OCCIDENTALIS, RIVER BIRCH, 1 GALLON, CONTAINER GROWN&lt;/td&gt;&lt;td&gt;EACH&lt;/td&gt;&lt;td&gt;0&lt;/td&gt;&lt;td&gt;3&lt;/td&gt;&lt;td&gt;N&lt;/td&gt;&lt;td&gt; &lt;/td&gt;&lt;td&gt;&lt;/td&gt;&lt;/tr&gt;</v>
      </c>
      <c r="Q3016" s="106" t="str">
        <f>IF(PayItems[[#This Row],[Date Added / Modified]]&gt;0,TEXT(PayItems[[#This Row],[Date Added / Modified]],"m/d/yyy"),"")</f>
        <v/>
      </c>
    </row>
    <row r="3017" spans="1:17" x14ac:dyDescent="0.2">
      <c r="A3017" s="6" t="s">
        <v>6277</v>
      </c>
      <c r="B3017" s="6" t="s">
        <v>6278</v>
      </c>
      <c r="C3017" s="8" t="s">
        <v>6</v>
      </c>
      <c r="D3017" s="6" t="s">
        <v>6279</v>
      </c>
      <c r="E3017" s="8" t="s">
        <v>59</v>
      </c>
      <c r="F3017" s="8">
        <v>0</v>
      </c>
      <c r="G3017" s="8">
        <v>3</v>
      </c>
      <c r="H3017" s="6" t="s">
        <v>344</v>
      </c>
      <c r="I3017" s="176" t="s">
        <v>11389</v>
      </c>
      <c r="J3017" s="176" t="s">
        <v>11389</v>
      </c>
      <c r="K3017" s="176" t="s">
        <v>11388</v>
      </c>
      <c r="L3017" s="8">
        <v>14</v>
      </c>
      <c r="M3017" s="116"/>
      <c r="P30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&lt;tr&gt;&lt;td&gt;62602-0300&lt;/td&gt;&lt;td&gt;Betula glandulosa, bog birch, 300mm-450mm height, container grown&lt;/td&gt;&lt;td&gt;Each&lt;/td&gt;&lt;td&gt;BETULA GLANDULOSA, BOG BIRCH, 12-INCH TO 18-INCH HEIGHT, CONTAINER GROWN&lt;/td&gt;&lt;td&gt;EACH&lt;/td&gt;&lt;td&gt;0&lt;/td&gt;&lt;td&gt;3&lt;/td&gt;&lt;td&gt;N&lt;/td&gt;&lt;td&gt; &lt;/td&gt;&lt;td&gt;&lt;/td&gt;&lt;/tr&gt;</v>
      </c>
      <c r="Q3017" s="106" t="str">
        <f>IF(PayItems[[#This Row],[Date Added / Modified]]&gt;0,TEXT(PayItems[[#This Row],[Date Added / Modified]],"m/d/yyy"),"")</f>
        <v/>
      </c>
    </row>
    <row r="3018" spans="1:17" x14ac:dyDescent="0.2">
      <c r="A3018" s="6" t="s">
        <v>6280</v>
      </c>
      <c r="B3018" s="6" t="s">
        <v>6281</v>
      </c>
      <c r="C3018" s="8" t="s">
        <v>6</v>
      </c>
      <c r="D3018" s="6" t="s">
        <v>6282</v>
      </c>
      <c r="E3018" s="8" t="s">
        <v>59</v>
      </c>
      <c r="F3018" s="8">
        <v>0</v>
      </c>
      <c r="G3018" s="8">
        <v>3</v>
      </c>
      <c r="H3018" s="6" t="s">
        <v>344</v>
      </c>
      <c r="I3018" s="176" t="s">
        <v>11389</v>
      </c>
      <c r="J3018" s="176" t="s">
        <v>11389</v>
      </c>
      <c r="K3018" s="176" t="s">
        <v>11388</v>
      </c>
      <c r="L3018" s="8">
        <v>14</v>
      </c>
      <c r="M3018" s="116"/>
      <c r="P30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&lt;tr&gt;&lt;td&gt;62603-0050&lt;/td&gt;&lt;td&gt;Celtis occidentalis, common hackberry, 8 liter, container grown&lt;/td&gt;&lt;td&gt;Each&lt;/td&gt;&lt;td&gt;CELTIS OCCIDENTALIS, COMMON HACKBERRY, 2 GALLON, CONTAINER GROWN&lt;/td&gt;&lt;td&gt;EACH&lt;/td&gt;&lt;td&gt;0&lt;/td&gt;&lt;td&gt;3&lt;/td&gt;&lt;td&gt;N&lt;/td&gt;&lt;td&gt; &lt;/td&gt;&lt;td&gt;&lt;/td&gt;&lt;/tr&gt;</v>
      </c>
      <c r="Q3018" s="106" t="str">
        <f>IF(PayItems[[#This Row],[Date Added / Modified]]&gt;0,TEXT(PayItems[[#This Row],[Date Added / Modified]],"m/d/yyy"),"")</f>
        <v/>
      </c>
    </row>
    <row r="3019" spans="1:17" x14ac:dyDescent="0.2">
      <c r="A3019" s="6" t="s">
        <v>6283</v>
      </c>
      <c r="B3019" s="8" t="s">
        <v>6284</v>
      </c>
      <c r="C3019" s="6" t="s">
        <v>6</v>
      </c>
      <c r="D3019" s="8" t="s">
        <v>6285</v>
      </c>
      <c r="E3019" s="8" t="s">
        <v>59</v>
      </c>
      <c r="F3019" s="8">
        <v>0</v>
      </c>
      <c r="G3019" s="8">
        <v>3</v>
      </c>
      <c r="H3019" s="6" t="s">
        <v>344</v>
      </c>
      <c r="I3019" s="176" t="s">
        <v>11389</v>
      </c>
      <c r="J3019" s="176" t="s">
        <v>11389</v>
      </c>
      <c r="K3019" s="176" t="s">
        <v>11388</v>
      </c>
      <c r="L3019" s="8">
        <v>14</v>
      </c>
      <c r="M3019" s="116"/>
      <c r="P30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&lt;tr&gt;&lt;td&gt;62603-0100&lt;/td&gt;&lt;td&gt;Cercis canadensis, eastern redbud, 20mm - 35mm caliper, balled and burlapped&lt;/td&gt;&lt;td&gt;Each&lt;/td&gt;&lt;td&gt;CERCIS CANADENSIS, EASTERN REDBUD, 1-INCH TO 1 1/2-INCH CALIPER, BALLED AND BURLAPPED&lt;/td&gt;&lt;td&gt;EACH&lt;/td&gt;&lt;td&gt;0&lt;/td&gt;&lt;td&gt;3&lt;/td&gt;&lt;td&gt;N&lt;/td&gt;&lt;td&gt; &lt;/td&gt;&lt;td&gt;&lt;/td&gt;&lt;/tr&gt;</v>
      </c>
      <c r="Q3019" s="106" t="str">
        <f>IF(PayItems[[#This Row],[Date Added / Modified]]&gt;0,TEXT(PayItems[[#This Row],[Date Added / Modified]],"m/d/yyy"),"")</f>
        <v/>
      </c>
    </row>
    <row r="3020" spans="1:17" x14ac:dyDescent="0.2">
      <c r="A3020" s="6" t="s">
        <v>6286</v>
      </c>
      <c r="B3020" s="8" t="s">
        <v>6287</v>
      </c>
      <c r="C3020" s="6" t="s">
        <v>6</v>
      </c>
      <c r="D3020" s="8" t="s">
        <v>6288</v>
      </c>
      <c r="E3020" s="8" t="s">
        <v>59</v>
      </c>
      <c r="F3020" s="8">
        <v>0</v>
      </c>
      <c r="G3020" s="8">
        <v>3</v>
      </c>
      <c r="H3020" s="6" t="s">
        <v>344</v>
      </c>
      <c r="I3020" s="176" t="s">
        <v>11389</v>
      </c>
      <c r="J3020" s="176" t="s">
        <v>11389</v>
      </c>
      <c r="K3020" s="176" t="s">
        <v>11388</v>
      </c>
      <c r="L3020" s="8">
        <v>14</v>
      </c>
      <c r="M3020" s="116"/>
      <c r="P30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&lt;tr&gt;&lt;td&gt;62603-0150&lt;/td&gt;&lt;td&gt;Cercis canadensis, eastern redbud, 35mm - 50mm caliper, balled and burlapped&lt;/td&gt;&lt;td&gt;Each&lt;/td&gt;&lt;td&gt;CERCIS CANADENSIS, EASTERN REDBUD, 1 1/2-INCH TO 2-INCH CALIPER, BALLED AND BURLAPPED&lt;/td&gt;&lt;td&gt;EACH&lt;/td&gt;&lt;td&gt;0&lt;/td&gt;&lt;td&gt;3&lt;/td&gt;&lt;td&gt;N&lt;/td&gt;&lt;td&gt; &lt;/td&gt;&lt;td&gt;&lt;/td&gt;&lt;/tr&gt;</v>
      </c>
      <c r="Q3020" s="106" t="str">
        <f>IF(PayItems[[#This Row],[Date Added / Modified]]&gt;0,TEXT(PayItems[[#This Row],[Date Added / Modified]],"m/d/yyy"),"")</f>
        <v/>
      </c>
    </row>
    <row r="3021" spans="1:17" x14ac:dyDescent="0.2">
      <c r="A3021" s="6" t="s">
        <v>6289</v>
      </c>
      <c r="B3021" s="8" t="s">
        <v>6290</v>
      </c>
      <c r="C3021" s="6" t="s">
        <v>6</v>
      </c>
      <c r="D3021" s="8" t="s">
        <v>6291</v>
      </c>
      <c r="E3021" s="8" t="s">
        <v>59</v>
      </c>
      <c r="F3021" s="8">
        <v>0</v>
      </c>
      <c r="G3021" s="8">
        <v>3</v>
      </c>
      <c r="H3021" s="6" t="s">
        <v>344</v>
      </c>
      <c r="I3021" s="176" t="s">
        <v>11389</v>
      </c>
      <c r="J3021" s="176" t="s">
        <v>11389</v>
      </c>
      <c r="K3021" s="176" t="s">
        <v>11388</v>
      </c>
      <c r="L3021" s="8">
        <v>14</v>
      </c>
      <c r="M3021" s="116"/>
      <c r="P30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&lt;tr&gt;&lt;td&gt;62603-0200&lt;/td&gt;&lt;td&gt;Cercis canadensis, eastern redbud, 50mm - 65mm caliper, balled and burlapped&lt;/td&gt;&lt;td&gt;Each&lt;/td&gt;&lt;td&gt;CERCIS CANADENSIS, EASTERN REDBUD, 2-INCH TO 2 1/2-INCH CALIPER, BALLED AND BURLAPPED&lt;/td&gt;&lt;td&gt;EACH&lt;/td&gt;&lt;td&gt;0&lt;/td&gt;&lt;td&gt;3&lt;/td&gt;&lt;td&gt;N&lt;/td&gt;&lt;td&gt; &lt;/td&gt;&lt;td&gt;&lt;/td&gt;&lt;/tr&gt;</v>
      </c>
      <c r="Q3021" s="106" t="str">
        <f>IF(PayItems[[#This Row],[Date Added / Modified]]&gt;0,TEXT(PayItems[[#This Row],[Date Added / Modified]],"m/d/yyy"),"")</f>
        <v/>
      </c>
    </row>
    <row r="3022" spans="1:17" x14ac:dyDescent="0.2">
      <c r="A3022" s="6" t="s">
        <v>6292</v>
      </c>
      <c r="B3022" s="8" t="s">
        <v>6293</v>
      </c>
      <c r="C3022" s="6" t="s">
        <v>6</v>
      </c>
      <c r="D3022" s="8" t="s">
        <v>6294</v>
      </c>
      <c r="E3022" s="8" t="s">
        <v>59</v>
      </c>
      <c r="F3022" s="8">
        <v>0</v>
      </c>
      <c r="G3022" s="8">
        <v>3</v>
      </c>
      <c r="H3022" s="6" t="s">
        <v>344</v>
      </c>
      <c r="I3022" s="176" t="s">
        <v>11389</v>
      </c>
      <c r="J3022" s="176" t="s">
        <v>11389</v>
      </c>
      <c r="K3022" s="176" t="s">
        <v>11388</v>
      </c>
      <c r="L3022" s="8">
        <v>14</v>
      </c>
      <c r="M3022" s="116"/>
      <c r="P30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&lt;tr&gt;&lt;td&gt;62603-0250&lt;/td&gt;&lt;td&gt;Cercis canadensis, eastern redbud 'multi-stem', 1500mm - 1800mm height, balled and burlapped&lt;/td&gt;&lt;td&gt;Each&lt;/td&gt;&lt;td&gt;CERCIS CANADENSIS, EASTERN REDBUD 'MULTI-STEM', 60-INCH TO 72-INCH HEIGHT, BALLED AND BURLAPPED&lt;/td&gt;&lt;td&gt;EACH&lt;/td&gt;&lt;td&gt;0&lt;/td&gt;&lt;td&gt;3&lt;/td&gt;&lt;td&gt;N&lt;/td&gt;&lt;td&gt; &lt;/td&gt;&lt;td&gt;&lt;/td&gt;&lt;/tr&gt;</v>
      </c>
      <c r="Q3022" s="106" t="str">
        <f>IF(PayItems[[#This Row],[Date Added / Modified]]&gt;0,TEXT(PayItems[[#This Row],[Date Added / Modified]],"m/d/yyy"),"")</f>
        <v/>
      </c>
    </row>
    <row r="3023" spans="1:17" x14ac:dyDescent="0.2">
      <c r="A3023" s="6" t="s">
        <v>6295</v>
      </c>
      <c r="B3023" s="8" t="s">
        <v>6296</v>
      </c>
      <c r="C3023" s="6" t="s">
        <v>6</v>
      </c>
      <c r="D3023" s="8" t="s">
        <v>6297</v>
      </c>
      <c r="E3023" s="8" t="s">
        <v>59</v>
      </c>
      <c r="F3023" s="8">
        <v>0</v>
      </c>
      <c r="G3023" s="8">
        <v>3</v>
      </c>
      <c r="H3023" s="6" t="s">
        <v>344</v>
      </c>
      <c r="I3023" s="176" t="s">
        <v>11389</v>
      </c>
      <c r="J3023" s="176" t="s">
        <v>11389</v>
      </c>
      <c r="K3023" s="176" t="s">
        <v>11388</v>
      </c>
      <c r="L3023" s="8">
        <v>14</v>
      </c>
      <c r="M3023" s="116"/>
      <c r="P30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&lt;tr&gt;&lt;td&gt;62603-0300&lt;/td&gt;&lt;td&gt;Cercis canadensis, eastern redbud 'multi-stem', 1800mm - 2400mm height, balled and burlapped&lt;/td&gt;&lt;td&gt;Each&lt;/td&gt;&lt;td&gt;CERCIS CANADENSIS, EASTERN REDBUD 'MULTI-STEM', 6 FEET TO 8 FEET HEIGHT, BALLED AND BURLAPPED&lt;/td&gt;&lt;td&gt;EACH&lt;/td&gt;&lt;td&gt;0&lt;/td&gt;&lt;td&gt;3&lt;/td&gt;&lt;td&gt;N&lt;/td&gt;&lt;td&gt; &lt;/td&gt;&lt;td&gt;&lt;/td&gt;&lt;/tr&gt;</v>
      </c>
      <c r="Q3023" s="106" t="str">
        <f>IF(PayItems[[#This Row],[Date Added / Modified]]&gt;0,TEXT(PayItems[[#This Row],[Date Added / Modified]],"m/d/yyy"),"")</f>
        <v/>
      </c>
    </row>
    <row r="3024" spans="1:17" x14ac:dyDescent="0.2">
      <c r="A3024" s="6" t="s">
        <v>6298</v>
      </c>
      <c r="B3024" s="8" t="s">
        <v>6299</v>
      </c>
      <c r="C3024" s="6" t="s">
        <v>6</v>
      </c>
      <c r="D3024" s="8" t="s">
        <v>6300</v>
      </c>
      <c r="E3024" s="8" t="s">
        <v>59</v>
      </c>
      <c r="F3024" s="8">
        <v>0</v>
      </c>
      <c r="G3024" s="8">
        <v>3</v>
      </c>
      <c r="H3024" s="6" t="s">
        <v>344</v>
      </c>
      <c r="I3024" s="176" t="s">
        <v>11389</v>
      </c>
      <c r="J3024" s="176" t="s">
        <v>11389</v>
      </c>
      <c r="K3024" s="176" t="s">
        <v>11388</v>
      </c>
      <c r="L3024" s="8">
        <v>14</v>
      </c>
      <c r="M3024" s="116"/>
      <c r="P30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&lt;tr&gt;&lt;td&gt;62603-0350&lt;/td&gt;&lt;td&gt;Cornus sericea, red osier dogwood, 600mm - 750mm height, balled and burlapped&lt;/td&gt;&lt;td&gt;Each&lt;/td&gt;&lt;td&gt;CORNUS SERICEA, RED OSIER DOGWOOD, 24-INCH TO 30-INCH HEIGHT, BALLED AND BURLAPPED&lt;/td&gt;&lt;td&gt;EACH&lt;/td&gt;&lt;td&gt;0&lt;/td&gt;&lt;td&gt;3&lt;/td&gt;&lt;td&gt;N&lt;/td&gt;&lt;td&gt; &lt;/td&gt;&lt;td&gt;&lt;/td&gt;&lt;/tr&gt;</v>
      </c>
      <c r="Q3024" s="106" t="str">
        <f>IF(PayItems[[#This Row],[Date Added / Modified]]&gt;0,TEXT(PayItems[[#This Row],[Date Added / Modified]],"m/d/yyy"),"")</f>
        <v/>
      </c>
    </row>
    <row r="3025" spans="1:17" x14ac:dyDescent="0.2">
      <c r="A3025" s="6" t="s">
        <v>6301</v>
      </c>
      <c r="B3025" s="8" t="s">
        <v>6302</v>
      </c>
      <c r="C3025" s="6" t="s">
        <v>6</v>
      </c>
      <c r="D3025" s="8" t="s">
        <v>6303</v>
      </c>
      <c r="E3025" s="8" t="s">
        <v>59</v>
      </c>
      <c r="F3025" s="8">
        <v>0</v>
      </c>
      <c r="G3025" s="8">
        <v>3</v>
      </c>
      <c r="H3025" s="6" t="s">
        <v>344</v>
      </c>
      <c r="I3025" s="176" t="s">
        <v>11389</v>
      </c>
      <c r="J3025" s="176" t="s">
        <v>11389</v>
      </c>
      <c r="K3025" s="176" t="s">
        <v>11388</v>
      </c>
      <c r="L3025" s="8">
        <v>14</v>
      </c>
      <c r="M3025" s="116"/>
      <c r="P30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&lt;tr&gt;&lt;td&gt;62603-0400&lt;/td&gt;&lt;td&gt;Cornus sericea, red osier dogwood, 1050mm - 1200mm height, balled and burlapped&lt;/td&gt;&lt;td&gt;Each&lt;/td&gt;&lt;td&gt;CORNUS SERICEA, RED OSIER DOGWOOD, 42-INCH TO 48-INCH HEIGHT, BALLED AND BURLAPPED&lt;/td&gt;&lt;td&gt;EACH&lt;/td&gt;&lt;td&gt;0&lt;/td&gt;&lt;td&gt;3&lt;/td&gt;&lt;td&gt;N&lt;/td&gt;&lt;td&gt; &lt;/td&gt;&lt;td&gt;&lt;/td&gt;&lt;/tr&gt;</v>
      </c>
      <c r="Q3025" s="106" t="str">
        <f>IF(PayItems[[#This Row],[Date Added / Modified]]&gt;0,TEXT(PayItems[[#This Row],[Date Added / Modified]],"m/d/yyy"),"")</f>
        <v/>
      </c>
    </row>
    <row r="3026" spans="1:17" x14ac:dyDescent="0.2">
      <c r="A3026" s="6" t="s">
        <v>6304</v>
      </c>
      <c r="B3026" s="8" t="s">
        <v>6305</v>
      </c>
      <c r="C3026" s="6" t="s">
        <v>6</v>
      </c>
      <c r="D3026" s="8" t="s">
        <v>6306</v>
      </c>
      <c r="E3026" s="8" t="s">
        <v>59</v>
      </c>
      <c r="F3026" s="8">
        <v>0</v>
      </c>
      <c r="G3026" s="8">
        <v>3</v>
      </c>
      <c r="H3026" s="6" t="s">
        <v>344</v>
      </c>
      <c r="I3026" s="176" t="s">
        <v>11389</v>
      </c>
      <c r="J3026" s="176" t="s">
        <v>11389</v>
      </c>
      <c r="K3026" s="176" t="s">
        <v>11388</v>
      </c>
      <c r="L3026" s="8">
        <v>14</v>
      </c>
      <c r="M3026" s="116"/>
      <c r="P30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&lt;tr&gt;&lt;td&gt;62603-0450&lt;/td&gt;&lt;td&gt;Cornus kousa, kousa dogwood, 1500mm - 1800mm height, balled and burlapped&lt;/td&gt;&lt;td&gt;Each&lt;/td&gt;&lt;td&gt;CORNUS KOUSA, KOUSA DOGWOOD, 60-INCH TO 72-INCH HEIGHT, BALLED AND BURLAPPED&lt;/td&gt;&lt;td&gt;EACH&lt;/td&gt;&lt;td&gt;0&lt;/td&gt;&lt;td&gt;3&lt;/td&gt;&lt;td&gt;N&lt;/td&gt;&lt;td&gt; &lt;/td&gt;&lt;td&gt;&lt;/td&gt;&lt;/tr&gt;</v>
      </c>
      <c r="Q3026" s="106" t="str">
        <f>IF(PayItems[[#This Row],[Date Added / Modified]]&gt;0,TEXT(PayItems[[#This Row],[Date Added / Modified]],"m/d/yyy"),"")</f>
        <v/>
      </c>
    </row>
    <row r="3027" spans="1:17" x14ac:dyDescent="0.2">
      <c r="A3027" s="6" t="s">
        <v>6307</v>
      </c>
      <c r="B3027" s="8" t="s">
        <v>6308</v>
      </c>
      <c r="C3027" s="6" t="s">
        <v>6</v>
      </c>
      <c r="D3027" s="8" t="s">
        <v>6309</v>
      </c>
      <c r="E3027" s="8" t="s">
        <v>59</v>
      </c>
      <c r="F3027" s="8">
        <v>0</v>
      </c>
      <c r="G3027" s="8">
        <v>3</v>
      </c>
      <c r="H3027" s="6" t="s">
        <v>344</v>
      </c>
      <c r="I3027" s="176" t="s">
        <v>11389</v>
      </c>
      <c r="J3027" s="176" t="s">
        <v>11389</v>
      </c>
      <c r="K3027" s="176" t="s">
        <v>11388</v>
      </c>
      <c r="L3027" s="8">
        <v>14</v>
      </c>
      <c r="M3027" s="116"/>
      <c r="P30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&lt;tr&gt;&lt;td&gt;62603-0500&lt;/td&gt;&lt;td&gt;Cornus kousa, kousa dogwood, 1800mm - 2400mm height, balled and burlapped&lt;/td&gt;&lt;td&gt;Each&lt;/td&gt;&lt;td&gt;CORNUS KOUSA, KOUSA DOGWOOD, 6 FEET TO 8 FEET HEIGHT, BALLED AND BURLAPPED&lt;/td&gt;&lt;td&gt;EACH&lt;/td&gt;&lt;td&gt;0&lt;/td&gt;&lt;td&gt;3&lt;/td&gt;&lt;td&gt;N&lt;/td&gt;&lt;td&gt; &lt;/td&gt;&lt;td&gt;&lt;/td&gt;&lt;/tr&gt;</v>
      </c>
      <c r="Q3027" s="106" t="str">
        <f>IF(PayItems[[#This Row],[Date Added / Modified]]&gt;0,TEXT(PayItems[[#This Row],[Date Added / Modified]],"m/d/yyy"),"")</f>
        <v/>
      </c>
    </row>
    <row r="3028" spans="1:17" x14ac:dyDescent="0.2">
      <c r="A3028" s="6" t="s">
        <v>6310</v>
      </c>
      <c r="B3028" s="8" t="s">
        <v>6311</v>
      </c>
      <c r="C3028" s="6" t="s">
        <v>6</v>
      </c>
      <c r="D3028" s="8" t="s">
        <v>6312</v>
      </c>
      <c r="E3028" s="8" t="s">
        <v>59</v>
      </c>
      <c r="F3028" s="8">
        <v>0</v>
      </c>
      <c r="G3028" s="8">
        <v>3</v>
      </c>
      <c r="H3028" s="6" t="s">
        <v>344</v>
      </c>
      <c r="I3028" s="176" t="s">
        <v>11389</v>
      </c>
      <c r="J3028" s="176" t="s">
        <v>11389</v>
      </c>
      <c r="K3028" s="176" t="s">
        <v>11388</v>
      </c>
      <c r="L3028" s="8">
        <v>14</v>
      </c>
      <c r="M3028" s="116"/>
      <c r="P30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&lt;tr&gt;&lt;td&gt;62603-0550&lt;/td&gt;&lt;td&gt;Cornus florida, white flowering dogwood, 300mm - 450mm height, balled and burlapped&lt;/td&gt;&lt;td&gt;Each&lt;/td&gt;&lt;td&gt;CORNUS FLORIDA, WHITE FLOWERING DOGWOOD, 12-INCH TO 18-INCH HEIGHT, BALLED AND BURLAPPED&lt;/td&gt;&lt;td&gt;EACH&lt;/td&gt;&lt;td&gt;0&lt;/td&gt;&lt;td&gt;3&lt;/td&gt;&lt;td&gt;N&lt;/td&gt;&lt;td&gt; &lt;/td&gt;&lt;td&gt;&lt;/td&gt;&lt;/tr&gt;</v>
      </c>
      <c r="Q3028" s="106" t="str">
        <f>IF(PayItems[[#This Row],[Date Added / Modified]]&gt;0,TEXT(PayItems[[#This Row],[Date Added / Modified]],"m/d/yyy"),"")</f>
        <v/>
      </c>
    </row>
    <row r="3029" spans="1:17" x14ac:dyDescent="0.2">
      <c r="A3029" s="6" t="s">
        <v>6313</v>
      </c>
      <c r="B3029" s="8" t="s">
        <v>6314</v>
      </c>
      <c r="C3029" s="6" t="s">
        <v>6</v>
      </c>
      <c r="D3029" s="8" t="s">
        <v>6315</v>
      </c>
      <c r="E3029" s="8" t="s">
        <v>59</v>
      </c>
      <c r="F3029" s="8">
        <v>0</v>
      </c>
      <c r="G3029" s="8">
        <v>3</v>
      </c>
      <c r="H3029" s="6" t="s">
        <v>344</v>
      </c>
      <c r="I3029" s="176" t="s">
        <v>11389</v>
      </c>
      <c r="J3029" s="176" t="s">
        <v>11389</v>
      </c>
      <c r="K3029" s="176" t="s">
        <v>11388</v>
      </c>
      <c r="L3029" s="8">
        <v>14</v>
      </c>
      <c r="M3029" s="116"/>
      <c r="P30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&lt;tr&gt;&lt;td&gt;62603-0600&lt;/td&gt;&lt;td&gt;Cornus florida, white flowering dogwood, 900mm - 1050mm height, balled and burlapped&lt;/td&gt;&lt;td&gt;Each&lt;/td&gt;&lt;td&gt;CORNUS FLORIDA, WHITE FLOWERING DOGWOOD, 36-INCH TO 42-INCH HEIGHT, BALLED AND BURLAPPED&lt;/td&gt;&lt;td&gt;EACH&lt;/td&gt;&lt;td&gt;0&lt;/td&gt;&lt;td&gt;3&lt;/td&gt;&lt;td&gt;N&lt;/td&gt;&lt;td&gt; &lt;/td&gt;&lt;td&gt;&lt;/td&gt;&lt;/tr&gt;</v>
      </c>
      <c r="Q3029" s="106" t="str">
        <f>IF(PayItems[[#This Row],[Date Added / Modified]]&gt;0,TEXT(PayItems[[#This Row],[Date Added / Modified]],"m/d/yyy"),"")</f>
        <v/>
      </c>
    </row>
    <row r="3030" spans="1:17" x14ac:dyDescent="0.2">
      <c r="A3030" s="6" t="s">
        <v>6316</v>
      </c>
      <c r="B3030" s="8" t="s">
        <v>6317</v>
      </c>
      <c r="C3030" s="6" t="s">
        <v>6</v>
      </c>
      <c r="D3030" s="8" t="s">
        <v>6318</v>
      </c>
      <c r="E3030" s="8" t="s">
        <v>59</v>
      </c>
      <c r="F3030" s="8">
        <v>0</v>
      </c>
      <c r="G3030" s="8">
        <v>3</v>
      </c>
      <c r="H3030" s="6" t="s">
        <v>344</v>
      </c>
      <c r="I3030" s="176" t="s">
        <v>11389</v>
      </c>
      <c r="J3030" s="176" t="s">
        <v>11389</v>
      </c>
      <c r="K3030" s="176" t="s">
        <v>11388</v>
      </c>
      <c r="L3030" s="8">
        <v>14</v>
      </c>
      <c r="M3030" s="116"/>
      <c r="P30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&lt;tr&gt;&lt;td&gt;62603-0650&lt;/td&gt;&lt;td&gt;Cornus florida, white flowering dogwood, 1200mm - 1500mm height, balled and burlapped&lt;/td&gt;&lt;td&gt;Each&lt;/td&gt;&lt;td&gt;CORNUS FLORIDA, WHITE FLOWERING DOGWOOD, 48-INCH TO 60-INCH HEIGHT, BALLED AND BURLAPPED&lt;/td&gt;&lt;td&gt;EACH&lt;/td&gt;&lt;td&gt;0&lt;/td&gt;&lt;td&gt;3&lt;/td&gt;&lt;td&gt;N&lt;/td&gt;&lt;td&gt; &lt;/td&gt;&lt;td&gt;&lt;/td&gt;&lt;/tr&gt;</v>
      </c>
      <c r="Q3030" s="106" t="str">
        <f>IF(PayItems[[#This Row],[Date Added / Modified]]&gt;0,TEXT(PayItems[[#This Row],[Date Added / Modified]],"m/d/yyy"),"")</f>
        <v/>
      </c>
    </row>
    <row r="3031" spans="1:17" x14ac:dyDescent="0.2">
      <c r="A3031" s="6" t="s">
        <v>6319</v>
      </c>
      <c r="B3031" s="8" t="s">
        <v>6320</v>
      </c>
      <c r="C3031" s="6" t="s">
        <v>6</v>
      </c>
      <c r="D3031" s="8" t="s">
        <v>6321</v>
      </c>
      <c r="E3031" s="8" t="s">
        <v>59</v>
      </c>
      <c r="F3031" s="8">
        <v>0</v>
      </c>
      <c r="G3031" s="8">
        <v>3</v>
      </c>
      <c r="H3031" s="6" t="s">
        <v>344</v>
      </c>
      <c r="I3031" s="176" t="s">
        <v>11389</v>
      </c>
      <c r="J3031" s="176" t="s">
        <v>11389</v>
      </c>
      <c r="K3031" s="176" t="s">
        <v>11388</v>
      </c>
      <c r="L3031" s="8">
        <v>14</v>
      </c>
      <c r="M3031" s="116"/>
      <c r="P30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&lt;tr&gt;&lt;td&gt;62603-0700&lt;/td&gt;&lt;td&gt;Cornus florida, white flowering dogwood, 1500mm - 1800mm height, balled and burlapped&lt;/td&gt;&lt;td&gt;Each&lt;/td&gt;&lt;td&gt;CORNUS FLORIDA, WHITE FLOWERING DOGWOOD, 60-INCH TO 72-INCH HEIGHT, BALLED AND BURLAPPED&lt;/td&gt;&lt;td&gt;EACH&lt;/td&gt;&lt;td&gt;0&lt;/td&gt;&lt;td&gt;3&lt;/td&gt;&lt;td&gt;N&lt;/td&gt;&lt;td&gt; &lt;/td&gt;&lt;td&gt;&lt;/td&gt;&lt;/tr&gt;</v>
      </c>
      <c r="Q3031" s="106" t="str">
        <f>IF(PayItems[[#This Row],[Date Added / Modified]]&gt;0,TEXT(PayItems[[#This Row],[Date Added / Modified]],"m/d/yyy"),"")</f>
        <v/>
      </c>
    </row>
    <row r="3032" spans="1:17" x14ac:dyDescent="0.2">
      <c r="A3032" s="6" t="s">
        <v>6322</v>
      </c>
      <c r="B3032" s="8" t="s">
        <v>6323</v>
      </c>
      <c r="C3032" s="6" t="s">
        <v>6</v>
      </c>
      <c r="D3032" s="8" t="s">
        <v>6324</v>
      </c>
      <c r="E3032" s="8" t="s">
        <v>59</v>
      </c>
      <c r="F3032" s="8">
        <v>0</v>
      </c>
      <c r="G3032" s="8">
        <v>3</v>
      </c>
      <c r="H3032" s="6" t="s">
        <v>344</v>
      </c>
      <c r="I3032" s="176" t="s">
        <v>11389</v>
      </c>
      <c r="J3032" s="176" t="s">
        <v>11389</v>
      </c>
      <c r="K3032" s="176" t="s">
        <v>11388</v>
      </c>
      <c r="L3032" s="8">
        <v>14</v>
      </c>
      <c r="M3032" s="116"/>
      <c r="P30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&lt;tr&gt;&lt;td&gt;62603-0750&lt;/td&gt;&lt;td&gt;Cornus florida, white flowering dogwood, 1800mm - 2400mm height, balled and burlapped&lt;/td&gt;&lt;td&gt;Each&lt;/td&gt;&lt;td&gt;CORNUS FLORIDA, WHITE FLOWERING DOGWOOD, 6 FEET TO 8 FEET HEIGHT, BALLED AND BURLAPPED&lt;/td&gt;&lt;td&gt;EACH&lt;/td&gt;&lt;td&gt;0&lt;/td&gt;&lt;td&gt;3&lt;/td&gt;&lt;td&gt;N&lt;/td&gt;&lt;td&gt; &lt;/td&gt;&lt;td&gt;&lt;/td&gt;&lt;/tr&gt;</v>
      </c>
      <c r="Q3032" s="106" t="str">
        <f>IF(PayItems[[#This Row],[Date Added / Modified]]&gt;0,TEXT(PayItems[[#This Row],[Date Added / Modified]],"m/d/yyy"),"")</f>
        <v/>
      </c>
    </row>
    <row r="3033" spans="1:17" x14ac:dyDescent="0.2">
      <c r="A3033" s="6" t="s">
        <v>6325</v>
      </c>
      <c r="B3033" s="8" t="s">
        <v>6326</v>
      </c>
      <c r="C3033" s="6" t="s">
        <v>6</v>
      </c>
      <c r="D3033" s="8" t="s">
        <v>6327</v>
      </c>
      <c r="E3033" s="8" t="s">
        <v>59</v>
      </c>
      <c r="F3033" s="8">
        <v>0</v>
      </c>
      <c r="G3033" s="8">
        <v>3</v>
      </c>
      <c r="H3033" s="6" t="s">
        <v>344</v>
      </c>
      <c r="I3033" s="176" t="s">
        <v>11389</v>
      </c>
      <c r="J3033" s="176" t="s">
        <v>11389</v>
      </c>
      <c r="K3033" s="176" t="s">
        <v>11388</v>
      </c>
      <c r="L3033" s="8">
        <v>14</v>
      </c>
      <c r="M3033" s="116"/>
      <c r="P30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&lt;tr&gt;&lt;td&gt;62603-0800&lt;/td&gt;&lt;td&gt;Cornus florida, white flowering dogwood, 2400mm - 3000mm height, balled and burlapped&lt;/td&gt;&lt;td&gt;Each&lt;/td&gt;&lt;td&gt;CORNUS FLORIDA, WHITE FLOWERING DOGWOOD, 8 FEET TO 10 FEET HEIGHT, BALLED AND BURLAPPED&lt;/td&gt;&lt;td&gt;EACH&lt;/td&gt;&lt;td&gt;0&lt;/td&gt;&lt;td&gt;3&lt;/td&gt;&lt;td&gt;N&lt;/td&gt;&lt;td&gt; &lt;/td&gt;&lt;td&gt;&lt;/td&gt;&lt;/tr&gt;</v>
      </c>
      <c r="Q3033" s="106" t="str">
        <f>IF(PayItems[[#This Row],[Date Added / Modified]]&gt;0,TEXT(PayItems[[#This Row],[Date Added / Modified]],"m/d/yyy"),"")</f>
        <v/>
      </c>
    </row>
    <row r="3034" spans="1:17" x14ac:dyDescent="0.2">
      <c r="A3034" s="6" t="s">
        <v>6328</v>
      </c>
      <c r="B3034" s="8" t="s">
        <v>6329</v>
      </c>
      <c r="C3034" s="6" t="s">
        <v>6</v>
      </c>
      <c r="D3034" s="8" t="s">
        <v>6330</v>
      </c>
      <c r="E3034" s="8" t="s">
        <v>59</v>
      </c>
      <c r="F3034" s="8">
        <v>0</v>
      </c>
      <c r="G3034" s="8">
        <v>3</v>
      </c>
      <c r="H3034" s="6" t="s">
        <v>344</v>
      </c>
      <c r="I3034" s="176" t="s">
        <v>11389</v>
      </c>
      <c r="J3034" s="176" t="s">
        <v>11389</v>
      </c>
      <c r="K3034" s="176" t="s">
        <v>11388</v>
      </c>
      <c r="L3034" s="8">
        <v>14</v>
      </c>
      <c r="M3034" s="116"/>
      <c r="P30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&lt;tr&gt;&lt;td&gt;62603-0850&lt;/td&gt;&lt;td&gt;Cornus amonum, silky dogwood, 750mm - 900mm height, balled and burlapped&lt;/td&gt;&lt;td&gt;Each&lt;/td&gt;&lt;td&gt;CORNUS AMONUM, SILKY DOGWOOD, 30-INCH TO 36-INCH HEIGHT, BALLED AND BURLAPPED&lt;/td&gt;&lt;td&gt;EACH&lt;/td&gt;&lt;td&gt;0&lt;/td&gt;&lt;td&gt;3&lt;/td&gt;&lt;td&gt;N&lt;/td&gt;&lt;td&gt; &lt;/td&gt;&lt;td&gt;&lt;/td&gt;&lt;/tr&gt;</v>
      </c>
      <c r="Q3034" s="106" t="str">
        <f>IF(PayItems[[#This Row],[Date Added / Modified]]&gt;0,TEXT(PayItems[[#This Row],[Date Added / Modified]],"m/d/yyy"),"")</f>
        <v/>
      </c>
    </row>
    <row r="3035" spans="1:17" x14ac:dyDescent="0.2">
      <c r="A3035" s="6" t="s">
        <v>6331</v>
      </c>
      <c r="B3035" s="8" t="s">
        <v>6332</v>
      </c>
      <c r="C3035" s="6" t="s">
        <v>6</v>
      </c>
      <c r="D3035" s="8" t="s">
        <v>6333</v>
      </c>
      <c r="E3035" s="8" t="s">
        <v>59</v>
      </c>
      <c r="F3035" s="8">
        <v>0</v>
      </c>
      <c r="G3035" s="8">
        <v>3</v>
      </c>
      <c r="H3035" s="6" t="s">
        <v>344</v>
      </c>
      <c r="I3035" s="176" t="s">
        <v>11389</v>
      </c>
      <c r="J3035" s="176" t="s">
        <v>11389</v>
      </c>
      <c r="K3035" s="176" t="s">
        <v>11388</v>
      </c>
      <c r="L3035" s="8">
        <v>14</v>
      </c>
      <c r="M3035" s="116"/>
      <c r="P30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&lt;tr&gt;&lt;td&gt;62603-0900&lt;/td&gt;&lt;td&gt;Cornus amonum, silky dogwood, 1050mm - 1200mm height, balled and burlapped&lt;/td&gt;&lt;td&gt;Each&lt;/td&gt;&lt;td&gt;CORNUS AMONUM, SILKY DOGWOOD, 42-INCH TO 48-INCH HEIGHT, BALLED AND BURLAPPED&lt;/td&gt;&lt;td&gt;EACH&lt;/td&gt;&lt;td&gt;0&lt;/td&gt;&lt;td&gt;3&lt;/td&gt;&lt;td&gt;N&lt;/td&gt;&lt;td&gt; &lt;/td&gt;&lt;td&gt;&lt;/td&gt;&lt;/tr&gt;</v>
      </c>
      <c r="Q3035" s="106" t="str">
        <f>IF(PayItems[[#This Row],[Date Added / Modified]]&gt;0,TEXT(PayItems[[#This Row],[Date Added / Modified]],"m/d/yyy"),"")</f>
        <v/>
      </c>
    </row>
    <row r="3036" spans="1:17" s="106" customFormat="1" x14ac:dyDescent="0.2">
      <c r="A3036" s="6" t="s">
        <v>6334</v>
      </c>
      <c r="B3036" s="8" t="s">
        <v>6335</v>
      </c>
      <c r="C3036" s="6" t="s">
        <v>6</v>
      </c>
      <c r="D3036" s="8" t="s">
        <v>6336</v>
      </c>
      <c r="E3036" s="8" t="s">
        <v>59</v>
      </c>
      <c r="F3036" s="8">
        <v>0</v>
      </c>
      <c r="G3036" s="8">
        <v>3</v>
      </c>
      <c r="H3036" s="6" t="s">
        <v>344</v>
      </c>
      <c r="I3036" s="176" t="s">
        <v>11389</v>
      </c>
      <c r="J3036" s="176" t="s">
        <v>11389</v>
      </c>
      <c r="K3036" s="176" t="s">
        <v>11388</v>
      </c>
      <c r="L3036" s="8">
        <v>14</v>
      </c>
      <c r="M3036" s="116"/>
      <c r="N3036" s="6"/>
      <c r="O3036" s="6"/>
      <c r="P30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&lt;tr&gt;&lt;td&gt;62603-0950&lt;/td&gt;&lt;td&gt;Cornus racemosa, gray dogwood, 750mm - 900mm height, balled and burlapped&lt;/td&gt;&lt;td&gt;Each&lt;/td&gt;&lt;td&gt;CORNUS RACEMOSA, GRAY DOGWOOD, 30-INCH TO 36-INCH HEIGHT, BALLED AND BURLAPPED&lt;/td&gt;&lt;td&gt;EACH&lt;/td&gt;&lt;td&gt;0&lt;/td&gt;&lt;td&gt;3&lt;/td&gt;&lt;td&gt;N&lt;/td&gt;&lt;td&gt; &lt;/td&gt;&lt;td&gt;&lt;/td&gt;&lt;/tr&gt;</v>
      </c>
      <c r="Q3036" s="106" t="str">
        <f>IF(PayItems[[#This Row],[Date Added / Modified]]&gt;0,TEXT(PayItems[[#This Row],[Date Added / Modified]],"m/d/yyy"),"")</f>
        <v/>
      </c>
    </row>
    <row r="3037" spans="1:17" x14ac:dyDescent="0.2">
      <c r="A3037" s="6" t="s">
        <v>6337</v>
      </c>
      <c r="B3037" s="8" t="s">
        <v>6338</v>
      </c>
      <c r="C3037" s="6" t="s">
        <v>6</v>
      </c>
      <c r="D3037" s="8" t="s">
        <v>6339</v>
      </c>
      <c r="E3037" s="8" t="s">
        <v>59</v>
      </c>
      <c r="F3037" s="8">
        <v>0</v>
      </c>
      <c r="G3037" s="8">
        <v>3</v>
      </c>
      <c r="H3037" s="6" t="s">
        <v>344</v>
      </c>
      <c r="I3037" s="176" t="s">
        <v>11389</v>
      </c>
      <c r="J3037" s="176" t="s">
        <v>11389</v>
      </c>
      <c r="K3037" s="176" t="s">
        <v>11388</v>
      </c>
      <c r="L3037" s="8">
        <v>14</v>
      </c>
      <c r="M3037" s="116"/>
      <c r="P30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&lt;tr&gt;&lt;td&gt;62603-1000&lt;/td&gt;&lt;td&gt;Crataegus crusgalli, cockspur hawthorn, 1500mm - 1800mm height, balled and burlapped&lt;/td&gt;&lt;td&gt;Each&lt;/td&gt;&lt;td&gt;CRATAEGUS CRUSGALLI, COCKSPUR HAWTHORN, 60-INCH TO 72-INCH HEIGHT, BALLED AND BURLAPPED&lt;/td&gt;&lt;td&gt;EACH&lt;/td&gt;&lt;td&gt;0&lt;/td&gt;&lt;td&gt;3&lt;/td&gt;&lt;td&gt;N&lt;/td&gt;&lt;td&gt; &lt;/td&gt;&lt;td&gt;&lt;/td&gt;&lt;/tr&gt;</v>
      </c>
      <c r="Q3037" s="106" t="str">
        <f>IF(PayItems[[#This Row],[Date Added / Modified]]&gt;0,TEXT(PayItems[[#This Row],[Date Added / Modified]],"m/d/yyy"),"")</f>
        <v/>
      </c>
    </row>
    <row r="3038" spans="1:17" x14ac:dyDescent="0.2">
      <c r="A3038" s="6" t="s">
        <v>6340</v>
      </c>
      <c r="B3038" s="8" t="s">
        <v>6341</v>
      </c>
      <c r="C3038" s="6" t="s">
        <v>6</v>
      </c>
      <c r="D3038" s="8" t="s">
        <v>6342</v>
      </c>
      <c r="E3038" s="8" t="s">
        <v>59</v>
      </c>
      <c r="F3038" s="8">
        <v>0</v>
      </c>
      <c r="G3038" s="8">
        <v>3</v>
      </c>
      <c r="H3038" s="6" t="s">
        <v>344</v>
      </c>
      <c r="I3038" s="176" t="s">
        <v>11389</v>
      </c>
      <c r="J3038" s="176" t="s">
        <v>11389</v>
      </c>
      <c r="K3038" s="176" t="s">
        <v>11388</v>
      </c>
      <c r="L3038" s="8">
        <v>14</v>
      </c>
      <c r="M3038" s="116"/>
      <c r="P30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&lt;tr&gt;&lt;td&gt;62603-1050&lt;/td&gt;&lt;td&gt;Cornus 'rutban', aurora dogwood, 1800mm - 2400mm height, balled and burlapped&lt;/td&gt;&lt;td&gt;Each&lt;/td&gt;&lt;td&gt;CORNUS 'RUTBAN', AURORA DOGWOOD, 6 FEET TO 8 FEET HEIGHT, BALLED AND BURLAPPED&lt;/td&gt;&lt;td&gt;EACH&lt;/td&gt;&lt;td&gt;0&lt;/td&gt;&lt;td&gt;3&lt;/td&gt;&lt;td&gt;N&lt;/td&gt;&lt;td&gt; &lt;/td&gt;&lt;td&gt;&lt;/td&gt;&lt;/tr&gt;</v>
      </c>
      <c r="Q3038" s="106" t="str">
        <f>IF(PayItems[[#This Row],[Date Added / Modified]]&gt;0,TEXT(PayItems[[#This Row],[Date Added / Modified]],"m/d/yyy"),"")</f>
        <v/>
      </c>
    </row>
    <row r="3039" spans="1:17" x14ac:dyDescent="0.2">
      <c r="A3039" s="6" t="s">
        <v>6343</v>
      </c>
      <c r="B3039" s="8" t="s">
        <v>6344</v>
      </c>
      <c r="C3039" s="6" t="s">
        <v>6</v>
      </c>
      <c r="D3039" s="8" t="s">
        <v>6345</v>
      </c>
      <c r="E3039" s="8" t="s">
        <v>59</v>
      </c>
      <c r="F3039" s="8">
        <v>0</v>
      </c>
      <c r="G3039" s="8">
        <v>3</v>
      </c>
      <c r="H3039" s="6" t="s">
        <v>344</v>
      </c>
      <c r="I3039" s="176" t="s">
        <v>11389</v>
      </c>
      <c r="J3039" s="176" t="s">
        <v>11389</v>
      </c>
      <c r="K3039" s="176" t="s">
        <v>11388</v>
      </c>
      <c r="L3039" s="8">
        <v>14</v>
      </c>
      <c r="M3039" s="116"/>
      <c r="P30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&lt;tr&gt;&lt;td&gt;62603-1100&lt;/td&gt;&lt;td&gt;Cornus 'rutdan', galaxy dogwood, 1800mm - 2400mm height, balled and burlapped&lt;/td&gt;&lt;td&gt;Each&lt;/td&gt;&lt;td&gt;CORNUS 'RUTDAN', GALAXY DOGWOOD, 6 FEET TO 8 FEET HEIGHT, BALLED AND BURLAPPED&lt;/td&gt;&lt;td&gt;EACH&lt;/td&gt;&lt;td&gt;0&lt;/td&gt;&lt;td&gt;3&lt;/td&gt;&lt;td&gt;N&lt;/td&gt;&lt;td&gt; &lt;/td&gt;&lt;td&gt;&lt;/td&gt;&lt;/tr&gt;</v>
      </c>
      <c r="Q3039" s="106" t="str">
        <f>IF(PayItems[[#This Row],[Date Added / Modified]]&gt;0,TEXT(PayItems[[#This Row],[Date Added / Modified]],"m/d/yyy"),"")</f>
        <v/>
      </c>
    </row>
    <row r="3040" spans="1:17" s="106" customFormat="1" x14ac:dyDescent="0.2">
      <c r="A3040" s="6" t="s">
        <v>6346</v>
      </c>
      <c r="B3040" s="8" t="s">
        <v>6347</v>
      </c>
      <c r="C3040" s="6" t="s">
        <v>6</v>
      </c>
      <c r="D3040" s="8" t="s">
        <v>6348</v>
      </c>
      <c r="E3040" s="8" t="s">
        <v>59</v>
      </c>
      <c r="F3040" s="8">
        <v>0</v>
      </c>
      <c r="G3040" s="8">
        <v>3</v>
      </c>
      <c r="H3040" s="6" t="s">
        <v>344</v>
      </c>
      <c r="I3040" s="176" t="s">
        <v>11389</v>
      </c>
      <c r="J3040" s="176" t="s">
        <v>11389</v>
      </c>
      <c r="K3040" s="176" t="s">
        <v>11388</v>
      </c>
      <c r="L3040" s="8">
        <v>14</v>
      </c>
      <c r="M3040" s="116"/>
      <c r="N3040" s="6"/>
      <c r="O3040" s="6"/>
      <c r="P30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&lt;tr&gt;&lt;td&gt;62603-1150&lt;/td&gt;&lt;td&gt;Cornus alba, red twig dogwood, 600mm - 750mm height, container grown&lt;/td&gt;&lt;td&gt;Each&lt;/td&gt;&lt;td&gt;CORNUS ALBA, RED TWIG DOGWOOD, 24-INCH TO 30-INCH HEIGHT, CONTAINER GROWN&lt;/td&gt;&lt;td&gt;EACH&lt;/td&gt;&lt;td&gt;0&lt;/td&gt;&lt;td&gt;3&lt;/td&gt;&lt;td&gt;N&lt;/td&gt;&lt;td&gt; &lt;/td&gt;&lt;td&gt;&lt;/td&gt;&lt;/tr&gt;</v>
      </c>
      <c r="Q3040" s="106" t="str">
        <f>IF(PayItems[[#This Row],[Date Added / Modified]]&gt;0,TEXT(PayItems[[#This Row],[Date Added / Modified]],"m/d/yyy"),"")</f>
        <v/>
      </c>
    </row>
    <row r="3041" spans="1:17" x14ac:dyDescent="0.2">
      <c r="A3041" s="6" t="s">
        <v>6349</v>
      </c>
      <c r="B3041" s="8" t="s">
        <v>6350</v>
      </c>
      <c r="C3041" s="6" t="s">
        <v>6</v>
      </c>
      <c r="D3041" s="8" t="s">
        <v>6351</v>
      </c>
      <c r="E3041" s="8" t="s">
        <v>59</v>
      </c>
      <c r="F3041" s="8">
        <v>0</v>
      </c>
      <c r="G3041" s="8">
        <v>3</v>
      </c>
      <c r="H3041" s="6" t="s">
        <v>344</v>
      </c>
      <c r="I3041" s="176" t="s">
        <v>11389</v>
      </c>
      <c r="J3041" s="176" t="s">
        <v>11389</v>
      </c>
      <c r="K3041" s="176" t="s">
        <v>11388</v>
      </c>
      <c r="L3041" s="8">
        <v>14</v>
      </c>
      <c r="M3041" s="116"/>
      <c r="P30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&lt;tr&gt;&lt;td&gt;62603-1200&lt;/td&gt;&lt;td&gt;Chionanthus Virginicus, fringe tree, 1500mm - 1800mm height, balled and burlapped&lt;/td&gt;&lt;td&gt;Each&lt;/td&gt;&lt;td&gt;CHIONANTHUS VIRGINICUS, FRINGE TREE, 60-INCH TO 72-INCH HEIGHT, BALLED AND BURLAPPED&lt;/td&gt;&lt;td&gt;EACH&lt;/td&gt;&lt;td&gt;0&lt;/td&gt;&lt;td&gt;3&lt;/td&gt;&lt;td&gt;N&lt;/td&gt;&lt;td&gt; &lt;/td&gt;&lt;td&gt;&lt;/td&gt;&lt;/tr&gt;</v>
      </c>
      <c r="Q3041" s="106" t="str">
        <f>IF(PayItems[[#This Row],[Date Added / Modified]]&gt;0,TEXT(PayItems[[#This Row],[Date Added / Modified]],"m/d/yyy"),"")</f>
        <v/>
      </c>
    </row>
    <row r="3042" spans="1:17" x14ac:dyDescent="0.2">
      <c r="A3042" s="6" t="s">
        <v>6352</v>
      </c>
      <c r="B3042" s="6" t="s">
        <v>6353</v>
      </c>
      <c r="C3042" s="6" t="s">
        <v>6</v>
      </c>
      <c r="D3042" s="106" t="s">
        <v>6354</v>
      </c>
      <c r="E3042" s="8" t="s">
        <v>59</v>
      </c>
      <c r="F3042" s="8">
        <v>0</v>
      </c>
      <c r="G3042" s="8">
        <v>3</v>
      </c>
      <c r="H3042" s="6" t="s">
        <v>344</v>
      </c>
      <c r="I3042" s="176" t="s">
        <v>11389</v>
      </c>
      <c r="J3042" s="176" t="s">
        <v>11389</v>
      </c>
      <c r="K3042" s="176" t="s">
        <v>11388</v>
      </c>
      <c r="L3042" s="8">
        <v>14</v>
      </c>
      <c r="M3042" s="116"/>
      <c r="P30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&lt;tr&gt;&lt;td&gt;62603-1250&lt;/td&gt;&lt;td&gt;Chrysothamnus sp., rabbitbrush 19 liter, container grown&lt;/td&gt;&lt;td&gt;Each&lt;/td&gt;&lt;td&gt;CHRYSOTHAMNUS SP., RABBITBRUSH 5 GALLON, CONTAINER GROWN&lt;/td&gt;&lt;td&gt;EACH&lt;/td&gt;&lt;td&gt;0&lt;/td&gt;&lt;td&gt;3&lt;/td&gt;&lt;td&gt;N&lt;/td&gt;&lt;td&gt; &lt;/td&gt;&lt;td&gt;&lt;/td&gt;&lt;/tr&gt;</v>
      </c>
      <c r="Q3042" s="106" t="str">
        <f>IF(PayItems[[#This Row],[Date Added / Modified]]&gt;0,TEXT(PayItems[[#This Row],[Date Added / Modified]],"m/d/yyy"),"")</f>
        <v/>
      </c>
    </row>
    <row r="3043" spans="1:17" x14ac:dyDescent="0.2">
      <c r="A3043" s="6" t="s">
        <v>6355</v>
      </c>
      <c r="B3043" s="6" t="s">
        <v>6356</v>
      </c>
      <c r="C3043" s="6" t="s">
        <v>6</v>
      </c>
      <c r="D3043" s="6" t="s">
        <v>6357</v>
      </c>
      <c r="E3043" s="8" t="s">
        <v>59</v>
      </c>
      <c r="F3043" s="8">
        <v>0</v>
      </c>
      <c r="G3043" s="8">
        <v>3</v>
      </c>
      <c r="H3043" s="6" t="s">
        <v>344</v>
      </c>
      <c r="I3043" s="176" t="s">
        <v>11389</v>
      </c>
      <c r="J3043" s="176" t="s">
        <v>11389</v>
      </c>
      <c r="K3043" s="176" t="s">
        <v>11388</v>
      </c>
      <c r="L3043" s="8">
        <v>14</v>
      </c>
      <c r="M3043" s="116"/>
      <c r="P30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&lt;tr&gt;&lt;td&gt;62603-1300&lt;/td&gt;&lt;td&gt;Ceanothus cuneatus, buckbrush, 200mm height&lt;/td&gt;&lt;td&gt;Each&lt;/td&gt;&lt;td&gt;CEANOTHUS CUNEATUS, BUCKBRUSH, 8-INCH HEIGHT&lt;/td&gt;&lt;td&gt;EACH&lt;/td&gt;&lt;td&gt;0&lt;/td&gt;&lt;td&gt;3&lt;/td&gt;&lt;td&gt;N&lt;/td&gt;&lt;td&gt; &lt;/td&gt;&lt;td&gt;&lt;/td&gt;&lt;/tr&gt;</v>
      </c>
      <c r="Q3043" s="106" t="str">
        <f>IF(PayItems[[#This Row],[Date Added / Modified]]&gt;0,TEXT(PayItems[[#This Row],[Date Added / Modified]],"m/d/yyy"),"")</f>
        <v/>
      </c>
    </row>
    <row r="3044" spans="1:17" x14ac:dyDescent="0.2">
      <c r="A3044" s="6" t="s">
        <v>6358</v>
      </c>
      <c r="B3044" s="6" t="s">
        <v>6359</v>
      </c>
      <c r="C3044" s="6" t="s">
        <v>6</v>
      </c>
      <c r="D3044" s="6" t="s">
        <v>6360</v>
      </c>
      <c r="E3044" s="8" t="s">
        <v>59</v>
      </c>
      <c r="F3044" s="8">
        <v>0</v>
      </c>
      <c r="G3044" s="8">
        <v>3</v>
      </c>
      <c r="H3044" s="6" t="s">
        <v>344</v>
      </c>
      <c r="I3044" s="176" t="s">
        <v>11389</v>
      </c>
      <c r="J3044" s="176" t="s">
        <v>11389</v>
      </c>
      <c r="K3044" s="176" t="s">
        <v>11388</v>
      </c>
      <c r="L3044" s="8">
        <v>14</v>
      </c>
      <c r="M3044" s="116"/>
      <c r="P30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&lt;tr&gt;&lt;td&gt;62603-1350&lt;/td&gt;&lt;td&gt;Ceanothus integerrimus, deerbrush, 200mm height&lt;/td&gt;&lt;td&gt;Each&lt;/td&gt;&lt;td&gt;CEANOTHUS INTEGERRIMUS, DEERBRUSH, 8-INCH HEIGHT&lt;/td&gt;&lt;td&gt;EACH&lt;/td&gt;&lt;td&gt;0&lt;/td&gt;&lt;td&gt;3&lt;/td&gt;&lt;td&gt;N&lt;/td&gt;&lt;td&gt; &lt;/td&gt;&lt;td&gt;&lt;/td&gt;&lt;/tr&gt;</v>
      </c>
      <c r="Q3044" s="106" t="str">
        <f>IF(PayItems[[#This Row],[Date Added / Modified]]&gt;0,TEXT(PayItems[[#This Row],[Date Added / Modified]],"m/d/yyy"),"")</f>
        <v/>
      </c>
    </row>
    <row r="3045" spans="1:17" x14ac:dyDescent="0.2">
      <c r="A3045" s="6" t="s">
        <v>6361</v>
      </c>
      <c r="B3045" s="6" t="s">
        <v>6362</v>
      </c>
      <c r="C3045" s="6" t="s">
        <v>6</v>
      </c>
      <c r="D3045" s="6" t="s">
        <v>6363</v>
      </c>
      <c r="E3045" s="8" t="s">
        <v>59</v>
      </c>
      <c r="F3045" s="8">
        <v>0</v>
      </c>
      <c r="G3045" s="8">
        <v>3</v>
      </c>
      <c r="H3045" s="6" t="s">
        <v>344</v>
      </c>
      <c r="I3045" s="176" t="s">
        <v>11389</v>
      </c>
      <c r="J3045" s="176" t="s">
        <v>11389</v>
      </c>
      <c r="K3045" s="176" t="s">
        <v>11388</v>
      </c>
      <c r="L3045" s="8">
        <v>14</v>
      </c>
      <c r="M3045" s="116"/>
      <c r="P30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&lt;tr&gt;&lt;td&gt;62603-1400&lt;/td&gt;&lt;td&gt;Cercocarpus montanus, mountain mahogany, 20 liter, container grown&lt;/td&gt;&lt;td&gt;Each&lt;/td&gt;&lt;td&gt;CERCOCARPUS MONTANUS, MOUNTAIN MAHOGANY, 5 GALLON, CONTAINER GROWN&lt;/td&gt;&lt;td&gt;EACH&lt;/td&gt;&lt;td&gt;0&lt;/td&gt;&lt;td&gt;3&lt;/td&gt;&lt;td&gt;N&lt;/td&gt;&lt;td&gt; &lt;/td&gt;&lt;td&gt;&lt;/td&gt;&lt;/tr&gt;</v>
      </c>
      <c r="Q3045" s="106" t="str">
        <f>IF(PayItems[[#This Row],[Date Added / Modified]]&gt;0,TEXT(PayItems[[#This Row],[Date Added / Modified]],"m/d/yyy"),"")</f>
        <v/>
      </c>
    </row>
    <row r="3046" spans="1:17" x14ac:dyDescent="0.2">
      <c r="A3046" s="6" t="s">
        <v>6364</v>
      </c>
      <c r="B3046" s="6" t="s">
        <v>6365</v>
      </c>
      <c r="C3046" s="6" t="s">
        <v>6</v>
      </c>
      <c r="D3046" s="6" t="s">
        <v>6366</v>
      </c>
      <c r="E3046" s="8" t="s">
        <v>59</v>
      </c>
      <c r="F3046" s="8">
        <v>0</v>
      </c>
      <c r="G3046" s="8">
        <v>3</v>
      </c>
      <c r="H3046" s="6" t="s">
        <v>344</v>
      </c>
      <c r="I3046" s="176" t="s">
        <v>11389</v>
      </c>
      <c r="J3046" s="176" t="s">
        <v>11389</v>
      </c>
      <c r="K3046" s="176" t="s">
        <v>11388</v>
      </c>
      <c r="L3046" s="8">
        <v>14</v>
      </c>
      <c r="M3046" s="116"/>
      <c r="P30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&lt;tr&gt;&lt;td&gt;62603-1450&lt;/td&gt;&lt;td&gt;Calocedrus decurrens, incense cedar, 1200mm - 1500mm height, balled and burlapped&lt;/td&gt;&lt;td&gt;Each&lt;/td&gt;&lt;td&gt;CALOCEDRUS DECURRENS, INCENSE CEDAR, 48-INCH TO 60-INCH HEIGHT, BALLED AND BURLAPPED&lt;/td&gt;&lt;td&gt;EACH&lt;/td&gt;&lt;td&gt;0&lt;/td&gt;&lt;td&gt;3&lt;/td&gt;&lt;td&gt;N&lt;/td&gt;&lt;td&gt; &lt;/td&gt;&lt;td&gt;&lt;/td&gt;&lt;/tr&gt;</v>
      </c>
      <c r="Q3046" s="106" t="str">
        <f>IF(PayItems[[#This Row],[Date Added / Modified]]&gt;0,TEXT(PayItems[[#This Row],[Date Added / Modified]],"m/d/yyy"),"")</f>
        <v/>
      </c>
    </row>
    <row r="3047" spans="1:17" x14ac:dyDescent="0.2">
      <c r="A3047" s="6" t="s">
        <v>6367</v>
      </c>
      <c r="B3047" s="41" t="s">
        <v>10391</v>
      </c>
      <c r="C3047" s="6" t="s">
        <v>6</v>
      </c>
      <c r="D3047" s="41" t="s">
        <v>10665</v>
      </c>
      <c r="E3047" s="8" t="s">
        <v>59</v>
      </c>
      <c r="F3047" s="8">
        <v>0</v>
      </c>
      <c r="G3047" s="8">
        <v>3</v>
      </c>
      <c r="H3047" s="6" t="s">
        <v>344</v>
      </c>
      <c r="I3047" s="176" t="s">
        <v>11389</v>
      </c>
      <c r="J3047" s="176" t="s">
        <v>11389</v>
      </c>
      <c r="K3047" s="176" t="s">
        <v>11388</v>
      </c>
      <c r="L3047" s="8">
        <v>14</v>
      </c>
      <c r="M3047" s="116"/>
      <c r="P30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&lt;tr&gt;&lt;td&gt;62603-1500&lt;/td&gt;&lt;td&gt;Crataegus columbiana, columbia hawthorn, 8 liter, container grown&lt;/td&gt;&lt;td&gt;Each&lt;/td&gt;&lt;td&gt;CRATAEGUS COLUMBIANA, COLUMBIA HAWTHORN, 2 GALLON, CONTAINER GROWN&lt;/td&gt;&lt;td&gt;EACH&lt;/td&gt;&lt;td&gt;0&lt;/td&gt;&lt;td&gt;3&lt;/td&gt;&lt;td&gt;N&lt;/td&gt;&lt;td&gt; &lt;/td&gt;&lt;td&gt;&lt;/td&gt;&lt;/tr&gt;</v>
      </c>
      <c r="Q3047" s="106" t="str">
        <f>IF(PayItems[[#This Row],[Date Added / Modified]]&gt;0,TEXT(PayItems[[#This Row],[Date Added / Modified]],"m/d/yyy"),"")</f>
        <v/>
      </c>
    </row>
    <row r="3048" spans="1:17" x14ac:dyDescent="0.2">
      <c r="A3048" s="6" t="s">
        <v>6368</v>
      </c>
      <c r="B3048" s="41" t="s">
        <v>10174</v>
      </c>
      <c r="C3048" s="6" t="s">
        <v>6</v>
      </c>
      <c r="D3048" s="41" t="s">
        <v>10175</v>
      </c>
      <c r="E3048" s="8" t="s">
        <v>59</v>
      </c>
      <c r="F3048" s="8">
        <v>0</v>
      </c>
      <c r="G3048" s="8">
        <v>3</v>
      </c>
      <c r="H3048" s="6" t="s">
        <v>344</v>
      </c>
      <c r="I3048" s="176" t="s">
        <v>11389</v>
      </c>
      <c r="J3048" s="176" t="s">
        <v>11389</v>
      </c>
      <c r="K3048" s="176" t="s">
        <v>11388</v>
      </c>
      <c r="L3048" s="8">
        <v>14</v>
      </c>
      <c r="M3048" s="116"/>
      <c r="P30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&lt;tr&gt;&lt;td&gt;62603-1550&lt;/td&gt;&lt;td&gt;Cerocarpus ledifolius, curl-leaf mountain mahogany, 8 liter, container grown&lt;/td&gt;&lt;td&gt;Each&lt;/td&gt;&lt;td&gt;CEROCARPUS LEDIFOLIUS, CURL-LEAF MOUNTAIN MAHOGANY, 2 GALLON, CONTAINER GROWN&lt;/td&gt;&lt;td&gt;EACH&lt;/td&gt;&lt;td&gt;0&lt;/td&gt;&lt;td&gt;3&lt;/td&gt;&lt;td&gt;N&lt;/td&gt;&lt;td&gt; &lt;/td&gt;&lt;td&gt;&lt;/td&gt;&lt;/tr&gt;</v>
      </c>
      <c r="Q3048" s="106" t="str">
        <f>IF(PayItems[[#This Row],[Date Added / Modified]]&gt;0,TEXT(PayItems[[#This Row],[Date Added / Modified]],"m/d/yyy"),"")</f>
        <v/>
      </c>
    </row>
    <row r="3049" spans="1:17" s="88" customFormat="1" x14ac:dyDescent="0.2">
      <c r="A3049" s="106" t="s">
        <v>11275</v>
      </c>
      <c r="B3049" s="106" t="s">
        <v>11286</v>
      </c>
      <c r="C3049" s="106" t="s">
        <v>6</v>
      </c>
      <c r="D3049" s="106" t="s">
        <v>11276</v>
      </c>
      <c r="E3049" s="45" t="s">
        <v>59</v>
      </c>
      <c r="F3049" s="45">
        <v>0</v>
      </c>
      <c r="G3049" s="45">
        <v>3</v>
      </c>
      <c r="H3049" s="106" t="s">
        <v>344</v>
      </c>
      <c r="I3049" s="176" t="s">
        <v>11389</v>
      </c>
      <c r="J3049" s="176" t="s">
        <v>11389</v>
      </c>
      <c r="K3049" s="176" t="s">
        <v>11388</v>
      </c>
      <c r="L3049" s="45">
        <v>14</v>
      </c>
      <c r="M3049" s="116">
        <v>44179</v>
      </c>
      <c r="N3049" s="106" t="s">
        <v>9977</v>
      </c>
      <c r="O3049" s="106"/>
      <c r="P3049" s="117"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&lt;tr&gt;&lt;td&gt;62603-1600&lt;/td&gt;&lt;td&gt;Ceanothus prostratus, prostrate ceanothus, 4 liter, container grown&lt;/td&gt;&lt;td&gt;Each&lt;/td&gt;&lt;td&gt;CEANOTHUS PROSTRATUS, PROSTRATE CEANOTHUS, 1 GALLON, CONTAINER GROWN &lt;/td&gt;&lt;td&gt;EACH&lt;/td&gt;&lt;td&gt;0&lt;/td&gt;&lt;td&gt;3&lt;/td&gt;&lt;td&gt;N&lt;/td&gt;&lt;td&gt;12/14/2020&lt;/td&gt;&lt;td&gt;&lt;/td&gt;&lt;/tr&gt;</v>
      </c>
      <c r="Q3049" s="168" t="str">
        <f>IF(PayItems[[#This Row],[Date Added / Modified]]&gt;0,TEXT(PayItems[[#This Row],[Date Added / Modified]],"m/d/yyy"),"")</f>
        <v>12/14/2020</v>
      </c>
    </row>
    <row r="3050" spans="1:17" s="88" customFormat="1" x14ac:dyDescent="0.2">
      <c r="A3050" s="106" t="s">
        <v>11447</v>
      </c>
      <c r="B3050" s="106" t="s">
        <v>11449</v>
      </c>
      <c r="C3050" s="106" t="s">
        <v>6</v>
      </c>
      <c r="D3050" s="106" t="s">
        <v>11450</v>
      </c>
      <c r="E3050" s="45" t="s">
        <v>59</v>
      </c>
      <c r="F3050" s="45">
        <v>0</v>
      </c>
      <c r="G3050" s="45">
        <v>3</v>
      </c>
      <c r="H3050" s="106" t="s">
        <v>344</v>
      </c>
      <c r="I3050" s="176" t="s">
        <v>11389</v>
      </c>
      <c r="J3050" s="176" t="s">
        <v>11389</v>
      </c>
      <c r="K3050" s="176" t="s">
        <v>11388</v>
      </c>
      <c r="L3050" s="45">
        <v>14</v>
      </c>
      <c r="M3050" s="116">
        <v>45426</v>
      </c>
      <c r="N3050" s="106" t="s">
        <v>9962</v>
      </c>
      <c r="O3050" s="106"/>
      <c r="P3050"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&lt;tr&gt;&lt;td&gt;62603-1700&lt;/td&gt;&lt;td&gt;Castenea dentata, american chestnut, 2400mm - 3000mm height, balled and burlapped&lt;/td&gt;&lt;td&gt;Each&lt;/td&gt;&lt;td&gt;CASTENEA DENTATA, AMERICAN CHESTNUT,  8 FEET TO 10 FEET HEIGHT, BALLED AND BURLAPPED&lt;/td&gt;&lt;td&gt;EACH&lt;/td&gt;&lt;td&gt;0&lt;/td&gt;&lt;td&gt;3&lt;/td&gt;&lt;td&gt;N&lt;/td&gt;&lt;td&gt;5/14/2024&lt;/td&gt;&lt;td&gt;&lt;/td&gt;&lt;/tr&gt;</v>
      </c>
      <c r="Q3050" s="168" t="str">
        <f>IF(PayItems[[#This Row],[Date Added / Modified]]&gt;0,TEXT(PayItems[[#This Row],[Date Added / Modified]],"m/d/yyy"),"")</f>
        <v>5/14/2024</v>
      </c>
    </row>
    <row r="3051" spans="1:17" x14ac:dyDescent="0.2">
      <c r="A3051" s="106" t="s">
        <v>11448</v>
      </c>
      <c r="B3051" s="106" t="s">
        <v>11454</v>
      </c>
      <c r="C3051" s="106" t="s">
        <v>6</v>
      </c>
      <c r="D3051" s="106" t="s">
        <v>11451</v>
      </c>
      <c r="E3051" s="45" t="s">
        <v>59</v>
      </c>
      <c r="F3051" s="45">
        <v>0</v>
      </c>
      <c r="G3051" s="45">
        <v>3</v>
      </c>
      <c r="H3051" s="106" t="s">
        <v>344</v>
      </c>
      <c r="I3051" s="176" t="s">
        <v>11389</v>
      </c>
      <c r="J3051" s="176" t="s">
        <v>11389</v>
      </c>
      <c r="K3051" s="176" t="s">
        <v>11388</v>
      </c>
      <c r="L3051" s="45">
        <v>14</v>
      </c>
      <c r="M3051" s="116">
        <v>45426</v>
      </c>
      <c r="N3051" s="106" t="s">
        <v>9962</v>
      </c>
      <c r="O3051" s="106"/>
      <c r="P3051"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&lt;tr&gt;&lt;td&gt;62603-1800&lt;/td&gt;&lt;td&gt;Cladrastis kentuckea, kentucky yellowwood, 2400mm - 3000mm height, balled and burlapped&lt;/td&gt;&lt;td&gt;Each&lt;/td&gt;&lt;td&gt;CLADRASTIS KENTUCKEA, KENTUCKY YELLOWWOOD,  8 FEET TO 10 FEET HEIGHT, BALLED AND BURLAPPED&lt;/td&gt;&lt;td&gt;EACH&lt;/td&gt;&lt;td&gt;0&lt;/td&gt;&lt;td&gt;3&lt;/td&gt;&lt;td&gt;N&lt;/td&gt;&lt;td&gt;5/14/2024&lt;/td&gt;&lt;td&gt;&lt;/td&gt;&lt;/tr&gt;</v>
      </c>
      <c r="Q3051" s="168" t="str">
        <f>IF(PayItems[[#This Row],[Date Added / Modified]]&gt;0,TEXT(PayItems[[#This Row],[Date Added / Modified]],"m/d/yyy"),"")</f>
        <v>5/14/2024</v>
      </c>
    </row>
    <row r="3052" spans="1:17" x14ac:dyDescent="0.2">
      <c r="A3052" s="6" t="s">
        <v>6369</v>
      </c>
      <c r="B3052" s="8" t="s">
        <v>6370</v>
      </c>
      <c r="C3052" s="6" t="s">
        <v>6</v>
      </c>
      <c r="D3052" s="8" t="s">
        <v>6371</v>
      </c>
      <c r="E3052" s="8" t="s">
        <v>59</v>
      </c>
      <c r="F3052" s="8">
        <v>0</v>
      </c>
      <c r="G3052" s="8">
        <v>3</v>
      </c>
      <c r="H3052" s="6" t="s">
        <v>344</v>
      </c>
      <c r="I3052" s="176" t="s">
        <v>11389</v>
      </c>
      <c r="J3052" s="176" t="s">
        <v>11389</v>
      </c>
      <c r="K3052" s="176" t="s">
        <v>11388</v>
      </c>
      <c r="L3052" s="8">
        <v>14</v>
      </c>
      <c r="M3052" s="116"/>
      <c r="P30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&lt;tr&gt;&lt;td&gt;62604-0100&lt;/td&gt;&lt;td&gt;Diospyros Virginiana, common persimmon, 1800mm - 2400mm height, balled and burlapped&lt;/td&gt;&lt;td&gt;Each&lt;/td&gt;&lt;td&gt;DIOSPYROS VIRGINIANA, COMMON PERSIMMON, 6 FEET TO 8 FEET HEIGHT, BALLED AND BURLAPPED&lt;/td&gt;&lt;td&gt;EACH&lt;/td&gt;&lt;td&gt;0&lt;/td&gt;&lt;td&gt;3&lt;/td&gt;&lt;td&gt;N&lt;/td&gt;&lt;td&gt; &lt;/td&gt;&lt;td&gt;&lt;/td&gt;&lt;/tr&gt;</v>
      </c>
      <c r="Q3052" s="106" t="str">
        <f>IF(PayItems[[#This Row],[Date Added / Modified]]&gt;0,TEXT(PayItems[[#This Row],[Date Added / Modified]],"m/d/yyy"),"")</f>
        <v/>
      </c>
    </row>
    <row r="3053" spans="1:17" x14ac:dyDescent="0.2">
      <c r="A3053" s="6" t="s">
        <v>6372</v>
      </c>
      <c r="B3053" s="8" t="s">
        <v>6373</v>
      </c>
      <c r="C3053" s="6" t="s">
        <v>6</v>
      </c>
      <c r="D3053" s="8" t="s">
        <v>6374</v>
      </c>
      <c r="E3053" s="8" t="s">
        <v>59</v>
      </c>
      <c r="F3053" s="8">
        <v>0</v>
      </c>
      <c r="G3053" s="8">
        <v>3</v>
      </c>
      <c r="H3053" s="6" t="s">
        <v>344</v>
      </c>
      <c r="I3053" s="176" t="s">
        <v>11389</v>
      </c>
      <c r="J3053" s="176" t="s">
        <v>11389</v>
      </c>
      <c r="K3053" s="176" t="s">
        <v>11388</v>
      </c>
      <c r="L3053" s="8">
        <v>14</v>
      </c>
      <c r="M3053" s="116"/>
      <c r="P30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&lt;tr&gt;&lt;td&gt;62605-0100&lt;/td&gt;&lt;td&gt;Evonymus alata compacta, burningbush, 600mm - 750mm height, balled and burlapped&lt;/td&gt;&lt;td&gt;Each&lt;/td&gt;&lt;td&gt;EVONYMUS ALATA COMPACTA, BURNINGBUSH, 24-INCH TO 30-INCH HEIGHT, BALLED AND BURLAPPED&lt;/td&gt;&lt;td&gt;EACH&lt;/td&gt;&lt;td&gt;0&lt;/td&gt;&lt;td&gt;3&lt;/td&gt;&lt;td&gt;N&lt;/td&gt;&lt;td&gt; &lt;/td&gt;&lt;td&gt;&lt;/td&gt;&lt;/tr&gt;</v>
      </c>
      <c r="Q3053" s="106" t="str">
        <f>IF(PayItems[[#This Row],[Date Added / Modified]]&gt;0,TEXT(PayItems[[#This Row],[Date Added / Modified]],"m/d/yyy"),"")</f>
        <v/>
      </c>
    </row>
    <row r="3054" spans="1:17" x14ac:dyDescent="0.2">
      <c r="A3054" s="6" t="s">
        <v>6375</v>
      </c>
      <c r="B3054" s="8" t="s">
        <v>6376</v>
      </c>
      <c r="C3054" s="6" t="s">
        <v>6</v>
      </c>
      <c r="D3054" s="8" t="s">
        <v>6377</v>
      </c>
      <c r="E3054" s="8" t="s">
        <v>59</v>
      </c>
      <c r="F3054" s="8">
        <v>0</v>
      </c>
      <c r="G3054" s="8">
        <v>3</v>
      </c>
      <c r="H3054" s="6" t="s">
        <v>344</v>
      </c>
      <c r="I3054" s="176" t="s">
        <v>11389</v>
      </c>
      <c r="J3054" s="176" t="s">
        <v>11389</v>
      </c>
      <c r="K3054" s="176" t="s">
        <v>11388</v>
      </c>
      <c r="L3054" s="8">
        <v>14</v>
      </c>
      <c r="M3054" s="116"/>
      <c r="P30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&lt;tr&gt;&lt;td&gt;62605-0200&lt;/td&gt;&lt;td&gt;Eriophyllum lanatum, common wooly sunflower, 100mm pots&lt;/td&gt;&lt;td&gt;Each&lt;/td&gt;&lt;td&gt;ERIOPHYLLUM LANATUM, COMMON WOOLY SUNFLOWER, 4-INCH POTS&lt;/td&gt;&lt;td&gt;EACH&lt;/td&gt;&lt;td&gt;0&lt;/td&gt;&lt;td&gt;3&lt;/td&gt;&lt;td&gt;N&lt;/td&gt;&lt;td&gt; &lt;/td&gt;&lt;td&gt;&lt;/td&gt;&lt;/tr&gt;</v>
      </c>
      <c r="Q3054" s="106" t="str">
        <f>IF(PayItems[[#This Row],[Date Added / Modified]]&gt;0,TEXT(PayItems[[#This Row],[Date Added / Modified]],"m/d/yyy"),"")</f>
        <v/>
      </c>
    </row>
    <row r="3055" spans="1:17" x14ac:dyDescent="0.2">
      <c r="A3055" s="106" t="s">
        <v>11262</v>
      </c>
      <c r="B3055" s="45" t="s">
        <v>11294</v>
      </c>
      <c r="C3055" s="106" t="s">
        <v>6</v>
      </c>
      <c r="D3055" s="45" t="s">
        <v>11263</v>
      </c>
      <c r="E3055" s="45" t="s">
        <v>59</v>
      </c>
      <c r="F3055" s="45">
        <v>0</v>
      </c>
      <c r="G3055" s="45">
        <v>3</v>
      </c>
      <c r="H3055" s="106" t="s">
        <v>344</v>
      </c>
      <c r="I3055" s="176" t="s">
        <v>11389</v>
      </c>
      <c r="J3055" s="176" t="s">
        <v>11389</v>
      </c>
      <c r="K3055" s="176" t="s">
        <v>11388</v>
      </c>
      <c r="L3055" s="45">
        <v>14</v>
      </c>
      <c r="M3055" s="116">
        <v>44179</v>
      </c>
      <c r="N3055" s="106" t="s">
        <v>9977</v>
      </c>
      <c r="O3055" s="106"/>
      <c r="P3055" s="117"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&lt;tr&gt;&lt;td&gt;62605-0250&lt;/td&gt;&lt;td&gt;Ericamerica nauseosa, rubber rabbitbush, 4 liter, container grown&lt;/td&gt;&lt;td&gt;Each&lt;/td&gt;&lt;td&gt;ERICAMERICA NAUSEOSA, RUBBER RABBITBUSH, 1 GALLON, CONTAINER GROWN &lt;/td&gt;&lt;td&gt;EACH&lt;/td&gt;&lt;td&gt;0&lt;/td&gt;&lt;td&gt;3&lt;/td&gt;&lt;td&gt;N&lt;/td&gt;&lt;td&gt;12/14/2020&lt;/td&gt;&lt;td&gt;&lt;/td&gt;&lt;/tr&gt;</v>
      </c>
      <c r="Q3055" s="168" t="str">
        <f>IF(PayItems[[#This Row],[Date Added / Modified]]&gt;0,TEXT(PayItems[[#This Row],[Date Added / Modified]],"m/d/yyy"),"")</f>
        <v>12/14/2020</v>
      </c>
    </row>
    <row r="3056" spans="1:17" x14ac:dyDescent="0.2">
      <c r="A3056" s="6" t="s">
        <v>6378</v>
      </c>
      <c r="B3056" s="8" t="s">
        <v>6379</v>
      </c>
      <c r="C3056" s="6" t="s">
        <v>6</v>
      </c>
      <c r="D3056" s="8" t="s">
        <v>6380</v>
      </c>
      <c r="E3056" s="8" t="s">
        <v>59</v>
      </c>
      <c r="F3056" s="8">
        <v>0</v>
      </c>
      <c r="G3056" s="8">
        <v>3</v>
      </c>
      <c r="H3056" s="6" t="s">
        <v>344</v>
      </c>
      <c r="I3056" s="176" t="s">
        <v>11389</v>
      </c>
      <c r="J3056" s="176" t="s">
        <v>11389</v>
      </c>
      <c r="K3056" s="176" t="s">
        <v>11388</v>
      </c>
      <c r="L3056" s="8">
        <v>14</v>
      </c>
      <c r="M3056" s="116"/>
      <c r="P30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&lt;tr&gt;&lt;td&gt;62606-0100&lt;/td&gt;&lt;td&gt;Fraxinus pennsylvanica, marshall's seedles ash, 35mm - 50mm caliper, balled and burlapped&lt;/td&gt;&lt;td&gt;Each&lt;/td&gt;&lt;td&gt;FRAXINUS PENNSYLVANICA, MARSHALL'S SEEDLES ASH, 1 1/2-INCH TO 2-INCH CALIPER, BALLED AND BURLAPPED&lt;/td&gt;&lt;td&gt;EACH&lt;/td&gt;&lt;td&gt;0&lt;/td&gt;&lt;td&gt;3&lt;/td&gt;&lt;td&gt;N&lt;/td&gt;&lt;td&gt; &lt;/td&gt;&lt;td&gt;&lt;/td&gt;&lt;/tr&gt;</v>
      </c>
      <c r="Q3056" s="106" t="str">
        <f>IF(PayItems[[#This Row],[Date Added / Modified]]&gt;0,TEXT(PayItems[[#This Row],[Date Added / Modified]],"m/d/yyy"),"")</f>
        <v/>
      </c>
    </row>
    <row r="3057" spans="1:17" x14ac:dyDescent="0.2">
      <c r="A3057" s="6" t="s">
        <v>6381</v>
      </c>
      <c r="B3057" s="8" t="s">
        <v>6382</v>
      </c>
      <c r="C3057" s="6" t="s">
        <v>6</v>
      </c>
      <c r="D3057" s="8" t="s">
        <v>6383</v>
      </c>
      <c r="E3057" s="8" t="s">
        <v>59</v>
      </c>
      <c r="F3057" s="8">
        <v>0</v>
      </c>
      <c r="G3057" s="8">
        <v>3</v>
      </c>
      <c r="H3057" s="6" t="s">
        <v>344</v>
      </c>
      <c r="I3057" s="176" t="s">
        <v>11389</v>
      </c>
      <c r="J3057" s="176" t="s">
        <v>11389</v>
      </c>
      <c r="K3057" s="176" t="s">
        <v>11388</v>
      </c>
      <c r="L3057" s="8">
        <v>14</v>
      </c>
      <c r="M3057" s="116"/>
      <c r="P30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&lt;tr&gt;&lt;td&gt;62606-0150&lt;/td&gt;&lt;td&gt;Fagus grandifloria, american beech, 35mm - 50mm caliper, balled and burlapped&lt;/td&gt;&lt;td&gt;Each&lt;/td&gt;&lt;td&gt;FAGUS GRANDIFLORIA, AMERICAN BEECH, 1 1/2-INCH TO 2-INCH CALIPER, BALLED AND BURLAPPED&lt;/td&gt;&lt;td&gt;EACH&lt;/td&gt;&lt;td&gt;0&lt;/td&gt;&lt;td&gt;3&lt;/td&gt;&lt;td&gt;N&lt;/td&gt;&lt;td&gt; &lt;/td&gt;&lt;td&gt;&lt;/td&gt;&lt;/tr&gt;</v>
      </c>
      <c r="Q3057" s="106" t="str">
        <f>IF(PayItems[[#This Row],[Date Added / Modified]]&gt;0,TEXT(PayItems[[#This Row],[Date Added / Modified]],"m/d/yyy"),"")</f>
        <v/>
      </c>
    </row>
    <row r="3058" spans="1:17" x14ac:dyDescent="0.2">
      <c r="A3058" s="6" t="s">
        <v>6384</v>
      </c>
      <c r="B3058" s="8" t="s">
        <v>6385</v>
      </c>
      <c r="C3058" s="6" t="s">
        <v>6</v>
      </c>
      <c r="D3058" s="8" t="s">
        <v>6386</v>
      </c>
      <c r="E3058" s="8" t="s">
        <v>59</v>
      </c>
      <c r="F3058" s="8">
        <v>0</v>
      </c>
      <c r="G3058" s="8">
        <v>3</v>
      </c>
      <c r="H3058" s="6" t="s">
        <v>344</v>
      </c>
      <c r="I3058" s="176" t="s">
        <v>11389</v>
      </c>
      <c r="J3058" s="176" t="s">
        <v>11389</v>
      </c>
      <c r="K3058" s="176" t="s">
        <v>11388</v>
      </c>
      <c r="L3058" s="8">
        <v>14</v>
      </c>
      <c r="M3058" s="116"/>
      <c r="P30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&lt;tr&gt;&lt;td&gt;62606-0200&lt;/td&gt;&lt;td&gt;Forsythia intermedia, border forsythia, 450mm - 600mm height, container grown&lt;/td&gt;&lt;td&gt;Each&lt;/td&gt;&lt;td&gt;FORSYTHIA INTERMEDIA, BORDER FORSYTHIA, 18-INCH TO 24-INCH HEIGHT, CONTAINER GROWN&lt;/td&gt;&lt;td&gt;EACH&lt;/td&gt;&lt;td&gt;0&lt;/td&gt;&lt;td&gt;3&lt;/td&gt;&lt;td&gt;N&lt;/td&gt;&lt;td&gt; &lt;/td&gt;&lt;td&gt;&lt;/td&gt;&lt;/tr&gt;</v>
      </c>
      <c r="Q3058" s="106" t="str">
        <f>IF(PayItems[[#This Row],[Date Added / Modified]]&gt;0,TEXT(PayItems[[#This Row],[Date Added / Modified]],"m/d/yyy"),"")</f>
        <v/>
      </c>
    </row>
    <row r="3059" spans="1:17" x14ac:dyDescent="0.2">
      <c r="A3059" s="6" t="s">
        <v>6387</v>
      </c>
      <c r="B3059" s="8" t="s">
        <v>6388</v>
      </c>
      <c r="C3059" s="6" t="s">
        <v>6</v>
      </c>
      <c r="D3059" s="8" t="s">
        <v>6389</v>
      </c>
      <c r="E3059" s="8" t="s">
        <v>59</v>
      </c>
      <c r="F3059" s="8">
        <v>0</v>
      </c>
      <c r="G3059" s="8">
        <v>3</v>
      </c>
      <c r="H3059" s="6" t="s">
        <v>344</v>
      </c>
      <c r="I3059" s="176" t="s">
        <v>11389</v>
      </c>
      <c r="J3059" s="176" t="s">
        <v>11389</v>
      </c>
      <c r="K3059" s="176" t="s">
        <v>11388</v>
      </c>
      <c r="L3059" s="8">
        <v>14</v>
      </c>
      <c r="M3059" s="116"/>
      <c r="P30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&lt;tr&gt;&lt;td&gt;62606-0250&lt;/td&gt;&lt;td&gt;Forsythia intermedia, border forsythia, 600mm - 750mm height, balled and burlapped&lt;/td&gt;&lt;td&gt;Each&lt;/td&gt;&lt;td&gt;FORSYTHIA INTERMEDIA, BORDER FORSYTHIA, 24-INCH TO 30-INCH HEIGHT, BALLED AND BURLAPPED&lt;/td&gt;&lt;td&gt;EACH&lt;/td&gt;&lt;td&gt;0&lt;/td&gt;&lt;td&gt;3&lt;/td&gt;&lt;td&gt;N&lt;/td&gt;&lt;td&gt; &lt;/td&gt;&lt;td&gt;&lt;/td&gt;&lt;/tr&gt;</v>
      </c>
      <c r="Q3059" s="106" t="str">
        <f>IF(PayItems[[#This Row],[Date Added / Modified]]&gt;0,TEXT(PayItems[[#This Row],[Date Added / Modified]],"m/d/yyy"),"")</f>
        <v/>
      </c>
    </row>
    <row r="3060" spans="1:17" x14ac:dyDescent="0.2">
      <c r="A3060" s="6" t="s">
        <v>6390</v>
      </c>
      <c r="B3060" s="8" t="s">
        <v>6391</v>
      </c>
      <c r="C3060" s="6" t="s">
        <v>6</v>
      </c>
      <c r="D3060" s="8" t="s">
        <v>6392</v>
      </c>
      <c r="E3060" s="8" t="s">
        <v>59</v>
      </c>
      <c r="F3060" s="8">
        <v>0</v>
      </c>
      <c r="G3060" s="8">
        <v>3</v>
      </c>
      <c r="H3060" s="6" t="s">
        <v>344</v>
      </c>
      <c r="I3060" s="176" t="s">
        <v>11389</v>
      </c>
      <c r="J3060" s="176" t="s">
        <v>11389</v>
      </c>
      <c r="K3060" s="176" t="s">
        <v>11388</v>
      </c>
      <c r="L3060" s="8">
        <v>14</v>
      </c>
      <c r="M3060" s="116"/>
      <c r="P30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&lt;tr&gt;&lt;td&gt;62606-0300&lt;/td&gt;&lt;td&gt;Fraxinus pennsylvanica, green ash, 20mm - 35mm caliper, balled and burlapped&lt;/td&gt;&lt;td&gt;Each&lt;/td&gt;&lt;td&gt;FRAXINUS PENNSYLVANICA, GREEN ASH, 1-INCH TO 1 1/2-INCH CALIPER, BALLED AND BURLAPPED&lt;/td&gt;&lt;td&gt;EACH&lt;/td&gt;&lt;td&gt;0&lt;/td&gt;&lt;td&gt;3&lt;/td&gt;&lt;td&gt;N&lt;/td&gt;&lt;td&gt; &lt;/td&gt;&lt;td&gt;&lt;/td&gt;&lt;/tr&gt;</v>
      </c>
      <c r="Q3060" s="106" t="str">
        <f>IF(PayItems[[#This Row],[Date Added / Modified]]&gt;0,TEXT(PayItems[[#This Row],[Date Added / Modified]],"m/d/yyy"),"")</f>
        <v/>
      </c>
    </row>
    <row r="3061" spans="1:17" x14ac:dyDescent="0.2">
      <c r="A3061" s="6" t="s">
        <v>6393</v>
      </c>
      <c r="B3061" s="8" t="s">
        <v>6394</v>
      </c>
      <c r="C3061" s="6" t="s">
        <v>6</v>
      </c>
      <c r="D3061" s="8" t="s">
        <v>6395</v>
      </c>
      <c r="E3061" s="8" t="s">
        <v>59</v>
      </c>
      <c r="F3061" s="8">
        <v>0</v>
      </c>
      <c r="G3061" s="8">
        <v>3</v>
      </c>
      <c r="H3061" s="6" t="s">
        <v>344</v>
      </c>
      <c r="I3061" s="176" t="s">
        <v>11389</v>
      </c>
      <c r="J3061" s="176" t="s">
        <v>11389</v>
      </c>
      <c r="K3061" s="176" t="s">
        <v>11388</v>
      </c>
      <c r="L3061" s="8">
        <v>14</v>
      </c>
      <c r="M3061" s="116"/>
      <c r="P30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&lt;tr&gt;&lt;td&gt;62606-0350&lt;/td&gt;&lt;td&gt;Fraxinus pennsylvanica, green ash, 35mm - 50mm caliper, balled and burlapped&lt;/td&gt;&lt;td&gt;Each&lt;/td&gt;&lt;td&gt;FRAXINUS PENNSYLVANICA, GREEN ASH, 1 1/2-INCH TO 2-INCH CALIPER, BALLED AND BURLAPPED&lt;/td&gt;&lt;td&gt;EACH&lt;/td&gt;&lt;td&gt;0&lt;/td&gt;&lt;td&gt;3&lt;/td&gt;&lt;td&gt;N&lt;/td&gt;&lt;td&gt; &lt;/td&gt;&lt;td&gt;&lt;/td&gt;&lt;/tr&gt;</v>
      </c>
      <c r="Q3061" s="106" t="str">
        <f>IF(PayItems[[#This Row],[Date Added / Modified]]&gt;0,TEXT(PayItems[[#This Row],[Date Added / Modified]],"m/d/yyy"),"")</f>
        <v/>
      </c>
    </row>
    <row r="3062" spans="1:17" x14ac:dyDescent="0.2">
      <c r="A3062" s="6" t="s">
        <v>6396</v>
      </c>
      <c r="B3062" s="8" t="s">
        <v>6397</v>
      </c>
      <c r="C3062" s="6" t="s">
        <v>6</v>
      </c>
      <c r="D3062" s="8" t="s">
        <v>6398</v>
      </c>
      <c r="E3062" s="8" t="s">
        <v>59</v>
      </c>
      <c r="F3062" s="8">
        <v>0</v>
      </c>
      <c r="G3062" s="8">
        <v>3</v>
      </c>
      <c r="H3062" s="6" t="s">
        <v>344</v>
      </c>
      <c r="I3062" s="176" t="s">
        <v>11389</v>
      </c>
      <c r="J3062" s="176" t="s">
        <v>11389</v>
      </c>
      <c r="K3062" s="176" t="s">
        <v>11388</v>
      </c>
      <c r="L3062" s="8">
        <v>14</v>
      </c>
      <c r="M3062" s="116"/>
      <c r="P30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&lt;tr&gt;&lt;td&gt;62606-0400&lt;/td&gt;&lt;td&gt;Fraxinus pennsylvanica, green ash, 50mm - 65mm caliper, balled and burlapped&lt;/td&gt;&lt;td&gt;Each&lt;/td&gt;&lt;td&gt;FRAXINUS PENNSYLVANICA, GREEN ASH, 2-INCH TO 2 1/2-INCH CALIPER, BALLED AND BURLAPPED&lt;/td&gt;&lt;td&gt;EACH&lt;/td&gt;&lt;td&gt;0&lt;/td&gt;&lt;td&gt;3&lt;/td&gt;&lt;td&gt;N&lt;/td&gt;&lt;td&gt; &lt;/td&gt;&lt;td&gt;&lt;/td&gt;&lt;/tr&gt;</v>
      </c>
      <c r="Q3062" s="106" t="str">
        <f>IF(PayItems[[#This Row],[Date Added / Modified]]&gt;0,TEXT(PayItems[[#This Row],[Date Added / Modified]],"m/d/yyy"),"")</f>
        <v/>
      </c>
    </row>
    <row r="3063" spans="1:17" x14ac:dyDescent="0.2">
      <c r="A3063" s="6" t="s">
        <v>6399</v>
      </c>
      <c r="B3063" s="8" t="s">
        <v>6400</v>
      </c>
      <c r="C3063" s="6" t="s">
        <v>6</v>
      </c>
      <c r="D3063" s="8" t="s">
        <v>6401</v>
      </c>
      <c r="E3063" s="8" t="s">
        <v>59</v>
      </c>
      <c r="F3063" s="8">
        <v>0</v>
      </c>
      <c r="G3063" s="8">
        <v>3</v>
      </c>
      <c r="H3063" s="6" t="s">
        <v>344</v>
      </c>
      <c r="I3063" s="176" t="s">
        <v>11389</v>
      </c>
      <c r="J3063" s="176" t="s">
        <v>11389</v>
      </c>
      <c r="K3063" s="176" t="s">
        <v>11388</v>
      </c>
      <c r="L3063" s="8">
        <v>14</v>
      </c>
      <c r="M3063" s="116"/>
      <c r="P30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&lt;tr&gt;&lt;td&gt;62606-0450&lt;/td&gt;&lt;td&gt;Forsythia suspensa, weeping forsythia, 600mm - 750mm height, container grown&lt;/td&gt;&lt;td&gt;Each&lt;/td&gt;&lt;td&gt;FORSYTHIA SUSPENSA, WEEPING FORSYTHIA, 24-INCH TO 30-INCH HEIGHT, CONTAINER GROWN&lt;/td&gt;&lt;td&gt;EACH&lt;/td&gt;&lt;td&gt;0&lt;/td&gt;&lt;td&gt;3&lt;/td&gt;&lt;td&gt;N&lt;/td&gt;&lt;td&gt; &lt;/td&gt;&lt;td&gt;&lt;/td&gt;&lt;/tr&gt;</v>
      </c>
      <c r="Q3063" s="106" t="str">
        <f>IF(PayItems[[#This Row],[Date Added / Modified]]&gt;0,TEXT(PayItems[[#This Row],[Date Added / Modified]],"m/d/yyy"),"")</f>
        <v/>
      </c>
    </row>
    <row r="3064" spans="1:17" x14ac:dyDescent="0.2">
      <c r="A3064" s="6" t="s">
        <v>6402</v>
      </c>
      <c r="B3064" s="8" t="s">
        <v>6403</v>
      </c>
      <c r="C3064" s="6" t="s">
        <v>6</v>
      </c>
      <c r="D3064" s="8" t="s">
        <v>6404</v>
      </c>
      <c r="E3064" s="8" t="s">
        <v>59</v>
      </c>
      <c r="F3064" s="8">
        <v>0</v>
      </c>
      <c r="G3064" s="8">
        <v>3</v>
      </c>
      <c r="H3064" s="6" t="s">
        <v>344</v>
      </c>
      <c r="I3064" s="176" t="s">
        <v>11389</v>
      </c>
      <c r="J3064" s="176" t="s">
        <v>11389</v>
      </c>
      <c r="K3064" s="176" t="s">
        <v>11388</v>
      </c>
      <c r="L3064" s="8">
        <v>14</v>
      </c>
      <c r="M3064" s="116"/>
      <c r="P30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&lt;tr&gt;&lt;td&gt;62607-0100&lt;/td&gt;&lt;td&gt;Ginkgo biloba (male) specimen, 75-90mm caliper, balled and burlapped&lt;/td&gt;&lt;td&gt;Each&lt;/td&gt;&lt;td&gt;GINKGO BILOBA (MALE) SPECIMEN, 3-INCH TO 3 1/2-INCH CALIPER, BALLED AND BURLAPPED&lt;/td&gt;&lt;td&gt;EACH&lt;/td&gt;&lt;td&gt;0&lt;/td&gt;&lt;td&gt;3&lt;/td&gt;&lt;td&gt;N&lt;/td&gt;&lt;td&gt; &lt;/td&gt;&lt;td&gt;&lt;/td&gt;&lt;/tr&gt;</v>
      </c>
      <c r="Q3064" s="106" t="str">
        <f>IF(PayItems[[#This Row],[Date Added / Modified]]&gt;0,TEXT(PayItems[[#This Row],[Date Added / Modified]],"m/d/yyy"),"")</f>
        <v/>
      </c>
    </row>
    <row r="3065" spans="1:17" x14ac:dyDescent="0.2">
      <c r="A3065" s="6" t="s">
        <v>6405</v>
      </c>
      <c r="B3065" s="8" t="s">
        <v>6406</v>
      </c>
      <c r="C3065" s="6" t="s">
        <v>6</v>
      </c>
      <c r="D3065" s="8" t="s">
        <v>6407</v>
      </c>
      <c r="E3065" s="8" t="s">
        <v>59</v>
      </c>
      <c r="F3065" s="8">
        <v>0</v>
      </c>
      <c r="G3065" s="8">
        <v>3</v>
      </c>
      <c r="H3065" s="6" t="s">
        <v>344</v>
      </c>
      <c r="I3065" s="176" t="s">
        <v>11389</v>
      </c>
      <c r="J3065" s="176" t="s">
        <v>11389</v>
      </c>
      <c r="K3065" s="176" t="s">
        <v>11388</v>
      </c>
      <c r="L3065" s="8">
        <v>14</v>
      </c>
      <c r="M3065" s="116"/>
      <c r="P30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&lt;tr&gt;&lt;td&gt;62608-0100&lt;/td&gt;&lt;td&gt;Hamalis virginiana, common witchhazel, 750mm - 900mm height, balled and burlapped&lt;/td&gt;&lt;td&gt;Each&lt;/td&gt;&lt;td&gt;HAMALIS VIRGINIANA, COMMON WITCHHAZEL, 30-INCH TO 36-INCH HEIGHT, BALLED AND BURLAPPED&lt;/td&gt;&lt;td&gt;EACH&lt;/td&gt;&lt;td&gt;0&lt;/td&gt;&lt;td&gt;3&lt;/td&gt;&lt;td&gt;N&lt;/td&gt;&lt;td&gt; &lt;/td&gt;&lt;td&gt;&lt;/td&gt;&lt;/tr&gt;</v>
      </c>
      <c r="Q3065" s="106" t="str">
        <f>IF(PayItems[[#This Row],[Date Added / Modified]]&gt;0,TEXT(PayItems[[#This Row],[Date Added / Modified]],"m/d/yyy"),"")</f>
        <v/>
      </c>
    </row>
    <row r="3066" spans="1:17" x14ac:dyDescent="0.2">
      <c r="A3066" s="6" t="s">
        <v>6408</v>
      </c>
      <c r="B3066" s="8" t="s">
        <v>6409</v>
      </c>
      <c r="C3066" s="6" t="s">
        <v>6</v>
      </c>
      <c r="D3066" s="8" t="s">
        <v>6410</v>
      </c>
      <c r="E3066" s="8" t="s">
        <v>59</v>
      </c>
      <c r="F3066" s="8">
        <v>0</v>
      </c>
      <c r="G3066" s="8">
        <v>3</v>
      </c>
      <c r="H3066" s="6" t="s">
        <v>344</v>
      </c>
      <c r="I3066" s="176" t="s">
        <v>11389</v>
      </c>
      <c r="J3066" s="176" t="s">
        <v>11389</v>
      </c>
      <c r="K3066" s="176" t="s">
        <v>11388</v>
      </c>
      <c r="L3066" s="8">
        <v>14</v>
      </c>
      <c r="M3066" s="116"/>
      <c r="P30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&lt;tr&gt;&lt;td&gt;62608-0150&lt;/td&gt;&lt;td&gt;Hamalis virginiana, common witchhazel, 1050mm - 1200mm height, balled and burlapped&lt;/td&gt;&lt;td&gt;Each&lt;/td&gt;&lt;td&gt;HAMALIS VIRGINIANA, COMMON WITCHHAZEL, 42-INCH TO 48-INCH HEIGHT, BALLED AND BURLAPPED&lt;/td&gt;&lt;td&gt;EACH&lt;/td&gt;&lt;td&gt;0&lt;/td&gt;&lt;td&gt;3&lt;/td&gt;&lt;td&gt;N&lt;/td&gt;&lt;td&gt; &lt;/td&gt;&lt;td&gt;&lt;/td&gt;&lt;/tr&gt;</v>
      </c>
      <c r="Q3066" s="106" t="str">
        <f>IF(PayItems[[#This Row],[Date Added / Modified]]&gt;0,TEXT(PayItems[[#This Row],[Date Added / Modified]],"m/d/yyy"),"")</f>
        <v/>
      </c>
    </row>
    <row r="3067" spans="1:17" x14ac:dyDescent="0.2">
      <c r="A3067" s="6" t="s">
        <v>6411</v>
      </c>
      <c r="B3067" s="8" t="s">
        <v>6412</v>
      </c>
      <c r="C3067" s="6" t="s">
        <v>6</v>
      </c>
      <c r="D3067" s="8" t="s">
        <v>6413</v>
      </c>
      <c r="E3067" s="8" t="s">
        <v>59</v>
      </c>
      <c r="F3067" s="8">
        <v>0</v>
      </c>
      <c r="G3067" s="8">
        <v>3</v>
      </c>
      <c r="H3067" s="6" t="s">
        <v>344</v>
      </c>
      <c r="I3067" s="176" t="s">
        <v>11389</v>
      </c>
      <c r="J3067" s="176" t="s">
        <v>11389</v>
      </c>
      <c r="K3067" s="176" t="s">
        <v>11388</v>
      </c>
      <c r="L3067" s="8">
        <v>14</v>
      </c>
      <c r="M3067" s="116"/>
      <c r="P30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&lt;tr&gt;&lt;td&gt;62608-0200&lt;/td&gt;&lt;td&gt;Holodiscus discolor, oceanspray, 4 liter, container grown&lt;/td&gt;&lt;td&gt;Each&lt;/td&gt;&lt;td&gt;HOLODISCUS DISCOLOR, OCEANSPRAY, 1 GALLON, CONTAINER GROWN&lt;/td&gt;&lt;td&gt;EACH&lt;/td&gt;&lt;td&gt;0&lt;/td&gt;&lt;td&gt;3&lt;/td&gt;&lt;td&gt;N&lt;/td&gt;&lt;td&gt; &lt;/td&gt;&lt;td&gt;&lt;/td&gt;&lt;/tr&gt;</v>
      </c>
      <c r="Q3067" s="106" t="str">
        <f>IF(PayItems[[#This Row],[Date Added / Modified]]&gt;0,TEXT(PayItems[[#This Row],[Date Added / Modified]],"m/d/yyy"),"")</f>
        <v/>
      </c>
    </row>
    <row r="3068" spans="1:17" x14ac:dyDescent="0.2">
      <c r="A3068" s="6" t="s">
        <v>6414</v>
      </c>
      <c r="B3068" s="8" t="s">
        <v>6415</v>
      </c>
      <c r="C3068" s="6" t="s">
        <v>6</v>
      </c>
      <c r="D3068" s="6" t="s">
        <v>6416</v>
      </c>
      <c r="E3068" s="8" t="s">
        <v>59</v>
      </c>
      <c r="F3068" s="8">
        <v>0</v>
      </c>
      <c r="G3068" s="8">
        <v>3</v>
      </c>
      <c r="H3068" s="6" t="s">
        <v>344</v>
      </c>
      <c r="I3068" s="176" t="s">
        <v>11389</v>
      </c>
      <c r="J3068" s="176" t="s">
        <v>11389</v>
      </c>
      <c r="K3068" s="176" t="s">
        <v>11388</v>
      </c>
      <c r="L3068" s="8">
        <v>14</v>
      </c>
      <c r="M3068" s="116"/>
      <c r="P30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&lt;tr&gt;&lt;td&gt;62608-0250&lt;/td&gt;&lt;td&gt;Hydrangea quercifolia, oakleaf hydrangea, 900mm - 1050mm height, balled and burlapped&lt;/td&gt;&lt;td&gt;Each&lt;/td&gt;&lt;td&gt;HYDRANGEA QUERCIFOLIA, OAKLEAF HYDRANGEA, 36-INCH - 42-INCH HEIGHT, BALLED AND BURLAPPED&lt;/td&gt;&lt;td&gt;EACH&lt;/td&gt;&lt;td&gt;0&lt;/td&gt;&lt;td&gt;3&lt;/td&gt;&lt;td&gt;N&lt;/td&gt;&lt;td&gt; &lt;/td&gt;&lt;td&gt;&lt;/td&gt;&lt;/tr&gt;</v>
      </c>
      <c r="Q3068" s="106" t="str">
        <f>IF(PayItems[[#This Row],[Date Added / Modified]]&gt;0,TEXT(PayItems[[#This Row],[Date Added / Modified]],"m/d/yyy"),"")</f>
        <v/>
      </c>
    </row>
    <row r="3069" spans="1:17" x14ac:dyDescent="0.2">
      <c r="A3069" s="6" t="s">
        <v>6417</v>
      </c>
      <c r="B3069" s="8" t="s">
        <v>6418</v>
      </c>
      <c r="C3069" s="6" t="s">
        <v>6</v>
      </c>
      <c r="D3069" s="8" t="s">
        <v>6419</v>
      </c>
      <c r="E3069" s="8" t="s">
        <v>59</v>
      </c>
      <c r="F3069" s="8">
        <v>0</v>
      </c>
      <c r="G3069" s="8">
        <v>3</v>
      </c>
      <c r="H3069" s="6" t="s">
        <v>344</v>
      </c>
      <c r="I3069" s="176" t="s">
        <v>11389</v>
      </c>
      <c r="J3069" s="176" t="s">
        <v>11389</v>
      </c>
      <c r="K3069" s="176" t="s">
        <v>11388</v>
      </c>
      <c r="L3069" s="8">
        <v>14</v>
      </c>
      <c r="M3069" s="116"/>
      <c r="P30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&lt;tr&gt;&lt;td&gt;62609-0100&lt;/td&gt;&lt;td&gt;Ilex verticillata, winterberry, 450mm - 600mm height, balled and burlapped&lt;/td&gt;&lt;td&gt;Each&lt;/td&gt;&lt;td&gt;ILEX VERTICILLATA, WINTERBERRY, 18-INCH TO 24-INCH HEIGHT, BALLED AND BURLAPPED&lt;/td&gt;&lt;td&gt;EACH&lt;/td&gt;&lt;td&gt;0&lt;/td&gt;&lt;td&gt;3&lt;/td&gt;&lt;td&gt;N&lt;/td&gt;&lt;td&gt; &lt;/td&gt;&lt;td&gt;&lt;/td&gt;&lt;/tr&gt;</v>
      </c>
      <c r="Q3069" s="106" t="str">
        <f>IF(PayItems[[#This Row],[Date Added / Modified]]&gt;0,TEXT(PayItems[[#This Row],[Date Added / Modified]],"m/d/yyy"),"")</f>
        <v/>
      </c>
    </row>
    <row r="3070" spans="1:17" x14ac:dyDescent="0.2">
      <c r="A3070" s="6" t="s">
        <v>6420</v>
      </c>
      <c r="B3070" s="8" t="s">
        <v>6421</v>
      </c>
      <c r="C3070" s="6" t="s">
        <v>6</v>
      </c>
      <c r="D3070" s="8" t="s">
        <v>6422</v>
      </c>
      <c r="E3070" s="8" t="s">
        <v>59</v>
      </c>
      <c r="F3070" s="8">
        <v>0</v>
      </c>
      <c r="G3070" s="8">
        <v>3</v>
      </c>
      <c r="H3070" s="6" t="s">
        <v>344</v>
      </c>
      <c r="I3070" s="176" t="s">
        <v>11389</v>
      </c>
      <c r="J3070" s="176" t="s">
        <v>11389</v>
      </c>
      <c r="K3070" s="176" t="s">
        <v>11388</v>
      </c>
      <c r="L3070" s="8">
        <v>14</v>
      </c>
      <c r="M3070" s="116"/>
      <c r="P30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&lt;tr&gt;&lt;td&gt;62609-0150&lt;/td&gt;&lt;td&gt;Ilex verticillata, winterberry, 750mm - 900mm height, balled and burlapped&lt;/td&gt;&lt;td&gt;Each&lt;/td&gt;&lt;td&gt;ILEX VERTICILLATA, WINTERBERRY, 30-INCH TO 36-INCH HEIGHT, BALLED AND BURLAPPED&lt;/td&gt;&lt;td&gt;EACH&lt;/td&gt;&lt;td&gt;0&lt;/td&gt;&lt;td&gt;3&lt;/td&gt;&lt;td&gt;N&lt;/td&gt;&lt;td&gt; &lt;/td&gt;&lt;td&gt;&lt;/td&gt;&lt;/tr&gt;</v>
      </c>
      <c r="Q3070" s="106" t="str">
        <f>IF(PayItems[[#This Row],[Date Added / Modified]]&gt;0,TEXT(PayItems[[#This Row],[Date Added / Modified]],"m/d/yyy"),"")</f>
        <v/>
      </c>
    </row>
    <row r="3071" spans="1:17" x14ac:dyDescent="0.2">
      <c r="A3071" s="6" t="s">
        <v>6423</v>
      </c>
      <c r="B3071" s="8" t="s">
        <v>6424</v>
      </c>
      <c r="C3071" s="6" t="s">
        <v>6</v>
      </c>
      <c r="D3071" s="8" t="s">
        <v>6425</v>
      </c>
      <c r="E3071" s="8" t="s">
        <v>59</v>
      </c>
      <c r="F3071" s="8">
        <v>0</v>
      </c>
      <c r="G3071" s="8">
        <v>3</v>
      </c>
      <c r="H3071" s="6" t="s">
        <v>344</v>
      </c>
      <c r="I3071" s="176" t="s">
        <v>11389</v>
      </c>
      <c r="J3071" s="176" t="s">
        <v>11389</v>
      </c>
      <c r="K3071" s="176" t="s">
        <v>11388</v>
      </c>
      <c r="L3071" s="8">
        <v>14</v>
      </c>
      <c r="M3071" s="116"/>
      <c r="P30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&lt;tr&gt;&lt;td&gt;62609-0200&lt;/td&gt;&lt;td&gt;Ilex opaca, american holly, 450mm - 600mm height, container grown&lt;/td&gt;&lt;td&gt;Each&lt;/td&gt;&lt;td&gt;ILEX OPACA, AMERICAN HOLLY, 18-INCH TO 24-INCH HEIGHT, CONTAINER GROWN&lt;/td&gt;&lt;td&gt;EACH&lt;/td&gt;&lt;td&gt;0&lt;/td&gt;&lt;td&gt;3&lt;/td&gt;&lt;td&gt;N&lt;/td&gt;&lt;td&gt; &lt;/td&gt;&lt;td&gt;&lt;/td&gt;&lt;/tr&gt;</v>
      </c>
      <c r="Q3071" s="106" t="str">
        <f>IF(PayItems[[#This Row],[Date Added / Modified]]&gt;0,TEXT(PayItems[[#This Row],[Date Added / Modified]],"m/d/yyy"),"")</f>
        <v/>
      </c>
    </row>
    <row r="3072" spans="1:17" x14ac:dyDescent="0.2">
      <c r="A3072" s="6" t="s">
        <v>6426</v>
      </c>
      <c r="B3072" s="8" t="s">
        <v>6427</v>
      </c>
      <c r="C3072" s="6" t="s">
        <v>6</v>
      </c>
      <c r="D3072" s="8" t="s">
        <v>6428</v>
      </c>
      <c r="E3072" s="8" t="s">
        <v>59</v>
      </c>
      <c r="F3072" s="8">
        <v>0</v>
      </c>
      <c r="G3072" s="8">
        <v>3</v>
      </c>
      <c r="H3072" s="6" t="s">
        <v>344</v>
      </c>
      <c r="I3072" s="176" t="s">
        <v>11389</v>
      </c>
      <c r="J3072" s="176" t="s">
        <v>11389</v>
      </c>
      <c r="K3072" s="176" t="s">
        <v>11388</v>
      </c>
      <c r="L3072" s="8">
        <v>14</v>
      </c>
      <c r="M3072" s="116"/>
      <c r="P30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&lt;tr&gt;&lt;td&gt;62609-0250&lt;/td&gt;&lt;td&gt;Ilex opaca, american holly, 600mm - 750mm height, container grown&lt;/td&gt;&lt;td&gt;Each&lt;/td&gt;&lt;td&gt;ILEX OPACA, AMERICAN HOLLY, 24-INCH TO 30-INCH HEIGHT, CONTAINER GROWN&lt;/td&gt;&lt;td&gt;EACH&lt;/td&gt;&lt;td&gt;0&lt;/td&gt;&lt;td&gt;3&lt;/td&gt;&lt;td&gt;N&lt;/td&gt;&lt;td&gt; &lt;/td&gt;&lt;td&gt;&lt;/td&gt;&lt;/tr&gt;</v>
      </c>
      <c r="Q3072" s="106" t="str">
        <f>IF(PayItems[[#This Row],[Date Added / Modified]]&gt;0,TEXT(PayItems[[#This Row],[Date Added / Modified]],"m/d/yyy"),"")</f>
        <v/>
      </c>
    </row>
    <row r="3073" spans="1:17" x14ac:dyDescent="0.2">
      <c r="A3073" s="6" t="s">
        <v>6429</v>
      </c>
      <c r="B3073" s="8" t="s">
        <v>6430</v>
      </c>
      <c r="C3073" s="6" t="s">
        <v>6</v>
      </c>
      <c r="D3073" s="8" t="s">
        <v>6431</v>
      </c>
      <c r="E3073" s="8" t="s">
        <v>59</v>
      </c>
      <c r="F3073" s="8">
        <v>0</v>
      </c>
      <c r="G3073" s="8">
        <v>3</v>
      </c>
      <c r="H3073" s="6" t="s">
        <v>344</v>
      </c>
      <c r="I3073" s="176" t="s">
        <v>11389</v>
      </c>
      <c r="J3073" s="176" t="s">
        <v>11389</v>
      </c>
      <c r="K3073" s="176" t="s">
        <v>11388</v>
      </c>
      <c r="L3073" s="8">
        <v>14</v>
      </c>
      <c r="M3073" s="116"/>
      <c r="P30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&lt;tr&gt;&lt;td&gt;62609-0300&lt;/td&gt;&lt;td&gt;Ilex opaca, american holly, 750mm - 900mm height, balled and burlapped&lt;/td&gt;&lt;td&gt;Each&lt;/td&gt;&lt;td&gt;ILEX OPACA, AMERICAN HOLLY, 30-INCH TO 36-INCH HEIGHT, BALLED AND BURLAPPED&lt;/td&gt;&lt;td&gt;EACH&lt;/td&gt;&lt;td&gt;0&lt;/td&gt;&lt;td&gt;3&lt;/td&gt;&lt;td&gt;N&lt;/td&gt;&lt;td&gt; &lt;/td&gt;&lt;td&gt;&lt;/td&gt;&lt;/tr&gt;</v>
      </c>
      <c r="Q3073" s="106" t="str">
        <f>IF(PayItems[[#This Row],[Date Added / Modified]]&gt;0,TEXT(PayItems[[#This Row],[Date Added / Modified]],"m/d/yyy"),"")</f>
        <v/>
      </c>
    </row>
    <row r="3074" spans="1:17" x14ac:dyDescent="0.2">
      <c r="A3074" s="6" t="s">
        <v>6432</v>
      </c>
      <c r="B3074" s="8" t="s">
        <v>6433</v>
      </c>
      <c r="C3074" s="6" t="s">
        <v>6</v>
      </c>
      <c r="D3074" s="8" t="s">
        <v>6434</v>
      </c>
      <c r="E3074" s="8" t="s">
        <v>59</v>
      </c>
      <c r="F3074" s="8">
        <v>0</v>
      </c>
      <c r="G3074" s="8">
        <v>3</v>
      </c>
      <c r="H3074" s="6" t="s">
        <v>344</v>
      </c>
      <c r="I3074" s="176" t="s">
        <v>11389</v>
      </c>
      <c r="J3074" s="176" t="s">
        <v>11389</v>
      </c>
      <c r="K3074" s="176" t="s">
        <v>11388</v>
      </c>
      <c r="L3074" s="8">
        <v>14</v>
      </c>
      <c r="M3074" s="116"/>
      <c r="P30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&lt;tr&gt;&lt;td&gt;62609-0350&lt;/td&gt;&lt;td&gt;Ilex opaca, american holly, 1200mm - 1500mm height, balled and burlapped&lt;/td&gt;&lt;td&gt;Each&lt;/td&gt;&lt;td&gt;ILEX OPACA, AMERICAN HOLLY, 48-INCH TO 60-INCH HEIGHT, BALLED AND BURLAPPED&lt;/td&gt;&lt;td&gt;EACH&lt;/td&gt;&lt;td&gt;0&lt;/td&gt;&lt;td&gt;3&lt;/td&gt;&lt;td&gt;N&lt;/td&gt;&lt;td&gt; &lt;/td&gt;&lt;td&gt;&lt;/td&gt;&lt;/tr&gt;</v>
      </c>
      <c r="Q3074" s="106" t="str">
        <f>IF(PayItems[[#This Row],[Date Added / Modified]]&gt;0,TEXT(PayItems[[#This Row],[Date Added / Modified]],"m/d/yyy"),"")</f>
        <v/>
      </c>
    </row>
    <row r="3075" spans="1:17" x14ac:dyDescent="0.2">
      <c r="A3075" s="6" t="s">
        <v>6435</v>
      </c>
      <c r="B3075" s="8" t="s">
        <v>6436</v>
      </c>
      <c r="C3075" s="6" t="s">
        <v>6</v>
      </c>
      <c r="D3075" s="8" t="s">
        <v>6437</v>
      </c>
      <c r="E3075" s="8" t="s">
        <v>59</v>
      </c>
      <c r="F3075" s="8">
        <v>0</v>
      </c>
      <c r="G3075" s="8">
        <v>3</v>
      </c>
      <c r="H3075" s="6" t="s">
        <v>344</v>
      </c>
      <c r="I3075" s="176" t="s">
        <v>11389</v>
      </c>
      <c r="J3075" s="176" t="s">
        <v>11389</v>
      </c>
      <c r="K3075" s="176" t="s">
        <v>11388</v>
      </c>
      <c r="L3075" s="8">
        <v>14</v>
      </c>
      <c r="M3075" s="116"/>
      <c r="P30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&lt;tr&gt;&lt;td&gt;62609-0400&lt;/td&gt;&lt;td&gt;Ilex opaca, american holly, 1500mm - 1800mm height, balled and burlapped&lt;/td&gt;&lt;td&gt;Each&lt;/td&gt;&lt;td&gt;ILEX OPACA, AMERICAN HOLLY, 60-INCH TO 72-INCH HEIGHT, BALLED AND BURLAPPED&lt;/td&gt;&lt;td&gt;EACH&lt;/td&gt;&lt;td&gt;0&lt;/td&gt;&lt;td&gt;3&lt;/td&gt;&lt;td&gt;N&lt;/td&gt;&lt;td&gt; &lt;/td&gt;&lt;td&gt;&lt;/td&gt;&lt;/tr&gt;</v>
      </c>
      <c r="Q3075" s="106" t="str">
        <f>IF(PayItems[[#This Row],[Date Added / Modified]]&gt;0,TEXT(PayItems[[#This Row],[Date Added / Modified]],"m/d/yyy"),"")</f>
        <v/>
      </c>
    </row>
    <row r="3076" spans="1:17" x14ac:dyDescent="0.2">
      <c r="A3076" s="6" t="s">
        <v>6438</v>
      </c>
      <c r="B3076" s="8" t="s">
        <v>6439</v>
      </c>
      <c r="C3076" s="6" t="s">
        <v>6</v>
      </c>
      <c r="D3076" s="8" t="s">
        <v>6440</v>
      </c>
      <c r="E3076" s="8" t="s">
        <v>59</v>
      </c>
      <c r="F3076" s="8">
        <v>0</v>
      </c>
      <c r="G3076" s="8">
        <v>3</v>
      </c>
      <c r="H3076" s="6" t="s">
        <v>344</v>
      </c>
      <c r="I3076" s="176" t="s">
        <v>11389</v>
      </c>
      <c r="J3076" s="176" t="s">
        <v>11389</v>
      </c>
      <c r="K3076" s="176" t="s">
        <v>11388</v>
      </c>
      <c r="L3076" s="8">
        <v>14</v>
      </c>
      <c r="M3076" s="116"/>
      <c r="P30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&lt;tr&gt;&lt;td&gt;62609-0450&lt;/td&gt;&lt;td&gt;Ilex opaca, american holly, 1800mm - 2400mm height, balled and burlapped&lt;/td&gt;&lt;td&gt;Each&lt;/td&gt;&lt;td&gt;ILEX OPACA, AMERICAN HOLLY, 6 FEET TO 8 FEET HEIGHT, BALLED AND BURLAPPED&lt;/td&gt;&lt;td&gt;EACH&lt;/td&gt;&lt;td&gt;0&lt;/td&gt;&lt;td&gt;3&lt;/td&gt;&lt;td&gt;N&lt;/td&gt;&lt;td&gt; &lt;/td&gt;&lt;td&gt;&lt;/td&gt;&lt;/tr&gt;</v>
      </c>
      <c r="Q3076" s="106" t="str">
        <f>IF(PayItems[[#This Row],[Date Added / Modified]]&gt;0,TEXT(PayItems[[#This Row],[Date Added / Modified]],"m/d/yyy"),"")</f>
        <v/>
      </c>
    </row>
    <row r="3077" spans="1:17" x14ac:dyDescent="0.2">
      <c r="A3077" s="6" t="s">
        <v>6441</v>
      </c>
      <c r="B3077" s="8" t="s">
        <v>6442</v>
      </c>
      <c r="C3077" s="6" t="s">
        <v>6</v>
      </c>
      <c r="D3077" s="8" t="s">
        <v>6443</v>
      </c>
      <c r="E3077" s="8" t="s">
        <v>59</v>
      </c>
      <c r="F3077" s="8">
        <v>0</v>
      </c>
      <c r="G3077" s="8">
        <v>3</v>
      </c>
      <c r="H3077" s="6" t="s">
        <v>344</v>
      </c>
      <c r="I3077" s="176" t="s">
        <v>11389</v>
      </c>
      <c r="J3077" s="176" t="s">
        <v>11389</v>
      </c>
      <c r="K3077" s="176" t="s">
        <v>11388</v>
      </c>
      <c r="L3077" s="8">
        <v>14</v>
      </c>
      <c r="M3077" s="116"/>
      <c r="P30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&lt;tr&gt;&lt;td&gt;62609-0500&lt;/td&gt;&lt;td&gt;Ilex opaca, american holly, 2400mm - 3000mm height, balled and burlapped&lt;/td&gt;&lt;td&gt;Each&lt;/td&gt;&lt;td&gt;ILEX OPACA, AMERICAN HOLLY, 8 FEET TO 10 FEET HEIGHT, BALLED AND BURLAPPED&lt;/td&gt;&lt;td&gt;EACH&lt;/td&gt;&lt;td&gt;0&lt;/td&gt;&lt;td&gt;3&lt;/td&gt;&lt;td&gt;N&lt;/td&gt;&lt;td&gt; &lt;/td&gt;&lt;td&gt;&lt;/td&gt;&lt;/tr&gt;</v>
      </c>
      <c r="Q3077" s="106" t="str">
        <f>IF(PayItems[[#This Row],[Date Added / Modified]]&gt;0,TEXT(PayItems[[#This Row],[Date Added / Modified]],"m/d/yyy"),"")</f>
        <v/>
      </c>
    </row>
    <row r="3078" spans="1:17" x14ac:dyDescent="0.2">
      <c r="A3078" s="6" t="s">
        <v>6444</v>
      </c>
      <c r="B3078" s="8" t="s">
        <v>6445</v>
      </c>
      <c r="C3078" s="6" t="s">
        <v>6</v>
      </c>
      <c r="D3078" s="8" t="s">
        <v>6446</v>
      </c>
      <c r="E3078" s="8" t="s">
        <v>59</v>
      </c>
      <c r="F3078" s="8">
        <v>0</v>
      </c>
      <c r="G3078" s="8">
        <v>3</v>
      </c>
      <c r="H3078" s="6" t="s">
        <v>344</v>
      </c>
      <c r="I3078" s="176" t="s">
        <v>11389</v>
      </c>
      <c r="J3078" s="176" t="s">
        <v>11389</v>
      </c>
      <c r="K3078" s="176" t="s">
        <v>11388</v>
      </c>
      <c r="L3078" s="8">
        <v>14</v>
      </c>
      <c r="M3078" s="116"/>
      <c r="P30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&lt;tr&gt;&lt;td&gt;62609-0550&lt;/td&gt;&lt;td&gt;Ilex x "Nellie R. Stevens", Nellie Stevens holly, 1500mm 1800mm height, balled and burlapped&lt;/td&gt;&lt;td&gt;Each&lt;/td&gt;&lt;td&gt;ILEX X "NELLIE R. STEVENS", NELLIE STEVENS HOLLY, 60-INCH 72-INCH HEIGHT, BALLED AND BURLAPPED&lt;/td&gt;&lt;td&gt;EACH&lt;/td&gt;&lt;td&gt;0&lt;/td&gt;&lt;td&gt;3&lt;/td&gt;&lt;td&gt;N&lt;/td&gt;&lt;td&gt; &lt;/td&gt;&lt;td&gt;&lt;/td&gt;&lt;/tr&gt;</v>
      </c>
      <c r="Q3078" s="106" t="str">
        <f>IF(PayItems[[#This Row],[Date Added / Modified]]&gt;0,TEXT(PayItems[[#This Row],[Date Added / Modified]],"m/d/yyy"),"")</f>
        <v/>
      </c>
    </row>
    <row r="3079" spans="1:17" x14ac:dyDescent="0.2">
      <c r="A3079" s="6" t="s">
        <v>6447</v>
      </c>
      <c r="B3079" s="8" t="s">
        <v>6448</v>
      </c>
      <c r="C3079" s="6" t="s">
        <v>6</v>
      </c>
      <c r="D3079" s="8" t="s">
        <v>6449</v>
      </c>
      <c r="E3079" s="8" t="s">
        <v>59</v>
      </c>
      <c r="F3079" s="8">
        <v>0</v>
      </c>
      <c r="G3079" s="8">
        <v>3</v>
      </c>
      <c r="H3079" s="6" t="s">
        <v>344</v>
      </c>
      <c r="I3079" s="176" t="s">
        <v>11389</v>
      </c>
      <c r="J3079" s="176" t="s">
        <v>11389</v>
      </c>
      <c r="K3079" s="176" t="s">
        <v>11388</v>
      </c>
      <c r="L3079" s="8">
        <v>14</v>
      </c>
      <c r="M3079" s="116"/>
      <c r="P30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&lt;tr&gt;&lt;td&gt;62610-0100&lt;/td&gt;&lt;td&gt;Juniperus virginiana, eastern red cedar, 1500mm - 1800mm height, balled and burlapped&lt;/td&gt;&lt;td&gt;Each&lt;/td&gt;&lt;td&gt;JUNIPERUS VIRGINIANA, EASTERN RED CEDAR, 60-INCH TO 72-INCH HEIGHT, BALLED AND BURLAPPED&lt;/td&gt;&lt;td&gt;EACH&lt;/td&gt;&lt;td&gt;0&lt;/td&gt;&lt;td&gt;3&lt;/td&gt;&lt;td&gt;N&lt;/td&gt;&lt;td&gt; &lt;/td&gt;&lt;td&gt;&lt;/td&gt;&lt;/tr&gt;</v>
      </c>
      <c r="Q3079" s="106" t="str">
        <f>IF(PayItems[[#This Row],[Date Added / Modified]]&gt;0,TEXT(PayItems[[#This Row],[Date Added / Modified]],"m/d/yyy"),"")</f>
        <v/>
      </c>
    </row>
    <row r="3080" spans="1:17" x14ac:dyDescent="0.2">
      <c r="A3080" s="6" t="s">
        <v>6450</v>
      </c>
      <c r="B3080" s="8" t="s">
        <v>6451</v>
      </c>
      <c r="C3080" s="6" t="s">
        <v>6</v>
      </c>
      <c r="D3080" s="8" t="s">
        <v>6452</v>
      </c>
      <c r="E3080" s="8" t="s">
        <v>59</v>
      </c>
      <c r="F3080" s="8">
        <v>0</v>
      </c>
      <c r="G3080" s="8">
        <v>3</v>
      </c>
      <c r="H3080" s="6" t="s">
        <v>344</v>
      </c>
      <c r="I3080" s="176" t="s">
        <v>11389</v>
      </c>
      <c r="J3080" s="176" t="s">
        <v>11389</v>
      </c>
      <c r="K3080" s="176" t="s">
        <v>11388</v>
      </c>
      <c r="L3080" s="8">
        <v>14</v>
      </c>
      <c r="M3080" s="116"/>
      <c r="P30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&lt;tr&gt;&lt;td&gt;62610-0150&lt;/td&gt;&lt;td&gt;Juniperus virginiana, eastern red cedar, 1800mm - 2400mm height, balled and burlapped&lt;/td&gt;&lt;td&gt;Each&lt;/td&gt;&lt;td&gt;JUNIPERUS VIRGINIANA, EASTERN RED CEDAR, 6 FEET TO 8 FEET HEIGHT, BALLED AND BURLAPPED&lt;/td&gt;&lt;td&gt;EACH&lt;/td&gt;&lt;td&gt;0&lt;/td&gt;&lt;td&gt;3&lt;/td&gt;&lt;td&gt;N&lt;/td&gt;&lt;td&gt; &lt;/td&gt;&lt;td&gt;&lt;/td&gt;&lt;/tr&gt;</v>
      </c>
      <c r="Q3080" s="106" t="str">
        <f>IF(PayItems[[#This Row],[Date Added / Modified]]&gt;0,TEXT(PayItems[[#This Row],[Date Added / Modified]],"m/d/yyy"),"")</f>
        <v/>
      </c>
    </row>
    <row r="3081" spans="1:17" x14ac:dyDescent="0.2">
      <c r="A3081" s="6" t="s">
        <v>6453</v>
      </c>
      <c r="B3081" s="11" t="s">
        <v>6454</v>
      </c>
      <c r="C3081" s="6" t="s">
        <v>6</v>
      </c>
      <c r="D3081" s="8" t="s">
        <v>6455</v>
      </c>
      <c r="E3081" s="8" t="s">
        <v>59</v>
      </c>
      <c r="F3081" s="8">
        <v>0</v>
      </c>
      <c r="G3081" s="8">
        <v>3</v>
      </c>
      <c r="H3081" s="6" t="s">
        <v>344</v>
      </c>
      <c r="I3081" s="176" t="s">
        <v>11389</v>
      </c>
      <c r="J3081" s="176" t="s">
        <v>11389</v>
      </c>
      <c r="K3081" s="176" t="s">
        <v>11388</v>
      </c>
      <c r="L3081" s="8">
        <v>14</v>
      </c>
      <c r="M3081" s="116"/>
      <c r="P30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&lt;tr&gt;&lt;td&gt;62610-0200&lt;/td&gt;&lt;td&gt;Juniperus communis, common juniper, 300mm to 450mm height, container grown&lt;/td&gt;&lt;td&gt;Each&lt;/td&gt;&lt;td&gt;JUNIPERUS COMMUNIS, COMMON JUNIPER, 12-INCH TO 18-INCH HEIGHT, CONTAINER GROWN&lt;/td&gt;&lt;td&gt;EACH&lt;/td&gt;&lt;td&gt;0&lt;/td&gt;&lt;td&gt;3&lt;/td&gt;&lt;td&gt;N&lt;/td&gt;&lt;td&gt; &lt;/td&gt;&lt;td&gt;&lt;/td&gt;&lt;/tr&gt;</v>
      </c>
      <c r="Q3081" s="106" t="str">
        <f>IF(PayItems[[#This Row],[Date Added / Modified]]&gt;0,TEXT(PayItems[[#This Row],[Date Added / Modified]],"m/d/yyy"),"")</f>
        <v/>
      </c>
    </row>
    <row r="3082" spans="1:17" s="88" customFormat="1" x14ac:dyDescent="0.2">
      <c r="A3082" s="6" t="s">
        <v>6456</v>
      </c>
      <c r="B3082" s="11" t="s">
        <v>6457</v>
      </c>
      <c r="C3082" s="6" t="s">
        <v>6</v>
      </c>
      <c r="D3082" s="8" t="s">
        <v>6458</v>
      </c>
      <c r="E3082" s="8" t="s">
        <v>59</v>
      </c>
      <c r="F3082" s="8">
        <v>0</v>
      </c>
      <c r="G3082" s="8">
        <v>3</v>
      </c>
      <c r="H3082" s="6" t="s">
        <v>344</v>
      </c>
      <c r="I3082" s="176" t="s">
        <v>11389</v>
      </c>
      <c r="J3082" s="176" t="s">
        <v>11389</v>
      </c>
      <c r="K3082" s="176" t="s">
        <v>11388</v>
      </c>
      <c r="L3082" s="8">
        <v>14</v>
      </c>
      <c r="M3082" s="116"/>
      <c r="N3082" s="6"/>
      <c r="O3082" s="6"/>
      <c r="P30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&lt;tr&gt;&lt;td&gt;62610-0300&lt;/td&gt;&lt;td&gt;Jamesia americana, fivepetal cliffbush, 300mm to 450mm height, container grown&lt;/td&gt;&lt;td&gt;Each&lt;/td&gt;&lt;td&gt;JAMESIA AMERICANA, FIVEPETAL CLIFFBUSH, 12-INCH TO 18-INCH HEIGHT, CONTAINER GROWN&lt;/td&gt;&lt;td&gt;EACH&lt;/td&gt;&lt;td&gt;0&lt;/td&gt;&lt;td&gt;3&lt;/td&gt;&lt;td&gt;N&lt;/td&gt;&lt;td&gt; &lt;/td&gt;&lt;td&gt;&lt;/td&gt;&lt;/tr&gt;</v>
      </c>
      <c r="Q3082" s="106" t="str">
        <f>IF(PayItems[[#This Row],[Date Added / Modified]]&gt;0,TEXT(PayItems[[#This Row],[Date Added / Modified]],"m/d/yyy"),"")</f>
        <v/>
      </c>
    </row>
    <row r="3083" spans="1:17" x14ac:dyDescent="0.2">
      <c r="A3083" s="106" t="s">
        <v>11446</v>
      </c>
      <c r="B3083" s="106" t="s">
        <v>11452</v>
      </c>
      <c r="C3083" s="106" t="s">
        <v>6</v>
      </c>
      <c r="D3083" s="45" t="s">
        <v>11453</v>
      </c>
      <c r="E3083" s="45" t="s">
        <v>59</v>
      </c>
      <c r="F3083" s="45">
        <v>0</v>
      </c>
      <c r="G3083" s="45">
        <v>3</v>
      </c>
      <c r="H3083" s="106" t="s">
        <v>344</v>
      </c>
      <c r="I3083" s="177" t="s">
        <v>11389</v>
      </c>
      <c r="J3083" s="177" t="s">
        <v>11389</v>
      </c>
      <c r="K3083" s="177" t="s">
        <v>11388</v>
      </c>
      <c r="L3083" s="45">
        <v>14</v>
      </c>
      <c r="M3083" s="116">
        <v>45426</v>
      </c>
      <c r="N3083" s="106" t="s">
        <v>9962</v>
      </c>
      <c r="O3083" s="106"/>
      <c r="P3083" s="117"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&lt;tr&gt;&lt;td&gt;62610-0400&lt;/td&gt;&lt;td&gt;Juglans nigra, black walnut,  2400mm - 3000mm height, balled and burlapped&lt;/td&gt;&lt;td&gt;Each&lt;/td&gt;&lt;td&gt;JUGLANS NIGRA, BLACK WALNUT,  8 FEET TO 10 FEET HEIGHT, BALLED AND BURLAPPED&lt;/td&gt;&lt;td&gt;EACH&lt;/td&gt;&lt;td&gt;0&lt;/td&gt;&lt;td&gt;3&lt;/td&gt;&lt;td&gt;N&lt;/td&gt;&lt;td&gt;5/14/2024&lt;/td&gt;&lt;td&gt;&lt;/td&gt;&lt;/tr&gt;</v>
      </c>
      <c r="Q3083" s="168" t="str">
        <f>IF(PayItems[[#This Row],[Date Added / Modified]]&gt;0,TEXT(PayItems[[#This Row],[Date Added / Modified]],"m/d/yyy"),"")</f>
        <v>5/14/2024</v>
      </c>
    </row>
    <row r="3084" spans="1:17" x14ac:dyDescent="0.2">
      <c r="A3084" s="6" t="s">
        <v>6459</v>
      </c>
      <c r="B3084" s="8" t="s">
        <v>6460</v>
      </c>
      <c r="C3084" s="6" t="s">
        <v>6</v>
      </c>
      <c r="D3084" s="8" t="s">
        <v>6461</v>
      </c>
      <c r="E3084" s="8" t="s">
        <v>59</v>
      </c>
      <c r="F3084" s="8">
        <v>0</v>
      </c>
      <c r="G3084" s="8">
        <v>3</v>
      </c>
      <c r="H3084" s="6" t="s">
        <v>344</v>
      </c>
      <c r="I3084" s="176" t="s">
        <v>11389</v>
      </c>
      <c r="J3084" s="176" t="s">
        <v>11389</v>
      </c>
      <c r="K3084" s="176" t="s">
        <v>11388</v>
      </c>
      <c r="L3084" s="8">
        <v>14</v>
      </c>
      <c r="M3084" s="116"/>
      <c r="P30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&lt;tr&gt;&lt;td&gt;62611-0100&lt;/td&gt;&lt;td&gt;Kalmia latifolia, mountain laurel, 450mm - 600mm height, balled and burlapped&lt;/td&gt;&lt;td&gt;Each&lt;/td&gt;&lt;td&gt;KALMIA LATIFOLIA, MOUNTAIN LAUREL, 18-INCH TO 24-INCH HEIGHT, BALLED AND BURLAPPED&lt;/td&gt;&lt;td&gt;EACH&lt;/td&gt;&lt;td&gt;0&lt;/td&gt;&lt;td&gt;3&lt;/td&gt;&lt;td&gt;N&lt;/td&gt;&lt;td&gt; &lt;/td&gt;&lt;td&gt;&lt;/td&gt;&lt;/tr&gt;</v>
      </c>
      <c r="Q3084" s="106" t="str">
        <f>IF(PayItems[[#This Row],[Date Added / Modified]]&gt;0,TEXT(PayItems[[#This Row],[Date Added / Modified]],"m/d/yyy"),"")</f>
        <v/>
      </c>
    </row>
    <row r="3085" spans="1:17" x14ac:dyDescent="0.2">
      <c r="A3085" s="6" t="s">
        <v>6462</v>
      </c>
      <c r="B3085" s="8" t="s">
        <v>6463</v>
      </c>
      <c r="C3085" s="6" t="s">
        <v>6</v>
      </c>
      <c r="D3085" s="8" t="s">
        <v>6464</v>
      </c>
      <c r="E3085" s="8" t="s">
        <v>59</v>
      </c>
      <c r="F3085" s="8">
        <v>0</v>
      </c>
      <c r="G3085" s="8">
        <v>3</v>
      </c>
      <c r="H3085" s="6" t="s">
        <v>344</v>
      </c>
      <c r="I3085" s="176" t="s">
        <v>11389</v>
      </c>
      <c r="J3085" s="176" t="s">
        <v>11389</v>
      </c>
      <c r="K3085" s="176" t="s">
        <v>11388</v>
      </c>
      <c r="L3085" s="8">
        <v>14</v>
      </c>
      <c r="M3085" s="116"/>
      <c r="P30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&lt;tr&gt;&lt;td&gt;62611-0150&lt;/td&gt;&lt;td&gt;Kalmia latifolia, mountain laurel, 600mm - 750mm height, balled and burlapped&lt;/td&gt;&lt;td&gt;Each&lt;/td&gt;&lt;td&gt;KALMIA LATIFOLIA, MOUNTAIN LAUREL, 24-INCH TO 30-INCH HEIGHT, BALLED AND BURLAPPED&lt;/td&gt;&lt;td&gt;EACH&lt;/td&gt;&lt;td&gt;0&lt;/td&gt;&lt;td&gt;3&lt;/td&gt;&lt;td&gt;N&lt;/td&gt;&lt;td&gt; &lt;/td&gt;&lt;td&gt;&lt;/td&gt;&lt;/tr&gt;</v>
      </c>
      <c r="Q3085" s="106" t="str">
        <f>IF(PayItems[[#This Row],[Date Added / Modified]]&gt;0,TEXT(PayItems[[#This Row],[Date Added / Modified]],"m/d/yyy"),"")</f>
        <v/>
      </c>
    </row>
    <row r="3086" spans="1:17" x14ac:dyDescent="0.2">
      <c r="A3086" s="6" t="s">
        <v>6465</v>
      </c>
      <c r="B3086" s="8" t="s">
        <v>6466</v>
      </c>
      <c r="C3086" s="6" t="s">
        <v>6</v>
      </c>
      <c r="D3086" s="8" t="s">
        <v>6467</v>
      </c>
      <c r="E3086" s="8" t="s">
        <v>59</v>
      </c>
      <c r="F3086" s="8">
        <v>0</v>
      </c>
      <c r="G3086" s="8">
        <v>3</v>
      </c>
      <c r="H3086" s="6" t="s">
        <v>344</v>
      </c>
      <c r="I3086" s="176" t="s">
        <v>11389</v>
      </c>
      <c r="J3086" s="176" t="s">
        <v>11389</v>
      </c>
      <c r="K3086" s="176" t="s">
        <v>11388</v>
      </c>
      <c r="L3086" s="8">
        <v>14</v>
      </c>
      <c r="M3086" s="116"/>
      <c r="P30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&lt;tr&gt;&lt;td&gt;62611-0200&lt;/td&gt;&lt;td&gt;Kalmia latifolia, mountain laurel, 1050mm - 1200mm height, balled and burlapped&lt;/td&gt;&lt;td&gt;Each&lt;/td&gt;&lt;td&gt;KALMIA LATIFOLIA, MOUNTAIN LAUREL, 42-INCH TO 48-INCH HEIGHT, BALLED AND BURLAPPED&lt;/td&gt;&lt;td&gt;EACH&lt;/td&gt;&lt;td&gt;0&lt;/td&gt;&lt;td&gt;3&lt;/td&gt;&lt;td&gt;N&lt;/td&gt;&lt;td&gt; &lt;/td&gt;&lt;td&gt;&lt;/td&gt;&lt;/tr&gt;</v>
      </c>
      <c r="Q3086" s="106" t="str">
        <f>IF(PayItems[[#This Row],[Date Added / Modified]]&gt;0,TEXT(PayItems[[#This Row],[Date Added / Modified]],"m/d/yyy"),"")</f>
        <v/>
      </c>
    </row>
    <row r="3087" spans="1:17" x14ac:dyDescent="0.2">
      <c r="A3087" s="6" t="s">
        <v>6468</v>
      </c>
      <c r="B3087" s="8" t="s">
        <v>6469</v>
      </c>
      <c r="C3087" s="6" t="s">
        <v>6</v>
      </c>
      <c r="D3087" s="8" t="s">
        <v>6470</v>
      </c>
      <c r="E3087" s="8" t="s">
        <v>59</v>
      </c>
      <c r="F3087" s="8">
        <v>0</v>
      </c>
      <c r="G3087" s="8">
        <v>3</v>
      </c>
      <c r="H3087" s="6" t="s">
        <v>344</v>
      </c>
      <c r="I3087" s="176" t="s">
        <v>11389</v>
      </c>
      <c r="J3087" s="176" t="s">
        <v>11389</v>
      </c>
      <c r="K3087" s="176" t="s">
        <v>11388</v>
      </c>
      <c r="L3087" s="8">
        <v>14</v>
      </c>
      <c r="M3087" s="116"/>
      <c r="P30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&lt;tr&gt;&lt;td&gt;62612-0100&lt;/td&gt;&lt;td&gt;Liquidambar styraciflua, sweet gum, 35mm - 50mm caliper, balled and burlapped&lt;/td&gt;&lt;td&gt;Each&lt;/td&gt;&lt;td&gt;LIQUIDAMBAR STYRACIFLUA, SWEET GUM, 1 1/2-INCH TO 2-INCH CALIPER, BALLED AND BURLAPPED&lt;/td&gt;&lt;td&gt;EACH&lt;/td&gt;&lt;td&gt;0&lt;/td&gt;&lt;td&gt;3&lt;/td&gt;&lt;td&gt;N&lt;/td&gt;&lt;td&gt; &lt;/td&gt;&lt;td&gt;&lt;/td&gt;&lt;/tr&gt;</v>
      </c>
      <c r="Q3087" s="106" t="str">
        <f>IF(PayItems[[#This Row],[Date Added / Modified]]&gt;0,TEXT(PayItems[[#This Row],[Date Added / Modified]],"m/d/yyy"),"")</f>
        <v/>
      </c>
    </row>
    <row r="3088" spans="1:17" x14ac:dyDescent="0.2">
      <c r="A3088" s="6" t="s">
        <v>6471</v>
      </c>
      <c r="B3088" s="8" t="s">
        <v>6472</v>
      </c>
      <c r="C3088" s="6" t="s">
        <v>6</v>
      </c>
      <c r="D3088" s="8" t="s">
        <v>6473</v>
      </c>
      <c r="E3088" s="8" t="s">
        <v>59</v>
      </c>
      <c r="F3088" s="8">
        <v>0</v>
      </c>
      <c r="G3088" s="8">
        <v>3</v>
      </c>
      <c r="H3088" s="6" t="s">
        <v>344</v>
      </c>
      <c r="I3088" s="176" t="s">
        <v>11389</v>
      </c>
      <c r="J3088" s="176" t="s">
        <v>11389</v>
      </c>
      <c r="K3088" s="176" t="s">
        <v>11388</v>
      </c>
      <c r="L3088" s="8">
        <v>14</v>
      </c>
      <c r="M3088" s="116"/>
      <c r="P30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&lt;tr&gt;&lt;td&gt;62612-0150&lt;/td&gt;&lt;td&gt;Liquidambar styraciflua, sweet gum, 50mm - 65mm caliper, balled and burlapped&lt;/td&gt;&lt;td&gt;Each&lt;/td&gt;&lt;td&gt;LIQUIDAMBAR STYRACIFLUA, SWEET GUM, 2-INCH TO 2 1/2-INCH CALIPER, BALLED AND BURLAPPED&lt;/td&gt;&lt;td&gt;EACH&lt;/td&gt;&lt;td&gt;0&lt;/td&gt;&lt;td&gt;3&lt;/td&gt;&lt;td&gt;N&lt;/td&gt;&lt;td&gt; &lt;/td&gt;&lt;td&gt;&lt;/td&gt;&lt;/tr&gt;</v>
      </c>
      <c r="Q3088" s="106" t="str">
        <f>IF(PayItems[[#This Row],[Date Added / Modified]]&gt;0,TEXT(PayItems[[#This Row],[Date Added / Modified]],"m/d/yyy"),"")</f>
        <v/>
      </c>
    </row>
    <row r="3089" spans="1:17" x14ac:dyDescent="0.2">
      <c r="A3089" s="6" t="s">
        <v>6474</v>
      </c>
      <c r="B3089" s="8" t="s">
        <v>6475</v>
      </c>
      <c r="C3089" s="6" t="s">
        <v>6</v>
      </c>
      <c r="D3089" s="8" t="s">
        <v>6476</v>
      </c>
      <c r="E3089" s="8" t="s">
        <v>59</v>
      </c>
      <c r="F3089" s="8">
        <v>0</v>
      </c>
      <c r="G3089" s="8">
        <v>3</v>
      </c>
      <c r="H3089" s="6" t="s">
        <v>344</v>
      </c>
      <c r="I3089" s="176" t="s">
        <v>11389</v>
      </c>
      <c r="J3089" s="176" t="s">
        <v>11389</v>
      </c>
      <c r="K3089" s="176" t="s">
        <v>11388</v>
      </c>
      <c r="L3089" s="8">
        <v>14</v>
      </c>
      <c r="M3089" s="116"/>
      <c r="P30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&lt;tr&gt;&lt;td&gt;62612-0200&lt;/td&gt;&lt;td&gt;Liquidambar styraciflua, sweet gum, 65mm - 80mm caliper, balled and burlapped&lt;/td&gt;&lt;td&gt;Each&lt;/td&gt;&lt;td&gt;LIQUIDAMBAR STYRACIFLUA, SWEET GUM, 2 1/2-INCH TO 3 1/2-INCH CALIPER, BALLED AND BURLAPPED&lt;/td&gt;&lt;td&gt;EACH&lt;/td&gt;&lt;td&gt;0&lt;/td&gt;&lt;td&gt;3&lt;/td&gt;&lt;td&gt;N&lt;/td&gt;&lt;td&gt; &lt;/td&gt;&lt;td&gt;&lt;/td&gt;&lt;/tr&gt;</v>
      </c>
      <c r="Q3089" s="106" t="str">
        <f>IF(PayItems[[#This Row],[Date Added / Modified]]&gt;0,TEXT(PayItems[[#This Row],[Date Added / Modified]],"m/d/yyy"),"")</f>
        <v/>
      </c>
    </row>
    <row r="3090" spans="1:17" x14ac:dyDescent="0.2">
      <c r="A3090" s="6" t="s">
        <v>6477</v>
      </c>
      <c r="B3090" s="8" t="s">
        <v>6478</v>
      </c>
      <c r="C3090" s="6" t="s">
        <v>6</v>
      </c>
      <c r="D3090" s="8" t="s">
        <v>6479</v>
      </c>
      <c r="E3090" s="8" t="s">
        <v>59</v>
      </c>
      <c r="F3090" s="8">
        <v>0</v>
      </c>
      <c r="G3090" s="8">
        <v>3</v>
      </c>
      <c r="H3090" s="6" t="s">
        <v>344</v>
      </c>
      <c r="I3090" s="176" t="s">
        <v>11389</v>
      </c>
      <c r="J3090" s="176" t="s">
        <v>11389</v>
      </c>
      <c r="K3090" s="176" t="s">
        <v>11388</v>
      </c>
      <c r="L3090" s="8">
        <v>14</v>
      </c>
      <c r="M3090" s="116"/>
      <c r="P30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&lt;tr&gt;&lt;td&gt;62612-0250&lt;/td&gt;&lt;td&gt;Liroidendren tulipfera, tulip tree, 20mm - 35mm caliper, balled and burlapped&lt;/td&gt;&lt;td&gt;Each&lt;/td&gt;&lt;td&gt;LIROIDENDREN TULIPFERA, TULIP TREE, 1-INCH TO 1 1/2-INCH CALIPER, BALLED AND BURLAPPED&lt;/td&gt;&lt;td&gt;EACH&lt;/td&gt;&lt;td&gt;0&lt;/td&gt;&lt;td&gt;3&lt;/td&gt;&lt;td&gt;N&lt;/td&gt;&lt;td&gt; &lt;/td&gt;&lt;td&gt;&lt;/td&gt;&lt;/tr&gt;</v>
      </c>
      <c r="Q3090" s="106" t="str">
        <f>IF(PayItems[[#This Row],[Date Added / Modified]]&gt;0,TEXT(PayItems[[#This Row],[Date Added / Modified]],"m/d/yyy"),"")</f>
        <v/>
      </c>
    </row>
    <row r="3091" spans="1:17" x14ac:dyDescent="0.2">
      <c r="A3091" s="6" t="s">
        <v>6480</v>
      </c>
      <c r="B3091" s="8" t="s">
        <v>6481</v>
      </c>
      <c r="C3091" s="6" t="s">
        <v>6</v>
      </c>
      <c r="D3091" s="8" t="s">
        <v>6482</v>
      </c>
      <c r="E3091" s="8" t="s">
        <v>59</v>
      </c>
      <c r="F3091" s="8">
        <v>0</v>
      </c>
      <c r="G3091" s="8">
        <v>3</v>
      </c>
      <c r="H3091" s="6" t="s">
        <v>344</v>
      </c>
      <c r="I3091" s="176" t="s">
        <v>11389</v>
      </c>
      <c r="J3091" s="176" t="s">
        <v>11389</v>
      </c>
      <c r="K3091" s="176" t="s">
        <v>11388</v>
      </c>
      <c r="L3091" s="8">
        <v>14</v>
      </c>
      <c r="M3091" s="116"/>
      <c r="P30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&lt;tr&gt;&lt;td&gt;62612-0300&lt;/td&gt;&lt;td&gt;Liroidendren tulipfera, tulip tree, 35mm - 50mm caliper, balled and burlapped&lt;/td&gt;&lt;td&gt;Each&lt;/td&gt;&lt;td&gt;LIROIDENDREN TULIPFERA, TULIP TREE, 1 1/2-INCH TO 2-INCH CALIPER, BALLED AND BURLAPPED&lt;/td&gt;&lt;td&gt;EACH&lt;/td&gt;&lt;td&gt;0&lt;/td&gt;&lt;td&gt;3&lt;/td&gt;&lt;td&gt;N&lt;/td&gt;&lt;td&gt; &lt;/td&gt;&lt;td&gt;&lt;/td&gt;&lt;/tr&gt;</v>
      </c>
      <c r="Q3091" s="106" t="str">
        <f>IF(PayItems[[#This Row],[Date Added / Modified]]&gt;0,TEXT(PayItems[[#This Row],[Date Added / Modified]],"m/d/yyy"),"")</f>
        <v/>
      </c>
    </row>
    <row r="3092" spans="1:17" x14ac:dyDescent="0.2">
      <c r="A3092" s="6" t="s">
        <v>6483</v>
      </c>
      <c r="B3092" s="8" t="s">
        <v>6484</v>
      </c>
      <c r="C3092" s="6" t="s">
        <v>6</v>
      </c>
      <c r="D3092" s="8" t="s">
        <v>6485</v>
      </c>
      <c r="E3092" s="8" t="s">
        <v>59</v>
      </c>
      <c r="F3092" s="8">
        <v>0</v>
      </c>
      <c r="G3092" s="8">
        <v>3</v>
      </c>
      <c r="H3092" s="6" t="s">
        <v>344</v>
      </c>
      <c r="I3092" s="176" t="s">
        <v>11389</v>
      </c>
      <c r="J3092" s="176" t="s">
        <v>11389</v>
      </c>
      <c r="K3092" s="176" t="s">
        <v>11388</v>
      </c>
      <c r="L3092" s="8">
        <v>14</v>
      </c>
      <c r="M3092" s="116"/>
      <c r="P30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&lt;tr&gt;&lt;td&gt;62612-0350&lt;/td&gt;&lt;td&gt;Liroidendren tulipfera, tulip tree, 50mm - 65mm caliper, balled and burlapped&lt;/td&gt;&lt;td&gt;Each&lt;/td&gt;&lt;td&gt;LIROIDENDREN TULIPFERA, TULIP TREE, 2-INCH TO 2 1/2-INCH CALIPER, BALLED AND BURLAPPED&lt;/td&gt;&lt;td&gt;EACH&lt;/td&gt;&lt;td&gt;0&lt;/td&gt;&lt;td&gt;3&lt;/td&gt;&lt;td&gt;N&lt;/td&gt;&lt;td&gt; &lt;/td&gt;&lt;td&gt;&lt;/td&gt;&lt;/tr&gt;</v>
      </c>
      <c r="Q3092" s="106" t="str">
        <f>IF(PayItems[[#This Row],[Date Added / Modified]]&gt;0,TEXT(PayItems[[#This Row],[Date Added / Modified]],"m/d/yyy"),"")</f>
        <v/>
      </c>
    </row>
    <row r="3093" spans="1:17" x14ac:dyDescent="0.2">
      <c r="A3093" s="6" t="s">
        <v>6486</v>
      </c>
      <c r="B3093" s="8" t="s">
        <v>6487</v>
      </c>
      <c r="C3093" s="6" t="s">
        <v>6</v>
      </c>
      <c r="D3093" s="8" t="s">
        <v>6488</v>
      </c>
      <c r="E3093" s="8" t="s">
        <v>59</v>
      </c>
      <c r="F3093" s="8">
        <v>0</v>
      </c>
      <c r="G3093" s="8">
        <v>3</v>
      </c>
      <c r="H3093" s="6" t="s">
        <v>344</v>
      </c>
      <c r="I3093" s="176" t="s">
        <v>11389</v>
      </c>
      <c r="J3093" s="176" t="s">
        <v>11389</v>
      </c>
      <c r="K3093" s="176" t="s">
        <v>11388</v>
      </c>
      <c r="L3093" s="8">
        <v>14</v>
      </c>
      <c r="M3093" s="116"/>
      <c r="P30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&lt;tr&gt;&lt;td&gt;62612-0400&lt;/td&gt;&lt;td&gt;Lagestromia indica, crape mytrle, 2400mm - 3000mm height, balled and burlapped&lt;/td&gt;&lt;td&gt;Each&lt;/td&gt;&lt;td&gt;LAGESTROMIA INDICA, CRAPE MYTRLE, 8 FEET TO 10 FEET HEIGHT, BALLED AND BURLAPPED&lt;/td&gt;&lt;td&gt;EACH&lt;/td&gt;&lt;td&gt;0&lt;/td&gt;&lt;td&gt;3&lt;/td&gt;&lt;td&gt;N&lt;/td&gt;&lt;td&gt; &lt;/td&gt;&lt;td&gt;&lt;/td&gt;&lt;/tr&gt;</v>
      </c>
      <c r="Q3093" s="106" t="str">
        <f>IF(PayItems[[#This Row],[Date Added / Modified]]&gt;0,TEXT(PayItems[[#This Row],[Date Added / Modified]],"m/d/yyy"),"")</f>
        <v/>
      </c>
    </row>
    <row r="3094" spans="1:17" x14ac:dyDescent="0.2">
      <c r="A3094" s="6" t="s">
        <v>6489</v>
      </c>
      <c r="B3094" s="8" t="s">
        <v>6490</v>
      </c>
      <c r="C3094" s="6" t="s">
        <v>6</v>
      </c>
      <c r="D3094" s="8" t="s">
        <v>6491</v>
      </c>
      <c r="E3094" s="8" t="s">
        <v>59</v>
      </c>
      <c r="F3094" s="8">
        <v>0</v>
      </c>
      <c r="G3094" s="8">
        <v>3</v>
      </c>
      <c r="H3094" s="6" t="s">
        <v>344</v>
      </c>
      <c r="I3094" s="176" t="s">
        <v>11389</v>
      </c>
      <c r="J3094" s="176" t="s">
        <v>11389</v>
      </c>
      <c r="K3094" s="176" t="s">
        <v>11388</v>
      </c>
      <c r="L3094" s="8">
        <v>14</v>
      </c>
      <c r="M3094" s="116"/>
      <c r="P30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&lt;tr&gt;&lt;td&gt;62612-0450&lt;/td&gt;&lt;td&gt;Lindera benzoin, spicebush, 750mm - 900mm height, balled and burlapped&lt;/td&gt;&lt;td&gt;Each&lt;/td&gt;&lt;td&gt;LINDERA BENZOIN, SPICEBUSH, 30-INCH TO 36-INCH HEIGHT, BALLED AND BURLAPPED&lt;/td&gt;&lt;td&gt;EACH&lt;/td&gt;&lt;td&gt;0&lt;/td&gt;&lt;td&gt;3&lt;/td&gt;&lt;td&gt;N&lt;/td&gt;&lt;td&gt; &lt;/td&gt;&lt;td&gt;&lt;/td&gt;&lt;/tr&gt;</v>
      </c>
      <c r="Q3094" s="106" t="str">
        <f>IF(PayItems[[#This Row],[Date Added / Modified]]&gt;0,TEXT(PayItems[[#This Row],[Date Added / Modified]],"m/d/yyy"),"")</f>
        <v/>
      </c>
    </row>
    <row r="3095" spans="1:17" x14ac:dyDescent="0.2">
      <c r="A3095" s="6" t="s">
        <v>6492</v>
      </c>
      <c r="B3095" s="8" t="s">
        <v>6493</v>
      </c>
      <c r="C3095" s="6" t="s">
        <v>6</v>
      </c>
      <c r="D3095" s="8" t="s">
        <v>6494</v>
      </c>
      <c r="E3095" s="8" t="s">
        <v>59</v>
      </c>
      <c r="F3095" s="8">
        <v>0</v>
      </c>
      <c r="G3095" s="8">
        <v>3</v>
      </c>
      <c r="H3095" s="6" t="s">
        <v>344</v>
      </c>
      <c r="I3095" s="176" t="s">
        <v>11389</v>
      </c>
      <c r="J3095" s="176" t="s">
        <v>11389</v>
      </c>
      <c r="K3095" s="176" t="s">
        <v>11388</v>
      </c>
      <c r="L3095" s="8">
        <v>14</v>
      </c>
      <c r="M3095" s="116"/>
      <c r="P30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&lt;tr&gt;&lt;td&gt;62612-0500&lt;/td&gt;&lt;td&gt;Lindera benzoin, spicebush, 1050mm - 1200mm height, balled and burlapped&lt;/td&gt;&lt;td&gt;Each&lt;/td&gt;&lt;td&gt;LINDERA BENZOIN, SPICEBUSH, 42-INCH TO 48-INCH HEIGHT, BALLED AND BURLAPPED&lt;/td&gt;&lt;td&gt;EACH&lt;/td&gt;&lt;td&gt;0&lt;/td&gt;&lt;td&gt;3&lt;/td&gt;&lt;td&gt;N&lt;/td&gt;&lt;td&gt; &lt;/td&gt;&lt;td&gt;&lt;/td&gt;&lt;/tr&gt;</v>
      </c>
      <c r="Q3095" s="106" t="str">
        <f>IF(PayItems[[#This Row],[Date Added / Modified]]&gt;0,TEXT(PayItems[[#This Row],[Date Added / Modified]],"m/d/yyy"),"")</f>
        <v/>
      </c>
    </row>
    <row r="3096" spans="1:17" s="106" customFormat="1" x14ac:dyDescent="0.2">
      <c r="A3096" s="6" t="s">
        <v>6495</v>
      </c>
      <c r="B3096" s="11" t="s">
        <v>6496</v>
      </c>
      <c r="C3096" s="6" t="s">
        <v>6</v>
      </c>
      <c r="D3096" s="8" t="s">
        <v>6497</v>
      </c>
      <c r="E3096" s="8" t="s">
        <v>59</v>
      </c>
      <c r="F3096" s="8">
        <v>0</v>
      </c>
      <c r="G3096" s="8">
        <v>3</v>
      </c>
      <c r="H3096" s="6" t="s">
        <v>344</v>
      </c>
      <c r="I3096" s="176" t="s">
        <v>11389</v>
      </c>
      <c r="J3096" s="176" t="s">
        <v>11389</v>
      </c>
      <c r="K3096" s="176" t="s">
        <v>11388</v>
      </c>
      <c r="L3096" s="8">
        <v>14</v>
      </c>
      <c r="M3096" s="116"/>
      <c r="N3096" s="6"/>
      <c r="O3096" s="6"/>
      <c r="P30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&lt;tr&gt;&lt;td&gt;62612-0600&lt;/td&gt;&lt;td&gt;Lonicera involucrata, twinberry honeysuckle, 300mm to 450mm height, container grown&lt;/td&gt;&lt;td&gt;Each&lt;/td&gt;&lt;td&gt;LONICERA INVOLUCRATA, TWINBERRY HONEYSUCKLE, 12-INCH TO 18-INCH HEIGHT, CONTAINER GROWN&lt;/td&gt;&lt;td&gt;EACH&lt;/td&gt;&lt;td&gt;0&lt;/td&gt;&lt;td&gt;3&lt;/td&gt;&lt;td&gt;N&lt;/td&gt;&lt;td&gt; &lt;/td&gt;&lt;td&gt;&lt;/td&gt;&lt;/tr&gt;</v>
      </c>
      <c r="Q3096" s="106" t="str">
        <f>IF(PayItems[[#This Row],[Date Added / Modified]]&gt;0,TEXT(PayItems[[#This Row],[Date Added / Modified]],"m/d/yyy"),"")</f>
        <v/>
      </c>
    </row>
    <row r="3097" spans="1:17" x14ac:dyDescent="0.2">
      <c r="A3097" s="6" t="s">
        <v>6498</v>
      </c>
      <c r="B3097" s="8" t="s">
        <v>6499</v>
      </c>
      <c r="C3097" s="6" t="s">
        <v>6</v>
      </c>
      <c r="D3097" s="8" t="s">
        <v>6500</v>
      </c>
      <c r="E3097" s="8" t="s">
        <v>59</v>
      </c>
      <c r="F3097" s="8">
        <v>0</v>
      </c>
      <c r="G3097" s="8">
        <v>3</v>
      </c>
      <c r="H3097" s="6" t="s">
        <v>344</v>
      </c>
      <c r="I3097" s="176" t="s">
        <v>11389</v>
      </c>
      <c r="J3097" s="176" t="s">
        <v>11389</v>
      </c>
      <c r="K3097" s="176" t="s">
        <v>11388</v>
      </c>
      <c r="L3097" s="8">
        <v>14</v>
      </c>
      <c r="M3097" s="116"/>
      <c r="P30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&lt;tr&gt;&lt;td&gt;62613-0100&lt;/td&gt;&lt;td&gt;Magnolia grandifolora, southern magnolia, 35mm - 50mm caliper, balled and burlapped&lt;/td&gt;&lt;td&gt;Each&lt;/td&gt;&lt;td&gt;MAGNOLIA GRANDIFOLORA, SOUTHERN MAGNOLIA, 1 1/2-INCH TO 2-INCH CALIPER, BALLED AND BURLAPPED&lt;/td&gt;&lt;td&gt;EACH&lt;/td&gt;&lt;td&gt;0&lt;/td&gt;&lt;td&gt;3&lt;/td&gt;&lt;td&gt;N&lt;/td&gt;&lt;td&gt; &lt;/td&gt;&lt;td&gt;&lt;/td&gt;&lt;/tr&gt;</v>
      </c>
      <c r="Q3097" s="106" t="str">
        <f>IF(PayItems[[#This Row],[Date Added / Modified]]&gt;0,TEXT(PayItems[[#This Row],[Date Added / Modified]],"m/d/yyy"),"")</f>
        <v/>
      </c>
    </row>
    <row r="3098" spans="1:17" x14ac:dyDescent="0.2">
      <c r="A3098" s="6" t="s">
        <v>6501</v>
      </c>
      <c r="B3098" s="8" t="s">
        <v>6502</v>
      </c>
      <c r="C3098" s="6" t="s">
        <v>6</v>
      </c>
      <c r="D3098" s="8" t="s">
        <v>6503</v>
      </c>
      <c r="E3098" s="8" t="s">
        <v>59</v>
      </c>
      <c r="F3098" s="8">
        <v>0</v>
      </c>
      <c r="G3098" s="8">
        <v>3</v>
      </c>
      <c r="H3098" s="6" t="s">
        <v>344</v>
      </c>
      <c r="I3098" s="176" t="s">
        <v>11389</v>
      </c>
      <c r="J3098" s="176" t="s">
        <v>11389</v>
      </c>
      <c r="K3098" s="176" t="s">
        <v>11388</v>
      </c>
      <c r="L3098" s="8">
        <v>14</v>
      </c>
      <c r="M3098" s="116"/>
      <c r="P30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&lt;tr&gt;&lt;td&gt;62613-0150&lt;/td&gt;&lt;td&gt;Magnolia grandifolora, southern magnolia, 50mm - 65mm caliper, balled and burlapped&lt;/td&gt;&lt;td&gt;Each&lt;/td&gt;&lt;td&gt;MAGNOLIA GRANDIFOLORA, SOUTHERN MAGNOLIA, 2-INCH TO 2 1/2-INCH CALIPER, BALLED AND BURLAPPED&lt;/td&gt;&lt;td&gt;EACH&lt;/td&gt;&lt;td&gt;0&lt;/td&gt;&lt;td&gt;3&lt;/td&gt;&lt;td&gt;N&lt;/td&gt;&lt;td&gt; &lt;/td&gt;&lt;td&gt;&lt;/td&gt;&lt;/tr&gt;</v>
      </c>
      <c r="Q3098" s="106" t="str">
        <f>IF(PayItems[[#This Row],[Date Added / Modified]]&gt;0,TEXT(PayItems[[#This Row],[Date Added / Modified]],"m/d/yyy"),"")</f>
        <v/>
      </c>
    </row>
    <row r="3099" spans="1:17" x14ac:dyDescent="0.2">
      <c r="A3099" s="6" t="s">
        <v>6504</v>
      </c>
      <c r="B3099" s="8" t="s">
        <v>6505</v>
      </c>
      <c r="C3099" s="6" t="s">
        <v>6</v>
      </c>
      <c r="D3099" s="8" t="s">
        <v>6506</v>
      </c>
      <c r="E3099" s="8" t="s">
        <v>59</v>
      </c>
      <c r="F3099" s="8">
        <v>0</v>
      </c>
      <c r="G3099" s="8">
        <v>3</v>
      </c>
      <c r="H3099" s="6" t="s">
        <v>344</v>
      </c>
      <c r="I3099" s="176" t="s">
        <v>11389</v>
      </c>
      <c r="J3099" s="176" t="s">
        <v>11389</v>
      </c>
      <c r="K3099" s="176" t="s">
        <v>11388</v>
      </c>
      <c r="L3099" s="8">
        <v>14</v>
      </c>
      <c r="M3099" s="116"/>
      <c r="P30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&lt;tr&gt;&lt;td&gt;62613-0180&lt;/td&gt;&lt;td&gt;Mahonia aquifolium, Tall Oregon Grape, 1 gallon&lt;/td&gt;&lt;td&gt;Each&lt;/td&gt;&lt;td&gt;MAHONIA AQUIFOLIUM, TALL OREGON GRAPE, 1 GALLON&lt;/td&gt;&lt;td&gt;EACH&lt;/td&gt;&lt;td&gt;0&lt;/td&gt;&lt;td&gt;3&lt;/td&gt;&lt;td&gt;N&lt;/td&gt;&lt;td&gt; &lt;/td&gt;&lt;td&gt;&lt;/td&gt;&lt;/tr&gt;</v>
      </c>
      <c r="Q3099" s="106" t="str">
        <f>IF(PayItems[[#This Row],[Date Added / Modified]]&gt;0,TEXT(PayItems[[#This Row],[Date Added / Modified]],"m/d/yyy"),"")</f>
        <v/>
      </c>
    </row>
    <row r="3100" spans="1:17" x14ac:dyDescent="0.2">
      <c r="A3100" s="6" t="s">
        <v>6507</v>
      </c>
      <c r="B3100" s="8" t="s">
        <v>6508</v>
      </c>
      <c r="C3100" s="6" t="s">
        <v>6</v>
      </c>
      <c r="D3100" s="8" t="s">
        <v>6509</v>
      </c>
      <c r="E3100" s="8" t="s">
        <v>59</v>
      </c>
      <c r="F3100" s="8">
        <v>0</v>
      </c>
      <c r="G3100" s="8">
        <v>3</v>
      </c>
      <c r="H3100" s="6" t="s">
        <v>344</v>
      </c>
      <c r="I3100" s="176" t="s">
        <v>11389</v>
      </c>
      <c r="J3100" s="176" t="s">
        <v>11389</v>
      </c>
      <c r="K3100" s="176" t="s">
        <v>11388</v>
      </c>
      <c r="L3100" s="8">
        <v>14</v>
      </c>
      <c r="M3100" s="116"/>
      <c r="P31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&lt;tr&gt;&lt;td&gt;62613-0200&lt;/td&gt;&lt;td&gt;Malus, sugar thyme crabapple, 35mm - 50mm caliper, balled and burlapped&lt;/td&gt;&lt;td&gt;Each&lt;/td&gt;&lt;td&gt;MALUS, SUGAR THYME CRABAPPLE, 1 1/2-INCH TO 2-INCH CALIPER, BALLED AND BURLAPPED&lt;/td&gt;&lt;td&gt;EACH&lt;/td&gt;&lt;td&gt;0&lt;/td&gt;&lt;td&gt;3&lt;/td&gt;&lt;td&gt;N&lt;/td&gt;&lt;td&gt; &lt;/td&gt;&lt;td&gt;&lt;/td&gt;&lt;/tr&gt;</v>
      </c>
      <c r="Q3100" s="106" t="str">
        <f>IF(PayItems[[#This Row],[Date Added / Modified]]&gt;0,TEXT(PayItems[[#This Row],[Date Added / Modified]],"m/d/yyy"),"")</f>
        <v/>
      </c>
    </row>
    <row r="3101" spans="1:17" x14ac:dyDescent="0.2">
      <c r="A3101" s="6" t="s">
        <v>6510</v>
      </c>
      <c r="B3101" s="8" t="s">
        <v>6511</v>
      </c>
      <c r="C3101" s="6" t="s">
        <v>6</v>
      </c>
      <c r="D3101" s="8" t="s">
        <v>6512</v>
      </c>
      <c r="E3101" s="8" t="s">
        <v>59</v>
      </c>
      <c r="F3101" s="8">
        <v>0</v>
      </c>
      <c r="G3101" s="8">
        <v>3</v>
      </c>
      <c r="H3101" s="6" t="s">
        <v>344</v>
      </c>
      <c r="I3101" s="176" t="s">
        <v>11389</v>
      </c>
      <c r="J3101" s="176" t="s">
        <v>11389</v>
      </c>
      <c r="K3101" s="176" t="s">
        <v>11388</v>
      </c>
      <c r="L3101" s="8">
        <v>14</v>
      </c>
      <c r="M3101" s="116"/>
      <c r="P31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&lt;tr&gt;&lt;td&gt;62613-0250&lt;/td&gt;&lt;td&gt;Malus, indian magic crabapple, 35mm - 50mm caliper, balled and burlapped&lt;/td&gt;&lt;td&gt;Each&lt;/td&gt;&lt;td&gt;MALUS, INDIAN MAGIC CRABAPPLE, 1 1/2-INCH TO 2-INCH CALIPER, BALLED AND BURLAPPED&lt;/td&gt;&lt;td&gt;EACH&lt;/td&gt;&lt;td&gt;0&lt;/td&gt;&lt;td&gt;3&lt;/td&gt;&lt;td&gt;N&lt;/td&gt;&lt;td&gt; &lt;/td&gt;&lt;td&gt;&lt;/td&gt;&lt;/tr&gt;</v>
      </c>
      <c r="Q3101" s="106" t="str">
        <f>IF(PayItems[[#This Row],[Date Added / Modified]]&gt;0,TEXT(PayItems[[#This Row],[Date Added / Modified]],"m/d/yyy"),"")</f>
        <v/>
      </c>
    </row>
    <row r="3102" spans="1:17" x14ac:dyDescent="0.2">
      <c r="A3102" s="6" t="s">
        <v>6513</v>
      </c>
      <c r="B3102" s="8" t="s">
        <v>6514</v>
      </c>
      <c r="C3102" s="6" t="s">
        <v>6</v>
      </c>
      <c r="D3102" s="8" t="s">
        <v>6515</v>
      </c>
      <c r="E3102" s="8" t="s">
        <v>59</v>
      </c>
      <c r="F3102" s="8">
        <v>0</v>
      </c>
      <c r="G3102" s="8">
        <v>3</v>
      </c>
      <c r="H3102" s="6" t="s">
        <v>344</v>
      </c>
      <c r="I3102" s="176" t="s">
        <v>11389</v>
      </c>
      <c r="J3102" s="176" t="s">
        <v>11389</v>
      </c>
      <c r="K3102" s="176" t="s">
        <v>11388</v>
      </c>
      <c r="L3102" s="8">
        <v>14</v>
      </c>
      <c r="M3102" s="116"/>
      <c r="P31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&lt;tr&gt;&lt;td&gt;62613-0300&lt;/td&gt;&lt;td&gt;Malus, professor sprenger crabapple, 35mm - 50mm caliper, balled and burlapped&lt;/td&gt;&lt;td&gt;Each&lt;/td&gt;&lt;td&gt;MALUS, PROFESSOR SPRENGER CRABAPPLE, 1 1/2-INCH TO 2-INCH CALIPER, BALLED AND BURLAPPED&lt;/td&gt;&lt;td&gt;EACH&lt;/td&gt;&lt;td&gt;0&lt;/td&gt;&lt;td&gt;3&lt;/td&gt;&lt;td&gt;N&lt;/td&gt;&lt;td&gt; &lt;/td&gt;&lt;td&gt;&lt;/td&gt;&lt;/tr&gt;</v>
      </c>
      <c r="Q3102" s="106" t="str">
        <f>IF(PayItems[[#This Row],[Date Added / Modified]]&gt;0,TEXT(PayItems[[#This Row],[Date Added / Modified]],"m/d/yyy"),"")</f>
        <v/>
      </c>
    </row>
    <row r="3103" spans="1:17" x14ac:dyDescent="0.2">
      <c r="A3103" s="6" t="s">
        <v>6516</v>
      </c>
      <c r="B3103" s="8" t="s">
        <v>6517</v>
      </c>
      <c r="C3103" s="6" t="s">
        <v>6</v>
      </c>
      <c r="D3103" s="8" t="s">
        <v>6518</v>
      </c>
      <c r="E3103" s="8" t="s">
        <v>59</v>
      </c>
      <c r="F3103" s="8">
        <v>0</v>
      </c>
      <c r="G3103" s="8">
        <v>3</v>
      </c>
      <c r="H3103" s="6" t="s">
        <v>344</v>
      </c>
      <c r="I3103" s="176" t="s">
        <v>11389</v>
      </c>
      <c r="J3103" s="176" t="s">
        <v>11389</v>
      </c>
      <c r="K3103" s="176" t="s">
        <v>11388</v>
      </c>
      <c r="L3103" s="8">
        <v>14</v>
      </c>
      <c r="M3103" s="116"/>
      <c r="P31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&lt;tr&gt;&lt;td&gt;62613-0350&lt;/td&gt;&lt;td&gt;Myrica pennsylvanica, northern bayberry, 600mm - 750mm height, balled and burlapped&lt;/td&gt;&lt;td&gt;Each&lt;/td&gt;&lt;td&gt;MYRICA PENNSYLVANICA, NORTHERN BAYBERRY, 24-INCH TO 30-INCH HEIGHT, BALLED AND BURLAPPED&lt;/td&gt;&lt;td&gt;EACH&lt;/td&gt;&lt;td&gt;0&lt;/td&gt;&lt;td&gt;3&lt;/td&gt;&lt;td&gt;N&lt;/td&gt;&lt;td&gt; &lt;/td&gt;&lt;td&gt;&lt;/td&gt;&lt;/tr&gt;</v>
      </c>
      <c r="Q3103" s="106" t="str">
        <f>IF(PayItems[[#This Row],[Date Added / Modified]]&gt;0,TEXT(PayItems[[#This Row],[Date Added / Modified]],"m/d/yyy"),"")</f>
        <v/>
      </c>
    </row>
    <row r="3104" spans="1:17" x14ac:dyDescent="0.2">
      <c r="A3104" s="6" t="s">
        <v>6519</v>
      </c>
      <c r="B3104" s="8" t="s">
        <v>6520</v>
      </c>
      <c r="C3104" s="6" t="s">
        <v>6</v>
      </c>
      <c r="D3104" s="8" t="s">
        <v>6521</v>
      </c>
      <c r="E3104" s="8" t="s">
        <v>59</v>
      </c>
      <c r="F3104" s="8">
        <v>0</v>
      </c>
      <c r="G3104" s="8">
        <v>3</v>
      </c>
      <c r="H3104" s="6" t="s">
        <v>344</v>
      </c>
      <c r="I3104" s="176" t="s">
        <v>11389</v>
      </c>
      <c r="J3104" s="176" t="s">
        <v>11389</v>
      </c>
      <c r="K3104" s="176" t="s">
        <v>11388</v>
      </c>
      <c r="L3104" s="8">
        <v>14</v>
      </c>
      <c r="M3104" s="116"/>
      <c r="P31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&lt;tr&gt;&lt;td&gt;62613-0400&lt;/td&gt;&lt;td&gt;Myrica pennsylvanica, northern bayberry, 750mm - 900mm height, balled and burlapped&lt;/td&gt;&lt;td&gt;Each&lt;/td&gt;&lt;td&gt;MYRICA PENNSYLVANICA, NORTHERN BAYBERRY, 30-INCH TO 36-INCH HEIGHT, BALLED AND BURLAPPED&lt;/td&gt;&lt;td&gt;EACH&lt;/td&gt;&lt;td&gt;0&lt;/td&gt;&lt;td&gt;3&lt;/td&gt;&lt;td&gt;N&lt;/td&gt;&lt;td&gt; &lt;/td&gt;&lt;td&gt;&lt;/td&gt;&lt;/tr&gt;</v>
      </c>
      <c r="Q3104" s="106" t="str">
        <f>IF(PayItems[[#This Row],[Date Added / Modified]]&gt;0,TEXT(PayItems[[#This Row],[Date Added / Modified]],"m/d/yyy"),"")</f>
        <v/>
      </c>
    </row>
    <row r="3105" spans="1:17" x14ac:dyDescent="0.2">
      <c r="A3105" s="6" t="s">
        <v>6522</v>
      </c>
      <c r="B3105" s="8" t="s">
        <v>6523</v>
      </c>
      <c r="C3105" s="6" t="s">
        <v>6</v>
      </c>
      <c r="D3105" s="8" t="s">
        <v>6524</v>
      </c>
      <c r="E3105" s="8" t="s">
        <v>59</v>
      </c>
      <c r="F3105" s="8">
        <v>0</v>
      </c>
      <c r="G3105" s="8">
        <v>3</v>
      </c>
      <c r="H3105" s="6" t="s">
        <v>344</v>
      </c>
      <c r="I3105" s="176" t="s">
        <v>11389</v>
      </c>
      <c r="J3105" s="176" t="s">
        <v>11389</v>
      </c>
      <c r="K3105" s="176" t="s">
        <v>11388</v>
      </c>
      <c r="L3105" s="8">
        <v>14</v>
      </c>
      <c r="M3105" s="116"/>
      <c r="P31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&lt;tr&gt;&lt;td&gt;62613-0450&lt;/td&gt;&lt;td&gt;Magnolia virginiana, sweet bay magnolia, 20mm - 35mm caliper, balled and burlapped&lt;/td&gt;&lt;td&gt;Each&lt;/td&gt;&lt;td&gt;MAGNOLIA VIRGINIANA, SWEET BAY MAGNOLIA, 1-INCH TO 1 1/2-INCH CALIPER, BALLED AND BURLAPPED&lt;/td&gt;&lt;td&gt;EACH&lt;/td&gt;&lt;td&gt;0&lt;/td&gt;&lt;td&gt;3&lt;/td&gt;&lt;td&gt;N&lt;/td&gt;&lt;td&gt; &lt;/td&gt;&lt;td&gt;&lt;/td&gt;&lt;/tr&gt;</v>
      </c>
      <c r="Q3105" s="106" t="str">
        <f>IF(PayItems[[#This Row],[Date Added / Modified]]&gt;0,TEXT(PayItems[[#This Row],[Date Added / Modified]],"m/d/yyy"),"")</f>
        <v/>
      </c>
    </row>
    <row r="3106" spans="1:17" x14ac:dyDescent="0.2">
      <c r="A3106" s="6" t="s">
        <v>6525</v>
      </c>
      <c r="B3106" s="8" t="s">
        <v>6526</v>
      </c>
      <c r="C3106" s="6" t="s">
        <v>6</v>
      </c>
      <c r="D3106" s="8" t="s">
        <v>6527</v>
      </c>
      <c r="E3106" s="8" t="s">
        <v>59</v>
      </c>
      <c r="F3106" s="8">
        <v>0</v>
      </c>
      <c r="G3106" s="8">
        <v>3</v>
      </c>
      <c r="H3106" s="6" t="s">
        <v>344</v>
      </c>
      <c r="I3106" s="176" t="s">
        <v>11389</v>
      </c>
      <c r="J3106" s="176" t="s">
        <v>11389</v>
      </c>
      <c r="K3106" s="176" t="s">
        <v>11388</v>
      </c>
      <c r="L3106" s="8">
        <v>14</v>
      </c>
      <c r="M3106" s="116"/>
      <c r="P31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&lt;tr&gt;&lt;td&gt;62613-0500&lt;/td&gt;&lt;td&gt;Magnolia virginiana, sweet bay magnolia, 1500mm - 1800mm height, balled and burlapped&lt;/td&gt;&lt;td&gt;Each&lt;/td&gt;&lt;td&gt;MAGNOLIA VIRGINIANA, SWEET BAY MAGNOLIA, 60-INCH TO 72-INCH HEIGHT, BALLED AND BURLAPPED&lt;/td&gt;&lt;td&gt;EACH&lt;/td&gt;&lt;td&gt;0&lt;/td&gt;&lt;td&gt;3&lt;/td&gt;&lt;td&gt;N&lt;/td&gt;&lt;td&gt; &lt;/td&gt;&lt;td&gt;&lt;/td&gt;&lt;/tr&gt;</v>
      </c>
      <c r="Q3106" s="106" t="str">
        <f>IF(PayItems[[#This Row],[Date Added / Modified]]&gt;0,TEXT(PayItems[[#This Row],[Date Added / Modified]],"m/d/yyy"),"")</f>
        <v/>
      </c>
    </row>
    <row r="3107" spans="1:17" x14ac:dyDescent="0.2">
      <c r="A3107" s="6" t="s">
        <v>6528</v>
      </c>
      <c r="B3107" s="8" t="s">
        <v>6529</v>
      </c>
      <c r="C3107" s="6" t="s">
        <v>6</v>
      </c>
      <c r="D3107" s="8" t="s">
        <v>6530</v>
      </c>
      <c r="E3107" s="8" t="s">
        <v>59</v>
      </c>
      <c r="F3107" s="8">
        <v>0</v>
      </c>
      <c r="G3107" s="8">
        <v>3</v>
      </c>
      <c r="H3107" s="6" t="s">
        <v>344</v>
      </c>
      <c r="I3107" s="176" t="s">
        <v>11389</v>
      </c>
      <c r="J3107" s="176" t="s">
        <v>11389</v>
      </c>
      <c r="K3107" s="176" t="s">
        <v>11388</v>
      </c>
      <c r="L3107" s="8">
        <v>14</v>
      </c>
      <c r="M3107" s="116"/>
      <c r="P31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&lt;tr&gt;&lt;td&gt;62613-0550&lt;/td&gt;&lt;td&gt;Malus, harvest gold crabapple, 35mm - 50mm caliper, balled and burlapped&lt;/td&gt;&lt;td&gt;Each&lt;/td&gt;&lt;td&gt;MALUS, HARVEST GOLD CRABAPPLE, 1 1/2-INCH TO 2-INCH CALIPER, BALLED AND BURLAPPED&lt;/td&gt;&lt;td&gt;EACH&lt;/td&gt;&lt;td&gt;0&lt;/td&gt;&lt;td&gt;3&lt;/td&gt;&lt;td&gt;N&lt;/td&gt;&lt;td&gt; &lt;/td&gt;&lt;td&gt;&lt;/td&gt;&lt;/tr&gt;</v>
      </c>
      <c r="Q3107" s="106" t="str">
        <f>IF(PayItems[[#This Row],[Date Added / Modified]]&gt;0,TEXT(PayItems[[#This Row],[Date Added / Modified]],"m/d/yyy"),"")</f>
        <v/>
      </c>
    </row>
    <row r="3108" spans="1:17" x14ac:dyDescent="0.2">
      <c r="A3108" s="6" t="s">
        <v>6531</v>
      </c>
      <c r="B3108" s="8" t="s">
        <v>6532</v>
      </c>
      <c r="C3108" s="6" t="s">
        <v>6</v>
      </c>
      <c r="D3108" s="8" t="s">
        <v>6533</v>
      </c>
      <c r="E3108" s="8" t="s">
        <v>59</v>
      </c>
      <c r="F3108" s="8">
        <v>0</v>
      </c>
      <c r="G3108" s="8">
        <v>3</v>
      </c>
      <c r="H3108" s="6" t="s">
        <v>344</v>
      </c>
      <c r="I3108" s="176" t="s">
        <v>11389</v>
      </c>
      <c r="J3108" s="176" t="s">
        <v>11389</v>
      </c>
      <c r="K3108" s="176" t="s">
        <v>11388</v>
      </c>
      <c r="L3108" s="8">
        <v>14</v>
      </c>
      <c r="M3108" s="116"/>
      <c r="P31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&lt;tr&gt;&lt;td&gt;62613-0600&lt;/td&gt;&lt;td&gt;Mahonia repens, creeping barberry, 1 gallon&lt;/td&gt;&lt;td&gt;Each&lt;/td&gt;&lt;td&gt;MAHONIA REPENS, CREEPING BARBERRY, 1 GALLON&lt;/td&gt;&lt;td&gt;EACH&lt;/td&gt;&lt;td&gt;0&lt;/td&gt;&lt;td&gt;3&lt;/td&gt;&lt;td&gt;N&lt;/td&gt;&lt;td&gt; &lt;/td&gt;&lt;td&gt;&lt;/td&gt;&lt;/tr&gt;</v>
      </c>
      <c r="Q3108" s="106" t="str">
        <f>IF(PayItems[[#This Row],[Date Added / Modified]]&gt;0,TEXT(PayItems[[#This Row],[Date Added / Modified]],"m/d/yyy"),"")</f>
        <v/>
      </c>
    </row>
    <row r="3109" spans="1:17" x14ac:dyDescent="0.2">
      <c r="A3109" s="106" t="s">
        <v>11274</v>
      </c>
      <c r="B3109" s="45" t="s">
        <v>11287</v>
      </c>
      <c r="C3109" s="106" t="s">
        <v>6</v>
      </c>
      <c r="D3109" s="45" t="s">
        <v>11288</v>
      </c>
      <c r="E3109" s="45" t="s">
        <v>59</v>
      </c>
      <c r="F3109" s="45">
        <v>0</v>
      </c>
      <c r="G3109" s="45">
        <v>3</v>
      </c>
      <c r="H3109" s="106" t="s">
        <v>344</v>
      </c>
      <c r="I3109" s="176" t="s">
        <v>11389</v>
      </c>
      <c r="J3109" s="176" t="s">
        <v>11389</v>
      </c>
      <c r="K3109" s="176" t="s">
        <v>11388</v>
      </c>
      <c r="L3109" s="45">
        <v>14</v>
      </c>
      <c r="M3109" s="116">
        <v>44179</v>
      </c>
      <c r="N3109" s="106" t="s">
        <v>9977</v>
      </c>
      <c r="O3109" s="106"/>
      <c r="P3109" s="117"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&lt;tr&gt;&lt;td&gt;62613-0650&lt;/td&gt;&lt;td&gt;Mimulus cardinalis, scarlet monkeyflower, 4 liter, container grown&lt;/td&gt;&lt;td&gt;Each&lt;/td&gt;&lt;td&gt;MIMULUS CARDINALIS, SCARLET MONKEYFLOWER, 1 GALLON, CONTAINER GROWN&lt;/td&gt;&lt;td&gt;EACH&lt;/td&gt;&lt;td&gt;0&lt;/td&gt;&lt;td&gt;3&lt;/td&gt;&lt;td&gt;N&lt;/td&gt;&lt;td&gt;12/14/2020&lt;/td&gt;&lt;td&gt;&lt;/td&gt;&lt;/tr&gt;</v>
      </c>
      <c r="Q3109" s="168" t="str">
        <f>IF(PayItems[[#This Row],[Date Added / Modified]]&gt;0,TEXT(PayItems[[#This Row],[Date Added / Modified]],"m/d/yyy"),"")</f>
        <v>12/14/2020</v>
      </c>
    </row>
    <row r="3110" spans="1:17" x14ac:dyDescent="0.2">
      <c r="A3110" s="6" t="s">
        <v>6534</v>
      </c>
      <c r="B3110" s="8" t="s">
        <v>6535</v>
      </c>
      <c r="C3110" s="6" t="s">
        <v>6</v>
      </c>
      <c r="D3110" s="8" t="s">
        <v>6536</v>
      </c>
      <c r="E3110" s="8" t="s">
        <v>59</v>
      </c>
      <c r="F3110" s="8">
        <v>0</v>
      </c>
      <c r="G3110" s="8">
        <v>3</v>
      </c>
      <c r="H3110" s="6" t="s">
        <v>344</v>
      </c>
      <c r="I3110" s="176" t="s">
        <v>11389</v>
      </c>
      <c r="J3110" s="176" t="s">
        <v>11389</v>
      </c>
      <c r="K3110" s="176" t="s">
        <v>11388</v>
      </c>
      <c r="L3110" s="8">
        <v>14</v>
      </c>
      <c r="M3110" s="116"/>
      <c r="P31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&lt;tr&gt;&lt;td&gt;62614-0100&lt;/td&gt;&lt;td&gt;Nyssa sylvatica, black gum, 20mm - 35mm caliper, balled and burlapped&lt;/td&gt;&lt;td&gt;Each&lt;/td&gt;&lt;td&gt;NYSSA SYLVATICA, BLACK GUM, 1-INCH TO 1 1/2-INCH CALIPER, BALLED AND BURLAPPED&lt;/td&gt;&lt;td&gt;EACH&lt;/td&gt;&lt;td&gt;0&lt;/td&gt;&lt;td&gt;3&lt;/td&gt;&lt;td&gt;N&lt;/td&gt;&lt;td&gt; &lt;/td&gt;&lt;td&gt;&lt;/td&gt;&lt;/tr&gt;</v>
      </c>
      <c r="Q3110" s="106" t="str">
        <f>IF(PayItems[[#This Row],[Date Added / Modified]]&gt;0,TEXT(PayItems[[#This Row],[Date Added / Modified]],"m/d/yyy"),"")</f>
        <v/>
      </c>
    </row>
    <row r="3111" spans="1:17" x14ac:dyDescent="0.2">
      <c r="A3111" s="6" t="s">
        <v>6537</v>
      </c>
      <c r="B3111" s="8" t="s">
        <v>6538</v>
      </c>
      <c r="C3111" s="6" t="s">
        <v>6</v>
      </c>
      <c r="D3111" s="8" t="s">
        <v>6539</v>
      </c>
      <c r="E3111" s="8" t="s">
        <v>59</v>
      </c>
      <c r="F3111" s="8">
        <v>0</v>
      </c>
      <c r="G3111" s="8">
        <v>3</v>
      </c>
      <c r="H3111" s="6" t="s">
        <v>344</v>
      </c>
      <c r="I3111" s="176" t="s">
        <v>11389</v>
      </c>
      <c r="J3111" s="176" t="s">
        <v>11389</v>
      </c>
      <c r="K3111" s="176" t="s">
        <v>11388</v>
      </c>
      <c r="L3111" s="8">
        <v>14</v>
      </c>
      <c r="M3111" s="116"/>
      <c r="P31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&lt;tr&gt;&lt;td&gt;62614-0150&lt;/td&gt;&lt;td&gt;Nyssa sylvatica, black gum, 35mm - 50mm caliper, balled and burlapped&lt;/td&gt;&lt;td&gt;Each&lt;/td&gt;&lt;td&gt;NYSSA SYLVATICA, BLACK GUM, 1 1/2-INCH TO 2-INCH CALIPER, BALLED AND BURLAPPED&lt;/td&gt;&lt;td&gt;EACH&lt;/td&gt;&lt;td&gt;0&lt;/td&gt;&lt;td&gt;3&lt;/td&gt;&lt;td&gt;N&lt;/td&gt;&lt;td&gt; &lt;/td&gt;&lt;td&gt;&lt;/td&gt;&lt;/tr&gt;</v>
      </c>
      <c r="Q3111" s="106" t="str">
        <f>IF(PayItems[[#This Row],[Date Added / Modified]]&gt;0,TEXT(PayItems[[#This Row],[Date Added / Modified]],"m/d/yyy"),"")</f>
        <v/>
      </c>
    </row>
    <row r="3112" spans="1:17" x14ac:dyDescent="0.2">
      <c r="A3112" s="6" t="s">
        <v>6540</v>
      </c>
      <c r="B3112" s="8" t="s">
        <v>6541</v>
      </c>
      <c r="C3112" s="6" t="s">
        <v>6</v>
      </c>
      <c r="D3112" s="8" t="s">
        <v>6542</v>
      </c>
      <c r="E3112" s="8" t="s">
        <v>59</v>
      </c>
      <c r="F3112" s="8">
        <v>0</v>
      </c>
      <c r="G3112" s="8">
        <v>3</v>
      </c>
      <c r="H3112" s="6" t="s">
        <v>344</v>
      </c>
      <c r="I3112" s="176" t="s">
        <v>11389</v>
      </c>
      <c r="J3112" s="176" t="s">
        <v>11389</v>
      </c>
      <c r="K3112" s="176" t="s">
        <v>11388</v>
      </c>
      <c r="L3112" s="8">
        <v>14</v>
      </c>
      <c r="M3112" s="116"/>
      <c r="P31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&lt;tr&gt;&lt;td&gt;62614-0200&lt;/td&gt;&lt;td&gt;Nyssa sylvatica, black gum, 50mm - 65mm caliper, balled and burlapped&lt;/td&gt;&lt;td&gt;Each&lt;/td&gt;&lt;td&gt;NYSSA SYLVATICA, BLACK GUM, 2-INCH TO 2 1/2-INCH CALIPER, BALLED AND BURLAPPED&lt;/td&gt;&lt;td&gt;EACH&lt;/td&gt;&lt;td&gt;0&lt;/td&gt;&lt;td&gt;3&lt;/td&gt;&lt;td&gt;N&lt;/td&gt;&lt;td&gt; &lt;/td&gt;&lt;td&gt;&lt;/td&gt;&lt;/tr&gt;</v>
      </c>
      <c r="Q3112" s="106" t="str">
        <f>IF(PayItems[[#This Row],[Date Added / Modified]]&gt;0,TEXT(PayItems[[#This Row],[Date Added / Modified]],"m/d/yyy"),"")</f>
        <v/>
      </c>
    </row>
    <row r="3113" spans="1:17" x14ac:dyDescent="0.2">
      <c r="A3113" s="6" t="s">
        <v>6543</v>
      </c>
      <c r="B3113" s="8" t="s">
        <v>11402</v>
      </c>
      <c r="C3113" s="6" t="s">
        <v>6</v>
      </c>
      <c r="D3113" s="8" t="s">
        <v>11403</v>
      </c>
      <c r="E3113" s="8" t="s">
        <v>59</v>
      </c>
      <c r="F3113" s="8">
        <v>0</v>
      </c>
      <c r="G3113" s="8">
        <v>3</v>
      </c>
      <c r="H3113" s="6" t="s">
        <v>344</v>
      </c>
      <c r="I3113" s="176" t="s">
        <v>11389</v>
      </c>
      <c r="J3113" s="176" t="s">
        <v>11389</v>
      </c>
      <c r="K3113" s="176" t="s">
        <v>11388</v>
      </c>
      <c r="L3113" s="8">
        <v>14</v>
      </c>
      <c r="M3113" s="116"/>
      <c r="P31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&lt;tr&gt;&lt;td&gt;62614-0250&lt;/td&gt;&lt;td&gt;Narcissus pseudonarcissus, daffodil variety king alfred, 300mm - 450mm height, container grown&lt;/td&gt;&lt;td&gt;Each&lt;/td&gt;&lt;td&gt;NARCISSUS PSEUDONARCISSUS, DAFFODIL VARIETY KING ALFRED, 12-INCH TO 18-INCH HEIGHT, CONTAINER GROWN&lt;/td&gt;&lt;td&gt;EACH&lt;/td&gt;&lt;td&gt;0&lt;/td&gt;&lt;td&gt;3&lt;/td&gt;&lt;td&gt;N&lt;/td&gt;&lt;td&gt; &lt;/td&gt;&lt;td&gt;&lt;/td&gt;&lt;/tr&gt;</v>
      </c>
      <c r="Q3113" s="106" t="str">
        <f>IF(PayItems[[#This Row],[Date Added / Modified]]&gt;0,TEXT(PayItems[[#This Row],[Date Added / Modified]],"m/d/yyy"),"")</f>
        <v/>
      </c>
    </row>
    <row r="3114" spans="1:17" x14ac:dyDescent="0.2">
      <c r="A3114" s="6" t="s">
        <v>6544</v>
      </c>
      <c r="B3114" s="8" t="s">
        <v>6545</v>
      </c>
      <c r="C3114" s="6" t="s">
        <v>6</v>
      </c>
      <c r="D3114" s="8" t="s">
        <v>6546</v>
      </c>
      <c r="E3114" s="8" t="s">
        <v>59</v>
      </c>
      <c r="F3114" s="8">
        <v>0</v>
      </c>
      <c r="G3114" s="8">
        <v>3</v>
      </c>
      <c r="H3114" s="6" t="s">
        <v>344</v>
      </c>
      <c r="I3114" s="176" t="s">
        <v>11389</v>
      </c>
      <c r="J3114" s="176" t="s">
        <v>11389</v>
      </c>
      <c r="K3114" s="176" t="s">
        <v>11388</v>
      </c>
      <c r="L3114" s="8">
        <v>14</v>
      </c>
      <c r="M3114" s="116"/>
      <c r="P31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&lt;tr&gt;&lt;td&gt;62615-0100&lt;/td&gt;&lt;td&gt;Oxydendrum arborum, sourwood, 20mm - 35mm caliper, container grown&lt;/td&gt;&lt;td&gt;Each&lt;/td&gt;&lt;td&gt;OXYDENDRUM ARBORUM, SOURWOOD, 1-INCH TO 1 1/2-INCH CALIPER, CONTAINER GROWN&lt;/td&gt;&lt;td&gt;EACH&lt;/td&gt;&lt;td&gt;0&lt;/td&gt;&lt;td&gt;3&lt;/td&gt;&lt;td&gt;N&lt;/td&gt;&lt;td&gt; &lt;/td&gt;&lt;td&gt;&lt;/td&gt;&lt;/tr&gt;</v>
      </c>
      <c r="Q3114" s="106" t="str">
        <f>IF(PayItems[[#This Row],[Date Added / Modified]]&gt;0,TEXT(PayItems[[#This Row],[Date Added / Modified]],"m/d/yyy"),"")</f>
        <v/>
      </c>
    </row>
    <row r="3115" spans="1:17" x14ac:dyDescent="0.2">
      <c r="A3115" s="6" t="s">
        <v>6547</v>
      </c>
      <c r="B3115" s="8" t="s">
        <v>6548</v>
      </c>
      <c r="C3115" s="6" t="s">
        <v>6</v>
      </c>
      <c r="D3115" s="8" t="s">
        <v>6549</v>
      </c>
      <c r="E3115" s="8" t="s">
        <v>59</v>
      </c>
      <c r="F3115" s="8">
        <v>0</v>
      </c>
      <c r="G3115" s="8">
        <v>3</v>
      </c>
      <c r="H3115" s="6" t="s">
        <v>344</v>
      </c>
      <c r="I3115" s="176" t="s">
        <v>11389</v>
      </c>
      <c r="J3115" s="176" t="s">
        <v>11389</v>
      </c>
      <c r="K3115" s="176" t="s">
        <v>11388</v>
      </c>
      <c r="L3115" s="8">
        <v>14</v>
      </c>
      <c r="M3115" s="116"/>
      <c r="P31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&lt;tr&gt;&lt;td&gt;62615-0150&lt;/td&gt;&lt;td&gt;Oxydendrum arborum, sourwood, 35mm - 50mm caliper, container grown&lt;/td&gt;&lt;td&gt;Each&lt;/td&gt;&lt;td&gt;OXYDENDRUM ARBORUM, SOURWOOD, 1 1/2-INCH TO 2-INCH CALIPER, CONTAINER GROWN&lt;/td&gt;&lt;td&gt;EACH&lt;/td&gt;&lt;td&gt;0&lt;/td&gt;&lt;td&gt;3&lt;/td&gt;&lt;td&gt;N&lt;/td&gt;&lt;td&gt; &lt;/td&gt;&lt;td&gt;&lt;/td&gt;&lt;/tr&gt;</v>
      </c>
      <c r="Q3115" s="106" t="str">
        <f>IF(PayItems[[#This Row],[Date Added / Modified]]&gt;0,TEXT(PayItems[[#This Row],[Date Added / Modified]],"m/d/yyy"),"")</f>
        <v/>
      </c>
    </row>
    <row r="3116" spans="1:17" x14ac:dyDescent="0.2">
      <c r="A3116" s="6" t="s">
        <v>6550</v>
      </c>
      <c r="B3116" s="8" t="s">
        <v>6551</v>
      </c>
      <c r="C3116" s="6" t="s">
        <v>6</v>
      </c>
      <c r="D3116" s="8" t="s">
        <v>6552</v>
      </c>
      <c r="E3116" s="8" t="s">
        <v>59</v>
      </c>
      <c r="F3116" s="8">
        <v>0</v>
      </c>
      <c r="G3116" s="8">
        <v>3</v>
      </c>
      <c r="H3116" s="6" t="s">
        <v>344</v>
      </c>
      <c r="I3116" s="176" t="s">
        <v>11389</v>
      </c>
      <c r="J3116" s="176" t="s">
        <v>11389</v>
      </c>
      <c r="K3116" s="176" t="s">
        <v>11388</v>
      </c>
      <c r="L3116" s="8">
        <v>14</v>
      </c>
      <c r="M3116" s="116"/>
      <c r="P31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&lt;tr&gt;&lt;td&gt;62616-0100&lt;/td&gt;&lt;td&gt;Pinus thunbergii, japanese black pine, 1500mm - 1800mm height, balled and burlapped&lt;/td&gt;&lt;td&gt;Each&lt;/td&gt;&lt;td&gt;PINUS THUNBERGII, JAPANESE BLACK PINE, 60-INCH TO 72-INCH HEIGHT, BALLED AND BURLAPPED&lt;/td&gt;&lt;td&gt;EACH&lt;/td&gt;&lt;td&gt;0&lt;/td&gt;&lt;td&gt;3&lt;/td&gt;&lt;td&gt;N&lt;/td&gt;&lt;td&gt; &lt;/td&gt;&lt;td&gt;&lt;/td&gt;&lt;/tr&gt;</v>
      </c>
      <c r="Q3116" s="106" t="str">
        <f>IF(PayItems[[#This Row],[Date Added / Modified]]&gt;0,TEXT(PayItems[[#This Row],[Date Added / Modified]],"m/d/yyy"),"")</f>
        <v/>
      </c>
    </row>
    <row r="3117" spans="1:17" x14ac:dyDescent="0.2">
      <c r="A3117" s="6" t="s">
        <v>6553</v>
      </c>
      <c r="B3117" s="8" t="s">
        <v>6554</v>
      </c>
      <c r="C3117" s="6" t="s">
        <v>6</v>
      </c>
      <c r="D3117" s="8" t="s">
        <v>6555</v>
      </c>
      <c r="E3117" s="8" t="s">
        <v>59</v>
      </c>
      <c r="F3117" s="8">
        <v>0</v>
      </c>
      <c r="G3117" s="8">
        <v>3</v>
      </c>
      <c r="H3117" s="6" t="s">
        <v>344</v>
      </c>
      <c r="I3117" s="176" t="s">
        <v>11389</v>
      </c>
      <c r="J3117" s="176" t="s">
        <v>11389</v>
      </c>
      <c r="K3117" s="176" t="s">
        <v>11388</v>
      </c>
      <c r="L3117" s="8">
        <v>14</v>
      </c>
      <c r="M3117" s="116"/>
      <c r="P31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&lt;tr&gt;&lt;td&gt;62616-0150&lt;/td&gt;&lt;td&gt;Pinus taeda, loblolly pine, 1200mm - 1500mm height, balled and burlapped&lt;/td&gt;&lt;td&gt;Each&lt;/td&gt;&lt;td&gt;PINUS TAEDA, LOBLOLLY PINE, 48-INCH TO 60-INCH HEIGHT, BALLED AND BURLAPPED&lt;/td&gt;&lt;td&gt;EACH&lt;/td&gt;&lt;td&gt;0&lt;/td&gt;&lt;td&gt;3&lt;/td&gt;&lt;td&gt;N&lt;/td&gt;&lt;td&gt; &lt;/td&gt;&lt;td&gt;&lt;/td&gt;&lt;/tr&gt;</v>
      </c>
      <c r="Q3117" s="106" t="str">
        <f>IF(PayItems[[#This Row],[Date Added / Modified]]&gt;0,TEXT(PayItems[[#This Row],[Date Added / Modified]],"m/d/yyy"),"")</f>
        <v/>
      </c>
    </row>
    <row r="3118" spans="1:17" x14ac:dyDescent="0.2">
      <c r="A3118" s="6" t="s">
        <v>6556</v>
      </c>
      <c r="B3118" s="8" t="s">
        <v>6557</v>
      </c>
      <c r="C3118" s="6" t="s">
        <v>6</v>
      </c>
      <c r="D3118" s="8" t="s">
        <v>6558</v>
      </c>
      <c r="E3118" s="8" t="s">
        <v>59</v>
      </c>
      <c r="F3118" s="8">
        <v>0</v>
      </c>
      <c r="G3118" s="8">
        <v>3</v>
      </c>
      <c r="H3118" s="6" t="s">
        <v>344</v>
      </c>
      <c r="I3118" s="176" t="s">
        <v>11389</v>
      </c>
      <c r="J3118" s="176" t="s">
        <v>11389</v>
      </c>
      <c r="K3118" s="176" t="s">
        <v>11388</v>
      </c>
      <c r="L3118" s="8">
        <v>14</v>
      </c>
      <c r="M3118" s="116"/>
      <c r="P31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&lt;tr&gt;&lt;td&gt;62616-0200&lt;/td&gt;&lt;td&gt;Pinus taeda, loblolly pine, 1800mm - 2400mm height, balled and burlapped&lt;/td&gt;&lt;td&gt;Each&lt;/td&gt;&lt;td&gt;PINUS TAEDA, LOBLOLLY PINE, 6 FEET TO 8 FEET HEIGHT, BALLED AND BURLAPPED&lt;/td&gt;&lt;td&gt;EACH&lt;/td&gt;&lt;td&gt;0&lt;/td&gt;&lt;td&gt;3&lt;/td&gt;&lt;td&gt;N&lt;/td&gt;&lt;td&gt; &lt;/td&gt;&lt;td&gt;&lt;/td&gt;&lt;/tr&gt;</v>
      </c>
      <c r="Q3118" s="106" t="str">
        <f>IF(PayItems[[#This Row],[Date Added / Modified]]&gt;0,TEXT(PayItems[[#This Row],[Date Added / Modified]],"m/d/yyy"),"")</f>
        <v/>
      </c>
    </row>
    <row r="3119" spans="1:17" x14ac:dyDescent="0.2">
      <c r="A3119" s="6" t="s">
        <v>6559</v>
      </c>
      <c r="B3119" s="8" t="s">
        <v>6560</v>
      </c>
      <c r="C3119" s="6" t="s">
        <v>6</v>
      </c>
      <c r="D3119" s="8" t="s">
        <v>6561</v>
      </c>
      <c r="E3119" s="8" t="s">
        <v>59</v>
      </c>
      <c r="F3119" s="8">
        <v>0</v>
      </c>
      <c r="G3119" s="8">
        <v>3</v>
      </c>
      <c r="H3119" s="6" t="s">
        <v>344</v>
      </c>
      <c r="I3119" s="176" t="s">
        <v>11389</v>
      </c>
      <c r="J3119" s="176" t="s">
        <v>11389</v>
      </c>
      <c r="K3119" s="176" t="s">
        <v>11388</v>
      </c>
      <c r="L3119" s="8">
        <v>14</v>
      </c>
      <c r="M3119" s="116"/>
      <c r="P31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&lt;tr&gt;&lt;td&gt;62616-0250&lt;/td&gt;&lt;td&gt;Pinus strobus, white pine, 1200mm - 1500mm height, balled and burlapped&lt;/td&gt;&lt;td&gt;Each&lt;/td&gt;&lt;td&gt;PINUS STROBUS, WHITE PINE, 48-INCH TO 60-INCH HEIGHT, BALLED AND BURLAPPED&lt;/td&gt;&lt;td&gt;EACH&lt;/td&gt;&lt;td&gt;0&lt;/td&gt;&lt;td&gt;3&lt;/td&gt;&lt;td&gt;N&lt;/td&gt;&lt;td&gt; &lt;/td&gt;&lt;td&gt;&lt;/td&gt;&lt;/tr&gt;</v>
      </c>
      <c r="Q3119" s="106" t="str">
        <f>IF(PayItems[[#This Row],[Date Added / Modified]]&gt;0,TEXT(PayItems[[#This Row],[Date Added / Modified]],"m/d/yyy"),"")</f>
        <v/>
      </c>
    </row>
    <row r="3120" spans="1:17" x14ac:dyDescent="0.2">
      <c r="A3120" s="6" t="s">
        <v>6562</v>
      </c>
      <c r="B3120" s="8" t="s">
        <v>6563</v>
      </c>
      <c r="C3120" s="6" t="s">
        <v>6</v>
      </c>
      <c r="D3120" s="8" t="s">
        <v>6564</v>
      </c>
      <c r="E3120" s="8" t="s">
        <v>59</v>
      </c>
      <c r="F3120" s="8">
        <v>0</v>
      </c>
      <c r="G3120" s="8">
        <v>3</v>
      </c>
      <c r="H3120" s="6" t="s">
        <v>344</v>
      </c>
      <c r="I3120" s="176" t="s">
        <v>11389</v>
      </c>
      <c r="J3120" s="176" t="s">
        <v>11389</v>
      </c>
      <c r="K3120" s="176" t="s">
        <v>11388</v>
      </c>
      <c r="L3120" s="8">
        <v>14</v>
      </c>
      <c r="M3120" s="116"/>
      <c r="P31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&lt;tr&gt;&lt;td&gt;62616-0300&lt;/td&gt;&lt;td&gt;Pinus strobus, white pine, 1500mm - 1800mm height, balled and burlapped&lt;/td&gt;&lt;td&gt;Each&lt;/td&gt;&lt;td&gt;PINUS STROBUS, WHITE PINE, 60-INCH TO 72-INCH HEIGHT, BALLED AND BURLAPPED&lt;/td&gt;&lt;td&gt;EACH&lt;/td&gt;&lt;td&gt;0&lt;/td&gt;&lt;td&gt;3&lt;/td&gt;&lt;td&gt;N&lt;/td&gt;&lt;td&gt; &lt;/td&gt;&lt;td&gt;&lt;/td&gt;&lt;/tr&gt;</v>
      </c>
      <c r="Q3120" s="106" t="str">
        <f>IF(PayItems[[#This Row],[Date Added / Modified]]&gt;0,TEXT(PayItems[[#This Row],[Date Added / Modified]],"m/d/yyy"),"")</f>
        <v/>
      </c>
    </row>
    <row r="3121" spans="1:17" x14ac:dyDescent="0.2">
      <c r="A3121" s="6" t="s">
        <v>6565</v>
      </c>
      <c r="B3121" s="8" t="s">
        <v>6566</v>
      </c>
      <c r="C3121" s="6" t="s">
        <v>6</v>
      </c>
      <c r="D3121" s="8" t="s">
        <v>6567</v>
      </c>
      <c r="E3121" s="8" t="s">
        <v>59</v>
      </c>
      <c r="F3121" s="8">
        <v>0</v>
      </c>
      <c r="G3121" s="8">
        <v>3</v>
      </c>
      <c r="H3121" s="6" t="s">
        <v>344</v>
      </c>
      <c r="I3121" s="176" t="s">
        <v>11389</v>
      </c>
      <c r="J3121" s="176" t="s">
        <v>11389</v>
      </c>
      <c r="K3121" s="176" t="s">
        <v>11388</v>
      </c>
      <c r="L3121" s="8">
        <v>14</v>
      </c>
      <c r="M3121" s="116"/>
      <c r="P31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&lt;tr&gt;&lt;td&gt;62616-0350&lt;/td&gt;&lt;td&gt;Pinus strobus, white pine, 1800mm - 2400mm height, balled and burlapped&lt;/td&gt;&lt;td&gt;Each&lt;/td&gt;&lt;td&gt;PINUS STROBUS, WHITE PINE, 6 FEET TO 8 FEET HEIGHT, BALLED AND BURLAPPED&lt;/td&gt;&lt;td&gt;EACH&lt;/td&gt;&lt;td&gt;0&lt;/td&gt;&lt;td&gt;3&lt;/td&gt;&lt;td&gt;N&lt;/td&gt;&lt;td&gt; &lt;/td&gt;&lt;td&gt;&lt;/td&gt;&lt;/tr&gt;</v>
      </c>
      <c r="Q3121" s="106" t="str">
        <f>IF(PayItems[[#This Row],[Date Added / Modified]]&gt;0,TEXT(PayItems[[#This Row],[Date Added / Modified]],"m/d/yyy"),"")</f>
        <v/>
      </c>
    </row>
    <row r="3122" spans="1:17" x14ac:dyDescent="0.2">
      <c r="A3122" s="6" t="s">
        <v>6568</v>
      </c>
      <c r="B3122" s="8" t="s">
        <v>6569</v>
      </c>
      <c r="C3122" s="6" t="s">
        <v>6</v>
      </c>
      <c r="D3122" s="8" t="s">
        <v>6570</v>
      </c>
      <c r="E3122" s="8" t="s">
        <v>59</v>
      </c>
      <c r="F3122" s="8">
        <v>0</v>
      </c>
      <c r="G3122" s="8">
        <v>3</v>
      </c>
      <c r="H3122" s="6" t="s">
        <v>344</v>
      </c>
      <c r="I3122" s="176" t="s">
        <v>11389</v>
      </c>
      <c r="J3122" s="176" t="s">
        <v>11389</v>
      </c>
      <c r="K3122" s="176" t="s">
        <v>11388</v>
      </c>
      <c r="L3122" s="8">
        <v>14</v>
      </c>
      <c r="M3122" s="116"/>
      <c r="P31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&lt;tr&gt;&lt;td&gt;62616-0400&lt;/td&gt;&lt;td&gt;Platanus occidentalis, sycamore, 300mm - 450mm height, balled and burlapped&lt;/td&gt;&lt;td&gt;Each&lt;/td&gt;&lt;td&gt;PLATANUS OCCIDENTALIS, SYCAMORE, 12-INCH TO 18-INCH HEIGHT, BALLED AND BURLAPPED&lt;/td&gt;&lt;td&gt;EACH&lt;/td&gt;&lt;td&gt;0&lt;/td&gt;&lt;td&gt;3&lt;/td&gt;&lt;td&gt;N&lt;/td&gt;&lt;td&gt; &lt;/td&gt;&lt;td&gt;&lt;/td&gt;&lt;/tr&gt;</v>
      </c>
      <c r="Q3122" s="106" t="str">
        <f>IF(PayItems[[#This Row],[Date Added / Modified]]&gt;0,TEXT(PayItems[[#This Row],[Date Added / Modified]],"m/d/yyy"),"")</f>
        <v/>
      </c>
    </row>
    <row r="3123" spans="1:17" x14ac:dyDescent="0.2">
      <c r="A3123" s="6" t="s">
        <v>6571</v>
      </c>
      <c r="B3123" s="8" t="s">
        <v>6572</v>
      </c>
      <c r="C3123" s="6" t="s">
        <v>6</v>
      </c>
      <c r="D3123" s="8" t="s">
        <v>6573</v>
      </c>
      <c r="E3123" s="8" t="s">
        <v>59</v>
      </c>
      <c r="F3123" s="8">
        <v>0</v>
      </c>
      <c r="G3123" s="8">
        <v>3</v>
      </c>
      <c r="H3123" s="6" t="s">
        <v>344</v>
      </c>
      <c r="I3123" s="176" t="s">
        <v>11389</v>
      </c>
      <c r="J3123" s="176" t="s">
        <v>11389</v>
      </c>
      <c r="K3123" s="176" t="s">
        <v>11388</v>
      </c>
      <c r="L3123" s="8">
        <v>14</v>
      </c>
      <c r="M3123" s="116"/>
      <c r="P31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&lt;tr&gt;&lt;td&gt;62616-0450&lt;/td&gt;&lt;td&gt;Platanus occidentalis, sycamore, 750mm - 900mm height, balled and burlapped&lt;/td&gt;&lt;td&gt;Each&lt;/td&gt;&lt;td&gt;PLATANUS OCCIDENTALIS, SYCAMORE, 30-INCH TO 36-INCH HEIGHT, BALLED AND BURLAPPED&lt;/td&gt;&lt;td&gt;EACH&lt;/td&gt;&lt;td&gt;0&lt;/td&gt;&lt;td&gt;3&lt;/td&gt;&lt;td&gt;N&lt;/td&gt;&lt;td&gt; &lt;/td&gt;&lt;td&gt;&lt;/td&gt;&lt;/tr&gt;</v>
      </c>
      <c r="Q3123" s="106" t="str">
        <f>IF(PayItems[[#This Row],[Date Added / Modified]]&gt;0,TEXT(PayItems[[#This Row],[Date Added / Modified]],"m/d/yyy"),"")</f>
        <v/>
      </c>
    </row>
    <row r="3124" spans="1:17" x14ac:dyDescent="0.2">
      <c r="A3124" s="6" t="s">
        <v>6574</v>
      </c>
      <c r="B3124" s="8" t="s">
        <v>6575</v>
      </c>
      <c r="C3124" s="6" t="s">
        <v>6</v>
      </c>
      <c r="D3124" s="8" t="s">
        <v>6576</v>
      </c>
      <c r="E3124" s="8" t="s">
        <v>59</v>
      </c>
      <c r="F3124" s="8">
        <v>0</v>
      </c>
      <c r="G3124" s="8">
        <v>3</v>
      </c>
      <c r="H3124" s="6" t="s">
        <v>344</v>
      </c>
      <c r="I3124" s="176" t="s">
        <v>11389</v>
      </c>
      <c r="J3124" s="176" t="s">
        <v>11389</v>
      </c>
      <c r="K3124" s="176" t="s">
        <v>11388</v>
      </c>
      <c r="L3124" s="8">
        <v>14</v>
      </c>
      <c r="M3124" s="116"/>
      <c r="P31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&lt;tr&gt;&lt;td&gt;62616-0500&lt;/td&gt;&lt;td&gt;Platanus occidentalis, sycamore, 1500mm - 1800mm height, balled and burlapped&lt;/td&gt;&lt;td&gt;Each&lt;/td&gt;&lt;td&gt;PLATANUS OCCIDENTALIS, SYCAMORE, 60-INCH TO 72-INCH HEIGHT, BALLED AND BURLAPPED&lt;/td&gt;&lt;td&gt;EACH&lt;/td&gt;&lt;td&gt;0&lt;/td&gt;&lt;td&gt;3&lt;/td&gt;&lt;td&gt;N&lt;/td&gt;&lt;td&gt; &lt;/td&gt;&lt;td&gt;&lt;/td&gt;&lt;/tr&gt;</v>
      </c>
      <c r="Q3124" s="106" t="str">
        <f>IF(PayItems[[#This Row],[Date Added / Modified]]&gt;0,TEXT(PayItems[[#This Row],[Date Added / Modified]],"m/d/yyy"),"")</f>
        <v/>
      </c>
    </row>
    <row r="3125" spans="1:17" x14ac:dyDescent="0.2">
      <c r="A3125" s="6" t="s">
        <v>6577</v>
      </c>
      <c r="B3125" s="8" t="s">
        <v>6578</v>
      </c>
      <c r="C3125" s="6" t="s">
        <v>6</v>
      </c>
      <c r="D3125" s="8" t="s">
        <v>6579</v>
      </c>
      <c r="E3125" s="8" t="s">
        <v>59</v>
      </c>
      <c r="F3125" s="8">
        <v>0</v>
      </c>
      <c r="G3125" s="8">
        <v>3</v>
      </c>
      <c r="H3125" s="6" t="s">
        <v>344</v>
      </c>
      <c r="I3125" s="176" t="s">
        <v>11389</v>
      </c>
      <c r="J3125" s="176" t="s">
        <v>11389</v>
      </c>
      <c r="K3125" s="176" t="s">
        <v>11388</v>
      </c>
      <c r="L3125" s="8">
        <v>14</v>
      </c>
      <c r="M3125" s="116"/>
      <c r="P31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&lt;tr&gt;&lt;td&gt;62616-0550&lt;/td&gt;&lt;td&gt;Platanus occidentalis, sycamore, 1800mm - 2400mm height, balled and burlapped&lt;/td&gt;&lt;td&gt;Each&lt;/td&gt;&lt;td&gt;PLATANUS OCCIDENTALIS, SYCAMORE, 6 FEET TO 8 FEET HEIGHT, BALLED AND BURLAPPED&lt;/td&gt;&lt;td&gt;EACH&lt;/td&gt;&lt;td&gt;0&lt;/td&gt;&lt;td&gt;3&lt;/td&gt;&lt;td&gt;N&lt;/td&gt;&lt;td&gt; &lt;/td&gt;&lt;td&gt;&lt;/td&gt;&lt;/tr&gt;</v>
      </c>
      <c r="Q3125" s="106" t="str">
        <f>IF(PayItems[[#This Row],[Date Added / Modified]]&gt;0,TEXT(PayItems[[#This Row],[Date Added / Modified]],"m/d/yyy"),"")</f>
        <v/>
      </c>
    </row>
    <row r="3126" spans="1:17" x14ac:dyDescent="0.2">
      <c r="A3126" s="6" t="s">
        <v>6580</v>
      </c>
      <c r="B3126" s="8" t="s">
        <v>6581</v>
      </c>
      <c r="C3126" s="6" t="s">
        <v>6</v>
      </c>
      <c r="D3126" s="8" t="s">
        <v>6582</v>
      </c>
      <c r="E3126" s="8" t="s">
        <v>59</v>
      </c>
      <c r="F3126" s="8">
        <v>0</v>
      </c>
      <c r="G3126" s="8">
        <v>3</v>
      </c>
      <c r="H3126" s="6" t="s">
        <v>344</v>
      </c>
      <c r="I3126" s="176" t="s">
        <v>11389</v>
      </c>
      <c r="J3126" s="176" t="s">
        <v>11389</v>
      </c>
      <c r="K3126" s="176" t="s">
        <v>11388</v>
      </c>
      <c r="L3126" s="8">
        <v>14</v>
      </c>
      <c r="M3126" s="116"/>
      <c r="P31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&lt;tr&gt;&lt;td&gt;62616-0600&lt;/td&gt;&lt;td&gt;Platanus occidentalis, sycamore, 3000mm - 3600mm height, balled and burlapped&lt;/td&gt;&lt;td&gt;Each&lt;/td&gt;&lt;td&gt;PLATANUS OCCIDENTALIS, SYCAMORE, 10 FEET TO 144-INCH HEIGHT, BALLED AND BURLAPPED&lt;/td&gt;&lt;td&gt;EACH&lt;/td&gt;&lt;td&gt;0&lt;/td&gt;&lt;td&gt;3&lt;/td&gt;&lt;td&gt;N&lt;/td&gt;&lt;td&gt; &lt;/td&gt;&lt;td&gt;&lt;/td&gt;&lt;/tr&gt;</v>
      </c>
      <c r="Q3126" s="106" t="str">
        <f>IF(PayItems[[#This Row],[Date Added / Modified]]&gt;0,TEXT(PayItems[[#This Row],[Date Added / Modified]],"m/d/yyy"),"")</f>
        <v/>
      </c>
    </row>
    <row r="3127" spans="1:17" x14ac:dyDescent="0.2">
      <c r="A3127" s="6" t="s">
        <v>6583</v>
      </c>
      <c r="B3127" s="8" t="s">
        <v>6584</v>
      </c>
      <c r="C3127" s="6" t="s">
        <v>6</v>
      </c>
      <c r="D3127" s="8" t="s">
        <v>6585</v>
      </c>
      <c r="E3127" s="8" t="s">
        <v>59</v>
      </c>
      <c r="F3127" s="8">
        <v>0</v>
      </c>
      <c r="G3127" s="8">
        <v>3</v>
      </c>
      <c r="H3127" s="6" t="s">
        <v>344</v>
      </c>
      <c r="I3127" s="176" t="s">
        <v>11389</v>
      </c>
      <c r="J3127" s="176" t="s">
        <v>11389</v>
      </c>
      <c r="K3127" s="176" t="s">
        <v>11388</v>
      </c>
      <c r="L3127" s="8">
        <v>14</v>
      </c>
      <c r="M3127" s="116"/>
      <c r="P31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&lt;tr&gt;&lt;td&gt;62616-0650&lt;/td&gt;&lt;td&gt;Pinus nigra, austrian pine, 2400mm - 3000mm height, balled and burlapped&lt;/td&gt;&lt;td&gt;Each&lt;/td&gt;&lt;td&gt;PINUS NIGRA, AUSTRIAN PINE, 8 FEET TO 10 FEET HEIGHT, BALLED AND BURLAPPED&lt;/td&gt;&lt;td&gt;EACH&lt;/td&gt;&lt;td&gt;0&lt;/td&gt;&lt;td&gt;3&lt;/td&gt;&lt;td&gt;N&lt;/td&gt;&lt;td&gt; &lt;/td&gt;&lt;td&gt;&lt;/td&gt;&lt;/tr&gt;</v>
      </c>
      <c r="Q3127" s="106" t="str">
        <f>IF(PayItems[[#This Row],[Date Added / Modified]]&gt;0,TEXT(PayItems[[#This Row],[Date Added / Modified]],"m/d/yyy"),"")</f>
        <v/>
      </c>
    </row>
    <row r="3128" spans="1:17" x14ac:dyDescent="0.2">
      <c r="A3128" s="6" t="s">
        <v>6586</v>
      </c>
      <c r="B3128" s="8" t="s">
        <v>6587</v>
      </c>
      <c r="C3128" s="6" t="s">
        <v>6</v>
      </c>
      <c r="D3128" s="8" t="s">
        <v>6588</v>
      </c>
      <c r="E3128" s="8" t="s">
        <v>59</v>
      </c>
      <c r="F3128" s="8">
        <v>0</v>
      </c>
      <c r="G3128" s="8">
        <v>3</v>
      </c>
      <c r="H3128" s="6" t="s">
        <v>344</v>
      </c>
      <c r="I3128" s="176" t="s">
        <v>11389</v>
      </c>
      <c r="J3128" s="176" t="s">
        <v>11389</v>
      </c>
      <c r="K3128" s="176" t="s">
        <v>11388</v>
      </c>
      <c r="L3128" s="8">
        <v>14</v>
      </c>
      <c r="M3128" s="116"/>
      <c r="P31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&lt;tr&gt;&lt;td&gt;62616-0700&lt;/td&gt;&lt;td&gt;Picea glauca, white spruce, 1500mm - 1800mm height, burlapped&lt;/td&gt;&lt;td&gt;Each&lt;/td&gt;&lt;td&gt;PICEA GLAUCA, WHITE SPRUCE, 60-INCH TO 72-INCH HEIGHT, BURLAPPED&lt;/td&gt;&lt;td&gt;EACH&lt;/td&gt;&lt;td&gt;0&lt;/td&gt;&lt;td&gt;3&lt;/td&gt;&lt;td&gt;N&lt;/td&gt;&lt;td&gt; &lt;/td&gt;&lt;td&gt;&lt;/td&gt;&lt;/tr&gt;</v>
      </c>
      <c r="Q3128" s="106" t="str">
        <f>IF(PayItems[[#This Row],[Date Added / Modified]]&gt;0,TEXT(PayItems[[#This Row],[Date Added / Modified]],"m/d/yyy"),"")</f>
        <v/>
      </c>
    </row>
    <row r="3129" spans="1:17" x14ac:dyDescent="0.2">
      <c r="A3129" s="6" t="s">
        <v>6589</v>
      </c>
      <c r="B3129" s="8" t="s">
        <v>6590</v>
      </c>
      <c r="C3129" s="6" t="s">
        <v>6</v>
      </c>
      <c r="D3129" s="8" t="s">
        <v>6591</v>
      </c>
      <c r="E3129" s="8" t="s">
        <v>59</v>
      </c>
      <c r="F3129" s="8">
        <v>0</v>
      </c>
      <c r="G3129" s="8">
        <v>3</v>
      </c>
      <c r="H3129" s="6" t="s">
        <v>344</v>
      </c>
      <c r="I3129" s="176" t="s">
        <v>11389</v>
      </c>
      <c r="J3129" s="176" t="s">
        <v>11389</v>
      </c>
      <c r="K3129" s="176" t="s">
        <v>11388</v>
      </c>
      <c r="L3129" s="8">
        <v>14</v>
      </c>
      <c r="M3129" s="116"/>
      <c r="P31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&lt;tr&gt;&lt;td&gt;62616-0750&lt;/td&gt;&lt;td&gt;Picea glauca, white spruce, 1800mm - 2400mm height, burlapped&lt;/td&gt;&lt;td&gt;Each&lt;/td&gt;&lt;td&gt;PICEA GLAUCA, WHITE SPRUCE, 6 FEET TO 8 FEET HEIGHT, BURLAPPED&lt;/td&gt;&lt;td&gt;EACH&lt;/td&gt;&lt;td&gt;0&lt;/td&gt;&lt;td&gt;3&lt;/td&gt;&lt;td&gt;N&lt;/td&gt;&lt;td&gt; &lt;/td&gt;&lt;td&gt;&lt;/td&gt;&lt;/tr&gt;</v>
      </c>
      <c r="Q3129" s="106" t="str">
        <f>IF(PayItems[[#This Row],[Date Added / Modified]]&gt;0,TEXT(PayItems[[#This Row],[Date Added / Modified]],"m/d/yyy"),"")</f>
        <v/>
      </c>
    </row>
    <row r="3130" spans="1:17" x14ac:dyDescent="0.2">
      <c r="A3130" s="6" t="s">
        <v>6592</v>
      </c>
      <c r="B3130" s="8" t="s">
        <v>6593</v>
      </c>
      <c r="C3130" s="6" t="s">
        <v>6</v>
      </c>
      <c r="D3130" s="8" t="s">
        <v>6594</v>
      </c>
      <c r="E3130" s="8" t="s">
        <v>59</v>
      </c>
      <c r="F3130" s="8">
        <v>0</v>
      </c>
      <c r="G3130" s="8">
        <v>3</v>
      </c>
      <c r="H3130" s="6" t="s">
        <v>344</v>
      </c>
      <c r="I3130" s="176" t="s">
        <v>11389</v>
      </c>
      <c r="J3130" s="176" t="s">
        <v>11389</v>
      </c>
      <c r="K3130" s="176" t="s">
        <v>11388</v>
      </c>
      <c r="L3130" s="8">
        <v>14</v>
      </c>
      <c r="M3130" s="116"/>
      <c r="P31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&lt;tr&gt;&lt;td&gt;62616-0800&lt;/td&gt;&lt;td&gt;Picea glauca, white spruce, 2400mm - 3000mm height, burlapped&lt;/td&gt;&lt;td&gt;Each&lt;/td&gt;&lt;td&gt;PICEA GLAUCA, WHITE SPRUCE, 8 FEET TO 10 FEET HEIGHT, BURLAPPED&lt;/td&gt;&lt;td&gt;EACH&lt;/td&gt;&lt;td&gt;0&lt;/td&gt;&lt;td&gt;3&lt;/td&gt;&lt;td&gt;N&lt;/td&gt;&lt;td&gt; &lt;/td&gt;&lt;td&gt;&lt;/td&gt;&lt;/tr&gt;</v>
      </c>
      <c r="Q3130" s="106" t="str">
        <f>IF(PayItems[[#This Row],[Date Added / Modified]]&gt;0,TEXT(PayItems[[#This Row],[Date Added / Modified]],"m/d/yyy"),"")</f>
        <v/>
      </c>
    </row>
    <row r="3131" spans="1:17" x14ac:dyDescent="0.2">
      <c r="A3131" s="6" t="s">
        <v>6595</v>
      </c>
      <c r="B3131" s="8" t="s">
        <v>11349</v>
      </c>
      <c r="C3131" s="6" t="s">
        <v>6</v>
      </c>
      <c r="D3131" s="8" t="s">
        <v>11350</v>
      </c>
      <c r="E3131" s="8" t="s">
        <v>59</v>
      </c>
      <c r="F3131" s="8">
        <v>0</v>
      </c>
      <c r="G3131" s="8">
        <v>3</v>
      </c>
      <c r="H3131" s="6" t="s">
        <v>344</v>
      </c>
      <c r="I3131" s="176" t="s">
        <v>11389</v>
      </c>
      <c r="J3131" s="176" t="s">
        <v>11389</v>
      </c>
      <c r="K3131" s="176" t="s">
        <v>11388</v>
      </c>
      <c r="L3131" s="8">
        <v>14</v>
      </c>
      <c r="M3131" s="116">
        <v>44473</v>
      </c>
      <c r="N3131" s="6" t="s">
        <v>9977</v>
      </c>
      <c r="O3131" s="6" t="s">
        <v>11348</v>
      </c>
      <c r="P31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&lt;tr&gt;&lt;td&gt;62616-0850&lt;/td&gt;&lt;td&gt;Populus tremuloides, quaking aspen, 35mm - 50mm caliper, balled and burlapped&lt;/td&gt;&lt;td&gt;Each&lt;/td&gt;&lt;td&gt;POPULUS TERMULOIDES, QUAKING ASPEN, 1 1/2-INCH TO 2-INCH CALIPER, BALLED AND BURLAPPED&lt;/td&gt;&lt;td&gt;EACH&lt;/td&gt;&lt;td&gt;0&lt;/td&gt;&lt;td&gt;3&lt;/td&gt;&lt;td&gt;N&lt;/td&gt;&lt;td&gt;10/4/2021&lt;/td&gt;&lt;td&gt;Fixed spelling error&lt;/td&gt;&lt;/tr&gt;</v>
      </c>
      <c r="Q3131" s="106" t="str">
        <f>IF(PayItems[[#This Row],[Date Added / Modified]]&gt;0,TEXT(PayItems[[#This Row],[Date Added / Modified]],"m/d/yyy"),"")</f>
        <v>10/4/2021</v>
      </c>
    </row>
    <row r="3132" spans="1:17" x14ac:dyDescent="0.2">
      <c r="A3132" s="6" t="s">
        <v>6596</v>
      </c>
      <c r="B3132" s="8" t="s">
        <v>6597</v>
      </c>
      <c r="C3132" s="6" t="s">
        <v>6</v>
      </c>
      <c r="D3132" s="8" t="s">
        <v>6598</v>
      </c>
      <c r="E3132" s="8" t="s">
        <v>59</v>
      </c>
      <c r="F3132" s="8">
        <v>0</v>
      </c>
      <c r="G3132" s="8">
        <v>3</v>
      </c>
      <c r="H3132" s="6" t="s">
        <v>344</v>
      </c>
      <c r="I3132" s="176" t="s">
        <v>11389</v>
      </c>
      <c r="J3132" s="176" t="s">
        <v>11389</v>
      </c>
      <c r="K3132" s="176" t="s">
        <v>11388</v>
      </c>
      <c r="L3132" s="8">
        <v>14</v>
      </c>
      <c r="M3132" s="116"/>
      <c r="P31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&lt;tr&gt;&lt;td&gt;62616-0900&lt;/td&gt;&lt;td&gt;Prunus serrulata (kwanzan), kwanzan cherry, 35mm - 50mm caliper, balled and burlapped&lt;/td&gt;&lt;td&gt;Each&lt;/td&gt;&lt;td&gt;PRUNUS SERRULATA (KWANZAN), KWANZAN CHERRY, 1 1/2-INCH TO 2-INCH CALIPER, BALLED AND BURLAPPED&lt;/td&gt;&lt;td&gt;EACH&lt;/td&gt;&lt;td&gt;0&lt;/td&gt;&lt;td&gt;3&lt;/td&gt;&lt;td&gt;N&lt;/td&gt;&lt;td&gt; &lt;/td&gt;&lt;td&gt;&lt;/td&gt;&lt;/tr&gt;</v>
      </c>
      <c r="Q3132" s="106" t="str">
        <f>IF(PayItems[[#This Row],[Date Added / Modified]]&gt;0,TEXT(PayItems[[#This Row],[Date Added / Modified]],"m/d/yyy"),"")</f>
        <v/>
      </c>
    </row>
    <row r="3133" spans="1:17" x14ac:dyDescent="0.2">
      <c r="A3133" s="6" t="s">
        <v>6599</v>
      </c>
      <c r="B3133" s="8" t="s">
        <v>6600</v>
      </c>
      <c r="C3133" s="6" t="s">
        <v>6</v>
      </c>
      <c r="D3133" s="8" t="s">
        <v>6601</v>
      </c>
      <c r="E3133" s="8" t="s">
        <v>59</v>
      </c>
      <c r="F3133" s="8">
        <v>0</v>
      </c>
      <c r="G3133" s="8">
        <v>3</v>
      </c>
      <c r="H3133" s="6" t="s">
        <v>344</v>
      </c>
      <c r="I3133" s="176" t="s">
        <v>11389</v>
      </c>
      <c r="J3133" s="176" t="s">
        <v>11389</v>
      </c>
      <c r="K3133" s="176" t="s">
        <v>11388</v>
      </c>
      <c r="L3133" s="8">
        <v>14</v>
      </c>
      <c r="M3133" s="116"/>
      <c r="P31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&lt;tr&gt;&lt;td&gt;62616-0950&lt;/td&gt;&lt;td&gt;Prunus laurocerasus (schipkaensis), skip laurel, 750mm - 900mm height, balled and burlapped&lt;/td&gt;&lt;td&gt;Each&lt;/td&gt;&lt;td&gt;PRUNUS LAUROCERASUS (SCHIPKAENSIS), SKIP LAUREL, 30-INCH TO 36-INCH HEIGHT, BALLED AND BURLAPPED&lt;/td&gt;&lt;td&gt;EACH&lt;/td&gt;&lt;td&gt;0&lt;/td&gt;&lt;td&gt;3&lt;/td&gt;&lt;td&gt;N&lt;/td&gt;&lt;td&gt; &lt;/td&gt;&lt;td&gt;&lt;/td&gt;&lt;/tr&gt;</v>
      </c>
      <c r="Q3133" s="106" t="str">
        <f>IF(PayItems[[#This Row],[Date Added / Modified]]&gt;0,TEXT(PayItems[[#This Row],[Date Added / Modified]],"m/d/yyy"),"")</f>
        <v/>
      </c>
    </row>
    <row r="3134" spans="1:17" x14ac:dyDescent="0.2">
      <c r="A3134" s="6" t="s">
        <v>6602</v>
      </c>
      <c r="B3134" s="8" t="s">
        <v>6603</v>
      </c>
      <c r="C3134" s="6" t="s">
        <v>6</v>
      </c>
      <c r="D3134" s="8" t="s">
        <v>6604</v>
      </c>
      <c r="E3134" s="8" t="s">
        <v>59</v>
      </c>
      <c r="F3134" s="8">
        <v>0</v>
      </c>
      <c r="G3134" s="8">
        <v>3</v>
      </c>
      <c r="H3134" s="6" t="s">
        <v>344</v>
      </c>
      <c r="I3134" s="176" t="s">
        <v>11389</v>
      </c>
      <c r="J3134" s="176" t="s">
        <v>11389</v>
      </c>
      <c r="K3134" s="176" t="s">
        <v>11388</v>
      </c>
      <c r="L3134" s="8">
        <v>14</v>
      </c>
      <c r="M3134" s="116"/>
      <c r="P31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&lt;tr&gt;&lt;td&gt;62616-1000&lt;/td&gt;&lt;td&gt;Plantanus x acerfolia, bloodgood london planetree, 35mm - 50mm caliper, balled and burlapped&lt;/td&gt;&lt;td&gt;Each&lt;/td&gt;&lt;td&gt;PLANTANUS X ACERFOLIA, BLOODGOOD LONDON PLANETREE, 1 1/2-INCH TO 2-INCH CALIPER, BALLED AND BURLAPPED&lt;/td&gt;&lt;td&gt;EACH&lt;/td&gt;&lt;td&gt;0&lt;/td&gt;&lt;td&gt;3&lt;/td&gt;&lt;td&gt;N&lt;/td&gt;&lt;td&gt; &lt;/td&gt;&lt;td&gt;&lt;/td&gt;&lt;/tr&gt;</v>
      </c>
      <c r="Q3134" s="106" t="str">
        <f>IF(PayItems[[#This Row],[Date Added / Modified]]&gt;0,TEXT(PayItems[[#This Row],[Date Added / Modified]],"m/d/yyy"),"")</f>
        <v/>
      </c>
    </row>
    <row r="3135" spans="1:17" x14ac:dyDescent="0.2">
      <c r="A3135" s="6" t="s">
        <v>6605</v>
      </c>
      <c r="B3135" s="8" t="s">
        <v>6606</v>
      </c>
      <c r="C3135" s="6" t="s">
        <v>6</v>
      </c>
      <c r="D3135" s="8" t="s">
        <v>6607</v>
      </c>
      <c r="E3135" s="8" t="s">
        <v>59</v>
      </c>
      <c r="F3135" s="8">
        <v>0</v>
      </c>
      <c r="G3135" s="8">
        <v>3</v>
      </c>
      <c r="H3135" s="6" t="s">
        <v>344</v>
      </c>
      <c r="I3135" s="176" t="s">
        <v>11389</v>
      </c>
      <c r="J3135" s="176" t="s">
        <v>11389</v>
      </c>
      <c r="K3135" s="176" t="s">
        <v>11388</v>
      </c>
      <c r="L3135" s="8">
        <v>14</v>
      </c>
      <c r="M3135" s="116"/>
      <c r="P31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&lt;tr&gt;&lt;td&gt;62616-1050&lt;/td&gt;&lt;td&gt;Plantus x acerfolia 'liberty', liberty sycamore, 35mm - 50mm caliper, balled and burlapped&lt;/td&gt;&lt;td&gt;Each&lt;/td&gt;&lt;td&gt;PLANTUS X ACERFOLIA 'LIBERTY', LIBERTY SYCAMORE, 1 1/2-INCH TO 2-INCH CALIPER, BALLED AND BURLAPPED&lt;/td&gt;&lt;td&gt;EACH&lt;/td&gt;&lt;td&gt;0&lt;/td&gt;&lt;td&gt;3&lt;/td&gt;&lt;td&gt;N&lt;/td&gt;&lt;td&gt; &lt;/td&gt;&lt;td&gt;&lt;/td&gt;&lt;/tr&gt;</v>
      </c>
      <c r="Q3135" s="106" t="str">
        <f>IF(PayItems[[#This Row],[Date Added / Modified]]&gt;0,TEXT(PayItems[[#This Row],[Date Added / Modified]],"m/d/yyy"),"")</f>
        <v/>
      </c>
    </row>
    <row r="3136" spans="1:17" x14ac:dyDescent="0.2">
      <c r="A3136" s="6" t="s">
        <v>6608</v>
      </c>
      <c r="B3136" s="8" t="s">
        <v>6609</v>
      </c>
      <c r="C3136" s="6" t="s">
        <v>6</v>
      </c>
      <c r="D3136" s="8" t="s">
        <v>6610</v>
      </c>
      <c r="E3136" s="8" t="s">
        <v>59</v>
      </c>
      <c r="F3136" s="8">
        <v>0</v>
      </c>
      <c r="G3136" s="8">
        <v>3</v>
      </c>
      <c r="H3136" s="6" t="s">
        <v>344</v>
      </c>
      <c r="I3136" s="176" t="s">
        <v>11389</v>
      </c>
      <c r="J3136" s="176" t="s">
        <v>11389</v>
      </c>
      <c r="K3136" s="176" t="s">
        <v>11388</v>
      </c>
      <c r="L3136" s="8">
        <v>14</v>
      </c>
      <c r="M3136" s="116"/>
      <c r="P31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&lt;tr&gt;&lt;td&gt;62616-1100&lt;/td&gt;&lt;td&gt;Prunus yedoensis, yoshino cherry, 50mm - 65mm caliper, balled and burlapped&lt;/td&gt;&lt;td&gt;Each&lt;/td&gt;&lt;td&gt;PRUNUS YEDOENSIS, YOSHINO CHERRY, 2-INCH TO 2 1/2-INCH CALIPER, BALLED AND BURLAPPED&lt;/td&gt;&lt;td&gt;EACH&lt;/td&gt;&lt;td&gt;0&lt;/td&gt;&lt;td&gt;3&lt;/td&gt;&lt;td&gt;N&lt;/td&gt;&lt;td&gt; &lt;/td&gt;&lt;td&gt;&lt;/td&gt;&lt;/tr&gt;</v>
      </c>
      <c r="Q3136" s="106" t="str">
        <f>IF(PayItems[[#This Row],[Date Added / Modified]]&gt;0,TEXT(PayItems[[#This Row],[Date Added / Modified]],"m/d/yyy"),"")</f>
        <v/>
      </c>
    </row>
    <row r="3137" spans="1:17" x14ac:dyDescent="0.2">
      <c r="A3137" s="6" t="s">
        <v>6611</v>
      </c>
      <c r="B3137" s="8" t="s">
        <v>6612</v>
      </c>
      <c r="C3137" s="6" t="s">
        <v>6</v>
      </c>
      <c r="D3137" s="8" t="s">
        <v>6613</v>
      </c>
      <c r="E3137" s="8" t="s">
        <v>59</v>
      </c>
      <c r="F3137" s="8">
        <v>0</v>
      </c>
      <c r="G3137" s="8">
        <v>3</v>
      </c>
      <c r="H3137" s="6" t="s">
        <v>344</v>
      </c>
      <c r="I3137" s="176" t="s">
        <v>11389</v>
      </c>
      <c r="J3137" s="176" t="s">
        <v>11389</v>
      </c>
      <c r="K3137" s="176" t="s">
        <v>11388</v>
      </c>
      <c r="L3137" s="8">
        <v>14</v>
      </c>
      <c r="M3137" s="116"/>
      <c r="P31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&lt;tr&gt;&lt;td&gt;62616-1150&lt;/td&gt;&lt;td&gt;Pinus virginiana, virginia pine, 1200mm - 1500mm height, container grown&lt;/td&gt;&lt;td&gt;Each&lt;/td&gt;&lt;td&gt;PINUS VIRGINIANA, VIRGINIA PINE, 48-INCH TO 60-INCH HEIGHT, CONTAINER GROWN&lt;/td&gt;&lt;td&gt;EACH&lt;/td&gt;&lt;td&gt;0&lt;/td&gt;&lt;td&gt;3&lt;/td&gt;&lt;td&gt;N&lt;/td&gt;&lt;td&gt; &lt;/td&gt;&lt;td&gt;&lt;/td&gt;&lt;/tr&gt;</v>
      </c>
      <c r="Q3137" s="106" t="str">
        <f>IF(PayItems[[#This Row],[Date Added / Modified]]&gt;0,TEXT(PayItems[[#This Row],[Date Added / Modified]],"m/d/yyy"),"")</f>
        <v/>
      </c>
    </row>
    <row r="3138" spans="1:17" x14ac:dyDescent="0.2">
      <c r="A3138" s="6" t="s">
        <v>6614</v>
      </c>
      <c r="B3138" s="8" t="s">
        <v>6615</v>
      </c>
      <c r="C3138" s="6" t="s">
        <v>6</v>
      </c>
      <c r="D3138" s="8" t="s">
        <v>6616</v>
      </c>
      <c r="E3138" s="8" t="s">
        <v>59</v>
      </c>
      <c r="F3138" s="8">
        <v>0</v>
      </c>
      <c r="G3138" s="8">
        <v>3</v>
      </c>
      <c r="H3138" s="6" t="s">
        <v>344</v>
      </c>
      <c r="I3138" s="176" t="s">
        <v>11389</v>
      </c>
      <c r="J3138" s="176" t="s">
        <v>11389</v>
      </c>
      <c r="K3138" s="176" t="s">
        <v>11388</v>
      </c>
      <c r="L3138" s="8">
        <v>14</v>
      </c>
      <c r="M3138" s="116"/>
      <c r="P31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&lt;tr&gt;&lt;td&gt;62616-1200&lt;/td&gt;&lt;td&gt;Pinus virginiana, virginia pine, 1500mm - 1800mm height, container grown&lt;/td&gt;&lt;td&gt;Each&lt;/td&gt;&lt;td&gt;PINUS VIRGINIANA, VIRGINIA PINE, 60-INCH TO 72-INCH HEIGHT, CONTAINER GROWN&lt;/td&gt;&lt;td&gt;EACH&lt;/td&gt;&lt;td&gt;0&lt;/td&gt;&lt;td&gt;3&lt;/td&gt;&lt;td&gt;N&lt;/td&gt;&lt;td&gt; &lt;/td&gt;&lt;td&gt;&lt;/td&gt;&lt;/tr&gt;</v>
      </c>
      <c r="Q3138" s="106" t="str">
        <f>IF(PayItems[[#This Row],[Date Added / Modified]]&gt;0,TEXT(PayItems[[#This Row],[Date Added / Modified]],"m/d/yyy"),"")</f>
        <v/>
      </c>
    </row>
    <row r="3139" spans="1:17" x14ac:dyDescent="0.2">
      <c r="A3139" s="6" t="s">
        <v>6617</v>
      </c>
      <c r="B3139" s="8" t="s">
        <v>6618</v>
      </c>
      <c r="C3139" s="6" t="s">
        <v>6</v>
      </c>
      <c r="D3139" s="8" t="s">
        <v>6619</v>
      </c>
      <c r="E3139" s="8" t="s">
        <v>59</v>
      </c>
      <c r="F3139" s="8">
        <v>0</v>
      </c>
      <c r="G3139" s="8">
        <v>3</v>
      </c>
      <c r="H3139" s="6" t="s">
        <v>344</v>
      </c>
      <c r="I3139" s="176" t="s">
        <v>11389</v>
      </c>
      <c r="J3139" s="176" t="s">
        <v>11389</v>
      </c>
      <c r="K3139" s="176" t="s">
        <v>11388</v>
      </c>
      <c r="L3139" s="8">
        <v>14</v>
      </c>
      <c r="M3139" s="116"/>
      <c r="P31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&lt;tr&gt;&lt;td&gt;62616-1250&lt;/td&gt;&lt;td&gt;Photinia glabra, red-tip photinia, 450mm - 600mm height, balled and burlapped&lt;/td&gt;&lt;td&gt;Each&lt;/td&gt;&lt;td&gt;PHOTINIA GLABRA, RED-TIP PHOTINIA, 18-INCH TO 24-INCH HEIGHT, BALLED AND BURLAPPED&lt;/td&gt;&lt;td&gt;EACH&lt;/td&gt;&lt;td&gt;0&lt;/td&gt;&lt;td&gt;3&lt;/td&gt;&lt;td&gt;N&lt;/td&gt;&lt;td&gt; &lt;/td&gt;&lt;td&gt;&lt;/td&gt;&lt;/tr&gt;</v>
      </c>
      <c r="Q3139" s="106" t="str">
        <f>IF(PayItems[[#This Row],[Date Added / Modified]]&gt;0,TEXT(PayItems[[#This Row],[Date Added / Modified]],"m/d/yyy"),"")</f>
        <v/>
      </c>
    </row>
    <row r="3140" spans="1:17" x14ac:dyDescent="0.2">
      <c r="A3140" s="6" t="s">
        <v>6620</v>
      </c>
      <c r="B3140" s="8" t="s">
        <v>6621</v>
      </c>
      <c r="C3140" s="6" t="s">
        <v>6</v>
      </c>
      <c r="D3140" s="8" t="s">
        <v>6622</v>
      </c>
      <c r="E3140" s="8" t="s">
        <v>59</v>
      </c>
      <c r="F3140" s="8">
        <v>0</v>
      </c>
      <c r="G3140" s="8">
        <v>3</v>
      </c>
      <c r="H3140" s="6" t="s">
        <v>344</v>
      </c>
      <c r="I3140" s="176" t="s">
        <v>11389</v>
      </c>
      <c r="J3140" s="176" t="s">
        <v>11389</v>
      </c>
      <c r="K3140" s="176" t="s">
        <v>11388</v>
      </c>
      <c r="L3140" s="8">
        <v>14</v>
      </c>
      <c r="M3140" s="116"/>
      <c r="P31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&lt;tr&gt;&lt;td&gt;62616-1300&lt;/td&gt;&lt;td&gt;Photinia glabra, red-tip photinia, 600mm - 750mm height, balled and burlapped&lt;/td&gt;&lt;td&gt;Each&lt;/td&gt;&lt;td&gt;PHOTINIA GLABRA, RED-TIP PHOTINIA, 24-INCH TO 30-INCH HEIGHT, BALLED AND BURLAPPED&lt;/td&gt;&lt;td&gt;EACH&lt;/td&gt;&lt;td&gt;0&lt;/td&gt;&lt;td&gt;3&lt;/td&gt;&lt;td&gt;N&lt;/td&gt;&lt;td&gt; &lt;/td&gt;&lt;td&gt;&lt;/td&gt;&lt;/tr&gt;</v>
      </c>
      <c r="Q3140" s="106" t="str">
        <f>IF(PayItems[[#This Row],[Date Added / Modified]]&gt;0,TEXT(PayItems[[#This Row],[Date Added / Modified]],"m/d/yyy"),"")</f>
        <v/>
      </c>
    </row>
    <row r="3141" spans="1:17" x14ac:dyDescent="0.2">
      <c r="A3141" s="6" t="s">
        <v>6623</v>
      </c>
      <c r="B3141" s="8" t="s">
        <v>6624</v>
      </c>
      <c r="C3141" s="6" t="s">
        <v>6</v>
      </c>
      <c r="D3141" s="8" t="s">
        <v>6625</v>
      </c>
      <c r="E3141" s="8" t="s">
        <v>59</v>
      </c>
      <c r="F3141" s="8">
        <v>0</v>
      </c>
      <c r="G3141" s="8">
        <v>3</v>
      </c>
      <c r="H3141" s="6" t="s">
        <v>344</v>
      </c>
      <c r="I3141" s="176" t="s">
        <v>11389</v>
      </c>
      <c r="J3141" s="176" t="s">
        <v>11389</v>
      </c>
      <c r="K3141" s="176" t="s">
        <v>11388</v>
      </c>
      <c r="L3141" s="8">
        <v>14</v>
      </c>
      <c r="M3141" s="116"/>
      <c r="P31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&lt;tr&gt;&lt;td&gt;62616-1350&lt;/td&gt;&lt;td&gt;Pinus caribaca, slash pine, 1800mm - 2400mm height, balled and burlapped&lt;/td&gt;&lt;td&gt;Each&lt;/td&gt;&lt;td&gt;PINUS CARIBACA, SLASH PINE, 6 FEET TO 8 FEET HEIGHT, BALLED AND BURLAPPED&lt;/td&gt;&lt;td&gt;EACH&lt;/td&gt;&lt;td&gt;0&lt;/td&gt;&lt;td&gt;3&lt;/td&gt;&lt;td&gt;N&lt;/td&gt;&lt;td&gt; &lt;/td&gt;&lt;td&gt;&lt;/td&gt;&lt;/tr&gt;</v>
      </c>
      <c r="Q3141" s="106" t="str">
        <f>IF(PayItems[[#This Row],[Date Added / Modified]]&gt;0,TEXT(PayItems[[#This Row],[Date Added / Modified]],"m/d/yyy"),"")</f>
        <v/>
      </c>
    </row>
    <row r="3142" spans="1:17" x14ac:dyDescent="0.2">
      <c r="A3142" s="6" t="s">
        <v>6626</v>
      </c>
      <c r="B3142" s="8" t="s">
        <v>6627</v>
      </c>
      <c r="C3142" s="6" t="s">
        <v>6</v>
      </c>
      <c r="D3142" s="8" t="s">
        <v>6628</v>
      </c>
      <c r="E3142" s="8" t="s">
        <v>59</v>
      </c>
      <c r="F3142" s="8">
        <v>0</v>
      </c>
      <c r="G3142" s="8">
        <v>3</v>
      </c>
      <c r="H3142" s="6" t="s">
        <v>344</v>
      </c>
      <c r="I3142" s="176" t="s">
        <v>11389</v>
      </c>
      <c r="J3142" s="176" t="s">
        <v>11389</v>
      </c>
      <c r="K3142" s="176" t="s">
        <v>11388</v>
      </c>
      <c r="L3142" s="8">
        <v>14</v>
      </c>
      <c r="M3142" s="116"/>
      <c r="P31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&lt;tr&gt;&lt;td&gt;62616-1400&lt;/td&gt;&lt;td&gt;Prunus laurocerasus, 'otto luyken', laurel, 750mm - 900mm height, balled and burlapped&lt;/td&gt;&lt;td&gt;Each&lt;/td&gt;&lt;td&gt;PRUNUS LAUROCERASUS, 'OTTO LUYKEN', LAUREL, 30-INCH TO 36-INCH HEIGHT, BALLED AND BURLAPPED&lt;/td&gt;&lt;td&gt;EACH&lt;/td&gt;&lt;td&gt;0&lt;/td&gt;&lt;td&gt;3&lt;/td&gt;&lt;td&gt;N&lt;/td&gt;&lt;td&gt; &lt;/td&gt;&lt;td&gt;&lt;/td&gt;&lt;/tr&gt;</v>
      </c>
      <c r="Q3142" s="106" t="str">
        <f>IF(PayItems[[#This Row],[Date Added / Modified]]&gt;0,TEXT(PayItems[[#This Row],[Date Added / Modified]],"m/d/yyy"),"")</f>
        <v/>
      </c>
    </row>
    <row r="3143" spans="1:17" x14ac:dyDescent="0.2">
      <c r="A3143" s="6" t="s">
        <v>6629</v>
      </c>
      <c r="B3143" s="8" t="s">
        <v>6630</v>
      </c>
      <c r="C3143" s="6" t="s">
        <v>6</v>
      </c>
      <c r="D3143" s="8" t="s">
        <v>6631</v>
      </c>
      <c r="E3143" s="8" t="s">
        <v>59</v>
      </c>
      <c r="F3143" s="8">
        <v>0</v>
      </c>
      <c r="G3143" s="8">
        <v>3</v>
      </c>
      <c r="H3143" s="6" t="s">
        <v>344</v>
      </c>
      <c r="I3143" s="176" t="s">
        <v>11389</v>
      </c>
      <c r="J3143" s="176" t="s">
        <v>11389</v>
      </c>
      <c r="K3143" s="176" t="s">
        <v>11388</v>
      </c>
      <c r="L3143" s="8">
        <v>14</v>
      </c>
      <c r="M3143" s="116"/>
      <c r="P31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&lt;tr&gt;&lt;td&gt;62616-1450&lt;/td&gt;&lt;td&gt;Prunus sericea, beach plum, 900mm - 1050mm height, balled and burlapped&lt;/td&gt;&lt;td&gt;Each&lt;/td&gt;&lt;td&gt;PRUNUS SERICEA, BEACH PLUM, 36-INCH TO 42-INCH HEIGHT, BALLED AND BURLAPPED&lt;/td&gt;&lt;td&gt;EACH&lt;/td&gt;&lt;td&gt;0&lt;/td&gt;&lt;td&gt;3&lt;/td&gt;&lt;td&gt;N&lt;/td&gt;&lt;td&gt; &lt;/td&gt;&lt;td&gt;&lt;/td&gt;&lt;/tr&gt;</v>
      </c>
      <c r="Q3143" s="106" t="str">
        <f>IF(PayItems[[#This Row],[Date Added / Modified]]&gt;0,TEXT(PayItems[[#This Row],[Date Added / Modified]],"m/d/yyy"),"")</f>
        <v/>
      </c>
    </row>
    <row r="3144" spans="1:17" x14ac:dyDescent="0.2">
      <c r="A3144" s="6" t="s">
        <v>6632</v>
      </c>
      <c r="B3144" s="6" t="s">
        <v>6633</v>
      </c>
      <c r="C3144" s="6" t="s">
        <v>6</v>
      </c>
      <c r="D3144" s="6" t="s">
        <v>6634</v>
      </c>
      <c r="E3144" s="8" t="s">
        <v>59</v>
      </c>
      <c r="F3144" s="8">
        <v>0</v>
      </c>
      <c r="G3144" s="8">
        <v>3</v>
      </c>
      <c r="H3144" s="6" t="s">
        <v>344</v>
      </c>
      <c r="I3144" s="176" t="s">
        <v>11389</v>
      </c>
      <c r="J3144" s="176" t="s">
        <v>11389</v>
      </c>
      <c r="K3144" s="176" t="s">
        <v>11388</v>
      </c>
      <c r="L3144" s="8">
        <v>14</v>
      </c>
      <c r="M3144" s="116"/>
      <c r="P31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&lt;tr&gt;&lt;td&gt;62616-1500&lt;/td&gt;&lt;td&gt;Pinus eduus, colorado pinyon, 1500mm - 1800mm height, balled and burlapped&lt;/td&gt;&lt;td&gt;Each&lt;/td&gt;&lt;td&gt;PINUS EDUUS, COLORADO PINYON, 60-INCH TO 72-INCH HEIGHT, BALLED AND BURLAPPED&lt;/td&gt;&lt;td&gt;EACH&lt;/td&gt;&lt;td&gt;0&lt;/td&gt;&lt;td&gt;3&lt;/td&gt;&lt;td&gt;N&lt;/td&gt;&lt;td&gt; &lt;/td&gt;&lt;td&gt;&lt;/td&gt;&lt;/tr&gt;</v>
      </c>
      <c r="Q3144" s="106" t="str">
        <f>IF(PayItems[[#This Row],[Date Added / Modified]]&gt;0,TEXT(PayItems[[#This Row],[Date Added / Modified]],"m/d/yyy"),"")</f>
        <v/>
      </c>
    </row>
    <row r="3145" spans="1:17" x14ac:dyDescent="0.2">
      <c r="A3145" s="6" t="s">
        <v>6635</v>
      </c>
      <c r="B3145" s="6" t="s">
        <v>6636</v>
      </c>
      <c r="C3145" s="6" t="s">
        <v>6</v>
      </c>
      <c r="D3145" s="6" t="s">
        <v>6637</v>
      </c>
      <c r="E3145" s="8" t="s">
        <v>59</v>
      </c>
      <c r="F3145" s="8">
        <v>0</v>
      </c>
      <c r="G3145" s="8">
        <v>3</v>
      </c>
      <c r="H3145" s="6" t="s">
        <v>344</v>
      </c>
      <c r="I3145" s="176" t="s">
        <v>11389</v>
      </c>
      <c r="J3145" s="176" t="s">
        <v>11389</v>
      </c>
      <c r="K3145" s="176" t="s">
        <v>11388</v>
      </c>
      <c r="L3145" s="8">
        <v>14</v>
      </c>
      <c r="M3145" s="116"/>
      <c r="P31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&lt;tr&gt;&lt;td&gt;62616-1550&lt;/td&gt;&lt;td&gt;Picea pungens, colorado blue spruce, 900mm - 1050mm height, balled and burlapped&lt;/td&gt;&lt;td&gt;Each&lt;/td&gt;&lt;td&gt;PICEA PUNGENS, COLORADO BLUE SPRUCE, 36-INCH TO 42-INCH HEIGHT, BALLED AND BURLAPPED&lt;/td&gt;&lt;td&gt;EACH&lt;/td&gt;&lt;td&gt;0&lt;/td&gt;&lt;td&gt;3&lt;/td&gt;&lt;td&gt;N&lt;/td&gt;&lt;td&gt; &lt;/td&gt;&lt;td&gt;&lt;/td&gt;&lt;/tr&gt;</v>
      </c>
      <c r="Q3145" s="106" t="str">
        <f>IF(PayItems[[#This Row],[Date Added / Modified]]&gt;0,TEXT(PayItems[[#This Row],[Date Added / Modified]],"m/d/yyy"),"")</f>
        <v/>
      </c>
    </row>
    <row r="3146" spans="1:17" x14ac:dyDescent="0.2">
      <c r="A3146" s="6" t="s">
        <v>6638</v>
      </c>
      <c r="B3146" s="11" t="s">
        <v>6639</v>
      </c>
      <c r="C3146" s="6" t="s">
        <v>6</v>
      </c>
      <c r="D3146" s="6" t="s">
        <v>6640</v>
      </c>
      <c r="E3146" s="8" t="s">
        <v>59</v>
      </c>
      <c r="F3146" s="8">
        <v>0</v>
      </c>
      <c r="G3146" s="8">
        <v>3</v>
      </c>
      <c r="H3146" s="6" t="s">
        <v>344</v>
      </c>
      <c r="I3146" s="176" t="s">
        <v>11389</v>
      </c>
      <c r="J3146" s="176" t="s">
        <v>11389</v>
      </c>
      <c r="K3146" s="176" t="s">
        <v>11388</v>
      </c>
      <c r="L3146" s="8">
        <v>14</v>
      </c>
      <c r="M3146" s="116"/>
      <c r="P31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&lt;tr&gt;&lt;td&gt;62616-1595&lt;/td&gt;&lt;td&gt;Picea engelmannii, engelmann spruce, 450mm to 900mm height, container grown&lt;/td&gt;&lt;td&gt;Each&lt;/td&gt;&lt;td&gt;PICEA ENGELMANNII, ENGELMANN SPRUCE, 18-INCH TO 36-INCH HEIGHT, CONTAINER GROWN&lt;/td&gt;&lt;td&gt;EACH&lt;/td&gt;&lt;td&gt;0&lt;/td&gt;&lt;td&gt;3&lt;/td&gt;&lt;td&gt;N&lt;/td&gt;&lt;td&gt; &lt;/td&gt;&lt;td&gt;&lt;/td&gt;&lt;/tr&gt;</v>
      </c>
      <c r="Q3146" s="106" t="str">
        <f>IF(PayItems[[#This Row],[Date Added / Modified]]&gt;0,TEXT(PayItems[[#This Row],[Date Added / Modified]],"m/d/yyy"),"")</f>
        <v/>
      </c>
    </row>
    <row r="3147" spans="1:17" x14ac:dyDescent="0.2">
      <c r="A3147" s="6" t="s">
        <v>6641</v>
      </c>
      <c r="B3147" s="6" t="s">
        <v>6642</v>
      </c>
      <c r="C3147" s="6" t="s">
        <v>6</v>
      </c>
      <c r="D3147" s="6" t="s">
        <v>6643</v>
      </c>
      <c r="E3147" s="8" t="s">
        <v>59</v>
      </c>
      <c r="F3147" s="8">
        <v>0</v>
      </c>
      <c r="G3147" s="8">
        <v>3</v>
      </c>
      <c r="H3147" s="6" t="s">
        <v>344</v>
      </c>
      <c r="I3147" s="176" t="s">
        <v>11389</v>
      </c>
      <c r="J3147" s="176" t="s">
        <v>11389</v>
      </c>
      <c r="K3147" s="176" t="s">
        <v>11388</v>
      </c>
      <c r="L3147" s="8">
        <v>14</v>
      </c>
      <c r="M3147" s="116"/>
      <c r="P31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&lt;tr&gt;&lt;td&gt;62616-1600&lt;/td&gt;&lt;td&gt;Picea engelmannii, engelmann spruce, 900mm - 1050mm height, balled and burlapped&lt;/td&gt;&lt;td&gt;Each&lt;/td&gt;&lt;td&gt;PICEA ENGELMANNII, ENGELMANN SPRUCE, 36-INCH TO 42-INCH HEIGHT, BALLED AND BURLAPPED&lt;/td&gt;&lt;td&gt;EACH&lt;/td&gt;&lt;td&gt;0&lt;/td&gt;&lt;td&gt;3&lt;/td&gt;&lt;td&gt;N&lt;/td&gt;&lt;td&gt; &lt;/td&gt;&lt;td&gt;&lt;/td&gt;&lt;/tr&gt;</v>
      </c>
      <c r="Q3147" s="106" t="str">
        <f>IF(PayItems[[#This Row],[Date Added / Modified]]&gt;0,TEXT(PayItems[[#This Row],[Date Added / Modified]],"m/d/yyy"),"")</f>
        <v/>
      </c>
    </row>
    <row r="3148" spans="1:17" s="106" customFormat="1" x14ac:dyDescent="0.2">
      <c r="A3148" s="6" t="s">
        <v>6644</v>
      </c>
      <c r="B3148" s="6" t="s">
        <v>6645</v>
      </c>
      <c r="C3148" s="6" t="s">
        <v>6</v>
      </c>
      <c r="D3148" s="6" t="s">
        <v>6646</v>
      </c>
      <c r="E3148" s="8" t="s">
        <v>59</v>
      </c>
      <c r="F3148" s="8">
        <v>0</v>
      </c>
      <c r="G3148" s="8">
        <v>3</v>
      </c>
      <c r="H3148" s="6" t="s">
        <v>344</v>
      </c>
      <c r="I3148" s="176" t="s">
        <v>11389</v>
      </c>
      <c r="J3148" s="176" t="s">
        <v>11389</v>
      </c>
      <c r="K3148" s="176" t="s">
        <v>11388</v>
      </c>
      <c r="L3148" s="8">
        <v>14</v>
      </c>
      <c r="M3148" s="116"/>
      <c r="N3148" s="6"/>
      <c r="O3148" s="6"/>
      <c r="P31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&lt;tr&gt;&lt;td&gt;62616-1650&lt;/td&gt;&lt;td&gt;Populus deltoides, cottonwood, 19 liter, balled and burlapped&lt;/td&gt;&lt;td&gt;Each&lt;/td&gt;&lt;td&gt;POPULUS DELTOIDES, COTTONWOOD, 5 GALLON, BALLED AND BURLAPPED&lt;/td&gt;&lt;td&gt;EACH&lt;/td&gt;&lt;td&gt;0&lt;/td&gt;&lt;td&gt;3&lt;/td&gt;&lt;td&gt;N&lt;/td&gt;&lt;td&gt; &lt;/td&gt;&lt;td&gt;&lt;/td&gt;&lt;/tr&gt;</v>
      </c>
      <c r="Q3148" s="106" t="str">
        <f>IF(PayItems[[#This Row],[Date Added / Modified]]&gt;0,TEXT(PayItems[[#This Row],[Date Added / Modified]],"m/d/yyy"),"")</f>
        <v/>
      </c>
    </row>
    <row r="3149" spans="1:17" x14ac:dyDescent="0.2">
      <c r="A3149" s="6" t="s">
        <v>6647</v>
      </c>
      <c r="B3149" s="6" t="s">
        <v>6648</v>
      </c>
      <c r="C3149" s="6" t="s">
        <v>6</v>
      </c>
      <c r="D3149" s="6" t="s">
        <v>6649</v>
      </c>
      <c r="E3149" s="8" t="s">
        <v>59</v>
      </c>
      <c r="F3149" s="8">
        <v>0</v>
      </c>
      <c r="G3149" s="8">
        <v>3</v>
      </c>
      <c r="H3149" s="6" t="s">
        <v>344</v>
      </c>
      <c r="I3149" s="176" t="s">
        <v>11389</v>
      </c>
      <c r="J3149" s="176" t="s">
        <v>11389</v>
      </c>
      <c r="K3149" s="176" t="s">
        <v>11388</v>
      </c>
      <c r="L3149" s="8">
        <v>14</v>
      </c>
      <c r="M3149" s="116"/>
      <c r="P31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&lt;tr&gt;&lt;td&gt;62616-1690&lt;/td&gt;&lt;td&gt;Pinus ponderosa, ponderosa pine, 8 liter, container grown&lt;/td&gt;&lt;td&gt;Each&lt;/td&gt;&lt;td&gt;PINUS PONDEROSA, PONDEROSA PINE, 2 GALLON, CONTAINER GROWN&lt;/td&gt;&lt;td&gt;EACH&lt;/td&gt;&lt;td&gt;0&lt;/td&gt;&lt;td&gt;3&lt;/td&gt;&lt;td&gt;N&lt;/td&gt;&lt;td&gt; &lt;/td&gt;&lt;td&gt;&lt;/td&gt;&lt;/tr&gt;</v>
      </c>
      <c r="Q3149" s="106" t="str">
        <f>IF(PayItems[[#This Row],[Date Added / Modified]]&gt;0,TEXT(PayItems[[#This Row],[Date Added / Modified]],"m/d/yyy"),"")</f>
        <v/>
      </c>
    </row>
    <row r="3150" spans="1:17" x14ac:dyDescent="0.2">
      <c r="A3150" s="6" t="s">
        <v>6650</v>
      </c>
      <c r="B3150" s="6" t="s">
        <v>6651</v>
      </c>
      <c r="C3150" s="6" t="s">
        <v>6</v>
      </c>
      <c r="D3150" s="6" t="s">
        <v>6652</v>
      </c>
      <c r="E3150" s="8" t="s">
        <v>59</v>
      </c>
      <c r="F3150" s="8">
        <v>0</v>
      </c>
      <c r="G3150" s="8">
        <v>3</v>
      </c>
      <c r="H3150" s="6" t="s">
        <v>344</v>
      </c>
      <c r="I3150" s="176" t="s">
        <v>11389</v>
      </c>
      <c r="J3150" s="176" t="s">
        <v>11389</v>
      </c>
      <c r="K3150" s="176" t="s">
        <v>11388</v>
      </c>
      <c r="L3150" s="8">
        <v>14</v>
      </c>
      <c r="M3150" s="116"/>
      <c r="P31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&lt;tr&gt;&lt;td&gt;62616-1700&lt;/td&gt;&lt;td&gt;Pinus ponderosa, ponderosa pine, 20 liter, container grown&lt;/td&gt;&lt;td&gt;Each&lt;/td&gt;&lt;td&gt;PINUS PONDEROSA, PONDEROSA PINE, 5 GALLON, CONTAINER GROWN&lt;/td&gt;&lt;td&gt;EACH&lt;/td&gt;&lt;td&gt;0&lt;/td&gt;&lt;td&gt;3&lt;/td&gt;&lt;td&gt;N&lt;/td&gt;&lt;td&gt; &lt;/td&gt;&lt;td&gt;&lt;/td&gt;&lt;/tr&gt;</v>
      </c>
      <c r="Q3150" s="106" t="str">
        <f>IF(PayItems[[#This Row],[Date Added / Modified]]&gt;0,TEXT(PayItems[[#This Row],[Date Added / Modified]],"m/d/yyy"),"")</f>
        <v/>
      </c>
    </row>
    <row r="3151" spans="1:17" x14ac:dyDescent="0.2">
      <c r="A3151" s="6" t="s">
        <v>6653</v>
      </c>
      <c r="B3151" s="6" t="s">
        <v>6654</v>
      </c>
      <c r="C3151" s="6" t="s">
        <v>6</v>
      </c>
      <c r="D3151" s="6" t="s">
        <v>6655</v>
      </c>
      <c r="E3151" s="8" t="s">
        <v>59</v>
      </c>
      <c r="F3151" s="8">
        <v>0</v>
      </c>
      <c r="G3151" s="8">
        <v>3</v>
      </c>
      <c r="H3151" s="6" t="s">
        <v>344</v>
      </c>
      <c r="I3151" s="176" t="s">
        <v>11389</v>
      </c>
      <c r="J3151" s="176" t="s">
        <v>11389</v>
      </c>
      <c r="K3151" s="176" t="s">
        <v>11388</v>
      </c>
      <c r="L3151" s="8">
        <v>14</v>
      </c>
      <c r="M3151" s="116"/>
      <c r="P31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&lt;tr&gt;&lt;td&gt;62616-1750&lt;/td&gt;&lt;td&gt;Pinus ponderosa, ponderosa pine, 50 - 75mm caliper, container grown&lt;/td&gt;&lt;td&gt;Each&lt;/td&gt;&lt;td&gt;PINUS PONDEROSA, PONDEROSA PINE, 2-INCH TO 3-INCH CALIPER, CONTAINER GROWN&lt;/td&gt;&lt;td&gt;EACH&lt;/td&gt;&lt;td&gt;0&lt;/td&gt;&lt;td&gt;3&lt;/td&gt;&lt;td&gt;N&lt;/td&gt;&lt;td&gt; &lt;/td&gt;&lt;td&gt;&lt;/td&gt;&lt;/tr&gt;</v>
      </c>
      <c r="Q3151" s="106" t="str">
        <f>IF(PayItems[[#This Row],[Date Added / Modified]]&gt;0,TEXT(PayItems[[#This Row],[Date Added / Modified]],"m/d/yyy"),"")</f>
        <v/>
      </c>
    </row>
    <row r="3152" spans="1:17" x14ac:dyDescent="0.2">
      <c r="A3152" s="6" t="s">
        <v>6656</v>
      </c>
      <c r="B3152" s="6" t="s">
        <v>6657</v>
      </c>
      <c r="C3152" s="6" t="s">
        <v>6</v>
      </c>
      <c r="D3152" s="6" t="s">
        <v>6658</v>
      </c>
      <c r="E3152" s="8" t="s">
        <v>59</v>
      </c>
      <c r="F3152" s="8">
        <v>0</v>
      </c>
      <c r="G3152" s="8">
        <v>3</v>
      </c>
      <c r="H3152" s="6" t="s">
        <v>344</v>
      </c>
      <c r="I3152" s="176" t="s">
        <v>11389</v>
      </c>
      <c r="J3152" s="176" t="s">
        <v>11389</v>
      </c>
      <c r="K3152" s="176" t="s">
        <v>11388</v>
      </c>
      <c r="L3152" s="8">
        <v>14</v>
      </c>
      <c r="M3152" s="116"/>
      <c r="P31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&lt;tr&gt;&lt;td&gt;62616-1800&lt;/td&gt;&lt;td&gt;Pinus ponderosa, ponderosa pine, 1200mm -1500mm height, balled and burlapped&lt;/td&gt;&lt;td&gt;Each&lt;/td&gt;&lt;td&gt;PINUS PONDEROSA, PONDEROSA PINE, 48-INCH TO 60-INCH HEIGHT, BALLED AND BURLAPPED&lt;/td&gt;&lt;td&gt;EACH&lt;/td&gt;&lt;td&gt;0&lt;/td&gt;&lt;td&gt;3&lt;/td&gt;&lt;td&gt;N&lt;/td&gt;&lt;td&gt; &lt;/td&gt;&lt;td&gt;&lt;/td&gt;&lt;/tr&gt;</v>
      </c>
      <c r="Q3152" s="106" t="str">
        <f>IF(PayItems[[#This Row],[Date Added / Modified]]&gt;0,TEXT(PayItems[[#This Row],[Date Added / Modified]],"m/d/yyy"),"")</f>
        <v/>
      </c>
    </row>
    <row r="3153" spans="1:17" x14ac:dyDescent="0.2">
      <c r="A3153" s="6" t="s">
        <v>6659</v>
      </c>
      <c r="B3153" s="6" t="s">
        <v>6660</v>
      </c>
      <c r="C3153" s="6" t="s">
        <v>6</v>
      </c>
      <c r="D3153" s="6" t="s">
        <v>10666</v>
      </c>
      <c r="E3153" s="8" t="s">
        <v>59</v>
      </c>
      <c r="F3153" s="8">
        <v>0</v>
      </c>
      <c r="G3153" s="8">
        <v>3</v>
      </c>
      <c r="H3153" s="6" t="s">
        <v>344</v>
      </c>
      <c r="I3153" s="176" t="s">
        <v>11389</v>
      </c>
      <c r="J3153" s="176" t="s">
        <v>11389</v>
      </c>
      <c r="K3153" s="176" t="s">
        <v>11388</v>
      </c>
      <c r="L3153" s="8">
        <v>14</v>
      </c>
      <c r="M3153" s="116"/>
      <c r="P31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&lt;tr&gt;&lt;td&gt;62616-1850&lt;/td&gt;&lt;td&gt;Pseudotsuga menziesii, douglas fir, 1200mm -1500mm height, balled and burlapped&lt;/td&gt;&lt;td&gt;Each&lt;/td&gt;&lt;td&gt;PSEUDOTSUGA MENZIESII, DOUGLAS FIR, 48-INCH TO 60-INCH HEIGHT, BALLED AND BURLAPPED&lt;/td&gt;&lt;td&gt;EACH&lt;/td&gt;&lt;td&gt;0&lt;/td&gt;&lt;td&gt;3&lt;/td&gt;&lt;td&gt;N&lt;/td&gt;&lt;td&gt; &lt;/td&gt;&lt;td&gt;&lt;/td&gt;&lt;/tr&gt;</v>
      </c>
      <c r="Q3153" s="106" t="str">
        <f>IF(PayItems[[#This Row],[Date Added / Modified]]&gt;0,TEXT(PayItems[[#This Row],[Date Added / Modified]],"m/d/yyy"),"")</f>
        <v/>
      </c>
    </row>
    <row r="3154" spans="1:17" x14ac:dyDescent="0.2">
      <c r="A3154" s="6" t="s">
        <v>6661</v>
      </c>
      <c r="B3154" s="6" t="s">
        <v>6662</v>
      </c>
      <c r="C3154" s="6" t="s">
        <v>6</v>
      </c>
      <c r="D3154" s="6" t="s">
        <v>6663</v>
      </c>
      <c r="E3154" s="8" t="s">
        <v>59</v>
      </c>
      <c r="F3154" s="8">
        <v>0</v>
      </c>
      <c r="G3154" s="8">
        <v>3</v>
      </c>
      <c r="H3154" s="6" t="s">
        <v>344</v>
      </c>
      <c r="I3154" s="176" t="s">
        <v>11389</v>
      </c>
      <c r="J3154" s="176" t="s">
        <v>11389</v>
      </c>
      <c r="K3154" s="176" t="s">
        <v>11388</v>
      </c>
      <c r="L3154" s="8">
        <v>14</v>
      </c>
      <c r="M3154" s="116"/>
      <c r="P31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&lt;tr&gt;&lt;td&gt;62616-1900&lt;/td&gt;&lt;td&gt;Philadelphus lewisii, Mock Orange, 1 gallon&lt;/td&gt;&lt;td&gt;Each&lt;/td&gt;&lt;td&gt;PHILADELPHUS LEWISII, MOCK ORANGE, 1 GALLON&lt;/td&gt;&lt;td&gt;EACH&lt;/td&gt;&lt;td&gt;0&lt;/td&gt;&lt;td&gt;3&lt;/td&gt;&lt;td&gt;N&lt;/td&gt;&lt;td&gt; &lt;/td&gt;&lt;td&gt;&lt;/td&gt;&lt;/tr&gt;</v>
      </c>
      <c r="Q3154" s="106" t="str">
        <f>IF(PayItems[[#This Row],[Date Added / Modified]]&gt;0,TEXT(PayItems[[#This Row],[Date Added / Modified]],"m/d/yyy"),"")</f>
        <v/>
      </c>
    </row>
    <row r="3155" spans="1:17" x14ac:dyDescent="0.2">
      <c r="A3155" s="6" t="s">
        <v>6664</v>
      </c>
      <c r="B3155" s="11" t="s">
        <v>6665</v>
      </c>
      <c r="C3155" s="6" t="s">
        <v>6</v>
      </c>
      <c r="D3155" s="6" t="s">
        <v>6666</v>
      </c>
      <c r="E3155" s="8" t="s">
        <v>59</v>
      </c>
      <c r="F3155" s="8">
        <v>0</v>
      </c>
      <c r="G3155" s="8">
        <v>3</v>
      </c>
      <c r="H3155" s="6" t="s">
        <v>344</v>
      </c>
      <c r="I3155" s="176" t="s">
        <v>11389</v>
      </c>
      <c r="J3155" s="176" t="s">
        <v>11389</v>
      </c>
      <c r="K3155" s="176" t="s">
        <v>11388</v>
      </c>
      <c r="L3155" s="8">
        <v>14</v>
      </c>
      <c r="M3155" s="116"/>
      <c r="P31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&lt;tr&gt;&lt;td&gt;62616-2000&lt;/td&gt;&lt;td&gt;Pentaphylloides floribunda, shrubby cinquefoil, 300mm to 450mm height, container grown&lt;/td&gt;&lt;td&gt;Each&lt;/td&gt;&lt;td&gt;PENTAPHYLLOIDES FLORIBUNDA, SHRUBBY CINQUEFOIL, 12-INCH TO 18-INCH HEIGHT, CONTAINER GROWN&lt;/td&gt;&lt;td&gt;EACH&lt;/td&gt;&lt;td&gt;0&lt;/td&gt;&lt;td&gt;3&lt;/td&gt;&lt;td&gt;N&lt;/td&gt;&lt;td&gt; &lt;/td&gt;&lt;td&gt;&lt;/td&gt;&lt;/tr&gt;</v>
      </c>
      <c r="Q3155" s="106" t="str">
        <f>IF(PayItems[[#This Row],[Date Added / Modified]]&gt;0,TEXT(PayItems[[#This Row],[Date Added / Modified]],"m/d/yyy"),"")</f>
        <v/>
      </c>
    </row>
    <row r="3156" spans="1:17" x14ac:dyDescent="0.2">
      <c r="A3156" s="6" t="s">
        <v>6667</v>
      </c>
      <c r="B3156" s="11" t="s">
        <v>6668</v>
      </c>
      <c r="C3156" s="6" t="s">
        <v>6</v>
      </c>
      <c r="D3156" s="6" t="s">
        <v>6669</v>
      </c>
      <c r="E3156" s="8" t="s">
        <v>59</v>
      </c>
      <c r="F3156" s="8">
        <v>0</v>
      </c>
      <c r="G3156" s="8">
        <v>3</v>
      </c>
      <c r="H3156" s="6" t="s">
        <v>344</v>
      </c>
      <c r="I3156" s="176" t="s">
        <v>11389</v>
      </c>
      <c r="J3156" s="176" t="s">
        <v>11389</v>
      </c>
      <c r="K3156" s="176" t="s">
        <v>11388</v>
      </c>
      <c r="L3156" s="8">
        <v>14</v>
      </c>
      <c r="M3156" s="116"/>
      <c r="P31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&lt;tr&gt;&lt;td&gt;62616-2100&lt;/td&gt;&lt;td&gt;Pinus aristata, bristlecone pine, 450mm to 900mm height, container grown&lt;/td&gt;&lt;td&gt;Each&lt;/td&gt;&lt;td&gt;PINUS ARISTATA, BRISTLECONE PINE, 18-INCH TO 36-INCH HEIGHT, CONTAINER GROWN&lt;/td&gt;&lt;td&gt;EACH&lt;/td&gt;&lt;td&gt;0&lt;/td&gt;&lt;td&gt;3&lt;/td&gt;&lt;td&gt;N&lt;/td&gt;&lt;td&gt; &lt;/td&gt;&lt;td&gt;&lt;/td&gt;&lt;/tr&gt;</v>
      </c>
      <c r="Q3156" s="106" t="str">
        <f>IF(PayItems[[#This Row],[Date Added / Modified]]&gt;0,TEXT(PayItems[[#This Row],[Date Added / Modified]],"m/d/yyy"),"")</f>
        <v/>
      </c>
    </row>
    <row r="3157" spans="1:17" x14ac:dyDescent="0.2">
      <c r="A3157" s="6" t="s">
        <v>6670</v>
      </c>
      <c r="B3157" s="11" t="s">
        <v>6671</v>
      </c>
      <c r="C3157" s="6" t="s">
        <v>6</v>
      </c>
      <c r="D3157" s="6" t="s">
        <v>6672</v>
      </c>
      <c r="E3157" s="8" t="s">
        <v>59</v>
      </c>
      <c r="F3157" s="8">
        <v>0</v>
      </c>
      <c r="G3157" s="8">
        <v>3</v>
      </c>
      <c r="H3157" s="6" t="s">
        <v>344</v>
      </c>
      <c r="I3157" s="176" t="s">
        <v>11389</v>
      </c>
      <c r="J3157" s="176" t="s">
        <v>11389</v>
      </c>
      <c r="K3157" s="176" t="s">
        <v>11388</v>
      </c>
      <c r="L3157" s="8">
        <v>14</v>
      </c>
      <c r="M3157" s="116"/>
      <c r="P31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&lt;tr&gt;&lt;td&gt;62616-2200&lt;/td&gt;&lt;td&gt;Populus tremuloides, quaking aspen, 450mm to 900mm height, container grown&lt;/td&gt;&lt;td&gt;Each&lt;/td&gt;&lt;td&gt;POPULUS TREMULOIDES, QUAKING ASPEN, 18-INCH TO 36-INCH HEIGHT, CONTAINER GROWN&lt;/td&gt;&lt;td&gt;EACH&lt;/td&gt;&lt;td&gt;0&lt;/td&gt;&lt;td&gt;3&lt;/td&gt;&lt;td&gt;N&lt;/td&gt;&lt;td&gt; &lt;/td&gt;&lt;td&gt;&lt;/td&gt;&lt;/tr&gt;</v>
      </c>
      <c r="Q3157" s="106" t="str">
        <f>IF(PayItems[[#This Row],[Date Added / Modified]]&gt;0,TEXT(PayItems[[#This Row],[Date Added / Modified]],"m/d/yyy"),"")</f>
        <v/>
      </c>
    </row>
    <row r="3158" spans="1:17" x14ac:dyDescent="0.2">
      <c r="A3158" s="6" t="s">
        <v>6673</v>
      </c>
      <c r="B3158" s="11" t="s">
        <v>6674</v>
      </c>
      <c r="C3158" s="6" t="s">
        <v>6</v>
      </c>
      <c r="D3158" s="6" t="s">
        <v>6675</v>
      </c>
      <c r="E3158" s="8" t="s">
        <v>59</v>
      </c>
      <c r="F3158" s="8">
        <v>0</v>
      </c>
      <c r="G3158" s="8">
        <v>3</v>
      </c>
      <c r="H3158" s="6" t="s">
        <v>344</v>
      </c>
      <c r="I3158" s="176" t="s">
        <v>11389</v>
      </c>
      <c r="J3158" s="176" t="s">
        <v>11389</v>
      </c>
      <c r="K3158" s="176" t="s">
        <v>11388</v>
      </c>
      <c r="L3158" s="8">
        <v>14</v>
      </c>
      <c r="M3158" s="116"/>
      <c r="P31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&lt;tr&gt;&lt;td&gt;62616-2300&lt;/td&gt;&lt;td&gt;Prunus virginiana, chokecherry, 450mm to 900mm height, container grown&lt;/td&gt;&lt;td&gt;Each&lt;/td&gt;&lt;td&gt;PRUNUS VIRGINIANA, CHOKECHERRY, 18-INCH TO 36-INCH HEIGHT, CONTAINER GROWN&lt;/td&gt;&lt;td&gt;EACH&lt;/td&gt;&lt;td&gt;0&lt;/td&gt;&lt;td&gt;3&lt;/td&gt;&lt;td&gt;N&lt;/td&gt;&lt;td&gt; &lt;/td&gt;&lt;td&gt;&lt;/td&gt;&lt;/tr&gt;</v>
      </c>
      <c r="Q3158" s="106" t="str">
        <f>IF(PayItems[[#This Row],[Date Added / Modified]]&gt;0,TEXT(PayItems[[#This Row],[Date Added / Modified]],"m/d/yyy"),"")</f>
        <v/>
      </c>
    </row>
    <row r="3159" spans="1:17" x14ac:dyDescent="0.2">
      <c r="A3159" s="6" t="s">
        <v>6676</v>
      </c>
      <c r="B3159" s="11" t="s">
        <v>6677</v>
      </c>
      <c r="C3159" s="6" t="s">
        <v>6</v>
      </c>
      <c r="D3159" s="11" t="s">
        <v>6678</v>
      </c>
      <c r="E3159" s="8" t="s">
        <v>59</v>
      </c>
      <c r="F3159" s="8">
        <v>0</v>
      </c>
      <c r="G3159" s="8">
        <v>3</v>
      </c>
      <c r="H3159" s="6" t="s">
        <v>344</v>
      </c>
      <c r="I3159" s="176" t="s">
        <v>11389</v>
      </c>
      <c r="J3159" s="176" t="s">
        <v>11389</v>
      </c>
      <c r="K3159" s="176" t="s">
        <v>11388</v>
      </c>
      <c r="L3159" s="8">
        <v>14</v>
      </c>
      <c r="M3159" s="116"/>
      <c r="P31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&lt;tr&gt;&lt;td&gt;62616-2400&lt;/td&gt;&lt;td&gt;Pinus flexilis, limber pine, 450mm to 900mm height, container grown&lt;/td&gt;&lt;td&gt;Each&lt;/td&gt;&lt;td&gt;PINUS FLEXILIS, LIMBER PINE, 18-INCH TO 36-INCH HEIGHT, CONTAINER GROWN&lt;/td&gt;&lt;td&gt;EACH&lt;/td&gt;&lt;td&gt;0&lt;/td&gt;&lt;td&gt;3&lt;/td&gt;&lt;td&gt;N&lt;/td&gt;&lt;td&gt; &lt;/td&gt;&lt;td&gt;&lt;/td&gt;&lt;/tr&gt;</v>
      </c>
      <c r="Q3159" s="106" t="str">
        <f>IF(PayItems[[#This Row],[Date Added / Modified]]&gt;0,TEXT(PayItems[[#This Row],[Date Added / Modified]],"m/d/yyy"),"")</f>
        <v/>
      </c>
    </row>
    <row r="3160" spans="1:17" x14ac:dyDescent="0.2">
      <c r="A3160" s="6" t="s">
        <v>6679</v>
      </c>
      <c r="B3160" s="11" t="s">
        <v>6680</v>
      </c>
      <c r="C3160" s="6" t="s">
        <v>6</v>
      </c>
      <c r="D3160" s="169" t="s">
        <v>6681</v>
      </c>
      <c r="E3160" s="8" t="s">
        <v>59</v>
      </c>
      <c r="F3160" s="8">
        <v>0</v>
      </c>
      <c r="G3160" s="8">
        <v>3</v>
      </c>
      <c r="H3160" s="6" t="s">
        <v>344</v>
      </c>
      <c r="I3160" s="176" t="s">
        <v>11389</v>
      </c>
      <c r="J3160" s="176" t="s">
        <v>11389</v>
      </c>
      <c r="K3160" s="176" t="s">
        <v>11388</v>
      </c>
      <c r="L3160" s="8">
        <v>14</v>
      </c>
      <c r="M3160" s="116"/>
      <c r="P31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&lt;tr&gt;&lt;td&gt;62616-2500&lt;/td&gt;&lt;td&gt;Pinus radiata, monterey pine, 20 liter, container grown&lt;/td&gt;&lt;td&gt;Each&lt;/td&gt;&lt;td&gt;PINUS RADIATA, MONTEREY PINE, 5 GALLON, CONTAINER GROWN&lt;/td&gt;&lt;td&gt;EACH&lt;/td&gt;&lt;td&gt;0&lt;/td&gt;&lt;td&gt;3&lt;/td&gt;&lt;td&gt;N&lt;/td&gt;&lt;td&gt; &lt;/td&gt;&lt;td&gt;&lt;/td&gt;&lt;/tr&gt;</v>
      </c>
      <c r="Q3160" s="106" t="str">
        <f>IF(PayItems[[#This Row],[Date Added / Modified]]&gt;0,TEXT(PayItems[[#This Row],[Date Added / Modified]],"m/d/yyy"),"")</f>
        <v/>
      </c>
    </row>
    <row r="3161" spans="1:17" x14ac:dyDescent="0.2">
      <c r="A3161" s="106" t="s">
        <v>11268</v>
      </c>
      <c r="B3161" s="106" t="s">
        <v>11289</v>
      </c>
      <c r="C3161" s="106" t="s">
        <v>6</v>
      </c>
      <c r="D3161" s="106" t="s">
        <v>11269</v>
      </c>
      <c r="E3161" s="45" t="s">
        <v>59</v>
      </c>
      <c r="F3161" s="45">
        <v>0</v>
      </c>
      <c r="G3161" s="45">
        <v>3</v>
      </c>
      <c r="H3161" s="106" t="s">
        <v>344</v>
      </c>
      <c r="I3161" s="176" t="s">
        <v>11389</v>
      </c>
      <c r="J3161" s="176" t="s">
        <v>11389</v>
      </c>
      <c r="K3161" s="176" t="s">
        <v>11388</v>
      </c>
      <c r="L3161" s="45">
        <v>14</v>
      </c>
      <c r="M3161" s="116">
        <v>44179</v>
      </c>
      <c r="N3161" s="106" t="s">
        <v>9977</v>
      </c>
      <c r="O3161" s="106"/>
      <c r="P3161" s="117"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&lt;tr&gt;&lt;td&gt;62616-2600&lt;/td&gt;&lt;td&gt;Potentilla fruticosa, shrubby conquefoil, 4 liter, container grown&lt;/td&gt;&lt;td&gt;Each&lt;/td&gt;&lt;td&gt;POTENTILLA FRUTICOSA, SHRUBBY CINQUEFOIL, 1 GALLON, CONTAINER GROWN&lt;/td&gt;&lt;td&gt;EACH&lt;/td&gt;&lt;td&gt;0&lt;/td&gt;&lt;td&gt;3&lt;/td&gt;&lt;td&gt;N&lt;/td&gt;&lt;td&gt;12/14/2020&lt;/td&gt;&lt;td&gt;&lt;/td&gt;&lt;/tr&gt;</v>
      </c>
      <c r="Q3161" s="168" t="str">
        <f>IF(PayItems[[#This Row],[Date Added / Modified]]&gt;0,TEXT(PayItems[[#This Row],[Date Added / Modified]],"m/d/yyy"),"")</f>
        <v>12/14/2020</v>
      </c>
    </row>
    <row r="3162" spans="1:17" x14ac:dyDescent="0.2">
      <c r="A3162" s="6" t="s">
        <v>6682</v>
      </c>
      <c r="B3162" s="8" t="s">
        <v>6683</v>
      </c>
      <c r="C3162" s="6" t="s">
        <v>6</v>
      </c>
      <c r="D3162" s="8" t="s">
        <v>6684</v>
      </c>
      <c r="E3162" s="8" t="s">
        <v>59</v>
      </c>
      <c r="F3162" s="8">
        <v>0</v>
      </c>
      <c r="G3162" s="8">
        <v>3</v>
      </c>
      <c r="H3162" s="6" t="s">
        <v>344</v>
      </c>
      <c r="I3162" s="176" t="s">
        <v>11389</v>
      </c>
      <c r="J3162" s="176" t="s">
        <v>11389</v>
      </c>
      <c r="K3162" s="176" t="s">
        <v>11388</v>
      </c>
      <c r="L3162" s="8">
        <v>14</v>
      </c>
      <c r="M3162" s="116"/>
      <c r="P31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&lt;tr&gt;&lt;td&gt;62617-0100&lt;/td&gt;&lt;td&gt;Quercus alba, white oak, 20mm - 35mm caliper, balled and burlapped&lt;/td&gt;&lt;td&gt;Each&lt;/td&gt;&lt;td&gt;QUERCUS ALBA, WHITE OAK, 1-INCH TO 1 1/2-INCH CALIPER, BALLED AND BURLAPPED&lt;/td&gt;&lt;td&gt;EACH&lt;/td&gt;&lt;td&gt;0&lt;/td&gt;&lt;td&gt;3&lt;/td&gt;&lt;td&gt;N&lt;/td&gt;&lt;td&gt; &lt;/td&gt;&lt;td&gt;&lt;/td&gt;&lt;/tr&gt;</v>
      </c>
      <c r="Q3162" s="106" t="str">
        <f>IF(PayItems[[#This Row],[Date Added / Modified]]&gt;0,TEXT(PayItems[[#This Row],[Date Added / Modified]],"m/d/yyy"),"")</f>
        <v/>
      </c>
    </row>
    <row r="3163" spans="1:17" x14ac:dyDescent="0.2">
      <c r="A3163" s="6" t="s">
        <v>6685</v>
      </c>
      <c r="B3163" s="8" t="s">
        <v>6686</v>
      </c>
      <c r="C3163" s="6" t="s">
        <v>6</v>
      </c>
      <c r="D3163" s="8" t="s">
        <v>6687</v>
      </c>
      <c r="E3163" s="8" t="s">
        <v>59</v>
      </c>
      <c r="F3163" s="8">
        <v>0</v>
      </c>
      <c r="G3163" s="8">
        <v>3</v>
      </c>
      <c r="H3163" s="6" t="s">
        <v>344</v>
      </c>
      <c r="I3163" s="176" t="s">
        <v>11389</v>
      </c>
      <c r="J3163" s="176" t="s">
        <v>11389</v>
      </c>
      <c r="K3163" s="176" t="s">
        <v>11388</v>
      </c>
      <c r="L3163" s="8">
        <v>14</v>
      </c>
      <c r="M3163" s="116"/>
      <c r="P31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&lt;tr&gt;&lt;td&gt;62617-0150&lt;/td&gt;&lt;td&gt;Quercus alba, white oak, 35mm - 50mm caliper, balled and burlapped&lt;/td&gt;&lt;td&gt;Each&lt;/td&gt;&lt;td&gt;QUERCUS ALBA, WHITE OAK, 1 1/2-INCH TO 2-INCH CALIPER, BALLED AND BURLAPPED&lt;/td&gt;&lt;td&gt;EACH&lt;/td&gt;&lt;td&gt;0&lt;/td&gt;&lt;td&gt;3&lt;/td&gt;&lt;td&gt;N&lt;/td&gt;&lt;td&gt; &lt;/td&gt;&lt;td&gt;&lt;/td&gt;&lt;/tr&gt;</v>
      </c>
      <c r="Q3163" s="106" t="str">
        <f>IF(PayItems[[#This Row],[Date Added / Modified]]&gt;0,TEXT(PayItems[[#This Row],[Date Added / Modified]],"m/d/yyy"),"")</f>
        <v/>
      </c>
    </row>
    <row r="3164" spans="1:17" x14ac:dyDescent="0.2">
      <c r="A3164" s="6" t="s">
        <v>6688</v>
      </c>
      <c r="B3164" s="8" t="s">
        <v>6689</v>
      </c>
      <c r="C3164" s="6" t="s">
        <v>6</v>
      </c>
      <c r="D3164" s="8" t="s">
        <v>6690</v>
      </c>
      <c r="E3164" s="8" t="s">
        <v>59</v>
      </c>
      <c r="F3164" s="8">
        <v>0</v>
      </c>
      <c r="G3164" s="8">
        <v>3</v>
      </c>
      <c r="H3164" s="6" t="s">
        <v>344</v>
      </c>
      <c r="I3164" s="176" t="s">
        <v>11389</v>
      </c>
      <c r="J3164" s="176" t="s">
        <v>11389</v>
      </c>
      <c r="K3164" s="176" t="s">
        <v>11388</v>
      </c>
      <c r="L3164" s="8">
        <v>14</v>
      </c>
      <c r="M3164" s="116"/>
      <c r="P31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&lt;tr&gt;&lt;td&gt;62617-0200&lt;/td&gt;&lt;td&gt;Quercus alba, white oak, 50mm - 65mm caliper, balled and burlapped&lt;/td&gt;&lt;td&gt;Each&lt;/td&gt;&lt;td&gt;QUERCUS ALBA, WHITE OAK, 2-INCH TO 2 1/2-INCH CALIPER, BALLED AND BURLAPPED&lt;/td&gt;&lt;td&gt;EACH&lt;/td&gt;&lt;td&gt;0&lt;/td&gt;&lt;td&gt;3&lt;/td&gt;&lt;td&gt;N&lt;/td&gt;&lt;td&gt; &lt;/td&gt;&lt;td&gt;&lt;/td&gt;&lt;/tr&gt;</v>
      </c>
      <c r="Q3164" s="106" t="str">
        <f>IF(PayItems[[#This Row],[Date Added / Modified]]&gt;0,TEXT(PayItems[[#This Row],[Date Added / Modified]],"m/d/yyy"),"")</f>
        <v/>
      </c>
    </row>
    <row r="3165" spans="1:17" x14ac:dyDescent="0.2">
      <c r="A3165" s="6" t="s">
        <v>6691</v>
      </c>
      <c r="B3165" s="8" t="s">
        <v>6692</v>
      </c>
      <c r="C3165" s="6" t="s">
        <v>6</v>
      </c>
      <c r="D3165" s="8" t="s">
        <v>6693</v>
      </c>
      <c r="E3165" s="8" t="s">
        <v>59</v>
      </c>
      <c r="F3165" s="8">
        <v>0</v>
      </c>
      <c r="G3165" s="8">
        <v>3</v>
      </c>
      <c r="H3165" s="6" t="s">
        <v>344</v>
      </c>
      <c r="I3165" s="176" t="s">
        <v>11389</v>
      </c>
      <c r="J3165" s="176" t="s">
        <v>11389</v>
      </c>
      <c r="K3165" s="176" t="s">
        <v>11388</v>
      </c>
      <c r="L3165" s="8">
        <v>14</v>
      </c>
      <c r="M3165" s="116"/>
      <c r="P31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&lt;tr&gt;&lt;td&gt;62617-0250&lt;/td&gt;&lt;td&gt;Quercus borealis, northern red oak, 35mm - 50mm caliper, balled and burlapped&lt;/td&gt;&lt;td&gt;Each&lt;/td&gt;&lt;td&gt;QUERCUS BOREALIS, NORTHERN RED OAK, 1 1/2-INCH TO 2-INCH CALIPER, BALLED AND BURLAPPED&lt;/td&gt;&lt;td&gt;EACH&lt;/td&gt;&lt;td&gt;0&lt;/td&gt;&lt;td&gt;3&lt;/td&gt;&lt;td&gt;N&lt;/td&gt;&lt;td&gt; &lt;/td&gt;&lt;td&gt;&lt;/td&gt;&lt;/tr&gt;</v>
      </c>
      <c r="Q3165" s="106" t="str">
        <f>IF(PayItems[[#This Row],[Date Added / Modified]]&gt;0,TEXT(PayItems[[#This Row],[Date Added / Modified]],"m/d/yyy"),"")</f>
        <v/>
      </c>
    </row>
    <row r="3166" spans="1:17" x14ac:dyDescent="0.2">
      <c r="A3166" s="6" t="s">
        <v>6694</v>
      </c>
      <c r="B3166" s="8" t="s">
        <v>6695</v>
      </c>
      <c r="C3166" s="6" t="s">
        <v>6</v>
      </c>
      <c r="D3166" s="8" t="s">
        <v>6696</v>
      </c>
      <c r="E3166" s="8" t="s">
        <v>59</v>
      </c>
      <c r="F3166" s="8">
        <v>0</v>
      </c>
      <c r="G3166" s="8">
        <v>3</v>
      </c>
      <c r="H3166" s="6" t="s">
        <v>344</v>
      </c>
      <c r="I3166" s="176" t="s">
        <v>11389</v>
      </c>
      <c r="J3166" s="176" t="s">
        <v>11389</v>
      </c>
      <c r="K3166" s="176" t="s">
        <v>11388</v>
      </c>
      <c r="L3166" s="8">
        <v>14</v>
      </c>
      <c r="M3166" s="116"/>
      <c r="P31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&lt;tr&gt;&lt;td&gt;62617-0300&lt;/td&gt;&lt;td&gt;Quercus borealis, northern red oak, 50mm - 65mm caliper, balled and burlapped&lt;/td&gt;&lt;td&gt;Each&lt;/td&gt;&lt;td&gt;QUERCUS BOREALIS, NORTHERN RED OAK, 2-INCH TO 2 1/2-INCH CALIPER, BALLED AND BURLAPPED&lt;/td&gt;&lt;td&gt;EACH&lt;/td&gt;&lt;td&gt;0&lt;/td&gt;&lt;td&gt;3&lt;/td&gt;&lt;td&gt;N&lt;/td&gt;&lt;td&gt; &lt;/td&gt;&lt;td&gt;&lt;/td&gt;&lt;/tr&gt;</v>
      </c>
      <c r="Q3166" s="106" t="str">
        <f>IF(PayItems[[#This Row],[Date Added / Modified]]&gt;0,TEXT(PayItems[[#This Row],[Date Added / Modified]],"m/d/yyy"),"")</f>
        <v/>
      </c>
    </row>
    <row r="3167" spans="1:17" x14ac:dyDescent="0.2">
      <c r="A3167" s="6" t="s">
        <v>6697</v>
      </c>
      <c r="B3167" s="8" t="s">
        <v>6698</v>
      </c>
      <c r="C3167" s="6" t="s">
        <v>6</v>
      </c>
      <c r="D3167" s="8" t="s">
        <v>6699</v>
      </c>
      <c r="E3167" s="8" t="s">
        <v>59</v>
      </c>
      <c r="F3167" s="8">
        <v>0</v>
      </c>
      <c r="G3167" s="8">
        <v>3</v>
      </c>
      <c r="H3167" s="6" t="s">
        <v>344</v>
      </c>
      <c r="I3167" s="176" t="s">
        <v>11389</v>
      </c>
      <c r="J3167" s="176" t="s">
        <v>11389</v>
      </c>
      <c r="K3167" s="176" t="s">
        <v>11388</v>
      </c>
      <c r="L3167" s="8">
        <v>14</v>
      </c>
      <c r="M3167" s="116"/>
      <c r="P31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&lt;tr&gt;&lt;td&gt;62617-0350&lt;/td&gt;&lt;td&gt;Quercus coccinea, scarlet oak, 20mm - 35mm caliper, balled and burlapped&lt;/td&gt;&lt;td&gt;Each&lt;/td&gt;&lt;td&gt;QUERCUS COCCINEA, SCARLET OAK, 1-INCH TO 1 1/2-INCH CALIPER, BALLED AND BURLAPPED&lt;/td&gt;&lt;td&gt;EACH&lt;/td&gt;&lt;td&gt;0&lt;/td&gt;&lt;td&gt;3&lt;/td&gt;&lt;td&gt;N&lt;/td&gt;&lt;td&gt; &lt;/td&gt;&lt;td&gt;&lt;/td&gt;&lt;/tr&gt;</v>
      </c>
      <c r="Q3167" s="106" t="str">
        <f>IF(PayItems[[#This Row],[Date Added / Modified]]&gt;0,TEXT(PayItems[[#This Row],[Date Added / Modified]],"m/d/yyy"),"")</f>
        <v/>
      </c>
    </row>
    <row r="3168" spans="1:17" x14ac:dyDescent="0.2">
      <c r="A3168" s="6" t="s">
        <v>6700</v>
      </c>
      <c r="B3168" s="8" t="s">
        <v>6701</v>
      </c>
      <c r="C3168" s="6" t="s">
        <v>6</v>
      </c>
      <c r="D3168" s="8" t="s">
        <v>6702</v>
      </c>
      <c r="E3168" s="8" t="s">
        <v>59</v>
      </c>
      <c r="F3168" s="8">
        <v>0</v>
      </c>
      <c r="G3168" s="8">
        <v>3</v>
      </c>
      <c r="H3168" s="6" t="s">
        <v>344</v>
      </c>
      <c r="I3168" s="176" t="s">
        <v>11389</v>
      </c>
      <c r="J3168" s="176" t="s">
        <v>11389</v>
      </c>
      <c r="K3168" s="176" t="s">
        <v>11388</v>
      </c>
      <c r="L3168" s="8">
        <v>14</v>
      </c>
      <c r="M3168" s="116"/>
      <c r="P31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&lt;tr&gt;&lt;td&gt;62617-0400&lt;/td&gt;&lt;td&gt;Quercus coccinea, scarlet oak, 35mm - 50mm caliper, balled and burlapped&lt;/td&gt;&lt;td&gt;Each&lt;/td&gt;&lt;td&gt;QUERCUS COCCINEA, SCARLET OAK, 1 1/2-INCH TO 2-INCH CALIPER, BALLED AND BURLAPPED&lt;/td&gt;&lt;td&gt;EACH&lt;/td&gt;&lt;td&gt;0&lt;/td&gt;&lt;td&gt;3&lt;/td&gt;&lt;td&gt;N&lt;/td&gt;&lt;td&gt; &lt;/td&gt;&lt;td&gt;&lt;/td&gt;&lt;/tr&gt;</v>
      </c>
      <c r="Q3168" s="106" t="str">
        <f>IF(PayItems[[#This Row],[Date Added / Modified]]&gt;0,TEXT(PayItems[[#This Row],[Date Added / Modified]],"m/d/yyy"),"")</f>
        <v/>
      </c>
    </row>
    <row r="3169" spans="1:17" x14ac:dyDescent="0.2">
      <c r="A3169" s="6" t="s">
        <v>6703</v>
      </c>
      <c r="B3169" s="8" t="s">
        <v>6704</v>
      </c>
      <c r="C3169" s="6" t="s">
        <v>6</v>
      </c>
      <c r="D3169" s="8" t="s">
        <v>6705</v>
      </c>
      <c r="E3169" s="8" t="s">
        <v>59</v>
      </c>
      <c r="F3169" s="8">
        <v>0</v>
      </c>
      <c r="G3169" s="8">
        <v>3</v>
      </c>
      <c r="H3169" s="6" t="s">
        <v>344</v>
      </c>
      <c r="I3169" s="176" t="s">
        <v>11389</v>
      </c>
      <c r="J3169" s="176" t="s">
        <v>11389</v>
      </c>
      <c r="K3169" s="176" t="s">
        <v>11388</v>
      </c>
      <c r="L3169" s="8">
        <v>14</v>
      </c>
      <c r="M3169" s="116"/>
      <c r="P31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&lt;tr&gt;&lt;td&gt;62617-0450&lt;/td&gt;&lt;td&gt;Quercus phellos, willow oak, 20mm - 35mm caliper, balled and burlapped&lt;/td&gt;&lt;td&gt;Each&lt;/td&gt;&lt;td&gt;QUERCUS PHELLOS, WILLOW OAK, 1-INCH TO 1 1/2-INCH CALIPER, BALLED AND BURLAPPED&lt;/td&gt;&lt;td&gt;EACH&lt;/td&gt;&lt;td&gt;0&lt;/td&gt;&lt;td&gt;3&lt;/td&gt;&lt;td&gt;N&lt;/td&gt;&lt;td&gt; &lt;/td&gt;&lt;td&gt;&lt;/td&gt;&lt;/tr&gt;</v>
      </c>
      <c r="Q3169" s="106" t="str">
        <f>IF(PayItems[[#This Row],[Date Added / Modified]]&gt;0,TEXT(PayItems[[#This Row],[Date Added / Modified]],"m/d/yyy"),"")</f>
        <v/>
      </c>
    </row>
    <row r="3170" spans="1:17" x14ac:dyDescent="0.2">
      <c r="A3170" s="6" t="s">
        <v>6706</v>
      </c>
      <c r="B3170" s="8" t="s">
        <v>6707</v>
      </c>
      <c r="C3170" s="6" t="s">
        <v>6</v>
      </c>
      <c r="D3170" s="8" t="s">
        <v>6708</v>
      </c>
      <c r="E3170" s="8" t="s">
        <v>59</v>
      </c>
      <c r="F3170" s="8">
        <v>0</v>
      </c>
      <c r="G3170" s="8">
        <v>3</v>
      </c>
      <c r="H3170" s="6" t="s">
        <v>344</v>
      </c>
      <c r="I3170" s="176" t="s">
        <v>11389</v>
      </c>
      <c r="J3170" s="176" t="s">
        <v>11389</v>
      </c>
      <c r="K3170" s="176" t="s">
        <v>11388</v>
      </c>
      <c r="L3170" s="8">
        <v>14</v>
      </c>
      <c r="M3170" s="116"/>
      <c r="P31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&lt;tr&gt;&lt;td&gt;62617-0500&lt;/td&gt;&lt;td&gt;Quercus phellos, willow oak, 35mm - 50mm caliper, balled and burlapped&lt;/td&gt;&lt;td&gt;Each&lt;/td&gt;&lt;td&gt;QUERCUS PHELLOS, WILLOW OAK, 1 1/2-INCH TO 2-INCH CALIPER, BALLED AND BURLAPPED&lt;/td&gt;&lt;td&gt;EACH&lt;/td&gt;&lt;td&gt;0&lt;/td&gt;&lt;td&gt;3&lt;/td&gt;&lt;td&gt;N&lt;/td&gt;&lt;td&gt; &lt;/td&gt;&lt;td&gt;&lt;/td&gt;&lt;/tr&gt;</v>
      </c>
      <c r="Q3170" s="106" t="str">
        <f>IF(PayItems[[#This Row],[Date Added / Modified]]&gt;0,TEXT(PayItems[[#This Row],[Date Added / Modified]],"m/d/yyy"),"")</f>
        <v/>
      </c>
    </row>
    <row r="3171" spans="1:17" x14ac:dyDescent="0.2">
      <c r="A3171" s="6" t="s">
        <v>6709</v>
      </c>
      <c r="B3171" s="8" t="s">
        <v>6710</v>
      </c>
      <c r="C3171" s="6" t="s">
        <v>6</v>
      </c>
      <c r="D3171" s="8" t="s">
        <v>6711</v>
      </c>
      <c r="E3171" s="8" t="s">
        <v>59</v>
      </c>
      <c r="F3171" s="8">
        <v>0</v>
      </c>
      <c r="G3171" s="8">
        <v>3</v>
      </c>
      <c r="H3171" s="6" t="s">
        <v>344</v>
      </c>
      <c r="I3171" s="176" t="s">
        <v>11389</v>
      </c>
      <c r="J3171" s="176" t="s">
        <v>11389</v>
      </c>
      <c r="K3171" s="176" t="s">
        <v>11388</v>
      </c>
      <c r="L3171" s="8">
        <v>14</v>
      </c>
      <c r="M3171" s="116"/>
      <c r="P31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&lt;tr&gt;&lt;td&gt;62617-0550&lt;/td&gt;&lt;td&gt;Quercus phellos, willow oak, 50mm - 65mm caliper, balled and burlapped&lt;/td&gt;&lt;td&gt;Each&lt;/td&gt;&lt;td&gt;QUERCUS PHELLOS, WILLOW OAK, 2-INCH TO 2 1/2-INCH CALIPER, BALLED AND BURLAPPED&lt;/td&gt;&lt;td&gt;EACH&lt;/td&gt;&lt;td&gt;0&lt;/td&gt;&lt;td&gt;3&lt;/td&gt;&lt;td&gt;N&lt;/td&gt;&lt;td&gt; &lt;/td&gt;&lt;td&gt;&lt;/td&gt;&lt;/tr&gt;</v>
      </c>
      <c r="Q3171" s="106" t="str">
        <f>IF(PayItems[[#This Row],[Date Added / Modified]]&gt;0,TEXT(PayItems[[#This Row],[Date Added / Modified]],"m/d/yyy"),"")</f>
        <v/>
      </c>
    </row>
    <row r="3172" spans="1:17" x14ac:dyDescent="0.2">
      <c r="A3172" s="6" t="s">
        <v>6712</v>
      </c>
      <c r="B3172" s="8" t="s">
        <v>6713</v>
      </c>
      <c r="C3172" s="6" t="s">
        <v>6</v>
      </c>
      <c r="D3172" s="8" t="s">
        <v>6714</v>
      </c>
      <c r="E3172" s="8" t="s">
        <v>59</v>
      </c>
      <c r="F3172" s="8">
        <v>0</v>
      </c>
      <c r="G3172" s="8">
        <v>3</v>
      </c>
      <c r="H3172" s="6" t="s">
        <v>344</v>
      </c>
      <c r="I3172" s="176" t="s">
        <v>11389</v>
      </c>
      <c r="J3172" s="176" t="s">
        <v>11389</v>
      </c>
      <c r="K3172" s="176" t="s">
        <v>11388</v>
      </c>
      <c r="L3172" s="8">
        <v>14</v>
      </c>
      <c r="M3172" s="116"/>
      <c r="P31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&lt;tr&gt;&lt;td&gt;62617-0600&lt;/td&gt;&lt;td&gt;Quercus palustrus, pin oak, 35mm - 50mm caliper, balled and burlapped&lt;/td&gt;&lt;td&gt;Each&lt;/td&gt;&lt;td&gt;QUERCUS PALUSTRUS, PIN OAK, 1 1/2-INCH TO 2-INCH CALIPER, BALLED AND BURLAPPED&lt;/td&gt;&lt;td&gt;EACH&lt;/td&gt;&lt;td&gt;0&lt;/td&gt;&lt;td&gt;3&lt;/td&gt;&lt;td&gt;N&lt;/td&gt;&lt;td&gt; &lt;/td&gt;&lt;td&gt;&lt;/td&gt;&lt;/tr&gt;</v>
      </c>
      <c r="Q3172" s="106" t="str">
        <f>IF(PayItems[[#This Row],[Date Added / Modified]]&gt;0,TEXT(PayItems[[#This Row],[Date Added / Modified]],"m/d/yyy"),"")</f>
        <v/>
      </c>
    </row>
    <row r="3173" spans="1:17" x14ac:dyDescent="0.2">
      <c r="A3173" s="6" t="s">
        <v>6715</v>
      </c>
      <c r="B3173" s="8" t="s">
        <v>6716</v>
      </c>
      <c r="C3173" s="6" t="s">
        <v>6</v>
      </c>
      <c r="D3173" s="8" t="s">
        <v>6717</v>
      </c>
      <c r="E3173" s="8" t="s">
        <v>59</v>
      </c>
      <c r="F3173" s="8">
        <v>0</v>
      </c>
      <c r="G3173" s="8">
        <v>3</v>
      </c>
      <c r="H3173" s="6" t="s">
        <v>344</v>
      </c>
      <c r="I3173" s="176" t="s">
        <v>11389</v>
      </c>
      <c r="J3173" s="176" t="s">
        <v>11389</v>
      </c>
      <c r="K3173" s="176" t="s">
        <v>11388</v>
      </c>
      <c r="L3173" s="8">
        <v>14</v>
      </c>
      <c r="M3173" s="116"/>
      <c r="P31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&lt;tr&gt;&lt;td&gt;62617-0650&lt;/td&gt;&lt;td&gt;Quercus palustrus, pin oak, 50mm - 65mm caliper, balled and burlapped&lt;/td&gt;&lt;td&gt;Each&lt;/td&gt;&lt;td&gt;QUERCUS PALUSTRUS, PIN OAK, 2-INCH TO 2 1/2-INCH CALIPER, BALLED AND BURLAPPED&lt;/td&gt;&lt;td&gt;EACH&lt;/td&gt;&lt;td&gt;0&lt;/td&gt;&lt;td&gt;3&lt;/td&gt;&lt;td&gt;N&lt;/td&gt;&lt;td&gt; &lt;/td&gt;&lt;td&gt;&lt;/td&gt;&lt;/tr&gt;</v>
      </c>
      <c r="Q3173" s="106" t="str">
        <f>IF(PayItems[[#This Row],[Date Added / Modified]]&gt;0,TEXT(PayItems[[#This Row],[Date Added / Modified]],"m/d/yyy"),"")</f>
        <v/>
      </c>
    </row>
    <row r="3174" spans="1:17" x14ac:dyDescent="0.2">
      <c r="A3174" s="6" t="s">
        <v>6718</v>
      </c>
      <c r="B3174" s="8" t="s">
        <v>6719</v>
      </c>
      <c r="C3174" s="6" t="s">
        <v>6</v>
      </c>
      <c r="D3174" s="8" t="s">
        <v>6720</v>
      </c>
      <c r="E3174" s="8" t="s">
        <v>59</v>
      </c>
      <c r="F3174" s="8">
        <v>0</v>
      </c>
      <c r="G3174" s="8">
        <v>3</v>
      </c>
      <c r="H3174" s="6" t="s">
        <v>344</v>
      </c>
      <c r="I3174" s="176" t="s">
        <v>11389</v>
      </c>
      <c r="J3174" s="176" t="s">
        <v>11389</v>
      </c>
      <c r="K3174" s="176" t="s">
        <v>11388</v>
      </c>
      <c r="L3174" s="8">
        <v>14</v>
      </c>
      <c r="M3174" s="116"/>
      <c r="P31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&lt;tr&gt;&lt;td&gt;62617-0700&lt;/td&gt;&lt;td&gt;Quercus palustrus, pin oak, 80mm - 100mm caliper, balled and burlapped&lt;/td&gt;&lt;td&gt;Each&lt;/td&gt;&lt;td&gt;QUERCUS PALUSTRUS, PIN OAK, 3 1/2-INCH TO 4-INCH CALIPER, BALLED AND BURLAPPED&lt;/td&gt;&lt;td&gt;EACH&lt;/td&gt;&lt;td&gt;0&lt;/td&gt;&lt;td&gt;3&lt;/td&gt;&lt;td&gt;N&lt;/td&gt;&lt;td&gt; &lt;/td&gt;&lt;td&gt;&lt;/td&gt;&lt;/tr&gt;</v>
      </c>
      <c r="Q3174" s="106" t="str">
        <f>IF(PayItems[[#This Row],[Date Added / Modified]]&gt;0,TEXT(PayItems[[#This Row],[Date Added / Modified]],"m/d/yyy"),"")</f>
        <v/>
      </c>
    </row>
    <row r="3175" spans="1:17" x14ac:dyDescent="0.2">
      <c r="A3175" s="6" t="s">
        <v>6721</v>
      </c>
      <c r="B3175" s="8" t="s">
        <v>6722</v>
      </c>
      <c r="C3175" s="6" t="s">
        <v>6</v>
      </c>
      <c r="D3175" s="8" t="s">
        <v>6723</v>
      </c>
      <c r="E3175" s="8" t="s">
        <v>59</v>
      </c>
      <c r="F3175" s="8">
        <v>0</v>
      </c>
      <c r="G3175" s="8">
        <v>3</v>
      </c>
      <c r="H3175" s="6" t="s">
        <v>344</v>
      </c>
      <c r="I3175" s="176" t="s">
        <v>11389</v>
      </c>
      <c r="J3175" s="176" t="s">
        <v>11389</v>
      </c>
      <c r="K3175" s="176" t="s">
        <v>11388</v>
      </c>
      <c r="L3175" s="8">
        <v>14</v>
      </c>
      <c r="M3175" s="116"/>
      <c r="P31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&lt;tr&gt;&lt;td&gt;62617-0750&lt;/td&gt;&lt;td&gt;Quercus falcata, southern red oak, 35mm - 50mm caliper, balled and burlapped&lt;/td&gt;&lt;td&gt;Each&lt;/td&gt;&lt;td&gt;QUERCUS FALCATA, SOUTHERN RED OAK, 1 1/2-INCH TO 2-INCH CALIPER, BALLED AND BURLAPPED&lt;/td&gt;&lt;td&gt;EACH&lt;/td&gt;&lt;td&gt;0&lt;/td&gt;&lt;td&gt;3&lt;/td&gt;&lt;td&gt;N&lt;/td&gt;&lt;td&gt; &lt;/td&gt;&lt;td&gt;&lt;/td&gt;&lt;/tr&gt;</v>
      </c>
      <c r="Q3175" s="106" t="str">
        <f>IF(PayItems[[#This Row],[Date Added / Modified]]&gt;0,TEXT(PayItems[[#This Row],[Date Added / Modified]],"m/d/yyy"),"")</f>
        <v/>
      </c>
    </row>
    <row r="3176" spans="1:17" x14ac:dyDescent="0.2">
      <c r="A3176" s="6" t="s">
        <v>6724</v>
      </c>
      <c r="B3176" s="8" t="s">
        <v>6725</v>
      </c>
      <c r="C3176" s="6" t="s">
        <v>6</v>
      </c>
      <c r="D3176" s="8" t="s">
        <v>6726</v>
      </c>
      <c r="E3176" s="8" t="s">
        <v>59</v>
      </c>
      <c r="F3176" s="8">
        <v>0</v>
      </c>
      <c r="G3176" s="8">
        <v>3</v>
      </c>
      <c r="H3176" s="6" t="s">
        <v>344</v>
      </c>
      <c r="I3176" s="176" t="s">
        <v>11389</v>
      </c>
      <c r="J3176" s="176" t="s">
        <v>11389</v>
      </c>
      <c r="K3176" s="176" t="s">
        <v>11388</v>
      </c>
      <c r="L3176" s="8">
        <v>14</v>
      </c>
      <c r="M3176" s="116"/>
      <c r="P31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&lt;tr&gt;&lt;td&gt;62617-0800&lt;/td&gt;&lt;td&gt;Quercus falcata, southern red oak, 50mm - 65mm caliper, balled and burlapped&lt;/td&gt;&lt;td&gt;Each&lt;/td&gt;&lt;td&gt;QUERCUS FALCATA, SOUTHERN RED OAK, 2-INCH TO 2 1/2-INCH CALIPER, BALLED AND BURLAPPED&lt;/td&gt;&lt;td&gt;EACH&lt;/td&gt;&lt;td&gt;0&lt;/td&gt;&lt;td&gt;3&lt;/td&gt;&lt;td&gt;N&lt;/td&gt;&lt;td&gt; &lt;/td&gt;&lt;td&gt;&lt;/td&gt;&lt;/tr&gt;</v>
      </c>
      <c r="Q3176" s="106" t="str">
        <f>IF(PayItems[[#This Row],[Date Added / Modified]]&gt;0,TEXT(PayItems[[#This Row],[Date Added / Modified]],"m/d/yyy"),"")</f>
        <v/>
      </c>
    </row>
    <row r="3177" spans="1:17" x14ac:dyDescent="0.2">
      <c r="A3177" s="6" t="s">
        <v>6727</v>
      </c>
      <c r="B3177" s="8" t="s">
        <v>6728</v>
      </c>
      <c r="C3177" s="6" t="s">
        <v>6</v>
      </c>
      <c r="D3177" s="8" t="s">
        <v>6729</v>
      </c>
      <c r="E3177" s="8" t="s">
        <v>59</v>
      </c>
      <c r="F3177" s="8">
        <v>0</v>
      </c>
      <c r="G3177" s="8">
        <v>3</v>
      </c>
      <c r="H3177" s="6" t="s">
        <v>344</v>
      </c>
      <c r="I3177" s="176" t="s">
        <v>11389</v>
      </c>
      <c r="J3177" s="176" t="s">
        <v>11389</v>
      </c>
      <c r="K3177" s="176" t="s">
        <v>11388</v>
      </c>
      <c r="L3177" s="8">
        <v>14</v>
      </c>
      <c r="M3177" s="116"/>
      <c r="P31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&lt;tr&gt;&lt;td&gt;62617-0850&lt;/td&gt;&lt;td&gt;Quercus virginiana, live oak, 20mm - 35mm caliper, balled and burlapped&lt;/td&gt;&lt;td&gt;Each&lt;/td&gt;&lt;td&gt;QUERCUS VIRGINIANA, LIVE OAK, 1-INCH TO 1 1/2-INCH CALIPER, BALLED AND BURLAPPED&lt;/td&gt;&lt;td&gt;EACH&lt;/td&gt;&lt;td&gt;0&lt;/td&gt;&lt;td&gt;3&lt;/td&gt;&lt;td&gt;N&lt;/td&gt;&lt;td&gt; &lt;/td&gt;&lt;td&gt;&lt;/td&gt;&lt;/tr&gt;</v>
      </c>
      <c r="Q3177" s="106" t="str">
        <f>IF(PayItems[[#This Row],[Date Added / Modified]]&gt;0,TEXT(PayItems[[#This Row],[Date Added / Modified]],"m/d/yyy"),"")</f>
        <v/>
      </c>
    </row>
    <row r="3178" spans="1:17" x14ac:dyDescent="0.2">
      <c r="A3178" s="6" t="s">
        <v>6730</v>
      </c>
      <c r="B3178" s="8" t="s">
        <v>6731</v>
      </c>
      <c r="C3178" s="6" t="s">
        <v>6</v>
      </c>
      <c r="D3178" s="8" t="s">
        <v>6732</v>
      </c>
      <c r="E3178" s="8" t="s">
        <v>59</v>
      </c>
      <c r="F3178" s="8">
        <v>0</v>
      </c>
      <c r="G3178" s="8">
        <v>3</v>
      </c>
      <c r="H3178" s="6" t="s">
        <v>344</v>
      </c>
      <c r="I3178" s="176" t="s">
        <v>11389</v>
      </c>
      <c r="J3178" s="176" t="s">
        <v>11389</v>
      </c>
      <c r="K3178" s="176" t="s">
        <v>11388</v>
      </c>
      <c r="L3178" s="8">
        <v>14</v>
      </c>
      <c r="M3178" s="116"/>
      <c r="P31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&lt;tr&gt;&lt;td&gt;62617-0900&lt;/td&gt;&lt;td&gt;Quercus virginiana, live oak, 50mm - 65mm caliper, balled and burlapped&lt;/td&gt;&lt;td&gt;Each&lt;/td&gt;&lt;td&gt;QUERCUS VIRGINIANA, LIVE OAK, 2-INCH TO 2 1/2-INCH CALIPER, BALLED AND BURLAPPED&lt;/td&gt;&lt;td&gt;EACH&lt;/td&gt;&lt;td&gt;0&lt;/td&gt;&lt;td&gt;3&lt;/td&gt;&lt;td&gt;N&lt;/td&gt;&lt;td&gt; &lt;/td&gt;&lt;td&gt;&lt;/td&gt;&lt;/tr&gt;</v>
      </c>
      <c r="Q3178" s="106" t="str">
        <f>IF(PayItems[[#This Row],[Date Added / Modified]]&gt;0,TEXT(PayItems[[#This Row],[Date Added / Modified]],"m/d/yyy"),"")</f>
        <v/>
      </c>
    </row>
    <row r="3179" spans="1:17" x14ac:dyDescent="0.2">
      <c r="A3179" s="6" t="s">
        <v>6733</v>
      </c>
      <c r="B3179" s="8" t="s">
        <v>6734</v>
      </c>
      <c r="C3179" s="6" t="s">
        <v>6</v>
      </c>
      <c r="D3179" s="8" t="s">
        <v>6735</v>
      </c>
      <c r="E3179" s="8" t="s">
        <v>59</v>
      </c>
      <c r="F3179" s="8">
        <v>0</v>
      </c>
      <c r="G3179" s="8">
        <v>3</v>
      </c>
      <c r="H3179" s="6" t="s">
        <v>344</v>
      </c>
      <c r="I3179" s="176" t="s">
        <v>11389</v>
      </c>
      <c r="J3179" s="176" t="s">
        <v>11389</v>
      </c>
      <c r="K3179" s="176" t="s">
        <v>11388</v>
      </c>
      <c r="L3179" s="8">
        <v>14</v>
      </c>
      <c r="M3179" s="116"/>
      <c r="P31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&lt;tr&gt;&lt;td&gt;62617-0950&lt;/td&gt;&lt;td&gt;Quercus laurifolia, laurel oak, 50mm - 65mm caliper, balled and burlapped&lt;/td&gt;&lt;td&gt;Each&lt;/td&gt;&lt;td&gt;QUERCUS LAURIFOLIA, LAUREL OAK, 2-INCH TO 2 1/2-INCH CALIPER, BALLED AND BURLAPPED&lt;/td&gt;&lt;td&gt;EACH&lt;/td&gt;&lt;td&gt;0&lt;/td&gt;&lt;td&gt;3&lt;/td&gt;&lt;td&gt;N&lt;/td&gt;&lt;td&gt; &lt;/td&gt;&lt;td&gt;&lt;/td&gt;&lt;/tr&gt;</v>
      </c>
      <c r="Q3179" s="106" t="str">
        <f>IF(PayItems[[#This Row],[Date Added / Modified]]&gt;0,TEXT(PayItems[[#This Row],[Date Added / Modified]],"m/d/yyy"),"")</f>
        <v/>
      </c>
    </row>
    <row r="3180" spans="1:17" x14ac:dyDescent="0.2">
      <c r="A3180" s="6" t="s">
        <v>6736</v>
      </c>
      <c r="B3180" s="8" t="s">
        <v>6737</v>
      </c>
      <c r="C3180" s="6" t="s">
        <v>6</v>
      </c>
      <c r="D3180" s="8" t="s">
        <v>6738</v>
      </c>
      <c r="E3180" s="8" t="s">
        <v>59</v>
      </c>
      <c r="F3180" s="8">
        <v>0</v>
      </c>
      <c r="G3180" s="8">
        <v>3</v>
      </c>
      <c r="H3180" s="6" t="s">
        <v>344</v>
      </c>
      <c r="I3180" s="176" t="s">
        <v>11389</v>
      </c>
      <c r="J3180" s="176" t="s">
        <v>11389</v>
      </c>
      <c r="K3180" s="176" t="s">
        <v>11388</v>
      </c>
      <c r="L3180" s="8">
        <v>14</v>
      </c>
      <c r="M3180" s="116"/>
      <c r="P31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&lt;tr&gt;&lt;td&gt;62617-1000&lt;/td&gt;&lt;td&gt;Querqus stellata, post oak, 35mm - 50mm caliper, container grown&lt;/td&gt;&lt;td&gt;Each&lt;/td&gt;&lt;td&gt;QUERQUS STELLATA, POST OAK, 1 1/2-INCH TO 2-INCH CALIPER, CONTAINER GROWN&lt;/td&gt;&lt;td&gt;EACH&lt;/td&gt;&lt;td&gt;0&lt;/td&gt;&lt;td&gt;3&lt;/td&gt;&lt;td&gt;N&lt;/td&gt;&lt;td&gt; &lt;/td&gt;&lt;td&gt;&lt;/td&gt;&lt;/tr&gt;</v>
      </c>
      <c r="Q3180" s="106" t="str">
        <f>IF(PayItems[[#This Row],[Date Added / Modified]]&gt;0,TEXT(PayItems[[#This Row],[Date Added / Modified]],"m/d/yyy"),"")</f>
        <v/>
      </c>
    </row>
    <row r="3181" spans="1:17" x14ac:dyDescent="0.2">
      <c r="A3181" s="6" t="s">
        <v>6739</v>
      </c>
      <c r="B3181" s="8" t="s">
        <v>6740</v>
      </c>
      <c r="C3181" s="6" t="s">
        <v>6</v>
      </c>
      <c r="D3181" s="8" t="s">
        <v>6741</v>
      </c>
      <c r="E3181" s="8" t="s">
        <v>59</v>
      </c>
      <c r="F3181" s="8">
        <v>0</v>
      </c>
      <c r="G3181" s="8">
        <v>3</v>
      </c>
      <c r="H3181" s="6" t="s">
        <v>344</v>
      </c>
      <c r="I3181" s="176" t="s">
        <v>11389</v>
      </c>
      <c r="J3181" s="176" t="s">
        <v>11389</v>
      </c>
      <c r="K3181" s="176" t="s">
        <v>11388</v>
      </c>
      <c r="L3181" s="8">
        <v>14</v>
      </c>
      <c r="M3181" s="116"/>
      <c r="P31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&lt;tr&gt;&lt;td&gt;62617-1050&lt;/td&gt;&lt;td&gt;Quercus rubrum, red oak, 20mm - 35mm caliper, balled and burlapped&lt;/td&gt;&lt;td&gt;Each&lt;/td&gt;&lt;td&gt;QUERCUS RUBRUM, RED OAK, 1-INCH TO 1 1/2-INCH CALIPER, BALLED AND BURLAPPED&lt;/td&gt;&lt;td&gt;EACH&lt;/td&gt;&lt;td&gt;0&lt;/td&gt;&lt;td&gt;3&lt;/td&gt;&lt;td&gt;N&lt;/td&gt;&lt;td&gt; &lt;/td&gt;&lt;td&gt;&lt;/td&gt;&lt;/tr&gt;</v>
      </c>
      <c r="Q3181" s="106" t="str">
        <f>IF(PayItems[[#This Row],[Date Added / Modified]]&gt;0,TEXT(PayItems[[#This Row],[Date Added / Modified]],"m/d/yyy"),"")</f>
        <v/>
      </c>
    </row>
    <row r="3182" spans="1:17" x14ac:dyDescent="0.2">
      <c r="A3182" s="6" t="s">
        <v>6742</v>
      </c>
      <c r="B3182" s="8" t="s">
        <v>6743</v>
      </c>
      <c r="C3182" s="6" t="s">
        <v>6</v>
      </c>
      <c r="D3182" s="8" t="s">
        <v>6744</v>
      </c>
      <c r="E3182" s="8" t="s">
        <v>59</v>
      </c>
      <c r="F3182" s="8">
        <v>0</v>
      </c>
      <c r="G3182" s="8">
        <v>3</v>
      </c>
      <c r="H3182" s="6" t="s">
        <v>344</v>
      </c>
      <c r="I3182" s="176" t="s">
        <v>11389</v>
      </c>
      <c r="J3182" s="176" t="s">
        <v>11389</v>
      </c>
      <c r="K3182" s="176" t="s">
        <v>11388</v>
      </c>
      <c r="L3182" s="8">
        <v>14</v>
      </c>
      <c r="M3182" s="116"/>
      <c r="P31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&lt;tr&gt;&lt;td&gt;62617-1100&lt;/td&gt;&lt;td&gt;Quercus rubrum, red oak, 35mm - 50mm caliper, balled and burlapped&lt;/td&gt;&lt;td&gt;Each&lt;/td&gt;&lt;td&gt;QUERCUS RUBRUM, RED OAK, 1 1/2-INCH TO 2-INCH CALIPER, BALLED AND BURLAPPED&lt;/td&gt;&lt;td&gt;EACH&lt;/td&gt;&lt;td&gt;0&lt;/td&gt;&lt;td&gt;3&lt;/td&gt;&lt;td&gt;N&lt;/td&gt;&lt;td&gt; &lt;/td&gt;&lt;td&gt;&lt;/td&gt;&lt;/tr&gt;</v>
      </c>
      <c r="Q3182" s="106" t="str">
        <f>IF(PayItems[[#This Row],[Date Added / Modified]]&gt;0,TEXT(PayItems[[#This Row],[Date Added / Modified]],"m/d/yyy"),"")</f>
        <v/>
      </c>
    </row>
    <row r="3183" spans="1:17" x14ac:dyDescent="0.2">
      <c r="A3183" s="6" t="s">
        <v>9981</v>
      </c>
      <c r="B3183" s="8" t="s">
        <v>9982</v>
      </c>
      <c r="C3183" s="6" t="s">
        <v>6</v>
      </c>
      <c r="D3183" s="8" t="s">
        <v>9983</v>
      </c>
      <c r="E3183" s="8" t="s">
        <v>59</v>
      </c>
      <c r="F3183" s="8">
        <v>0</v>
      </c>
      <c r="G3183" s="8">
        <v>3</v>
      </c>
      <c r="H3183" s="6" t="s">
        <v>344</v>
      </c>
      <c r="I3183" s="176" t="s">
        <v>11389</v>
      </c>
      <c r="J3183" s="176" t="s">
        <v>11389</v>
      </c>
      <c r="K3183" s="176" t="s">
        <v>11388</v>
      </c>
      <c r="L3183" s="8">
        <v>14</v>
      </c>
      <c r="M3183" s="116">
        <v>41831</v>
      </c>
      <c r="N3183" s="106" t="s">
        <v>9962</v>
      </c>
      <c r="O3183" s="106"/>
      <c r="P31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&lt;tr&gt;&lt;td&gt;62617-1110&lt;/td&gt;&lt;td&gt;Quercus rubrum, red oak, 50mm - 65mm caliper, balled and burlapped&lt;/td&gt;&lt;td&gt;Each&lt;/td&gt;&lt;td&gt;QUERCUS RUBRUM, RED OAK, 2-INCH TO 2 1/2-INCH CALIPER, BALLED AND BURLAPPED&lt;/td&gt;&lt;td&gt;EACH&lt;/td&gt;&lt;td&gt;0&lt;/td&gt;&lt;td&gt;3&lt;/td&gt;&lt;td&gt;N&lt;/td&gt;&lt;td&gt;7/11/2014&lt;/td&gt;&lt;td&gt;&lt;/td&gt;&lt;/tr&gt;</v>
      </c>
      <c r="Q3183" s="106" t="str">
        <f>IF(PayItems[[#This Row],[Date Added / Modified]]&gt;0,TEXT(PayItems[[#This Row],[Date Added / Modified]],"m/d/yyy"),"")</f>
        <v>7/11/2014</v>
      </c>
    </row>
    <row r="3184" spans="1:17" x14ac:dyDescent="0.2">
      <c r="A3184" s="6" t="s">
        <v>6745</v>
      </c>
      <c r="B3184" s="8" t="s">
        <v>6746</v>
      </c>
      <c r="C3184" s="6" t="s">
        <v>6</v>
      </c>
      <c r="D3184" s="8" t="s">
        <v>6747</v>
      </c>
      <c r="E3184" s="8" t="s">
        <v>59</v>
      </c>
      <c r="F3184" s="8">
        <v>0</v>
      </c>
      <c r="G3184" s="8">
        <v>3</v>
      </c>
      <c r="H3184" s="6" t="s">
        <v>344</v>
      </c>
      <c r="I3184" s="176" t="s">
        <v>11389</v>
      </c>
      <c r="J3184" s="176" t="s">
        <v>11389</v>
      </c>
      <c r="K3184" s="176" t="s">
        <v>11388</v>
      </c>
      <c r="L3184" s="8">
        <v>14</v>
      </c>
      <c r="M3184" s="116"/>
      <c r="P31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&lt;tr&gt;&lt;td&gt;62617-1150&lt;/td&gt;&lt;td&gt;Quercus babylonica, willow oak, 35mm - 50mm caliper, balled and burlapped&lt;/td&gt;&lt;td&gt;Each&lt;/td&gt;&lt;td&gt;QUERCUS BABYLONICA, WILLOW OAK, 1 1/2-INCH TO 2-INCH CALIPER, BALLED AND BURLAPPED&lt;/td&gt;&lt;td&gt;EACH&lt;/td&gt;&lt;td&gt;0&lt;/td&gt;&lt;td&gt;3&lt;/td&gt;&lt;td&gt;N&lt;/td&gt;&lt;td&gt; &lt;/td&gt;&lt;td&gt;&lt;/td&gt;&lt;/tr&gt;</v>
      </c>
      <c r="Q3184" s="106" t="str">
        <f>IF(PayItems[[#This Row],[Date Added / Modified]]&gt;0,TEXT(PayItems[[#This Row],[Date Added / Modified]],"m/d/yyy"),"")</f>
        <v/>
      </c>
    </row>
    <row r="3185" spans="1:17" x14ac:dyDescent="0.2">
      <c r="A3185" s="6" t="s">
        <v>6748</v>
      </c>
      <c r="B3185" s="6" t="s">
        <v>6749</v>
      </c>
      <c r="C3185" s="6" t="s">
        <v>6</v>
      </c>
      <c r="D3185" s="6" t="s">
        <v>6750</v>
      </c>
      <c r="E3185" s="8" t="s">
        <v>59</v>
      </c>
      <c r="F3185" s="8">
        <v>0</v>
      </c>
      <c r="G3185" s="8">
        <v>3</v>
      </c>
      <c r="H3185" s="6" t="s">
        <v>344</v>
      </c>
      <c r="I3185" s="176" t="s">
        <v>11389</v>
      </c>
      <c r="J3185" s="176" t="s">
        <v>11389</v>
      </c>
      <c r="K3185" s="176" t="s">
        <v>11388</v>
      </c>
      <c r="L3185" s="8">
        <v>14</v>
      </c>
      <c r="M3185" s="116"/>
      <c r="P31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&lt;tr&gt;&lt;td&gt;62617-1200&lt;/td&gt;&lt;td&gt;Quercus arizonica, Arizona white oak, 20 liter, container grown&lt;/td&gt;&lt;td&gt;Each&lt;/td&gt;&lt;td&gt;QUERCUS ARIZONICA, ARIZONA WHITE OAK, 5 GALLON, CONTAINER GROWN&lt;/td&gt;&lt;td&gt;EACH&lt;/td&gt;&lt;td&gt;0&lt;/td&gt;&lt;td&gt;3&lt;/td&gt;&lt;td&gt;N&lt;/td&gt;&lt;td&gt; &lt;/td&gt;&lt;td&gt;&lt;/td&gt;&lt;/tr&gt;</v>
      </c>
      <c r="Q3185" s="106" t="str">
        <f>IF(PayItems[[#This Row],[Date Added / Modified]]&gt;0,TEXT(PayItems[[#This Row],[Date Added / Modified]],"m/d/yyy"),"")</f>
        <v/>
      </c>
    </row>
    <row r="3186" spans="1:17" x14ac:dyDescent="0.2">
      <c r="A3186" s="6" t="s">
        <v>6751</v>
      </c>
      <c r="B3186" s="6" t="s">
        <v>6752</v>
      </c>
      <c r="C3186" s="6" t="s">
        <v>6</v>
      </c>
      <c r="D3186" s="6" t="s">
        <v>6753</v>
      </c>
      <c r="E3186" s="8" t="s">
        <v>59</v>
      </c>
      <c r="F3186" s="8">
        <v>0</v>
      </c>
      <c r="G3186" s="8">
        <v>3</v>
      </c>
      <c r="H3186" s="6" t="s">
        <v>344</v>
      </c>
      <c r="I3186" s="176" t="s">
        <v>11389</v>
      </c>
      <c r="J3186" s="176" t="s">
        <v>11389</v>
      </c>
      <c r="K3186" s="176" t="s">
        <v>11388</v>
      </c>
      <c r="L3186" s="8">
        <v>14</v>
      </c>
      <c r="M3186" s="116"/>
      <c r="P31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&lt;tr&gt;&lt;td&gt;62617-1250&lt;/td&gt;&lt;td&gt;Quercus arizonica, Arizona white oak, 50 - 75mm caliper, container grown&lt;/td&gt;&lt;td&gt;Each&lt;/td&gt;&lt;td&gt;QUERCUS ARIZONICA, ARIZONA WHITE OAK, 2-INCH TO 3-INCH CALIPER, CONTAINER GROWN&lt;/td&gt;&lt;td&gt;EACH&lt;/td&gt;&lt;td&gt;0&lt;/td&gt;&lt;td&gt;3&lt;/td&gt;&lt;td&gt;N&lt;/td&gt;&lt;td&gt; &lt;/td&gt;&lt;td&gt;&lt;/td&gt;&lt;/tr&gt;</v>
      </c>
      <c r="Q3186" s="106" t="str">
        <f>IF(PayItems[[#This Row],[Date Added / Modified]]&gt;0,TEXT(PayItems[[#This Row],[Date Added / Modified]],"m/d/yyy"),"")</f>
        <v/>
      </c>
    </row>
    <row r="3187" spans="1:17" s="88" customFormat="1" x14ac:dyDescent="0.2">
      <c r="A3187" s="6" t="s">
        <v>6754</v>
      </c>
      <c r="B3187" s="6" t="s">
        <v>10392</v>
      </c>
      <c r="C3187" s="6" t="s">
        <v>6</v>
      </c>
      <c r="D3187" s="6" t="s">
        <v>10667</v>
      </c>
      <c r="E3187" s="8" t="s">
        <v>59</v>
      </c>
      <c r="F3187" s="8">
        <v>0</v>
      </c>
      <c r="G3187" s="8">
        <v>3</v>
      </c>
      <c r="H3187" s="6" t="s">
        <v>344</v>
      </c>
      <c r="I3187" s="176" t="s">
        <v>11389</v>
      </c>
      <c r="J3187" s="176" t="s">
        <v>11389</v>
      </c>
      <c r="K3187" s="176" t="s">
        <v>11388</v>
      </c>
      <c r="L3187" s="8">
        <v>14</v>
      </c>
      <c r="M3187" s="116"/>
      <c r="N3187" s="6"/>
      <c r="O3187" s="6"/>
      <c r="P31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&lt;tr&gt;&lt;td&gt;62617-1300&lt;/td&gt;&lt;td&gt;Quercus gambelii, gambel's oak,4 liter, container grown&lt;/td&gt;&lt;td&gt;Each&lt;/td&gt;&lt;td&gt;QUERCUS GAMBELII, GAMBEL'S OAK, 1 GALLON, CONTAINER GROWN&lt;/td&gt;&lt;td&gt;EACH&lt;/td&gt;&lt;td&gt;0&lt;/td&gt;&lt;td&gt;3&lt;/td&gt;&lt;td&gt;N&lt;/td&gt;&lt;td&gt; &lt;/td&gt;&lt;td&gt;&lt;/td&gt;&lt;/tr&gt;</v>
      </c>
      <c r="Q3187" s="106" t="str">
        <f>IF(PayItems[[#This Row],[Date Added / Modified]]&gt;0,TEXT(PayItems[[#This Row],[Date Added / Modified]],"m/d/yyy"),"")</f>
        <v/>
      </c>
    </row>
    <row r="3188" spans="1:17" x14ac:dyDescent="0.2">
      <c r="A3188" s="6" t="s">
        <v>6755</v>
      </c>
      <c r="B3188" s="6" t="s">
        <v>6756</v>
      </c>
      <c r="C3188" s="6" t="s">
        <v>6</v>
      </c>
      <c r="D3188" s="6" t="s">
        <v>6757</v>
      </c>
      <c r="E3188" s="8" t="s">
        <v>59</v>
      </c>
      <c r="F3188" s="8">
        <v>0</v>
      </c>
      <c r="G3188" s="8">
        <v>3</v>
      </c>
      <c r="H3188" s="6" t="s">
        <v>344</v>
      </c>
      <c r="I3188" s="176" t="s">
        <v>11389</v>
      </c>
      <c r="J3188" s="176" t="s">
        <v>11389</v>
      </c>
      <c r="K3188" s="176" t="s">
        <v>11388</v>
      </c>
      <c r="L3188" s="8">
        <v>14</v>
      </c>
      <c r="M3188" s="116"/>
      <c r="P31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&lt;tr&gt;&lt;td&gt;62617-1350&lt;/td&gt;&lt;td&gt;Quercus garryana, oregon white oak, 20mm - 35mm caliper, balled and burlapped&lt;/td&gt;&lt;td&gt;Each&lt;/td&gt;&lt;td&gt;QUERCUS GARRYANA, OREGON WHITE OAK, 1-INCH TO 1 1/2-INCH CALIPER, BALLED AND BURLAPPED&lt;/td&gt;&lt;td&gt;EACH&lt;/td&gt;&lt;td&gt;0&lt;/td&gt;&lt;td&gt;3&lt;/td&gt;&lt;td&gt;N&lt;/td&gt;&lt;td&gt; &lt;/td&gt;&lt;td&gt;&lt;/td&gt;&lt;/tr&gt;</v>
      </c>
      <c r="Q3188" s="106" t="str">
        <f>IF(PayItems[[#This Row],[Date Added / Modified]]&gt;0,TEXT(PayItems[[#This Row],[Date Added / Modified]],"m/d/yyy"),"")</f>
        <v/>
      </c>
    </row>
    <row r="3189" spans="1:17" x14ac:dyDescent="0.2">
      <c r="A3189" s="106" t="s">
        <v>11407</v>
      </c>
      <c r="B3189" s="106" t="s">
        <v>11408</v>
      </c>
      <c r="C3189" s="106" t="s">
        <v>6</v>
      </c>
      <c r="D3189" s="106" t="s">
        <v>11409</v>
      </c>
      <c r="E3189" s="45" t="s">
        <v>59</v>
      </c>
      <c r="F3189" s="180">
        <v>0</v>
      </c>
      <c r="G3189" s="180">
        <v>3</v>
      </c>
      <c r="H3189" s="106" t="s">
        <v>344</v>
      </c>
      <c r="I3189" s="176" t="s">
        <v>11389</v>
      </c>
      <c r="J3189" s="176" t="s">
        <v>11389</v>
      </c>
      <c r="K3189" s="176" t="s">
        <v>11388</v>
      </c>
      <c r="L3189" s="180">
        <v>14</v>
      </c>
      <c r="M3189" s="116">
        <v>45152</v>
      </c>
      <c r="N3189" s="106" t="s">
        <v>9962</v>
      </c>
      <c r="O3189" s="179"/>
      <c r="P3189"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&lt;tr&gt;&lt;td&gt;62617-1400&lt;/td&gt;&lt;td&gt;Quercus macrocarpa, bur oak, 26 1/2 liter, container grown  &lt;/td&gt;&lt;td&gt;Each&lt;/td&gt;&lt;td&gt;QUERCUS MACROCARPA, BUR OAK, 7 GALLON, CONTAINER GROWN&lt;/td&gt;&lt;td&gt;EACH&lt;/td&gt;&lt;td&gt;0&lt;/td&gt;&lt;td&gt;3&lt;/td&gt;&lt;td&gt;N&lt;/td&gt;&lt;td&gt;8/14/2023&lt;/td&gt;&lt;td&gt;&lt;/td&gt;&lt;/tr&gt;</v>
      </c>
      <c r="Q3189" s="181" t="str">
        <f>IF(PayItems[[#This Row],[Date Added / Modified]]&gt;0,TEXT(PayItems[[#This Row],[Date Added / Modified]],"m/d/yyy"),"")</f>
        <v>8/14/2023</v>
      </c>
    </row>
    <row r="3190" spans="1:17" x14ac:dyDescent="0.2">
      <c r="A3190" s="6" t="s">
        <v>6758</v>
      </c>
      <c r="B3190" s="8" t="s">
        <v>6759</v>
      </c>
      <c r="C3190" s="6" t="s">
        <v>6</v>
      </c>
      <c r="D3190" s="8" t="s">
        <v>6760</v>
      </c>
      <c r="E3190" s="8" t="s">
        <v>59</v>
      </c>
      <c r="F3190" s="8">
        <v>0</v>
      </c>
      <c r="G3190" s="8">
        <v>3</v>
      </c>
      <c r="H3190" s="6" t="s">
        <v>344</v>
      </c>
      <c r="I3190" s="176" t="s">
        <v>11389</v>
      </c>
      <c r="J3190" s="176" t="s">
        <v>11389</v>
      </c>
      <c r="K3190" s="176" t="s">
        <v>11388</v>
      </c>
      <c r="L3190" s="8">
        <v>14</v>
      </c>
      <c r="M3190" s="116"/>
      <c r="P31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&lt;tr&gt;&lt;td&gt;62618-0100&lt;/td&gt;&lt;td&gt;Rhododendron canadense, rhodora, 450mm - 600mm height, balled and burlapped&lt;/td&gt;&lt;td&gt;Each&lt;/td&gt;&lt;td&gt;RHODODENDRON CANADENSE, RHODORA, 18-INCH TO 24-INCH HEIGHT, BALLED AND BURLAPPED&lt;/td&gt;&lt;td&gt;EACH&lt;/td&gt;&lt;td&gt;0&lt;/td&gt;&lt;td&gt;3&lt;/td&gt;&lt;td&gt;N&lt;/td&gt;&lt;td&gt; &lt;/td&gt;&lt;td&gt;&lt;/td&gt;&lt;/tr&gt;</v>
      </c>
      <c r="Q3190" s="106" t="str">
        <f>IF(PayItems[[#This Row],[Date Added / Modified]]&gt;0,TEXT(PayItems[[#This Row],[Date Added / Modified]],"m/d/yyy"),"")</f>
        <v/>
      </c>
    </row>
    <row r="3191" spans="1:17" s="106" customFormat="1" x14ac:dyDescent="0.2">
      <c r="A3191" s="6" t="s">
        <v>6761</v>
      </c>
      <c r="B3191" s="8" t="s">
        <v>6762</v>
      </c>
      <c r="C3191" s="6" t="s">
        <v>6</v>
      </c>
      <c r="D3191" s="8" t="s">
        <v>6763</v>
      </c>
      <c r="E3191" s="8" t="s">
        <v>59</v>
      </c>
      <c r="F3191" s="8">
        <v>0</v>
      </c>
      <c r="G3191" s="8">
        <v>3</v>
      </c>
      <c r="H3191" s="6" t="s">
        <v>344</v>
      </c>
      <c r="I3191" s="176" t="s">
        <v>11389</v>
      </c>
      <c r="J3191" s="176" t="s">
        <v>11389</v>
      </c>
      <c r="K3191" s="176" t="s">
        <v>11388</v>
      </c>
      <c r="L3191" s="8">
        <v>14</v>
      </c>
      <c r="M3191" s="116"/>
      <c r="N3191" s="6"/>
      <c r="O3191" s="6"/>
      <c r="P31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&lt;tr&gt;&lt;td&gt;62618-0150&lt;/td&gt;&lt;td&gt;Rhododendron canadense, rhodora, 600mm - 750mm height, container grown&lt;/td&gt;&lt;td&gt;Each&lt;/td&gt;&lt;td&gt;RHODODENDRON CANADENSE, RHODORA, 24-INCH TO 30-INCH HEIGHT, CONTAINER GROWN&lt;/td&gt;&lt;td&gt;EACH&lt;/td&gt;&lt;td&gt;0&lt;/td&gt;&lt;td&gt;3&lt;/td&gt;&lt;td&gt;N&lt;/td&gt;&lt;td&gt; &lt;/td&gt;&lt;td&gt;&lt;/td&gt;&lt;/tr&gt;</v>
      </c>
      <c r="Q3191" s="106" t="str">
        <f>IF(PayItems[[#This Row],[Date Added / Modified]]&gt;0,TEXT(PayItems[[#This Row],[Date Added / Modified]],"m/d/yyy"),"")</f>
        <v/>
      </c>
    </row>
    <row r="3192" spans="1:17" x14ac:dyDescent="0.2">
      <c r="A3192" s="6" t="s">
        <v>6764</v>
      </c>
      <c r="B3192" s="8" t="s">
        <v>6765</v>
      </c>
      <c r="C3192" s="6" t="s">
        <v>6</v>
      </c>
      <c r="D3192" s="8" t="s">
        <v>6766</v>
      </c>
      <c r="E3192" s="8" t="s">
        <v>59</v>
      </c>
      <c r="F3192" s="8">
        <v>0</v>
      </c>
      <c r="G3192" s="8">
        <v>3</v>
      </c>
      <c r="H3192" s="6" t="s">
        <v>344</v>
      </c>
      <c r="I3192" s="176" t="s">
        <v>11389</v>
      </c>
      <c r="J3192" s="176" t="s">
        <v>11389</v>
      </c>
      <c r="K3192" s="176" t="s">
        <v>11388</v>
      </c>
      <c r="L3192" s="8">
        <v>14</v>
      </c>
      <c r="M3192" s="116"/>
      <c r="P31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&lt;tr&gt;&lt;td&gt;62618-0200&lt;/td&gt;&lt;td&gt;Rhododendron caneslens, florida wild honeysuckel, 600mm - 750mm height, balled and burlapped&lt;/td&gt;&lt;td&gt;Each&lt;/td&gt;&lt;td&gt;RHODODENDRON CANESLENS, FLORIDA WILD HONEYSUCKEL, 24-INCH TO 30-INCH HEIGHT, BALLED AND BURLAPPED&lt;/td&gt;&lt;td&gt;EACH&lt;/td&gt;&lt;td&gt;0&lt;/td&gt;&lt;td&gt;3&lt;/td&gt;&lt;td&gt;N&lt;/td&gt;&lt;td&gt; &lt;/td&gt;&lt;td&gt;&lt;/td&gt;&lt;/tr&gt;</v>
      </c>
      <c r="Q3192" s="106" t="str">
        <f>IF(PayItems[[#This Row],[Date Added / Modified]]&gt;0,TEXT(PayItems[[#This Row],[Date Added / Modified]],"m/d/yyy"),"")</f>
        <v/>
      </c>
    </row>
    <row r="3193" spans="1:17" s="106" customFormat="1" x14ac:dyDescent="0.2">
      <c r="A3193" s="6" t="s">
        <v>6767</v>
      </c>
      <c r="B3193" s="8" t="s">
        <v>6768</v>
      </c>
      <c r="C3193" s="6" t="s">
        <v>6</v>
      </c>
      <c r="D3193" s="8" t="s">
        <v>6769</v>
      </c>
      <c r="E3193" s="8" t="s">
        <v>59</v>
      </c>
      <c r="F3193" s="8">
        <v>0</v>
      </c>
      <c r="G3193" s="8">
        <v>3</v>
      </c>
      <c r="H3193" s="6" t="s">
        <v>344</v>
      </c>
      <c r="I3193" s="176" t="s">
        <v>11389</v>
      </c>
      <c r="J3193" s="176" t="s">
        <v>11389</v>
      </c>
      <c r="K3193" s="176" t="s">
        <v>11388</v>
      </c>
      <c r="L3193" s="8">
        <v>14</v>
      </c>
      <c r="M3193" s="116"/>
      <c r="N3193" s="6"/>
      <c r="O3193" s="6"/>
      <c r="P31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&lt;tr&gt;&lt;td&gt;62618-0250&lt;/td&gt;&lt;td&gt;Rubus occidentalis, black rasberry, 450mm - 600mm height, balled and burlapped&lt;/td&gt;&lt;td&gt;Each&lt;/td&gt;&lt;td&gt;RUBUS OCCIDENTALIS, BLACK RASBERRY, 18-INCH TO 24-INCH HEIGHT, BALLED AND BURLAPPED&lt;/td&gt;&lt;td&gt;EACH&lt;/td&gt;&lt;td&gt;0&lt;/td&gt;&lt;td&gt;3&lt;/td&gt;&lt;td&gt;N&lt;/td&gt;&lt;td&gt; &lt;/td&gt;&lt;td&gt;&lt;/td&gt;&lt;/tr&gt;</v>
      </c>
      <c r="Q3193" s="106" t="str">
        <f>IF(PayItems[[#This Row],[Date Added / Modified]]&gt;0,TEXT(PayItems[[#This Row],[Date Added / Modified]],"m/d/yyy"),"")</f>
        <v/>
      </c>
    </row>
    <row r="3194" spans="1:17" x14ac:dyDescent="0.2">
      <c r="A3194" s="6" t="s">
        <v>6770</v>
      </c>
      <c r="B3194" s="8" t="s">
        <v>6771</v>
      </c>
      <c r="C3194" s="6" t="s">
        <v>6</v>
      </c>
      <c r="D3194" s="8" t="s">
        <v>6772</v>
      </c>
      <c r="E3194" s="8" t="s">
        <v>59</v>
      </c>
      <c r="F3194" s="8">
        <v>0</v>
      </c>
      <c r="G3194" s="8">
        <v>3</v>
      </c>
      <c r="H3194" s="6" t="s">
        <v>344</v>
      </c>
      <c r="I3194" s="176" t="s">
        <v>11389</v>
      </c>
      <c r="J3194" s="176" t="s">
        <v>11389</v>
      </c>
      <c r="K3194" s="176" t="s">
        <v>11388</v>
      </c>
      <c r="L3194" s="8">
        <v>14</v>
      </c>
      <c r="M3194" s="116"/>
      <c r="P31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&lt;tr&gt;&lt;td&gt;62618-0300&lt;/td&gt;&lt;td&gt;Rhus typhina, staghorn sumac, 1200mm - 1500mm height, balled and burlapped&lt;/td&gt;&lt;td&gt;Each&lt;/td&gt;&lt;td&gt;RHUS TYPHINA, STAGHORN SUMAC, 48-INCH TO 60-INCH HEIGHT, BALLED AND BURLAPPED&lt;/td&gt;&lt;td&gt;EACH&lt;/td&gt;&lt;td&gt;0&lt;/td&gt;&lt;td&gt;3&lt;/td&gt;&lt;td&gt;N&lt;/td&gt;&lt;td&gt; &lt;/td&gt;&lt;td&gt;&lt;/td&gt;&lt;/tr&gt;</v>
      </c>
      <c r="Q3194" s="106" t="str">
        <f>IF(PayItems[[#This Row],[Date Added / Modified]]&gt;0,TEXT(PayItems[[#This Row],[Date Added / Modified]],"m/d/yyy"),"")</f>
        <v/>
      </c>
    </row>
    <row r="3195" spans="1:17" x14ac:dyDescent="0.2">
      <c r="A3195" s="6" t="s">
        <v>6773</v>
      </c>
      <c r="B3195" s="8" t="s">
        <v>6774</v>
      </c>
      <c r="C3195" s="6" t="s">
        <v>6</v>
      </c>
      <c r="D3195" s="8" t="s">
        <v>6775</v>
      </c>
      <c r="E3195" s="8" t="s">
        <v>59</v>
      </c>
      <c r="F3195" s="8">
        <v>0</v>
      </c>
      <c r="G3195" s="8">
        <v>3</v>
      </c>
      <c r="H3195" s="6" t="s">
        <v>344</v>
      </c>
      <c r="I3195" s="176" t="s">
        <v>11389</v>
      </c>
      <c r="J3195" s="176" t="s">
        <v>11389</v>
      </c>
      <c r="K3195" s="176" t="s">
        <v>11388</v>
      </c>
      <c r="L3195" s="8">
        <v>14</v>
      </c>
      <c r="M3195" s="116"/>
      <c r="P31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&lt;tr&gt;&lt;td&gt;62618-0350&lt;/td&gt;&lt;td&gt;Rhus copallina, shining sumac, 750mm - 900mm height, balled and burlapped&lt;/td&gt;&lt;td&gt;Each&lt;/td&gt;&lt;td&gt;RHUS COPALLINA, SHINING SUMAC, 30-INCH TO 36-INCH HEIGHT, BALLED AND BURLAPPED&lt;/td&gt;&lt;td&gt;EACH&lt;/td&gt;&lt;td&gt;0&lt;/td&gt;&lt;td&gt;3&lt;/td&gt;&lt;td&gt;N&lt;/td&gt;&lt;td&gt; &lt;/td&gt;&lt;td&gt;&lt;/td&gt;&lt;/tr&gt;</v>
      </c>
      <c r="Q3195" s="106" t="str">
        <f>IF(PayItems[[#This Row],[Date Added / Modified]]&gt;0,TEXT(PayItems[[#This Row],[Date Added / Modified]],"m/d/yyy"),"")</f>
        <v/>
      </c>
    </row>
    <row r="3196" spans="1:17" x14ac:dyDescent="0.2">
      <c r="A3196" s="6" t="s">
        <v>6776</v>
      </c>
      <c r="B3196" s="8" t="s">
        <v>6777</v>
      </c>
      <c r="C3196" s="6" t="s">
        <v>6</v>
      </c>
      <c r="D3196" s="8" t="s">
        <v>6778</v>
      </c>
      <c r="E3196" s="8" t="s">
        <v>59</v>
      </c>
      <c r="F3196" s="8">
        <v>0</v>
      </c>
      <c r="G3196" s="8">
        <v>3</v>
      </c>
      <c r="H3196" s="6" t="s">
        <v>344</v>
      </c>
      <c r="I3196" s="176" t="s">
        <v>11389</v>
      </c>
      <c r="J3196" s="176" t="s">
        <v>11389</v>
      </c>
      <c r="K3196" s="176" t="s">
        <v>11388</v>
      </c>
      <c r="L3196" s="8">
        <v>14</v>
      </c>
      <c r="M3196" s="116"/>
      <c r="P31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&lt;tr&gt;&lt;td&gt;62618-0400&lt;/td&gt;&lt;td&gt;Rhus copallina, shining sumac, 1050mm - 1200mm height, balled and burlapped&lt;/td&gt;&lt;td&gt;Each&lt;/td&gt;&lt;td&gt;RHUS COPALLINA, SHINING SUMAC, 42-INCH TO 48-INCH HEIGHT, BALLED AND BURLAPPED&lt;/td&gt;&lt;td&gt;EACH&lt;/td&gt;&lt;td&gt;0&lt;/td&gt;&lt;td&gt;3&lt;/td&gt;&lt;td&gt;N&lt;/td&gt;&lt;td&gt; &lt;/td&gt;&lt;td&gt;&lt;/td&gt;&lt;/tr&gt;</v>
      </c>
      <c r="Q3196" s="106" t="str">
        <f>IF(PayItems[[#This Row],[Date Added / Modified]]&gt;0,TEXT(PayItems[[#This Row],[Date Added / Modified]],"m/d/yyy"),"")</f>
        <v/>
      </c>
    </row>
    <row r="3197" spans="1:17" x14ac:dyDescent="0.2">
      <c r="A3197" s="6" t="s">
        <v>6779</v>
      </c>
      <c r="B3197" s="6" t="s">
        <v>6780</v>
      </c>
      <c r="C3197" s="6" t="s">
        <v>6</v>
      </c>
      <c r="D3197" s="6" t="s">
        <v>6781</v>
      </c>
      <c r="E3197" s="8" t="s">
        <v>59</v>
      </c>
      <c r="F3197" s="8">
        <v>0</v>
      </c>
      <c r="G3197" s="8">
        <v>3</v>
      </c>
      <c r="H3197" s="6" t="s">
        <v>344</v>
      </c>
      <c r="I3197" s="176" t="s">
        <v>11389</v>
      </c>
      <c r="J3197" s="176" t="s">
        <v>11389</v>
      </c>
      <c r="K3197" s="176" t="s">
        <v>11388</v>
      </c>
      <c r="L3197" s="8">
        <v>14</v>
      </c>
      <c r="M3197" s="116"/>
      <c r="P31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&lt;tr&gt;&lt;td&gt;62618-0450&lt;/td&gt;&lt;td&gt;Rhus trilobata, skunkbush sumac,4 liter, container grown&lt;/td&gt;&lt;td&gt;Each&lt;/td&gt;&lt;td&gt;RHUS TRILOBATA, SKUNKBUSH SUMAC, 1 GALLON, CONTAINER GROWN&lt;/td&gt;&lt;td&gt;EACH&lt;/td&gt;&lt;td&gt;0&lt;/td&gt;&lt;td&gt;3&lt;/td&gt;&lt;td&gt;N&lt;/td&gt;&lt;td&gt; &lt;/td&gt;&lt;td&gt;&lt;/td&gt;&lt;/tr&gt;</v>
      </c>
      <c r="Q3197" s="106" t="str">
        <f>IF(PayItems[[#This Row],[Date Added / Modified]]&gt;0,TEXT(PayItems[[#This Row],[Date Added / Modified]],"m/d/yyy"),"")</f>
        <v/>
      </c>
    </row>
    <row r="3198" spans="1:17" x14ac:dyDescent="0.2">
      <c r="A3198" s="6" t="s">
        <v>6782</v>
      </c>
      <c r="B3198" s="6" t="s">
        <v>6783</v>
      </c>
      <c r="C3198" s="6" t="s">
        <v>6</v>
      </c>
      <c r="D3198" s="6" t="s">
        <v>6784</v>
      </c>
      <c r="E3198" s="8" t="s">
        <v>59</v>
      </c>
      <c r="F3198" s="8">
        <v>0</v>
      </c>
      <c r="G3198" s="8">
        <v>3</v>
      </c>
      <c r="H3198" s="6" t="s">
        <v>344</v>
      </c>
      <c r="I3198" s="176" t="s">
        <v>11389</v>
      </c>
      <c r="J3198" s="176" t="s">
        <v>11389</v>
      </c>
      <c r="K3198" s="176" t="s">
        <v>11388</v>
      </c>
      <c r="L3198" s="8">
        <v>14</v>
      </c>
      <c r="M3198" s="116"/>
      <c r="P31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&lt;tr&gt;&lt;td&gt;62618-0500&lt;/td&gt;&lt;td&gt;Rhus trilobata, oakbrush sumac, 20 liter. container grown&lt;/td&gt;&lt;td&gt;Each&lt;/td&gt;&lt;td&gt;RHUS TRILOBATA, OAKBRUSH SUMAC, 5 GALLON. CONTAINER GROWN&lt;/td&gt;&lt;td&gt;EACH&lt;/td&gt;&lt;td&gt;0&lt;/td&gt;&lt;td&gt;3&lt;/td&gt;&lt;td&gt;N&lt;/td&gt;&lt;td&gt; &lt;/td&gt;&lt;td&gt;&lt;/td&gt;&lt;/tr&gt;</v>
      </c>
      <c r="Q3198" s="106" t="str">
        <f>IF(PayItems[[#This Row],[Date Added / Modified]]&gt;0,TEXT(PayItems[[#This Row],[Date Added / Modified]],"m/d/yyy"),"")</f>
        <v/>
      </c>
    </row>
    <row r="3199" spans="1:17" x14ac:dyDescent="0.2">
      <c r="A3199" s="6" t="s">
        <v>6785</v>
      </c>
      <c r="B3199" s="6" t="s">
        <v>6786</v>
      </c>
      <c r="C3199" s="6" t="s">
        <v>6</v>
      </c>
      <c r="D3199" s="6" t="s">
        <v>6787</v>
      </c>
      <c r="E3199" s="8" t="s">
        <v>59</v>
      </c>
      <c r="F3199" s="8">
        <v>0</v>
      </c>
      <c r="G3199" s="8">
        <v>3</v>
      </c>
      <c r="H3199" s="6" t="s">
        <v>344</v>
      </c>
      <c r="I3199" s="176" t="s">
        <v>11389</v>
      </c>
      <c r="J3199" s="176" t="s">
        <v>11389</v>
      </c>
      <c r="K3199" s="176" t="s">
        <v>11388</v>
      </c>
      <c r="L3199" s="8">
        <v>14</v>
      </c>
      <c r="M3199" s="116"/>
      <c r="P31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&lt;tr&gt;&lt;td&gt;62618-0550&lt;/td&gt;&lt;td&gt;Robinia neomexicana, New Mexico locust, 20 liter, container grown&lt;/td&gt;&lt;td&gt;Each&lt;/td&gt;&lt;td&gt;ROBINIA NEOMEXICANA, NEW MEXICO LOCUST, 5 GALLON, CONTAINER GROWN&lt;/td&gt;&lt;td&gt;EACH&lt;/td&gt;&lt;td&gt;0&lt;/td&gt;&lt;td&gt;3&lt;/td&gt;&lt;td&gt;N&lt;/td&gt;&lt;td&gt; &lt;/td&gt;&lt;td&gt;&lt;/td&gt;&lt;/tr&gt;</v>
      </c>
      <c r="Q3199" s="106" t="str">
        <f>IF(PayItems[[#This Row],[Date Added / Modified]]&gt;0,TEXT(PayItems[[#This Row],[Date Added / Modified]],"m/d/yyy"),"")</f>
        <v/>
      </c>
    </row>
    <row r="3200" spans="1:17" x14ac:dyDescent="0.2">
      <c r="A3200" s="6" t="s">
        <v>6788</v>
      </c>
      <c r="B3200" s="6" t="s">
        <v>6789</v>
      </c>
      <c r="C3200" s="6" t="s">
        <v>6</v>
      </c>
      <c r="D3200" s="6" t="s">
        <v>6790</v>
      </c>
      <c r="E3200" s="8" t="s">
        <v>59</v>
      </c>
      <c r="F3200" s="8">
        <v>0</v>
      </c>
      <c r="G3200" s="8">
        <v>3</v>
      </c>
      <c r="H3200" s="6" t="s">
        <v>344</v>
      </c>
      <c r="I3200" s="176" t="s">
        <v>11389</v>
      </c>
      <c r="J3200" s="176" t="s">
        <v>11389</v>
      </c>
      <c r="K3200" s="176" t="s">
        <v>11388</v>
      </c>
      <c r="L3200" s="8">
        <v>14</v>
      </c>
      <c r="M3200" s="116"/>
      <c r="P32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&lt;tr&gt;&lt;td&gt;62618-0600&lt;/td&gt;&lt;td&gt;Ribes lobbii, Gummy Gooseberry, 1 gallon&lt;/td&gt;&lt;td&gt;Each&lt;/td&gt;&lt;td&gt;RIBES LOBBII, GUMMY GOOSEBERRY, 1 GALLON&lt;/td&gt;&lt;td&gt;EACH&lt;/td&gt;&lt;td&gt;0&lt;/td&gt;&lt;td&gt;3&lt;/td&gt;&lt;td&gt;N&lt;/td&gt;&lt;td&gt; &lt;/td&gt;&lt;td&gt;&lt;/td&gt;&lt;/tr&gt;</v>
      </c>
      <c r="Q3200" s="106" t="str">
        <f>IF(PayItems[[#This Row],[Date Added / Modified]]&gt;0,TEXT(PayItems[[#This Row],[Date Added / Modified]],"m/d/yyy"),"")</f>
        <v/>
      </c>
    </row>
    <row r="3201" spans="1:17" x14ac:dyDescent="0.2">
      <c r="A3201" s="6" t="s">
        <v>6791</v>
      </c>
      <c r="B3201" s="6" t="s">
        <v>6792</v>
      </c>
      <c r="C3201" s="6" t="s">
        <v>6</v>
      </c>
      <c r="D3201" s="6" t="s">
        <v>6793</v>
      </c>
      <c r="E3201" s="8" t="s">
        <v>59</v>
      </c>
      <c r="F3201" s="8">
        <v>0</v>
      </c>
      <c r="G3201" s="8">
        <v>3</v>
      </c>
      <c r="H3201" s="6" t="s">
        <v>344</v>
      </c>
      <c r="I3201" s="176" t="s">
        <v>11389</v>
      </c>
      <c r="J3201" s="176" t="s">
        <v>11389</v>
      </c>
      <c r="K3201" s="176" t="s">
        <v>11388</v>
      </c>
      <c r="L3201" s="8">
        <v>14</v>
      </c>
      <c r="M3201" s="116"/>
      <c r="P32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&lt;tr&gt;&lt;td&gt;62618-0650&lt;/td&gt;&lt;td&gt;Ribes sanguineum, Redflower Currant, 1 gallon&lt;/td&gt;&lt;td&gt;Each&lt;/td&gt;&lt;td&gt;RIBES SANGUINEUM, REDFLOWER CURRANT, 1 GALLON&lt;/td&gt;&lt;td&gt;EACH&lt;/td&gt;&lt;td&gt;0&lt;/td&gt;&lt;td&gt;3&lt;/td&gt;&lt;td&gt;N&lt;/td&gt;&lt;td&gt; &lt;/td&gt;&lt;td&gt;&lt;/td&gt;&lt;/tr&gt;</v>
      </c>
      <c r="Q3201" s="106" t="str">
        <f>IF(PayItems[[#This Row],[Date Added / Modified]]&gt;0,TEXT(PayItems[[#This Row],[Date Added / Modified]],"m/d/yyy"),"")</f>
        <v/>
      </c>
    </row>
    <row r="3202" spans="1:17" x14ac:dyDescent="0.2">
      <c r="A3202" s="6" t="s">
        <v>6794</v>
      </c>
      <c r="B3202" s="11" t="s">
        <v>6795</v>
      </c>
      <c r="C3202" s="6" t="s">
        <v>6</v>
      </c>
      <c r="D3202" s="6" t="s">
        <v>6796</v>
      </c>
      <c r="E3202" s="8" t="s">
        <v>59</v>
      </c>
      <c r="F3202" s="8">
        <v>0</v>
      </c>
      <c r="G3202" s="8">
        <v>3</v>
      </c>
      <c r="H3202" s="6" t="s">
        <v>344</v>
      </c>
      <c r="I3202" s="176" t="s">
        <v>11389</v>
      </c>
      <c r="J3202" s="176" t="s">
        <v>11389</v>
      </c>
      <c r="K3202" s="176" t="s">
        <v>11388</v>
      </c>
      <c r="L3202" s="8">
        <v>14</v>
      </c>
      <c r="M3202" s="116"/>
      <c r="P32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&lt;tr&gt;&lt;td&gt;62618-0700&lt;/td&gt;&lt;td&gt;Ribes montigenum, gooseberry currant, 300mm to 450mm height, container grown&lt;/td&gt;&lt;td&gt;Each&lt;/td&gt;&lt;td&gt;RIBES MONTIGENUM, GOOSEBERRY CURRANT, 12-INCH TO 18-INCH HEIGHT, CONTAINER GROWN&lt;/td&gt;&lt;td&gt;EACH&lt;/td&gt;&lt;td&gt;0&lt;/td&gt;&lt;td&gt;3&lt;/td&gt;&lt;td&gt;N&lt;/td&gt;&lt;td&gt; &lt;/td&gt;&lt;td&gt;&lt;/td&gt;&lt;/tr&gt;</v>
      </c>
      <c r="Q3202" s="106" t="str">
        <f>IF(PayItems[[#This Row],[Date Added / Modified]]&gt;0,TEXT(PayItems[[#This Row],[Date Added / Modified]],"m/d/yyy"),"")</f>
        <v/>
      </c>
    </row>
    <row r="3203" spans="1:17" x14ac:dyDescent="0.2">
      <c r="A3203" s="6" t="s">
        <v>6797</v>
      </c>
      <c r="B3203" s="11" t="s">
        <v>6798</v>
      </c>
      <c r="C3203" s="6" t="s">
        <v>6</v>
      </c>
      <c r="D3203" s="6" t="s">
        <v>6799</v>
      </c>
      <c r="E3203" s="8" t="s">
        <v>59</v>
      </c>
      <c r="F3203" s="8">
        <v>0</v>
      </c>
      <c r="G3203" s="8">
        <v>3</v>
      </c>
      <c r="H3203" s="6" t="s">
        <v>344</v>
      </c>
      <c r="I3203" s="176" t="s">
        <v>11389</v>
      </c>
      <c r="J3203" s="176" t="s">
        <v>11389</v>
      </c>
      <c r="K3203" s="176" t="s">
        <v>11388</v>
      </c>
      <c r="L3203" s="8">
        <v>14</v>
      </c>
      <c r="M3203" s="116"/>
      <c r="P32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&lt;tr&gt;&lt;td&gt;62618-0800&lt;/td&gt;&lt;td&gt;Rosa woodsii, woods rose, 300mm to 450mm height, container grown&lt;/td&gt;&lt;td&gt;Each&lt;/td&gt;&lt;td&gt;ROSA WOODSII, WOODS ROSE, 12-INCH TO 18-INCH HEIGHT, CONTAINER GROWN&lt;/td&gt;&lt;td&gt;EACH&lt;/td&gt;&lt;td&gt;0&lt;/td&gt;&lt;td&gt;3&lt;/td&gt;&lt;td&gt;N&lt;/td&gt;&lt;td&gt; &lt;/td&gt;&lt;td&gt;&lt;/td&gt;&lt;/tr&gt;</v>
      </c>
      <c r="Q3203" s="106" t="str">
        <f>IF(PayItems[[#This Row],[Date Added / Modified]]&gt;0,TEXT(PayItems[[#This Row],[Date Added / Modified]],"m/d/yyy"),"")</f>
        <v/>
      </c>
    </row>
    <row r="3204" spans="1:17" x14ac:dyDescent="0.2">
      <c r="A3204" s="106" t="s">
        <v>11264</v>
      </c>
      <c r="B3204" s="169" t="s">
        <v>6798</v>
      </c>
      <c r="C3204" s="106" t="s">
        <v>6</v>
      </c>
      <c r="D3204" s="106" t="s">
        <v>11265</v>
      </c>
      <c r="E3204" s="45" t="s">
        <v>59</v>
      </c>
      <c r="F3204" s="45">
        <v>0</v>
      </c>
      <c r="G3204" s="45">
        <v>3</v>
      </c>
      <c r="H3204" s="106" t="s">
        <v>344</v>
      </c>
      <c r="I3204" s="176" t="s">
        <v>11389</v>
      </c>
      <c r="J3204" s="176" t="s">
        <v>11389</v>
      </c>
      <c r="K3204" s="176" t="s">
        <v>11388</v>
      </c>
      <c r="L3204" s="45">
        <v>14</v>
      </c>
      <c r="M3204" s="116">
        <v>44179</v>
      </c>
      <c r="N3204" s="106" t="s">
        <v>9977</v>
      </c>
      <c r="O3204" s="106"/>
      <c r="P3204" s="17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&lt;tr&gt;&lt;td&gt;62618-0825&lt;/td&gt;&lt;td&gt;Rosa woodsii, woods rose, 300mm to 450mm height, container grown&lt;/td&gt;&lt;td&gt;Each&lt;/td&gt;&lt;td&gt;ROSA WOODSII, WOODS ROSE, 1 GALLON, CONTAINER GROWN&lt;/td&gt;&lt;td&gt;EACH&lt;/td&gt;&lt;td&gt;0&lt;/td&gt;&lt;td&gt;3&lt;/td&gt;&lt;td&gt;N&lt;/td&gt;&lt;td&gt;12/14/2020&lt;/td&gt;&lt;td&gt;&lt;/td&gt;&lt;/tr&gt;</v>
      </c>
      <c r="Q3204" s="106" t="str">
        <f>IF(PayItems[[#This Row],[Date Added / Modified]]&gt;0,TEXT(PayItems[[#This Row],[Date Added / Modified]],"m/d/yyy"),"")</f>
        <v>12/14/2020</v>
      </c>
    </row>
    <row r="3205" spans="1:17" x14ac:dyDescent="0.2">
      <c r="A3205" s="6" t="s">
        <v>6800</v>
      </c>
      <c r="B3205" s="11" t="s">
        <v>10393</v>
      </c>
      <c r="C3205" s="6" t="s">
        <v>6</v>
      </c>
      <c r="D3205" s="6" t="s">
        <v>10668</v>
      </c>
      <c r="E3205" s="8" t="s">
        <v>59</v>
      </c>
      <c r="F3205" s="8">
        <v>0</v>
      </c>
      <c r="G3205" s="8">
        <v>3</v>
      </c>
      <c r="H3205" s="6" t="s">
        <v>344</v>
      </c>
      <c r="I3205" s="176" t="s">
        <v>11389</v>
      </c>
      <c r="J3205" s="176" t="s">
        <v>11389</v>
      </c>
      <c r="K3205" s="176" t="s">
        <v>11388</v>
      </c>
      <c r="L3205" s="8">
        <v>14</v>
      </c>
      <c r="M3205" s="116"/>
      <c r="P32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&lt;tr&gt;&lt;td&gt;62618-0900&lt;/td&gt;&lt;td&gt;Rubus idaeus, american red raspberry, 300mm to 450mm height, container grown&lt;/td&gt;&lt;td&gt;Each&lt;/td&gt;&lt;td&gt;RUBUS IDAEUS, AMERICAN RED RASPBERRY, 12-INCH TO 18-INCH HEIGHT, CONTAINER GROWN&lt;/td&gt;&lt;td&gt;EACH&lt;/td&gt;&lt;td&gt;0&lt;/td&gt;&lt;td&gt;3&lt;/td&gt;&lt;td&gt;N&lt;/td&gt;&lt;td&gt; &lt;/td&gt;&lt;td&gt;&lt;/td&gt;&lt;/tr&gt;</v>
      </c>
      <c r="Q3205" s="106" t="str">
        <f>IF(PayItems[[#This Row],[Date Added / Modified]]&gt;0,TEXT(PayItems[[#This Row],[Date Added / Modified]],"m/d/yyy"),"")</f>
        <v/>
      </c>
    </row>
    <row r="3206" spans="1:17" x14ac:dyDescent="0.2">
      <c r="A3206" s="106" t="s">
        <v>11270</v>
      </c>
      <c r="B3206" s="106" t="s">
        <v>11290</v>
      </c>
      <c r="C3206" s="106" t="s">
        <v>6</v>
      </c>
      <c r="D3206" s="106" t="s">
        <v>11271</v>
      </c>
      <c r="E3206" s="45" t="s">
        <v>59</v>
      </c>
      <c r="F3206" s="45">
        <v>0</v>
      </c>
      <c r="G3206" s="45">
        <v>3</v>
      </c>
      <c r="H3206" s="106" t="s">
        <v>344</v>
      </c>
      <c r="I3206" s="176" t="s">
        <v>11389</v>
      </c>
      <c r="J3206" s="176" t="s">
        <v>11389</v>
      </c>
      <c r="K3206" s="176" t="s">
        <v>11388</v>
      </c>
      <c r="L3206" s="45">
        <v>14</v>
      </c>
      <c r="M3206" s="116">
        <v>44179</v>
      </c>
      <c r="N3206" s="106" t="s">
        <v>9977</v>
      </c>
      <c r="O3206" s="106"/>
      <c r="P3206" s="117"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&lt;tr&gt;&lt;td&gt;62618-0950&lt;/td&gt;&lt;td&gt;Ribes cereum, wax current, 4 liter, container grown&lt;/td&gt;&lt;td&gt;Each&lt;/td&gt;&lt;td&gt;RIBES CEREUM, WAX CURRANT, 1 GALLON, CONTAINER GROWN&lt;/td&gt;&lt;td&gt;EACH&lt;/td&gt;&lt;td&gt;0&lt;/td&gt;&lt;td&gt;3&lt;/td&gt;&lt;td&gt;N&lt;/td&gt;&lt;td&gt;12/14/2020&lt;/td&gt;&lt;td&gt;&lt;/td&gt;&lt;/tr&gt;</v>
      </c>
      <c r="Q3206" s="168" t="str">
        <f>IF(PayItems[[#This Row],[Date Added / Modified]]&gt;0,TEXT(PayItems[[#This Row],[Date Added / Modified]],"m/d/yyy"),"")</f>
        <v>12/14/2020</v>
      </c>
    </row>
    <row r="3207" spans="1:17" s="106" customFormat="1" x14ac:dyDescent="0.2">
      <c r="A3207" s="6" t="s">
        <v>6801</v>
      </c>
      <c r="B3207" s="8" t="s">
        <v>6802</v>
      </c>
      <c r="C3207" s="6" t="s">
        <v>6</v>
      </c>
      <c r="D3207" s="8" t="s">
        <v>6803</v>
      </c>
      <c r="E3207" s="8" t="s">
        <v>59</v>
      </c>
      <c r="F3207" s="8">
        <v>0</v>
      </c>
      <c r="G3207" s="8">
        <v>3</v>
      </c>
      <c r="H3207" s="6" t="s">
        <v>344</v>
      </c>
      <c r="I3207" s="176" t="s">
        <v>11389</v>
      </c>
      <c r="J3207" s="176" t="s">
        <v>11389</v>
      </c>
      <c r="K3207" s="176" t="s">
        <v>11388</v>
      </c>
      <c r="L3207" s="8">
        <v>14</v>
      </c>
      <c r="M3207" s="116"/>
      <c r="N3207" s="6"/>
      <c r="O3207" s="6"/>
      <c r="P32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&lt;tr&gt;&lt;td&gt;62619-0100&lt;/td&gt;&lt;td&gt;Sabal Palmetto, cabbage palm, 3000mm - 3600mm height, balled and burlapped&lt;/td&gt;&lt;td&gt;Each&lt;/td&gt;&lt;td&gt;SABAL PALMETTO, CABBAGE PALM, 10 FEET TO 12 FEET HEIGHT, BALLED AND BURLAPPED&lt;/td&gt;&lt;td&gt;EACH&lt;/td&gt;&lt;td&gt;0&lt;/td&gt;&lt;td&gt;3&lt;/td&gt;&lt;td&gt;N&lt;/td&gt;&lt;td&gt; &lt;/td&gt;&lt;td&gt;&lt;/td&gt;&lt;/tr&gt;</v>
      </c>
      <c r="Q3207" s="106" t="str">
        <f>IF(PayItems[[#This Row],[Date Added / Modified]]&gt;0,TEXT(PayItems[[#This Row],[Date Added / Modified]],"m/d/yyy"),"")</f>
        <v/>
      </c>
    </row>
    <row r="3208" spans="1:17" s="106" customFormat="1" x14ac:dyDescent="0.2">
      <c r="A3208" s="6" t="s">
        <v>6804</v>
      </c>
      <c r="B3208" s="8" t="s">
        <v>6805</v>
      </c>
      <c r="C3208" s="6" t="s">
        <v>6</v>
      </c>
      <c r="D3208" s="8" t="s">
        <v>6806</v>
      </c>
      <c r="E3208" s="8" t="s">
        <v>59</v>
      </c>
      <c r="F3208" s="8">
        <v>0</v>
      </c>
      <c r="G3208" s="8">
        <v>3</v>
      </c>
      <c r="H3208" s="6" t="s">
        <v>344</v>
      </c>
      <c r="I3208" s="176" t="s">
        <v>11389</v>
      </c>
      <c r="J3208" s="176" t="s">
        <v>11389</v>
      </c>
      <c r="K3208" s="176" t="s">
        <v>11388</v>
      </c>
      <c r="L3208" s="8">
        <v>14</v>
      </c>
      <c r="M3208" s="116"/>
      <c r="N3208" s="6"/>
      <c r="O3208" s="6"/>
      <c r="P32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&lt;tr&gt;&lt;td&gt;62619-0200&lt;/td&gt;&lt;td&gt;Salix babylonica, weeping willow, 35mm - 50mm caliper, balled and burlapped&lt;/td&gt;&lt;td&gt;Each&lt;/td&gt;&lt;td&gt;SALIX BABYLONICA, WEEPING WILLOW, 1 1/2-INCH TO 2-INCH CALIPER, BALLED AND BURLAPPED&lt;/td&gt;&lt;td&gt;EACH&lt;/td&gt;&lt;td&gt;0&lt;/td&gt;&lt;td&gt;3&lt;/td&gt;&lt;td&gt;N&lt;/td&gt;&lt;td&gt; &lt;/td&gt;&lt;td&gt;&lt;/td&gt;&lt;/tr&gt;</v>
      </c>
      <c r="Q3208" s="106" t="str">
        <f>IF(PayItems[[#This Row],[Date Added / Modified]]&gt;0,TEXT(PayItems[[#This Row],[Date Added / Modified]],"m/d/yyy"),"")</f>
        <v/>
      </c>
    </row>
    <row r="3209" spans="1:17" x14ac:dyDescent="0.2">
      <c r="A3209" s="6" t="s">
        <v>6807</v>
      </c>
      <c r="B3209" s="8" t="s">
        <v>6808</v>
      </c>
      <c r="C3209" s="6" t="s">
        <v>6</v>
      </c>
      <c r="D3209" s="8" t="s">
        <v>6809</v>
      </c>
      <c r="E3209" s="8" t="s">
        <v>59</v>
      </c>
      <c r="F3209" s="8">
        <v>0</v>
      </c>
      <c r="G3209" s="8">
        <v>3</v>
      </c>
      <c r="H3209" s="6" t="s">
        <v>344</v>
      </c>
      <c r="I3209" s="176" t="s">
        <v>11389</v>
      </c>
      <c r="J3209" s="176" t="s">
        <v>11389</v>
      </c>
      <c r="K3209" s="176" t="s">
        <v>11388</v>
      </c>
      <c r="L3209" s="8">
        <v>14</v>
      </c>
      <c r="M3209" s="116"/>
      <c r="P32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&lt;tr&gt;&lt;td&gt;62619-0220&lt;/td&gt;&lt;td&gt;Salix interior, sandbar willow, 8 liter, container grown&lt;/td&gt;&lt;td&gt;Each&lt;/td&gt;&lt;td&gt;SALIX INTERIOR, SANDBAR WILLOW, 2 GALLON, CONTAINER GROWN&lt;/td&gt;&lt;td&gt;EACH&lt;/td&gt;&lt;td&gt;0&lt;/td&gt;&lt;td&gt;3&lt;/td&gt;&lt;td&gt;N&lt;/td&gt;&lt;td&gt; &lt;/td&gt;&lt;td&gt;&lt;/td&gt;&lt;/tr&gt;</v>
      </c>
      <c r="Q3209" s="106" t="str">
        <f>IF(PayItems[[#This Row],[Date Added / Modified]]&gt;0,TEXT(PayItems[[#This Row],[Date Added / Modified]],"m/d/yyy"),"")</f>
        <v/>
      </c>
    </row>
    <row r="3210" spans="1:17" x14ac:dyDescent="0.2">
      <c r="A3210" s="6" t="s">
        <v>6810</v>
      </c>
      <c r="B3210" s="8" t="s">
        <v>6811</v>
      </c>
      <c r="C3210" s="6" t="s">
        <v>6</v>
      </c>
      <c r="D3210" s="45" t="s">
        <v>6812</v>
      </c>
      <c r="E3210" s="8" t="s">
        <v>59</v>
      </c>
      <c r="F3210" s="8">
        <v>0</v>
      </c>
      <c r="G3210" s="8">
        <v>3</v>
      </c>
      <c r="H3210" s="6" t="s">
        <v>344</v>
      </c>
      <c r="I3210" s="176" t="s">
        <v>11389</v>
      </c>
      <c r="J3210" s="176" t="s">
        <v>11389</v>
      </c>
      <c r="K3210" s="176" t="s">
        <v>11388</v>
      </c>
      <c r="L3210" s="8">
        <v>14</v>
      </c>
      <c r="M3210" s="116"/>
      <c r="P32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&lt;tr&gt;&lt;td&gt;62619-0250&lt;/td&gt;&lt;td&gt;Spirea vanhouttei, vanhoutte spirea, 450mm - 600mm height, container grown&lt;/td&gt;&lt;td&gt;Each&lt;/td&gt;&lt;td&gt;SPIREA VANHOUTTEI, VANHOUTTE SPIREA, 18-INCH TO 24-INCH HEIGHT, CONTAINER GROWN&lt;/td&gt;&lt;td&gt;EACH&lt;/td&gt;&lt;td&gt;0&lt;/td&gt;&lt;td&gt;3&lt;/td&gt;&lt;td&gt;N&lt;/td&gt;&lt;td&gt; &lt;/td&gt;&lt;td&gt;&lt;/td&gt;&lt;/tr&gt;</v>
      </c>
      <c r="Q3210" s="106" t="str">
        <f>IF(PayItems[[#This Row],[Date Added / Modified]]&gt;0,TEXT(PayItems[[#This Row],[Date Added / Modified]],"m/d/yyy"),"")</f>
        <v/>
      </c>
    </row>
    <row r="3211" spans="1:17" x14ac:dyDescent="0.2">
      <c r="A3211" s="6" t="s">
        <v>6813</v>
      </c>
      <c r="B3211" s="8" t="s">
        <v>6814</v>
      </c>
      <c r="C3211" s="6" t="s">
        <v>6</v>
      </c>
      <c r="D3211" s="8" t="s">
        <v>6815</v>
      </c>
      <c r="E3211" s="8" t="s">
        <v>59</v>
      </c>
      <c r="F3211" s="8">
        <v>0</v>
      </c>
      <c r="G3211" s="8">
        <v>3</v>
      </c>
      <c r="H3211" s="6" t="s">
        <v>344</v>
      </c>
      <c r="I3211" s="176" t="s">
        <v>11389</v>
      </c>
      <c r="J3211" s="176" t="s">
        <v>11389</v>
      </c>
      <c r="K3211" s="176" t="s">
        <v>11388</v>
      </c>
      <c r="L3211" s="8">
        <v>14</v>
      </c>
      <c r="M3211" s="116"/>
      <c r="P32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&lt;tr&gt;&lt;td&gt;62619-0290&lt;/td&gt;&lt;td&gt;Salix nigra, black willow, 20mm - 35mm caliper, container grown&lt;/td&gt;&lt;td&gt;Each&lt;/td&gt;&lt;td&gt;SALIX NIGRA, BLACK WILLOW, 1-INCH TO 1 1/2-INCH CALIPER, CONTAINER GROWN&lt;/td&gt;&lt;td&gt;EACH&lt;/td&gt;&lt;td&gt;0&lt;/td&gt;&lt;td&gt;3&lt;/td&gt;&lt;td&gt;N&lt;/td&gt;&lt;td&gt; &lt;/td&gt;&lt;td&gt;&lt;/td&gt;&lt;/tr&gt;</v>
      </c>
      <c r="Q3211" s="106" t="str">
        <f>IF(PayItems[[#This Row],[Date Added / Modified]]&gt;0,TEXT(PayItems[[#This Row],[Date Added / Modified]],"m/d/yyy"),"")</f>
        <v/>
      </c>
    </row>
    <row r="3212" spans="1:17" x14ac:dyDescent="0.2">
      <c r="A3212" s="6" t="s">
        <v>6816</v>
      </c>
      <c r="B3212" s="8" t="s">
        <v>6817</v>
      </c>
      <c r="C3212" s="6" t="s">
        <v>6</v>
      </c>
      <c r="D3212" s="8" t="s">
        <v>6818</v>
      </c>
      <c r="E3212" s="8" t="s">
        <v>59</v>
      </c>
      <c r="F3212" s="8">
        <v>0</v>
      </c>
      <c r="G3212" s="8">
        <v>3</v>
      </c>
      <c r="H3212" s="6" t="s">
        <v>344</v>
      </c>
      <c r="I3212" s="176" t="s">
        <v>11389</v>
      </c>
      <c r="J3212" s="176" t="s">
        <v>11389</v>
      </c>
      <c r="K3212" s="176" t="s">
        <v>11388</v>
      </c>
      <c r="L3212" s="8">
        <v>14</v>
      </c>
      <c r="M3212" s="116"/>
      <c r="P32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&lt;tr&gt;&lt;td&gt;62619-0300&lt;/td&gt;&lt;td&gt;Salix nigra, black willow, 65mm - 80mm caliper, container grown&lt;/td&gt;&lt;td&gt;Each&lt;/td&gt;&lt;td&gt;SALIX NIGRA, BLACK WILLOW, 2 1/2-INCH TO 3 1/2-INCH CALIPER, CONTAINER GROWN&lt;/td&gt;&lt;td&gt;EACH&lt;/td&gt;&lt;td&gt;0&lt;/td&gt;&lt;td&gt;3&lt;/td&gt;&lt;td&gt;N&lt;/td&gt;&lt;td&gt; &lt;/td&gt;&lt;td&gt;&lt;/td&gt;&lt;/tr&gt;</v>
      </c>
      <c r="Q3212" s="106" t="str">
        <f>IF(PayItems[[#This Row],[Date Added / Modified]]&gt;0,TEXT(PayItems[[#This Row],[Date Added / Modified]],"m/d/yyy"),"")</f>
        <v/>
      </c>
    </row>
    <row r="3213" spans="1:17" x14ac:dyDescent="0.2">
      <c r="A3213" s="6" t="s">
        <v>6819</v>
      </c>
      <c r="B3213" s="8" t="s">
        <v>6820</v>
      </c>
      <c r="C3213" s="6" t="s">
        <v>6</v>
      </c>
      <c r="D3213" s="8" t="s">
        <v>6821</v>
      </c>
      <c r="E3213" s="8" t="s">
        <v>59</v>
      </c>
      <c r="F3213" s="8">
        <v>0</v>
      </c>
      <c r="G3213" s="8">
        <v>3</v>
      </c>
      <c r="H3213" s="6" t="s">
        <v>344</v>
      </c>
      <c r="I3213" s="176" t="s">
        <v>11389</v>
      </c>
      <c r="J3213" s="176" t="s">
        <v>11389</v>
      </c>
      <c r="K3213" s="176" t="s">
        <v>11388</v>
      </c>
      <c r="L3213" s="8">
        <v>14</v>
      </c>
      <c r="M3213" s="116"/>
      <c r="P32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&lt;tr&gt;&lt;td&gt;62619-0350&lt;/td&gt;&lt;td&gt;Salix lucida, shinning willow, 600mm - 750mm height, container grown&lt;/td&gt;&lt;td&gt;Each&lt;/td&gt;&lt;td&gt;SALIX LUCIDA, SHINNING WILLOW, 24-INCH TO 30-INCH HEIGHT, CONTAINER GROWN&lt;/td&gt;&lt;td&gt;EACH&lt;/td&gt;&lt;td&gt;0&lt;/td&gt;&lt;td&gt;3&lt;/td&gt;&lt;td&gt;N&lt;/td&gt;&lt;td&gt; &lt;/td&gt;&lt;td&gt;&lt;/td&gt;&lt;/tr&gt;</v>
      </c>
      <c r="Q3213" s="106" t="str">
        <f>IF(PayItems[[#This Row],[Date Added / Modified]]&gt;0,TEXT(PayItems[[#This Row],[Date Added / Modified]],"m/d/yyy"),"")</f>
        <v/>
      </c>
    </row>
    <row r="3214" spans="1:17" x14ac:dyDescent="0.2">
      <c r="A3214" s="6" t="s">
        <v>6822</v>
      </c>
      <c r="B3214" s="8" t="s">
        <v>6823</v>
      </c>
      <c r="C3214" s="6" t="s">
        <v>6</v>
      </c>
      <c r="D3214" s="45" t="s">
        <v>6824</v>
      </c>
      <c r="E3214" s="8" t="s">
        <v>59</v>
      </c>
      <c r="F3214" s="8">
        <v>0</v>
      </c>
      <c r="G3214" s="8">
        <v>3</v>
      </c>
      <c r="H3214" s="6" t="s">
        <v>344</v>
      </c>
      <c r="I3214" s="176" t="s">
        <v>11389</v>
      </c>
      <c r="J3214" s="176" t="s">
        <v>11389</v>
      </c>
      <c r="K3214" s="176" t="s">
        <v>11388</v>
      </c>
      <c r="L3214" s="8">
        <v>14</v>
      </c>
      <c r="M3214" s="116"/>
      <c r="P32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&lt;tr&gt;&lt;td&gt;62619-0360&lt;/td&gt;&lt;td&gt;Salix scouleriana, scouler's willow, 8 liter, container grown&lt;/td&gt;&lt;td&gt;Each&lt;/td&gt;&lt;td&gt;SALIX SCOULERIANA, SCOULER'S WILLOW, 2 GALLON, CONTAINER GROWN&lt;/td&gt;&lt;td&gt;EACH&lt;/td&gt;&lt;td&gt;0&lt;/td&gt;&lt;td&gt;3&lt;/td&gt;&lt;td&gt;N&lt;/td&gt;&lt;td&gt; &lt;/td&gt;&lt;td&gt;&lt;/td&gt;&lt;/tr&gt;</v>
      </c>
      <c r="Q3214" s="106" t="str">
        <f>IF(PayItems[[#This Row],[Date Added / Modified]]&gt;0,TEXT(PayItems[[#This Row],[Date Added / Modified]],"m/d/yyy"),"")</f>
        <v/>
      </c>
    </row>
    <row r="3215" spans="1:17" x14ac:dyDescent="0.2">
      <c r="A3215" s="6" t="s">
        <v>6825</v>
      </c>
      <c r="B3215" s="8" t="s">
        <v>6826</v>
      </c>
      <c r="C3215" s="6" t="s">
        <v>6</v>
      </c>
      <c r="D3215" s="8" t="s">
        <v>6827</v>
      </c>
      <c r="E3215" s="8" t="s">
        <v>59</v>
      </c>
      <c r="F3215" s="8">
        <v>0</v>
      </c>
      <c r="G3215" s="8">
        <v>3</v>
      </c>
      <c r="H3215" s="6" t="s">
        <v>344</v>
      </c>
      <c r="I3215" s="176" t="s">
        <v>11389</v>
      </c>
      <c r="J3215" s="176" t="s">
        <v>11389</v>
      </c>
      <c r="K3215" s="176" t="s">
        <v>11388</v>
      </c>
      <c r="L3215" s="8">
        <v>14</v>
      </c>
      <c r="M3215" s="116"/>
      <c r="P32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&lt;tr&gt;&lt;td&gt;62619-0400&lt;/td&gt;&lt;td&gt;Symphoricarpos orbiculatus, Coralberry, 600mm - 750mm height, container grown&lt;/td&gt;&lt;td&gt;Each&lt;/td&gt;&lt;td&gt;SYMPHORICARPOS ORBICULATUS, CORALBERRY, 24-INCH TO 30-INCH HEIGHT, CONTAINER GROWN&lt;/td&gt;&lt;td&gt;EACH&lt;/td&gt;&lt;td&gt;0&lt;/td&gt;&lt;td&gt;3&lt;/td&gt;&lt;td&gt;N&lt;/td&gt;&lt;td&gt; &lt;/td&gt;&lt;td&gt;&lt;/td&gt;&lt;/tr&gt;</v>
      </c>
      <c r="Q3215" s="106" t="str">
        <f>IF(PayItems[[#This Row],[Date Added / Modified]]&gt;0,TEXT(PayItems[[#This Row],[Date Added / Modified]],"m/d/yyy"),"")</f>
        <v/>
      </c>
    </row>
    <row r="3216" spans="1:17" x14ac:dyDescent="0.2">
      <c r="A3216" s="6" t="s">
        <v>6828</v>
      </c>
      <c r="B3216" s="6" t="s">
        <v>6829</v>
      </c>
      <c r="C3216" s="8" t="s">
        <v>6</v>
      </c>
      <c r="D3216" s="6" t="s">
        <v>6830</v>
      </c>
      <c r="E3216" s="8" t="s">
        <v>59</v>
      </c>
      <c r="F3216" s="8">
        <v>0</v>
      </c>
      <c r="G3216" s="8">
        <v>3</v>
      </c>
      <c r="H3216" s="6" t="s">
        <v>344</v>
      </c>
      <c r="I3216" s="176" t="s">
        <v>11389</v>
      </c>
      <c r="J3216" s="176" t="s">
        <v>11389</v>
      </c>
      <c r="K3216" s="176" t="s">
        <v>11388</v>
      </c>
      <c r="L3216" s="8">
        <v>14</v>
      </c>
      <c r="M3216" s="116"/>
      <c r="P32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&lt;tr&gt;&lt;td&gt;62619-0450&lt;/td&gt;&lt;td&gt;Salix exigua, coyote willow, 300mm - 450mm height, container grown&lt;/td&gt;&lt;td&gt;Each&lt;/td&gt;&lt;td&gt;SALIX EXIGUA, COYOTE WILLOW, 12-INCH TO 18-INCH, CONTAINER GROWN&lt;/td&gt;&lt;td&gt;EACH&lt;/td&gt;&lt;td&gt;0&lt;/td&gt;&lt;td&gt;3&lt;/td&gt;&lt;td&gt;N&lt;/td&gt;&lt;td&gt; &lt;/td&gt;&lt;td&gt;&lt;/td&gt;&lt;/tr&gt;</v>
      </c>
      <c r="Q3216" s="106" t="str">
        <f>IF(PayItems[[#This Row],[Date Added / Modified]]&gt;0,TEXT(PayItems[[#This Row],[Date Added / Modified]],"m/d/yyy"),"")</f>
        <v/>
      </c>
    </row>
    <row r="3217" spans="1:17" x14ac:dyDescent="0.2">
      <c r="A3217" s="6" t="s">
        <v>6831</v>
      </c>
      <c r="B3217" s="6" t="s">
        <v>6832</v>
      </c>
      <c r="C3217" s="8" t="s">
        <v>6</v>
      </c>
      <c r="D3217" s="6" t="s">
        <v>6833</v>
      </c>
      <c r="E3217" s="8" t="s">
        <v>59</v>
      </c>
      <c r="F3217" s="8">
        <v>0</v>
      </c>
      <c r="G3217" s="8">
        <v>3</v>
      </c>
      <c r="H3217" s="6" t="s">
        <v>344</v>
      </c>
      <c r="I3217" s="176" t="s">
        <v>11389</v>
      </c>
      <c r="J3217" s="176" t="s">
        <v>11389</v>
      </c>
      <c r="K3217" s="176" t="s">
        <v>11388</v>
      </c>
      <c r="L3217" s="8">
        <v>14</v>
      </c>
      <c r="M3217" s="116"/>
      <c r="P32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&lt;tr&gt;&lt;td&gt;62619-0500&lt;/td&gt;&lt;td&gt;Symphoricarpos albus, Common Snowberry, 1 gallon&lt;/td&gt;&lt;td&gt;Each&lt;/td&gt;&lt;td&gt;SYMPHORICARPOS ALBUS, COMMON SNOWBERRY, 1 GALLON&lt;/td&gt;&lt;td&gt;EACH&lt;/td&gt;&lt;td&gt;0&lt;/td&gt;&lt;td&gt;3&lt;/td&gt;&lt;td&gt;N&lt;/td&gt;&lt;td&gt; &lt;/td&gt;&lt;td&gt;&lt;/td&gt;&lt;/tr&gt;</v>
      </c>
      <c r="Q3217" s="106" t="str">
        <f>IF(PayItems[[#This Row],[Date Added / Modified]]&gt;0,TEXT(PayItems[[#This Row],[Date Added / Modified]],"m/d/yyy"),"")</f>
        <v/>
      </c>
    </row>
    <row r="3218" spans="1:17" x14ac:dyDescent="0.2">
      <c r="A3218" s="6" t="s">
        <v>6834</v>
      </c>
      <c r="B3218" s="11" t="s">
        <v>6835</v>
      </c>
      <c r="C3218" s="8" t="s">
        <v>6</v>
      </c>
      <c r="D3218" s="6" t="s">
        <v>6836</v>
      </c>
      <c r="E3218" s="8" t="s">
        <v>59</v>
      </c>
      <c r="F3218" s="8">
        <v>0</v>
      </c>
      <c r="G3218" s="8">
        <v>3</v>
      </c>
      <c r="H3218" s="6" t="s">
        <v>344</v>
      </c>
      <c r="I3218" s="176" t="s">
        <v>11389</v>
      </c>
      <c r="J3218" s="176" t="s">
        <v>11389</v>
      </c>
      <c r="K3218" s="176" t="s">
        <v>11388</v>
      </c>
      <c r="L3218" s="8">
        <v>14</v>
      </c>
      <c r="M3218" s="116"/>
      <c r="P32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&lt;tr&gt;&lt;td&gt;62619-0600&lt;/td&gt;&lt;td&gt;Symphoricarpos oreophilus, mountain snowberry, 300mm to 450mm height, container grown&lt;/td&gt;&lt;td&gt;Each&lt;/td&gt;&lt;td&gt;SYMPHORICARPOS OREOPHILUS, MOUNTAIN SNOWBERRY, 12-INCH TO 18-INCH HEIGHT, CONTAINER GROWN&lt;/td&gt;&lt;td&gt;EACH&lt;/td&gt;&lt;td&gt;0&lt;/td&gt;&lt;td&gt;3&lt;/td&gt;&lt;td&gt;N&lt;/td&gt;&lt;td&gt; &lt;/td&gt;&lt;td&gt;&lt;/td&gt;&lt;/tr&gt;</v>
      </c>
      <c r="Q3218" s="106" t="str">
        <f>IF(PayItems[[#This Row],[Date Added / Modified]]&gt;0,TEXT(PayItems[[#This Row],[Date Added / Modified]],"m/d/yyy"),"")</f>
        <v/>
      </c>
    </row>
    <row r="3219" spans="1:17" x14ac:dyDescent="0.2">
      <c r="A3219" s="6" t="s">
        <v>6837</v>
      </c>
      <c r="B3219" s="11" t="s">
        <v>6838</v>
      </c>
      <c r="C3219" s="8" t="s">
        <v>6</v>
      </c>
      <c r="D3219" s="106" t="s">
        <v>6839</v>
      </c>
      <c r="E3219" s="8" t="s">
        <v>59</v>
      </c>
      <c r="F3219" s="8">
        <v>0</v>
      </c>
      <c r="G3219" s="8">
        <v>3</v>
      </c>
      <c r="H3219" s="6" t="s">
        <v>344</v>
      </c>
      <c r="I3219" s="176" t="s">
        <v>11389</v>
      </c>
      <c r="J3219" s="176" t="s">
        <v>11389</v>
      </c>
      <c r="K3219" s="176" t="s">
        <v>11388</v>
      </c>
      <c r="L3219" s="8">
        <v>14</v>
      </c>
      <c r="M3219" s="116"/>
      <c r="P32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&lt;tr&gt;&lt;td&gt;62619-0650&lt;/td&gt;&lt;td&gt;Sambucus nigra caerulea, blue elderberry, 8 liter, container grown&lt;/td&gt;&lt;td&gt;Each&lt;/td&gt;&lt;td&gt;SAMBUCUS NIGRA CAERULEA, BLUE ELDERBERRY, 2 GALLON, CONTAINER GROWN&lt;/td&gt;&lt;td&gt;EACH&lt;/td&gt;&lt;td&gt;0&lt;/td&gt;&lt;td&gt;3&lt;/td&gt;&lt;td&gt;N&lt;/td&gt;&lt;td&gt; &lt;/td&gt;&lt;td&gt;&lt;/td&gt;&lt;/tr&gt;</v>
      </c>
      <c r="Q3219" s="106" t="str">
        <f>IF(PayItems[[#This Row],[Date Added / Modified]]&gt;0,TEXT(PayItems[[#This Row],[Date Added / Modified]],"m/d/yyy"),"")</f>
        <v/>
      </c>
    </row>
    <row r="3220" spans="1:17" s="88" customFormat="1" x14ac:dyDescent="0.2">
      <c r="A3220" s="106" t="s">
        <v>11266</v>
      </c>
      <c r="B3220" s="106" t="s">
        <v>11291</v>
      </c>
      <c r="C3220" s="106" t="s">
        <v>6</v>
      </c>
      <c r="D3220" s="106" t="s">
        <v>11267</v>
      </c>
      <c r="E3220" s="45" t="s">
        <v>59</v>
      </c>
      <c r="F3220" s="45">
        <v>0</v>
      </c>
      <c r="G3220" s="45">
        <v>3</v>
      </c>
      <c r="H3220" s="106" t="s">
        <v>344</v>
      </c>
      <c r="I3220" s="176" t="s">
        <v>11389</v>
      </c>
      <c r="J3220" s="176" t="s">
        <v>11389</v>
      </c>
      <c r="K3220" s="176" t="s">
        <v>11388</v>
      </c>
      <c r="L3220" s="45">
        <v>14</v>
      </c>
      <c r="M3220" s="116">
        <v>44179</v>
      </c>
      <c r="N3220" s="106" t="s">
        <v>9977</v>
      </c>
      <c r="O3220" s="106"/>
      <c r="P3220" s="117"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&lt;tr&gt;&lt;td&gt;62619-0700&lt;/td&gt;&lt;td&gt;Spirea splendens, rose meadowsweet, 4 liter, container grown&lt;/td&gt;&lt;td&gt;Each&lt;/td&gt;&lt;td&gt;SPIREA SPLENDENS, ROSE MEADOWSWEET, 1 GALLON, CONTAINER GROWN&lt;/td&gt;&lt;td&gt;EACH&lt;/td&gt;&lt;td&gt;0&lt;/td&gt;&lt;td&gt;3&lt;/td&gt;&lt;td&gt;N&lt;/td&gt;&lt;td&gt;12/14/2020&lt;/td&gt;&lt;td&gt;&lt;/td&gt;&lt;/tr&gt;</v>
      </c>
      <c r="Q3220" s="168" t="str">
        <f>IF(PayItems[[#This Row],[Date Added / Modified]]&gt;0,TEXT(PayItems[[#This Row],[Date Added / Modified]],"m/d/yyy"),"")</f>
        <v>12/14/2020</v>
      </c>
    </row>
    <row r="3221" spans="1:17" x14ac:dyDescent="0.2">
      <c r="A3221" s="106" t="s">
        <v>11272</v>
      </c>
      <c r="B3221" s="106" t="s">
        <v>11292</v>
      </c>
      <c r="C3221" s="106" t="s">
        <v>6</v>
      </c>
      <c r="D3221" s="106" t="s">
        <v>11273</v>
      </c>
      <c r="E3221" s="45" t="s">
        <v>59</v>
      </c>
      <c r="F3221" s="45">
        <v>0</v>
      </c>
      <c r="G3221" s="45">
        <v>3</v>
      </c>
      <c r="H3221" s="106" t="s">
        <v>344</v>
      </c>
      <c r="I3221" s="176" t="s">
        <v>11389</v>
      </c>
      <c r="J3221" s="176" t="s">
        <v>11389</v>
      </c>
      <c r="K3221" s="176" t="s">
        <v>11388</v>
      </c>
      <c r="L3221" s="45">
        <v>14</v>
      </c>
      <c r="M3221" s="116">
        <v>44179</v>
      </c>
      <c r="N3221" s="106" t="s">
        <v>9977</v>
      </c>
      <c r="O3221" s="106"/>
      <c r="P3221" s="117"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&lt;tr&gt;&lt;td&gt;62619-0750&lt;/td&gt;&lt;td&gt;Symphoricarpos, creeping snowberry, 4 liter, container grown&lt;/td&gt;&lt;td&gt;Each&lt;/td&gt;&lt;td&gt;SYMPHORICARPOS, CREEPING SNOWBERRY, 1 GALLON, CONTAINER GROWN&lt;/td&gt;&lt;td&gt;EACH&lt;/td&gt;&lt;td&gt;0&lt;/td&gt;&lt;td&gt;3&lt;/td&gt;&lt;td&gt;N&lt;/td&gt;&lt;td&gt;12/14/2020&lt;/td&gt;&lt;td&gt;&lt;/td&gt;&lt;/tr&gt;</v>
      </c>
      <c r="Q3221" s="168" t="str">
        <f>IF(PayItems[[#This Row],[Date Added / Modified]]&gt;0,TEXT(PayItems[[#This Row],[Date Added / Modified]],"m/d/yyy"),"")</f>
        <v>12/14/2020</v>
      </c>
    </row>
    <row r="3222" spans="1:17" x14ac:dyDescent="0.2">
      <c r="A3222" s="106" t="s">
        <v>11404</v>
      </c>
      <c r="B3222" s="104" t="s">
        <v>11405</v>
      </c>
      <c r="C3222" s="106" t="s">
        <v>6</v>
      </c>
      <c r="D3222" s="104" t="s">
        <v>11406</v>
      </c>
      <c r="E3222" s="45" t="s">
        <v>59</v>
      </c>
      <c r="F3222" s="180">
        <v>0</v>
      </c>
      <c r="G3222" s="180">
        <v>3</v>
      </c>
      <c r="H3222" s="106" t="s">
        <v>344</v>
      </c>
      <c r="I3222" s="177" t="s">
        <v>11389</v>
      </c>
      <c r="J3222" s="177" t="s">
        <v>11389</v>
      </c>
      <c r="K3222" s="177" t="s">
        <v>11388</v>
      </c>
      <c r="L3222" s="180">
        <v>14</v>
      </c>
      <c r="M3222" s="116">
        <v>45048</v>
      </c>
      <c r="N3222" s="106" t="s">
        <v>9962</v>
      </c>
      <c r="O3222" s="179"/>
      <c r="P3222"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&lt;tr&gt;&lt;td&gt;62621-0050&lt;/td&gt;&lt;td&gt;Ulmus americana (valley forge), american elm, 50mm - 65mm caliper, balled and burlapped&lt;/td&gt;&lt;td&gt;Each&lt;/td&gt;&lt;td&gt;ULMUS AMERICANA (VALLEY FORGE), AMERICAN ELM, 2-INCH TO 2 1/2-INCH CALIPER, BALLED AND BURLAPPED&lt;/td&gt;&lt;td&gt;EACH&lt;/td&gt;&lt;td&gt;0&lt;/td&gt;&lt;td&gt;3&lt;/td&gt;&lt;td&gt;N&lt;/td&gt;&lt;td&gt;5/2/2023&lt;/td&gt;&lt;td&gt;&lt;/td&gt;&lt;/tr&gt;</v>
      </c>
      <c r="Q3222" s="181" t="str">
        <f>IF(PayItems[[#This Row],[Date Added / Modified]]&gt;0,TEXT(PayItems[[#This Row],[Date Added / Modified]],"m/d/yyy"),"")</f>
        <v>5/2/2023</v>
      </c>
    </row>
    <row r="3223" spans="1:17" x14ac:dyDescent="0.2">
      <c r="A3223" s="6" t="s">
        <v>6840</v>
      </c>
      <c r="B3223" s="8" t="s">
        <v>6841</v>
      </c>
      <c r="C3223" s="6" t="s">
        <v>6</v>
      </c>
      <c r="D3223" s="8" t="s">
        <v>6842</v>
      </c>
      <c r="E3223" s="8" t="s">
        <v>59</v>
      </c>
      <c r="F3223" s="8">
        <v>0</v>
      </c>
      <c r="G3223" s="8">
        <v>3</v>
      </c>
      <c r="H3223" s="6" t="s">
        <v>344</v>
      </c>
      <c r="I3223" s="176" t="s">
        <v>11389</v>
      </c>
      <c r="J3223" s="176" t="s">
        <v>11389</v>
      </c>
      <c r="K3223" s="176" t="s">
        <v>11388</v>
      </c>
      <c r="L3223" s="8">
        <v>14</v>
      </c>
      <c r="M3223" s="116"/>
      <c r="P32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&lt;tr&gt;&lt;td&gt;62621-0100&lt;/td&gt;&lt;td&gt;Ulmus americana (washington), american elm, 50mm - 65mm caliper, balled and burlapped&lt;/td&gt;&lt;td&gt;Each&lt;/td&gt;&lt;td&gt;ULMUS AMERICANA (WASHINGTON), AMERICAN ELM, 2-INCH TO 2 1/2-INCH CALIPER, BALLED AND BURLAPPED&lt;/td&gt;&lt;td&gt;EACH&lt;/td&gt;&lt;td&gt;0&lt;/td&gt;&lt;td&gt;3&lt;/td&gt;&lt;td&gt;N&lt;/td&gt;&lt;td&gt; &lt;/td&gt;&lt;td&gt;&lt;/td&gt;&lt;/tr&gt;</v>
      </c>
      <c r="Q3223" s="106" t="str">
        <f>IF(PayItems[[#This Row],[Date Added / Modified]]&gt;0,TEXT(PayItems[[#This Row],[Date Added / Modified]],"m/d/yyy"),"")</f>
        <v/>
      </c>
    </row>
    <row r="3224" spans="1:17" x14ac:dyDescent="0.2">
      <c r="A3224" s="6" t="s">
        <v>6843</v>
      </c>
      <c r="B3224" s="8" t="s">
        <v>10127</v>
      </c>
      <c r="C3224" s="6" t="s">
        <v>6</v>
      </c>
      <c r="D3224" s="8" t="s">
        <v>10130</v>
      </c>
      <c r="E3224" s="8" t="s">
        <v>59</v>
      </c>
      <c r="F3224" s="8">
        <v>0</v>
      </c>
      <c r="G3224" s="8">
        <v>3</v>
      </c>
      <c r="H3224" s="6" t="s">
        <v>344</v>
      </c>
      <c r="I3224" s="176" t="s">
        <v>11389</v>
      </c>
      <c r="J3224" s="176" t="s">
        <v>11389</v>
      </c>
      <c r="K3224" s="176" t="s">
        <v>11388</v>
      </c>
      <c r="L3224" s="8">
        <v>14</v>
      </c>
      <c r="M3224" s="116">
        <v>42195</v>
      </c>
      <c r="N3224" s="106"/>
      <c r="O3224" s="106" t="s">
        <v>10133</v>
      </c>
      <c r="P32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&lt;tr&gt;&lt;td&gt;62622-0100&lt;/td&gt;&lt;td&gt;Viburnum dentatum, arrowwood viburnum, 600mm - 750mm height, balled and burlapped&lt;/td&gt;&lt;td&gt;Each&lt;/td&gt;&lt;td&gt;VIBURNUM DENTATUM, ARROWWOOD VIBURNUM, 24-INCH TO 30-INCH HEIGHT, BALLED AND BURLAPPED&lt;/td&gt;&lt;td&gt;EACH&lt;/td&gt;&lt;td&gt;0&lt;/td&gt;&lt;td&gt;3&lt;/td&gt;&lt;td&gt;N&lt;/td&gt;&lt;td&gt;7/10/2015&lt;/td&gt;&lt;td&gt;corrected spelling of dentatum&lt;/td&gt;&lt;/tr&gt;</v>
      </c>
      <c r="Q3224" s="106" t="str">
        <f>IF(PayItems[[#This Row],[Date Added / Modified]]&gt;0,TEXT(PayItems[[#This Row],[Date Added / Modified]],"m/d/yyy"),"")</f>
        <v>7/10/2015</v>
      </c>
    </row>
    <row r="3225" spans="1:17" x14ac:dyDescent="0.2">
      <c r="A3225" s="6" t="s">
        <v>6844</v>
      </c>
      <c r="B3225" s="8" t="s">
        <v>10128</v>
      </c>
      <c r="C3225" s="6" t="s">
        <v>6</v>
      </c>
      <c r="D3225" s="8" t="s">
        <v>10131</v>
      </c>
      <c r="E3225" s="8" t="s">
        <v>59</v>
      </c>
      <c r="F3225" s="8">
        <v>0</v>
      </c>
      <c r="G3225" s="8">
        <v>3</v>
      </c>
      <c r="H3225" s="6" t="s">
        <v>344</v>
      </c>
      <c r="I3225" s="176" t="s">
        <v>11389</v>
      </c>
      <c r="J3225" s="176" t="s">
        <v>11389</v>
      </c>
      <c r="K3225" s="176" t="s">
        <v>11388</v>
      </c>
      <c r="L3225" s="8">
        <v>14</v>
      </c>
      <c r="M3225" s="116">
        <v>42195</v>
      </c>
      <c r="N3225" s="106"/>
      <c r="O3225" s="106" t="s">
        <v>10133</v>
      </c>
      <c r="P32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&lt;tr&gt;&lt;td&gt;62622-0150&lt;/td&gt;&lt;td&gt;Viburnum dentatum, arrowwood viburnum, 750mm - 900mm height, balled and burlapped&lt;/td&gt;&lt;td&gt;Each&lt;/td&gt;&lt;td&gt;VIBURNUM DENTATUM, ARROWWOOD VIBURNUM, 30-INCH TO 36-INCH HEIGHT, BALLED AND BURLAPPED&lt;/td&gt;&lt;td&gt;EACH&lt;/td&gt;&lt;td&gt;0&lt;/td&gt;&lt;td&gt;3&lt;/td&gt;&lt;td&gt;N&lt;/td&gt;&lt;td&gt;7/10/2015&lt;/td&gt;&lt;td&gt;corrected spelling of dentatum&lt;/td&gt;&lt;/tr&gt;</v>
      </c>
      <c r="Q3225" s="106" t="str">
        <f>IF(PayItems[[#This Row],[Date Added / Modified]]&gt;0,TEXT(PayItems[[#This Row],[Date Added / Modified]],"m/d/yyy"),"")</f>
        <v>7/10/2015</v>
      </c>
    </row>
    <row r="3226" spans="1:17" x14ac:dyDescent="0.2">
      <c r="A3226" s="6" t="s">
        <v>6845</v>
      </c>
      <c r="B3226" s="8" t="s">
        <v>10129</v>
      </c>
      <c r="C3226" s="6" t="s">
        <v>6</v>
      </c>
      <c r="D3226" s="8" t="s">
        <v>10132</v>
      </c>
      <c r="E3226" s="8" t="s">
        <v>59</v>
      </c>
      <c r="F3226" s="8">
        <v>0</v>
      </c>
      <c r="G3226" s="8">
        <v>3</v>
      </c>
      <c r="H3226" s="6" t="s">
        <v>344</v>
      </c>
      <c r="I3226" s="176" t="s">
        <v>11389</v>
      </c>
      <c r="J3226" s="176" t="s">
        <v>11389</v>
      </c>
      <c r="K3226" s="176" t="s">
        <v>11388</v>
      </c>
      <c r="L3226" s="8">
        <v>14</v>
      </c>
      <c r="M3226" s="116">
        <v>42195</v>
      </c>
      <c r="N3226" s="106"/>
      <c r="O3226" s="106" t="s">
        <v>10133</v>
      </c>
      <c r="P32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&lt;tr&gt;&lt;td&gt;62622-0200&lt;/td&gt;&lt;td&gt;Viburnum dentatum, arrowwood viburnum, 1050mm - 1200mm height, balled and burlapped&lt;/td&gt;&lt;td&gt;Each&lt;/td&gt;&lt;td&gt;VIBURNUM DENTATUM, ARROWWOOD VIBURNUM, 42-INCH TO 48-INCH HEIGHT, BALLED AND BURLAPPED&lt;/td&gt;&lt;td&gt;EACH&lt;/td&gt;&lt;td&gt;0&lt;/td&gt;&lt;td&gt;3&lt;/td&gt;&lt;td&gt;N&lt;/td&gt;&lt;td&gt;7/10/2015&lt;/td&gt;&lt;td&gt;corrected spelling of dentatum&lt;/td&gt;&lt;/tr&gt;</v>
      </c>
      <c r="Q3226" s="106" t="str">
        <f>IF(PayItems[[#This Row],[Date Added / Modified]]&gt;0,TEXT(PayItems[[#This Row],[Date Added / Modified]],"m/d/yyy"),"")</f>
        <v>7/10/2015</v>
      </c>
    </row>
    <row r="3227" spans="1:17" x14ac:dyDescent="0.2">
      <c r="A3227" s="6" t="s">
        <v>6846</v>
      </c>
      <c r="B3227" s="8" t="s">
        <v>6847</v>
      </c>
      <c r="C3227" s="6" t="s">
        <v>6</v>
      </c>
      <c r="D3227" s="8" t="s">
        <v>6848</v>
      </c>
      <c r="E3227" s="8" t="s">
        <v>59</v>
      </c>
      <c r="F3227" s="8">
        <v>0</v>
      </c>
      <c r="G3227" s="8">
        <v>3</v>
      </c>
      <c r="H3227" s="6" t="s">
        <v>344</v>
      </c>
      <c r="I3227" s="176" t="s">
        <v>11389</v>
      </c>
      <c r="J3227" s="176" t="s">
        <v>11389</v>
      </c>
      <c r="K3227" s="176" t="s">
        <v>11388</v>
      </c>
      <c r="L3227" s="8">
        <v>14</v>
      </c>
      <c r="M3227" s="116"/>
      <c r="P32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&lt;tr&gt;&lt;td&gt;62622-0250&lt;/td&gt;&lt;td&gt;Viburnum prunifolium, blackhaw viburnum, 600mm - 750mm height, balled and burlapped&lt;/td&gt;&lt;td&gt;Each&lt;/td&gt;&lt;td&gt;VIBURNUM PRUNIFOLIUM, BLACKHAW VIBURNUM, 24-INCH TO 30-INCH HEIGHT, BALLED AND BURLAPPED&lt;/td&gt;&lt;td&gt;EACH&lt;/td&gt;&lt;td&gt;0&lt;/td&gt;&lt;td&gt;3&lt;/td&gt;&lt;td&gt;N&lt;/td&gt;&lt;td&gt; &lt;/td&gt;&lt;td&gt;&lt;/td&gt;&lt;/tr&gt;</v>
      </c>
      <c r="Q3227" s="106" t="str">
        <f>IF(PayItems[[#This Row],[Date Added / Modified]]&gt;0,TEXT(PayItems[[#This Row],[Date Added / Modified]],"m/d/yyy"),"")</f>
        <v/>
      </c>
    </row>
    <row r="3228" spans="1:17" x14ac:dyDescent="0.2">
      <c r="A3228" s="6" t="s">
        <v>6849</v>
      </c>
      <c r="B3228" s="8" t="s">
        <v>6850</v>
      </c>
      <c r="C3228" s="6" t="s">
        <v>6</v>
      </c>
      <c r="D3228" s="8" t="s">
        <v>6851</v>
      </c>
      <c r="E3228" s="8" t="s">
        <v>59</v>
      </c>
      <c r="F3228" s="8">
        <v>0</v>
      </c>
      <c r="G3228" s="8">
        <v>3</v>
      </c>
      <c r="H3228" s="6" t="s">
        <v>344</v>
      </c>
      <c r="I3228" s="176" t="s">
        <v>11389</v>
      </c>
      <c r="J3228" s="176" t="s">
        <v>11389</v>
      </c>
      <c r="K3228" s="176" t="s">
        <v>11388</v>
      </c>
      <c r="L3228" s="8">
        <v>14</v>
      </c>
      <c r="M3228" s="116"/>
      <c r="P32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&lt;tr&gt;&lt;td&gt;62622-0300&lt;/td&gt;&lt;td&gt;Viburnum prunifolium, blackhaw viburnum, 750mm - 900mm height, balled and burlapped&lt;/td&gt;&lt;td&gt;Each&lt;/td&gt;&lt;td&gt;VIBURNUM PRUNIFOLIUM, BLACKHAW VIBURNUM, 30-INCH TO 36-INCH HEIGHT, BALLED AND BURLAPPED&lt;/td&gt;&lt;td&gt;EACH&lt;/td&gt;&lt;td&gt;0&lt;/td&gt;&lt;td&gt;3&lt;/td&gt;&lt;td&gt;N&lt;/td&gt;&lt;td&gt; &lt;/td&gt;&lt;td&gt;&lt;/td&gt;&lt;/tr&gt;</v>
      </c>
      <c r="Q3228" s="106" t="str">
        <f>IF(PayItems[[#This Row],[Date Added / Modified]]&gt;0,TEXT(PayItems[[#This Row],[Date Added / Modified]],"m/d/yyy"),"")</f>
        <v/>
      </c>
    </row>
    <row r="3229" spans="1:17" x14ac:dyDescent="0.2">
      <c r="A3229" s="6" t="s">
        <v>6852</v>
      </c>
      <c r="B3229" s="8" t="s">
        <v>6853</v>
      </c>
      <c r="C3229" s="6" t="s">
        <v>6</v>
      </c>
      <c r="D3229" s="8" t="s">
        <v>6854</v>
      </c>
      <c r="E3229" s="8" t="s">
        <v>59</v>
      </c>
      <c r="F3229" s="8">
        <v>0</v>
      </c>
      <c r="G3229" s="8">
        <v>3</v>
      </c>
      <c r="H3229" s="6" t="s">
        <v>344</v>
      </c>
      <c r="I3229" s="176" t="s">
        <v>11389</v>
      </c>
      <c r="J3229" s="176" t="s">
        <v>11389</v>
      </c>
      <c r="K3229" s="176" t="s">
        <v>11388</v>
      </c>
      <c r="L3229" s="8">
        <v>14</v>
      </c>
      <c r="M3229" s="116"/>
      <c r="P32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&lt;tr&gt;&lt;td&gt;62622-0350&lt;/td&gt;&lt;td&gt;Viburnum acerifolium, mapleleaf viburnum, 1050mm - 1200mm height, balled and burlapped&lt;/td&gt;&lt;td&gt;Each&lt;/td&gt;&lt;td&gt;VIBURNUM ACERIFOLIUM, MAPLELEAF VIBURNUM, 42-INCH TO 48-INCH HEIGHT, BALLED AND BURLAPPED&lt;/td&gt;&lt;td&gt;EACH&lt;/td&gt;&lt;td&gt;0&lt;/td&gt;&lt;td&gt;3&lt;/td&gt;&lt;td&gt;N&lt;/td&gt;&lt;td&gt; &lt;/td&gt;&lt;td&gt;&lt;/td&gt;&lt;/tr&gt;</v>
      </c>
      <c r="Q3229" s="106" t="str">
        <f>IF(PayItems[[#This Row],[Date Added / Modified]]&gt;0,TEXT(PayItems[[#This Row],[Date Added / Modified]],"m/d/yyy"),"")</f>
        <v/>
      </c>
    </row>
    <row r="3230" spans="1:17" x14ac:dyDescent="0.2">
      <c r="A3230" s="6" t="s">
        <v>6855</v>
      </c>
      <c r="B3230" s="8" t="s">
        <v>6856</v>
      </c>
      <c r="C3230" s="6" t="s">
        <v>6</v>
      </c>
      <c r="D3230" s="8" t="s">
        <v>6857</v>
      </c>
      <c r="E3230" s="8" t="s">
        <v>59</v>
      </c>
      <c r="F3230" s="8">
        <v>0</v>
      </c>
      <c r="G3230" s="8">
        <v>3</v>
      </c>
      <c r="H3230" s="6" t="s">
        <v>344</v>
      </c>
      <c r="I3230" s="176" t="s">
        <v>11389</v>
      </c>
      <c r="J3230" s="176" t="s">
        <v>11389</v>
      </c>
      <c r="K3230" s="176" t="s">
        <v>11388</v>
      </c>
      <c r="L3230" s="8">
        <v>14</v>
      </c>
      <c r="M3230" s="116"/>
      <c r="P32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&lt;tr&gt;&lt;td&gt;62622-0400&lt;/td&gt;&lt;td&gt;Viburnum plicatum 'tomentosa', double file viburnum, 450mm - 600mm height, balled and burlapped&lt;/td&gt;&lt;td&gt;Each&lt;/td&gt;&lt;td&gt;VIBURNUM PLICATUM 'TOMENTOSA', DOUBLE FILE VIBURNUM, 18-INCH TO 24-INCH HEIGHT, BALLED AND BURLAPPED&lt;/td&gt;&lt;td&gt;EACH&lt;/td&gt;&lt;td&gt;0&lt;/td&gt;&lt;td&gt;3&lt;/td&gt;&lt;td&gt;N&lt;/td&gt;&lt;td&gt; &lt;/td&gt;&lt;td&gt;&lt;/td&gt;&lt;/tr&gt;</v>
      </c>
      <c r="Q3230" s="106" t="str">
        <f>IF(PayItems[[#This Row],[Date Added / Modified]]&gt;0,TEXT(PayItems[[#This Row],[Date Added / Modified]],"m/d/yyy"),"")</f>
        <v/>
      </c>
    </row>
    <row r="3231" spans="1:17" x14ac:dyDescent="0.2">
      <c r="A3231" s="6" t="s">
        <v>6858</v>
      </c>
      <c r="B3231" s="6" t="s">
        <v>6859</v>
      </c>
      <c r="C3231" s="6" t="s">
        <v>6</v>
      </c>
      <c r="D3231" s="6" t="s">
        <v>6860</v>
      </c>
      <c r="E3231" s="8" t="s">
        <v>59</v>
      </c>
      <c r="F3231" s="8">
        <v>0</v>
      </c>
      <c r="G3231" s="8">
        <v>3</v>
      </c>
      <c r="H3231" s="6" t="s">
        <v>344</v>
      </c>
      <c r="I3231" s="176" t="s">
        <v>11389</v>
      </c>
      <c r="J3231" s="176" t="s">
        <v>11389</v>
      </c>
      <c r="K3231" s="176" t="s">
        <v>11388</v>
      </c>
      <c r="L3231" s="8">
        <v>14</v>
      </c>
      <c r="M3231" s="116"/>
      <c r="P32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&lt;tr&gt;&lt;td&gt;62630-0100&lt;/td&gt;&lt;td&gt;Plantings, seedlings, bare root&lt;/td&gt;&lt;td&gt;Each&lt;/td&gt;&lt;td&gt;PLANTINGS, SEEDLINGS, BARE ROOT&lt;/td&gt;&lt;td&gt;EACH&lt;/td&gt;&lt;td&gt;0&lt;/td&gt;&lt;td&gt;3&lt;/td&gt;&lt;td&gt;N&lt;/td&gt;&lt;td&gt; &lt;/td&gt;&lt;td&gt;&lt;/td&gt;&lt;/tr&gt;</v>
      </c>
      <c r="Q3231" s="106" t="str">
        <f>IF(PayItems[[#This Row],[Date Added / Modified]]&gt;0,TEXT(PayItems[[#This Row],[Date Added / Modified]],"m/d/yyy"),"")</f>
        <v/>
      </c>
    </row>
    <row r="3232" spans="1:17" x14ac:dyDescent="0.2">
      <c r="A3232" s="6" t="s">
        <v>6861</v>
      </c>
      <c r="B3232" s="6" t="s">
        <v>6862</v>
      </c>
      <c r="C3232" s="6" t="s">
        <v>6</v>
      </c>
      <c r="D3232" s="6" t="s">
        <v>6863</v>
      </c>
      <c r="E3232" s="8" t="s">
        <v>59</v>
      </c>
      <c r="F3232" s="8">
        <v>0</v>
      </c>
      <c r="G3232" s="8">
        <v>3</v>
      </c>
      <c r="H3232" s="6" t="s">
        <v>344</v>
      </c>
      <c r="I3232" s="176" t="s">
        <v>11389</v>
      </c>
      <c r="J3232" s="176" t="s">
        <v>11389</v>
      </c>
      <c r="K3232" s="176" t="s">
        <v>11388</v>
      </c>
      <c r="L3232" s="8">
        <v>14</v>
      </c>
      <c r="M3232" s="116"/>
      <c r="P32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&lt;tr&gt;&lt;td&gt;62630-0200&lt;/td&gt;&lt;td&gt;Plantings, seedlings, balled and burlapped&lt;/td&gt;&lt;td&gt;Each&lt;/td&gt;&lt;td&gt;PLANTINGS, SEEDLINGS, BALLED AND BURLAPPED&lt;/td&gt;&lt;td&gt;EACH&lt;/td&gt;&lt;td&gt;0&lt;/td&gt;&lt;td&gt;3&lt;/td&gt;&lt;td&gt;N&lt;/td&gt;&lt;td&gt; &lt;/td&gt;&lt;td&gt;&lt;/td&gt;&lt;/tr&gt;</v>
      </c>
      <c r="Q3232" s="106" t="str">
        <f>IF(PayItems[[#This Row],[Date Added / Modified]]&gt;0,TEXT(PayItems[[#This Row],[Date Added / Modified]],"m/d/yyy"),"")</f>
        <v/>
      </c>
    </row>
    <row r="3233" spans="1:17" x14ac:dyDescent="0.2">
      <c r="A3233" s="6" t="s">
        <v>6864</v>
      </c>
      <c r="B3233" s="6" t="s">
        <v>6865</v>
      </c>
      <c r="C3233" s="6" t="s">
        <v>6</v>
      </c>
      <c r="D3233" s="6" t="s">
        <v>6866</v>
      </c>
      <c r="E3233" s="8" t="s">
        <v>59</v>
      </c>
      <c r="F3233" s="8">
        <v>0</v>
      </c>
      <c r="G3233" s="8">
        <v>3</v>
      </c>
      <c r="H3233" s="6" t="s">
        <v>344</v>
      </c>
      <c r="I3233" s="176" t="s">
        <v>11389</v>
      </c>
      <c r="J3233" s="176" t="s">
        <v>11389</v>
      </c>
      <c r="K3233" s="176" t="s">
        <v>11388</v>
      </c>
      <c r="L3233" s="8">
        <v>14</v>
      </c>
      <c r="M3233" s="116"/>
      <c r="P32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&lt;tr&gt;&lt;td&gt;62630-0300&lt;/td&gt;&lt;td&gt;Plantings, seedlings, container grown&lt;/td&gt;&lt;td&gt;Each&lt;/td&gt;&lt;td&gt;PLANTINGS, SEEDLINGS, CONTAINER GROWN&lt;/td&gt;&lt;td&gt;EACH&lt;/td&gt;&lt;td&gt;0&lt;/td&gt;&lt;td&gt;3&lt;/td&gt;&lt;td&gt;N&lt;/td&gt;&lt;td&gt; &lt;/td&gt;&lt;td&gt;&lt;/td&gt;&lt;/tr&gt;</v>
      </c>
      <c r="Q3233" s="106" t="str">
        <f>IF(PayItems[[#This Row],[Date Added / Modified]]&gt;0,TEXT(PayItems[[#This Row],[Date Added / Modified]],"m/d/yyy"),"")</f>
        <v/>
      </c>
    </row>
    <row r="3234" spans="1:17" x14ac:dyDescent="0.2">
      <c r="A3234" s="6" t="s">
        <v>10013</v>
      </c>
      <c r="B3234" s="6" t="s">
        <v>10014</v>
      </c>
      <c r="C3234" s="6" t="s">
        <v>6</v>
      </c>
      <c r="D3234" s="6" t="s">
        <v>10015</v>
      </c>
      <c r="E3234" s="8" t="s">
        <v>59</v>
      </c>
      <c r="F3234" s="8">
        <v>0</v>
      </c>
      <c r="G3234" s="8">
        <v>3</v>
      </c>
      <c r="H3234" s="6" t="s">
        <v>344</v>
      </c>
      <c r="I3234" s="176" t="s">
        <v>11389</v>
      </c>
      <c r="J3234" s="176" t="s">
        <v>11389</v>
      </c>
      <c r="K3234" s="176" t="s">
        <v>11388</v>
      </c>
      <c r="L3234" s="8">
        <v>14</v>
      </c>
      <c r="M3234" s="116">
        <v>41898</v>
      </c>
      <c r="N3234" s="106" t="s">
        <v>9971</v>
      </c>
      <c r="O3234" s="106"/>
      <c r="P32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&lt;tr&gt;&lt;td&gt;62630-0350&lt;/td&gt;&lt;td&gt;Plantings, trees, balled and burlapped&lt;/td&gt;&lt;td&gt;Each&lt;/td&gt;&lt;td&gt;PLANTINGS, TREES, BALLED AND BURLAPPED&lt;/td&gt;&lt;td&gt;EACH&lt;/td&gt;&lt;td&gt;0&lt;/td&gt;&lt;td&gt;3&lt;/td&gt;&lt;td&gt;N&lt;/td&gt;&lt;td&gt;9/16/2014&lt;/td&gt;&lt;td&gt;&lt;/td&gt;&lt;/tr&gt;</v>
      </c>
      <c r="Q3234" s="106" t="str">
        <f>IF(PayItems[[#This Row],[Date Added / Modified]]&gt;0,TEXT(PayItems[[#This Row],[Date Added / Modified]],"m/d/yyy"),"")</f>
        <v>9/16/2014</v>
      </c>
    </row>
    <row r="3235" spans="1:17" x14ac:dyDescent="0.2">
      <c r="A3235" s="6" t="s">
        <v>6867</v>
      </c>
      <c r="B3235" s="6" t="s">
        <v>6868</v>
      </c>
      <c r="C3235" s="6" t="s">
        <v>6</v>
      </c>
      <c r="D3235" s="6" t="s">
        <v>6869</v>
      </c>
      <c r="E3235" s="8" t="s">
        <v>59</v>
      </c>
      <c r="F3235" s="8">
        <v>0</v>
      </c>
      <c r="G3235" s="8">
        <v>3</v>
      </c>
      <c r="H3235" s="6" t="s">
        <v>344</v>
      </c>
      <c r="I3235" s="176" t="s">
        <v>11389</v>
      </c>
      <c r="J3235" s="176" t="s">
        <v>11389</v>
      </c>
      <c r="K3235" s="176" t="s">
        <v>11388</v>
      </c>
      <c r="L3235" s="8">
        <v>14</v>
      </c>
      <c r="M3235" s="116"/>
      <c r="P32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&lt;tr&gt;&lt;td&gt;62630-0400&lt;/td&gt;&lt;td&gt;Plantings, wetland plant, container grown&lt;/td&gt;&lt;td&gt;Each&lt;/td&gt;&lt;td&gt;PLANTINGS, WETLAND PLANT, CONTAINER GROWN&lt;/td&gt;&lt;td&gt;EACH&lt;/td&gt;&lt;td&gt;0&lt;/td&gt;&lt;td&gt;3&lt;/td&gt;&lt;td&gt;N&lt;/td&gt;&lt;td&gt; &lt;/td&gt;&lt;td&gt;&lt;/td&gt;&lt;/tr&gt;</v>
      </c>
      <c r="Q3235" s="106" t="str">
        <f>IF(PayItems[[#This Row],[Date Added / Modified]]&gt;0,TEXT(PayItems[[#This Row],[Date Added / Modified]],"m/d/yyy"),"")</f>
        <v/>
      </c>
    </row>
    <row r="3236" spans="1:17" x14ac:dyDescent="0.2">
      <c r="A3236" s="6" t="s">
        <v>6870</v>
      </c>
      <c r="B3236" s="8" t="s">
        <v>6871</v>
      </c>
      <c r="C3236" s="6" t="s">
        <v>6</v>
      </c>
      <c r="D3236" s="8" t="s">
        <v>6872</v>
      </c>
      <c r="E3236" s="8" t="s">
        <v>59</v>
      </c>
      <c r="F3236" s="8">
        <v>0</v>
      </c>
      <c r="G3236" s="8">
        <v>3</v>
      </c>
      <c r="H3236" s="6" t="s">
        <v>344</v>
      </c>
      <c r="I3236" s="176" t="s">
        <v>11389</v>
      </c>
      <c r="J3236" s="176" t="s">
        <v>11389</v>
      </c>
      <c r="K3236" s="176" t="s">
        <v>11388</v>
      </c>
      <c r="L3236" s="8">
        <v>14</v>
      </c>
      <c r="M3236" s="116"/>
      <c r="P32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&lt;tr&gt;&lt;td&gt;62630-0500&lt;/td&gt;&lt;td&gt;Plantings, alocasia orda, elephant ear fern&lt;/td&gt;&lt;td&gt;Each&lt;/td&gt;&lt;td&gt;PLANTINGS, ALOCASIA ORDA, ELEPHANT EAR FERN&lt;/td&gt;&lt;td&gt;EACH&lt;/td&gt;&lt;td&gt;0&lt;/td&gt;&lt;td&gt;3&lt;/td&gt;&lt;td&gt;N&lt;/td&gt;&lt;td&gt; &lt;/td&gt;&lt;td&gt;&lt;/td&gt;&lt;/tr&gt;</v>
      </c>
      <c r="Q3236" s="106" t="str">
        <f>IF(PayItems[[#This Row],[Date Added / Modified]]&gt;0,TEXT(PayItems[[#This Row],[Date Added / Modified]],"m/d/yyy"),"")</f>
        <v/>
      </c>
    </row>
    <row r="3237" spans="1:17" x14ac:dyDescent="0.2">
      <c r="A3237" s="6" t="s">
        <v>6873</v>
      </c>
      <c r="B3237" s="8" t="s">
        <v>6874</v>
      </c>
      <c r="C3237" s="6" t="s">
        <v>6</v>
      </c>
      <c r="D3237" s="8" t="s">
        <v>6875</v>
      </c>
      <c r="E3237" s="8" t="s">
        <v>59</v>
      </c>
      <c r="F3237" s="8">
        <v>0</v>
      </c>
      <c r="G3237" s="8">
        <v>3</v>
      </c>
      <c r="H3237" s="6" t="s">
        <v>344</v>
      </c>
      <c r="I3237" s="176" t="s">
        <v>11389</v>
      </c>
      <c r="J3237" s="176" t="s">
        <v>11389</v>
      </c>
      <c r="K3237" s="176" t="s">
        <v>11388</v>
      </c>
      <c r="L3237" s="8">
        <v>14</v>
      </c>
      <c r="M3237" s="116"/>
      <c r="P32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&lt;tr&gt;&lt;td&gt;62630-0600&lt;/td&gt;&lt;td&gt;Plantings, campsis radicans, trumpet vine&lt;/td&gt;&lt;td&gt;Each&lt;/td&gt;&lt;td&gt;PLANTINGS, CAMPSIS RADICANS, TRUMPET VINE&lt;/td&gt;&lt;td&gt;EACH&lt;/td&gt;&lt;td&gt;0&lt;/td&gt;&lt;td&gt;3&lt;/td&gt;&lt;td&gt;N&lt;/td&gt;&lt;td&gt; &lt;/td&gt;&lt;td&gt;&lt;/td&gt;&lt;/tr&gt;</v>
      </c>
      <c r="Q3237" s="106" t="str">
        <f>IF(PayItems[[#This Row],[Date Added / Modified]]&gt;0,TEXT(PayItems[[#This Row],[Date Added / Modified]],"m/d/yyy"),"")</f>
        <v/>
      </c>
    </row>
    <row r="3238" spans="1:17" x14ac:dyDescent="0.2">
      <c r="A3238" s="6" t="s">
        <v>6876</v>
      </c>
      <c r="B3238" s="8" t="s">
        <v>6877</v>
      </c>
      <c r="C3238" s="6" t="s">
        <v>6</v>
      </c>
      <c r="D3238" s="8" t="s">
        <v>6878</v>
      </c>
      <c r="E3238" s="8" t="s">
        <v>59</v>
      </c>
      <c r="F3238" s="8">
        <v>0</v>
      </c>
      <c r="G3238" s="8">
        <v>3</v>
      </c>
      <c r="H3238" s="6" t="s">
        <v>344</v>
      </c>
      <c r="I3238" s="176" t="s">
        <v>11389</v>
      </c>
      <c r="J3238" s="176" t="s">
        <v>11389</v>
      </c>
      <c r="K3238" s="176" t="s">
        <v>11388</v>
      </c>
      <c r="L3238" s="8">
        <v>14</v>
      </c>
      <c r="M3238" s="116"/>
      <c r="P32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&lt;tr&gt;&lt;td&gt;62630-0700&lt;/td&gt;&lt;td&gt;Plantings, gelsemium sempervirens, car. yellow jasmine&lt;/td&gt;&lt;td&gt;Each&lt;/td&gt;&lt;td&gt;PLANTINGS, GELSEMIUM SEMPERVIRENS, CAR. YELLOW JASMINE&lt;/td&gt;&lt;td&gt;EACH&lt;/td&gt;&lt;td&gt;0&lt;/td&gt;&lt;td&gt;3&lt;/td&gt;&lt;td&gt;N&lt;/td&gt;&lt;td&gt; &lt;/td&gt;&lt;td&gt;&lt;/td&gt;&lt;/tr&gt;</v>
      </c>
      <c r="Q3238" s="106" t="str">
        <f>IF(PayItems[[#This Row],[Date Added / Modified]]&gt;0,TEXT(PayItems[[#This Row],[Date Added / Modified]],"m/d/yyy"),"")</f>
        <v/>
      </c>
    </row>
    <row r="3239" spans="1:17" x14ac:dyDescent="0.2">
      <c r="A3239" s="6" t="s">
        <v>6879</v>
      </c>
      <c r="B3239" s="8" t="s">
        <v>6880</v>
      </c>
      <c r="C3239" s="6" t="s">
        <v>6</v>
      </c>
      <c r="D3239" s="8" t="s">
        <v>6881</v>
      </c>
      <c r="E3239" s="8" t="s">
        <v>59</v>
      </c>
      <c r="F3239" s="8">
        <v>0</v>
      </c>
      <c r="G3239" s="8">
        <v>3</v>
      </c>
      <c r="H3239" s="6" t="s">
        <v>344</v>
      </c>
      <c r="I3239" s="176" t="s">
        <v>11389</v>
      </c>
      <c r="J3239" s="176" t="s">
        <v>11389</v>
      </c>
      <c r="K3239" s="176" t="s">
        <v>11388</v>
      </c>
      <c r="L3239" s="8">
        <v>14</v>
      </c>
      <c r="M3239" s="116"/>
      <c r="P32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&lt;tr&gt;&lt;td&gt;62630-0800&lt;/td&gt;&lt;td&gt;Plantings, helianthus debilis, dune sunflower&lt;/td&gt;&lt;td&gt;Each&lt;/td&gt;&lt;td&gt;PLANTINGS, HELIANTHUS DEBILIS, DUNE SUNFLOWER&lt;/td&gt;&lt;td&gt;EACH&lt;/td&gt;&lt;td&gt;0&lt;/td&gt;&lt;td&gt;3&lt;/td&gt;&lt;td&gt;N&lt;/td&gt;&lt;td&gt; &lt;/td&gt;&lt;td&gt;&lt;/td&gt;&lt;/tr&gt;</v>
      </c>
      <c r="Q3239" s="106" t="str">
        <f>IF(PayItems[[#This Row],[Date Added / Modified]]&gt;0,TEXT(PayItems[[#This Row],[Date Added / Modified]],"m/d/yyy"),"")</f>
        <v/>
      </c>
    </row>
    <row r="3240" spans="1:17" s="88" customFormat="1" x14ac:dyDescent="0.2">
      <c r="A3240" s="6" t="s">
        <v>6882</v>
      </c>
      <c r="B3240" s="8" t="s">
        <v>6883</v>
      </c>
      <c r="C3240" s="6" t="s">
        <v>6</v>
      </c>
      <c r="D3240" s="8" t="s">
        <v>6884</v>
      </c>
      <c r="E3240" s="8" t="s">
        <v>59</v>
      </c>
      <c r="F3240" s="8">
        <v>0</v>
      </c>
      <c r="G3240" s="8">
        <v>3</v>
      </c>
      <c r="H3240" s="6" t="s">
        <v>344</v>
      </c>
      <c r="I3240" s="176" t="s">
        <v>11389</v>
      </c>
      <c r="J3240" s="176" t="s">
        <v>11389</v>
      </c>
      <c r="K3240" s="176" t="s">
        <v>11388</v>
      </c>
      <c r="L3240" s="8">
        <v>14</v>
      </c>
      <c r="M3240" s="116"/>
      <c r="N3240" s="6"/>
      <c r="O3240" s="6"/>
      <c r="P32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&lt;tr&gt;&lt;td&gt;62630-0900&lt;/td&gt;&lt;td&gt;Plantings, ilex cassine, dahoon holly&lt;/td&gt;&lt;td&gt;Each&lt;/td&gt;&lt;td&gt;PLANTINGS, ILEX CASSINE, DAHOON HOLLY&lt;/td&gt;&lt;td&gt;EACH&lt;/td&gt;&lt;td&gt;0&lt;/td&gt;&lt;td&gt;3&lt;/td&gt;&lt;td&gt;N&lt;/td&gt;&lt;td&gt; &lt;/td&gt;&lt;td&gt;&lt;/td&gt;&lt;/tr&gt;</v>
      </c>
      <c r="Q3240" s="106" t="str">
        <f>IF(PayItems[[#This Row],[Date Added / Modified]]&gt;0,TEXT(PayItems[[#This Row],[Date Added / Modified]],"m/d/yyy"),"")</f>
        <v/>
      </c>
    </row>
    <row r="3241" spans="1:17" x14ac:dyDescent="0.2">
      <c r="A3241" s="6" t="s">
        <v>6885</v>
      </c>
      <c r="B3241" s="8" t="s">
        <v>6886</v>
      </c>
      <c r="C3241" s="6" t="s">
        <v>6</v>
      </c>
      <c r="D3241" s="8" t="s">
        <v>6887</v>
      </c>
      <c r="E3241" s="8" t="s">
        <v>59</v>
      </c>
      <c r="F3241" s="8">
        <v>0</v>
      </c>
      <c r="G3241" s="8">
        <v>3</v>
      </c>
      <c r="H3241" s="6" t="s">
        <v>344</v>
      </c>
      <c r="I3241" s="176" t="s">
        <v>11389</v>
      </c>
      <c r="J3241" s="176" t="s">
        <v>11389</v>
      </c>
      <c r="K3241" s="176" t="s">
        <v>11388</v>
      </c>
      <c r="L3241" s="8">
        <v>14</v>
      </c>
      <c r="M3241" s="116"/>
      <c r="P32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&lt;tr&gt;&lt;td&gt;62630-1000&lt;/td&gt;&lt;td&gt;Plantings, ilex vomitoria 'nana', dwarf yaupon holly&lt;/td&gt;&lt;td&gt;Each&lt;/td&gt;&lt;td&gt;PLANTINGS, ILEX VOMITORIA 'NANA', DWARF YAUPON HOLLY&lt;/td&gt;&lt;td&gt;EACH&lt;/td&gt;&lt;td&gt;0&lt;/td&gt;&lt;td&gt;3&lt;/td&gt;&lt;td&gt;N&lt;/td&gt;&lt;td&gt; &lt;/td&gt;&lt;td&gt;&lt;/td&gt;&lt;/tr&gt;</v>
      </c>
      <c r="Q3241" s="106" t="str">
        <f>IF(PayItems[[#This Row],[Date Added / Modified]]&gt;0,TEXT(PayItems[[#This Row],[Date Added / Modified]],"m/d/yyy"),"")</f>
        <v/>
      </c>
    </row>
    <row r="3242" spans="1:17" x14ac:dyDescent="0.2">
      <c r="A3242" s="6" t="s">
        <v>6888</v>
      </c>
      <c r="B3242" s="8" t="s">
        <v>6889</v>
      </c>
      <c r="C3242" s="6" t="s">
        <v>6</v>
      </c>
      <c r="D3242" s="8" t="s">
        <v>6890</v>
      </c>
      <c r="E3242" s="8" t="s">
        <v>59</v>
      </c>
      <c r="F3242" s="8">
        <v>0</v>
      </c>
      <c r="G3242" s="8">
        <v>3</v>
      </c>
      <c r="H3242" s="6" t="s">
        <v>344</v>
      </c>
      <c r="I3242" s="176" t="s">
        <v>11389</v>
      </c>
      <c r="J3242" s="176" t="s">
        <v>11389</v>
      </c>
      <c r="K3242" s="176" t="s">
        <v>11388</v>
      </c>
      <c r="L3242" s="8">
        <v>14</v>
      </c>
      <c r="M3242" s="116"/>
      <c r="P32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&lt;tr&gt;&lt;td&gt;62630-1100&lt;/td&gt;&lt;td&gt;Plantings, liriope spicata, lily turf,4 liter container, container grown&lt;/td&gt;&lt;td&gt;Each&lt;/td&gt;&lt;td&gt;PLANTINGS, LIRIOPE SPICATA, LILY TURF, 1 GALLON CONTAINER, CONTAINER GROWN&lt;/td&gt;&lt;td&gt;EACH&lt;/td&gt;&lt;td&gt;0&lt;/td&gt;&lt;td&gt;3&lt;/td&gt;&lt;td&gt;N&lt;/td&gt;&lt;td&gt; &lt;/td&gt;&lt;td&gt;&lt;/td&gt;&lt;/tr&gt;</v>
      </c>
      <c r="Q3242" s="106" t="str">
        <f>IF(PayItems[[#This Row],[Date Added / Modified]]&gt;0,TEXT(PayItems[[#This Row],[Date Added / Modified]],"m/d/yyy"),"")</f>
        <v/>
      </c>
    </row>
    <row r="3243" spans="1:17" x14ac:dyDescent="0.2">
      <c r="A3243" s="6" t="s">
        <v>6891</v>
      </c>
      <c r="B3243" s="8" t="s">
        <v>6892</v>
      </c>
      <c r="C3243" s="6" t="s">
        <v>6</v>
      </c>
      <c r="D3243" s="8" t="s">
        <v>6893</v>
      </c>
      <c r="E3243" s="8" t="s">
        <v>59</v>
      </c>
      <c r="F3243" s="8">
        <v>0</v>
      </c>
      <c r="G3243" s="8">
        <v>3</v>
      </c>
      <c r="H3243" s="6" t="s">
        <v>344</v>
      </c>
      <c r="I3243" s="176" t="s">
        <v>11389</v>
      </c>
      <c r="J3243" s="176" t="s">
        <v>11389</v>
      </c>
      <c r="K3243" s="176" t="s">
        <v>11388</v>
      </c>
      <c r="L3243" s="8">
        <v>14</v>
      </c>
      <c r="M3243" s="116"/>
      <c r="P32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&lt;tr&gt;&lt;td&gt;62630-1200&lt;/td&gt;&lt;td&gt;Plantings, myrica cerifera, wax myrtle&lt;/td&gt;&lt;td&gt;Each&lt;/td&gt;&lt;td&gt;PLANTINGS, MYRICA CERIFERA, WAX MYRTLE&lt;/td&gt;&lt;td&gt;EACH&lt;/td&gt;&lt;td&gt;0&lt;/td&gt;&lt;td&gt;3&lt;/td&gt;&lt;td&gt;N&lt;/td&gt;&lt;td&gt; &lt;/td&gt;&lt;td&gt;&lt;/td&gt;&lt;/tr&gt;</v>
      </c>
      <c r="Q3243" s="106" t="str">
        <f>IF(PayItems[[#This Row],[Date Added / Modified]]&gt;0,TEXT(PayItems[[#This Row],[Date Added / Modified]],"m/d/yyy"),"")</f>
        <v/>
      </c>
    </row>
    <row r="3244" spans="1:17" x14ac:dyDescent="0.2">
      <c r="A3244" s="6" t="s">
        <v>6894</v>
      </c>
      <c r="B3244" s="8" t="s">
        <v>6895</v>
      </c>
      <c r="C3244" s="6" t="s">
        <v>6</v>
      </c>
      <c r="D3244" s="8" t="s">
        <v>6896</v>
      </c>
      <c r="E3244" s="8" t="s">
        <v>59</v>
      </c>
      <c r="F3244" s="8">
        <v>0</v>
      </c>
      <c r="G3244" s="8">
        <v>3</v>
      </c>
      <c r="H3244" s="6" t="s">
        <v>344</v>
      </c>
      <c r="I3244" s="176" t="s">
        <v>11389</v>
      </c>
      <c r="J3244" s="176" t="s">
        <v>11389</v>
      </c>
      <c r="K3244" s="176" t="s">
        <v>11388</v>
      </c>
      <c r="L3244" s="8">
        <v>14</v>
      </c>
      <c r="M3244" s="116"/>
      <c r="P32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&lt;tr&gt;&lt;td&gt;62630-1300&lt;/td&gt;&lt;td&gt;Plantings, nerium oleander 'nana', dwarf oleander&lt;/td&gt;&lt;td&gt;Each&lt;/td&gt;&lt;td&gt;PLANTINGS, NERIUM OLEANDER 'NANA', DWARF OLEANDER&lt;/td&gt;&lt;td&gt;EACH&lt;/td&gt;&lt;td&gt;0&lt;/td&gt;&lt;td&gt;3&lt;/td&gt;&lt;td&gt;N&lt;/td&gt;&lt;td&gt; &lt;/td&gt;&lt;td&gt;&lt;/td&gt;&lt;/tr&gt;</v>
      </c>
      <c r="Q3244" s="106" t="str">
        <f>IF(PayItems[[#This Row],[Date Added / Modified]]&gt;0,TEXT(PayItems[[#This Row],[Date Added / Modified]],"m/d/yyy"),"")</f>
        <v/>
      </c>
    </row>
    <row r="3245" spans="1:17" x14ac:dyDescent="0.2">
      <c r="A3245" s="6" t="s">
        <v>6897</v>
      </c>
      <c r="B3245" s="8" t="s">
        <v>6898</v>
      </c>
      <c r="C3245" s="6" t="s">
        <v>6</v>
      </c>
      <c r="D3245" s="8" t="s">
        <v>6899</v>
      </c>
      <c r="E3245" s="8" t="s">
        <v>59</v>
      </c>
      <c r="F3245" s="8">
        <v>0</v>
      </c>
      <c r="G3245" s="8">
        <v>3</v>
      </c>
      <c r="H3245" s="6" t="s">
        <v>344</v>
      </c>
      <c r="I3245" s="176" t="s">
        <v>11389</v>
      </c>
      <c r="J3245" s="176" t="s">
        <v>11389</v>
      </c>
      <c r="K3245" s="176" t="s">
        <v>11388</v>
      </c>
      <c r="L3245" s="8">
        <v>14</v>
      </c>
      <c r="M3245" s="116"/>
      <c r="P32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&lt;tr&gt;&lt;td&gt;62630-1400&lt;/td&gt;&lt;td&gt;Plantings, sabal palmetto, sabal palm&lt;/td&gt;&lt;td&gt;Each&lt;/td&gt;&lt;td&gt;PLANTINGS, SABAL PALMETTO, SABAL PALM&lt;/td&gt;&lt;td&gt;EACH&lt;/td&gt;&lt;td&gt;0&lt;/td&gt;&lt;td&gt;3&lt;/td&gt;&lt;td&gt;N&lt;/td&gt;&lt;td&gt; &lt;/td&gt;&lt;td&gt;&lt;/td&gt;&lt;/tr&gt;</v>
      </c>
      <c r="Q3245" s="106" t="str">
        <f>IF(PayItems[[#This Row],[Date Added / Modified]]&gt;0,TEXT(PayItems[[#This Row],[Date Added / Modified]],"m/d/yyy"),"")</f>
        <v/>
      </c>
    </row>
    <row r="3246" spans="1:17" x14ac:dyDescent="0.2">
      <c r="A3246" s="6" t="s">
        <v>6900</v>
      </c>
      <c r="B3246" s="8" t="s">
        <v>6901</v>
      </c>
      <c r="C3246" s="6" t="s">
        <v>6</v>
      </c>
      <c r="D3246" s="8" t="s">
        <v>6902</v>
      </c>
      <c r="E3246" s="8" t="s">
        <v>59</v>
      </c>
      <c r="F3246" s="8">
        <v>0</v>
      </c>
      <c r="G3246" s="8">
        <v>3</v>
      </c>
      <c r="H3246" s="6" t="s">
        <v>344</v>
      </c>
      <c r="I3246" s="176" t="s">
        <v>11389</v>
      </c>
      <c r="J3246" s="176" t="s">
        <v>11389</v>
      </c>
      <c r="K3246" s="176" t="s">
        <v>11388</v>
      </c>
      <c r="L3246" s="8">
        <v>14</v>
      </c>
      <c r="M3246" s="116"/>
      <c r="P32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&lt;tr&gt;&lt;td&gt;62630-1500&lt;/td&gt;&lt;td&gt;Plantings, serenoa repens, saw palmetto&lt;/td&gt;&lt;td&gt;Each&lt;/td&gt;&lt;td&gt;PLANTINGS, SERENOA REPENS, SAW PALMETTO&lt;/td&gt;&lt;td&gt;EACH&lt;/td&gt;&lt;td&gt;0&lt;/td&gt;&lt;td&gt;3&lt;/td&gt;&lt;td&gt;N&lt;/td&gt;&lt;td&gt; &lt;/td&gt;&lt;td&gt;&lt;/td&gt;&lt;/tr&gt;</v>
      </c>
      <c r="Q3246" s="106" t="str">
        <f>IF(PayItems[[#This Row],[Date Added / Modified]]&gt;0,TEXT(PayItems[[#This Row],[Date Added / Modified]],"m/d/yyy"),"")</f>
        <v/>
      </c>
    </row>
    <row r="3247" spans="1:17" x14ac:dyDescent="0.2">
      <c r="A3247" s="6" t="s">
        <v>6903</v>
      </c>
      <c r="B3247" s="8" t="s">
        <v>6904</v>
      </c>
      <c r="C3247" s="6" t="s">
        <v>6</v>
      </c>
      <c r="D3247" s="8" t="s">
        <v>6905</v>
      </c>
      <c r="E3247" s="8" t="s">
        <v>59</v>
      </c>
      <c r="F3247" s="8">
        <v>0</v>
      </c>
      <c r="G3247" s="8">
        <v>3</v>
      </c>
      <c r="H3247" s="6" t="s">
        <v>344</v>
      </c>
      <c r="I3247" s="176" t="s">
        <v>11389</v>
      </c>
      <c r="J3247" s="176" t="s">
        <v>11389</v>
      </c>
      <c r="K3247" s="176" t="s">
        <v>11388</v>
      </c>
      <c r="L3247" s="8">
        <v>14</v>
      </c>
      <c r="M3247" s="116"/>
      <c r="P32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&lt;tr&gt;&lt;td&gt;62630-1600&lt;/td&gt;&lt;td&gt;Plantings, uniola paniculata, sea oats&lt;/td&gt;&lt;td&gt;Each&lt;/td&gt;&lt;td&gt;PLANTINGS, UNIOLA PANICULATA, SEA OATS&lt;/td&gt;&lt;td&gt;EACH&lt;/td&gt;&lt;td&gt;0&lt;/td&gt;&lt;td&gt;3&lt;/td&gt;&lt;td&gt;N&lt;/td&gt;&lt;td&gt; &lt;/td&gt;&lt;td&gt;&lt;/td&gt;&lt;/tr&gt;</v>
      </c>
      <c r="Q3247" s="106" t="str">
        <f>IF(PayItems[[#This Row],[Date Added / Modified]]&gt;0,TEXT(PayItems[[#This Row],[Date Added / Modified]],"m/d/yyy"),"")</f>
        <v/>
      </c>
    </row>
    <row r="3248" spans="1:17" x14ac:dyDescent="0.2">
      <c r="A3248" s="6" t="s">
        <v>6906</v>
      </c>
      <c r="B3248" s="8" t="s">
        <v>6907</v>
      </c>
      <c r="C3248" s="6" t="s">
        <v>6</v>
      </c>
      <c r="D3248" s="8" t="s">
        <v>6908</v>
      </c>
      <c r="E3248" s="8" t="s">
        <v>59</v>
      </c>
      <c r="F3248" s="8">
        <v>0</v>
      </c>
      <c r="G3248" s="8">
        <v>3</v>
      </c>
      <c r="H3248" s="6" t="s">
        <v>344</v>
      </c>
      <c r="I3248" s="176" t="s">
        <v>11389</v>
      </c>
      <c r="J3248" s="176" t="s">
        <v>11389</v>
      </c>
      <c r="K3248" s="176" t="s">
        <v>11388</v>
      </c>
      <c r="L3248" s="8">
        <v>14</v>
      </c>
      <c r="M3248" s="116"/>
      <c r="P32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&lt;tr&gt;&lt;td&gt;62630-1700&lt;/td&gt;&lt;td&gt;Plantings, wedelia trilobata, wedelia&lt;/td&gt;&lt;td&gt;Each&lt;/td&gt;&lt;td&gt;PLANTINGS, WEDELIA TRILOBATA, WEDELIA&lt;/td&gt;&lt;td&gt;EACH&lt;/td&gt;&lt;td&gt;0&lt;/td&gt;&lt;td&gt;3&lt;/td&gt;&lt;td&gt;N&lt;/td&gt;&lt;td&gt; &lt;/td&gt;&lt;td&gt;&lt;/td&gt;&lt;/tr&gt;</v>
      </c>
      <c r="Q3248" s="106" t="str">
        <f>IF(PayItems[[#This Row],[Date Added / Modified]]&gt;0,TEXT(PayItems[[#This Row],[Date Added / Modified]],"m/d/yyy"),"")</f>
        <v/>
      </c>
    </row>
    <row r="3249" spans="1:17" x14ac:dyDescent="0.2">
      <c r="A3249" s="6" t="s">
        <v>6909</v>
      </c>
      <c r="B3249" s="8" t="s">
        <v>6910</v>
      </c>
      <c r="C3249" s="6" t="s">
        <v>6</v>
      </c>
      <c r="D3249" s="8" t="s">
        <v>6911</v>
      </c>
      <c r="E3249" s="8" t="s">
        <v>59</v>
      </c>
      <c r="F3249" s="8">
        <v>0</v>
      </c>
      <c r="G3249" s="8">
        <v>3</v>
      </c>
      <c r="H3249" s="6" t="s">
        <v>344</v>
      </c>
      <c r="I3249" s="176" t="s">
        <v>11389</v>
      </c>
      <c r="J3249" s="176" t="s">
        <v>11389</v>
      </c>
      <c r="K3249" s="176" t="s">
        <v>11388</v>
      </c>
      <c r="L3249" s="8">
        <v>14</v>
      </c>
      <c r="M3249" s="116"/>
      <c r="P32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&lt;tr&gt;&lt;td&gt;62630-1800&lt;/td&gt;&lt;td&gt;Plantings, yucca filimentosa, bear grass&lt;/td&gt;&lt;td&gt;Each&lt;/td&gt;&lt;td&gt;PLANTINGS, YUCCA FILIMENTOSA, BEAR GRASS&lt;/td&gt;&lt;td&gt;EACH&lt;/td&gt;&lt;td&gt;0&lt;/td&gt;&lt;td&gt;3&lt;/td&gt;&lt;td&gt;N&lt;/td&gt;&lt;td&gt; &lt;/td&gt;&lt;td&gt;&lt;/td&gt;&lt;/tr&gt;</v>
      </c>
      <c r="Q3249" s="106" t="str">
        <f>IF(PayItems[[#This Row],[Date Added / Modified]]&gt;0,TEXT(PayItems[[#This Row],[Date Added / Modified]],"m/d/yyy"),"")</f>
        <v/>
      </c>
    </row>
    <row r="3250" spans="1:17" x14ac:dyDescent="0.2">
      <c r="A3250" s="6" t="s">
        <v>6912</v>
      </c>
      <c r="B3250" s="8" t="s">
        <v>6913</v>
      </c>
      <c r="C3250" s="6" t="s">
        <v>6</v>
      </c>
      <c r="D3250" s="8" t="s">
        <v>6914</v>
      </c>
      <c r="E3250" s="8" t="s">
        <v>59</v>
      </c>
      <c r="F3250" s="8">
        <v>0</v>
      </c>
      <c r="G3250" s="8">
        <v>3</v>
      </c>
      <c r="H3250" s="6" t="s">
        <v>344</v>
      </c>
      <c r="I3250" s="176" t="s">
        <v>11389</v>
      </c>
      <c r="J3250" s="176" t="s">
        <v>11389</v>
      </c>
      <c r="K3250" s="176" t="s">
        <v>11388</v>
      </c>
      <c r="L3250" s="8">
        <v>14</v>
      </c>
      <c r="M3250" s="116"/>
      <c r="P32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&lt;tr&gt;&lt;td&gt;62630-1900&lt;/td&gt;&lt;td&gt;Plantings, polystichum acrostichoides, christmas fern&lt;/td&gt;&lt;td&gt;Each&lt;/td&gt;&lt;td&gt;PLANTINGS, POLYSTICHUM ACROSTICHOIDES, CHRISTMAS FERN&lt;/td&gt;&lt;td&gt;EACH&lt;/td&gt;&lt;td&gt;0&lt;/td&gt;&lt;td&gt;3&lt;/td&gt;&lt;td&gt;N&lt;/td&gt;&lt;td&gt; &lt;/td&gt;&lt;td&gt;&lt;/td&gt;&lt;/tr&gt;</v>
      </c>
      <c r="Q3250" s="106" t="str">
        <f>IF(PayItems[[#This Row],[Date Added / Modified]]&gt;0,TEXT(PayItems[[#This Row],[Date Added / Modified]],"m/d/yyy"),"")</f>
        <v/>
      </c>
    </row>
    <row r="3251" spans="1:17" x14ac:dyDescent="0.2">
      <c r="A3251" s="6" t="s">
        <v>6915</v>
      </c>
      <c r="B3251" s="8" t="s">
        <v>6916</v>
      </c>
      <c r="C3251" s="6" t="s">
        <v>6</v>
      </c>
      <c r="D3251" s="8" t="s">
        <v>8454</v>
      </c>
      <c r="E3251" s="8" t="s">
        <v>59</v>
      </c>
      <c r="F3251" s="8">
        <v>0</v>
      </c>
      <c r="G3251" s="8">
        <v>3</v>
      </c>
      <c r="H3251" s="6" t="s">
        <v>344</v>
      </c>
      <c r="I3251" s="176" t="s">
        <v>11389</v>
      </c>
      <c r="J3251" s="176" t="s">
        <v>11389</v>
      </c>
      <c r="K3251" s="176" t="s">
        <v>11388</v>
      </c>
      <c r="L3251" s="8">
        <v>14</v>
      </c>
      <c r="M3251" s="116"/>
      <c r="P32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&lt;tr&gt;&lt;td&gt;62630-2000&lt;/td&gt;&lt;td&gt;Plantings, callicarpa americana, american beautyberry, 750mm height, 27 liter, container grown&lt;/td&gt;&lt;td&gt;Each&lt;/td&gt;&lt;td&gt;PLANTINGS, CALLICARPA AMERICANA, AMERICAN BEAUTYBERRY, 30-INCH HEIGHT, 7 GALLON, CONTAINER GROWN&lt;/td&gt;&lt;td&gt;EACH&lt;/td&gt;&lt;td&gt;0&lt;/td&gt;&lt;td&gt;3&lt;/td&gt;&lt;td&gt;N&lt;/td&gt;&lt;td&gt; &lt;/td&gt;&lt;td&gt;&lt;/td&gt;&lt;/tr&gt;</v>
      </c>
      <c r="Q3251" s="106" t="str">
        <f>IF(PayItems[[#This Row],[Date Added / Modified]]&gt;0,TEXT(PayItems[[#This Row],[Date Added / Modified]],"m/d/yyy"),"")</f>
        <v/>
      </c>
    </row>
    <row r="3252" spans="1:17" x14ac:dyDescent="0.2">
      <c r="A3252" s="6" t="s">
        <v>6917</v>
      </c>
      <c r="B3252" s="8" t="s">
        <v>6918</v>
      </c>
      <c r="C3252" s="6" t="s">
        <v>6</v>
      </c>
      <c r="D3252" s="8" t="s">
        <v>6919</v>
      </c>
      <c r="E3252" s="8" t="s">
        <v>59</v>
      </c>
      <c r="F3252" s="8">
        <v>0</v>
      </c>
      <c r="G3252" s="8">
        <v>3</v>
      </c>
      <c r="H3252" s="6" t="s">
        <v>344</v>
      </c>
      <c r="I3252" s="176" t="s">
        <v>11389</v>
      </c>
      <c r="J3252" s="176" t="s">
        <v>11389</v>
      </c>
      <c r="K3252" s="176" t="s">
        <v>11388</v>
      </c>
      <c r="L3252" s="8">
        <v>14</v>
      </c>
      <c r="M3252" s="116"/>
      <c r="P32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&lt;tr&gt;&lt;td&gt;62630-2100&lt;/td&gt;&lt;td&gt;Plantings, calycanthus floridus, eastern sweetshrub, 700mm height, 27 liter, container grown&lt;/td&gt;&lt;td&gt;Each&lt;/td&gt;&lt;td&gt;PLANTINGS, CALYCANTHUS FLORIDUS, EASTERN SWEETSHRUB, 28-INCH HEIGHT, 7 GALLON, CONTAINER GROWN&lt;/td&gt;&lt;td&gt;EACH&lt;/td&gt;&lt;td&gt;0&lt;/td&gt;&lt;td&gt;3&lt;/td&gt;&lt;td&gt;N&lt;/td&gt;&lt;td&gt; &lt;/td&gt;&lt;td&gt;&lt;/td&gt;&lt;/tr&gt;</v>
      </c>
      <c r="Q3252" s="106" t="str">
        <f>IF(PayItems[[#This Row],[Date Added / Modified]]&gt;0,TEXT(PayItems[[#This Row],[Date Added / Modified]],"m/d/yyy"),"")</f>
        <v/>
      </c>
    </row>
    <row r="3253" spans="1:17" x14ac:dyDescent="0.2">
      <c r="A3253" s="6" t="s">
        <v>6920</v>
      </c>
      <c r="B3253" s="8" t="s">
        <v>6921</v>
      </c>
      <c r="C3253" s="6" t="s">
        <v>6</v>
      </c>
      <c r="D3253" s="8" t="s">
        <v>6922</v>
      </c>
      <c r="E3253" s="8" t="s">
        <v>59</v>
      </c>
      <c r="F3253" s="8">
        <v>0</v>
      </c>
      <c r="G3253" s="8">
        <v>3</v>
      </c>
      <c r="H3253" s="6" t="s">
        <v>344</v>
      </c>
      <c r="I3253" s="176" t="s">
        <v>11389</v>
      </c>
      <c r="J3253" s="176" t="s">
        <v>11389</v>
      </c>
      <c r="K3253" s="176" t="s">
        <v>11388</v>
      </c>
      <c r="L3253" s="8">
        <v>14</v>
      </c>
      <c r="M3253" s="116"/>
      <c r="P32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&lt;tr&gt;&lt;td&gt;62630-2200&lt;/td&gt;&lt;td&gt;Plantings, clethra alnifolia, sweetpepperbush, 700mm height, 27 liter, container grown&lt;/td&gt;&lt;td&gt;Each&lt;/td&gt;&lt;td&gt;PLANTINGS, CLETHRA ALNIFOLIA, SWEETPEPPERBUSH, 28-INCH HEIGHT, 7 GALLON, CONTAINER GROWN&lt;/td&gt;&lt;td&gt;EACH&lt;/td&gt;&lt;td&gt;0&lt;/td&gt;&lt;td&gt;3&lt;/td&gt;&lt;td&gt;N&lt;/td&gt;&lt;td&gt; &lt;/td&gt;&lt;td&gt;&lt;/td&gt;&lt;/tr&gt;</v>
      </c>
      <c r="Q3253" s="106" t="str">
        <f>IF(PayItems[[#This Row],[Date Added / Modified]]&gt;0,TEXT(PayItems[[#This Row],[Date Added / Modified]],"m/d/yyy"),"")</f>
        <v/>
      </c>
    </row>
    <row r="3254" spans="1:17" x14ac:dyDescent="0.2">
      <c r="A3254" s="6" t="s">
        <v>6923</v>
      </c>
      <c r="B3254" s="8" t="s">
        <v>6924</v>
      </c>
      <c r="C3254" s="6" t="s">
        <v>6</v>
      </c>
      <c r="D3254" s="8" t="s">
        <v>6925</v>
      </c>
      <c r="E3254" s="8" t="s">
        <v>59</v>
      </c>
      <c r="F3254" s="8">
        <v>0</v>
      </c>
      <c r="G3254" s="8">
        <v>3</v>
      </c>
      <c r="H3254" s="6" t="s">
        <v>344</v>
      </c>
      <c r="I3254" s="176" t="s">
        <v>11389</v>
      </c>
      <c r="J3254" s="176" t="s">
        <v>11389</v>
      </c>
      <c r="K3254" s="176" t="s">
        <v>11388</v>
      </c>
      <c r="L3254" s="8">
        <v>14</v>
      </c>
      <c r="M3254" s="116"/>
      <c r="P32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&lt;tr&gt;&lt;td&gt;62630-2300&lt;/td&gt;&lt;td&gt;Plantings, itea virginica, virginia sweetspire, 900mm height, 27 liter, container grown&lt;/td&gt;&lt;td&gt;Each&lt;/td&gt;&lt;td&gt;PLANTINGS, ITEA VIRGINICA, VIRGINIA SWEETSPIRE, 36-INCH HEIGHT, 7 GALLON, CONTAINER GROWN&lt;/td&gt;&lt;td&gt;EACH&lt;/td&gt;&lt;td&gt;0&lt;/td&gt;&lt;td&gt;3&lt;/td&gt;&lt;td&gt;N&lt;/td&gt;&lt;td&gt; &lt;/td&gt;&lt;td&gt;&lt;/td&gt;&lt;/tr&gt;</v>
      </c>
      <c r="Q3254" s="106" t="str">
        <f>IF(PayItems[[#This Row],[Date Added / Modified]]&gt;0,TEXT(PayItems[[#This Row],[Date Added / Modified]],"m/d/yyy"),"")</f>
        <v/>
      </c>
    </row>
    <row r="3255" spans="1:17" x14ac:dyDescent="0.2">
      <c r="A3255" s="6" t="s">
        <v>6926</v>
      </c>
      <c r="B3255" s="8" t="s">
        <v>6927</v>
      </c>
      <c r="C3255" s="6" t="s">
        <v>6</v>
      </c>
      <c r="D3255" s="8" t="s">
        <v>6928</v>
      </c>
      <c r="E3255" s="8" t="s">
        <v>59</v>
      </c>
      <c r="F3255" s="8">
        <v>0</v>
      </c>
      <c r="G3255" s="8">
        <v>3</v>
      </c>
      <c r="H3255" s="6" t="s">
        <v>344</v>
      </c>
      <c r="I3255" s="176" t="s">
        <v>11389</v>
      </c>
      <c r="J3255" s="176" t="s">
        <v>11389</v>
      </c>
      <c r="K3255" s="176" t="s">
        <v>11388</v>
      </c>
      <c r="L3255" s="8">
        <v>14</v>
      </c>
      <c r="M3255" s="116"/>
      <c r="P32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&lt;tr&gt;&lt;td&gt;62630-2400&lt;/td&gt;&lt;td&gt;Plantings, leucothoe axillaris, coastal doghobble, 600mm height, 27 liter, container grown&lt;/td&gt;&lt;td&gt;Each&lt;/td&gt;&lt;td&gt;PLANTINGS, LEUCOTHOE AXILLARIS, COASTAL DOGHOBBLE, 24-INCH, CONTAINER GROWN&lt;/td&gt;&lt;td&gt;EACH&lt;/td&gt;&lt;td&gt;0&lt;/td&gt;&lt;td&gt;3&lt;/td&gt;&lt;td&gt;N&lt;/td&gt;&lt;td&gt; &lt;/td&gt;&lt;td&gt;&lt;/td&gt;&lt;/tr&gt;</v>
      </c>
      <c r="Q3255" s="106" t="str">
        <f>IF(PayItems[[#This Row],[Date Added / Modified]]&gt;0,TEXT(PayItems[[#This Row],[Date Added / Modified]],"m/d/yyy"),"")</f>
        <v/>
      </c>
    </row>
    <row r="3256" spans="1:17" x14ac:dyDescent="0.2">
      <c r="A3256" s="6" t="s">
        <v>6929</v>
      </c>
      <c r="B3256" s="8" t="s">
        <v>6930</v>
      </c>
      <c r="C3256" s="6" t="s">
        <v>108</v>
      </c>
      <c r="D3256" s="8" t="s">
        <v>6931</v>
      </c>
      <c r="E3256" s="8" t="s">
        <v>61</v>
      </c>
      <c r="F3256" s="8">
        <v>1</v>
      </c>
      <c r="G3256" s="8">
        <v>3</v>
      </c>
      <c r="H3256" s="6" t="s">
        <v>344</v>
      </c>
      <c r="I3256" s="176" t="s">
        <v>11389</v>
      </c>
      <c r="J3256" s="176" t="s">
        <v>11389</v>
      </c>
      <c r="K3256" s="176" t="s">
        <v>11388</v>
      </c>
      <c r="L3256" s="8">
        <v>14</v>
      </c>
      <c r="M3256" s="116"/>
      <c r="P32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&lt;tr&gt;&lt;td&gt;62631-0000&lt;/td&gt;&lt;td&gt;Plantings&lt;/td&gt;&lt;td&gt;ha&lt;/td&gt;&lt;td&gt;PLANTINGS&lt;/td&gt;&lt;td&gt;ACRE&lt;/td&gt;&lt;td&gt;1&lt;/td&gt;&lt;td&gt;3&lt;/td&gt;&lt;td&gt;N&lt;/td&gt;&lt;td&gt; &lt;/td&gt;&lt;td&gt;&lt;/td&gt;&lt;/tr&gt;</v>
      </c>
      <c r="Q3256" s="106" t="str">
        <f>IF(PayItems[[#This Row],[Date Added / Modified]]&gt;0,TEXT(PayItems[[#This Row],[Date Added / Modified]],"m/d/yyy"),"")</f>
        <v/>
      </c>
    </row>
    <row r="3257" spans="1:17" x14ac:dyDescent="0.2">
      <c r="A3257" s="6" t="s">
        <v>6932</v>
      </c>
      <c r="B3257" s="8" t="s">
        <v>6930</v>
      </c>
      <c r="C3257" s="6" t="s">
        <v>85</v>
      </c>
      <c r="D3257" s="8" t="s">
        <v>6931</v>
      </c>
      <c r="E3257" s="8" t="s">
        <v>85</v>
      </c>
      <c r="F3257" s="8">
        <v>0</v>
      </c>
      <c r="G3257" s="8">
        <v>3</v>
      </c>
      <c r="H3257" s="6" t="s">
        <v>344</v>
      </c>
      <c r="I3257" s="176" t="s">
        <v>11389</v>
      </c>
      <c r="J3257" s="176" t="s">
        <v>11389</v>
      </c>
      <c r="K3257" s="176" t="s">
        <v>11388</v>
      </c>
      <c r="L3257" s="8">
        <v>14</v>
      </c>
      <c r="M3257" s="116"/>
      <c r="P32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&lt;tr&gt;&lt;td&gt;62632-0000&lt;/td&gt;&lt;td&gt;Plantings&lt;/td&gt;&lt;td&gt;LPSM&lt;/td&gt;&lt;td&gt;PLANTINGS&lt;/td&gt;&lt;td&gt;LPSM&lt;/td&gt;&lt;td&gt;0&lt;/td&gt;&lt;td&gt;3&lt;/td&gt;&lt;td&gt;N&lt;/td&gt;&lt;td&gt; &lt;/td&gt;&lt;td&gt;&lt;/td&gt;&lt;/tr&gt;</v>
      </c>
      <c r="Q3257" s="106" t="str">
        <f>IF(PayItems[[#This Row],[Date Added / Modified]]&gt;0,TEXT(PayItems[[#This Row],[Date Added / Modified]],"m/d/yyy"),"")</f>
        <v/>
      </c>
    </row>
    <row r="3258" spans="1:17" x14ac:dyDescent="0.2">
      <c r="A3258" s="6" t="s">
        <v>6933</v>
      </c>
      <c r="B3258" s="6" t="s">
        <v>6934</v>
      </c>
      <c r="C3258" s="6" t="s">
        <v>6</v>
      </c>
      <c r="D3258" s="6" t="s">
        <v>6935</v>
      </c>
      <c r="E3258" s="8" t="s">
        <v>59</v>
      </c>
      <c r="F3258" s="8">
        <v>0</v>
      </c>
      <c r="G3258" s="8">
        <v>3</v>
      </c>
      <c r="H3258" s="6" t="s">
        <v>344</v>
      </c>
      <c r="I3258" s="176" t="s">
        <v>11389</v>
      </c>
      <c r="J3258" s="176" t="s">
        <v>11389</v>
      </c>
      <c r="K3258" s="176" t="s">
        <v>11388</v>
      </c>
      <c r="L3258" s="8">
        <v>14</v>
      </c>
      <c r="M3258" s="116"/>
      <c r="P32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&lt;tr&gt;&lt;td&gt;62635-0100&lt;/td&gt;&lt;td&gt;Cuttings, alder&lt;/td&gt;&lt;td&gt;Each&lt;/td&gt;&lt;td&gt;CUTTINGS, ALDER&lt;/td&gt;&lt;td&gt;EACH&lt;/td&gt;&lt;td&gt;0&lt;/td&gt;&lt;td&gt;3&lt;/td&gt;&lt;td&gt;N&lt;/td&gt;&lt;td&gt; &lt;/td&gt;&lt;td&gt;&lt;/td&gt;&lt;/tr&gt;</v>
      </c>
      <c r="Q3258" s="106" t="str">
        <f>IF(PayItems[[#This Row],[Date Added / Modified]]&gt;0,TEXT(PayItems[[#This Row],[Date Added / Modified]],"m/d/yyy"),"")</f>
        <v/>
      </c>
    </row>
    <row r="3259" spans="1:17" x14ac:dyDescent="0.2">
      <c r="A3259" s="6" t="s">
        <v>6936</v>
      </c>
      <c r="B3259" s="6" t="s">
        <v>6937</v>
      </c>
      <c r="C3259" s="6" t="s">
        <v>6</v>
      </c>
      <c r="D3259" s="6" t="s">
        <v>6938</v>
      </c>
      <c r="E3259" s="8" t="s">
        <v>59</v>
      </c>
      <c r="F3259" s="8">
        <v>0</v>
      </c>
      <c r="G3259" s="8">
        <v>3</v>
      </c>
      <c r="H3259" s="6" t="s">
        <v>344</v>
      </c>
      <c r="I3259" s="176" t="s">
        <v>11389</v>
      </c>
      <c r="J3259" s="176" t="s">
        <v>11389</v>
      </c>
      <c r="K3259" s="176" t="s">
        <v>11388</v>
      </c>
      <c r="L3259" s="8">
        <v>14</v>
      </c>
      <c r="M3259" s="116"/>
      <c r="P32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&lt;tr&gt;&lt;td&gt;62635-1000&lt;/td&gt;&lt;td&gt;Cuttings, cottonwood pole&lt;/td&gt;&lt;td&gt;Each&lt;/td&gt;&lt;td&gt;CUTTINGS, COTTONWOOD POLE&lt;/td&gt;&lt;td&gt;EACH&lt;/td&gt;&lt;td&gt;0&lt;/td&gt;&lt;td&gt;3&lt;/td&gt;&lt;td&gt;N&lt;/td&gt;&lt;td&gt; &lt;/td&gt;&lt;td&gt;&lt;/td&gt;&lt;/tr&gt;</v>
      </c>
      <c r="Q3259" s="106" t="str">
        <f>IF(PayItems[[#This Row],[Date Added / Modified]]&gt;0,TEXT(PayItems[[#This Row],[Date Added / Modified]],"m/d/yyy"),"")</f>
        <v/>
      </c>
    </row>
    <row r="3260" spans="1:17" x14ac:dyDescent="0.2">
      <c r="A3260" s="6" t="s">
        <v>6939</v>
      </c>
      <c r="B3260" s="6" t="s">
        <v>6940</v>
      </c>
      <c r="C3260" s="6" t="s">
        <v>6</v>
      </c>
      <c r="D3260" s="6" t="s">
        <v>6941</v>
      </c>
      <c r="E3260" s="8" t="s">
        <v>59</v>
      </c>
      <c r="F3260" s="8">
        <v>0</v>
      </c>
      <c r="G3260" s="8">
        <v>3</v>
      </c>
      <c r="H3260" s="6" t="s">
        <v>344</v>
      </c>
      <c r="I3260" s="176" t="s">
        <v>11389</v>
      </c>
      <c r="J3260" s="176" t="s">
        <v>11389</v>
      </c>
      <c r="K3260" s="176" t="s">
        <v>11388</v>
      </c>
      <c r="L3260" s="8">
        <v>14</v>
      </c>
      <c r="M3260" s="116"/>
      <c r="P32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&lt;tr&gt;&lt;td&gt;62635-1500&lt;/td&gt;&lt;td&gt;Cuttings, red osier dogwood&lt;/td&gt;&lt;td&gt;Each&lt;/td&gt;&lt;td&gt;CUTTINGS, RED OSIER DOGWOOD&lt;/td&gt;&lt;td&gt;EACH&lt;/td&gt;&lt;td&gt;0&lt;/td&gt;&lt;td&gt;3&lt;/td&gt;&lt;td&gt;N&lt;/td&gt;&lt;td&gt; &lt;/td&gt;&lt;td&gt;&lt;/td&gt;&lt;/tr&gt;</v>
      </c>
      <c r="Q3260" s="106" t="str">
        <f>IF(PayItems[[#This Row],[Date Added / Modified]]&gt;0,TEXT(PayItems[[#This Row],[Date Added / Modified]],"m/d/yyy"),"")</f>
        <v/>
      </c>
    </row>
    <row r="3261" spans="1:17" x14ac:dyDescent="0.2">
      <c r="A3261" s="6" t="s">
        <v>6942</v>
      </c>
      <c r="B3261" s="6" t="s">
        <v>6943</v>
      </c>
      <c r="C3261" s="6" t="s">
        <v>6</v>
      </c>
      <c r="D3261" s="6" t="s">
        <v>6944</v>
      </c>
      <c r="E3261" s="8" t="s">
        <v>59</v>
      </c>
      <c r="F3261" s="8">
        <v>0</v>
      </c>
      <c r="G3261" s="8">
        <v>3</v>
      </c>
      <c r="H3261" s="6" t="s">
        <v>344</v>
      </c>
      <c r="I3261" s="176" t="s">
        <v>11389</v>
      </c>
      <c r="J3261" s="176" t="s">
        <v>11389</v>
      </c>
      <c r="K3261" s="176" t="s">
        <v>11388</v>
      </c>
      <c r="L3261" s="8">
        <v>14</v>
      </c>
      <c r="M3261" s="116"/>
      <c r="P32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&lt;tr&gt;&lt;td&gt;62635-2000&lt;/td&gt;&lt;td&gt;Cuttings, willow staking&lt;/td&gt;&lt;td&gt;Each&lt;/td&gt;&lt;td&gt;CUTTINGS, WILLOW STAKING&lt;/td&gt;&lt;td&gt;EACH&lt;/td&gt;&lt;td&gt;0&lt;/td&gt;&lt;td&gt;3&lt;/td&gt;&lt;td&gt;N&lt;/td&gt;&lt;td&gt; &lt;/td&gt;&lt;td&gt;&lt;/td&gt;&lt;/tr&gt;</v>
      </c>
      <c r="Q3261" s="106" t="str">
        <f>IF(PayItems[[#This Row],[Date Added / Modified]]&gt;0,TEXT(PayItems[[#This Row],[Date Added / Modified]],"m/d/yyy"),"")</f>
        <v/>
      </c>
    </row>
    <row r="3262" spans="1:17" x14ac:dyDescent="0.2">
      <c r="A3262" s="6" t="s">
        <v>6945</v>
      </c>
      <c r="B3262" s="6" t="s">
        <v>6946</v>
      </c>
      <c r="C3262" s="6" t="s">
        <v>6</v>
      </c>
      <c r="D3262" s="6" t="s">
        <v>6947</v>
      </c>
      <c r="E3262" s="8" t="s">
        <v>59</v>
      </c>
      <c r="F3262" s="8">
        <v>0</v>
      </c>
      <c r="G3262" s="8">
        <v>3</v>
      </c>
      <c r="H3262" s="6" t="s">
        <v>344</v>
      </c>
      <c r="I3262" s="176" t="s">
        <v>11389</v>
      </c>
      <c r="J3262" s="176" t="s">
        <v>11389</v>
      </c>
      <c r="K3262" s="176" t="s">
        <v>11388</v>
      </c>
      <c r="L3262" s="8">
        <v>14</v>
      </c>
      <c r="M3262" s="116"/>
      <c r="P32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&lt;tr&gt;&lt;td&gt;62635-3000&lt;/td&gt;&lt;td&gt;Cuttings, willow pole&lt;/td&gt;&lt;td&gt;Each&lt;/td&gt;&lt;td&gt;CUTTINGS, WILLOW POLE&lt;/td&gt;&lt;td&gt;EACH&lt;/td&gt;&lt;td&gt;0&lt;/td&gt;&lt;td&gt;3&lt;/td&gt;&lt;td&gt;N&lt;/td&gt;&lt;td&gt; &lt;/td&gt;&lt;td&gt;&lt;/td&gt;&lt;/tr&gt;</v>
      </c>
      <c r="Q3262" s="106" t="str">
        <f>IF(PayItems[[#This Row],[Date Added / Modified]]&gt;0,TEXT(PayItems[[#This Row],[Date Added / Modified]],"m/d/yyy"),"")</f>
        <v/>
      </c>
    </row>
    <row r="3263" spans="1:17" x14ac:dyDescent="0.2">
      <c r="A3263" s="6" t="s">
        <v>6948</v>
      </c>
      <c r="B3263" s="6" t="s">
        <v>6949</v>
      </c>
      <c r="C3263" s="6" t="s">
        <v>6</v>
      </c>
      <c r="D3263" s="6" t="s">
        <v>6950</v>
      </c>
      <c r="E3263" s="8" t="s">
        <v>59</v>
      </c>
      <c r="F3263" s="8">
        <v>0</v>
      </c>
      <c r="G3263" s="8">
        <v>3</v>
      </c>
      <c r="H3263" s="6" t="s">
        <v>344</v>
      </c>
      <c r="I3263" s="176" t="s">
        <v>11389</v>
      </c>
      <c r="J3263" s="176" t="s">
        <v>11389</v>
      </c>
      <c r="K3263" s="176" t="s">
        <v>11388</v>
      </c>
      <c r="L3263" s="8">
        <v>14</v>
      </c>
      <c r="M3263" s="116"/>
      <c r="P32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&lt;tr&gt;&lt;td&gt;62636-1000&lt;/td&gt;&lt;td&gt;Bundles, alder&lt;/td&gt;&lt;td&gt;Each&lt;/td&gt;&lt;td&gt;BUNDLES, ALDER&lt;/td&gt;&lt;td&gt;EACH&lt;/td&gt;&lt;td&gt;0&lt;/td&gt;&lt;td&gt;3&lt;/td&gt;&lt;td&gt;N&lt;/td&gt;&lt;td&gt; &lt;/td&gt;&lt;td&gt;&lt;/td&gt;&lt;/tr&gt;</v>
      </c>
      <c r="Q3263" s="106" t="str">
        <f>IF(PayItems[[#This Row],[Date Added / Modified]]&gt;0,TEXT(PayItems[[#This Row],[Date Added / Modified]],"m/d/yyy"),"")</f>
        <v/>
      </c>
    </row>
    <row r="3264" spans="1:17" x14ac:dyDescent="0.2">
      <c r="A3264" s="6" t="s">
        <v>6951</v>
      </c>
      <c r="B3264" s="6" t="s">
        <v>6952</v>
      </c>
      <c r="C3264" s="6" t="s">
        <v>6</v>
      </c>
      <c r="D3264" s="6" t="s">
        <v>6953</v>
      </c>
      <c r="E3264" s="8" t="s">
        <v>59</v>
      </c>
      <c r="F3264" s="8">
        <v>0</v>
      </c>
      <c r="G3264" s="8">
        <v>3</v>
      </c>
      <c r="H3264" s="6" t="s">
        <v>344</v>
      </c>
      <c r="I3264" s="176" t="s">
        <v>11389</v>
      </c>
      <c r="J3264" s="176" t="s">
        <v>11389</v>
      </c>
      <c r="K3264" s="176" t="s">
        <v>11388</v>
      </c>
      <c r="L3264" s="8">
        <v>14</v>
      </c>
      <c r="M3264" s="116"/>
      <c r="P32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&lt;tr&gt;&lt;td&gt;62636-2000&lt;/td&gt;&lt;td&gt;Bundles, willow&lt;/td&gt;&lt;td&gt;Each&lt;/td&gt;&lt;td&gt;BUNDLES, WILLOW&lt;/td&gt;&lt;td&gt;EACH&lt;/td&gt;&lt;td&gt;0&lt;/td&gt;&lt;td&gt;3&lt;/td&gt;&lt;td&gt;N&lt;/td&gt;&lt;td&gt; &lt;/td&gt;&lt;td&gt;&lt;/td&gt;&lt;/tr&gt;</v>
      </c>
      <c r="Q3264" s="106" t="str">
        <f>IF(PayItems[[#This Row],[Date Added / Modified]]&gt;0,TEXT(PayItems[[#This Row],[Date Added / Modified]],"m/d/yyy"),"")</f>
        <v/>
      </c>
    </row>
    <row r="3265" spans="1:17" x14ac:dyDescent="0.2">
      <c r="A3265" s="6" t="s">
        <v>6954</v>
      </c>
      <c r="B3265" s="6" t="s">
        <v>6955</v>
      </c>
      <c r="C3265" s="6" t="s">
        <v>6</v>
      </c>
      <c r="D3265" s="6" t="s">
        <v>6956</v>
      </c>
      <c r="E3265" s="8" t="s">
        <v>59</v>
      </c>
      <c r="F3265" s="8">
        <v>0</v>
      </c>
      <c r="G3265" s="8">
        <v>3</v>
      </c>
      <c r="H3265" s="6" t="s">
        <v>344</v>
      </c>
      <c r="I3265" s="176" t="s">
        <v>11389</v>
      </c>
      <c r="J3265" s="176" t="s">
        <v>11389</v>
      </c>
      <c r="K3265" s="176" t="s">
        <v>11388</v>
      </c>
      <c r="L3265" s="8">
        <v>14</v>
      </c>
      <c r="M3265" s="116"/>
      <c r="P32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&lt;tr&gt;&lt;td&gt;62640-0000&lt;/td&gt;&lt;td&gt;Tree grate&lt;/td&gt;&lt;td&gt;Each&lt;/td&gt;&lt;td&gt;TREE GRATE&lt;/td&gt;&lt;td&gt;EACH&lt;/td&gt;&lt;td&gt;0&lt;/td&gt;&lt;td&gt;3&lt;/td&gt;&lt;td&gt;N&lt;/td&gt;&lt;td&gt; &lt;/td&gt;&lt;td&gt;&lt;/td&gt;&lt;/tr&gt;</v>
      </c>
      <c r="Q3265" s="106" t="str">
        <f>IF(PayItems[[#This Row],[Date Added / Modified]]&gt;0,TEXT(PayItems[[#This Row],[Date Added / Modified]],"m/d/yyy"),"")</f>
        <v/>
      </c>
    </row>
    <row r="3266" spans="1:17" x14ac:dyDescent="0.2">
      <c r="A3266" s="6" t="s">
        <v>6957</v>
      </c>
      <c r="B3266" s="6" t="s">
        <v>6958</v>
      </c>
      <c r="C3266" s="6" t="s">
        <v>6</v>
      </c>
      <c r="D3266" s="6" t="s">
        <v>6959</v>
      </c>
      <c r="E3266" s="8" t="s">
        <v>59</v>
      </c>
      <c r="F3266" s="8">
        <v>0</v>
      </c>
      <c r="G3266" s="8">
        <v>3</v>
      </c>
      <c r="H3266" s="6" t="s">
        <v>344</v>
      </c>
      <c r="I3266" s="176" t="s">
        <v>11389</v>
      </c>
      <c r="J3266" s="176" t="s">
        <v>11389</v>
      </c>
      <c r="K3266" s="176" t="s">
        <v>11388</v>
      </c>
      <c r="L3266" s="8">
        <v>14</v>
      </c>
      <c r="M3266" s="116"/>
      <c r="P32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&lt;tr&gt;&lt;td&gt;62641-0000&lt;/td&gt;&lt;td&gt;Tree well&lt;/td&gt;&lt;td&gt;Each&lt;/td&gt;&lt;td&gt;TREE WELL&lt;/td&gt;&lt;td&gt;EACH&lt;/td&gt;&lt;td&gt;0&lt;/td&gt;&lt;td&gt;3&lt;/td&gt;&lt;td&gt;N&lt;/td&gt;&lt;td&gt; &lt;/td&gt;&lt;td&gt;&lt;/td&gt;&lt;/tr&gt;</v>
      </c>
      <c r="Q3266" s="106" t="str">
        <f>IF(PayItems[[#This Row],[Date Added / Modified]]&gt;0,TEXT(PayItems[[#This Row],[Date Added / Modified]],"m/d/yyy"),"")</f>
        <v/>
      </c>
    </row>
    <row r="3267" spans="1:17" x14ac:dyDescent="0.2">
      <c r="A3267" s="6" t="s">
        <v>6960</v>
      </c>
      <c r="B3267" s="6" t="s">
        <v>6961</v>
      </c>
      <c r="C3267" s="6" t="s">
        <v>110</v>
      </c>
      <c r="D3267" s="6" t="s">
        <v>6962</v>
      </c>
      <c r="E3267" s="8" t="s">
        <v>63</v>
      </c>
      <c r="F3267" s="8">
        <v>0</v>
      </c>
      <c r="G3267" s="8">
        <v>3</v>
      </c>
      <c r="H3267" s="6" t="s">
        <v>344</v>
      </c>
      <c r="I3267" s="176" t="s">
        <v>11389</v>
      </c>
      <c r="J3267" s="176" t="s">
        <v>11389</v>
      </c>
      <c r="K3267" s="176" t="s">
        <v>11388</v>
      </c>
      <c r="L3267" s="8">
        <v>14</v>
      </c>
      <c r="M3267" s="116"/>
      <c r="P32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&lt;tr&gt;&lt;td&gt;62642-0000&lt;/td&gt;&lt;td&gt;Root barrier&lt;/td&gt;&lt;td&gt;m&lt;/td&gt;&lt;td&gt;ROOT BARRIER&lt;/td&gt;&lt;td&gt;LNFT&lt;/td&gt;&lt;td&gt;0&lt;/td&gt;&lt;td&gt;3&lt;/td&gt;&lt;td&gt;N&lt;/td&gt;&lt;td&gt; &lt;/td&gt;&lt;td&gt;&lt;/td&gt;&lt;/tr&gt;</v>
      </c>
      <c r="Q3267" s="106" t="str">
        <f>IF(PayItems[[#This Row],[Date Added / Modified]]&gt;0,TEXT(PayItems[[#This Row],[Date Added / Modified]],"m/d/yyy"),"")</f>
        <v/>
      </c>
    </row>
    <row r="3268" spans="1:17" x14ac:dyDescent="0.2">
      <c r="A3268" s="106" t="s">
        <v>10903</v>
      </c>
      <c r="B3268" s="106" t="s">
        <v>10904</v>
      </c>
      <c r="C3268" s="88" t="s">
        <v>110</v>
      </c>
      <c r="D3268" s="106" t="s">
        <v>10905</v>
      </c>
      <c r="E3268" s="104" t="s">
        <v>63</v>
      </c>
      <c r="F3268" s="104">
        <v>0</v>
      </c>
      <c r="G3268" s="104">
        <v>3</v>
      </c>
      <c r="H3268" s="88" t="s">
        <v>344</v>
      </c>
      <c r="I3268" s="176" t="s">
        <v>11389</v>
      </c>
      <c r="J3268" s="176" t="s">
        <v>11389</v>
      </c>
      <c r="K3268" s="176" t="s">
        <v>11388</v>
      </c>
      <c r="L3268" s="104">
        <v>14</v>
      </c>
      <c r="M3268" s="116">
        <v>42877</v>
      </c>
      <c r="N3268" s="106" t="s">
        <v>9962</v>
      </c>
      <c r="O3268" s="88"/>
      <c r="P32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&lt;tr&gt;&lt;td&gt;62643-0500&lt;/td&gt;&lt;td&gt;Landscape edging, metal&lt;/td&gt;&lt;td&gt;m&lt;/td&gt;&lt;td&gt;LANDSCAPE EDGING, METAL&lt;/td&gt;&lt;td&gt;LNFT&lt;/td&gt;&lt;td&gt;0&lt;/td&gt;&lt;td&gt;3&lt;/td&gt;&lt;td&gt;N&lt;/td&gt;&lt;td&gt;5/22/2017&lt;/td&gt;&lt;td&gt;&lt;/td&gt;&lt;/tr&gt;</v>
      </c>
      <c r="Q3268" s="106" t="str">
        <f>IF(PayItems[[#This Row],[Date Added / Modified]]&gt;0,TEXT(PayItems[[#This Row],[Date Added / Modified]],"m/d/yyy"),"")</f>
        <v>5/22/2017</v>
      </c>
    </row>
    <row r="3269" spans="1:17" x14ac:dyDescent="0.2">
      <c r="A3269" s="6" t="s">
        <v>6963</v>
      </c>
      <c r="B3269" s="6" t="s">
        <v>6964</v>
      </c>
      <c r="C3269" s="6" t="s">
        <v>6</v>
      </c>
      <c r="D3269" s="6" t="s">
        <v>6965</v>
      </c>
      <c r="E3269" s="8" t="s">
        <v>59</v>
      </c>
      <c r="F3269" s="8">
        <v>0</v>
      </c>
      <c r="G3269" s="8">
        <v>3</v>
      </c>
      <c r="H3269" s="6" t="s">
        <v>344</v>
      </c>
      <c r="I3269" s="176" t="s">
        <v>11389</v>
      </c>
      <c r="J3269" s="176" t="s">
        <v>11389</v>
      </c>
      <c r="K3269" s="176" t="s">
        <v>11388</v>
      </c>
      <c r="L3269" s="8">
        <v>14</v>
      </c>
      <c r="M3269" s="116"/>
      <c r="P32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&lt;tr&gt;&lt;td&gt;62650-1000&lt;/td&gt;&lt;td&gt;Remove and replant tree and shrub&lt;/td&gt;&lt;td&gt;Each&lt;/td&gt;&lt;td&gt;REMOVE AND REPLANT TREE AND SHRUB&lt;/td&gt;&lt;td&gt;EACH&lt;/td&gt;&lt;td&gt;0&lt;/td&gt;&lt;td&gt;3&lt;/td&gt;&lt;td&gt;N&lt;/td&gt;&lt;td&gt; &lt;/td&gt;&lt;td&gt;&lt;/td&gt;&lt;/tr&gt;</v>
      </c>
      <c r="Q3269" s="106" t="str">
        <f>IF(PayItems[[#This Row],[Date Added / Modified]]&gt;0,TEXT(PayItems[[#This Row],[Date Added / Modified]],"m/d/yyy"),"")</f>
        <v/>
      </c>
    </row>
    <row r="3270" spans="1:17" x14ac:dyDescent="0.2">
      <c r="A3270" s="6" t="s">
        <v>6966</v>
      </c>
      <c r="B3270" s="6" t="s">
        <v>6967</v>
      </c>
      <c r="C3270" s="6" t="s">
        <v>109</v>
      </c>
      <c r="D3270" s="6" t="s">
        <v>6968</v>
      </c>
      <c r="E3270" s="8" t="s">
        <v>62</v>
      </c>
      <c r="F3270" s="8">
        <v>0</v>
      </c>
      <c r="G3270" s="8">
        <v>3</v>
      </c>
      <c r="H3270" s="6" t="s">
        <v>344</v>
      </c>
      <c r="I3270" s="176" t="s">
        <v>11389</v>
      </c>
      <c r="J3270" s="176" t="s">
        <v>11389</v>
      </c>
      <c r="K3270" s="176" t="s">
        <v>11388</v>
      </c>
      <c r="L3270" s="8">
        <v>14</v>
      </c>
      <c r="M3270" s="116"/>
      <c r="P32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&lt;tr&gt;&lt;td&gt;62701-0000&lt;/td&gt;&lt;td&gt;Sod&lt;/td&gt;&lt;td&gt;m2&lt;/td&gt;&lt;td&gt;SOD&lt;/td&gt;&lt;td&gt;SQYD&lt;/td&gt;&lt;td&gt;0&lt;/td&gt;&lt;td&gt;3&lt;/td&gt;&lt;td&gt;N&lt;/td&gt;&lt;td&gt; &lt;/td&gt;&lt;td&gt;&lt;/td&gt;&lt;/tr&gt;</v>
      </c>
      <c r="Q3270" s="106" t="str">
        <f>IF(PayItems[[#This Row],[Date Added / Modified]]&gt;0,TEXT(PayItems[[#This Row],[Date Added / Modified]],"m/d/yyy"),"")</f>
        <v/>
      </c>
    </row>
    <row r="3271" spans="1:17" x14ac:dyDescent="0.2">
      <c r="A3271" s="6" t="s">
        <v>6969</v>
      </c>
      <c r="B3271" s="6" t="s">
        <v>6970</v>
      </c>
      <c r="C3271" s="6" t="s">
        <v>109</v>
      </c>
      <c r="D3271" s="6" t="s">
        <v>6971</v>
      </c>
      <c r="E3271" s="8" t="s">
        <v>62</v>
      </c>
      <c r="F3271" s="8">
        <v>0</v>
      </c>
      <c r="G3271" s="8">
        <v>3</v>
      </c>
      <c r="H3271" s="6" t="s">
        <v>344</v>
      </c>
      <c r="I3271" s="176" t="s">
        <v>11389</v>
      </c>
      <c r="J3271" s="176" t="s">
        <v>11389</v>
      </c>
      <c r="K3271" s="176" t="s">
        <v>11388</v>
      </c>
      <c r="L3271" s="8">
        <v>14</v>
      </c>
      <c r="M3271" s="116"/>
      <c r="P32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&lt;tr&gt;&lt;td&gt;62701-1000&lt;/td&gt;&lt;td&gt;Sod, solid&lt;/td&gt;&lt;td&gt;m2&lt;/td&gt;&lt;td&gt;SOD, SOLID&lt;/td&gt;&lt;td&gt;SQYD&lt;/td&gt;&lt;td&gt;0&lt;/td&gt;&lt;td&gt;3&lt;/td&gt;&lt;td&gt;N&lt;/td&gt;&lt;td&gt; &lt;/td&gt;&lt;td&gt;&lt;/td&gt;&lt;/tr&gt;</v>
      </c>
      <c r="Q3271" s="106" t="str">
        <f>IF(PayItems[[#This Row],[Date Added / Modified]]&gt;0,TEXT(PayItems[[#This Row],[Date Added / Modified]],"m/d/yyy"),"")</f>
        <v/>
      </c>
    </row>
    <row r="3272" spans="1:17" x14ac:dyDescent="0.2">
      <c r="A3272" s="6" t="s">
        <v>6972</v>
      </c>
      <c r="B3272" s="6" t="s">
        <v>6973</v>
      </c>
      <c r="C3272" s="6" t="s">
        <v>109</v>
      </c>
      <c r="D3272" s="6" t="s">
        <v>6974</v>
      </c>
      <c r="E3272" s="8" t="s">
        <v>62</v>
      </c>
      <c r="F3272" s="8">
        <v>0</v>
      </c>
      <c r="G3272" s="8">
        <v>3</v>
      </c>
      <c r="H3272" s="6" t="s">
        <v>344</v>
      </c>
      <c r="I3272" s="176" t="s">
        <v>11389</v>
      </c>
      <c r="J3272" s="176" t="s">
        <v>11389</v>
      </c>
      <c r="K3272" s="176" t="s">
        <v>11388</v>
      </c>
      <c r="L3272" s="8">
        <v>14</v>
      </c>
      <c r="M3272" s="116"/>
      <c r="P32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&lt;tr&gt;&lt;td&gt;62701-2000&lt;/td&gt;&lt;td&gt;Sod, strip&lt;/td&gt;&lt;td&gt;m2&lt;/td&gt;&lt;td&gt;SOD, STRIP&lt;/td&gt;&lt;td&gt;SQYD&lt;/td&gt;&lt;td&gt;0&lt;/td&gt;&lt;td&gt;3&lt;/td&gt;&lt;td&gt;N&lt;/td&gt;&lt;td&gt; &lt;/td&gt;&lt;td&gt;&lt;/td&gt;&lt;/tr&gt;</v>
      </c>
      <c r="Q3272" s="106" t="str">
        <f>IF(PayItems[[#This Row],[Date Added / Modified]]&gt;0,TEXT(PayItems[[#This Row],[Date Added / Modified]],"m/d/yyy"),"")</f>
        <v/>
      </c>
    </row>
    <row r="3273" spans="1:17" x14ac:dyDescent="0.2">
      <c r="A3273" s="6" t="s">
        <v>6975</v>
      </c>
      <c r="B3273" s="6" t="s">
        <v>6976</v>
      </c>
      <c r="C3273" s="6" t="s">
        <v>109</v>
      </c>
      <c r="D3273" s="6" t="s">
        <v>6977</v>
      </c>
      <c r="E3273" s="8" t="s">
        <v>62</v>
      </c>
      <c r="F3273" s="8">
        <v>0</v>
      </c>
      <c r="G3273" s="8">
        <v>3</v>
      </c>
      <c r="H3273" s="6" t="s">
        <v>344</v>
      </c>
      <c r="I3273" s="176" t="s">
        <v>11389</v>
      </c>
      <c r="J3273" s="176" t="s">
        <v>11389</v>
      </c>
      <c r="K3273" s="176" t="s">
        <v>11388</v>
      </c>
      <c r="L3273" s="8">
        <v>14</v>
      </c>
      <c r="M3273" s="116"/>
      <c r="P32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&lt;tr&gt;&lt;td&gt;62701-3000&lt;/td&gt;&lt;td&gt;Sod, spot&lt;/td&gt;&lt;td&gt;m2&lt;/td&gt;&lt;td&gt;SOD, SPOT&lt;/td&gt;&lt;td&gt;SQYD&lt;/td&gt;&lt;td&gt;0&lt;/td&gt;&lt;td&gt;3&lt;/td&gt;&lt;td&gt;N&lt;/td&gt;&lt;td&gt; &lt;/td&gt;&lt;td&gt;&lt;/td&gt;&lt;/tr&gt;</v>
      </c>
      <c r="Q3273" s="106" t="str">
        <f>IF(PayItems[[#This Row],[Date Added / Modified]]&gt;0,TEXT(PayItems[[#This Row],[Date Added / Modified]],"m/d/yyy"),"")</f>
        <v/>
      </c>
    </row>
    <row r="3274" spans="1:17" x14ac:dyDescent="0.2">
      <c r="A3274" s="6" t="s">
        <v>6978</v>
      </c>
      <c r="B3274" s="6" t="s">
        <v>6979</v>
      </c>
      <c r="C3274" s="6" t="s">
        <v>109</v>
      </c>
      <c r="D3274" s="6" t="s">
        <v>6980</v>
      </c>
      <c r="E3274" s="8" t="s">
        <v>62</v>
      </c>
      <c r="F3274" s="8">
        <v>0</v>
      </c>
      <c r="G3274" s="8">
        <v>3</v>
      </c>
      <c r="H3274" s="6" t="s">
        <v>344</v>
      </c>
      <c r="I3274" s="176" t="s">
        <v>11389</v>
      </c>
      <c r="J3274" s="176" t="s">
        <v>11389</v>
      </c>
      <c r="K3274" s="176" t="s">
        <v>11388</v>
      </c>
      <c r="L3274" s="8">
        <v>14</v>
      </c>
      <c r="M3274" s="116"/>
      <c r="P32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&lt;tr&gt;&lt;td&gt;62901-0000&lt;/td&gt;&lt;td&gt;Rolled erosion control product&lt;/td&gt;&lt;td&gt;m2&lt;/td&gt;&lt;td&gt;ROLLED EROSION CONTROL PRODUCT&lt;/td&gt;&lt;td&gt;SQYD&lt;/td&gt;&lt;td&gt;0&lt;/td&gt;&lt;td&gt;3&lt;/td&gt;&lt;td&gt;N&lt;/td&gt;&lt;td&gt; &lt;/td&gt;&lt;td&gt;&lt;/td&gt;&lt;/tr&gt;</v>
      </c>
      <c r="Q3274" s="106" t="str">
        <f>IF(PayItems[[#This Row],[Date Added / Modified]]&gt;0,TEXT(PayItems[[#This Row],[Date Added / Modified]],"m/d/yyy"),"")</f>
        <v/>
      </c>
    </row>
    <row r="3275" spans="1:17" x14ac:dyDescent="0.2">
      <c r="A3275" s="6" t="s">
        <v>6981</v>
      </c>
      <c r="B3275" s="6" t="s">
        <v>6982</v>
      </c>
      <c r="C3275" s="6" t="s">
        <v>109</v>
      </c>
      <c r="D3275" s="6" t="s">
        <v>6983</v>
      </c>
      <c r="E3275" s="8" t="s">
        <v>62</v>
      </c>
      <c r="F3275" s="8">
        <v>0</v>
      </c>
      <c r="G3275" s="8">
        <v>3</v>
      </c>
      <c r="H3275" s="6" t="s">
        <v>344</v>
      </c>
      <c r="I3275" s="176" t="s">
        <v>11389</v>
      </c>
      <c r="J3275" s="176" t="s">
        <v>11389</v>
      </c>
      <c r="K3275" s="176" t="s">
        <v>11388</v>
      </c>
      <c r="L3275" s="8">
        <v>14</v>
      </c>
      <c r="M3275" s="116"/>
      <c r="P32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&lt;tr&gt;&lt;td&gt;62901-0100&lt;/td&gt;&lt;td&gt;Rolled erosion control product, type 1.A&lt;/td&gt;&lt;td&gt;m2&lt;/td&gt;&lt;td&gt;ROLLED EROSION CONTROL PRODUCT, TYPE 1.A&lt;/td&gt;&lt;td&gt;SQYD&lt;/td&gt;&lt;td&gt;0&lt;/td&gt;&lt;td&gt;3&lt;/td&gt;&lt;td&gt;N&lt;/td&gt;&lt;td&gt; &lt;/td&gt;&lt;td&gt;&lt;/td&gt;&lt;/tr&gt;</v>
      </c>
      <c r="Q3275" s="106" t="str">
        <f>IF(PayItems[[#This Row],[Date Added / Modified]]&gt;0,TEXT(PayItems[[#This Row],[Date Added / Modified]],"m/d/yyy"),"")</f>
        <v/>
      </c>
    </row>
    <row r="3276" spans="1:17" x14ac:dyDescent="0.2">
      <c r="A3276" s="6" t="s">
        <v>6984</v>
      </c>
      <c r="B3276" s="6" t="s">
        <v>6985</v>
      </c>
      <c r="C3276" s="6" t="s">
        <v>109</v>
      </c>
      <c r="D3276" s="6" t="s">
        <v>6986</v>
      </c>
      <c r="E3276" s="8" t="s">
        <v>62</v>
      </c>
      <c r="F3276" s="8">
        <v>0</v>
      </c>
      <c r="G3276" s="8">
        <v>3</v>
      </c>
      <c r="H3276" s="6" t="s">
        <v>344</v>
      </c>
      <c r="I3276" s="176" t="s">
        <v>11389</v>
      </c>
      <c r="J3276" s="176" t="s">
        <v>11389</v>
      </c>
      <c r="K3276" s="176" t="s">
        <v>11388</v>
      </c>
      <c r="L3276" s="8">
        <v>14</v>
      </c>
      <c r="M3276" s="116"/>
      <c r="P32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&lt;tr&gt;&lt;td&gt;62901-0200&lt;/td&gt;&lt;td&gt;Rolled erosion control product, type 1.B&lt;/td&gt;&lt;td&gt;m2&lt;/td&gt;&lt;td&gt;ROLLED EROSION CONTROL PRODUCT, TYPE 1.B&lt;/td&gt;&lt;td&gt;SQYD&lt;/td&gt;&lt;td&gt;0&lt;/td&gt;&lt;td&gt;3&lt;/td&gt;&lt;td&gt;N&lt;/td&gt;&lt;td&gt; &lt;/td&gt;&lt;td&gt;&lt;/td&gt;&lt;/tr&gt;</v>
      </c>
      <c r="Q3276" s="106" t="str">
        <f>IF(PayItems[[#This Row],[Date Added / Modified]]&gt;0,TEXT(PayItems[[#This Row],[Date Added / Modified]],"m/d/yyy"),"")</f>
        <v/>
      </c>
    </row>
    <row r="3277" spans="1:17" x14ac:dyDescent="0.2">
      <c r="A3277" s="6" t="s">
        <v>6987</v>
      </c>
      <c r="B3277" s="6" t="s">
        <v>6988</v>
      </c>
      <c r="C3277" s="6" t="s">
        <v>109</v>
      </c>
      <c r="D3277" s="6" t="s">
        <v>6989</v>
      </c>
      <c r="E3277" s="8" t="s">
        <v>62</v>
      </c>
      <c r="F3277" s="8">
        <v>0</v>
      </c>
      <c r="G3277" s="8">
        <v>3</v>
      </c>
      <c r="H3277" s="6" t="s">
        <v>344</v>
      </c>
      <c r="I3277" s="176" t="s">
        <v>11389</v>
      </c>
      <c r="J3277" s="176" t="s">
        <v>11389</v>
      </c>
      <c r="K3277" s="176" t="s">
        <v>11388</v>
      </c>
      <c r="L3277" s="8">
        <v>14</v>
      </c>
      <c r="M3277" s="116"/>
      <c r="P32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&lt;tr&gt;&lt;td&gt;62901-0300&lt;/td&gt;&lt;td&gt;Rolled erosion control product, type 1.C&lt;/td&gt;&lt;td&gt;m2&lt;/td&gt;&lt;td&gt;ROLLED EROSION CONTROL PRODUCT, TYPE 1.C&lt;/td&gt;&lt;td&gt;SQYD&lt;/td&gt;&lt;td&gt;0&lt;/td&gt;&lt;td&gt;3&lt;/td&gt;&lt;td&gt;N&lt;/td&gt;&lt;td&gt; &lt;/td&gt;&lt;td&gt;&lt;/td&gt;&lt;/tr&gt;</v>
      </c>
      <c r="Q3277" s="106" t="str">
        <f>IF(PayItems[[#This Row],[Date Added / Modified]]&gt;0,TEXT(PayItems[[#This Row],[Date Added / Modified]],"m/d/yyy"),"")</f>
        <v/>
      </c>
    </row>
    <row r="3278" spans="1:17" x14ac:dyDescent="0.2">
      <c r="A3278" s="6" t="s">
        <v>6990</v>
      </c>
      <c r="B3278" s="6" t="s">
        <v>6991</v>
      </c>
      <c r="C3278" s="6" t="s">
        <v>109</v>
      </c>
      <c r="D3278" s="6" t="s">
        <v>6992</v>
      </c>
      <c r="E3278" s="8" t="s">
        <v>62</v>
      </c>
      <c r="F3278" s="8">
        <v>0</v>
      </c>
      <c r="G3278" s="8">
        <v>3</v>
      </c>
      <c r="H3278" s="6" t="s">
        <v>344</v>
      </c>
      <c r="I3278" s="176" t="s">
        <v>11389</v>
      </c>
      <c r="J3278" s="176" t="s">
        <v>11389</v>
      </c>
      <c r="K3278" s="176" t="s">
        <v>11388</v>
      </c>
      <c r="L3278" s="8">
        <v>14</v>
      </c>
      <c r="M3278" s="116"/>
      <c r="P32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&lt;tr&gt;&lt;td&gt;62901-0400&lt;/td&gt;&lt;td&gt;Rolled erosion control product, type 1.D&lt;/td&gt;&lt;td&gt;m2&lt;/td&gt;&lt;td&gt;ROLLED EROSION CONTROL PRODUCT, TYPE 1.D&lt;/td&gt;&lt;td&gt;SQYD&lt;/td&gt;&lt;td&gt;0&lt;/td&gt;&lt;td&gt;3&lt;/td&gt;&lt;td&gt;N&lt;/td&gt;&lt;td&gt; &lt;/td&gt;&lt;td&gt;&lt;/td&gt;&lt;/tr&gt;</v>
      </c>
      <c r="Q3278" s="106" t="str">
        <f>IF(PayItems[[#This Row],[Date Added / Modified]]&gt;0,TEXT(PayItems[[#This Row],[Date Added / Modified]],"m/d/yyy"),"")</f>
        <v/>
      </c>
    </row>
    <row r="3279" spans="1:17" x14ac:dyDescent="0.2">
      <c r="A3279" s="6" t="s">
        <v>6993</v>
      </c>
      <c r="B3279" s="6" t="s">
        <v>6994</v>
      </c>
      <c r="C3279" s="6" t="s">
        <v>109</v>
      </c>
      <c r="D3279" s="6" t="s">
        <v>6995</v>
      </c>
      <c r="E3279" s="8" t="s">
        <v>62</v>
      </c>
      <c r="F3279" s="8">
        <v>0</v>
      </c>
      <c r="G3279" s="8">
        <v>3</v>
      </c>
      <c r="H3279" s="6" t="s">
        <v>344</v>
      </c>
      <c r="I3279" s="176" t="s">
        <v>11389</v>
      </c>
      <c r="J3279" s="176" t="s">
        <v>11389</v>
      </c>
      <c r="K3279" s="176" t="s">
        <v>11388</v>
      </c>
      <c r="L3279" s="8">
        <v>14</v>
      </c>
      <c r="M3279" s="116"/>
      <c r="P32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&lt;tr&gt;&lt;td&gt;62901-0500&lt;/td&gt;&lt;td&gt;Rolled erosion control product, type 2.A&lt;/td&gt;&lt;td&gt;m2&lt;/td&gt;&lt;td&gt;ROLLED EROSION CONTROL PRODUCT, TYPE 2.A&lt;/td&gt;&lt;td&gt;SQYD&lt;/td&gt;&lt;td&gt;0&lt;/td&gt;&lt;td&gt;3&lt;/td&gt;&lt;td&gt;N&lt;/td&gt;&lt;td&gt; &lt;/td&gt;&lt;td&gt;&lt;/td&gt;&lt;/tr&gt;</v>
      </c>
      <c r="Q3279" s="106" t="str">
        <f>IF(PayItems[[#This Row],[Date Added / Modified]]&gt;0,TEXT(PayItems[[#This Row],[Date Added / Modified]],"m/d/yyy"),"")</f>
        <v/>
      </c>
    </row>
    <row r="3280" spans="1:17" x14ac:dyDescent="0.2">
      <c r="A3280" s="6" t="s">
        <v>6996</v>
      </c>
      <c r="B3280" s="6" t="s">
        <v>6997</v>
      </c>
      <c r="C3280" s="6" t="s">
        <v>109</v>
      </c>
      <c r="D3280" s="6" t="s">
        <v>6998</v>
      </c>
      <c r="E3280" s="8" t="s">
        <v>62</v>
      </c>
      <c r="F3280" s="8">
        <v>0</v>
      </c>
      <c r="G3280" s="8">
        <v>3</v>
      </c>
      <c r="H3280" s="6" t="s">
        <v>344</v>
      </c>
      <c r="I3280" s="176" t="s">
        <v>11389</v>
      </c>
      <c r="J3280" s="176" t="s">
        <v>11389</v>
      </c>
      <c r="K3280" s="176" t="s">
        <v>11388</v>
      </c>
      <c r="L3280" s="8">
        <v>14</v>
      </c>
      <c r="M3280" s="116"/>
      <c r="P32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&lt;tr&gt;&lt;td&gt;62901-0600&lt;/td&gt;&lt;td&gt;Rolled erosion control product, type 2.B&lt;/td&gt;&lt;td&gt;m2&lt;/td&gt;&lt;td&gt;ROLLED EROSION CONTROL PRODUCT, TYPE 2.B&lt;/td&gt;&lt;td&gt;SQYD&lt;/td&gt;&lt;td&gt;0&lt;/td&gt;&lt;td&gt;3&lt;/td&gt;&lt;td&gt;N&lt;/td&gt;&lt;td&gt; &lt;/td&gt;&lt;td&gt;&lt;/td&gt;&lt;/tr&gt;</v>
      </c>
      <c r="Q3280" s="106" t="str">
        <f>IF(PayItems[[#This Row],[Date Added / Modified]]&gt;0,TEXT(PayItems[[#This Row],[Date Added / Modified]],"m/d/yyy"),"")</f>
        <v/>
      </c>
    </row>
    <row r="3281" spans="1:17" x14ac:dyDescent="0.2">
      <c r="A3281" s="6" t="s">
        <v>6999</v>
      </c>
      <c r="B3281" s="6" t="s">
        <v>7000</v>
      </c>
      <c r="C3281" s="6" t="s">
        <v>109</v>
      </c>
      <c r="D3281" s="6" t="s">
        <v>7001</v>
      </c>
      <c r="E3281" s="8" t="s">
        <v>62</v>
      </c>
      <c r="F3281" s="8">
        <v>0</v>
      </c>
      <c r="G3281" s="8">
        <v>3</v>
      </c>
      <c r="H3281" s="6" t="s">
        <v>344</v>
      </c>
      <c r="I3281" s="176" t="s">
        <v>11389</v>
      </c>
      <c r="J3281" s="176" t="s">
        <v>11389</v>
      </c>
      <c r="K3281" s="176" t="s">
        <v>11388</v>
      </c>
      <c r="L3281" s="8">
        <v>14</v>
      </c>
      <c r="M3281" s="116"/>
      <c r="P32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&lt;tr&gt;&lt;td&gt;62901-0700&lt;/td&gt;&lt;td&gt;Rolled erosion control product, type 2.C&lt;/td&gt;&lt;td&gt;m2&lt;/td&gt;&lt;td&gt;ROLLED EROSION CONTROL PRODUCT, TYPE 2.C&lt;/td&gt;&lt;td&gt;SQYD&lt;/td&gt;&lt;td&gt;0&lt;/td&gt;&lt;td&gt;3&lt;/td&gt;&lt;td&gt;N&lt;/td&gt;&lt;td&gt; &lt;/td&gt;&lt;td&gt;&lt;/td&gt;&lt;/tr&gt;</v>
      </c>
      <c r="Q3281" s="106" t="str">
        <f>IF(PayItems[[#This Row],[Date Added / Modified]]&gt;0,TEXT(PayItems[[#This Row],[Date Added / Modified]],"m/d/yyy"),"")</f>
        <v/>
      </c>
    </row>
    <row r="3282" spans="1:17" x14ac:dyDescent="0.2">
      <c r="A3282" s="6" t="s">
        <v>7002</v>
      </c>
      <c r="B3282" s="6" t="s">
        <v>7003</v>
      </c>
      <c r="C3282" s="6" t="s">
        <v>109</v>
      </c>
      <c r="D3282" s="6" t="s">
        <v>7004</v>
      </c>
      <c r="E3282" s="8" t="s">
        <v>62</v>
      </c>
      <c r="F3282" s="8">
        <v>0</v>
      </c>
      <c r="G3282" s="8">
        <v>3</v>
      </c>
      <c r="H3282" s="6" t="s">
        <v>344</v>
      </c>
      <c r="I3282" s="176" t="s">
        <v>11389</v>
      </c>
      <c r="J3282" s="176" t="s">
        <v>11389</v>
      </c>
      <c r="K3282" s="176" t="s">
        <v>11388</v>
      </c>
      <c r="L3282" s="8">
        <v>14</v>
      </c>
      <c r="M3282" s="116"/>
      <c r="P32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&lt;tr&gt;&lt;td&gt;62901-0800&lt;/td&gt;&lt;td&gt;Rolled erosion control product, type 2.D&lt;/td&gt;&lt;td&gt;m2&lt;/td&gt;&lt;td&gt;ROLLED EROSION CONTROL PRODUCT, TYPE 2.D&lt;/td&gt;&lt;td&gt;SQYD&lt;/td&gt;&lt;td&gt;0&lt;/td&gt;&lt;td&gt;3&lt;/td&gt;&lt;td&gt;N&lt;/td&gt;&lt;td&gt; &lt;/td&gt;&lt;td&gt;&lt;/td&gt;&lt;/tr&gt;</v>
      </c>
      <c r="Q3282" s="106" t="str">
        <f>IF(PayItems[[#This Row],[Date Added / Modified]]&gt;0,TEXT(PayItems[[#This Row],[Date Added / Modified]],"m/d/yyy"),"")</f>
        <v/>
      </c>
    </row>
    <row r="3283" spans="1:17" x14ac:dyDescent="0.2">
      <c r="A3283" s="6" t="s">
        <v>7005</v>
      </c>
      <c r="B3283" s="6" t="s">
        <v>7006</v>
      </c>
      <c r="C3283" s="6" t="s">
        <v>109</v>
      </c>
      <c r="D3283" s="6" t="s">
        <v>7007</v>
      </c>
      <c r="E3283" s="8" t="s">
        <v>62</v>
      </c>
      <c r="F3283" s="8">
        <v>0</v>
      </c>
      <c r="G3283" s="8">
        <v>3</v>
      </c>
      <c r="H3283" s="6" t="s">
        <v>344</v>
      </c>
      <c r="I3283" s="176" t="s">
        <v>11389</v>
      </c>
      <c r="J3283" s="176" t="s">
        <v>11389</v>
      </c>
      <c r="K3283" s="176" t="s">
        <v>11388</v>
      </c>
      <c r="L3283" s="8">
        <v>14</v>
      </c>
      <c r="M3283" s="116"/>
      <c r="P32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&lt;tr&gt;&lt;td&gt;62901-0900&lt;/td&gt;&lt;td&gt;Rolled erosion control product, type 3.A&lt;/td&gt;&lt;td&gt;m2&lt;/td&gt;&lt;td&gt;ROLLED EROSION CONTROL PRODUCT, TYPE 3.A&lt;/td&gt;&lt;td&gt;SQYD&lt;/td&gt;&lt;td&gt;0&lt;/td&gt;&lt;td&gt;3&lt;/td&gt;&lt;td&gt;N&lt;/td&gt;&lt;td&gt; &lt;/td&gt;&lt;td&gt;&lt;/td&gt;&lt;/tr&gt;</v>
      </c>
      <c r="Q3283" s="106" t="str">
        <f>IF(PayItems[[#This Row],[Date Added / Modified]]&gt;0,TEXT(PayItems[[#This Row],[Date Added / Modified]],"m/d/yyy"),"")</f>
        <v/>
      </c>
    </row>
    <row r="3284" spans="1:17" x14ac:dyDescent="0.2">
      <c r="A3284" s="6" t="s">
        <v>7008</v>
      </c>
      <c r="B3284" s="6" t="s">
        <v>7009</v>
      </c>
      <c r="C3284" s="6" t="s">
        <v>109</v>
      </c>
      <c r="D3284" s="6" t="s">
        <v>7010</v>
      </c>
      <c r="E3284" s="8" t="s">
        <v>62</v>
      </c>
      <c r="F3284" s="8">
        <v>0</v>
      </c>
      <c r="G3284" s="8">
        <v>3</v>
      </c>
      <c r="H3284" s="6" t="s">
        <v>344</v>
      </c>
      <c r="I3284" s="176" t="s">
        <v>11389</v>
      </c>
      <c r="J3284" s="176" t="s">
        <v>11389</v>
      </c>
      <c r="K3284" s="176" t="s">
        <v>11388</v>
      </c>
      <c r="L3284" s="8">
        <v>14</v>
      </c>
      <c r="M3284" s="116"/>
      <c r="P32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&lt;tr&gt;&lt;td&gt;62901-1000&lt;/td&gt;&lt;td&gt;Rolled erosion control product, type 3.B&lt;/td&gt;&lt;td&gt;m2&lt;/td&gt;&lt;td&gt;ROLLED EROSION CONTROL PRODUCT, TYPE 3.B&lt;/td&gt;&lt;td&gt;SQYD&lt;/td&gt;&lt;td&gt;0&lt;/td&gt;&lt;td&gt;3&lt;/td&gt;&lt;td&gt;N&lt;/td&gt;&lt;td&gt; &lt;/td&gt;&lt;td&gt;&lt;/td&gt;&lt;/tr&gt;</v>
      </c>
      <c r="Q3284" s="106" t="str">
        <f>IF(PayItems[[#This Row],[Date Added / Modified]]&gt;0,TEXT(PayItems[[#This Row],[Date Added / Modified]],"m/d/yyy"),"")</f>
        <v/>
      </c>
    </row>
    <row r="3285" spans="1:17" x14ac:dyDescent="0.2">
      <c r="A3285" s="6" t="s">
        <v>7011</v>
      </c>
      <c r="B3285" s="6" t="s">
        <v>7012</v>
      </c>
      <c r="C3285" s="6" t="s">
        <v>109</v>
      </c>
      <c r="D3285" s="6" t="s">
        <v>7013</v>
      </c>
      <c r="E3285" s="8" t="s">
        <v>62</v>
      </c>
      <c r="F3285" s="8">
        <v>0</v>
      </c>
      <c r="G3285" s="8">
        <v>3</v>
      </c>
      <c r="H3285" s="6" t="s">
        <v>344</v>
      </c>
      <c r="I3285" s="176" t="s">
        <v>11389</v>
      </c>
      <c r="J3285" s="176" t="s">
        <v>11389</v>
      </c>
      <c r="K3285" s="176" t="s">
        <v>11388</v>
      </c>
      <c r="L3285" s="8">
        <v>14</v>
      </c>
      <c r="M3285" s="116"/>
      <c r="P32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&lt;tr&gt;&lt;td&gt;62901-1100&lt;/td&gt;&lt;td&gt;Rolled erosion control product, type 4&lt;/td&gt;&lt;td&gt;m2&lt;/td&gt;&lt;td&gt;ROLLED EROSION CONTROL PRODUCT, TYPE 4&lt;/td&gt;&lt;td&gt;SQYD&lt;/td&gt;&lt;td&gt;0&lt;/td&gt;&lt;td&gt;3&lt;/td&gt;&lt;td&gt;N&lt;/td&gt;&lt;td&gt; &lt;/td&gt;&lt;td&gt;&lt;/td&gt;&lt;/tr&gt;</v>
      </c>
      <c r="Q3285" s="106" t="str">
        <f>IF(PayItems[[#This Row],[Date Added / Modified]]&gt;0,TEXT(PayItems[[#This Row],[Date Added / Modified]],"m/d/yyy"),"")</f>
        <v/>
      </c>
    </row>
    <row r="3286" spans="1:17" x14ac:dyDescent="0.2">
      <c r="A3286" s="6" t="s">
        <v>7014</v>
      </c>
      <c r="B3286" s="6" t="s">
        <v>7015</v>
      </c>
      <c r="C3286" s="6" t="s">
        <v>109</v>
      </c>
      <c r="D3286" s="6" t="s">
        <v>7016</v>
      </c>
      <c r="E3286" s="8" t="s">
        <v>62</v>
      </c>
      <c r="F3286" s="8">
        <v>0</v>
      </c>
      <c r="G3286" s="8">
        <v>3</v>
      </c>
      <c r="H3286" s="6" t="s">
        <v>344</v>
      </c>
      <c r="I3286" s="176" t="s">
        <v>11389</v>
      </c>
      <c r="J3286" s="176" t="s">
        <v>11389</v>
      </c>
      <c r="K3286" s="176" t="s">
        <v>11388</v>
      </c>
      <c r="L3286" s="8">
        <v>14</v>
      </c>
      <c r="M3286" s="116"/>
      <c r="P32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&lt;tr&gt;&lt;td&gt;62901-1200&lt;/td&gt;&lt;td&gt;Rolled erosion control product, type 5.A&lt;/td&gt;&lt;td&gt;m2&lt;/td&gt;&lt;td&gt;ROLLED EROSION CONTROL PRODUCT, TYPE 5.A&lt;/td&gt;&lt;td&gt;SQYD&lt;/td&gt;&lt;td&gt;0&lt;/td&gt;&lt;td&gt;3&lt;/td&gt;&lt;td&gt;N&lt;/td&gt;&lt;td&gt; &lt;/td&gt;&lt;td&gt;&lt;/td&gt;&lt;/tr&gt;</v>
      </c>
      <c r="Q3286" s="106" t="str">
        <f>IF(PayItems[[#This Row],[Date Added / Modified]]&gt;0,TEXT(PayItems[[#This Row],[Date Added / Modified]],"m/d/yyy"),"")</f>
        <v/>
      </c>
    </row>
    <row r="3287" spans="1:17" x14ac:dyDescent="0.2">
      <c r="A3287" s="6" t="s">
        <v>7017</v>
      </c>
      <c r="B3287" s="6" t="s">
        <v>7018</v>
      </c>
      <c r="C3287" s="6" t="s">
        <v>109</v>
      </c>
      <c r="D3287" s="6" t="s">
        <v>7019</v>
      </c>
      <c r="E3287" s="8" t="s">
        <v>62</v>
      </c>
      <c r="F3287" s="8">
        <v>0</v>
      </c>
      <c r="G3287" s="8">
        <v>3</v>
      </c>
      <c r="H3287" s="6" t="s">
        <v>344</v>
      </c>
      <c r="I3287" s="176" t="s">
        <v>11389</v>
      </c>
      <c r="J3287" s="176" t="s">
        <v>11389</v>
      </c>
      <c r="K3287" s="176" t="s">
        <v>11388</v>
      </c>
      <c r="L3287" s="8">
        <v>14</v>
      </c>
      <c r="M3287" s="116"/>
      <c r="P32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&lt;tr&gt;&lt;td&gt;62901-1300&lt;/td&gt;&lt;td&gt;Rolled erosion control product, type 5.B&lt;/td&gt;&lt;td&gt;m2&lt;/td&gt;&lt;td&gt;ROLLED EROSION CONTROL PRODUCT, TYPE 5.B&lt;/td&gt;&lt;td&gt;SQYD&lt;/td&gt;&lt;td&gt;0&lt;/td&gt;&lt;td&gt;3&lt;/td&gt;&lt;td&gt;N&lt;/td&gt;&lt;td&gt; &lt;/td&gt;&lt;td&gt;&lt;/td&gt;&lt;/tr&gt;</v>
      </c>
      <c r="Q3287" s="106" t="str">
        <f>IF(PayItems[[#This Row],[Date Added / Modified]]&gt;0,TEXT(PayItems[[#This Row],[Date Added / Modified]],"m/d/yyy"),"")</f>
        <v/>
      </c>
    </row>
    <row r="3288" spans="1:17" x14ac:dyDescent="0.2">
      <c r="A3288" s="6" t="s">
        <v>7020</v>
      </c>
      <c r="B3288" s="6" t="s">
        <v>7021</v>
      </c>
      <c r="C3288" s="6" t="s">
        <v>109</v>
      </c>
      <c r="D3288" s="6" t="s">
        <v>7022</v>
      </c>
      <c r="E3288" s="8" t="s">
        <v>62</v>
      </c>
      <c r="F3288" s="8">
        <v>0</v>
      </c>
      <c r="G3288" s="8">
        <v>3</v>
      </c>
      <c r="H3288" s="6" t="s">
        <v>344</v>
      </c>
      <c r="I3288" s="176" t="s">
        <v>11389</v>
      </c>
      <c r="J3288" s="176" t="s">
        <v>11389</v>
      </c>
      <c r="K3288" s="176" t="s">
        <v>11388</v>
      </c>
      <c r="L3288" s="8">
        <v>14</v>
      </c>
      <c r="M3288" s="116"/>
      <c r="P32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&lt;tr&gt;&lt;td&gt;62901-1400&lt;/td&gt;&lt;td&gt;Rolled erosion control product, type 5.C&lt;/td&gt;&lt;td&gt;m2&lt;/td&gt;&lt;td&gt;ROLLED EROSION CONTROL PRODUCT, TYPE 5.C&lt;/td&gt;&lt;td&gt;SQYD&lt;/td&gt;&lt;td&gt;0&lt;/td&gt;&lt;td&gt;3&lt;/td&gt;&lt;td&gt;N&lt;/td&gt;&lt;td&gt; &lt;/td&gt;&lt;td&gt;&lt;/td&gt;&lt;/tr&gt;</v>
      </c>
      <c r="Q3288" s="106" t="str">
        <f>IF(PayItems[[#This Row],[Date Added / Modified]]&gt;0,TEXT(PayItems[[#This Row],[Date Added / Modified]],"m/d/yyy"),"")</f>
        <v/>
      </c>
    </row>
    <row r="3289" spans="1:17" x14ac:dyDescent="0.2">
      <c r="A3289" s="6" t="s">
        <v>7023</v>
      </c>
      <c r="B3289" s="6" t="s">
        <v>7024</v>
      </c>
      <c r="C3289" s="6" t="s">
        <v>109</v>
      </c>
      <c r="D3289" s="6" t="s">
        <v>7025</v>
      </c>
      <c r="E3289" s="8" t="s">
        <v>62</v>
      </c>
      <c r="F3289" s="8">
        <v>0</v>
      </c>
      <c r="G3289" s="8">
        <v>3</v>
      </c>
      <c r="H3289" s="6" t="s">
        <v>344</v>
      </c>
      <c r="I3289" s="176" t="s">
        <v>11389</v>
      </c>
      <c r="J3289" s="176" t="s">
        <v>11389</v>
      </c>
      <c r="K3289" s="176" t="s">
        <v>11388</v>
      </c>
      <c r="L3289" s="8">
        <v>14</v>
      </c>
      <c r="M3289" s="116"/>
      <c r="P32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&lt;tr&gt;&lt;td&gt;62901-1500&lt;/td&gt;&lt;td&gt;Rolled erosion control product, type 5.D&lt;/td&gt;&lt;td&gt;m2&lt;/td&gt;&lt;td&gt;ROLLED EROSION CONTROL PRODUCT, TYPE 5.D&lt;/td&gt;&lt;td&gt;SQYD&lt;/td&gt;&lt;td&gt;0&lt;/td&gt;&lt;td&gt;3&lt;/td&gt;&lt;td&gt;N&lt;/td&gt;&lt;td&gt; &lt;/td&gt;&lt;td&gt;&lt;/td&gt;&lt;/tr&gt;</v>
      </c>
      <c r="Q3289" s="106" t="str">
        <f>IF(PayItems[[#This Row],[Date Added / Modified]]&gt;0,TEXT(PayItems[[#This Row],[Date Added / Modified]],"m/d/yyy"),"")</f>
        <v/>
      </c>
    </row>
    <row r="3290" spans="1:17" x14ac:dyDescent="0.2">
      <c r="A3290" s="6" t="s">
        <v>7026</v>
      </c>
      <c r="B3290" s="6" t="s">
        <v>6979</v>
      </c>
      <c r="C3290" s="6" t="s">
        <v>108</v>
      </c>
      <c r="D3290" s="6" t="s">
        <v>6980</v>
      </c>
      <c r="E3290" s="8" t="s">
        <v>61</v>
      </c>
      <c r="F3290" s="8">
        <v>1</v>
      </c>
      <c r="G3290" s="8">
        <v>3</v>
      </c>
      <c r="H3290" s="6" t="s">
        <v>344</v>
      </c>
      <c r="I3290" s="176" t="s">
        <v>11389</v>
      </c>
      <c r="J3290" s="176" t="s">
        <v>11389</v>
      </c>
      <c r="K3290" s="176" t="s">
        <v>11388</v>
      </c>
      <c r="L3290" s="8">
        <v>14</v>
      </c>
      <c r="M3290" s="116"/>
      <c r="P32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&lt;tr&gt;&lt;td&gt;62902-0000&lt;/td&gt;&lt;td&gt;Rolled erosion control product&lt;/td&gt;&lt;td&gt;ha&lt;/td&gt;&lt;td&gt;ROLLED EROSION CONTROL PRODUCT&lt;/td&gt;&lt;td&gt;ACRE&lt;/td&gt;&lt;td&gt;1&lt;/td&gt;&lt;td&gt;3&lt;/td&gt;&lt;td&gt;N&lt;/td&gt;&lt;td&gt; &lt;/td&gt;&lt;td&gt;&lt;/td&gt;&lt;/tr&gt;</v>
      </c>
      <c r="Q3290" s="106" t="str">
        <f>IF(PayItems[[#This Row],[Date Added / Modified]]&gt;0,TEXT(PayItems[[#This Row],[Date Added / Modified]],"m/d/yyy"),"")</f>
        <v/>
      </c>
    </row>
    <row r="3291" spans="1:17" x14ac:dyDescent="0.2">
      <c r="A3291" s="6" t="s">
        <v>7027</v>
      </c>
      <c r="B3291" s="6" t="s">
        <v>6982</v>
      </c>
      <c r="C3291" s="6" t="s">
        <v>108</v>
      </c>
      <c r="D3291" s="6" t="s">
        <v>6983</v>
      </c>
      <c r="E3291" s="8" t="s">
        <v>61</v>
      </c>
      <c r="F3291" s="8">
        <v>1</v>
      </c>
      <c r="G3291" s="8">
        <v>3</v>
      </c>
      <c r="H3291" s="6" t="s">
        <v>344</v>
      </c>
      <c r="I3291" s="176" t="s">
        <v>11389</v>
      </c>
      <c r="J3291" s="176" t="s">
        <v>11389</v>
      </c>
      <c r="K3291" s="176" t="s">
        <v>11388</v>
      </c>
      <c r="L3291" s="8">
        <v>14</v>
      </c>
      <c r="M3291" s="116"/>
      <c r="P32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&lt;tr&gt;&lt;td&gt;62902-0100&lt;/td&gt;&lt;td&gt;Rolled erosion control product, type 1.A&lt;/td&gt;&lt;td&gt;ha&lt;/td&gt;&lt;td&gt;ROLLED EROSION CONTROL PRODUCT, TYPE 1.A&lt;/td&gt;&lt;td&gt;ACRE&lt;/td&gt;&lt;td&gt;1&lt;/td&gt;&lt;td&gt;3&lt;/td&gt;&lt;td&gt;N&lt;/td&gt;&lt;td&gt; &lt;/td&gt;&lt;td&gt;&lt;/td&gt;&lt;/tr&gt;</v>
      </c>
      <c r="Q3291" s="106" t="str">
        <f>IF(PayItems[[#This Row],[Date Added / Modified]]&gt;0,TEXT(PayItems[[#This Row],[Date Added / Modified]],"m/d/yyy"),"")</f>
        <v/>
      </c>
    </row>
    <row r="3292" spans="1:17" x14ac:dyDescent="0.2">
      <c r="A3292" s="6" t="s">
        <v>7028</v>
      </c>
      <c r="B3292" s="6" t="s">
        <v>6985</v>
      </c>
      <c r="C3292" s="6" t="s">
        <v>108</v>
      </c>
      <c r="D3292" s="6" t="s">
        <v>6986</v>
      </c>
      <c r="E3292" s="8" t="s">
        <v>61</v>
      </c>
      <c r="F3292" s="8">
        <v>1</v>
      </c>
      <c r="G3292" s="8">
        <v>3</v>
      </c>
      <c r="H3292" s="6" t="s">
        <v>344</v>
      </c>
      <c r="I3292" s="176" t="s">
        <v>11389</v>
      </c>
      <c r="J3292" s="176" t="s">
        <v>11389</v>
      </c>
      <c r="K3292" s="176" t="s">
        <v>11388</v>
      </c>
      <c r="L3292" s="8">
        <v>14</v>
      </c>
      <c r="M3292" s="116"/>
      <c r="P32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&lt;tr&gt;&lt;td&gt;62902-0200&lt;/td&gt;&lt;td&gt;Rolled erosion control product, type 1.B&lt;/td&gt;&lt;td&gt;ha&lt;/td&gt;&lt;td&gt;ROLLED EROSION CONTROL PRODUCT, TYPE 1.B&lt;/td&gt;&lt;td&gt;ACRE&lt;/td&gt;&lt;td&gt;1&lt;/td&gt;&lt;td&gt;3&lt;/td&gt;&lt;td&gt;N&lt;/td&gt;&lt;td&gt; &lt;/td&gt;&lt;td&gt;&lt;/td&gt;&lt;/tr&gt;</v>
      </c>
      <c r="Q3292" s="106" t="str">
        <f>IF(PayItems[[#This Row],[Date Added / Modified]]&gt;0,TEXT(PayItems[[#This Row],[Date Added / Modified]],"m/d/yyy"),"")</f>
        <v/>
      </c>
    </row>
    <row r="3293" spans="1:17" s="88" customFormat="1" x14ac:dyDescent="0.2">
      <c r="A3293" s="6" t="s">
        <v>7029</v>
      </c>
      <c r="B3293" s="6" t="s">
        <v>6988</v>
      </c>
      <c r="C3293" s="6" t="s">
        <v>108</v>
      </c>
      <c r="D3293" s="6" t="s">
        <v>6989</v>
      </c>
      <c r="E3293" s="8" t="s">
        <v>61</v>
      </c>
      <c r="F3293" s="8">
        <v>1</v>
      </c>
      <c r="G3293" s="8">
        <v>3</v>
      </c>
      <c r="H3293" s="6" t="s">
        <v>344</v>
      </c>
      <c r="I3293" s="176" t="s">
        <v>11389</v>
      </c>
      <c r="J3293" s="176" t="s">
        <v>11389</v>
      </c>
      <c r="K3293" s="176" t="s">
        <v>11388</v>
      </c>
      <c r="L3293" s="8">
        <v>14</v>
      </c>
      <c r="M3293" s="116"/>
      <c r="N3293" s="6"/>
      <c r="O3293" s="6"/>
      <c r="P32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&lt;tr&gt;&lt;td&gt;62902-0300&lt;/td&gt;&lt;td&gt;Rolled erosion control product, type 1.C&lt;/td&gt;&lt;td&gt;ha&lt;/td&gt;&lt;td&gt;ROLLED EROSION CONTROL PRODUCT, TYPE 1.C&lt;/td&gt;&lt;td&gt;ACRE&lt;/td&gt;&lt;td&gt;1&lt;/td&gt;&lt;td&gt;3&lt;/td&gt;&lt;td&gt;N&lt;/td&gt;&lt;td&gt; &lt;/td&gt;&lt;td&gt;&lt;/td&gt;&lt;/tr&gt;</v>
      </c>
      <c r="Q3293" s="106" t="str">
        <f>IF(PayItems[[#This Row],[Date Added / Modified]]&gt;0,TEXT(PayItems[[#This Row],[Date Added / Modified]],"m/d/yyy"),"")</f>
        <v/>
      </c>
    </row>
    <row r="3294" spans="1:17" x14ac:dyDescent="0.2">
      <c r="A3294" s="6" t="s">
        <v>7030</v>
      </c>
      <c r="B3294" s="6" t="s">
        <v>6991</v>
      </c>
      <c r="C3294" s="6" t="s">
        <v>108</v>
      </c>
      <c r="D3294" s="6" t="s">
        <v>6992</v>
      </c>
      <c r="E3294" s="8" t="s">
        <v>61</v>
      </c>
      <c r="F3294" s="8">
        <v>1</v>
      </c>
      <c r="G3294" s="8">
        <v>3</v>
      </c>
      <c r="H3294" s="6" t="s">
        <v>344</v>
      </c>
      <c r="I3294" s="176" t="s">
        <v>11389</v>
      </c>
      <c r="J3294" s="176" t="s">
        <v>11389</v>
      </c>
      <c r="K3294" s="176" t="s">
        <v>11388</v>
      </c>
      <c r="L3294" s="8">
        <v>14</v>
      </c>
      <c r="M3294" s="116"/>
      <c r="P32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&lt;tr&gt;&lt;td&gt;62902-0400&lt;/td&gt;&lt;td&gt;Rolled erosion control product, type 1.D&lt;/td&gt;&lt;td&gt;ha&lt;/td&gt;&lt;td&gt;ROLLED EROSION CONTROL PRODUCT, TYPE 1.D&lt;/td&gt;&lt;td&gt;ACRE&lt;/td&gt;&lt;td&gt;1&lt;/td&gt;&lt;td&gt;3&lt;/td&gt;&lt;td&gt;N&lt;/td&gt;&lt;td&gt; &lt;/td&gt;&lt;td&gt;&lt;/td&gt;&lt;/tr&gt;</v>
      </c>
      <c r="Q3294" s="106" t="str">
        <f>IF(PayItems[[#This Row],[Date Added / Modified]]&gt;0,TEXT(PayItems[[#This Row],[Date Added / Modified]],"m/d/yyy"),"")</f>
        <v/>
      </c>
    </row>
    <row r="3295" spans="1:17" x14ac:dyDescent="0.2">
      <c r="A3295" s="6" t="s">
        <v>7031</v>
      </c>
      <c r="B3295" s="6" t="s">
        <v>6994</v>
      </c>
      <c r="C3295" s="6" t="s">
        <v>108</v>
      </c>
      <c r="D3295" s="6" t="s">
        <v>6995</v>
      </c>
      <c r="E3295" s="8" t="s">
        <v>61</v>
      </c>
      <c r="F3295" s="8">
        <v>1</v>
      </c>
      <c r="G3295" s="8">
        <v>3</v>
      </c>
      <c r="H3295" s="6" t="s">
        <v>344</v>
      </c>
      <c r="I3295" s="176" t="s">
        <v>11389</v>
      </c>
      <c r="J3295" s="176" t="s">
        <v>11389</v>
      </c>
      <c r="K3295" s="176" t="s">
        <v>11388</v>
      </c>
      <c r="L3295" s="8">
        <v>14</v>
      </c>
      <c r="M3295" s="116"/>
      <c r="P32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&lt;tr&gt;&lt;td&gt;62902-0500&lt;/td&gt;&lt;td&gt;Rolled erosion control product, type 2.A&lt;/td&gt;&lt;td&gt;ha&lt;/td&gt;&lt;td&gt;ROLLED EROSION CONTROL PRODUCT, TYPE 2.A&lt;/td&gt;&lt;td&gt;ACRE&lt;/td&gt;&lt;td&gt;1&lt;/td&gt;&lt;td&gt;3&lt;/td&gt;&lt;td&gt;N&lt;/td&gt;&lt;td&gt; &lt;/td&gt;&lt;td&gt;&lt;/td&gt;&lt;/tr&gt;</v>
      </c>
      <c r="Q3295" s="106" t="str">
        <f>IF(PayItems[[#This Row],[Date Added / Modified]]&gt;0,TEXT(PayItems[[#This Row],[Date Added / Modified]],"m/d/yyy"),"")</f>
        <v/>
      </c>
    </row>
    <row r="3296" spans="1:17" x14ac:dyDescent="0.2">
      <c r="A3296" s="6" t="s">
        <v>7032</v>
      </c>
      <c r="B3296" s="6" t="s">
        <v>6997</v>
      </c>
      <c r="C3296" s="6" t="s">
        <v>108</v>
      </c>
      <c r="D3296" s="6" t="s">
        <v>6998</v>
      </c>
      <c r="E3296" s="8" t="s">
        <v>61</v>
      </c>
      <c r="F3296" s="8">
        <v>1</v>
      </c>
      <c r="G3296" s="8">
        <v>3</v>
      </c>
      <c r="H3296" s="6" t="s">
        <v>344</v>
      </c>
      <c r="I3296" s="176" t="s">
        <v>11389</v>
      </c>
      <c r="J3296" s="176" t="s">
        <v>11389</v>
      </c>
      <c r="K3296" s="176" t="s">
        <v>11388</v>
      </c>
      <c r="L3296" s="8">
        <v>14</v>
      </c>
      <c r="M3296" s="116"/>
      <c r="P32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&lt;tr&gt;&lt;td&gt;62902-0600&lt;/td&gt;&lt;td&gt;Rolled erosion control product, type 2.B&lt;/td&gt;&lt;td&gt;ha&lt;/td&gt;&lt;td&gt;ROLLED EROSION CONTROL PRODUCT, TYPE 2.B&lt;/td&gt;&lt;td&gt;ACRE&lt;/td&gt;&lt;td&gt;1&lt;/td&gt;&lt;td&gt;3&lt;/td&gt;&lt;td&gt;N&lt;/td&gt;&lt;td&gt; &lt;/td&gt;&lt;td&gt;&lt;/td&gt;&lt;/tr&gt;</v>
      </c>
      <c r="Q3296" s="106" t="str">
        <f>IF(PayItems[[#This Row],[Date Added / Modified]]&gt;0,TEXT(PayItems[[#This Row],[Date Added / Modified]],"m/d/yyy"),"")</f>
        <v/>
      </c>
    </row>
    <row r="3297" spans="1:17" x14ac:dyDescent="0.2">
      <c r="A3297" s="6" t="s">
        <v>7033</v>
      </c>
      <c r="B3297" s="6" t="s">
        <v>7000</v>
      </c>
      <c r="C3297" s="6" t="s">
        <v>108</v>
      </c>
      <c r="D3297" s="6" t="s">
        <v>7001</v>
      </c>
      <c r="E3297" s="8" t="s">
        <v>61</v>
      </c>
      <c r="F3297" s="8">
        <v>1</v>
      </c>
      <c r="G3297" s="8">
        <v>3</v>
      </c>
      <c r="H3297" s="6" t="s">
        <v>344</v>
      </c>
      <c r="I3297" s="176" t="s">
        <v>11389</v>
      </c>
      <c r="J3297" s="176" t="s">
        <v>11389</v>
      </c>
      <c r="K3297" s="176" t="s">
        <v>11388</v>
      </c>
      <c r="L3297" s="8">
        <v>14</v>
      </c>
      <c r="M3297" s="116"/>
      <c r="P32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&lt;tr&gt;&lt;td&gt;62902-0700&lt;/td&gt;&lt;td&gt;Rolled erosion control product, type 2.C&lt;/td&gt;&lt;td&gt;ha&lt;/td&gt;&lt;td&gt;ROLLED EROSION CONTROL PRODUCT, TYPE 2.C&lt;/td&gt;&lt;td&gt;ACRE&lt;/td&gt;&lt;td&gt;1&lt;/td&gt;&lt;td&gt;3&lt;/td&gt;&lt;td&gt;N&lt;/td&gt;&lt;td&gt; &lt;/td&gt;&lt;td&gt;&lt;/td&gt;&lt;/tr&gt;</v>
      </c>
      <c r="Q3297" s="106" t="str">
        <f>IF(PayItems[[#This Row],[Date Added / Modified]]&gt;0,TEXT(PayItems[[#This Row],[Date Added / Modified]],"m/d/yyy"),"")</f>
        <v/>
      </c>
    </row>
    <row r="3298" spans="1:17" x14ac:dyDescent="0.2">
      <c r="A3298" s="6" t="s">
        <v>7034</v>
      </c>
      <c r="B3298" s="6" t="s">
        <v>7003</v>
      </c>
      <c r="C3298" s="6" t="s">
        <v>108</v>
      </c>
      <c r="D3298" s="6" t="s">
        <v>7004</v>
      </c>
      <c r="E3298" s="8" t="s">
        <v>61</v>
      </c>
      <c r="F3298" s="8">
        <v>1</v>
      </c>
      <c r="G3298" s="8">
        <v>3</v>
      </c>
      <c r="H3298" s="6" t="s">
        <v>344</v>
      </c>
      <c r="I3298" s="176" t="s">
        <v>11389</v>
      </c>
      <c r="J3298" s="176" t="s">
        <v>11389</v>
      </c>
      <c r="K3298" s="176" t="s">
        <v>11388</v>
      </c>
      <c r="L3298" s="8">
        <v>14</v>
      </c>
      <c r="M3298" s="116"/>
      <c r="P32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&lt;tr&gt;&lt;td&gt;62902-0800&lt;/td&gt;&lt;td&gt;Rolled erosion control product, type 2.D&lt;/td&gt;&lt;td&gt;ha&lt;/td&gt;&lt;td&gt;ROLLED EROSION CONTROL PRODUCT, TYPE 2.D&lt;/td&gt;&lt;td&gt;ACRE&lt;/td&gt;&lt;td&gt;1&lt;/td&gt;&lt;td&gt;3&lt;/td&gt;&lt;td&gt;N&lt;/td&gt;&lt;td&gt; &lt;/td&gt;&lt;td&gt;&lt;/td&gt;&lt;/tr&gt;</v>
      </c>
      <c r="Q3298" s="106" t="str">
        <f>IF(PayItems[[#This Row],[Date Added / Modified]]&gt;0,TEXT(PayItems[[#This Row],[Date Added / Modified]],"m/d/yyy"),"")</f>
        <v/>
      </c>
    </row>
    <row r="3299" spans="1:17" x14ac:dyDescent="0.2">
      <c r="A3299" s="6" t="s">
        <v>7035</v>
      </c>
      <c r="B3299" s="6" t="s">
        <v>7006</v>
      </c>
      <c r="C3299" s="6" t="s">
        <v>108</v>
      </c>
      <c r="D3299" s="6" t="s">
        <v>7007</v>
      </c>
      <c r="E3299" s="8" t="s">
        <v>61</v>
      </c>
      <c r="F3299" s="8">
        <v>1</v>
      </c>
      <c r="G3299" s="8">
        <v>3</v>
      </c>
      <c r="H3299" s="6" t="s">
        <v>344</v>
      </c>
      <c r="I3299" s="176" t="s">
        <v>11389</v>
      </c>
      <c r="J3299" s="176" t="s">
        <v>11389</v>
      </c>
      <c r="K3299" s="176" t="s">
        <v>11388</v>
      </c>
      <c r="L3299" s="8">
        <v>14</v>
      </c>
      <c r="M3299" s="116"/>
      <c r="P32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&lt;tr&gt;&lt;td&gt;62902-0900&lt;/td&gt;&lt;td&gt;Rolled erosion control product, type 3.A&lt;/td&gt;&lt;td&gt;ha&lt;/td&gt;&lt;td&gt;ROLLED EROSION CONTROL PRODUCT, TYPE 3.A&lt;/td&gt;&lt;td&gt;ACRE&lt;/td&gt;&lt;td&gt;1&lt;/td&gt;&lt;td&gt;3&lt;/td&gt;&lt;td&gt;N&lt;/td&gt;&lt;td&gt; &lt;/td&gt;&lt;td&gt;&lt;/td&gt;&lt;/tr&gt;</v>
      </c>
      <c r="Q3299" s="106" t="str">
        <f>IF(PayItems[[#This Row],[Date Added / Modified]]&gt;0,TEXT(PayItems[[#This Row],[Date Added / Modified]],"m/d/yyy"),"")</f>
        <v/>
      </c>
    </row>
    <row r="3300" spans="1:17" x14ac:dyDescent="0.2">
      <c r="A3300" s="6" t="s">
        <v>7036</v>
      </c>
      <c r="B3300" s="6" t="s">
        <v>7009</v>
      </c>
      <c r="C3300" s="6" t="s">
        <v>108</v>
      </c>
      <c r="D3300" s="6" t="s">
        <v>7010</v>
      </c>
      <c r="E3300" s="8" t="s">
        <v>61</v>
      </c>
      <c r="F3300" s="8">
        <v>1</v>
      </c>
      <c r="G3300" s="8">
        <v>3</v>
      </c>
      <c r="H3300" s="6" t="s">
        <v>344</v>
      </c>
      <c r="I3300" s="176" t="s">
        <v>11389</v>
      </c>
      <c r="J3300" s="176" t="s">
        <v>11389</v>
      </c>
      <c r="K3300" s="176" t="s">
        <v>11388</v>
      </c>
      <c r="L3300" s="8">
        <v>14</v>
      </c>
      <c r="M3300" s="116"/>
      <c r="P33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&lt;tr&gt;&lt;td&gt;62902-1000&lt;/td&gt;&lt;td&gt;Rolled erosion control product, type 3.B&lt;/td&gt;&lt;td&gt;ha&lt;/td&gt;&lt;td&gt;ROLLED EROSION CONTROL PRODUCT, TYPE 3.B&lt;/td&gt;&lt;td&gt;ACRE&lt;/td&gt;&lt;td&gt;1&lt;/td&gt;&lt;td&gt;3&lt;/td&gt;&lt;td&gt;N&lt;/td&gt;&lt;td&gt; &lt;/td&gt;&lt;td&gt;&lt;/td&gt;&lt;/tr&gt;</v>
      </c>
      <c r="Q3300" s="106" t="str">
        <f>IF(PayItems[[#This Row],[Date Added / Modified]]&gt;0,TEXT(PayItems[[#This Row],[Date Added / Modified]],"m/d/yyy"),"")</f>
        <v/>
      </c>
    </row>
    <row r="3301" spans="1:17" x14ac:dyDescent="0.2">
      <c r="A3301" s="6" t="s">
        <v>7037</v>
      </c>
      <c r="B3301" s="6" t="s">
        <v>7012</v>
      </c>
      <c r="C3301" s="6" t="s">
        <v>108</v>
      </c>
      <c r="D3301" s="6" t="s">
        <v>7013</v>
      </c>
      <c r="E3301" s="8" t="s">
        <v>61</v>
      </c>
      <c r="F3301" s="8">
        <v>1</v>
      </c>
      <c r="G3301" s="8">
        <v>3</v>
      </c>
      <c r="H3301" s="6" t="s">
        <v>344</v>
      </c>
      <c r="I3301" s="176" t="s">
        <v>11389</v>
      </c>
      <c r="J3301" s="176" t="s">
        <v>11389</v>
      </c>
      <c r="K3301" s="176" t="s">
        <v>11388</v>
      </c>
      <c r="L3301" s="8">
        <v>14</v>
      </c>
      <c r="M3301" s="116"/>
      <c r="P33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&lt;tr&gt;&lt;td&gt;62902-1100&lt;/td&gt;&lt;td&gt;Rolled erosion control product, type 4&lt;/td&gt;&lt;td&gt;ha&lt;/td&gt;&lt;td&gt;ROLLED EROSION CONTROL PRODUCT, TYPE 4&lt;/td&gt;&lt;td&gt;ACRE&lt;/td&gt;&lt;td&gt;1&lt;/td&gt;&lt;td&gt;3&lt;/td&gt;&lt;td&gt;N&lt;/td&gt;&lt;td&gt; &lt;/td&gt;&lt;td&gt;&lt;/td&gt;&lt;/tr&gt;</v>
      </c>
      <c r="Q3301" s="106" t="str">
        <f>IF(PayItems[[#This Row],[Date Added / Modified]]&gt;0,TEXT(PayItems[[#This Row],[Date Added / Modified]],"m/d/yyy"),"")</f>
        <v/>
      </c>
    </row>
    <row r="3302" spans="1:17" x14ac:dyDescent="0.2">
      <c r="A3302" s="6" t="s">
        <v>7038</v>
      </c>
      <c r="B3302" s="6" t="s">
        <v>7015</v>
      </c>
      <c r="C3302" s="6" t="s">
        <v>108</v>
      </c>
      <c r="D3302" s="6" t="s">
        <v>7016</v>
      </c>
      <c r="E3302" s="8" t="s">
        <v>61</v>
      </c>
      <c r="F3302" s="8">
        <v>1</v>
      </c>
      <c r="G3302" s="8">
        <v>3</v>
      </c>
      <c r="H3302" s="6" t="s">
        <v>344</v>
      </c>
      <c r="I3302" s="176" t="s">
        <v>11389</v>
      </c>
      <c r="J3302" s="176" t="s">
        <v>11389</v>
      </c>
      <c r="K3302" s="176" t="s">
        <v>11388</v>
      </c>
      <c r="L3302" s="8">
        <v>14</v>
      </c>
      <c r="M3302" s="116"/>
      <c r="P33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&lt;tr&gt;&lt;td&gt;62902-1200&lt;/td&gt;&lt;td&gt;Rolled erosion control product, type 5.A&lt;/td&gt;&lt;td&gt;ha&lt;/td&gt;&lt;td&gt;ROLLED EROSION CONTROL PRODUCT, TYPE 5.A&lt;/td&gt;&lt;td&gt;ACRE&lt;/td&gt;&lt;td&gt;1&lt;/td&gt;&lt;td&gt;3&lt;/td&gt;&lt;td&gt;N&lt;/td&gt;&lt;td&gt; &lt;/td&gt;&lt;td&gt;&lt;/td&gt;&lt;/tr&gt;</v>
      </c>
      <c r="Q3302" s="106" t="str">
        <f>IF(PayItems[[#This Row],[Date Added / Modified]]&gt;0,TEXT(PayItems[[#This Row],[Date Added / Modified]],"m/d/yyy"),"")</f>
        <v/>
      </c>
    </row>
    <row r="3303" spans="1:17" x14ac:dyDescent="0.2">
      <c r="A3303" s="6" t="s">
        <v>7039</v>
      </c>
      <c r="B3303" s="6" t="s">
        <v>7018</v>
      </c>
      <c r="C3303" s="6" t="s">
        <v>108</v>
      </c>
      <c r="D3303" s="6" t="s">
        <v>7019</v>
      </c>
      <c r="E3303" s="8" t="s">
        <v>61</v>
      </c>
      <c r="F3303" s="8">
        <v>1</v>
      </c>
      <c r="G3303" s="8">
        <v>3</v>
      </c>
      <c r="H3303" s="6" t="s">
        <v>344</v>
      </c>
      <c r="I3303" s="176" t="s">
        <v>11389</v>
      </c>
      <c r="J3303" s="176" t="s">
        <v>11389</v>
      </c>
      <c r="K3303" s="176" t="s">
        <v>11388</v>
      </c>
      <c r="L3303" s="8">
        <v>14</v>
      </c>
      <c r="M3303" s="116"/>
      <c r="P33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&lt;tr&gt;&lt;td&gt;62902-1300&lt;/td&gt;&lt;td&gt;Rolled erosion control product, type 5.B&lt;/td&gt;&lt;td&gt;ha&lt;/td&gt;&lt;td&gt;ROLLED EROSION CONTROL PRODUCT, TYPE 5.B&lt;/td&gt;&lt;td&gt;ACRE&lt;/td&gt;&lt;td&gt;1&lt;/td&gt;&lt;td&gt;3&lt;/td&gt;&lt;td&gt;N&lt;/td&gt;&lt;td&gt; &lt;/td&gt;&lt;td&gt;&lt;/td&gt;&lt;/tr&gt;</v>
      </c>
      <c r="Q3303" s="106" t="str">
        <f>IF(PayItems[[#This Row],[Date Added / Modified]]&gt;0,TEXT(PayItems[[#This Row],[Date Added / Modified]],"m/d/yyy"),"")</f>
        <v/>
      </c>
    </row>
    <row r="3304" spans="1:17" x14ac:dyDescent="0.2">
      <c r="A3304" s="6" t="s">
        <v>7040</v>
      </c>
      <c r="B3304" s="6" t="s">
        <v>7021</v>
      </c>
      <c r="C3304" s="6" t="s">
        <v>108</v>
      </c>
      <c r="D3304" s="6" t="s">
        <v>7022</v>
      </c>
      <c r="E3304" s="8" t="s">
        <v>61</v>
      </c>
      <c r="F3304" s="8">
        <v>1</v>
      </c>
      <c r="G3304" s="8">
        <v>3</v>
      </c>
      <c r="H3304" s="6" t="s">
        <v>344</v>
      </c>
      <c r="I3304" s="176" t="s">
        <v>11389</v>
      </c>
      <c r="J3304" s="176" t="s">
        <v>11389</v>
      </c>
      <c r="K3304" s="176" t="s">
        <v>11388</v>
      </c>
      <c r="L3304" s="8">
        <v>14</v>
      </c>
      <c r="M3304" s="116"/>
      <c r="P33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&lt;tr&gt;&lt;td&gt;62902-1400&lt;/td&gt;&lt;td&gt;Rolled erosion control product, type 5.C&lt;/td&gt;&lt;td&gt;ha&lt;/td&gt;&lt;td&gt;ROLLED EROSION CONTROL PRODUCT, TYPE 5.C&lt;/td&gt;&lt;td&gt;ACRE&lt;/td&gt;&lt;td&gt;1&lt;/td&gt;&lt;td&gt;3&lt;/td&gt;&lt;td&gt;N&lt;/td&gt;&lt;td&gt; &lt;/td&gt;&lt;td&gt;&lt;/td&gt;&lt;/tr&gt;</v>
      </c>
      <c r="Q3304" s="106" t="str">
        <f>IF(PayItems[[#This Row],[Date Added / Modified]]&gt;0,TEXT(PayItems[[#This Row],[Date Added / Modified]],"m/d/yyy"),"")</f>
        <v/>
      </c>
    </row>
    <row r="3305" spans="1:17" x14ac:dyDescent="0.2">
      <c r="A3305" s="6" t="s">
        <v>7041</v>
      </c>
      <c r="B3305" s="6" t="s">
        <v>7042</v>
      </c>
      <c r="C3305" s="6" t="s">
        <v>109</v>
      </c>
      <c r="D3305" s="6" t="s">
        <v>7043</v>
      </c>
      <c r="E3305" s="8" t="s">
        <v>62</v>
      </c>
      <c r="F3305" s="8">
        <v>0</v>
      </c>
      <c r="G3305" s="8">
        <v>3</v>
      </c>
      <c r="H3305" s="6" t="s">
        <v>344</v>
      </c>
      <c r="I3305" s="176" t="s">
        <v>11389</v>
      </c>
      <c r="J3305" s="176" t="s">
        <v>11389</v>
      </c>
      <c r="K3305" s="176" t="s">
        <v>11388</v>
      </c>
      <c r="L3305" s="8">
        <v>14</v>
      </c>
      <c r="M3305" s="116"/>
      <c r="P33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&lt;tr&gt;&lt;td&gt;62903-0000&lt;/td&gt;&lt;td&gt;Cellular confinement system&lt;/td&gt;&lt;td&gt;m2&lt;/td&gt;&lt;td&gt;CELLULAR CONFINEMENT SYSTEM&lt;/td&gt;&lt;td&gt;SQYD&lt;/td&gt;&lt;td&gt;0&lt;/td&gt;&lt;td&gt;3&lt;/td&gt;&lt;td&gt;N&lt;/td&gt;&lt;td&gt; &lt;/td&gt;&lt;td&gt;&lt;/td&gt;&lt;/tr&gt;</v>
      </c>
      <c r="Q3305" s="106" t="str">
        <f>IF(PayItems[[#This Row],[Date Added / Modified]]&gt;0,TEXT(PayItems[[#This Row],[Date Added / Modified]],"m/d/yyy"),"")</f>
        <v/>
      </c>
    </row>
    <row r="3306" spans="1:17" x14ac:dyDescent="0.2">
      <c r="A3306" s="106" t="s">
        <v>11241</v>
      </c>
      <c r="B3306" s="106" t="s">
        <v>11242</v>
      </c>
      <c r="C3306" s="106" t="s">
        <v>113</v>
      </c>
      <c r="D3306" s="106" t="s">
        <v>11243</v>
      </c>
      <c r="E3306" s="45" t="s">
        <v>65</v>
      </c>
      <c r="F3306" s="104">
        <v>0</v>
      </c>
      <c r="G3306" s="104">
        <v>3</v>
      </c>
      <c r="H3306" s="88" t="s">
        <v>344</v>
      </c>
      <c r="I3306" s="176" t="s">
        <v>11389</v>
      </c>
      <c r="J3306" s="176" t="s">
        <v>11389</v>
      </c>
      <c r="K3306" s="176" t="s">
        <v>11388</v>
      </c>
      <c r="L3306" s="104">
        <v>14</v>
      </c>
      <c r="M3306" s="116">
        <v>44005</v>
      </c>
      <c r="N3306" s="106" t="s">
        <v>9962</v>
      </c>
      <c r="O3306" s="88"/>
      <c r="P33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&lt;tr&gt;&lt;td&gt;62910-1000&lt;/td&gt;&lt;td&gt;Cellular confinement system backfill, granular&lt;/td&gt;&lt;td&gt;m3&lt;/td&gt;&lt;td&gt;CELLULAR CONFINEMENT SYSTEM BACKFILL, GRANULAR&lt;/td&gt;&lt;td&gt;CUYD&lt;/td&gt;&lt;td&gt;0&lt;/td&gt;&lt;td&gt;3&lt;/td&gt;&lt;td&gt;N&lt;/td&gt;&lt;td&gt;6/23/2020&lt;/td&gt;&lt;td&gt;&lt;/td&gt;&lt;/tr&gt;</v>
      </c>
      <c r="Q3306" s="106" t="str">
        <f>IF(PayItems[[#This Row],[Date Added / Modified]]&gt;0,TEXT(PayItems[[#This Row],[Date Added / Modified]],"m/d/yyy"),"")</f>
        <v>6/23/2020</v>
      </c>
    </row>
    <row r="3307" spans="1:17" x14ac:dyDescent="0.2">
      <c r="A3307" s="6" t="s">
        <v>7044</v>
      </c>
      <c r="B3307" s="6" t="s">
        <v>7045</v>
      </c>
      <c r="C3307" s="6" t="s">
        <v>6</v>
      </c>
      <c r="D3307" s="6" t="s">
        <v>7046</v>
      </c>
      <c r="E3307" s="8" t="s">
        <v>59</v>
      </c>
      <c r="F3307" s="8">
        <v>0</v>
      </c>
      <c r="G3307" s="8">
        <v>3</v>
      </c>
      <c r="H3307" s="6" t="s">
        <v>344</v>
      </c>
      <c r="I3307" s="176" t="s">
        <v>11389</v>
      </c>
      <c r="J3307" s="176" t="s">
        <v>11389</v>
      </c>
      <c r="K3307" s="176" t="s">
        <v>11388</v>
      </c>
      <c r="L3307" s="8">
        <v>14</v>
      </c>
      <c r="M3307" s="116"/>
      <c r="P33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&lt;tr&gt;&lt;td&gt;63301-0000&lt;/td&gt;&lt;td&gt;Sign system&lt;/td&gt;&lt;td&gt;Each&lt;/td&gt;&lt;td&gt;SIGN SYSTEM&lt;/td&gt;&lt;td&gt;EACH&lt;/td&gt;&lt;td&gt;0&lt;/td&gt;&lt;td&gt;3&lt;/td&gt;&lt;td&gt;N&lt;/td&gt;&lt;td&gt; &lt;/td&gt;&lt;td&gt;&lt;/td&gt;&lt;/tr&gt;</v>
      </c>
      <c r="Q3307" s="106" t="str">
        <f>IF(PayItems[[#This Row],[Date Added / Modified]]&gt;0,TEXT(PayItems[[#This Row],[Date Added / Modified]],"m/d/yyy"),"")</f>
        <v/>
      </c>
    </row>
    <row r="3308" spans="1:17" x14ac:dyDescent="0.2">
      <c r="A3308" s="6" t="s">
        <v>7047</v>
      </c>
      <c r="B3308" s="6" t="s">
        <v>7048</v>
      </c>
      <c r="C3308" s="6" t="s">
        <v>6</v>
      </c>
      <c r="D3308" s="6" t="s">
        <v>7049</v>
      </c>
      <c r="E3308" s="8" t="s">
        <v>59</v>
      </c>
      <c r="F3308" s="8">
        <v>0</v>
      </c>
      <c r="G3308" s="8">
        <v>3</v>
      </c>
      <c r="H3308" s="6" t="s">
        <v>344</v>
      </c>
      <c r="I3308" s="176" t="s">
        <v>11389</v>
      </c>
      <c r="J3308" s="176" t="s">
        <v>11389</v>
      </c>
      <c r="K3308" s="176" t="s">
        <v>11388</v>
      </c>
      <c r="L3308" s="8">
        <v>14</v>
      </c>
      <c r="M3308" s="116"/>
      <c r="P33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&lt;tr&gt;&lt;td&gt;63301-1000&lt;/td&gt;&lt;td&gt;Sign system, Government furnished sign&lt;/td&gt;&lt;td&gt;Each&lt;/td&gt;&lt;td&gt;SIGN SYSTEM, GOVERNMENT FURNISHED SIGN&lt;/td&gt;&lt;td&gt;EACH&lt;/td&gt;&lt;td&gt;0&lt;/td&gt;&lt;td&gt;3&lt;/td&gt;&lt;td&gt;N&lt;/td&gt;&lt;td&gt; &lt;/td&gt;&lt;td&gt;&lt;/td&gt;&lt;/tr&gt;</v>
      </c>
      <c r="Q3308" s="106" t="str">
        <f>IF(PayItems[[#This Row],[Date Added / Modified]]&gt;0,TEXT(PayItems[[#This Row],[Date Added / Modified]],"m/d/yyy"),"")</f>
        <v/>
      </c>
    </row>
    <row r="3309" spans="1:17" x14ac:dyDescent="0.2">
      <c r="A3309" s="6" t="s">
        <v>7050</v>
      </c>
      <c r="B3309" s="6" t="s">
        <v>7045</v>
      </c>
      <c r="C3309" s="6" t="s">
        <v>109</v>
      </c>
      <c r="D3309" s="6" t="s">
        <v>7046</v>
      </c>
      <c r="E3309" s="8" t="s">
        <v>56</v>
      </c>
      <c r="F3309" s="8">
        <v>0</v>
      </c>
      <c r="G3309" s="8">
        <v>3</v>
      </c>
      <c r="H3309" s="6" t="s">
        <v>344</v>
      </c>
      <c r="I3309" s="176" t="s">
        <v>11389</v>
      </c>
      <c r="J3309" s="176" t="s">
        <v>11389</v>
      </c>
      <c r="K3309" s="176" t="s">
        <v>11388</v>
      </c>
      <c r="L3309" s="8">
        <v>14</v>
      </c>
      <c r="M3309" s="116"/>
      <c r="P33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&lt;tr&gt;&lt;td&gt;63302-0000&lt;/td&gt;&lt;td&gt;Sign system&lt;/td&gt;&lt;td&gt;m2&lt;/td&gt;&lt;td&gt;SIGN SYSTEM&lt;/td&gt;&lt;td&gt;SQFT&lt;/td&gt;&lt;td&gt;0&lt;/td&gt;&lt;td&gt;3&lt;/td&gt;&lt;td&gt;N&lt;/td&gt;&lt;td&gt; &lt;/td&gt;&lt;td&gt;&lt;/td&gt;&lt;/tr&gt;</v>
      </c>
      <c r="Q3309" s="106" t="str">
        <f>IF(PayItems[[#This Row],[Date Added / Modified]]&gt;0,TEXT(PayItems[[#This Row],[Date Added / Modified]],"m/d/yyy"),"")</f>
        <v/>
      </c>
    </row>
    <row r="3310" spans="1:17" x14ac:dyDescent="0.2">
      <c r="A3310" s="6" t="s">
        <v>7051</v>
      </c>
      <c r="B3310" s="6" t="s">
        <v>7048</v>
      </c>
      <c r="C3310" s="6" t="s">
        <v>109</v>
      </c>
      <c r="D3310" s="6" t="s">
        <v>7049</v>
      </c>
      <c r="E3310" s="8" t="s">
        <v>56</v>
      </c>
      <c r="F3310" s="8">
        <v>0</v>
      </c>
      <c r="G3310" s="8">
        <v>3</v>
      </c>
      <c r="H3310" s="6" t="s">
        <v>344</v>
      </c>
      <c r="I3310" s="176" t="s">
        <v>11389</v>
      </c>
      <c r="J3310" s="176" t="s">
        <v>11389</v>
      </c>
      <c r="K3310" s="176" t="s">
        <v>11388</v>
      </c>
      <c r="L3310" s="8">
        <v>14</v>
      </c>
      <c r="M3310" s="116"/>
      <c r="P33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&lt;tr&gt;&lt;td&gt;63302-1000&lt;/td&gt;&lt;td&gt;Sign system, Government furnished sign&lt;/td&gt;&lt;td&gt;m2&lt;/td&gt;&lt;td&gt;SIGN SYSTEM, GOVERNMENT FURNISHED SIGN&lt;/td&gt;&lt;td&gt;SQFT&lt;/td&gt;&lt;td&gt;0&lt;/td&gt;&lt;td&gt;3&lt;/td&gt;&lt;td&gt;N&lt;/td&gt;&lt;td&gt; &lt;/td&gt;&lt;td&gt;&lt;/td&gt;&lt;/tr&gt;</v>
      </c>
      <c r="Q3310" s="106" t="str">
        <f>IF(PayItems[[#This Row],[Date Added / Modified]]&gt;0,TEXT(PayItems[[#This Row],[Date Added / Modified]],"m/d/yyy"),"")</f>
        <v/>
      </c>
    </row>
    <row r="3311" spans="1:17" x14ac:dyDescent="0.2">
      <c r="A3311" s="6" t="s">
        <v>7052</v>
      </c>
      <c r="B3311" s="8" t="s">
        <v>7053</v>
      </c>
      <c r="C3311" s="6" t="s">
        <v>6</v>
      </c>
      <c r="D3311" s="8" t="s">
        <v>7054</v>
      </c>
      <c r="E3311" s="8" t="s">
        <v>59</v>
      </c>
      <c r="F3311" s="8">
        <v>0</v>
      </c>
      <c r="G3311" s="8">
        <v>3</v>
      </c>
      <c r="H3311" s="6" t="s">
        <v>344</v>
      </c>
      <c r="I3311" s="176" t="s">
        <v>11389</v>
      </c>
      <c r="J3311" s="176" t="s">
        <v>11389</v>
      </c>
      <c r="K3311" s="176" t="s">
        <v>11388</v>
      </c>
      <c r="L3311" s="8">
        <v>14</v>
      </c>
      <c r="M3311" s="116"/>
      <c r="P33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&lt;tr&gt;&lt;td&gt;63303-0100&lt;/td&gt;&lt;td&gt;Sign, steel panel, type 3 sheeting&lt;/td&gt;&lt;td&gt;Each&lt;/td&gt;&lt;td&gt;SIGN, STEEL PANEL, TYPE 3 SHEETING&lt;/td&gt;&lt;td&gt;EACH&lt;/td&gt;&lt;td&gt;0&lt;/td&gt;&lt;td&gt;3&lt;/td&gt;&lt;td&gt;N&lt;/td&gt;&lt;td&gt; &lt;/td&gt;&lt;td&gt;&lt;/td&gt;&lt;/tr&gt;</v>
      </c>
      <c r="Q3311" s="106" t="str">
        <f>IF(PayItems[[#This Row],[Date Added / Modified]]&gt;0,TEXT(PayItems[[#This Row],[Date Added / Modified]],"m/d/yyy"),"")</f>
        <v/>
      </c>
    </row>
    <row r="3312" spans="1:17" x14ac:dyDescent="0.2">
      <c r="A3312" s="6" t="s">
        <v>7055</v>
      </c>
      <c r="B3312" s="8" t="s">
        <v>7056</v>
      </c>
      <c r="C3312" s="6" t="s">
        <v>6</v>
      </c>
      <c r="D3312" s="8" t="s">
        <v>7057</v>
      </c>
      <c r="E3312" s="8" t="s">
        <v>59</v>
      </c>
      <c r="F3312" s="8">
        <v>0</v>
      </c>
      <c r="G3312" s="8">
        <v>3</v>
      </c>
      <c r="H3312" s="6" t="s">
        <v>344</v>
      </c>
      <c r="I3312" s="176" t="s">
        <v>11389</v>
      </c>
      <c r="J3312" s="176" t="s">
        <v>11389</v>
      </c>
      <c r="K3312" s="176" t="s">
        <v>11388</v>
      </c>
      <c r="L3312" s="8">
        <v>14</v>
      </c>
      <c r="M3312" s="116"/>
      <c r="P33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&lt;tr&gt;&lt;td&gt;63303-0300&lt;/td&gt;&lt;td&gt;Sign, steel panel, type 8 sheeting&lt;/td&gt;&lt;td&gt;Each&lt;/td&gt;&lt;td&gt;SIGN, STEEL PANEL, TYPE 8 SHEETING&lt;/td&gt;&lt;td&gt;EACH&lt;/td&gt;&lt;td&gt;0&lt;/td&gt;&lt;td&gt;3&lt;/td&gt;&lt;td&gt;N&lt;/td&gt;&lt;td&gt; &lt;/td&gt;&lt;td&gt;&lt;/td&gt;&lt;/tr&gt;</v>
      </c>
      <c r="Q3312" s="106" t="str">
        <f>IF(PayItems[[#This Row],[Date Added / Modified]]&gt;0,TEXT(PayItems[[#This Row],[Date Added / Modified]],"m/d/yyy"),"")</f>
        <v/>
      </c>
    </row>
    <row r="3313" spans="1:17" x14ac:dyDescent="0.2">
      <c r="A3313" s="6" t="s">
        <v>7058</v>
      </c>
      <c r="B3313" s="8" t="s">
        <v>7059</v>
      </c>
      <c r="C3313" s="6" t="s">
        <v>6</v>
      </c>
      <c r="D3313" s="8" t="s">
        <v>7060</v>
      </c>
      <c r="E3313" s="8" t="s">
        <v>59</v>
      </c>
      <c r="F3313" s="8">
        <v>0</v>
      </c>
      <c r="G3313" s="8">
        <v>3</v>
      </c>
      <c r="H3313" s="6" t="s">
        <v>344</v>
      </c>
      <c r="I3313" s="176" t="s">
        <v>11389</v>
      </c>
      <c r="J3313" s="176" t="s">
        <v>11389</v>
      </c>
      <c r="K3313" s="176" t="s">
        <v>11388</v>
      </c>
      <c r="L3313" s="8">
        <v>14</v>
      </c>
      <c r="M3313" s="116"/>
      <c r="P33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&lt;tr&gt;&lt;td&gt;63303-0400&lt;/td&gt;&lt;td&gt;Sign, steel panel, type 9 sheeting&lt;/td&gt;&lt;td&gt;Each&lt;/td&gt;&lt;td&gt;SIGN, STEEL PANEL, TYPE 9 SHEETING&lt;/td&gt;&lt;td&gt;EACH&lt;/td&gt;&lt;td&gt;0&lt;/td&gt;&lt;td&gt;3&lt;/td&gt;&lt;td&gt;N&lt;/td&gt;&lt;td&gt; &lt;/td&gt;&lt;td&gt;&lt;/td&gt;&lt;/tr&gt;</v>
      </c>
      <c r="Q3313" s="106" t="str">
        <f>IF(PayItems[[#This Row],[Date Added / Modified]]&gt;0,TEXT(PayItems[[#This Row],[Date Added / Modified]],"m/d/yyy"),"")</f>
        <v/>
      </c>
    </row>
    <row r="3314" spans="1:17" x14ac:dyDescent="0.2">
      <c r="A3314" s="6" t="s">
        <v>7061</v>
      </c>
      <c r="B3314" s="8" t="s">
        <v>7062</v>
      </c>
      <c r="C3314" s="6" t="s">
        <v>6</v>
      </c>
      <c r="D3314" s="8" t="s">
        <v>7063</v>
      </c>
      <c r="E3314" s="8" t="s">
        <v>59</v>
      </c>
      <c r="F3314" s="8">
        <v>0</v>
      </c>
      <c r="G3314" s="8">
        <v>3</v>
      </c>
      <c r="H3314" s="6" t="s">
        <v>344</v>
      </c>
      <c r="I3314" s="176" t="s">
        <v>11389</v>
      </c>
      <c r="J3314" s="176" t="s">
        <v>11389</v>
      </c>
      <c r="K3314" s="176" t="s">
        <v>11388</v>
      </c>
      <c r="L3314" s="8">
        <v>14</v>
      </c>
      <c r="M3314" s="116"/>
      <c r="P33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&lt;tr&gt;&lt;td&gt;63303-0500&lt;/td&gt;&lt;td&gt;Sign, plywood panel, type 3 sheeting&lt;/td&gt;&lt;td&gt;Each&lt;/td&gt;&lt;td&gt;SIGN, PLYWOOD PANEL, TYPE 3 SHEETING&lt;/td&gt;&lt;td&gt;EACH&lt;/td&gt;&lt;td&gt;0&lt;/td&gt;&lt;td&gt;3&lt;/td&gt;&lt;td&gt;N&lt;/td&gt;&lt;td&gt; &lt;/td&gt;&lt;td&gt;&lt;/td&gt;&lt;/tr&gt;</v>
      </c>
      <c r="Q3314" s="106" t="str">
        <f>IF(PayItems[[#This Row],[Date Added / Modified]]&gt;0,TEXT(PayItems[[#This Row],[Date Added / Modified]],"m/d/yyy"),"")</f>
        <v/>
      </c>
    </row>
    <row r="3315" spans="1:17" x14ac:dyDescent="0.2">
      <c r="A3315" s="6" t="s">
        <v>7064</v>
      </c>
      <c r="B3315" s="8" t="s">
        <v>7065</v>
      </c>
      <c r="C3315" s="6" t="s">
        <v>6</v>
      </c>
      <c r="D3315" s="8" t="s">
        <v>7066</v>
      </c>
      <c r="E3315" s="8" t="s">
        <v>59</v>
      </c>
      <c r="F3315" s="8">
        <v>0</v>
      </c>
      <c r="G3315" s="8">
        <v>3</v>
      </c>
      <c r="H3315" s="6" t="s">
        <v>344</v>
      </c>
      <c r="I3315" s="176" t="s">
        <v>11389</v>
      </c>
      <c r="J3315" s="176" t="s">
        <v>11389</v>
      </c>
      <c r="K3315" s="176" t="s">
        <v>11388</v>
      </c>
      <c r="L3315" s="8">
        <v>14</v>
      </c>
      <c r="M3315" s="116"/>
      <c r="P33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&lt;tr&gt;&lt;td&gt;63303-0700&lt;/td&gt;&lt;td&gt;Sign, plywood panel, type 8 sheeting&lt;/td&gt;&lt;td&gt;Each&lt;/td&gt;&lt;td&gt;SIGN, PLYWOOD PANEL, TYPE 8 SHEETING&lt;/td&gt;&lt;td&gt;EACH&lt;/td&gt;&lt;td&gt;0&lt;/td&gt;&lt;td&gt;3&lt;/td&gt;&lt;td&gt;N&lt;/td&gt;&lt;td&gt; &lt;/td&gt;&lt;td&gt;&lt;/td&gt;&lt;/tr&gt;</v>
      </c>
      <c r="Q3315" s="106" t="str">
        <f>IF(PayItems[[#This Row],[Date Added / Modified]]&gt;0,TEXT(PayItems[[#This Row],[Date Added / Modified]],"m/d/yyy"),"")</f>
        <v/>
      </c>
    </row>
    <row r="3316" spans="1:17" x14ac:dyDescent="0.2">
      <c r="A3316" s="6" t="s">
        <v>7067</v>
      </c>
      <c r="B3316" s="8" t="s">
        <v>7068</v>
      </c>
      <c r="C3316" s="6" t="s">
        <v>6</v>
      </c>
      <c r="D3316" s="8" t="s">
        <v>7069</v>
      </c>
      <c r="E3316" s="8" t="s">
        <v>59</v>
      </c>
      <c r="F3316" s="8">
        <v>0</v>
      </c>
      <c r="G3316" s="8">
        <v>3</v>
      </c>
      <c r="H3316" s="6" t="s">
        <v>344</v>
      </c>
      <c r="I3316" s="176" t="s">
        <v>11389</v>
      </c>
      <c r="J3316" s="176" t="s">
        <v>11389</v>
      </c>
      <c r="K3316" s="176" t="s">
        <v>11388</v>
      </c>
      <c r="L3316" s="8">
        <v>14</v>
      </c>
      <c r="M3316" s="116"/>
      <c r="P33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&lt;tr&gt;&lt;td&gt;63303-0800&lt;/td&gt;&lt;td&gt;Sign, plywood panel, type 9 sheeting&lt;/td&gt;&lt;td&gt;Each&lt;/td&gt;&lt;td&gt;SIGN, PLYWOOD PANEL, TYPE 9 SHEETING&lt;/td&gt;&lt;td&gt;EACH&lt;/td&gt;&lt;td&gt;0&lt;/td&gt;&lt;td&gt;3&lt;/td&gt;&lt;td&gt;N&lt;/td&gt;&lt;td&gt; &lt;/td&gt;&lt;td&gt;&lt;/td&gt;&lt;/tr&gt;</v>
      </c>
      <c r="Q3316" s="106" t="str">
        <f>IF(PayItems[[#This Row],[Date Added / Modified]]&gt;0,TEXT(PayItems[[#This Row],[Date Added / Modified]],"m/d/yyy"),"")</f>
        <v/>
      </c>
    </row>
    <row r="3317" spans="1:17" x14ac:dyDescent="0.2">
      <c r="A3317" s="6" t="s">
        <v>7070</v>
      </c>
      <c r="B3317" s="8" t="s">
        <v>7071</v>
      </c>
      <c r="C3317" s="6" t="s">
        <v>6</v>
      </c>
      <c r="D3317" s="8" t="s">
        <v>7072</v>
      </c>
      <c r="E3317" s="8" t="s">
        <v>59</v>
      </c>
      <c r="F3317" s="8">
        <v>0</v>
      </c>
      <c r="G3317" s="8">
        <v>3</v>
      </c>
      <c r="H3317" s="6" t="s">
        <v>344</v>
      </c>
      <c r="I3317" s="176" t="s">
        <v>11389</v>
      </c>
      <c r="J3317" s="176" t="s">
        <v>11389</v>
      </c>
      <c r="K3317" s="176" t="s">
        <v>11388</v>
      </c>
      <c r="L3317" s="8">
        <v>14</v>
      </c>
      <c r="M3317" s="116"/>
      <c r="P33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&lt;tr&gt;&lt;td&gt;63303-0900&lt;/td&gt;&lt;td&gt;Sign, aluminum panel, type 3 sheeting&lt;/td&gt;&lt;td&gt;Each&lt;/td&gt;&lt;td&gt;SIGN, ALUMINUM PANEL, TYPE 3 SHEETING&lt;/td&gt;&lt;td&gt;EACH&lt;/td&gt;&lt;td&gt;0&lt;/td&gt;&lt;td&gt;3&lt;/td&gt;&lt;td&gt;N&lt;/td&gt;&lt;td&gt; &lt;/td&gt;&lt;td&gt;&lt;/td&gt;&lt;/tr&gt;</v>
      </c>
      <c r="Q3317" s="106" t="str">
        <f>IF(PayItems[[#This Row],[Date Added / Modified]]&gt;0,TEXT(PayItems[[#This Row],[Date Added / Modified]],"m/d/yyy"),"")</f>
        <v/>
      </c>
    </row>
    <row r="3318" spans="1:17" x14ac:dyDescent="0.2">
      <c r="A3318" s="6" t="s">
        <v>7073</v>
      </c>
      <c r="B3318" s="8" t="s">
        <v>7074</v>
      </c>
      <c r="C3318" s="6" t="s">
        <v>6</v>
      </c>
      <c r="D3318" s="8" t="s">
        <v>7075</v>
      </c>
      <c r="E3318" s="8" t="s">
        <v>59</v>
      </c>
      <c r="F3318" s="8">
        <v>0</v>
      </c>
      <c r="G3318" s="8">
        <v>3</v>
      </c>
      <c r="H3318" s="6" t="s">
        <v>344</v>
      </c>
      <c r="I3318" s="176" t="s">
        <v>11389</v>
      </c>
      <c r="J3318" s="176" t="s">
        <v>11389</v>
      </c>
      <c r="K3318" s="176" t="s">
        <v>11388</v>
      </c>
      <c r="L3318" s="8">
        <v>14</v>
      </c>
      <c r="M3318" s="116"/>
      <c r="P33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&lt;tr&gt;&lt;td&gt;63303-1100&lt;/td&gt;&lt;td&gt;Sign, aluminum panel, type 8 sheeting&lt;/td&gt;&lt;td&gt;Each&lt;/td&gt;&lt;td&gt;SIGN, ALUMINUM PANEL, TYPE 8 SHEETING&lt;/td&gt;&lt;td&gt;EACH&lt;/td&gt;&lt;td&gt;0&lt;/td&gt;&lt;td&gt;3&lt;/td&gt;&lt;td&gt;N&lt;/td&gt;&lt;td&gt; &lt;/td&gt;&lt;td&gt;&lt;/td&gt;&lt;/tr&gt;</v>
      </c>
      <c r="Q3318" s="106" t="str">
        <f>IF(PayItems[[#This Row],[Date Added / Modified]]&gt;0,TEXT(PayItems[[#This Row],[Date Added / Modified]],"m/d/yyy"),"")</f>
        <v/>
      </c>
    </row>
    <row r="3319" spans="1:17" x14ac:dyDescent="0.2">
      <c r="A3319" s="6" t="s">
        <v>7076</v>
      </c>
      <c r="B3319" s="8" t="s">
        <v>7077</v>
      </c>
      <c r="C3319" s="6" t="s">
        <v>6</v>
      </c>
      <c r="D3319" s="8" t="s">
        <v>7078</v>
      </c>
      <c r="E3319" s="8" t="s">
        <v>59</v>
      </c>
      <c r="F3319" s="8">
        <v>0</v>
      </c>
      <c r="G3319" s="8">
        <v>3</v>
      </c>
      <c r="H3319" s="6" t="s">
        <v>344</v>
      </c>
      <c r="I3319" s="176" t="s">
        <v>11389</v>
      </c>
      <c r="J3319" s="176" t="s">
        <v>11389</v>
      </c>
      <c r="K3319" s="176" t="s">
        <v>11388</v>
      </c>
      <c r="L3319" s="8">
        <v>14</v>
      </c>
      <c r="M3319" s="116"/>
      <c r="P33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&lt;tr&gt;&lt;td&gt;63303-1200&lt;/td&gt;&lt;td&gt;Sign, aluminum panel, type 9 sheeting&lt;/td&gt;&lt;td&gt;Each&lt;/td&gt;&lt;td&gt;SIGN, ALUMINUM PANEL, TYPE 9 SHEETING&lt;/td&gt;&lt;td&gt;EACH&lt;/td&gt;&lt;td&gt;0&lt;/td&gt;&lt;td&gt;3&lt;/td&gt;&lt;td&gt;N&lt;/td&gt;&lt;td&gt; &lt;/td&gt;&lt;td&gt;&lt;/td&gt;&lt;/tr&gt;</v>
      </c>
      <c r="Q3319" s="106" t="str">
        <f>IF(PayItems[[#This Row],[Date Added / Modified]]&gt;0,TEXT(PayItems[[#This Row],[Date Added / Modified]],"m/d/yyy"),"")</f>
        <v/>
      </c>
    </row>
    <row r="3320" spans="1:17" x14ac:dyDescent="0.2">
      <c r="A3320" s="6" t="s">
        <v>7079</v>
      </c>
      <c r="B3320" s="6" t="s">
        <v>7080</v>
      </c>
      <c r="C3320" s="6" t="s">
        <v>6</v>
      </c>
      <c r="D3320" s="6" t="s">
        <v>7081</v>
      </c>
      <c r="E3320" s="8" t="s">
        <v>59</v>
      </c>
      <c r="F3320" s="8">
        <v>0</v>
      </c>
      <c r="G3320" s="8">
        <v>3</v>
      </c>
      <c r="H3320" s="6" t="s">
        <v>344</v>
      </c>
      <c r="I3320" s="176" t="s">
        <v>11389</v>
      </c>
      <c r="J3320" s="176" t="s">
        <v>11389</v>
      </c>
      <c r="K3320" s="176" t="s">
        <v>11388</v>
      </c>
      <c r="L3320" s="8">
        <v>14</v>
      </c>
      <c r="M3320" s="116"/>
      <c r="P33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&lt;tr&gt;&lt;td&gt;63303-1300&lt;/td&gt;&lt;td&gt;Sign, plastic panel, type 3 sheeting&lt;/td&gt;&lt;td&gt;Each&lt;/td&gt;&lt;td&gt;SIGN, PLASTIC PANEL, TYPE 3 SHEETING&lt;/td&gt;&lt;td&gt;EACH&lt;/td&gt;&lt;td&gt;0&lt;/td&gt;&lt;td&gt;3&lt;/td&gt;&lt;td&gt;N&lt;/td&gt;&lt;td&gt; &lt;/td&gt;&lt;td&gt;&lt;/td&gt;&lt;/tr&gt;</v>
      </c>
      <c r="Q3320" s="106" t="str">
        <f>IF(PayItems[[#This Row],[Date Added / Modified]]&gt;0,TEXT(PayItems[[#This Row],[Date Added / Modified]],"m/d/yyy"),"")</f>
        <v/>
      </c>
    </row>
    <row r="3321" spans="1:17" x14ac:dyDescent="0.2">
      <c r="A3321" s="6" t="s">
        <v>7082</v>
      </c>
      <c r="B3321" s="6" t="s">
        <v>7083</v>
      </c>
      <c r="C3321" s="6" t="s">
        <v>6</v>
      </c>
      <c r="D3321" s="6" t="s">
        <v>7084</v>
      </c>
      <c r="E3321" s="8" t="s">
        <v>59</v>
      </c>
      <c r="F3321" s="8">
        <v>0</v>
      </c>
      <c r="G3321" s="8">
        <v>3</v>
      </c>
      <c r="H3321" s="6" t="s">
        <v>344</v>
      </c>
      <c r="I3321" s="176" t="s">
        <v>11389</v>
      </c>
      <c r="J3321" s="176" t="s">
        <v>11389</v>
      </c>
      <c r="K3321" s="176" t="s">
        <v>11388</v>
      </c>
      <c r="L3321" s="8">
        <v>14</v>
      </c>
      <c r="M3321" s="116"/>
      <c r="P33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&lt;tr&gt;&lt;td&gt;63303-1500&lt;/td&gt;&lt;td&gt;Sign, plastic panel, type 8 sheeting&lt;/td&gt;&lt;td&gt;Each&lt;/td&gt;&lt;td&gt;SIGN, PLASTIC PANEL, TYPE 8 SHEETING&lt;/td&gt;&lt;td&gt;EACH&lt;/td&gt;&lt;td&gt;0&lt;/td&gt;&lt;td&gt;3&lt;/td&gt;&lt;td&gt;N&lt;/td&gt;&lt;td&gt; &lt;/td&gt;&lt;td&gt;&lt;/td&gt;&lt;/tr&gt;</v>
      </c>
      <c r="Q3321" s="106" t="str">
        <f>IF(PayItems[[#This Row],[Date Added / Modified]]&gt;0,TEXT(PayItems[[#This Row],[Date Added / Modified]],"m/d/yyy"),"")</f>
        <v/>
      </c>
    </row>
    <row r="3322" spans="1:17" x14ac:dyDescent="0.2">
      <c r="A3322" s="6" t="s">
        <v>7085</v>
      </c>
      <c r="B3322" s="6" t="s">
        <v>7086</v>
      </c>
      <c r="C3322" s="6" t="s">
        <v>6</v>
      </c>
      <c r="D3322" s="6" t="s">
        <v>7087</v>
      </c>
      <c r="E3322" s="8" t="s">
        <v>59</v>
      </c>
      <c r="F3322" s="8">
        <v>0</v>
      </c>
      <c r="G3322" s="8">
        <v>3</v>
      </c>
      <c r="H3322" s="6" t="s">
        <v>344</v>
      </c>
      <c r="I3322" s="176" t="s">
        <v>11389</v>
      </c>
      <c r="J3322" s="176" t="s">
        <v>11389</v>
      </c>
      <c r="K3322" s="176" t="s">
        <v>11388</v>
      </c>
      <c r="L3322" s="8">
        <v>14</v>
      </c>
      <c r="M3322" s="116"/>
      <c r="P33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&lt;tr&gt;&lt;td&gt;63303-1600&lt;/td&gt;&lt;td&gt;Sign, plastic panel, type 9 sheeting&lt;/td&gt;&lt;td&gt;Each&lt;/td&gt;&lt;td&gt;SIGN, PLASTIC PANEL, TYPE 9 SHEETING&lt;/td&gt;&lt;td&gt;EACH&lt;/td&gt;&lt;td&gt;0&lt;/td&gt;&lt;td&gt;3&lt;/td&gt;&lt;td&gt;N&lt;/td&gt;&lt;td&gt; &lt;/td&gt;&lt;td&gt;&lt;/td&gt;&lt;/tr&gt;</v>
      </c>
      <c r="Q3322" s="106" t="str">
        <f>IF(PayItems[[#This Row],[Date Added / Modified]]&gt;0,TEXT(PayItems[[#This Row],[Date Added / Modified]],"m/d/yyy"),"")</f>
        <v/>
      </c>
    </row>
    <row r="3323" spans="1:17" x14ac:dyDescent="0.2">
      <c r="A3323" s="6" t="s">
        <v>7088</v>
      </c>
      <c r="B3323" s="8" t="s">
        <v>7089</v>
      </c>
      <c r="C3323" s="6" t="s">
        <v>109</v>
      </c>
      <c r="D3323" s="8" t="s">
        <v>7090</v>
      </c>
      <c r="E3323" s="8" t="s">
        <v>56</v>
      </c>
      <c r="F3323" s="8">
        <v>0</v>
      </c>
      <c r="G3323" s="8">
        <v>3</v>
      </c>
      <c r="H3323" s="6" t="s">
        <v>344</v>
      </c>
      <c r="I3323" s="176" t="s">
        <v>11389</v>
      </c>
      <c r="J3323" s="176" t="s">
        <v>11389</v>
      </c>
      <c r="K3323" s="176" t="s">
        <v>11388</v>
      </c>
      <c r="L3323" s="8">
        <v>14</v>
      </c>
      <c r="M3323" s="116"/>
      <c r="P33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&lt;tr&gt;&lt;td&gt;63304-0100&lt;/td&gt;&lt;td&gt;Signs, steel panels, type 3 sheeting&lt;/td&gt;&lt;td&gt;m2&lt;/td&gt;&lt;td&gt;SIGNS, STEEL PANELS, TYPE 3 SHEETING&lt;/td&gt;&lt;td&gt;SQFT&lt;/td&gt;&lt;td&gt;0&lt;/td&gt;&lt;td&gt;3&lt;/td&gt;&lt;td&gt;N&lt;/td&gt;&lt;td&gt; &lt;/td&gt;&lt;td&gt;&lt;/td&gt;&lt;/tr&gt;</v>
      </c>
      <c r="Q3323" s="106" t="str">
        <f>IF(PayItems[[#This Row],[Date Added / Modified]]&gt;0,TEXT(PayItems[[#This Row],[Date Added / Modified]],"m/d/yyy"),"")</f>
        <v/>
      </c>
    </row>
    <row r="3324" spans="1:17" x14ac:dyDescent="0.2">
      <c r="A3324" s="6" t="s">
        <v>7091</v>
      </c>
      <c r="B3324" s="8" t="s">
        <v>7092</v>
      </c>
      <c r="C3324" s="6" t="s">
        <v>109</v>
      </c>
      <c r="D3324" s="8" t="s">
        <v>7093</v>
      </c>
      <c r="E3324" s="8" t="s">
        <v>56</v>
      </c>
      <c r="F3324" s="8">
        <v>0</v>
      </c>
      <c r="G3324" s="8">
        <v>3</v>
      </c>
      <c r="H3324" s="6" t="s">
        <v>344</v>
      </c>
      <c r="I3324" s="176" t="s">
        <v>11389</v>
      </c>
      <c r="J3324" s="176" t="s">
        <v>11389</v>
      </c>
      <c r="K3324" s="176" t="s">
        <v>11388</v>
      </c>
      <c r="L3324" s="8">
        <v>14</v>
      </c>
      <c r="M3324" s="116"/>
      <c r="P33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&lt;tr&gt;&lt;td&gt;63304-0300&lt;/td&gt;&lt;td&gt;Signs, steel panels, type 8 sheeting&lt;/td&gt;&lt;td&gt;m2&lt;/td&gt;&lt;td&gt;SIGNS, STEEL PANELS, TYPE 8 SHEETING&lt;/td&gt;&lt;td&gt;SQFT&lt;/td&gt;&lt;td&gt;0&lt;/td&gt;&lt;td&gt;3&lt;/td&gt;&lt;td&gt;N&lt;/td&gt;&lt;td&gt; &lt;/td&gt;&lt;td&gt;&lt;/td&gt;&lt;/tr&gt;</v>
      </c>
      <c r="Q3324" s="106" t="str">
        <f>IF(PayItems[[#This Row],[Date Added / Modified]]&gt;0,TEXT(PayItems[[#This Row],[Date Added / Modified]],"m/d/yyy"),"")</f>
        <v/>
      </c>
    </row>
    <row r="3325" spans="1:17" x14ac:dyDescent="0.2">
      <c r="A3325" s="6" t="s">
        <v>7094</v>
      </c>
      <c r="B3325" s="8" t="s">
        <v>7095</v>
      </c>
      <c r="C3325" s="6" t="s">
        <v>109</v>
      </c>
      <c r="D3325" s="8" t="s">
        <v>7096</v>
      </c>
      <c r="E3325" s="8" t="s">
        <v>56</v>
      </c>
      <c r="F3325" s="8">
        <v>0</v>
      </c>
      <c r="G3325" s="8">
        <v>3</v>
      </c>
      <c r="H3325" s="6" t="s">
        <v>344</v>
      </c>
      <c r="I3325" s="176" t="s">
        <v>11389</v>
      </c>
      <c r="J3325" s="176" t="s">
        <v>11389</v>
      </c>
      <c r="K3325" s="176" t="s">
        <v>11388</v>
      </c>
      <c r="L3325" s="8">
        <v>14</v>
      </c>
      <c r="M3325" s="116"/>
      <c r="P33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&lt;tr&gt;&lt;td&gt;63304-0400&lt;/td&gt;&lt;td&gt;Signs, steel panels, type 9 sheeting&lt;/td&gt;&lt;td&gt;m2&lt;/td&gt;&lt;td&gt;SIGNS, STEEL PANELS, TYPE 9 SHEETING&lt;/td&gt;&lt;td&gt;SQFT&lt;/td&gt;&lt;td&gt;0&lt;/td&gt;&lt;td&gt;3&lt;/td&gt;&lt;td&gt;N&lt;/td&gt;&lt;td&gt; &lt;/td&gt;&lt;td&gt;&lt;/td&gt;&lt;/tr&gt;</v>
      </c>
      <c r="Q3325" s="106" t="str">
        <f>IF(PayItems[[#This Row],[Date Added / Modified]]&gt;0,TEXT(PayItems[[#This Row],[Date Added / Modified]],"m/d/yyy"),"")</f>
        <v/>
      </c>
    </row>
    <row r="3326" spans="1:17" x14ac:dyDescent="0.2">
      <c r="A3326" s="6" t="s">
        <v>7097</v>
      </c>
      <c r="B3326" s="8" t="s">
        <v>7098</v>
      </c>
      <c r="C3326" s="6" t="s">
        <v>109</v>
      </c>
      <c r="D3326" s="8" t="s">
        <v>7099</v>
      </c>
      <c r="E3326" s="8" t="s">
        <v>56</v>
      </c>
      <c r="F3326" s="8">
        <v>0</v>
      </c>
      <c r="G3326" s="8">
        <v>3</v>
      </c>
      <c r="H3326" s="6" t="s">
        <v>344</v>
      </c>
      <c r="I3326" s="176" t="s">
        <v>11389</v>
      </c>
      <c r="J3326" s="176" t="s">
        <v>11389</v>
      </c>
      <c r="K3326" s="176" t="s">
        <v>11388</v>
      </c>
      <c r="L3326" s="8">
        <v>14</v>
      </c>
      <c r="M3326" s="116"/>
      <c r="P33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&lt;tr&gt;&lt;td&gt;63304-0500&lt;/td&gt;&lt;td&gt;Signs, plywood panels, type 3 sheeting&lt;/td&gt;&lt;td&gt;m2&lt;/td&gt;&lt;td&gt;SIGNS, PLYWOOD PANELS, TYPE 3 SHEETING&lt;/td&gt;&lt;td&gt;SQFT&lt;/td&gt;&lt;td&gt;0&lt;/td&gt;&lt;td&gt;3&lt;/td&gt;&lt;td&gt;N&lt;/td&gt;&lt;td&gt; &lt;/td&gt;&lt;td&gt;&lt;/td&gt;&lt;/tr&gt;</v>
      </c>
      <c r="Q3326" s="106" t="str">
        <f>IF(PayItems[[#This Row],[Date Added / Modified]]&gt;0,TEXT(PayItems[[#This Row],[Date Added / Modified]],"m/d/yyy"),"")</f>
        <v/>
      </c>
    </row>
    <row r="3327" spans="1:17" x14ac:dyDescent="0.2">
      <c r="A3327" s="6" t="s">
        <v>7100</v>
      </c>
      <c r="B3327" s="8" t="s">
        <v>7101</v>
      </c>
      <c r="C3327" s="6" t="s">
        <v>109</v>
      </c>
      <c r="D3327" s="8" t="s">
        <v>7102</v>
      </c>
      <c r="E3327" s="8" t="s">
        <v>56</v>
      </c>
      <c r="F3327" s="8">
        <v>0</v>
      </c>
      <c r="G3327" s="8">
        <v>3</v>
      </c>
      <c r="H3327" s="6" t="s">
        <v>344</v>
      </c>
      <c r="I3327" s="176" t="s">
        <v>11389</v>
      </c>
      <c r="J3327" s="176" t="s">
        <v>11389</v>
      </c>
      <c r="K3327" s="176" t="s">
        <v>11388</v>
      </c>
      <c r="L3327" s="8">
        <v>14</v>
      </c>
      <c r="M3327" s="116"/>
      <c r="P33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&lt;tr&gt;&lt;td&gt;63304-0700&lt;/td&gt;&lt;td&gt;Signs, plywood panels, type 8 sheeting&lt;/td&gt;&lt;td&gt;m2&lt;/td&gt;&lt;td&gt;SIGNS, PLYWOOD PANELS, TYPE 8 SHEETING&lt;/td&gt;&lt;td&gt;SQFT&lt;/td&gt;&lt;td&gt;0&lt;/td&gt;&lt;td&gt;3&lt;/td&gt;&lt;td&gt;N&lt;/td&gt;&lt;td&gt; &lt;/td&gt;&lt;td&gt;&lt;/td&gt;&lt;/tr&gt;</v>
      </c>
      <c r="Q3327" s="106" t="str">
        <f>IF(PayItems[[#This Row],[Date Added / Modified]]&gt;0,TEXT(PayItems[[#This Row],[Date Added / Modified]],"m/d/yyy"),"")</f>
        <v/>
      </c>
    </row>
    <row r="3328" spans="1:17" x14ac:dyDescent="0.2">
      <c r="A3328" s="6" t="s">
        <v>7103</v>
      </c>
      <c r="B3328" s="8" t="s">
        <v>7104</v>
      </c>
      <c r="C3328" s="6" t="s">
        <v>109</v>
      </c>
      <c r="D3328" s="8" t="s">
        <v>7105</v>
      </c>
      <c r="E3328" s="8" t="s">
        <v>56</v>
      </c>
      <c r="F3328" s="8">
        <v>0</v>
      </c>
      <c r="G3328" s="8">
        <v>3</v>
      </c>
      <c r="H3328" s="6" t="s">
        <v>344</v>
      </c>
      <c r="I3328" s="176" t="s">
        <v>11389</v>
      </c>
      <c r="J3328" s="176" t="s">
        <v>11389</v>
      </c>
      <c r="K3328" s="176" t="s">
        <v>11388</v>
      </c>
      <c r="L3328" s="8">
        <v>14</v>
      </c>
      <c r="M3328" s="116"/>
      <c r="P33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&lt;tr&gt;&lt;td&gt;63304-0800&lt;/td&gt;&lt;td&gt;Signs, plywood panels, type 9 sheeting&lt;/td&gt;&lt;td&gt;m2&lt;/td&gt;&lt;td&gt;SIGNS, PLYWOOD PANELS, TYPE 9 SHEETING&lt;/td&gt;&lt;td&gt;SQFT&lt;/td&gt;&lt;td&gt;0&lt;/td&gt;&lt;td&gt;3&lt;/td&gt;&lt;td&gt;N&lt;/td&gt;&lt;td&gt; &lt;/td&gt;&lt;td&gt;&lt;/td&gt;&lt;/tr&gt;</v>
      </c>
      <c r="Q3328" s="106" t="str">
        <f>IF(PayItems[[#This Row],[Date Added / Modified]]&gt;0,TEXT(PayItems[[#This Row],[Date Added / Modified]],"m/d/yyy"),"")</f>
        <v/>
      </c>
    </row>
    <row r="3329" spans="1:17" x14ac:dyDescent="0.2">
      <c r="A3329" s="6" t="s">
        <v>7106</v>
      </c>
      <c r="B3329" s="8" t="s">
        <v>7107</v>
      </c>
      <c r="C3329" s="6" t="s">
        <v>109</v>
      </c>
      <c r="D3329" s="8" t="s">
        <v>7108</v>
      </c>
      <c r="E3329" s="8" t="s">
        <v>56</v>
      </c>
      <c r="F3329" s="8">
        <v>0</v>
      </c>
      <c r="G3329" s="8">
        <v>3</v>
      </c>
      <c r="H3329" s="6" t="s">
        <v>344</v>
      </c>
      <c r="I3329" s="176" t="s">
        <v>11389</v>
      </c>
      <c r="J3329" s="176" t="s">
        <v>11389</v>
      </c>
      <c r="K3329" s="176" t="s">
        <v>11388</v>
      </c>
      <c r="L3329" s="8">
        <v>14</v>
      </c>
      <c r="M3329" s="116"/>
      <c r="P33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&lt;tr&gt;&lt;td&gt;63304-0900&lt;/td&gt;&lt;td&gt;Signs, aluminum panels, type 3 sheeting&lt;/td&gt;&lt;td&gt;m2&lt;/td&gt;&lt;td&gt;SIGNS, ALUMINUM PANELS, TYPE 3 SHEETING&lt;/td&gt;&lt;td&gt;SQFT&lt;/td&gt;&lt;td&gt;0&lt;/td&gt;&lt;td&gt;3&lt;/td&gt;&lt;td&gt;N&lt;/td&gt;&lt;td&gt; &lt;/td&gt;&lt;td&gt;&lt;/td&gt;&lt;/tr&gt;</v>
      </c>
      <c r="Q3329" s="106" t="str">
        <f>IF(PayItems[[#This Row],[Date Added / Modified]]&gt;0,TEXT(PayItems[[#This Row],[Date Added / Modified]],"m/d/yyy"),"")</f>
        <v/>
      </c>
    </row>
    <row r="3330" spans="1:17" x14ac:dyDescent="0.2">
      <c r="A3330" s="6" t="s">
        <v>7109</v>
      </c>
      <c r="B3330" s="8" t="s">
        <v>7110</v>
      </c>
      <c r="C3330" s="6" t="s">
        <v>109</v>
      </c>
      <c r="D3330" s="8" t="s">
        <v>7111</v>
      </c>
      <c r="E3330" s="8" t="s">
        <v>56</v>
      </c>
      <c r="F3330" s="8">
        <v>0</v>
      </c>
      <c r="G3330" s="8">
        <v>3</v>
      </c>
      <c r="H3330" s="6" t="s">
        <v>344</v>
      </c>
      <c r="I3330" s="176" t="s">
        <v>11389</v>
      </c>
      <c r="J3330" s="176" t="s">
        <v>11389</v>
      </c>
      <c r="K3330" s="176" t="s">
        <v>11388</v>
      </c>
      <c r="L3330" s="8">
        <v>14</v>
      </c>
      <c r="M3330" s="116"/>
      <c r="P33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&lt;tr&gt;&lt;td&gt;63304-1100&lt;/td&gt;&lt;td&gt;Signs, aluminum panels, type 8 sheeting&lt;/td&gt;&lt;td&gt;m2&lt;/td&gt;&lt;td&gt;SIGNS, ALUMINUM PANELS, TYPE 8 SHEETING&lt;/td&gt;&lt;td&gt;SQFT&lt;/td&gt;&lt;td&gt;0&lt;/td&gt;&lt;td&gt;3&lt;/td&gt;&lt;td&gt;N&lt;/td&gt;&lt;td&gt; &lt;/td&gt;&lt;td&gt;&lt;/td&gt;&lt;/tr&gt;</v>
      </c>
      <c r="Q3330" s="106" t="str">
        <f>IF(PayItems[[#This Row],[Date Added / Modified]]&gt;0,TEXT(PayItems[[#This Row],[Date Added / Modified]],"m/d/yyy"),"")</f>
        <v/>
      </c>
    </row>
    <row r="3331" spans="1:17" x14ac:dyDescent="0.2">
      <c r="A3331" s="6" t="s">
        <v>7112</v>
      </c>
      <c r="B3331" s="8" t="s">
        <v>7113</v>
      </c>
      <c r="C3331" s="6" t="s">
        <v>109</v>
      </c>
      <c r="D3331" s="8" t="s">
        <v>7114</v>
      </c>
      <c r="E3331" s="8" t="s">
        <v>56</v>
      </c>
      <c r="F3331" s="8">
        <v>0</v>
      </c>
      <c r="G3331" s="8">
        <v>3</v>
      </c>
      <c r="H3331" s="6" t="s">
        <v>344</v>
      </c>
      <c r="I3331" s="176" t="s">
        <v>11389</v>
      </c>
      <c r="J3331" s="176" t="s">
        <v>11389</v>
      </c>
      <c r="K3331" s="176" t="s">
        <v>11388</v>
      </c>
      <c r="L3331" s="8">
        <v>14</v>
      </c>
      <c r="M3331" s="116"/>
      <c r="P33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&lt;tr&gt;&lt;td&gt;63304-1200&lt;/td&gt;&lt;td&gt;Signs, aluminum panels, type 9 sheeting&lt;/td&gt;&lt;td&gt;m2&lt;/td&gt;&lt;td&gt;SIGNS, ALUMINUM PANELS, TYPE 9 SHEETING&lt;/td&gt;&lt;td&gt;SQFT&lt;/td&gt;&lt;td&gt;0&lt;/td&gt;&lt;td&gt;3&lt;/td&gt;&lt;td&gt;N&lt;/td&gt;&lt;td&gt; &lt;/td&gt;&lt;td&gt;&lt;/td&gt;&lt;/tr&gt;</v>
      </c>
      <c r="Q3331" s="106" t="str">
        <f>IF(PayItems[[#This Row],[Date Added / Modified]]&gt;0,TEXT(PayItems[[#This Row],[Date Added / Modified]],"m/d/yyy"),"")</f>
        <v/>
      </c>
    </row>
    <row r="3332" spans="1:17" x14ac:dyDescent="0.2">
      <c r="A3332" s="6" t="s">
        <v>7115</v>
      </c>
      <c r="B3332" s="6" t="s">
        <v>7116</v>
      </c>
      <c r="C3332" s="6" t="s">
        <v>109</v>
      </c>
      <c r="D3332" s="6" t="s">
        <v>7117</v>
      </c>
      <c r="E3332" s="8" t="s">
        <v>56</v>
      </c>
      <c r="F3332" s="8">
        <v>0</v>
      </c>
      <c r="G3332" s="8">
        <v>3</v>
      </c>
      <c r="H3332" s="6" t="s">
        <v>344</v>
      </c>
      <c r="I3332" s="176" t="s">
        <v>11389</v>
      </c>
      <c r="J3332" s="176" t="s">
        <v>11389</v>
      </c>
      <c r="K3332" s="176" t="s">
        <v>11388</v>
      </c>
      <c r="L3332" s="8">
        <v>14</v>
      </c>
      <c r="M3332" s="116"/>
      <c r="P33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&lt;tr&gt;&lt;td&gt;63304-1300&lt;/td&gt;&lt;td&gt;Signs, plastic panels, type 3 sheeting&lt;/td&gt;&lt;td&gt;m2&lt;/td&gt;&lt;td&gt;SIGNS, PLASTIC PANELS, TYPE 3 SHEETING&lt;/td&gt;&lt;td&gt;SQFT&lt;/td&gt;&lt;td&gt;0&lt;/td&gt;&lt;td&gt;3&lt;/td&gt;&lt;td&gt;N&lt;/td&gt;&lt;td&gt; &lt;/td&gt;&lt;td&gt;&lt;/td&gt;&lt;/tr&gt;</v>
      </c>
      <c r="Q3332" s="106" t="str">
        <f>IF(PayItems[[#This Row],[Date Added / Modified]]&gt;0,TEXT(PayItems[[#This Row],[Date Added / Modified]],"m/d/yyy"),"")</f>
        <v/>
      </c>
    </row>
    <row r="3333" spans="1:17" x14ac:dyDescent="0.2">
      <c r="A3333" s="6" t="s">
        <v>7118</v>
      </c>
      <c r="B3333" s="6" t="s">
        <v>7119</v>
      </c>
      <c r="C3333" s="6" t="s">
        <v>109</v>
      </c>
      <c r="D3333" s="6" t="s">
        <v>7120</v>
      </c>
      <c r="E3333" s="8" t="s">
        <v>56</v>
      </c>
      <c r="F3333" s="8">
        <v>0</v>
      </c>
      <c r="G3333" s="8">
        <v>3</v>
      </c>
      <c r="H3333" s="6" t="s">
        <v>344</v>
      </c>
      <c r="I3333" s="176" t="s">
        <v>11389</v>
      </c>
      <c r="J3333" s="176" t="s">
        <v>11389</v>
      </c>
      <c r="K3333" s="176" t="s">
        <v>11388</v>
      </c>
      <c r="L3333" s="8">
        <v>14</v>
      </c>
      <c r="M3333" s="116"/>
      <c r="P33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&lt;tr&gt;&lt;td&gt;63304-1500&lt;/td&gt;&lt;td&gt;Signs, plastic panels, type 8 sheeting&lt;/td&gt;&lt;td&gt;m2&lt;/td&gt;&lt;td&gt;SIGNS, PLASTIC PANELS, TYPE 8 SHEETING&lt;/td&gt;&lt;td&gt;SQFT&lt;/td&gt;&lt;td&gt;0&lt;/td&gt;&lt;td&gt;3&lt;/td&gt;&lt;td&gt;N&lt;/td&gt;&lt;td&gt; &lt;/td&gt;&lt;td&gt;&lt;/td&gt;&lt;/tr&gt;</v>
      </c>
      <c r="Q3333" s="106" t="str">
        <f>IF(PayItems[[#This Row],[Date Added / Modified]]&gt;0,TEXT(PayItems[[#This Row],[Date Added / Modified]],"m/d/yyy"),"")</f>
        <v/>
      </c>
    </row>
    <row r="3334" spans="1:17" x14ac:dyDescent="0.2">
      <c r="A3334" s="6" t="s">
        <v>7121</v>
      </c>
      <c r="B3334" s="6" t="s">
        <v>7122</v>
      </c>
      <c r="C3334" s="6" t="s">
        <v>109</v>
      </c>
      <c r="D3334" s="6" t="s">
        <v>7123</v>
      </c>
      <c r="E3334" s="8" t="s">
        <v>56</v>
      </c>
      <c r="F3334" s="8">
        <v>0</v>
      </c>
      <c r="G3334" s="8">
        <v>3</v>
      </c>
      <c r="H3334" s="6" t="s">
        <v>344</v>
      </c>
      <c r="I3334" s="176" t="s">
        <v>11389</v>
      </c>
      <c r="J3334" s="176" t="s">
        <v>11389</v>
      </c>
      <c r="K3334" s="176" t="s">
        <v>11388</v>
      </c>
      <c r="L3334" s="8">
        <v>14</v>
      </c>
      <c r="M3334" s="116"/>
      <c r="P33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&lt;tr&gt;&lt;td&gt;63304-1600&lt;/td&gt;&lt;td&gt;Signs, plastic panels, type 9 sheeting&lt;/td&gt;&lt;td&gt;m2&lt;/td&gt;&lt;td&gt;SIGNS, PLASTIC PANELS, TYPE 9 SHEETING&lt;/td&gt;&lt;td&gt;SQFT&lt;/td&gt;&lt;td&gt;0&lt;/td&gt;&lt;td&gt;3&lt;/td&gt;&lt;td&gt;N&lt;/td&gt;&lt;td&gt; &lt;/td&gt;&lt;td&gt;&lt;/td&gt;&lt;/tr&gt;</v>
      </c>
      <c r="Q3334" s="106" t="str">
        <f>IF(PayItems[[#This Row],[Date Added / Modified]]&gt;0,TEXT(PayItems[[#This Row],[Date Added / Modified]],"m/d/yyy"),"")</f>
        <v/>
      </c>
    </row>
    <row r="3335" spans="1:17" x14ac:dyDescent="0.2">
      <c r="A3335" s="6" t="s">
        <v>7124</v>
      </c>
      <c r="B3335" s="6" t="s">
        <v>7125</v>
      </c>
      <c r="C3335" s="6" t="s">
        <v>110</v>
      </c>
      <c r="D3335" s="6" t="s">
        <v>7126</v>
      </c>
      <c r="E3335" s="8" t="s">
        <v>63</v>
      </c>
      <c r="F3335" s="8">
        <v>0</v>
      </c>
      <c r="G3335" s="8">
        <v>3</v>
      </c>
      <c r="H3335" s="6" t="s">
        <v>344</v>
      </c>
      <c r="I3335" s="176" t="s">
        <v>11389</v>
      </c>
      <c r="J3335" s="176" t="s">
        <v>11389</v>
      </c>
      <c r="K3335" s="176" t="s">
        <v>11388</v>
      </c>
      <c r="L3335" s="8">
        <v>14</v>
      </c>
      <c r="M3335" s="116"/>
      <c r="P33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&lt;tr&gt;&lt;td&gt;63305-0100&lt;/td&gt;&lt;td&gt;Posts, steel, U-channel&lt;/td&gt;&lt;td&gt;m&lt;/td&gt;&lt;td&gt;POSTS, STEEL, U-CHANNEL&lt;/td&gt;&lt;td&gt;LNFT&lt;/td&gt;&lt;td&gt;0&lt;/td&gt;&lt;td&gt;3&lt;/td&gt;&lt;td&gt;N&lt;/td&gt;&lt;td&gt; &lt;/td&gt;&lt;td&gt;&lt;/td&gt;&lt;/tr&gt;</v>
      </c>
      <c r="Q3335" s="106" t="str">
        <f>IF(PayItems[[#This Row],[Date Added / Modified]]&gt;0,TEXT(PayItems[[#This Row],[Date Added / Modified]],"m/d/yyy"),"")</f>
        <v/>
      </c>
    </row>
    <row r="3336" spans="1:17" x14ac:dyDescent="0.2">
      <c r="A3336" s="6" t="s">
        <v>7127</v>
      </c>
      <c r="B3336" s="6" t="s">
        <v>7128</v>
      </c>
      <c r="C3336" s="6" t="s">
        <v>110</v>
      </c>
      <c r="D3336" s="6" t="s">
        <v>7129</v>
      </c>
      <c r="E3336" s="8" t="s">
        <v>63</v>
      </c>
      <c r="F3336" s="8">
        <v>0</v>
      </c>
      <c r="G3336" s="8">
        <v>3</v>
      </c>
      <c r="H3336" s="6" t="s">
        <v>344</v>
      </c>
      <c r="I3336" s="176" t="s">
        <v>11389</v>
      </c>
      <c r="J3336" s="176" t="s">
        <v>11389</v>
      </c>
      <c r="K3336" s="176" t="s">
        <v>11388</v>
      </c>
      <c r="L3336" s="8">
        <v>14</v>
      </c>
      <c r="M3336" s="116"/>
      <c r="P33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&lt;tr&gt;&lt;td&gt;63305-0200&lt;/td&gt;&lt;td&gt;Posts, steel, 50mm diameter&lt;/td&gt;&lt;td&gt;m&lt;/td&gt;&lt;td&gt;POSTS, STEEL, 2-INCH DIAMETER&lt;/td&gt;&lt;td&gt;LNFT&lt;/td&gt;&lt;td&gt;0&lt;/td&gt;&lt;td&gt;3&lt;/td&gt;&lt;td&gt;N&lt;/td&gt;&lt;td&gt; &lt;/td&gt;&lt;td&gt;&lt;/td&gt;&lt;/tr&gt;</v>
      </c>
      <c r="Q3336" s="106" t="str">
        <f>IF(PayItems[[#This Row],[Date Added / Modified]]&gt;0,TEXT(PayItems[[#This Row],[Date Added / Modified]],"m/d/yyy"),"")</f>
        <v/>
      </c>
    </row>
    <row r="3337" spans="1:17" x14ac:dyDescent="0.2">
      <c r="A3337" s="6" t="s">
        <v>7130</v>
      </c>
      <c r="B3337" s="6" t="s">
        <v>7131</v>
      </c>
      <c r="C3337" s="6" t="s">
        <v>110</v>
      </c>
      <c r="D3337" s="6" t="s">
        <v>7132</v>
      </c>
      <c r="E3337" s="8" t="s">
        <v>63</v>
      </c>
      <c r="F3337" s="8">
        <v>0</v>
      </c>
      <c r="G3337" s="8">
        <v>3</v>
      </c>
      <c r="H3337" s="6" t="s">
        <v>344</v>
      </c>
      <c r="I3337" s="176" t="s">
        <v>11389</v>
      </c>
      <c r="J3337" s="176" t="s">
        <v>11389</v>
      </c>
      <c r="K3337" s="176" t="s">
        <v>11388</v>
      </c>
      <c r="L3337" s="8">
        <v>14</v>
      </c>
      <c r="M3337" s="116"/>
      <c r="P33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&lt;tr&gt;&lt;td&gt;63305-0300&lt;/td&gt;&lt;td&gt;Posts, steel, 100mm diameter&lt;/td&gt;&lt;td&gt;m&lt;/td&gt;&lt;td&gt;POSTS, STEEL, 4-INCH DIAMETER&lt;/td&gt;&lt;td&gt;LNFT&lt;/td&gt;&lt;td&gt;0&lt;/td&gt;&lt;td&gt;3&lt;/td&gt;&lt;td&gt;N&lt;/td&gt;&lt;td&gt; &lt;/td&gt;&lt;td&gt;&lt;/td&gt;&lt;/tr&gt;</v>
      </c>
      <c r="Q3337" s="106" t="str">
        <f>IF(PayItems[[#This Row],[Date Added / Modified]]&gt;0,TEXT(PayItems[[#This Row],[Date Added / Modified]],"m/d/yyy"),"")</f>
        <v/>
      </c>
    </row>
    <row r="3338" spans="1:17" x14ac:dyDescent="0.2">
      <c r="A3338" s="6" t="s">
        <v>7133</v>
      </c>
      <c r="B3338" s="6" t="s">
        <v>7134</v>
      </c>
      <c r="C3338" s="6" t="s">
        <v>110</v>
      </c>
      <c r="D3338" s="6" t="s">
        <v>7135</v>
      </c>
      <c r="E3338" s="8" t="s">
        <v>63</v>
      </c>
      <c r="F3338" s="8">
        <v>0</v>
      </c>
      <c r="G3338" s="8">
        <v>3</v>
      </c>
      <c r="H3338" s="6" t="s">
        <v>344</v>
      </c>
      <c r="I3338" s="176" t="s">
        <v>11389</v>
      </c>
      <c r="J3338" s="176" t="s">
        <v>11389</v>
      </c>
      <c r="K3338" s="176" t="s">
        <v>11388</v>
      </c>
      <c r="L3338" s="8">
        <v>14</v>
      </c>
      <c r="M3338" s="116"/>
      <c r="P33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&lt;tr&gt;&lt;td&gt;63305-0400&lt;/td&gt;&lt;td&gt;Posts, steel, 50mm x 50mm&lt;/td&gt;&lt;td&gt;m&lt;/td&gt;&lt;td&gt;POSTS, STEEL, 2-INCH X 2-INCH&lt;/td&gt;&lt;td&gt;LNFT&lt;/td&gt;&lt;td&gt;0&lt;/td&gt;&lt;td&gt;3&lt;/td&gt;&lt;td&gt;N&lt;/td&gt;&lt;td&gt; &lt;/td&gt;&lt;td&gt;&lt;/td&gt;&lt;/tr&gt;</v>
      </c>
      <c r="Q3338" s="106" t="str">
        <f>IF(PayItems[[#This Row],[Date Added / Modified]]&gt;0,TEXT(PayItems[[#This Row],[Date Added / Modified]],"m/d/yyy"),"")</f>
        <v/>
      </c>
    </row>
    <row r="3339" spans="1:17" x14ac:dyDescent="0.2">
      <c r="A3339" s="6" t="s">
        <v>7136</v>
      </c>
      <c r="B3339" s="6" t="s">
        <v>7137</v>
      </c>
      <c r="C3339" s="6" t="s">
        <v>110</v>
      </c>
      <c r="D3339" s="6" t="s">
        <v>7138</v>
      </c>
      <c r="E3339" s="8" t="s">
        <v>63</v>
      </c>
      <c r="F3339" s="8">
        <v>0</v>
      </c>
      <c r="G3339" s="8">
        <v>3</v>
      </c>
      <c r="H3339" s="6" t="s">
        <v>344</v>
      </c>
      <c r="I3339" s="176" t="s">
        <v>11389</v>
      </c>
      <c r="J3339" s="176" t="s">
        <v>11389</v>
      </c>
      <c r="K3339" s="176" t="s">
        <v>11388</v>
      </c>
      <c r="L3339" s="8">
        <v>14</v>
      </c>
      <c r="M3339" s="116"/>
      <c r="P33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&lt;tr&gt;&lt;td&gt;63305-0500&lt;/td&gt;&lt;td&gt;Posts, steel, 75mm x 100mm&lt;/td&gt;&lt;td&gt;m&lt;/td&gt;&lt;td&gt;POSTS, STEEL, 3-INCH X 4-INCH&lt;/td&gt;&lt;td&gt;LNFT&lt;/td&gt;&lt;td&gt;0&lt;/td&gt;&lt;td&gt;3&lt;/td&gt;&lt;td&gt;N&lt;/td&gt;&lt;td&gt; &lt;/td&gt;&lt;td&gt;&lt;/td&gt;&lt;/tr&gt;</v>
      </c>
      <c r="Q3339" s="106" t="str">
        <f>IF(PayItems[[#This Row],[Date Added / Modified]]&gt;0,TEXT(PayItems[[#This Row],[Date Added / Modified]],"m/d/yyy"),"")</f>
        <v/>
      </c>
    </row>
    <row r="3340" spans="1:17" x14ac:dyDescent="0.2">
      <c r="A3340" s="6" t="s">
        <v>7139</v>
      </c>
      <c r="B3340" s="6" t="s">
        <v>7140</v>
      </c>
      <c r="C3340" s="6" t="s">
        <v>110</v>
      </c>
      <c r="D3340" s="6" t="s">
        <v>7141</v>
      </c>
      <c r="E3340" s="8" t="s">
        <v>63</v>
      </c>
      <c r="F3340" s="8">
        <v>0</v>
      </c>
      <c r="G3340" s="8">
        <v>3</v>
      </c>
      <c r="H3340" s="6" t="s">
        <v>344</v>
      </c>
      <c r="I3340" s="176" t="s">
        <v>11389</v>
      </c>
      <c r="J3340" s="176" t="s">
        <v>11389</v>
      </c>
      <c r="K3340" s="176" t="s">
        <v>11388</v>
      </c>
      <c r="L3340" s="8">
        <v>14</v>
      </c>
      <c r="M3340" s="116"/>
      <c r="P33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&lt;tr&gt;&lt;td&gt;63305-0600&lt;/td&gt;&lt;td&gt;Posts, steel, 100mm x 150mm&lt;/td&gt;&lt;td&gt;m&lt;/td&gt;&lt;td&gt;POSTS, STEEL, 4-INCH X 6-INCH&lt;/td&gt;&lt;td&gt;LNFT&lt;/td&gt;&lt;td&gt;0&lt;/td&gt;&lt;td&gt;3&lt;/td&gt;&lt;td&gt;N&lt;/td&gt;&lt;td&gt; &lt;/td&gt;&lt;td&gt;&lt;/td&gt;&lt;/tr&gt;</v>
      </c>
      <c r="Q3340" s="106" t="str">
        <f>IF(PayItems[[#This Row],[Date Added / Modified]]&gt;0,TEXT(PayItems[[#This Row],[Date Added / Modified]],"m/d/yyy"),"")</f>
        <v/>
      </c>
    </row>
    <row r="3341" spans="1:17" x14ac:dyDescent="0.2">
      <c r="A3341" s="6" t="s">
        <v>7142</v>
      </c>
      <c r="B3341" s="6" t="s">
        <v>7143</v>
      </c>
      <c r="C3341" s="6" t="s">
        <v>110</v>
      </c>
      <c r="D3341" s="6" t="s">
        <v>7144</v>
      </c>
      <c r="E3341" s="8" t="s">
        <v>63</v>
      </c>
      <c r="F3341" s="8">
        <v>0</v>
      </c>
      <c r="G3341" s="8">
        <v>3</v>
      </c>
      <c r="H3341" s="6" t="s">
        <v>344</v>
      </c>
      <c r="I3341" s="176" t="s">
        <v>11389</v>
      </c>
      <c r="J3341" s="176" t="s">
        <v>11389</v>
      </c>
      <c r="K3341" s="176" t="s">
        <v>11388</v>
      </c>
      <c r="L3341" s="8">
        <v>14</v>
      </c>
      <c r="M3341" s="116"/>
      <c r="P33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&lt;tr&gt;&lt;td&gt;63305-0700&lt;/td&gt;&lt;td&gt;Posts, steel, pipe&lt;/td&gt;&lt;td&gt;m&lt;/td&gt;&lt;td&gt;POSTS, STEEL, PIPE&lt;/td&gt;&lt;td&gt;LNFT&lt;/td&gt;&lt;td&gt;0&lt;/td&gt;&lt;td&gt;3&lt;/td&gt;&lt;td&gt;N&lt;/td&gt;&lt;td&gt; &lt;/td&gt;&lt;td&gt;&lt;/td&gt;&lt;/tr&gt;</v>
      </c>
      <c r="Q3341" s="106" t="str">
        <f>IF(PayItems[[#This Row],[Date Added / Modified]]&gt;0,TEXT(PayItems[[#This Row],[Date Added / Modified]],"m/d/yyy"),"")</f>
        <v/>
      </c>
    </row>
    <row r="3342" spans="1:17" x14ac:dyDescent="0.2">
      <c r="A3342" s="6" t="s">
        <v>7145</v>
      </c>
      <c r="B3342" s="6" t="s">
        <v>7146</v>
      </c>
      <c r="C3342" s="6" t="s">
        <v>110</v>
      </c>
      <c r="D3342" s="6" t="s">
        <v>7147</v>
      </c>
      <c r="E3342" s="8" t="s">
        <v>63</v>
      </c>
      <c r="F3342" s="8">
        <v>0</v>
      </c>
      <c r="G3342" s="8">
        <v>3</v>
      </c>
      <c r="H3342" s="6" t="s">
        <v>344</v>
      </c>
      <c r="I3342" s="176" t="s">
        <v>11389</v>
      </c>
      <c r="J3342" s="176" t="s">
        <v>11389</v>
      </c>
      <c r="K3342" s="176" t="s">
        <v>11388</v>
      </c>
      <c r="L3342" s="8">
        <v>14</v>
      </c>
      <c r="M3342" s="116"/>
      <c r="P33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&lt;tr&gt;&lt;td&gt;63305-0800&lt;/td&gt;&lt;td&gt;Posts, steel, w150 x 14&lt;/td&gt;&lt;td&gt;m&lt;/td&gt;&lt;td&gt;POSTS, STEEL, W6 X 9&lt;/td&gt;&lt;td&gt;LNFT&lt;/td&gt;&lt;td&gt;0&lt;/td&gt;&lt;td&gt;3&lt;/td&gt;&lt;td&gt;N&lt;/td&gt;&lt;td&gt; &lt;/td&gt;&lt;td&gt;&lt;/td&gt;&lt;/tr&gt;</v>
      </c>
      <c r="Q3342" s="106" t="str">
        <f>IF(PayItems[[#This Row],[Date Added / Modified]]&gt;0,TEXT(PayItems[[#This Row],[Date Added / Modified]],"m/d/yyy"),"")</f>
        <v/>
      </c>
    </row>
    <row r="3343" spans="1:17" x14ac:dyDescent="0.2">
      <c r="A3343" s="6" t="s">
        <v>7148</v>
      </c>
      <c r="B3343" s="6" t="s">
        <v>7149</v>
      </c>
      <c r="C3343" s="6" t="s">
        <v>110</v>
      </c>
      <c r="D3343" s="6" t="s">
        <v>7150</v>
      </c>
      <c r="E3343" s="8" t="s">
        <v>63</v>
      </c>
      <c r="F3343" s="8">
        <v>0</v>
      </c>
      <c r="G3343" s="8">
        <v>3</v>
      </c>
      <c r="H3343" s="6" t="s">
        <v>344</v>
      </c>
      <c r="I3343" s="176" t="s">
        <v>11389</v>
      </c>
      <c r="J3343" s="176" t="s">
        <v>11389</v>
      </c>
      <c r="K3343" s="176" t="s">
        <v>11388</v>
      </c>
      <c r="L3343" s="8">
        <v>14</v>
      </c>
      <c r="M3343" s="116"/>
      <c r="P33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&lt;tr&gt;&lt;td&gt;63305-0900&lt;/td&gt;&lt;td&gt;Posts, steel, w150 x 18&lt;/td&gt;&lt;td&gt;m&lt;/td&gt;&lt;td&gt;POSTS, STEEL, W6 X 12&lt;/td&gt;&lt;td&gt;LNFT&lt;/td&gt;&lt;td&gt;0&lt;/td&gt;&lt;td&gt;3&lt;/td&gt;&lt;td&gt;N&lt;/td&gt;&lt;td&gt; &lt;/td&gt;&lt;td&gt;&lt;/td&gt;&lt;/tr&gt;</v>
      </c>
      <c r="Q3343" s="106" t="str">
        <f>IF(PayItems[[#This Row],[Date Added / Modified]]&gt;0,TEXT(PayItems[[#This Row],[Date Added / Modified]],"m/d/yyy"),"")</f>
        <v/>
      </c>
    </row>
    <row r="3344" spans="1:17" x14ac:dyDescent="0.2">
      <c r="A3344" s="6" t="s">
        <v>7151</v>
      </c>
      <c r="B3344" s="6" t="s">
        <v>7152</v>
      </c>
      <c r="C3344" s="6" t="s">
        <v>110</v>
      </c>
      <c r="D3344" s="6" t="s">
        <v>7153</v>
      </c>
      <c r="E3344" s="8" t="s">
        <v>63</v>
      </c>
      <c r="F3344" s="8">
        <v>0</v>
      </c>
      <c r="G3344" s="8">
        <v>3</v>
      </c>
      <c r="H3344" s="6" t="s">
        <v>344</v>
      </c>
      <c r="I3344" s="176" t="s">
        <v>11389</v>
      </c>
      <c r="J3344" s="176" t="s">
        <v>11389</v>
      </c>
      <c r="K3344" s="176" t="s">
        <v>11388</v>
      </c>
      <c r="L3344" s="8">
        <v>14</v>
      </c>
      <c r="M3344" s="116"/>
      <c r="P33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&lt;tr&gt;&lt;td&gt;63305-1000&lt;/td&gt;&lt;td&gt;Posts, steel, w150 x 22&lt;/td&gt;&lt;td&gt;m&lt;/td&gt;&lt;td&gt;POSTS, STEEL, W6 X 15&lt;/td&gt;&lt;td&gt;LNFT&lt;/td&gt;&lt;td&gt;0&lt;/td&gt;&lt;td&gt;3&lt;/td&gt;&lt;td&gt;N&lt;/td&gt;&lt;td&gt; &lt;/td&gt;&lt;td&gt;&lt;/td&gt;&lt;/tr&gt;</v>
      </c>
      <c r="Q3344" s="106" t="str">
        <f>IF(PayItems[[#This Row],[Date Added / Modified]]&gt;0,TEXT(PayItems[[#This Row],[Date Added / Modified]],"m/d/yyy"),"")</f>
        <v/>
      </c>
    </row>
    <row r="3345" spans="1:17" s="88" customFormat="1" x14ac:dyDescent="0.2">
      <c r="A3345" s="6" t="s">
        <v>7154</v>
      </c>
      <c r="B3345" s="6" t="s">
        <v>7155</v>
      </c>
      <c r="C3345" s="6" t="s">
        <v>110</v>
      </c>
      <c r="D3345" s="6" t="s">
        <v>7156</v>
      </c>
      <c r="E3345" s="8" t="s">
        <v>63</v>
      </c>
      <c r="F3345" s="8">
        <v>0</v>
      </c>
      <c r="G3345" s="8">
        <v>3</v>
      </c>
      <c r="H3345" s="6" t="s">
        <v>344</v>
      </c>
      <c r="I3345" s="176" t="s">
        <v>11389</v>
      </c>
      <c r="J3345" s="176" t="s">
        <v>11389</v>
      </c>
      <c r="K3345" s="176" t="s">
        <v>11388</v>
      </c>
      <c r="L3345" s="8">
        <v>14</v>
      </c>
      <c r="M3345" s="116"/>
      <c r="N3345" s="6"/>
      <c r="O3345" s="6"/>
      <c r="P33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&lt;tr&gt;&lt;td&gt;63305-1100&lt;/td&gt;&lt;td&gt;Posts, steel, w200 x 27&lt;/td&gt;&lt;td&gt;m&lt;/td&gt;&lt;td&gt;POSTS, STEEL, W8 X 18&lt;/td&gt;&lt;td&gt;LNFT&lt;/td&gt;&lt;td&gt;0&lt;/td&gt;&lt;td&gt;3&lt;/td&gt;&lt;td&gt;N&lt;/td&gt;&lt;td&gt; &lt;/td&gt;&lt;td&gt;&lt;/td&gt;&lt;/tr&gt;</v>
      </c>
      <c r="Q3345" s="106" t="str">
        <f>IF(PayItems[[#This Row],[Date Added / Modified]]&gt;0,TEXT(PayItems[[#This Row],[Date Added / Modified]],"m/d/yyy"),"")</f>
        <v/>
      </c>
    </row>
    <row r="3346" spans="1:17" x14ac:dyDescent="0.2">
      <c r="A3346" s="6" t="s">
        <v>7157</v>
      </c>
      <c r="B3346" s="6" t="s">
        <v>7158</v>
      </c>
      <c r="C3346" s="6" t="s">
        <v>110</v>
      </c>
      <c r="D3346" s="6" t="s">
        <v>7159</v>
      </c>
      <c r="E3346" s="8" t="s">
        <v>63</v>
      </c>
      <c r="F3346" s="8">
        <v>0</v>
      </c>
      <c r="G3346" s="8">
        <v>3</v>
      </c>
      <c r="H3346" s="6" t="s">
        <v>344</v>
      </c>
      <c r="I3346" s="176" t="s">
        <v>11389</v>
      </c>
      <c r="J3346" s="176" t="s">
        <v>11389</v>
      </c>
      <c r="K3346" s="176" t="s">
        <v>11388</v>
      </c>
      <c r="L3346" s="8">
        <v>14</v>
      </c>
      <c r="M3346" s="116"/>
      <c r="P33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&lt;tr&gt;&lt;td&gt;63305-1200&lt;/td&gt;&lt;td&gt;Posts, steel, w200 x 31&lt;/td&gt;&lt;td&gt;m&lt;/td&gt;&lt;td&gt;POSTS, STEEL, W8 X 21&lt;/td&gt;&lt;td&gt;LNFT&lt;/td&gt;&lt;td&gt;0&lt;/td&gt;&lt;td&gt;3&lt;/td&gt;&lt;td&gt;N&lt;/td&gt;&lt;td&gt; &lt;/td&gt;&lt;td&gt;&lt;/td&gt;&lt;/tr&gt;</v>
      </c>
      <c r="Q3346" s="106" t="str">
        <f>IF(PayItems[[#This Row],[Date Added / Modified]]&gt;0,TEXT(PayItems[[#This Row],[Date Added / Modified]],"m/d/yyy"),"")</f>
        <v/>
      </c>
    </row>
    <row r="3347" spans="1:17" x14ac:dyDescent="0.2">
      <c r="A3347" s="6" t="s">
        <v>7160</v>
      </c>
      <c r="B3347" s="6" t="s">
        <v>7161</v>
      </c>
      <c r="C3347" s="6" t="s">
        <v>110</v>
      </c>
      <c r="D3347" s="6" t="s">
        <v>7162</v>
      </c>
      <c r="E3347" s="8" t="s">
        <v>63</v>
      </c>
      <c r="F3347" s="8">
        <v>0</v>
      </c>
      <c r="G3347" s="8">
        <v>3</v>
      </c>
      <c r="H3347" s="6" t="s">
        <v>344</v>
      </c>
      <c r="I3347" s="176" t="s">
        <v>11389</v>
      </c>
      <c r="J3347" s="176" t="s">
        <v>11389</v>
      </c>
      <c r="K3347" s="176" t="s">
        <v>11388</v>
      </c>
      <c r="L3347" s="8">
        <v>14</v>
      </c>
      <c r="M3347" s="116"/>
      <c r="P33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&lt;tr&gt;&lt;td&gt;63305-1300&lt;/td&gt;&lt;td&gt;Posts, steel, w250 x 33&lt;/td&gt;&lt;td&gt;m&lt;/td&gt;&lt;td&gt;POSTS, STEEL, W10 X 22&lt;/td&gt;&lt;td&gt;LNFT&lt;/td&gt;&lt;td&gt;0&lt;/td&gt;&lt;td&gt;3&lt;/td&gt;&lt;td&gt;N&lt;/td&gt;&lt;td&gt; &lt;/td&gt;&lt;td&gt;&lt;/td&gt;&lt;/tr&gt;</v>
      </c>
      <c r="Q3347" s="106" t="str">
        <f>IF(PayItems[[#This Row],[Date Added / Modified]]&gt;0,TEXT(PayItems[[#This Row],[Date Added / Modified]],"m/d/yyy"),"")</f>
        <v/>
      </c>
    </row>
    <row r="3348" spans="1:17" x14ac:dyDescent="0.2">
      <c r="A3348" s="6" t="s">
        <v>7163</v>
      </c>
      <c r="B3348" s="6" t="s">
        <v>7164</v>
      </c>
      <c r="C3348" s="6" t="s">
        <v>110</v>
      </c>
      <c r="D3348" s="6" t="s">
        <v>7165</v>
      </c>
      <c r="E3348" s="8" t="s">
        <v>63</v>
      </c>
      <c r="F3348" s="8">
        <v>0</v>
      </c>
      <c r="G3348" s="8">
        <v>3</v>
      </c>
      <c r="H3348" s="6" t="s">
        <v>344</v>
      </c>
      <c r="I3348" s="176" t="s">
        <v>11389</v>
      </c>
      <c r="J3348" s="176" t="s">
        <v>11389</v>
      </c>
      <c r="K3348" s="176" t="s">
        <v>11388</v>
      </c>
      <c r="L3348" s="8">
        <v>14</v>
      </c>
      <c r="M3348" s="116"/>
      <c r="P33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&lt;tr&gt;&lt;td&gt;63305-1400&lt;/td&gt;&lt;td&gt;Posts, steel, w250 x 39&lt;/td&gt;&lt;td&gt;m&lt;/td&gt;&lt;td&gt;POSTS, STEEL, W10 X 26&lt;/td&gt;&lt;td&gt;LNFT&lt;/td&gt;&lt;td&gt;0&lt;/td&gt;&lt;td&gt;3&lt;/td&gt;&lt;td&gt;N&lt;/td&gt;&lt;td&gt; &lt;/td&gt;&lt;td&gt;&lt;/td&gt;&lt;/tr&gt;</v>
      </c>
      <c r="Q3348" s="106" t="str">
        <f>IF(PayItems[[#This Row],[Date Added / Modified]]&gt;0,TEXT(PayItems[[#This Row],[Date Added / Modified]],"m/d/yyy"),"")</f>
        <v/>
      </c>
    </row>
    <row r="3349" spans="1:17" x14ac:dyDescent="0.2">
      <c r="A3349" s="6" t="s">
        <v>7166</v>
      </c>
      <c r="B3349" s="6" t="s">
        <v>7167</v>
      </c>
      <c r="C3349" s="6" t="s">
        <v>110</v>
      </c>
      <c r="D3349" s="6" t="s">
        <v>7168</v>
      </c>
      <c r="E3349" s="8" t="s">
        <v>63</v>
      </c>
      <c r="F3349" s="8">
        <v>0</v>
      </c>
      <c r="G3349" s="8">
        <v>3</v>
      </c>
      <c r="H3349" s="6" t="s">
        <v>344</v>
      </c>
      <c r="I3349" s="176" t="s">
        <v>11389</v>
      </c>
      <c r="J3349" s="176" t="s">
        <v>11389</v>
      </c>
      <c r="K3349" s="176" t="s">
        <v>11388</v>
      </c>
      <c r="L3349" s="8">
        <v>14</v>
      </c>
      <c r="M3349" s="116"/>
      <c r="P33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&lt;tr&gt;&lt;td&gt;63305-1500&lt;/td&gt;&lt;td&gt;Posts, steel, w310 x 24&lt;/td&gt;&lt;td&gt;m&lt;/td&gt;&lt;td&gt;POSTS, STEEL, W12 X 16&lt;/td&gt;&lt;td&gt;LNFT&lt;/td&gt;&lt;td&gt;0&lt;/td&gt;&lt;td&gt;3&lt;/td&gt;&lt;td&gt;N&lt;/td&gt;&lt;td&gt; &lt;/td&gt;&lt;td&gt;&lt;/td&gt;&lt;/tr&gt;</v>
      </c>
      <c r="Q3349" s="106" t="str">
        <f>IF(PayItems[[#This Row],[Date Added / Modified]]&gt;0,TEXT(PayItems[[#This Row],[Date Added / Modified]],"m/d/yyy"),"")</f>
        <v/>
      </c>
    </row>
    <row r="3350" spans="1:17" x14ac:dyDescent="0.2">
      <c r="A3350" s="6" t="s">
        <v>7169</v>
      </c>
      <c r="B3350" s="6" t="s">
        <v>7170</v>
      </c>
      <c r="C3350" s="6" t="s">
        <v>110</v>
      </c>
      <c r="D3350" s="6" t="s">
        <v>7171</v>
      </c>
      <c r="E3350" s="8" t="s">
        <v>63</v>
      </c>
      <c r="F3350" s="8">
        <v>0</v>
      </c>
      <c r="G3350" s="8">
        <v>3</v>
      </c>
      <c r="H3350" s="6" t="s">
        <v>344</v>
      </c>
      <c r="I3350" s="176" t="s">
        <v>11389</v>
      </c>
      <c r="J3350" s="176" t="s">
        <v>11389</v>
      </c>
      <c r="K3350" s="176" t="s">
        <v>11388</v>
      </c>
      <c r="L3350" s="8">
        <v>14</v>
      </c>
      <c r="M3350" s="116"/>
      <c r="P33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&lt;tr&gt;&lt;td&gt;63305-1600&lt;/td&gt;&lt;td&gt;Posts, steel, w310 x 28&lt;/td&gt;&lt;td&gt;m&lt;/td&gt;&lt;td&gt;POSTS, STEEL, W12 X 19&lt;/td&gt;&lt;td&gt;LNFT&lt;/td&gt;&lt;td&gt;0&lt;/td&gt;&lt;td&gt;3&lt;/td&gt;&lt;td&gt;N&lt;/td&gt;&lt;td&gt; &lt;/td&gt;&lt;td&gt;&lt;/td&gt;&lt;/tr&gt;</v>
      </c>
      <c r="Q3350" s="106" t="str">
        <f>IF(PayItems[[#This Row],[Date Added / Modified]]&gt;0,TEXT(PayItems[[#This Row],[Date Added / Modified]],"m/d/yyy"),"")</f>
        <v/>
      </c>
    </row>
    <row r="3351" spans="1:17" x14ac:dyDescent="0.2">
      <c r="A3351" s="106" t="s">
        <v>11325</v>
      </c>
      <c r="B3351" s="106" t="s">
        <v>11326</v>
      </c>
      <c r="C3351" s="88" t="s">
        <v>110</v>
      </c>
      <c r="D3351" s="106" t="s">
        <v>11327</v>
      </c>
      <c r="E3351" s="104" t="s">
        <v>63</v>
      </c>
      <c r="F3351" s="104">
        <v>0</v>
      </c>
      <c r="G3351" s="104">
        <v>3</v>
      </c>
      <c r="H3351" s="88" t="s">
        <v>344</v>
      </c>
      <c r="I3351" s="176" t="s">
        <v>11389</v>
      </c>
      <c r="J3351" s="176" t="s">
        <v>11389</v>
      </c>
      <c r="K3351" s="176" t="s">
        <v>11388</v>
      </c>
      <c r="L3351" s="104">
        <v>14</v>
      </c>
      <c r="M3351" s="116">
        <v>44333</v>
      </c>
      <c r="N3351" s="106" t="s">
        <v>9962</v>
      </c>
      <c r="O3351" s="88"/>
      <c r="P33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&lt;tr&gt;&lt;td&gt;63305-1650&lt;/td&gt;&lt;td&gt;Posts, wood, 50mm x 50mm&lt;/td&gt;&lt;td&gt;m&lt;/td&gt;&lt;td&gt;POSTS, WOOD, 2-INCH X 2-INCH&lt;/td&gt;&lt;td&gt;LNFT&lt;/td&gt;&lt;td&gt;0&lt;/td&gt;&lt;td&gt;3&lt;/td&gt;&lt;td&gt;N&lt;/td&gt;&lt;td&gt;5/17/2021&lt;/td&gt;&lt;td&gt;&lt;/td&gt;&lt;/tr&gt;</v>
      </c>
      <c r="Q3351" s="106" t="str">
        <f>IF(PayItems[[#This Row],[Date Added / Modified]]&gt;0,TEXT(PayItems[[#This Row],[Date Added / Modified]],"m/d/yyy"),"")</f>
        <v>5/17/2021</v>
      </c>
    </row>
    <row r="3352" spans="1:17" x14ac:dyDescent="0.2">
      <c r="A3352" s="6" t="s">
        <v>7172</v>
      </c>
      <c r="B3352" s="6" t="s">
        <v>7173</v>
      </c>
      <c r="C3352" s="6" t="s">
        <v>110</v>
      </c>
      <c r="D3352" s="6" t="s">
        <v>7174</v>
      </c>
      <c r="E3352" s="8" t="s">
        <v>63</v>
      </c>
      <c r="F3352" s="8">
        <v>0</v>
      </c>
      <c r="G3352" s="8">
        <v>3</v>
      </c>
      <c r="H3352" s="6" t="s">
        <v>344</v>
      </c>
      <c r="I3352" s="176" t="s">
        <v>11389</v>
      </c>
      <c r="J3352" s="176" t="s">
        <v>11389</v>
      </c>
      <c r="K3352" s="176" t="s">
        <v>11388</v>
      </c>
      <c r="L3352" s="8">
        <v>14</v>
      </c>
      <c r="M3352" s="116"/>
      <c r="P33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&lt;tr&gt;&lt;td&gt;63305-1700&lt;/td&gt;&lt;td&gt;Posts, wood, 100mm x 100mm&lt;/td&gt;&lt;td&gt;m&lt;/td&gt;&lt;td&gt;POSTS, WOOD, 4-INCH X 4-INCH&lt;/td&gt;&lt;td&gt;LNFT&lt;/td&gt;&lt;td&gt;0&lt;/td&gt;&lt;td&gt;3&lt;/td&gt;&lt;td&gt;N&lt;/td&gt;&lt;td&gt; &lt;/td&gt;&lt;td&gt;&lt;/td&gt;&lt;/tr&gt;</v>
      </c>
      <c r="Q3352" s="106" t="str">
        <f>IF(PayItems[[#This Row],[Date Added / Modified]]&gt;0,TEXT(PayItems[[#This Row],[Date Added / Modified]],"m/d/yyy"),"")</f>
        <v/>
      </c>
    </row>
    <row r="3353" spans="1:17" x14ac:dyDescent="0.2">
      <c r="A3353" s="6" t="s">
        <v>7175</v>
      </c>
      <c r="B3353" s="6" t="s">
        <v>7176</v>
      </c>
      <c r="C3353" s="6" t="s">
        <v>110</v>
      </c>
      <c r="D3353" s="6" t="s">
        <v>7177</v>
      </c>
      <c r="E3353" s="8" t="s">
        <v>63</v>
      </c>
      <c r="F3353" s="8">
        <v>0</v>
      </c>
      <c r="G3353" s="8">
        <v>3</v>
      </c>
      <c r="H3353" s="6" t="s">
        <v>344</v>
      </c>
      <c r="I3353" s="176" t="s">
        <v>11389</v>
      </c>
      <c r="J3353" s="176" t="s">
        <v>11389</v>
      </c>
      <c r="K3353" s="176" t="s">
        <v>11388</v>
      </c>
      <c r="L3353" s="8">
        <v>14</v>
      </c>
      <c r="M3353" s="116"/>
      <c r="P33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&lt;tr&gt;&lt;td&gt;63305-1800&lt;/td&gt;&lt;td&gt;Posts, wood, 100mm x 150mm&lt;/td&gt;&lt;td&gt;m&lt;/td&gt;&lt;td&gt;POSTS, WOOD, 4-INCH X 6-INCH&lt;/td&gt;&lt;td&gt;LNFT&lt;/td&gt;&lt;td&gt;0&lt;/td&gt;&lt;td&gt;3&lt;/td&gt;&lt;td&gt;N&lt;/td&gt;&lt;td&gt; &lt;/td&gt;&lt;td&gt;&lt;/td&gt;&lt;/tr&gt;</v>
      </c>
      <c r="Q3353" s="106" t="str">
        <f>IF(PayItems[[#This Row],[Date Added / Modified]]&gt;0,TEXT(PayItems[[#This Row],[Date Added / Modified]],"m/d/yyy"),"")</f>
        <v/>
      </c>
    </row>
    <row r="3354" spans="1:17" x14ac:dyDescent="0.2">
      <c r="A3354" s="6" t="s">
        <v>7178</v>
      </c>
      <c r="B3354" s="6" t="s">
        <v>7179</v>
      </c>
      <c r="C3354" s="6" t="s">
        <v>110</v>
      </c>
      <c r="D3354" s="6" t="s">
        <v>7180</v>
      </c>
      <c r="E3354" s="8" t="s">
        <v>63</v>
      </c>
      <c r="F3354" s="8">
        <v>0</v>
      </c>
      <c r="G3354" s="8">
        <v>3</v>
      </c>
      <c r="H3354" s="6" t="s">
        <v>344</v>
      </c>
      <c r="I3354" s="176" t="s">
        <v>11389</v>
      </c>
      <c r="J3354" s="176" t="s">
        <v>11389</v>
      </c>
      <c r="K3354" s="176" t="s">
        <v>11388</v>
      </c>
      <c r="L3354" s="8">
        <v>14</v>
      </c>
      <c r="M3354" s="116"/>
      <c r="P33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&lt;tr&gt;&lt;td&gt;63305-1900&lt;/td&gt;&lt;td&gt;Posts, wood, 150mm x 150mm&lt;/td&gt;&lt;td&gt;m&lt;/td&gt;&lt;td&gt;POSTS, WOOD, 6-INCH X 6-INCH&lt;/td&gt;&lt;td&gt;LNFT&lt;/td&gt;&lt;td&gt;0&lt;/td&gt;&lt;td&gt;3&lt;/td&gt;&lt;td&gt;N&lt;/td&gt;&lt;td&gt; &lt;/td&gt;&lt;td&gt;&lt;/td&gt;&lt;/tr&gt;</v>
      </c>
      <c r="Q3354" s="106" t="str">
        <f>IF(PayItems[[#This Row],[Date Added / Modified]]&gt;0,TEXT(PayItems[[#This Row],[Date Added / Modified]],"m/d/yyy"),"")</f>
        <v/>
      </c>
    </row>
    <row r="3355" spans="1:17" s="88" customFormat="1" x14ac:dyDescent="0.2">
      <c r="A3355" s="6" t="s">
        <v>7181</v>
      </c>
      <c r="B3355" s="6" t="s">
        <v>7182</v>
      </c>
      <c r="C3355" s="6" t="s">
        <v>110</v>
      </c>
      <c r="D3355" s="6" t="s">
        <v>7183</v>
      </c>
      <c r="E3355" s="8" t="s">
        <v>63</v>
      </c>
      <c r="F3355" s="8">
        <v>0</v>
      </c>
      <c r="G3355" s="8">
        <v>3</v>
      </c>
      <c r="H3355" s="6" t="s">
        <v>344</v>
      </c>
      <c r="I3355" s="176" t="s">
        <v>11389</v>
      </c>
      <c r="J3355" s="176" t="s">
        <v>11389</v>
      </c>
      <c r="K3355" s="176" t="s">
        <v>11388</v>
      </c>
      <c r="L3355" s="8">
        <v>14</v>
      </c>
      <c r="M3355" s="116"/>
      <c r="N3355" s="6"/>
      <c r="O3355" s="6"/>
      <c r="P33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&lt;tr&gt;&lt;td&gt;63305-2000&lt;/td&gt;&lt;td&gt;Posts, wood, 200mm x 150mm&lt;/td&gt;&lt;td&gt;m&lt;/td&gt;&lt;td&gt;POSTS, WOOD, 8-INCH X 6-INCH&lt;/td&gt;&lt;td&gt;LNFT&lt;/td&gt;&lt;td&gt;0&lt;/td&gt;&lt;td&gt;3&lt;/td&gt;&lt;td&gt;N&lt;/td&gt;&lt;td&gt; &lt;/td&gt;&lt;td&gt;&lt;/td&gt;&lt;/tr&gt;</v>
      </c>
      <c r="Q3355" s="106" t="str">
        <f>IF(PayItems[[#This Row],[Date Added / Modified]]&gt;0,TEXT(PayItems[[#This Row],[Date Added / Modified]],"m/d/yyy"),"")</f>
        <v/>
      </c>
    </row>
    <row r="3356" spans="1:17" x14ac:dyDescent="0.2">
      <c r="A3356" s="6" t="s">
        <v>7184</v>
      </c>
      <c r="B3356" s="6" t="s">
        <v>7185</v>
      </c>
      <c r="C3356" s="6" t="s">
        <v>6</v>
      </c>
      <c r="D3356" s="6" t="s">
        <v>7186</v>
      </c>
      <c r="E3356" s="8" t="s">
        <v>59</v>
      </c>
      <c r="F3356" s="8">
        <v>0</v>
      </c>
      <c r="G3356" s="8">
        <v>3</v>
      </c>
      <c r="H3356" s="6" t="s">
        <v>344</v>
      </c>
      <c r="I3356" s="176" t="s">
        <v>11389</v>
      </c>
      <c r="J3356" s="176" t="s">
        <v>11389</v>
      </c>
      <c r="K3356" s="176" t="s">
        <v>11388</v>
      </c>
      <c r="L3356" s="8">
        <v>14</v>
      </c>
      <c r="M3356" s="116"/>
      <c r="P33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&lt;tr&gt;&lt;td&gt;63306-0100&lt;/td&gt;&lt;td&gt;Post, steel, U-channel&lt;/td&gt;&lt;td&gt;Each&lt;/td&gt;&lt;td&gt;POST, STEEL, U-CHANNEL&lt;/td&gt;&lt;td&gt;EACH&lt;/td&gt;&lt;td&gt;0&lt;/td&gt;&lt;td&gt;3&lt;/td&gt;&lt;td&gt;N&lt;/td&gt;&lt;td&gt; &lt;/td&gt;&lt;td&gt;&lt;/td&gt;&lt;/tr&gt;</v>
      </c>
      <c r="Q3356" s="106" t="str">
        <f>IF(PayItems[[#This Row],[Date Added / Modified]]&gt;0,TEXT(PayItems[[#This Row],[Date Added / Modified]],"m/d/yyy"),"")</f>
        <v/>
      </c>
    </row>
    <row r="3357" spans="1:17" x14ac:dyDescent="0.2">
      <c r="A3357" s="6" t="s">
        <v>7187</v>
      </c>
      <c r="B3357" s="6" t="s">
        <v>7188</v>
      </c>
      <c r="C3357" s="6" t="s">
        <v>6</v>
      </c>
      <c r="D3357" s="6" t="s">
        <v>7189</v>
      </c>
      <c r="E3357" s="8" t="s">
        <v>59</v>
      </c>
      <c r="F3357" s="8">
        <v>0</v>
      </c>
      <c r="G3357" s="8">
        <v>3</v>
      </c>
      <c r="H3357" s="6" t="s">
        <v>344</v>
      </c>
      <c r="I3357" s="176" t="s">
        <v>11389</v>
      </c>
      <c r="J3357" s="176" t="s">
        <v>11389</v>
      </c>
      <c r="K3357" s="176" t="s">
        <v>11388</v>
      </c>
      <c r="L3357" s="8">
        <v>14</v>
      </c>
      <c r="M3357" s="116"/>
      <c r="P33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&lt;tr&gt;&lt;td&gt;63306-0200&lt;/td&gt;&lt;td&gt;Post, steel, 50mm diameter&lt;/td&gt;&lt;td&gt;Each&lt;/td&gt;&lt;td&gt;POST, STEEL, 2-INCH DIAMETER&lt;/td&gt;&lt;td&gt;EACH&lt;/td&gt;&lt;td&gt;0&lt;/td&gt;&lt;td&gt;3&lt;/td&gt;&lt;td&gt;N&lt;/td&gt;&lt;td&gt; &lt;/td&gt;&lt;td&gt;&lt;/td&gt;&lt;/tr&gt;</v>
      </c>
      <c r="Q3357" s="106" t="str">
        <f>IF(PayItems[[#This Row],[Date Added / Modified]]&gt;0,TEXT(PayItems[[#This Row],[Date Added / Modified]],"m/d/yyy"),"")</f>
        <v/>
      </c>
    </row>
    <row r="3358" spans="1:17" x14ac:dyDescent="0.2">
      <c r="A3358" s="6" t="s">
        <v>7190</v>
      </c>
      <c r="B3358" s="6" t="s">
        <v>7191</v>
      </c>
      <c r="C3358" s="6" t="s">
        <v>6</v>
      </c>
      <c r="D3358" s="6" t="s">
        <v>7192</v>
      </c>
      <c r="E3358" s="8" t="s">
        <v>59</v>
      </c>
      <c r="F3358" s="8">
        <v>0</v>
      </c>
      <c r="G3358" s="8">
        <v>3</v>
      </c>
      <c r="H3358" s="6" t="s">
        <v>344</v>
      </c>
      <c r="I3358" s="176" t="s">
        <v>11389</v>
      </c>
      <c r="J3358" s="176" t="s">
        <v>11389</v>
      </c>
      <c r="K3358" s="176" t="s">
        <v>11388</v>
      </c>
      <c r="L3358" s="8">
        <v>14</v>
      </c>
      <c r="M3358" s="116"/>
      <c r="P33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&lt;tr&gt;&lt;td&gt;63306-0300&lt;/td&gt;&lt;td&gt;Post, steel, 100mm diameter&lt;/td&gt;&lt;td&gt;Each&lt;/td&gt;&lt;td&gt;POST, STEEL, 4-INCH DIAMETER&lt;/td&gt;&lt;td&gt;EACH&lt;/td&gt;&lt;td&gt;0&lt;/td&gt;&lt;td&gt;3&lt;/td&gt;&lt;td&gt;N&lt;/td&gt;&lt;td&gt; &lt;/td&gt;&lt;td&gt;&lt;/td&gt;&lt;/tr&gt;</v>
      </c>
      <c r="Q3358" s="106" t="str">
        <f>IF(PayItems[[#This Row],[Date Added / Modified]]&gt;0,TEXT(PayItems[[#This Row],[Date Added / Modified]],"m/d/yyy"),"")</f>
        <v/>
      </c>
    </row>
    <row r="3359" spans="1:17" x14ac:dyDescent="0.2">
      <c r="A3359" s="6" t="s">
        <v>7193</v>
      </c>
      <c r="B3359" s="6" t="s">
        <v>7194</v>
      </c>
      <c r="C3359" s="6" t="s">
        <v>6</v>
      </c>
      <c r="D3359" s="6" t="s">
        <v>7195</v>
      </c>
      <c r="E3359" s="8" t="s">
        <v>59</v>
      </c>
      <c r="F3359" s="8">
        <v>0</v>
      </c>
      <c r="G3359" s="8">
        <v>3</v>
      </c>
      <c r="H3359" s="6" t="s">
        <v>344</v>
      </c>
      <c r="I3359" s="176" t="s">
        <v>11389</v>
      </c>
      <c r="J3359" s="176" t="s">
        <v>11389</v>
      </c>
      <c r="K3359" s="176" t="s">
        <v>11388</v>
      </c>
      <c r="L3359" s="8">
        <v>14</v>
      </c>
      <c r="M3359" s="116"/>
      <c r="P33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&lt;tr&gt;&lt;td&gt;63306-0400&lt;/td&gt;&lt;td&gt;Post, steel, 50mm x 50mm&lt;/td&gt;&lt;td&gt;Each&lt;/td&gt;&lt;td&gt;POST, STEEL, 2-INCH X 2-INCH&lt;/td&gt;&lt;td&gt;EACH&lt;/td&gt;&lt;td&gt;0&lt;/td&gt;&lt;td&gt;3&lt;/td&gt;&lt;td&gt;N&lt;/td&gt;&lt;td&gt; &lt;/td&gt;&lt;td&gt;&lt;/td&gt;&lt;/tr&gt;</v>
      </c>
      <c r="Q3359" s="106" t="str">
        <f>IF(PayItems[[#This Row],[Date Added / Modified]]&gt;0,TEXT(PayItems[[#This Row],[Date Added / Modified]],"m/d/yyy"),"")</f>
        <v/>
      </c>
    </row>
    <row r="3360" spans="1:17" x14ac:dyDescent="0.2">
      <c r="A3360" s="6" t="s">
        <v>7196</v>
      </c>
      <c r="B3360" s="6" t="s">
        <v>7197</v>
      </c>
      <c r="C3360" s="6" t="s">
        <v>6</v>
      </c>
      <c r="D3360" s="6" t="s">
        <v>7198</v>
      </c>
      <c r="E3360" s="8" t="s">
        <v>59</v>
      </c>
      <c r="F3360" s="8">
        <v>0</v>
      </c>
      <c r="G3360" s="8">
        <v>3</v>
      </c>
      <c r="H3360" s="6" t="s">
        <v>344</v>
      </c>
      <c r="I3360" s="176" t="s">
        <v>11389</v>
      </c>
      <c r="J3360" s="176" t="s">
        <v>11389</v>
      </c>
      <c r="K3360" s="176" t="s">
        <v>11388</v>
      </c>
      <c r="L3360" s="8">
        <v>14</v>
      </c>
      <c r="M3360" s="116"/>
      <c r="P33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&lt;tr&gt;&lt;td&gt;63306-0450&lt;/td&gt;&lt;td&gt;Post, steel, 75mm x 75mm&lt;/td&gt;&lt;td&gt;Each&lt;/td&gt;&lt;td&gt;POST, STEEL, 3-INCH X 3-INCH&lt;/td&gt;&lt;td&gt;EACH&lt;/td&gt;&lt;td&gt;0&lt;/td&gt;&lt;td&gt;3&lt;/td&gt;&lt;td&gt;N&lt;/td&gt;&lt;td&gt; &lt;/td&gt;&lt;td&gt;&lt;/td&gt;&lt;/tr&gt;</v>
      </c>
      <c r="Q3360" s="106" t="str">
        <f>IF(PayItems[[#This Row],[Date Added / Modified]]&gt;0,TEXT(PayItems[[#This Row],[Date Added / Modified]],"m/d/yyy"),"")</f>
        <v/>
      </c>
    </row>
    <row r="3361" spans="1:17" x14ac:dyDescent="0.2">
      <c r="A3361" s="6" t="s">
        <v>7199</v>
      </c>
      <c r="B3361" s="6" t="s">
        <v>7200</v>
      </c>
      <c r="C3361" s="6" t="s">
        <v>6</v>
      </c>
      <c r="D3361" s="6" t="s">
        <v>7201</v>
      </c>
      <c r="E3361" s="8" t="s">
        <v>59</v>
      </c>
      <c r="F3361" s="8">
        <v>0</v>
      </c>
      <c r="G3361" s="8">
        <v>3</v>
      </c>
      <c r="H3361" s="6" t="s">
        <v>344</v>
      </c>
      <c r="I3361" s="176" t="s">
        <v>11389</v>
      </c>
      <c r="J3361" s="176" t="s">
        <v>11389</v>
      </c>
      <c r="K3361" s="176" t="s">
        <v>11388</v>
      </c>
      <c r="L3361" s="8">
        <v>14</v>
      </c>
      <c r="M3361" s="116"/>
      <c r="P33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&lt;tr&gt;&lt;td&gt;63306-0500&lt;/td&gt;&lt;td&gt;Post, steel, 75mm x 100mm&lt;/td&gt;&lt;td&gt;Each&lt;/td&gt;&lt;td&gt;POST, STEEL, 3-INCH X 4-INCH&lt;/td&gt;&lt;td&gt;EACH&lt;/td&gt;&lt;td&gt;0&lt;/td&gt;&lt;td&gt;3&lt;/td&gt;&lt;td&gt;N&lt;/td&gt;&lt;td&gt; &lt;/td&gt;&lt;td&gt;&lt;/td&gt;&lt;/tr&gt;</v>
      </c>
      <c r="Q3361" s="106" t="str">
        <f>IF(PayItems[[#This Row],[Date Added / Modified]]&gt;0,TEXT(PayItems[[#This Row],[Date Added / Modified]],"m/d/yyy"),"")</f>
        <v/>
      </c>
    </row>
    <row r="3362" spans="1:17" x14ac:dyDescent="0.2">
      <c r="A3362" s="6" t="s">
        <v>7202</v>
      </c>
      <c r="B3362" s="6" t="s">
        <v>7203</v>
      </c>
      <c r="C3362" s="6" t="s">
        <v>6</v>
      </c>
      <c r="D3362" s="6" t="s">
        <v>7204</v>
      </c>
      <c r="E3362" s="8" t="s">
        <v>59</v>
      </c>
      <c r="F3362" s="8">
        <v>0</v>
      </c>
      <c r="G3362" s="8">
        <v>3</v>
      </c>
      <c r="H3362" s="6" t="s">
        <v>344</v>
      </c>
      <c r="I3362" s="176" t="s">
        <v>11389</v>
      </c>
      <c r="J3362" s="176" t="s">
        <v>11389</v>
      </c>
      <c r="K3362" s="176" t="s">
        <v>11388</v>
      </c>
      <c r="L3362" s="8">
        <v>14</v>
      </c>
      <c r="M3362" s="116"/>
      <c r="P33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&lt;tr&gt;&lt;td&gt;63306-0600&lt;/td&gt;&lt;td&gt;Post, steel, 100mm x 150mm&lt;/td&gt;&lt;td&gt;Each&lt;/td&gt;&lt;td&gt;POST, STEEL, 4-INCH X 6-INCH&lt;/td&gt;&lt;td&gt;EACH&lt;/td&gt;&lt;td&gt;0&lt;/td&gt;&lt;td&gt;3&lt;/td&gt;&lt;td&gt;N&lt;/td&gt;&lt;td&gt; &lt;/td&gt;&lt;td&gt;&lt;/td&gt;&lt;/tr&gt;</v>
      </c>
      <c r="Q3362" s="106" t="str">
        <f>IF(PayItems[[#This Row],[Date Added / Modified]]&gt;0,TEXT(PayItems[[#This Row],[Date Added / Modified]],"m/d/yyy"),"")</f>
        <v/>
      </c>
    </row>
    <row r="3363" spans="1:17" x14ac:dyDescent="0.2">
      <c r="A3363" s="6" t="s">
        <v>7205</v>
      </c>
      <c r="B3363" s="6" t="s">
        <v>7206</v>
      </c>
      <c r="C3363" s="6" t="s">
        <v>6</v>
      </c>
      <c r="D3363" s="6" t="s">
        <v>7207</v>
      </c>
      <c r="E3363" s="8" t="s">
        <v>59</v>
      </c>
      <c r="F3363" s="8">
        <v>0</v>
      </c>
      <c r="G3363" s="8">
        <v>3</v>
      </c>
      <c r="H3363" s="6" t="s">
        <v>344</v>
      </c>
      <c r="I3363" s="176" t="s">
        <v>11389</v>
      </c>
      <c r="J3363" s="176" t="s">
        <v>11389</v>
      </c>
      <c r="K3363" s="176" t="s">
        <v>11388</v>
      </c>
      <c r="L3363" s="8">
        <v>14</v>
      </c>
      <c r="M3363" s="116"/>
      <c r="P33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&lt;tr&gt;&lt;td&gt;63306-0700&lt;/td&gt;&lt;td&gt;Post, steel, pipe&lt;/td&gt;&lt;td&gt;Each&lt;/td&gt;&lt;td&gt;POST, STEEL, PIPE&lt;/td&gt;&lt;td&gt;EACH&lt;/td&gt;&lt;td&gt;0&lt;/td&gt;&lt;td&gt;3&lt;/td&gt;&lt;td&gt;N&lt;/td&gt;&lt;td&gt; &lt;/td&gt;&lt;td&gt;&lt;/td&gt;&lt;/tr&gt;</v>
      </c>
      <c r="Q3363" s="106" t="str">
        <f>IF(PayItems[[#This Row],[Date Added / Modified]]&gt;0,TEXT(PayItems[[#This Row],[Date Added / Modified]],"m/d/yyy"),"")</f>
        <v/>
      </c>
    </row>
    <row r="3364" spans="1:17" x14ac:dyDescent="0.2">
      <c r="A3364" s="6" t="s">
        <v>7208</v>
      </c>
      <c r="B3364" s="6" t="s">
        <v>7209</v>
      </c>
      <c r="C3364" s="6" t="s">
        <v>6</v>
      </c>
      <c r="D3364" s="6" t="s">
        <v>7210</v>
      </c>
      <c r="E3364" s="8" t="s">
        <v>59</v>
      </c>
      <c r="F3364" s="8">
        <v>0</v>
      </c>
      <c r="G3364" s="8">
        <v>3</v>
      </c>
      <c r="H3364" s="6" t="s">
        <v>344</v>
      </c>
      <c r="I3364" s="176" t="s">
        <v>11389</v>
      </c>
      <c r="J3364" s="176" t="s">
        <v>11389</v>
      </c>
      <c r="K3364" s="176" t="s">
        <v>11388</v>
      </c>
      <c r="L3364" s="8">
        <v>14</v>
      </c>
      <c r="M3364" s="116"/>
      <c r="P33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&lt;tr&gt;&lt;td&gt;63306-0800&lt;/td&gt;&lt;td&gt;Post, steel, w150 x 14&lt;/td&gt;&lt;td&gt;Each&lt;/td&gt;&lt;td&gt;POST, STEEL, W6 X 9&lt;/td&gt;&lt;td&gt;EACH&lt;/td&gt;&lt;td&gt;0&lt;/td&gt;&lt;td&gt;3&lt;/td&gt;&lt;td&gt;N&lt;/td&gt;&lt;td&gt; &lt;/td&gt;&lt;td&gt;&lt;/td&gt;&lt;/tr&gt;</v>
      </c>
      <c r="Q3364" s="106" t="str">
        <f>IF(PayItems[[#This Row],[Date Added / Modified]]&gt;0,TEXT(PayItems[[#This Row],[Date Added / Modified]],"m/d/yyy"),"")</f>
        <v/>
      </c>
    </row>
    <row r="3365" spans="1:17" x14ac:dyDescent="0.2">
      <c r="A3365" s="6" t="s">
        <v>7211</v>
      </c>
      <c r="B3365" s="6" t="s">
        <v>7212</v>
      </c>
      <c r="C3365" s="6" t="s">
        <v>6</v>
      </c>
      <c r="D3365" s="6" t="s">
        <v>7213</v>
      </c>
      <c r="E3365" s="8" t="s">
        <v>59</v>
      </c>
      <c r="F3365" s="8">
        <v>0</v>
      </c>
      <c r="G3365" s="8">
        <v>3</v>
      </c>
      <c r="H3365" s="6" t="s">
        <v>344</v>
      </c>
      <c r="I3365" s="176" t="s">
        <v>11389</v>
      </c>
      <c r="J3365" s="176" t="s">
        <v>11389</v>
      </c>
      <c r="K3365" s="176" t="s">
        <v>11388</v>
      </c>
      <c r="L3365" s="8">
        <v>14</v>
      </c>
      <c r="M3365" s="116"/>
      <c r="P33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&lt;tr&gt;&lt;td&gt;63306-0900&lt;/td&gt;&lt;td&gt;Post, steel, w150 x 18&lt;/td&gt;&lt;td&gt;Each&lt;/td&gt;&lt;td&gt;POST, STEEL, W6 X 12&lt;/td&gt;&lt;td&gt;EACH&lt;/td&gt;&lt;td&gt;0&lt;/td&gt;&lt;td&gt;3&lt;/td&gt;&lt;td&gt;N&lt;/td&gt;&lt;td&gt; &lt;/td&gt;&lt;td&gt;&lt;/td&gt;&lt;/tr&gt;</v>
      </c>
      <c r="Q3365" s="106" t="str">
        <f>IF(PayItems[[#This Row],[Date Added / Modified]]&gt;0,TEXT(PayItems[[#This Row],[Date Added / Modified]],"m/d/yyy"),"")</f>
        <v/>
      </c>
    </row>
    <row r="3366" spans="1:17" x14ac:dyDescent="0.2">
      <c r="A3366" s="6" t="s">
        <v>7214</v>
      </c>
      <c r="B3366" s="6" t="s">
        <v>7215</v>
      </c>
      <c r="C3366" s="6" t="s">
        <v>6</v>
      </c>
      <c r="D3366" s="6" t="s">
        <v>7216</v>
      </c>
      <c r="E3366" s="8" t="s">
        <v>59</v>
      </c>
      <c r="F3366" s="8">
        <v>0</v>
      </c>
      <c r="G3366" s="8">
        <v>3</v>
      </c>
      <c r="H3366" s="6" t="s">
        <v>344</v>
      </c>
      <c r="I3366" s="176" t="s">
        <v>11389</v>
      </c>
      <c r="J3366" s="176" t="s">
        <v>11389</v>
      </c>
      <c r="K3366" s="176" t="s">
        <v>11388</v>
      </c>
      <c r="L3366" s="8">
        <v>14</v>
      </c>
      <c r="M3366" s="116"/>
      <c r="P33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&lt;tr&gt;&lt;td&gt;63306-1000&lt;/td&gt;&lt;td&gt;Post, steel, w150 x 22&lt;/td&gt;&lt;td&gt;Each&lt;/td&gt;&lt;td&gt;POST, STEEL, W6 X 15&lt;/td&gt;&lt;td&gt;EACH&lt;/td&gt;&lt;td&gt;0&lt;/td&gt;&lt;td&gt;3&lt;/td&gt;&lt;td&gt;N&lt;/td&gt;&lt;td&gt; &lt;/td&gt;&lt;td&gt;&lt;/td&gt;&lt;/tr&gt;</v>
      </c>
      <c r="Q3366" s="106" t="str">
        <f>IF(PayItems[[#This Row],[Date Added / Modified]]&gt;0,TEXT(PayItems[[#This Row],[Date Added / Modified]],"m/d/yyy"),"")</f>
        <v/>
      </c>
    </row>
    <row r="3367" spans="1:17" x14ac:dyDescent="0.2">
      <c r="A3367" s="6" t="s">
        <v>7217</v>
      </c>
      <c r="B3367" s="6" t="s">
        <v>7218</v>
      </c>
      <c r="C3367" s="6" t="s">
        <v>6</v>
      </c>
      <c r="D3367" s="6" t="s">
        <v>7219</v>
      </c>
      <c r="E3367" s="8" t="s">
        <v>59</v>
      </c>
      <c r="F3367" s="8">
        <v>0</v>
      </c>
      <c r="G3367" s="8">
        <v>3</v>
      </c>
      <c r="H3367" s="6" t="s">
        <v>344</v>
      </c>
      <c r="I3367" s="176" t="s">
        <v>11389</v>
      </c>
      <c r="J3367" s="176" t="s">
        <v>11389</v>
      </c>
      <c r="K3367" s="176" t="s">
        <v>11388</v>
      </c>
      <c r="L3367" s="8">
        <v>14</v>
      </c>
      <c r="M3367" s="116"/>
      <c r="P33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&lt;tr&gt;&lt;td&gt;63306-1100&lt;/td&gt;&lt;td&gt;Post, steel, w200 x 27&lt;/td&gt;&lt;td&gt;Each&lt;/td&gt;&lt;td&gt;POST, STEEL, W8 X 18&lt;/td&gt;&lt;td&gt;EACH&lt;/td&gt;&lt;td&gt;0&lt;/td&gt;&lt;td&gt;3&lt;/td&gt;&lt;td&gt;N&lt;/td&gt;&lt;td&gt; &lt;/td&gt;&lt;td&gt;&lt;/td&gt;&lt;/tr&gt;</v>
      </c>
      <c r="Q3367" s="106" t="str">
        <f>IF(PayItems[[#This Row],[Date Added / Modified]]&gt;0,TEXT(PayItems[[#This Row],[Date Added / Modified]],"m/d/yyy"),"")</f>
        <v/>
      </c>
    </row>
    <row r="3368" spans="1:17" x14ac:dyDescent="0.2">
      <c r="A3368" s="6" t="s">
        <v>7220</v>
      </c>
      <c r="B3368" s="6" t="s">
        <v>7221</v>
      </c>
      <c r="C3368" s="6" t="s">
        <v>6</v>
      </c>
      <c r="D3368" s="6" t="s">
        <v>7222</v>
      </c>
      <c r="E3368" s="8" t="s">
        <v>59</v>
      </c>
      <c r="F3368" s="8">
        <v>0</v>
      </c>
      <c r="G3368" s="8">
        <v>3</v>
      </c>
      <c r="H3368" s="6" t="s">
        <v>344</v>
      </c>
      <c r="I3368" s="176" t="s">
        <v>11389</v>
      </c>
      <c r="J3368" s="176" t="s">
        <v>11389</v>
      </c>
      <c r="K3368" s="176" t="s">
        <v>11388</v>
      </c>
      <c r="L3368" s="8">
        <v>14</v>
      </c>
      <c r="M3368" s="116"/>
      <c r="P33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&lt;tr&gt;&lt;td&gt;63306-1200&lt;/td&gt;&lt;td&gt;Post, steel, w200 x 31&lt;/td&gt;&lt;td&gt;Each&lt;/td&gt;&lt;td&gt;POST, STEEL, W8 X 21&lt;/td&gt;&lt;td&gt;EACH&lt;/td&gt;&lt;td&gt;0&lt;/td&gt;&lt;td&gt;3&lt;/td&gt;&lt;td&gt;N&lt;/td&gt;&lt;td&gt; &lt;/td&gt;&lt;td&gt;&lt;/td&gt;&lt;/tr&gt;</v>
      </c>
      <c r="Q3368" s="106" t="str">
        <f>IF(PayItems[[#This Row],[Date Added / Modified]]&gt;0,TEXT(PayItems[[#This Row],[Date Added / Modified]],"m/d/yyy"),"")</f>
        <v/>
      </c>
    </row>
    <row r="3369" spans="1:17" x14ac:dyDescent="0.2">
      <c r="A3369" s="6" t="s">
        <v>7223</v>
      </c>
      <c r="B3369" s="6" t="s">
        <v>7224</v>
      </c>
      <c r="C3369" s="6" t="s">
        <v>6</v>
      </c>
      <c r="D3369" s="6" t="s">
        <v>7225</v>
      </c>
      <c r="E3369" s="8" t="s">
        <v>59</v>
      </c>
      <c r="F3369" s="8">
        <v>0</v>
      </c>
      <c r="G3369" s="8">
        <v>3</v>
      </c>
      <c r="H3369" s="6" t="s">
        <v>344</v>
      </c>
      <c r="I3369" s="176" t="s">
        <v>11389</v>
      </c>
      <c r="J3369" s="176" t="s">
        <v>11389</v>
      </c>
      <c r="K3369" s="176" t="s">
        <v>11388</v>
      </c>
      <c r="L3369" s="8">
        <v>14</v>
      </c>
      <c r="M3369" s="116"/>
      <c r="P33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&lt;tr&gt;&lt;td&gt;63306-1300&lt;/td&gt;&lt;td&gt;Post, steel, w250 x 33&lt;/td&gt;&lt;td&gt;Each&lt;/td&gt;&lt;td&gt;POST, STEEL, W10 X 22&lt;/td&gt;&lt;td&gt;EACH&lt;/td&gt;&lt;td&gt;0&lt;/td&gt;&lt;td&gt;3&lt;/td&gt;&lt;td&gt;N&lt;/td&gt;&lt;td&gt; &lt;/td&gt;&lt;td&gt;&lt;/td&gt;&lt;/tr&gt;</v>
      </c>
      <c r="Q3369" s="106" t="str">
        <f>IF(PayItems[[#This Row],[Date Added / Modified]]&gt;0,TEXT(PayItems[[#This Row],[Date Added / Modified]],"m/d/yyy"),"")</f>
        <v/>
      </c>
    </row>
    <row r="3370" spans="1:17" x14ac:dyDescent="0.2">
      <c r="A3370" s="6" t="s">
        <v>7226</v>
      </c>
      <c r="B3370" s="6" t="s">
        <v>7227</v>
      </c>
      <c r="C3370" s="6" t="s">
        <v>6</v>
      </c>
      <c r="D3370" s="6" t="s">
        <v>7228</v>
      </c>
      <c r="E3370" s="8" t="s">
        <v>59</v>
      </c>
      <c r="F3370" s="8">
        <v>0</v>
      </c>
      <c r="G3370" s="8">
        <v>3</v>
      </c>
      <c r="H3370" s="6" t="s">
        <v>344</v>
      </c>
      <c r="I3370" s="176" t="s">
        <v>11389</v>
      </c>
      <c r="J3370" s="176" t="s">
        <v>11389</v>
      </c>
      <c r="K3370" s="176" t="s">
        <v>11388</v>
      </c>
      <c r="L3370" s="8">
        <v>14</v>
      </c>
      <c r="M3370" s="116"/>
      <c r="P33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&lt;tr&gt;&lt;td&gt;63306-1400&lt;/td&gt;&lt;td&gt;Post, steel, w250 x 39&lt;/td&gt;&lt;td&gt;Each&lt;/td&gt;&lt;td&gt;POST, STEEL, W10 X 26&lt;/td&gt;&lt;td&gt;EACH&lt;/td&gt;&lt;td&gt;0&lt;/td&gt;&lt;td&gt;3&lt;/td&gt;&lt;td&gt;N&lt;/td&gt;&lt;td&gt; &lt;/td&gt;&lt;td&gt;&lt;/td&gt;&lt;/tr&gt;</v>
      </c>
      <c r="Q3370" s="106" t="str">
        <f>IF(PayItems[[#This Row],[Date Added / Modified]]&gt;0,TEXT(PayItems[[#This Row],[Date Added / Modified]],"m/d/yyy"),"")</f>
        <v/>
      </c>
    </row>
    <row r="3371" spans="1:17" x14ac:dyDescent="0.2">
      <c r="A3371" s="6" t="s">
        <v>7229</v>
      </c>
      <c r="B3371" s="6" t="s">
        <v>7230</v>
      </c>
      <c r="C3371" s="6" t="s">
        <v>6</v>
      </c>
      <c r="D3371" s="6" t="s">
        <v>7231</v>
      </c>
      <c r="E3371" s="8" t="s">
        <v>59</v>
      </c>
      <c r="F3371" s="8">
        <v>0</v>
      </c>
      <c r="G3371" s="8">
        <v>3</v>
      </c>
      <c r="H3371" s="6" t="s">
        <v>344</v>
      </c>
      <c r="I3371" s="176" t="s">
        <v>11389</v>
      </c>
      <c r="J3371" s="176" t="s">
        <v>11389</v>
      </c>
      <c r="K3371" s="176" t="s">
        <v>11388</v>
      </c>
      <c r="L3371" s="8">
        <v>14</v>
      </c>
      <c r="M3371" s="116"/>
      <c r="P33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&lt;tr&gt;&lt;td&gt;63306-1500&lt;/td&gt;&lt;td&gt;Post, steel, w310 x 24&lt;/td&gt;&lt;td&gt;Each&lt;/td&gt;&lt;td&gt;POST, STEEL, W12 X 16&lt;/td&gt;&lt;td&gt;EACH&lt;/td&gt;&lt;td&gt;0&lt;/td&gt;&lt;td&gt;3&lt;/td&gt;&lt;td&gt;N&lt;/td&gt;&lt;td&gt; &lt;/td&gt;&lt;td&gt;&lt;/td&gt;&lt;/tr&gt;</v>
      </c>
      <c r="Q3371" s="106" t="str">
        <f>IF(PayItems[[#This Row],[Date Added / Modified]]&gt;0,TEXT(PayItems[[#This Row],[Date Added / Modified]],"m/d/yyy"),"")</f>
        <v/>
      </c>
    </row>
    <row r="3372" spans="1:17" x14ac:dyDescent="0.2">
      <c r="A3372" s="6" t="s">
        <v>7232</v>
      </c>
      <c r="B3372" s="6" t="s">
        <v>7233</v>
      </c>
      <c r="C3372" s="6" t="s">
        <v>6</v>
      </c>
      <c r="D3372" s="6" t="s">
        <v>7234</v>
      </c>
      <c r="E3372" s="8" t="s">
        <v>59</v>
      </c>
      <c r="F3372" s="8">
        <v>0</v>
      </c>
      <c r="G3372" s="8">
        <v>3</v>
      </c>
      <c r="H3372" s="6" t="s">
        <v>344</v>
      </c>
      <c r="I3372" s="176" t="s">
        <v>11389</v>
      </c>
      <c r="J3372" s="176" t="s">
        <v>11389</v>
      </c>
      <c r="K3372" s="176" t="s">
        <v>11388</v>
      </c>
      <c r="L3372" s="8">
        <v>14</v>
      </c>
      <c r="M3372" s="116"/>
      <c r="P33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&lt;tr&gt;&lt;td&gt;63306-1600&lt;/td&gt;&lt;td&gt;Post, steel, w310 x 28&lt;/td&gt;&lt;td&gt;Each&lt;/td&gt;&lt;td&gt;POST, STEEL, W12 X 19&lt;/td&gt;&lt;td&gt;EACH&lt;/td&gt;&lt;td&gt;0&lt;/td&gt;&lt;td&gt;3&lt;/td&gt;&lt;td&gt;N&lt;/td&gt;&lt;td&gt; &lt;/td&gt;&lt;td&gt;&lt;/td&gt;&lt;/tr&gt;</v>
      </c>
      <c r="Q3372" s="106" t="str">
        <f>IF(PayItems[[#This Row],[Date Added / Modified]]&gt;0,TEXT(PayItems[[#This Row],[Date Added / Modified]],"m/d/yyy"),"")</f>
        <v/>
      </c>
    </row>
    <row r="3373" spans="1:17" x14ac:dyDescent="0.2">
      <c r="A3373" s="6" t="s">
        <v>7235</v>
      </c>
      <c r="B3373" s="6" t="s">
        <v>7236</v>
      </c>
      <c r="C3373" s="6" t="s">
        <v>6</v>
      </c>
      <c r="D3373" s="6" t="s">
        <v>7237</v>
      </c>
      <c r="E3373" s="8" t="s">
        <v>59</v>
      </c>
      <c r="F3373" s="8">
        <v>0</v>
      </c>
      <c r="G3373" s="8">
        <v>3</v>
      </c>
      <c r="H3373" s="6" t="s">
        <v>344</v>
      </c>
      <c r="I3373" s="176" t="s">
        <v>11389</v>
      </c>
      <c r="J3373" s="176" t="s">
        <v>11389</v>
      </c>
      <c r="K3373" s="176" t="s">
        <v>11388</v>
      </c>
      <c r="L3373" s="8">
        <v>14</v>
      </c>
      <c r="M3373" s="116"/>
      <c r="P33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&lt;tr&gt;&lt;td&gt;63306-1700&lt;/td&gt;&lt;td&gt;Post, wood, 100mm x 100mm&lt;/td&gt;&lt;td&gt;Each&lt;/td&gt;&lt;td&gt;POST, WOOD, 4-INCH X 4-INCH&lt;/td&gt;&lt;td&gt;EACH&lt;/td&gt;&lt;td&gt;0&lt;/td&gt;&lt;td&gt;3&lt;/td&gt;&lt;td&gt;N&lt;/td&gt;&lt;td&gt; &lt;/td&gt;&lt;td&gt;&lt;/td&gt;&lt;/tr&gt;</v>
      </c>
      <c r="Q3373" s="106" t="str">
        <f>IF(PayItems[[#This Row],[Date Added / Modified]]&gt;0,TEXT(PayItems[[#This Row],[Date Added / Modified]],"m/d/yyy"),"")</f>
        <v/>
      </c>
    </row>
    <row r="3374" spans="1:17" x14ac:dyDescent="0.2">
      <c r="A3374" s="6" t="s">
        <v>7238</v>
      </c>
      <c r="B3374" s="6" t="s">
        <v>7239</v>
      </c>
      <c r="C3374" s="6" t="s">
        <v>6</v>
      </c>
      <c r="D3374" s="6" t="s">
        <v>7240</v>
      </c>
      <c r="E3374" s="8" t="s">
        <v>59</v>
      </c>
      <c r="F3374" s="8">
        <v>0</v>
      </c>
      <c r="G3374" s="8">
        <v>3</v>
      </c>
      <c r="H3374" s="6" t="s">
        <v>344</v>
      </c>
      <c r="I3374" s="176" t="s">
        <v>11389</v>
      </c>
      <c r="J3374" s="176" t="s">
        <v>11389</v>
      </c>
      <c r="K3374" s="176" t="s">
        <v>11388</v>
      </c>
      <c r="L3374" s="8">
        <v>14</v>
      </c>
      <c r="M3374" s="116"/>
      <c r="P33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&lt;tr&gt;&lt;td&gt;63306-1800&lt;/td&gt;&lt;td&gt;Post, wood, 100mm x 150mm&lt;/td&gt;&lt;td&gt;Each&lt;/td&gt;&lt;td&gt;POST, WOOD, 4-INCH X 6-INCH&lt;/td&gt;&lt;td&gt;EACH&lt;/td&gt;&lt;td&gt;0&lt;/td&gt;&lt;td&gt;3&lt;/td&gt;&lt;td&gt;N&lt;/td&gt;&lt;td&gt; &lt;/td&gt;&lt;td&gt;&lt;/td&gt;&lt;/tr&gt;</v>
      </c>
      <c r="Q3374" s="106" t="str">
        <f>IF(PayItems[[#This Row],[Date Added / Modified]]&gt;0,TEXT(PayItems[[#This Row],[Date Added / Modified]],"m/d/yyy"),"")</f>
        <v/>
      </c>
    </row>
    <row r="3375" spans="1:17" x14ac:dyDescent="0.2">
      <c r="A3375" s="6" t="s">
        <v>7241</v>
      </c>
      <c r="B3375" s="6" t="s">
        <v>7242</v>
      </c>
      <c r="C3375" s="6" t="s">
        <v>6</v>
      </c>
      <c r="D3375" s="6" t="s">
        <v>7243</v>
      </c>
      <c r="E3375" s="8" t="s">
        <v>59</v>
      </c>
      <c r="F3375" s="8">
        <v>0</v>
      </c>
      <c r="G3375" s="8">
        <v>3</v>
      </c>
      <c r="H3375" s="6" t="s">
        <v>344</v>
      </c>
      <c r="I3375" s="176" t="s">
        <v>11389</v>
      </c>
      <c r="J3375" s="176" t="s">
        <v>11389</v>
      </c>
      <c r="K3375" s="176" t="s">
        <v>11388</v>
      </c>
      <c r="L3375" s="8">
        <v>14</v>
      </c>
      <c r="M3375" s="116"/>
      <c r="P33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&lt;tr&gt;&lt;td&gt;63306-1900&lt;/td&gt;&lt;td&gt;Post, wood, 150mm x 150mm&lt;/td&gt;&lt;td&gt;Each&lt;/td&gt;&lt;td&gt;POST, WOOD, 6-INCH X 6-INCH&lt;/td&gt;&lt;td&gt;EACH&lt;/td&gt;&lt;td&gt;0&lt;/td&gt;&lt;td&gt;3&lt;/td&gt;&lt;td&gt;N&lt;/td&gt;&lt;td&gt; &lt;/td&gt;&lt;td&gt;&lt;/td&gt;&lt;/tr&gt;</v>
      </c>
      <c r="Q3375" s="106" t="str">
        <f>IF(PayItems[[#This Row],[Date Added / Modified]]&gt;0,TEXT(PayItems[[#This Row],[Date Added / Modified]],"m/d/yyy"),"")</f>
        <v/>
      </c>
    </row>
    <row r="3376" spans="1:17" x14ac:dyDescent="0.2">
      <c r="A3376" s="6" t="s">
        <v>7244</v>
      </c>
      <c r="B3376" s="6" t="s">
        <v>7245</v>
      </c>
      <c r="C3376" s="6" t="s">
        <v>6</v>
      </c>
      <c r="D3376" s="6" t="s">
        <v>7246</v>
      </c>
      <c r="E3376" s="8" t="s">
        <v>59</v>
      </c>
      <c r="F3376" s="8">
        <v>0</v>
      </c>
      <c r="G3376" s="8">
        <v>3</v>
      </c>
      <c r="H3376" s="6" t="s">
        <v>344</v>
      </c>
      <c r="I3376" s="176" t="s">
        <v>11389</v>
      </c>
      <c r="J3376" s="176" t="s">
        <v>11389</v>
      </c>
      <c r="K3376" s="176" t="s">
        <v>11388</v>
      </c>
      <c r="L3376" s="8">
        <v>14</v>
      </c>
      <c r="M3376" s="116"/>
      <c r="P33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&lt;tr&gt;&lt;td&gt;63306-2000&lt;/td&gt;&lt;td&gt;Post, wood, 200mm x 150mm&lt;/td&gt;&lt;td&gt;Each&lt;/td&gt;&lt;td&gt;POST, WOOD, 8-INCH X 6-INCH&lt;/td&gt;&lt;td&gt;EACH&lt;/td&gt;&lt;td&gt;0&lt;/td&gt;&lt;td&gt;3&lt;/td&gt;&lt;td&gt;N&lt;/td&gt;&lt;td&gt; &lt;/td&gt;&lt;td&gt;&lt;/td&gt;&lt;/tr&gt;</v>
      </c>
      <c r="Q3376" s="106" t="str">
        <f>IF(PayItems[[#This Row],[Date Added / Modified]]&gt;0,TEXT(PayItems[[#This Row],[Date Added / Modified]],"m/d/yyy"),"")</f>
        <v/>
      </c>
    </row>
    <row r="3377" spans="1:17" x14ac:dyDescent="0.2">
      <c r="A3377" s="6" t="s">
        <v>7247</v>
      </c>
      <c r="B3377" s="6" t="s">
        <v>7248</v>
      </c>
      <c r="C3377" s="6" t="s">
        <v>6</v>
      </c>
      <c r="D3377" s="6" t="s">
        <v>7249</v>
      </c>
      <c r="E3377" s="8" t="s">
        <v>59</v>
      </c>
      <c r="F3377" s="8">
        <v>0</v>
      </c>
      <c r="G3377" s="8">
        <v>3</v>
      </c>
      <c r="H3377" s="6" t="s">
        <v>344</v>
      </c>
      <c r="I3377" s="176" t="s">
        <v>11389</v>
      </c>
      <c r="J3377" s="176" t="s">
        <v>11389</v>
      </c>
      <c r="K3377" s="176" t="s">
        <v>11388</v>
      </c>
      <c r="L3377" s="8">
        <v>14</v>
      </c>
      <c r="M3377" s="116"/>
      <c r="P33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&lt;tr&gt;&lt;td&gt;63306-2100&lt;/td&gt;&lt;td&gt;Post, wood, 200mm diameter&lt;/td&gt;&lt;td&gt;Each&lt;/td&gt;&lt;td&gt;POST, WOOD, 8-INCH DIAMETER&lt;/td&gt;&lt;td&gt;EACH&lt;/td&gt;&lt;td&gt;0&lt;/td&gt;&lt;td&gt;3&lt;/td&gt;&lt;td&gt;N&lt;/td&gt;&lt;td&gt; &lt;/td&gt;&lt;td&gt;&lt;/td&gt;&lt;/tr&gt;</v>
      </c>
      <c r="Q3377" s="106" t="str">
        <f>IF(PayItems[[#This Row],[Date Added / Modified]]&gt;0,TEXT(PayItems[[#This Row],[Date Added / Modified]],"m/d/yyy"),"")</f>
        <v/>
      </c>
    </row>
    <row r="3378" spans="1:17" x14ac:dyDescent="0.2">
      <c r="A3378" s="6" t="s">
        <v>7250</v>
      </c>
      <c r="B3378" s="6" t="s">
        <v>7251</v>
      </c>
      <c r="C3378" s="6" t="s">
        <v>6</v>
      </c>
      <c r="D3378" s="6" t="s">
        <v>7252</v>
      </c>
      <c r="E3378" s="8" t="s">
        <v>59</v>
      </c>
      <c r="F3378" s="8">
        <v>0</v>
      </c>
      <c r="G3378" s="8">
        <v>3</v>
      </c>
      <c r="H3378" s="6" t="s">
        <v>344</v>
      </c>
      <c r="I3378" s="176" t="s">
        <v>11389</v>
      </c>
      <c r="J3378" s="176" t="s">
        <v>11389</v>
      </c>
      <c r="K3378" s="176" t="s">
        <v>11388</v>
      </c>
      <c r="L3378" s="8">
        <v>14</v>
      </c>
      <c r="M3378" s="116"/>
      <c r="P33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&lt;tr&gt;&lt;td&gt;63307-0000&lt;/td&gt;&lt;td&gt;Sign structure, overhead&lt;/td&gt;&lt;td&gt;Each&lt;/td&gt;&lt;td&gt;SIGN STRUCTURE, OVERHEAD&lt;/td&gt;&lt;td&gt;EACH&lt;/td&gt;&lt;td&gt;0&lt;/td&gt;&lt;td&gt;3&lt;/td&gt;&lt;td&gt;N&lt;/td&gt;&lt;td&gt; &lt;/td&gt;&lt;td&gt;&lt;/td&gt;&lt;/tr&gt;</v>
      </c>
      <c r="Q3378" s="106" t="str">
        <f>IF(PayItems[[#This Row],[Date Added / Modified]]&gt;0,TEXT(PayItems[[#This Row],[Date Added / Modified]],"m/d/yyy"),"")</f>
        <v/>
      </c>
    </row>
    <row r="3379" spans="1:17" x14ac:dyDescent="0.2">
      <c r="A3379" s="6" t="s">
        <v>7253</v>
      </c>
      <c r="B3379" s="6" t="s">
        <v>7254</v>
      </c>
      <c r="C3379" s="6" t="s">
        <v>6</v>
      </c>
      <c r="D3379" s="6" t="s">
        <v>7255</v>
      </c>
      <c r="E3379" s="8" t="s">
        <v>59</v>
      </c>
      <c r="F3379" s="8">
        <v>0</v>
      </c>
      <c r="G3379" s="8">
        <v>3</v>
      </c>
      <c r="H3379" s="6" t="s">
        <v>344</v>
      </c>
      <c r="I3379" s="176" t="s">
        <v>11389</v>
      </c>
      <c r="J3379" s="176" t="s">
        <v>11389</v>
      </c>
      <c r="K3379" s="176" t="s">
        <v>11388</v>
      </c>
      <c r="L3379" s="8">
        <v>14</v>
      </c>
      <c r="M3379" s="116"/>
      <c r="P33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&lt;tr&gt;&lt;td&gt;63308-0000&lt;/td&gt;&lt;td&gt;Object marker&lt;/td&gt;&lt;td&gt;Each&lt;/td&gt;&lt;td&gt;OBJECT MARKER&lt;/td&gt;&lt;td&gt;EACH&lt;/td&gt;&lt;td&gt;0&lt;/td&gt;&lt;td&gt;3&lt;/td&gt;&lt;td&gt;N&lt;/td&gt;&lt;td&gt; &lt;/td&gt;&lt;td&gt;&lt;/td&gt;&lt;/tr&gt;</v>
      </c>
      <c r="Q3379" s="106" t="str">
        <f>IF(PayItems[[#This Row],[Date Added / Modified]]&gt;0,TEXT(PayItems[[#This Row],[Date Added / Modified]],"m/d/yyy"),"")</f>
        <v/>
      </c>
    </row>
    <row r="3380" spans="1:17" x14ac:dyDescent="0.2">
      <c r="A3380" s="6" t="s">
        <v>7256</v>
      </c>
      <c r="B3380" s="6" t="s">
        <v>7257</v>
      </c>
      <c r="C3380" s="6" t="s">
        <v>6</v>
      </c>
      <c r="D3380" s="6" t="s">
        <v>7258</v>
      </c>
      <c r="E3380" s="8" t="s">
        <v>59</v>
      </c>
      <c r="F3380" s="8">
        <v>0</v>
      </c>
      <c r="G3380" s="8">
        <v>3</v>
      </c>
      <c r="H3380" s="6" t="s">
        <v>344</v>
      </c>
      <c r="I3380" s="176" t="s">
        <v>11389</v>
      </c>
      <c r="J3380" s="176" t="s">
        <v>11389</v>
      </c>
      <c r="K3380" s="176" t="s">
        <v>11388</v>
      </c>
      <c r="L3380" s="8">
        <v>14</v>
      </c>
      <c r="M3380" s="116"/>
      <c r="P33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&lt;tr&gt;&lt;td&gt;63308-1000&lt;/td&gt;&lt;td&gt;Object marker, type 1&lt;/td&gt;&lt;td&gt;Each&lt;/td&gt;&lt;td&gt;OBJECT MARKER, TYPE 1&lt;/td&gt;&lt;td&gt;EACH&lt;/td&gt;&lt;td&gt;0&lt;/td&gt;&lt;td&gt;3&lt;/td&gt;&lt;td&gt;N&lt;/td&gt;&lt;td&gt; &lt;/td&gt;&lt;td&gt;&lt;/td&gt;&lt;/tr&gt;</v>
      </c>
      <c r="Q3380" s="106" t="str">
        <f>IF(PayItems[[#This Row],[Date Added / Modified]]&gt;0,TEXT(PayItems[[#This Row],[Date Added / Modified]],"m/d/yyy"),"")</f>
        <v/>
      </c>
    </row>
    <row r="3381" spans="1:17" x14ac:dyDescent="0.2">
      <c r="A3381" s="6" t="s">
        <v>7259</v>
      </c>
      <c r="B3381" s="6" t="s">
        <v>7260</v>
      </c>
      <c r="C3381" s="6" t="s">
        <v>6</v>
      </c>
      <c r="D3381" s="6" t="s">
        <v>7261</v>
      </c>
      <c r="E3381" s="8" t="s">
        <v>59</v>
      </c>
      <c r="F3381" s="8">
        <v>0</v>
      </c>
      <c r="G3381" s="8">
        <v>3</v>
      </c>
      <c r="H3381" s="6" t="s">
        <v>344</v>
      </c>
      <c r="I3381" s="176" t="s">
        <v>11389</v>
      </c>
      <c r="J3381" s="176" t="s">
        <v>11389</v>
      </c>
      <c r="K3381" s="176" t="s">
        <v>11388</v>
      </c>
      <c r="L3381" s="8">
        <v>14</v>
      </c>
      <c r="M3381" s="116"/>
      <c r="P33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&lt;tr&gt;&lt;td&gt;63308-2000&lt;/td&gt;&lt;td&gt;Object marker, type 2&lt;/td&gt;&lt;td&gt;Each&lt;/td&gt;&lt;td&gt;OBJECT MARKER, TYPE 2&lt;/td&gt;&lt;td&gt;EACH&lt;/td&gt;&lt;td&gt;0&lt;/td&gt;&lt;td&gt;3&lt;/td&gt;&lt;td&gt;N&lt;/td&gt;&lt;td&gt; &lt;/td&gt;&lt;td&gt;&lt;/td&gt;&lt;/tr&gt;</v>
      </c>
      <c r="Q3381" s="106" t="str">
        <f>IF(PayItems[[#This Row],[Date Added / Modified]]&gt;0,TEXT(PayItems[[#This Row],[Date Added / Modified]],"m/d/yyy"),"")</f>
        <v/>
      </c>
    </row>
    <row r="3382" spans="1:17" x14ac:dyDescent="0.2">
      <c r="A3382" s="6" t="s">
        <v>7262</v>
      </c>
      <c r="B3382" s="6" t="s">
        <v>7263</v>
      </c>
      <c r="C3382" s="6" t="s">
        <v>6</v>
      </c>
      <c r="D3382" s="6" t="s">
        <v>7264</v>
      </c>
      <c r="E3382" s="8" t="s">
        <v>59</v>
      </c>
      <c r="F3382" s="8">
        <v>0</v>
      </c>
      <c r="G3382" s="8">
        <v>3</v>
      </c>
      <c r="H3382" s="6" t="s">
        <v>344</v>
      </c>
      <c r="I3382" s="176" t="s">
        <v>11389</v>
      </c>
      <c r="J3382" s="176" t="s">
        <v>11389</v>
      </c>
      <c r="K3382" s="176" t="s">
        <v>11388</v>
      </c>
      <c r="L3382" s="8">
        <v>14</v>
      </c>
      <c r="M3382" s="116"/>
      <c r="P33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&lt;tr&gt;&lt;td&gt;63308-3000&lt;/td&gt;&lt;td&gt;Object marker, type 3&lt;/td&gt;&lt;td&gt;Each&lt;/td&gt;&lt;td&gt;OBJECT MARKER, TYPE 3&lt;/td&gt;&lt;td&gt;EACH&lt;/td&gt;&lt;td&gt;0&lt;/td&gt;&lt;td&gt;3&lt;/td&gt;&lt;td&gt;N&lt;/td&gt;&lt;td&gt; &lt;/td&gt;&lt;td&gt;&lt;/td&gt;&lt;/tr&gt;</v>
      </c>
      <c r="Q3382" s="106" t="str">
        <f>IF(PayItems[[#This Row],[Date Added / Modified]]&gt;0,TEXT(PayItems[[#This Row],[Date Added / Modified]],"m/d/yyy"),"")</f>
        <v/>
      </c>
    </row>
    <row r="3383" spans="1:17" x14ac:dyDescent="0.2">
      <c r="A3383" s="106" t="s">
        <v>11112</v>
      </c>
      <c r="B3383" s="106" t="s">
        <v>11113</v>
      </c>
      <c r="C3383" s="106" t="s">
        <v>6</v>
      </c>
      <c r="D3383" s="106" t="s">
        <v>11114</v>
      </c>
      <c r="E3383" s="45" t="s">
        <v>59</v>
      </c>
      <c r="F3383" s="45">
        <v>0</v>
      </c>
      <c r="G3383" s="45">
        <v>3</v>
      </c>
      <c r="H3383" s="106" t="s">
        <v>344</v>
      </c>
      <c r="I3383" s="176" t="s">
        <v>11389</v>
      </c>
      <c r="J3383" s="176" t="s">
        <v>11389</v>
      </c>
      <c r="K3383" s="176" t="s">
        <v>11388</v>
      </c>
      <c r="L3383" s="45">
        <v>14</v>
      </c>
      <c r="M3383" s="116">
        <v>43717</v>
      </c>
      <c r="N3383" s="106" t="s">
        <v>9962</v>
      </c>
      <c r="O3383" s="106"/>
      <c r="P3383"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&lt;tr&gt;&lt;td&gt;63308-3400&lt;/td&gt;&lt;td&gt;Object marker, type 4&lt;/td&gt;&lt;td&gt;Each&lt;/td&gt;&lt;td&gt;OBJECT MARKER, TYPE 4&lt;/td&gt;&lt;td&gt;EACH&lt;/td&gt;&lt;td&gt;0&lt;/td&gt;&lt;td&gt;3&lt;/td&gt;&lt;td&gt;N&lt;/td&gt;&lt;td&gt;9/9/2019&lt;/td&gt;&lt;td&gt;&lt;/td&gt;&lt;/tr&gt;</v>
      </c>
      <c r="Q3383" s="106" t="str">
        <f>IF(PayItems[[#This Row],[Date Added / Modified]]&gt;0,TEXT(PayItems[[#This Row],[Date Added / Modified]],"m/d/yyy"),"")</f>
        <v>9/9/2019</v>
      </c>
    </row>
    <row r="3384" spans="1:17" x14ac:dyDescent="0.2">
      <c r="A3384" s="6" t="s">
        <v>7265</v>
      </c>
      <c r="B3384" s="6" t="s">
        <v>7266</v>
      </c>
      <c r="C3384" s="6" t="s">
        <v>6</v>
      </c>
      <c r="D3384" s="6" t="s">
        <v>7267</v>
      </c>
      <c r="E3384" s="8" t="s">
        <v>59</v>
      </c>
      <c r="F3384" s="8">
        <v>0</v>
      </c>
      <c r="G3384" s="8">
        <v>3</v>
      </c>
      <c r="H3384" s="6" t="s">
        <v>344</v>
      </c>
      <c r="I3384" s="176" t="s">
        <v>11389</v>
      </c>
      <c r="J3384" s="176" t="s">
        <v>11389</v>
      </c>
      <c r="K3384" s="176" t="s">
        <v>11388</v>
      </c>
      <c r="L3384" s="8">
        <v>14</v>
      </c>
      <c r="M3384" s="116"/>
      <c r="P33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&lt;tr&gt;&lt;td&gt;63308-4000&lt;/td&gt;&lt;td&gt;Object marker, type CALTRANS type L&lt;/td&gt;&lt;td&gt;Each&lt;/td&gt;&lt;td&gt;OBJECT MARKER, TYPE CALTRANS TYPE L&lt;/td&gt;&lt;td&gt;EACH&lt;/td&gt;&lt;td&gt;0&lt;/td&gt;&lt;td&gt;3&lt;/td&gt;&lt;td&gt;N&lt;/td&gt;&lt;td&gt; &lt;/td&gt;&lt;td&gt;&lt;/td&gt;&lt;/tr&gt;</v>
      </c>
      <c r="Q3384" s="106" t="str">
        <f>IF(PayItems[[#This Row],[Date Added / Modified]]&gt;0,TEXT(PayItems[[#This Row],[Date Added / Modified]],"m/d/yyy"),"")</f>
        <v/>
      </c>
    </row>
    <row r="3385" spans="1:17" x14ac:dyDescent="0.2">
      <c r="A3385" s="6" t="s">
        <v>7268</v>
      </c>
      <c r="B3385" s="6" t="s">
        <v>7269</v>
      </c>
      <c r="C3385" s="6" t="s">
        <v>6</v>
      </c>
      <c r="D3385" s="6" t="s">
        <v>7270</v>
      </c>
      <c r="E3385" s="8" t="s">
        <v>59</v>
      </c>
      <c r="F3385" s="8">
        <v>0</v>
      </c>
      <c r="G3385" s="8">
        <v>3</v>
      </c>
      <c r="H3385" s="6" t="s">
        <v>344</v>
      </c>
      <c r="I3385" s="176" t="s">
        <v>11389</v>
      </c>
      <c r="J3385" s="176" t="s">
        <v>11389</v>
      </c>
      <c r="K3385" s="176" t="s">
        <v>11388</v>
      </c>
      <c r="L3385" s="8">
        <v>14</v>
      </c>
      <c r="M3385" s="116"/>
      <c r="P33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&lt;tr&gt;&lt;td&gt;63308-5000&lt;/td&gt;&lt;td&gt;Object marker, type CALTRANS type P&lt;/td&gt;&lt;td&gt;Each&lt;/td&gt;&lt;td&gt;OBJECT MARKER, TYPE CALTRANS TYPE P&lt;/td&gt;&lt;td&gt;EACH&lt;/td&gt;&lt;td&gt;0&lt;/td&gt;&lt;td&gt;3&lt;/td&gt;&lt;td&gt;N&lt;/td&gt;&lt;td&gt; &lt;/td&gt;&lt;td&gt;&lt;/td&gt;&lt;/tr&gt;</v>
      </c>
      <c r="Q3385" s="106" t="str">
        <f>IF(PayItems[[#This Row],[Date Added / Modified]]&gt;0,TEXT(PayItems[[#This Row],[Date Added / Modified]],"m/d/yyy"),"")</f>
        <v/>
      </c>
    </row>
    <row r="3386" spans="1:17" x14ac:dyDescent="0.2">
      <c r="A3386" s="6" t="s">
        <v>7271</v>
      </c>
      <c r="B3386" s="6" t="s">
        <v>7272</v>
      </c>
      <c r="C3386" s="6" t="s">
        <v>6</v>
      </c>
      <c r="D3386" s="6" t="s">
        <v>7273</v>
      </c>
      <c r="E3386" s="8" t="s">
        <v>59</v>
      </c>
      <c r="F3386" s="8">
        <v>0</v>
      </c>
      <c r="G3386" s="8">
        <v>3</v>
      </c>
      <c r="H3386" s="6" t="s">
        <v>344</v>
      </c>
      <c r="I3386" s="176" t="s">
        <v>11389</v>
      </c>
      <c r="J3386" s="176" t="s">
        <v>11389</v>
      </c>
      <c r="K3386" s="176" t="s">
        <v>11388</v>
      </c>
      <c r="L3386" s="8">
        <v>14</v>
      </c>
      <c r="M3386" s="116"/>
      <c r="P33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&lt;tr&gt;&lt;td&gt;63309-0000&lt;/td&gt;&lt;td&gt;Delineator&lt;/td&gt;&lt;td&gt;Each&lt;/td&gt;&lt;td&gt;DELINEATOR&lt;/td&gt;&lt;td&gt;EACH&lt;/td&gt;&lt;td&gt;0&lt;/td&gt;&lt;td&gt;3&lt;/td&gt;&lt;td&gt;N&lt;/td&gt;&lt;td&gt; &lt;/td&gt;&lt;td&gt;&lt;/td&gt;&lt;/tr&gt;</v>
      </c>
      <c r="Q3386" s="106" t="str">
        <f>IF(PayItems[[#This Row],[Date Added / Modified]]&gt;0,TEXT(PayItems[[#This Row],[Date Added / Modified]],"m/d/yyy"),"")</f>
        <v/>
      </c>
    </row>
    <row r="3387" spans="1:17" s="88" customFormat="1" x14ac:dyDescent="0.2">
      <c r="A3387" s="6" t="s">
        <v>7274</v>
      </c>
      <c r="B3387" s="6" t="s">
        <v>7275</v>
      </c>
      <c r="C3387" s="6" t="s">
        <v>6</v>
      </c>
      <c r="D3387" s="6" t="s">
        <v>7276</v>
      </c>
      <c r="E3387" s="8" t="s">
        <v>59</v>
      </c>
      <c r="F3387" s="8">
        <v>0</v>
      </c>
      <c r="G3387" s="8">
        <v>3</v>
      </c>
      <c r="H3387" s="6" t="s">
        <v>344</v>
      </c>
      <c r="I3387" s="176" t="s">
        <v>11389</v>
      </c>
      <c r="J3387" s="176" t="s">
        <v>11389</v>
      </c>
      <c r="K3387" s="176" t="s">
        <v>11388</v>
      </c>
      <c r="L3387" s="8">
        <v>14</v>
      </c>
      <c r="M3387" s="116"/>
      <c r="N3387" s="6"/>
      <c r="O3387" s="6"/>
      <c r="P33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&lt;tr&gt;&lt;td&gt;63309-0100&lt;/td&gt;&lt;td&gt;Delineator, type 1&lt;/td&gt;&lt;td&gt;Each&lt;/td&gt;&lt;td&gt;DELINEATOR, TYPE 1&lt;/td&gt;&lt;td&gt;EACH&lt;/td&gt;&lt;td&gt;0&lt;/td&gt;&lt;td&gt;3&lt;/td&gt;&lt;td&gt;N&lt;/td&gt;&lt;td&gt; &lt;/td&gt;&lt;td&gt;&lt;/td&gt;&lt;/tr&gt;</v>
      </c>
      <c r="Q3387" s="106" t="str">
        <f>IF(PayItems[[#This Row],[Date Added / Modified]]&gt;0,TEXT(PayItems[[#This Row],[Date Added / Modified]],"m/d/yyy"),"")</f>
        <v/>
      </c>
    </row>
    <row r="3388" spans="1:17" s="88" customFormat="1" x14ac:dyDescent="0.2">
      <c r="A3388" s="6" t="s">
        <v>7277</v>
      </c>
      <c r="B3388" s="6" t="s">
        <v>7278</v>
      </c>
      <c r="C3388" s="6" t="s">
        <v>6</v>
      </c>
      <c r="D3388" s="6" t="s">
        <v>7279</v>
      </c>
      <c r="E3388" s="8" t="s">
        <v>59</v>
      </c>
      <c r="F3388" s="8">
        <v>0</v>
      </c>
      <c r="G3388" s="8">
        <v>3</v>
      </c>
      <c r="H3388" s="6" t="s">
        <v>344</v>
      </c>
      <c r="I3388" s="176" t="s">
        <v>11389</v>
      </c>
      <c r="J3388" s="176" t="s">
        <v>11389</v>
      </c>
      <c r="K3388" s="176" t="s">
        <v>11388</v>
      </c>
      <c r="L3388" s="8">
        <v>14</v>
      </c>
      <c r="M3388" s="116"/>
      <c r="N3388" s="6"/>
      <c r="O3388" s="6"/>
      <c r="P33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&lt;tr&gt;&lt;td&gt;63309-0200&lt;/td&gt;&lt;td&gt;Delineator, type 2&lt;/td&gt;&lt;td&gt;Each&lt;/td&gt;&lt;td&gt;DELINEATOR, TYPE 2&lt;/td&gt;&lt;td&gt;EACH&lt;/td&gt;&lt;td&gt;0&lt;/td&gt;&lt;td&gt;3&lt;/td&gt;&lt;td&gt;N&lt;/td&gt;&lt;td&gt; &lt;/td&gt;&lt;td&gt;&lt;/td&gt;&lt;/tr&gt;</v>
      </c>
      <c r="Q3388" s="106" t="str">
        <f>IF(PayItems[[#This Row],[Date Added / Modified]]&gt;0,TEXT(PayItems[[#This Row],[Date Added / Modified]],"m/d/yyy"),"")</f>
        <v/>
      </c>
    </row>
    <row r="3389" spans="1:17" s="88" customFormat="1" x14ac:dyDescent="0.2">
      <c r="A3389" s="6" t="s">
        <v>7280</v>
      </c>
      <c r="B3389" s="6" t="s">
        <v>7281</v>
      </c>
      <c r="C3389" s="6" t="s">
        <v>6</v>
      </c>
      <c r="D3389" s="6" t="s">
        <v>7282</v>
      </c>
      <c r="E3389" s="8" t="s">
        <v>59</v>
      </c>
      <c r="F3389" s="8">
        <v>0</v>
      </c>
      <c r="G3389" s="8">
        <v>3</v>
      </c>
      <c r="H3389" s="6" t="s">
        <v>344</v>
      </c>
      <c r="I3389" s="176" t="s">
        <v>11389</v>
      </c>
      <c r="J3389" s="176" t="s">
        <v>11389</v>
      </c>
      <c r="K3389" s="176" t="s">
        <v>11388</v>
      </c>
      <c r="L3389" s="8">
        <v>14</v>
      </c>
      <c r="M3389" s="116"/>
      <c r="N3389" s="6"/>
      <c r="O3389" s="6"/>
      <c r="P33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&lt;tr&gt;&lt;td&gt;63309-0300&lt;/td&gt;&lt;td&gt;Delineator, type 3&lt;/td&gt;&lt;td&gt;Each&lt;/td&gt;&lt;td&gt;DELINEATOR, TYPE 3&lt;/td&gt;&lt;td&gt;EACH&lt;/td&gt;&lt;td&gt;0&lt;/td&gt;&lt;td&gt;3&lt;/td&gt;&lt;td&gt;N&lt;/td&gt;&lt;td&gt; &lt;/td&gt;&lt;td&gt;&lt;/td&gt;&lt;/tr&gt;</v>
      </c>
      <c r="Q3389" s="106" t="str">
        <f>IF(PayItems[[#This Row],[Date Added / Modified]]&gt;0,TEXT(PayItems[[#This Row],[Date Added / Modified]],"m/d/yyy"),"")</f>
        <v/>
      </c>
    </row>
    <row r="3390" spans="1:17" s="88" customFormat="1" x14ac:dyDescent="0.2">
      <c r="A3390" s="6" t="s">
        <v>7283</v>
      </c>
      <c r="B3390" s="8" t="s">
        <v>7284</v>
      </c>
      <c r="C3390" s="6" t="s">
        <v>6</v>
      </c>
      <c r="D3390" s="8" t="s">
        <v>7285</v>
      </c>
      <c r="E3390" s="8" t="s">
        <v>59</v>
      </c>
      <c r="F3390" s="8">
        <v>0</v>
      </c>
      <c r="G3390" s="8">
        <v>3</v>
      </c>
      <c r="H3390" s="6" t="s">
        <v>344</v>
      </c>
      <c r="I3390" s="176" t="s">
        <v>11389</v>
      </c>
      <c r="J3390" s="176" t="s">
        <v>11389</v>
      </c>
      <c r="K3390" s="176" t="s">
        <v>11388</v>
      </c>
      <c r="L3390" s="8">
        <v>14</v>
      </c>
      <c r="M3390" s="116"/>
      <c r="N3390" s="6"/>
      <c r="O3390" s="6"/>
      <c r="P33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&lt;tr&gt;&lt;td&gt;63309-0400&lt;/td&gt;&lt;td&gt;Delineator, type 4&lt;/td&gt;&lt;td&gt;Each&lt;/td&gt;&lt;td&gt;DELINEATOR, TYPE 4&lt;/td&gt;&lt;td&gt;EACH&lt;/td&gt;&lt;td&gt;0&lt;/td&gt;&lt;td&gt;3&lt;/td&gt;&lt;td&gt;N&lt;/td&gt;&lt;td&gt; &lt;/td&gt;&lt;td&gt;&lt;/td&gt;&lt;/tr&gt;</v>
      </c>
      <c r="Q3390" s="106" t="str">
        <f>IF(PayItems[[#This Row],[Date Added / Modified]]&gt;0,TEXT(PayItems[[#This Row],[Date Added / Modified]],"m/d/yyy"),"")</f>
        <v/>
      </c>
    </row>
    <row r="3391" spans="1:17" s="88" customFormat="1" x14ac:dyDescent="0.2">
      <c r="A3391" s="6" t="s">
        <v>7286</v>
      </c>
      <c r="B3391" s="8" t="s">
        <v>7287</v>
      </c>
      <c r="C3391" s="6" t="s">
        <v>6</v>
      </c>
      <c r="D3391" s="8" t="s">
        <v>7288</v>
      </c>
      <c r="E3391" s="8" t="s">
        <v>59</v>
      </c>
      <c r="F3391" s="8">
        <v>0</v>
      </c>
      <c r="G3391" s="8">
        <v>3</v>
      </c>
      <c r="H3391" s="6" t="s">
        <v>344</v>
      </c>
      <c r="I3391" s="176" t="s">
        <v>11389</v>
      </c>
      <c r="J3391" s="176" t="s">
        <v>11389</v>
      </c>
      <c r="K3391" s="176" t="s">
        <v>11388</v>
      </c>
      <c r="L3391" s="8">
        <v>14</v>
      </c>
      <c r="M3391" s="116"/>
      <c r="N3391" s="6"/>
      <c r="O3391" s="6"/>
      <c r="P33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&lt;tr&gt;&lt;td&gt;63309-0500&lt;/td&gt;&lt;td&gt;Delineator, type 5&lt;/td&gt;&lt;td&gt;Each&lt;/td&gt;&lt;td&gt;DELINEATOR, TYPE 5&lt;/td&gt;&lt;td&gt;EACH&lt;/td&gt;&lt;td&gt;0&lt;/td&gt;&lt;td&gt;3&lt;/td&gt;&lt;td&gt;N&lt;/td&gt;&lt;td&gt; &lt;/td&gt;&lt;td&gt;&lt;/td&gt;&lt;/tr&gt;</v>
      </c>
      <c r="Q3391" s="106" t="str">
        <f>IF(PayItems[[#This Row],[Date Added / Modified]]&gt;0,TEXT(PayItems[[#This Row],[Date Added / Modified]],"m/d/yyy"),"")</f>
        <v/>
      </c>
    </row>
    <row r="3392" spans="1:17" x14ac:dyDescent="0.2">
      <c r="A3392" s="6" t="s">
        <v>7289</v>
      </c>
      <c r="B3392" s="8" t="s">
        <v>7290</v>
      </c>
      <c r="C3392" s="6" t="s">
        <v>6</v>
      </c>
      <c r="D3392" s="8" t="s">
        <v>7291</v>
      </c>
      <c r="E3392" s="8" t="s">
        <v>59</v>
      </c>
      <c r="F3392" s="8">
        <v>0</v>
      </c>
      <c r="G3392" s="8">
        <v>3</v>
      </c>
      <c r="H3392" s="6" t="s">
        <v>344</v>
      </c>
      <c r="I3392" s="176" t="s">
        <v>11389</v>
      </c>
      <c r="J3392" s="176" t="s">
        <v>11389</v>
      </c>
      <c r="K3392" s="176" t="s">
        <v>11388</v>
      </c>
      <c r="L3392" s="8">
        <v>14</v>
      </c>
      <c r="M3392" s="116"/>
      <c r="P33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&lt;tr&gt;&lt;td&gt;63309-0600&lt;/td&gt;&lt;td&gt;Delineator, type 6&lt;/td&gt;&lt;td&gt;Each&lt;/td&gt;&lt;td&gt;DELINEATOR, TYPE 6&lt;/td&gt;&lt;td&gt;EACH&lt;/td&gt;&lt;td&gt;0&lt;/td&gt;&lt;td&gt;3&lt;/td&gt;&lt;td&gt;N&lt;/td&gt;&lt;td&gt; &lt;/td&gt;&lt;td&gt;&lt;/td&gt;&lt;/tr&gt;</v>
      </c>
      <c r="Q3392" s="106" t="str">
        <f>IF(PayItems[[#This Row],[Date Added / Modified]]&gt;0,TEXT(PayItems[[#This Row],[Date Added / Modified]],"m/d/yyy"),"")</f>
        <v/>
      </c>
    </row>
    <row r="3393" spans="1:17" x14ac:dyDescent="0.2">
      <c r="A3393" s="6" t="s">
        <v>7292</v>
      </c>
      <c r="B3393" s="6" t="s">
        <v>7293</v>
      </c>
      <c r="C3393" s="6" t="s">
        <v>6</v>
      </c>
      <c r="D3393" s="6" t="s">
        <v>7294</v>
      </c>
      <c r="E3393" s="8" t="s">
        <v>59</v>
      </c>
      <c r="F3393" s="8">
        <v>0</v>
      </c>
      <c r="G3393" s="8">
        <v>3</v>
      </c>
      <c r="H3393" s="6" t="s">
        <v>344</v>
      </c>
      <c r="I3393" s="176" t="s">
        <v>11389</v>
      </c>
      <c r="J3393" s="176" t="s">
        <v>11389</v>
      </c>
      <c r="K3393" s="176" t="s">
        <v>11388</v>
      </c>
      <c r="L3393" s="8">
        <v>14</v>
      </c>
      <c r="M3393" s="116"/>
      <c r="P33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&lt;tr&gt;&lt;td&gt;63309-0700&lt;/td&gt;&lt;td&gt;Delineator, type NMSHTD type A&lt;/td&gt;&lt;td&gt;Each&lt;/td&gt;&lt;td&gt;DELINEATOR, TYPE NMSHTD TYPE A&lt;/td&gt;&lt;td&gt;EACH&lt;/td&gt;&lt;td&gt;0&lt;/td&gt;&lt;td&gt;3&lt;/td&gt;&lt;td&gt;N&lt;/td&gt;&lt;td&gt; &lt;/td&gt;&lt;td&gt;&lt;/td&gt;&lt;/tr&gt;</v>
      </c>
      <c r="Q3393" s="106" t="str">
        <f>IF(PayItems[[#This Row],[Date Added / Modified]]&gt;0,TEXT(PayItems[[#This Row],[Date Added / Modified]],"m/d/yyy"),"")</f>
        <v/>
      </c>
    </row>
    <row r="3394" spans="1:17" x14ac:dyDescent="0.2">
      <c r="A3394" s="6" t="s">
        <v>7295</v>
      </c>
      <c r="B3394" s="6" t="s">
        <v>7296</v>
      </c>
      <c r="C3394" s="6" t="s">
        <v>6</v>
      </c>
      <c r="D3394" s="6" t="s">
        <v>7297</v>
      </c>
      <c r="E3394" s="8" t="s">
        <v>59</v>
      </c>
      <c r="F3394" s="8">
        <v>0</v>
      </c>
      <c r="G3394" s="8">
        <v>3</v>
      </c>
      <c r="H3394" s="6" t="s">
        <v>344</v>
      </c>
      <c r="I3394" s="176" t="s">
        <v>11389</v>
      </c>
      <c r="J3394" s="176" t="s">
        <v>11389</v>
      </c>
      <c r="K3394" s="176" t="s">
        <v>11388</v>
      </c>
      <c r="L3394" s="8">
        <v>14</v>
      </c>
      <c r="M3394" s="116"/>
      <c r="P33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&lt;tr&gt;&lt;td&gt;63309-0800&lt;/td&gt;&lt;td&gt;Delineator, type NMSHTD type C&lt;/td&gt;&lt;td&gt;Each&lt;/td&gt;&lt;td&gt;DELINEATOR, TYPE NMSHTD TYPE C&lt;/td&gt;&lt;td&gt;EACH&lt;/td&gt;&lt;td&gt;0&lt;/td&gt;&lt;td&gt;3&lt;/td&gt;&lt;td&gt;N&lt;/td&gt;&lt;td&gt; &lt;/td&gt;&lt;td&gt;&lt;/td&gt;&lt;/tr&gt;</v>
      </c>
      <c r="Q3394" s="106" t="str">
        <f>IF(PayItems[[#This Row],[Date Added / Modified]]&gt;0,TEXT(PayItems[[#This Row],[Date Added / Modified]],"m/d/yyy"),"")</f>
        <v/>
      </c>
    </row>
    <row r="3395" spans="1:17" x14ac:dyDescent="0.2">
      <c r="A3395" s="6" t="s">
        <v>7298</v>
      </c>
      <c r="B3395" s="6" t="s">
        <v>7299</v>
      </c>
      <c r="C3395" s="6" t="s">
        <v>6</v>
      </c>
      <c r="D3395" s="6" t="s">
        <v>7300</v>
      </c>
      <c r="E3395" s="8" t="s">
        <v>59</v>
      </c>
      <c r="F3395" s="8">
        <v>0</v>
      </c>
      <c r="G3395" s="8">
        <v>3</v>
      </c>
      <c r="H3395" s="6" t="s">
        <v>344</v>
      </c>
      <c r="I3395" s="176" t="s">
        <v>11389</v>
      </c>
      <c r="J3395" s="176" t="s">
        <v>11389</v>
      </c>
      <c r="K3395" s="176" t="s">
        <v>11388</v>
      </c>
      <c r="L3395" s="8">
        <v>14</v>
      </c>
      <c r="M3395" s="116"/>
      <c r="P33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&lt;tr&gt;&lt;td&gt;63309-0900&lt;/td&gt;&lt;td&gt;Delineator, type flexible&lt;/td&gt;&lt;td&gt;Each&lt;/td&gt;&lt;td&gt;DELINEATOR, TYPE FLEXIBLE&lt;/td&gt;&lt;td&gt;EACH&lt;/td&gt;&lt;td&gt;0&lt;/td&gt;&lt;td&gt;3&lt;/td&gt;&lt;td&gt;N&lt;/td&gt;&lt;td&gt; &lt;/td&gt;&lt;td&gt;&lt;/td&gt;&lt;/tr&gt;</v>
      </c>
      <c r="Q3395" s="106" t="str">
        <f>IF(PayItems[[#This Row],[Date Added / Modified]]&gt;0,TEXT(PayItems[[#This Row],[Date Added / Modified]],"m/d/yyy"),"")</f>
        <v/>
      </c>
    </row>
    <row r="3396" spans="1:17" x14ac:dyDescent="0.2">
      <c r="A3396" s="6" t="s">
        <v>7301</v>
      </c>
      <c r="B3396" s="6" t="s">
        <v>9943</v>
      </c>
      <c r="C3396" s="6" t="s">
        <v>6</v>
      </c>
      <c r="D3396" s="6" t="s">
        <v>9944</v>
      </c>
      <c r="E3396" s="8" t="s">
        <v>59</v>
      </c>
      <c r="F3396" s="8">
        <v>0</v>
      </c>
      <c r="G3396" s="8">
        <v>3</v>
      </c>
      <c r="H3396" s="6" t="s">
        <v>344</v>
      </c>
      <c r="I3396" s="176" t="s">
        <v>11389</v>
      </c>
      <c r="J3396" s="176" t="s">
        <v>11389</v>
      </c>
      <c r="K3396" s="176" t="s">
        <v>11388</v>
      </c>
      <c r="L3396" s="8">
        <v>14</v>
      </c>
      <c r="M3396" s="116"/>
      <c r="P33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&lt;tr&gt;&lt;td&gt;63309-1000&lt;/td&gt;&lt;td&gt;Delineator, type snow pole&lt;/td&gt;&lt;td&gt;Each&lt;/td&gt;&lt;td&gt;DELINEATOR, TYPE SNOW POLE&lt;/td&gt;&lt;td&gt;EACH&lt;/td&gt;&lt;td&gt;0&lt;/td&gt;&lt;td&gt;3&lt;/td&gt;&lt;td&gt;N&lt;/td&gt;&lt;td&gt; &lt;/td&gt;&lt;td&gt;&lt;/td&gt;&lt;/tr&gt;</v>
      </c>
      <c r="Q3396" s="106" t="str">
        <f>IF(PayItems[[#This Row],[Date Added / Modified]]&gt;0,TEXT(PayItems[[#This Row],[Date Added / Modified]],"m/d/yyy"),"")</f>
        <v/>
      </c>
    </row>
    <row r="3397" spans="1:17" x14ac:dyDescent="0.2">
      <c r="A3397" s="6" t="s">
        <v>7302</v>
      </c>
      <c r="B3397" s="6" t="s">
        <v>9945</v>
      </c>
      <c r="C3397" s="6" t="s">
        <v>6</v>
      </c>
      <c r="D3397" s="6" t="s">
        <v>9946</v>
      </c>
      <c r="E3397" s="8" t="s">
        <v>59</v>
      </c>
      <c r="F3397" s="8">
        <v>0</v>
      </c>
      <c r="G3397" s="8">
        <v>3</v>
      </c>
      <c r="H3397" s="6" t="s">
        <v>344</v>
      </c>
      <c r="I3397" s="176" t="s">
        <v>11389</v>
      </c>
      <c r="J3397" s="176" t="s">
        <v>11389</v>
      </c>
      <c r="K3397" s="176" t="s">
        <v>11388</v>
      </c>
      <c r="L3397" s="8">
        <v>14</v>
      </c>
      <c r="M3397" s="116"/>
      <c r="P33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&lt;tr&gt;&lt;td&gt;63309-1100&lt;/td&gt;&lt;td&gt;Delineator, type snow pole, 2400mm&lt;/td&gt;&lt;td&gt;Each&lt;/td&gt;&lt;td&gt;DELINEATOR, TYPE SNOW POLE, 8 FEET&lt;/td&gt;&lt;td&gt;EACH&lt;/td&gt;&lt;td&gt;0&lt;/td&gt;&lt;td&gt;3&lt;/td&gt;&lt;td&gt;N&lt;/td&gt;&lt;td&gt; &lt;/td&gt;&lt;td&gt;&lt;/td&gt;&lt;/tr&gt;</v>
      </c>
      <c r="Q3397" s="106" t="str">
        <f>IF(PayItems[[#This Row],[Date Added / Modified]]&gt;0,TEXT(PayItems[[#This Row],[Date Added / Modified]],"m/d/yyy"),"")</f>
        <v/>
      </c>
    </row>
    <row r="3398" spans="1:17" x14ac:dyDescent="0.2">
      <c r="A3398" s="6" t="s">
        <v>7303</v>
      </c>
      <c r="B3398" s="6" t="s">
        <v>9947</v>
      </c>
      <c r="C3398" s="6" t="s">
        <v>6</v>
      </c>
      <c r="D3398" s="6" t="s">
        <v>9948</v>
      </c>
      <c r="E3398" s="8" t="s">
        <v>59</v>
      </c>
      <c r="F3398" s="8">
        <v>0</v>
      </c>
      <c r="G3398" s="8">
        <v>3</v>
      </c>
      <c r="H3398" s="6" t="s">
        <v>344</v>
      </c>
      <c r="I3398" s="176" t="s">
        <v>11389</v>
      </c>
      <c r="J3398" s="176" t="s">
        <v>11389</v>
      </c>
      <c r="K3398" s="176" t="s">
        <v>11388</v>
      </c>
      <c r="L3398" s="8">
        <v>14</v>
      </c>
      <c r="M3398" s="116"/>
      <c r="P33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&lt;tr&gt;&lt;td&gt;63309-1200&lt;/td&gt;&lt;td&gt;Delineator, type snow pole, 3000mm&lt;/td&gt;&lt;td&gt;Each&lt;/td&gt;&lt;td&gt;DELINEATOR, TYPE SNOW POLE, 10 FEET&lt;/td&gt;&lt;td&gt;EACH&lt;/td&gt;&lt;td&gt;0&lt;/td&gt;&lt;td&gt;3&lt;/td&gt;&lt;td&gt;N&lt;/td&gt;&lt;td&gt; &lt;/td&gt;&lt;td&gt;&lt;/td&gt;&lt;/tr&gt;</v>
      </c>
      <c r="Q3398" s="106" t="str">
        <f>IF(PayItems[[#This Row],[Date Added / Modified]]&gt;0,TEXT(PayItems[[#This Row],[Date Added / Modified]],"m/d/yyy"),"")</f>
        <v/>
      </c>
    </row>
    <row r="3399" spans="1:17" x14ac:dyDescent="0.2">
      <c r="A3399" s="6" t="s">
        <v>7304</v>
      </c>
      <c r="B3399" s="6" t="s">
        <v>9949</v>
      </c>
      <c r="C3399" s="6" t="s">
        <v>6</v>
      </c>
      <c r="D3399" s="6" t="s">
        <v>9950</v>
      </c>
      <c r="E3399" s="8" t="s">
        <v>59</v>
      </c>
      <c r="F3399" s="8">
        <v>0</v>
      </c>
      <c r="G3399" s="8">
        <v>3</v>
      </c>
      <c r="H3399" s="6" t="s">
        <v>344</v>
      </c>
      <c r="I3399" s="176" t="s">
        <v>11389</v>
      </c>
      <c r="J3399" s="176" t="s">
        <v>11389</v>
      </c>
      <c r="K3399" s="176" t="s">
        <v>11388</v>
      </c>
      <c r="L3399" s="8">
        <v>14</v>
      </c>
      <c r="M3399" s="116"/>
      <c r="P33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&lt;tr&gt;&lt;td&gt;63309-1300&lt;/td&gt;&lt;td&gt;Delineator, type snow pole, 3600mm&lt;/td&gt;&lt;td&gt;Each&lt;/td&gt;&lt;td&gt;DELINEATOR, TYPE SNOW POLE, 12 FEET&lt;/td&gt;&lt;td&gt;EACH&lt;/td&gt;&lt;td&gt;0&lt;/td&gt;&lt;td&gt;3&lt;/td&gt;&lt;td&gt;N&lt;/td&gt;&lt;td&gt; &lt;/td&gt;&lt;td&gt;&lt;/td&gt;&lt;/tr&gt;</v>
      </c>
      <c r="Q3399" s="106" t="str">
        <f>IF(PayItems[[#This Row],[Date Added / Modified]]&gt;0,TEXT(PayItems[[#This Row],[Date Added / Modified]],"m/d/yyy"),"")</f>
        <v/>
      </c>
    </row>
    <row r="3400" spans="1:17" x14ac:dyDescent="0.2">
      <c r="A3400" s="6" t="s">
        <v>7305</v>
      </c>
      <c r="B3400" s="8" t="s">
        <v>7306</v>
      </c>
      <c r="C3400" s="6" t="s">
        <v>6</v>
      </c>
      <c r="D3400" s="8" t="s">
        <v>7307</v>
      </c>
      <c r="E3400" s="8" t="s">
        <v>59</v>
      </c>
      <c r="F3400" s="8">
        <v>0</v>
      </c>
      <c r="G3400" s="8">
        <v>3</v>
      </c>
      <c r="H3400" s="6" t="s">
        <v>344</v>
      </c>
      <c r="I3400" s="176" t="s">
        <v>11389</v>
      </c>
      <c r="J3400" s="176" t="s">
        <v>11389</v>
      </c>
      <c r="K3400" s="176" t="s">
        <v>11388</v>
      </c>
      <c r="L3400" s="8">
        <v>14</v>
      </c>
      <c r="M3400" s="116"/>
      <c r="P34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&lt;tr&gt;&lt;td&gt;63310-0000&lt;/td&gt;&lt;td&gt;Channelizing device&lt;/td&gt;&lt;td&gt;Each&lt;/td&gt;&lt;td&gt;CHANNELIZING DEVICE&lt;/td&gt;&lt;td&gt;EACH&lt;/td&gt;&lt;td&gt;0&lt;/td&gt;&lt;td&gt;3&lt;/td&gt;&lt;td&gt;N&lt;/td&gt;&lt;td&gt; &lt;/td&gt;&lt;td&gt;&lt;/td&gt;&lt;/tr&gt;</v>
      </c>
      <c r="Q3400" s="106" t="str">
        <f>IF(PayItems[[#This Row],[Date Added / Modified]]&gt;0,TEXT(PayItems[[#This Row],[Date Added / Modified]],"m/d/yyy"),"")</f>
        <v/>
      </c>
    </row>
    <row r="3401" spans="1:17" x14ac:dyDescent="0.2">
      <c r="A3401" s="6" t="s">
        <v>7308</v>
      </c>
      <c r="B3401" s="6" t="s">
        <v>7309</v>
      </c>
      <c r="C3401" s="6" t="s">
        <v>110</v>
      </c>
      <c r="D3401" s="6" t="s">
        <v>7310</v>
      </c>
      <c r="E3401" s="8" t="s">
        <v>63</v>
      </c>
      <c r="F3401" s="8">
        <v>0</v>
      </c>
      <c r="G3401" s="8">
        <v>3</v>
      </c>
      <c r="H3401" s="6" t="s">
        <v>344</v>
      </c>
      <c r="I3401" s="176" t="s">
        <v>11389</v>
      </c>
      <c r="J3401" s="176" t="s">
        <v>11389</v>
      </c>
      <c r="K3401" s="176" t="s">
        <v>11388</v>
      </c>
      <c r="L3401" s="8">
        <v>14</v>
      </c>
      <c r="M3401" s="116"/>
      <c r="P34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&lt;tr&gt;&lt;td&gt;63311-0000&lt;/td&gt;&lt;td&gt;Speed hump&lt;/td&gt;&lt;td&gt;m&lt;/td&gt;&lt;td&gt;SPEED HUMP&lt;/td&gt;&lt;td&gt;LNFT&lt;/td&gt;&lt;td&gt;0&lt;/td&gt;&lt;td&gt;3&lt;/td&gt;&lt;td&gt;N&lt;/td&gt;&lt;td&gt; &lt;/td&gt;&lt;td&gt;&lt;/td&gt;&lt;/tr&gt;</v>
      </c>
      <c r="Q3401" s="106" t="str">
        <f>IF(PayItems[[#This Row],[Date Added / Modified]]&gt;0,TEXT(PayItems[[#This Row],[Date Added / Modified]],"m/d/yyy"),"")</f>
        <v/>
      </c>
    </row>
    <row r="3402" spans="1:17" s="88" customFormat="1" x14ac:dyDescent="0.2">
      <c r="A3402" s="6" t="s">
        <v>7311</v>
      </c>
      <c r="B3402" s="6" t="s">
        <v>7309</v>
      </c>
      <c r="C3402" s="6" t="s">
        <v>6</v>
      </c>
      <c r="D3402" s="6" t="s">
        <v>7310</v>
      </c>
      <c r="E3402" s="8" t="s">
        <v>59</v>
      </c>
      <c r="F3402" s="8">
        <v>0</v>
      </c>
      <c r="G3402" s="8">
        <v>3</v>
      </c>
      <c r="H3402" s="6" t="s">
        <v>344</v>
      </c>
      <c r="I3402" s="176" t="s">
        <v>11389</v>
      </c>
      <c r="J3402" s="176" t="s">
        <v>11389</v>
      </c>
      <c r="K3402" s="176" t="s">
        <v>11388</v>
      </c>
      <c r="L3402" s="8">
        <v>14</v>
      </c>
      <c r="M3402" s="116"/>
      <c r="N3402" s="6"/>
      <c r="O3402" s="6"/>
      <c r="P34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&lt;tr&gt;&lt;td&gt;63312-0000&lt;/td&gt;&lt;td&gt;Speed hump&lt;/td&gt;&lt;td&gt;Each&lt;/td&gt;&lt;td&gt;SPEED HUMP&lt;/td&gt;&lt;td&gt;EACH&lt;/td&gt;&lt;td&gt;0&lt;/td&gt;&lt;td&gt;3&lt;/td&gt;&lt;td&gt;N&lt;/td&gt;&lt;td&gt; &lt;/td&gt;&lt;td&gt;&lt;/td&gt;&lt;/tr&gt;</v>
      </c>
      <c r="Q3402" s="106" t="str">
        <f>IF(PayItems[[#This Row],[Date Added / Modified]]&gt;0,TEXT(PayItems[[#This Row],[Date Added / Modified]],"m/d/yyy"),"")</f>
        <v/>
      </c>
    </row>
    <row r="3403" spans="1:17" x14ac:dyDescent="0.2">
      <c r="A3403" s="6" t="s">
        <v>7312</v>
      </c>
      <c r="B3403" s="6" t="s">
        <v>7313</v>
      </c>
      <c r="C3403" s="6" t="s">
        <v>110</v>
      </c>
      <c r="D3403" s="6" t="s">
        <v>7314</v>
      </c>
      <c r="E3403" s="8" t="s">
        <v>63</v>
      </c>
      <c r="F3403" s="8">
        <v>0</v>
      </c>
      <c r="G3403" s="8">
        <v>3</v>
      </c>
      <c r="H3403" s="6" t="s">
        <v>344</v>
      </c>
      <c r="I3403" s="176" t="s">
        <v>11389</v>
      </c>
      <c r="J3403" s="176" t="s">
        <v>11389</v>
      </c>
      <c r="K3403" s="176" t="s">
        <v>11388</v>
      </c>
      <c r="L3403" s="8">
        <v>14</v>
      </c>
      <c r="M3403" s="116"/>
      <c r="P34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&lt;tr&gt;&lt;td&gt;63313-0000&lt;/td&gt;&lt;td&gt;Rumble strip&lt;/td&gt;&lt;td&gt;m&lt;/td&gt;&lt;td&gt;RUMBLE STRIP&lt;/td&gt;&lt;td&gt;LNFT&lt;/td&gt;&lt;td&gt;0&lt;/td&gt;&lt;td&gt;3&lt;/td&gt;&lt;td&gt;N&lt;/td&gt;&lt;td&gt; &lt;/td&gt;&lt;td&gt;&lt;/td&gt;&lt;/tr&gt;</v>
      </c>
      <c r="Q3403" s="106" t="str">
        <f>IF(PayItems[[#This Row],[Date Added / Modified]]&gt;0,TEXT(PayItems[[#This Row],[Date Added / Modified]],"m/d/yyy"),"")</f>
        <v/>
      </c>
    </row>
    <row r="3404" spans="1:17" x14ac:dyDescent="0.2">
      <c r="A3404" s="6" t="s">
        <v>7315</v>
      </c>
      <c r="B3404" s="6" t="s">
        <v>7316</v>
      </c>
      <c r="C3404" s="6" t="s">
        <v>110</v>
      </c>
      <c r="D3404" s="6" t="s">
        <v>7317</v>
      </c>
      <c r="E3404" s="8" t="s">
        <v>63</v>
      </c>
      <c r="F3404" s="8">
        <v>0</v>
      </c>
      <c r="G3404" s="8">
        <v>3</v>
      </c>
      <c r="H3404" s="6" t="s">
        <v>344</v>
      </c>
      <c r="I3404" s="176" t="s">
        <v>11389</v>
      </c>
      <c r="J3404" s="176" t="s">
        <v>11389</v>
      </c>
      <c r="K3404" s="176" t="s">
        <v>11388</v>
      </c>
      <c r="L3404" s="8">
        <v>14</v>
      </c>
      <c r="M3404" s="116"/>
      <c r="P34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&lt;tr&gt;&lt;td&gt;63313-1000&lt;/td&gt;&lt;td&gt;Rumble strip, shoulder&lt;/td&gt;&lt;td&gt;m&lt;/td&gt;&lt;td&gt;RUMBLE STRIP, SHOULDER&lt;/td&gt;&lt;td&gt;LNFT&lt;/td&gt;&lt;td&gt;0&lt;/td&gt;&lt;td&gt;3&lt;/td&gt;&lt;td&gt;N&lt;/td&gt;&lt;td&gt; &lt;/td&gt;&lt;td&gt;&lt;/td&gt;&lt;/tr&gt;</v>
      </c>
      <c r="Q3404" s="106" t="str">
        <f>IF(PayItems[[#This Row],[Date Added / Modified]]&gt;0,TEXT(PayItems[[#This Row],[Date Added / Modified]],"m/d/yyy"),"")</f>
        <v/>
      </c>
    </row>
    <row r="3405" spans="1:17" x14ac:dyDescent="0.2">
      <c r="A3405" s="6" t="s">
        <v>7318</v>
      </c>
      <c r="B3405" s="6" t="s">
        <v>7313</v>
      </c>
      <c r="C3405" s="6" t="s">
        <v>5</v>
      </c>
      <c r="D3405" s="6" t="s">
        <v>7314</v>
      </c>
      <c r="E3405" s="8" t="s">
        <v>58</v>
      </c>
      <c r="F3405" s="8">
        <v>1</v>
      </c>
      <c r="G3405" s="8">
        <v>3</v>
      </c>
      <c r="H3405" s="6" t="s">
        <v>344</v>
      </c>
      <c r="I3405" s="176" t="s">
        <v>11389</v>
      </c>
      <c r="J3405" s="176" t="s">
        <v>11389</v>
      </c>
      <c r="K3405" s="176" t="s">
        <v>11388</v>
      </c>
      <c r="L3405" s="8">
        <v>14</v>
      </c>
      <c r="M3405" s="116"/>
      <c r="P34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&lt;tr&gt;&lt;td&gt;63314-0000&lt;/td&gt;&lt;td&gt;Rumble strip&lt;/td&gt;&lt;td&gt;km&lt;/td&gt;&lt;td&gt;RUMBLE STRIP&lt;/td&gt;&lt;td&gt;MILE&lt;/td&gt;&lt;td&gt;1&lt;/td&gt;&lt;td&gt;3&lt;/td&gt;&lt;td&gt;N&lt;/td&gt;&lt;td&gt; &lt;/td&gt;&lt;td&gt;&lt;/td&gt;&lt;/tr&gt;</v>
      </c>
      <c r="Q3405" s="106" t="str">
        <f>IF(PayItems[[#This Row],[Date Added / Modified]]&gt;0,TEXT(PayItems[[#This Row],[Date Added / Modified]],"m/d/yyy"),"")</f>
        <v/>
      </c>
    </row>
    <row r="3406" spans="1:17" x14ac:dyDescent="0.2">
      <c r="A3406" s="6" t="s">
        <v>7319</v>
      </c>
      <c r="B3406" s="6" t="s">
        <v>7316</v>
      </c>
      <c r="C3406" s="6" t="s">
        <v>5</v>
      </c>
      <c r="D3406" s="6" t="s">
        <v>7317</v>
      </c>
      <c r="E3406" s="8" t="s">
        <v>58</v>
      </c>
      <c r="F3406" s="8">
        <v>1</v>
      </c>
      <c r="G3406" s="8">
        <v>3</v>
      </c>
      <c r="H3406" s="6" t="s">
        <v>344</v>
      </c>
      <c r="I3406" s="176" t="s">
        <v>11389</v>
      </c>
      <c r="J3406" s="176" t="s">
        <v>11389</v>
      </c>
      <c r="K3406" s="176" t="s">
        <v>11388</v>
      </c>
      <c r="L3406" s="8">
        <v>14</v>
      </c>
      <c r="M3406" s="116"/>
      <c r="P34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&lt;tr&gt;&lt;td&gt;63314-1000&lt;/td&gt;&lt;td&gt;Rumble strip, shoulder&lt;/td&gt;&lt;td&gt;km&lt;/td&gt;&lt;td&gt;RUMBLE STRIP, SHOULDER&lt;/td&gt;&lt;td&gt;MILE&lt;/td&gt;&lt;td&gt;1&lt;/td&gt;&lt;td&gt;3&lt;/td&gt;&lt;td&gt;N&lt;/td&gt;&lt;td&gt; &lt;/td&gt;&lt;td&gt;&lt;/td&gt;&lt;/tr&gt;</v>
      </c>
      <c r="Q3406" s="106" t="str">
        <f>IF(PayItems[[#This Row],[Date Added / Modified]]&gt;0,TEXT(PayItems[[#This Row],[Date Added / Modified]],"m/d/yyy"),"")</f>
        <v/>
      </c>
    </row>
    <row r="3407" spans="1:17" x14ac:dyDescent="0.2">
      <c r="A3407" s="6" t="s">
        <v>7320</v>
      </c>
      <c r="B3407" s="6" t="s">
        <v>7313</v>
      </c>
      <c r="C3407" s="6" t="s">
        <v>109</v>
      </c>
      <c r="D3407" s="6" t="s">
        <v>7314</v>
      </c>
      <c r="E3407" s="8" t="s">
        <v>62</v>
      </c>
      <c r="F3407" s="8">
        <v>0</v>
      </c>
      <c r="G3407" s="8">
        <v>3</v>
      </c>
      <c r="H3407" s="6" t="s">
        <v>344</v>
      </c>
      <c r="I3407" s="176" t="s">
        <v>11389</v>
      </c>
      <c r="J3407" s="176" t="s">
        <v>11389</v>
      </c>
      <c r="K3407" s="176" t="s">
        <v>11388</v>
      </c>
      <c r="L3407" s="8">
        <v>14</v>
      </c>
      <c r="M3407" s="116"/>
      <c r="P34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&lt;tr&gt;&lt;td&gt;63315-0000&lt;/td&gt;&lt;td&gt;Rumble strip&lt;/td&gt;&lt;td&gt;m2&lt;/td&gt;&lt;td&gt;RUMBLE STRIP&lt;/td&gt;&lt;td&gt;SQYD&lt;/td&gt;&lt;td&gt;0&lt;/td&gt;&lt;td&gt;3&lt;/td&gt;&lt;td&gt;N&lt;/td&gt;&lt;td&gt; &lt;/td&gt;&lt;td&gt;&lt;/td&gt;&lt;/tr&gt;</v>
      </c>
      <c r="Q3407" s="106" t="str">
        <f>IF(PayItems[[#This Row],[Date Added / Modified]]&gt;0,TEXT(PayItems[[#This Row],[Date Added / Modified]],"m/d/yyy"),"")</f>
        <v/>
      </c>
    </row>
    <row r="3408" spans="1:17" x14ac:dyDescent="0.2">
      <c r="A3408" s="6" t="s">
        <v>7321</v>
      </c>
      <c r="B3408" s="6" t="s">
        <v>7322</v>
      </c>
      <c r="C3408" s="6" t="s">
        <v>6</v>
      </c>
      <c r="D3408" s="6" t="s">
        <v>7323</v>
      </c>
      <c r="E3408" s="8" t="s">
        <v>59</v>
      </c>
      <c r="F3408" s="8">
        <v>0</v>
      </c>
      <c r="G3408" s="8">
        <v>3</v>
      </c>
      <c r="H3408" s="6" t="s">
        <v>344</v>
      </c>
      <c r="I3408" s="176" t="s">
        <v>11389</v>
      </c>
      <c r="J3408" s="176" t="s">
        <v>11389</v>
      </c>
      <c r="K3408" s="176" t="s">
        <v>11388</v>
      </c>
      <c r="L3408" s="8">
        <v>14</v>
      </c>
      <c r="M3408" s="116"/>
      <c r="P34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&lt;tr&gt;&lt;td&gt;63316-1000&lt;/td&gt;&lt;td&gt;Remove and reset sign&lt;/td&gt;&lt;td&gt;Each&lt;/td&gt;&lt;td&gt;REMOVE AND RESET SIGN&lt;/td&gt;&lt;td&gt;EACH&lt;/td&gt;&lt;td&gt;0&lt;/td&gt;&lt;td&gt;3&lt;/td&gt;&lt;td&gt;N&lt;/td&gt;&lt;td&gt; &lt;/td&gt;&lt;td&gt;&lt;/td&gt;&lt;/tr&gt;</v>
      </c>
      <c r="Q3408" s="106" t="str">
        <f>IF(PayItems[[#This Row],[Date Added / Modified]]&gt;0,TEXT(PayItems[[#This Row],[Date Added / Modified]],"m/d/yyy"),"")</f>
        <v/>
      </c>
    </row>
    <row r="3409" spans="1:17" x14ac:dyDescent="0.2">
      <c r="A3409" s="6" t="s">
        <v>7324</v>
      </c>
      <c r="B3409" s="6" t="s">
        <v>7325</v>
      </c>
      <c r="C3409" s="6" t="s">
        <v>6</v>
      </c>
      <c r="D3409" s="6" t="s">
        <v>7326</v>
      </c>
      <c r="E3409" s="8" t="s">
        <v>59</v>
      </c>
      <c r="F3409" s="8">
        <v>0</v>
      </c>
      <c r="G3409" s="8">
        <v>3</v>
      </c>
      <c r="H3409" s="6" t="s">
        <v>344</v>
      </c>
      <c r="I3409" s="176" t="s">
        <v>11389</v>
      </c>
      <c r="J3409" s="176" t="s">
        <v>11389</v>
      </c>
      <c r="K3409" s="176" t="s">
        <v>11388</v>
      </c>
      <c r="L3409" s="8">
        <v>14</v>
      </c>
      <c r="M3409" s="116"/>
      <c r="P34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&lt;tr&gt;&lt;td&gt;63316-2000&lt;/td&gt;&lt;td&gt;Remove and reset delineator&lt;/td&gt;&lt;td&gt;Each&lt;/td&gt;&lt;td&gt;REMOVE AND RESET DELINEATOR&lt;/td&gt;&lt;td&gt;EACH&lt;/td&gt;&lt;td&gt;0&lt;/td&gt;&lt;td&gt;3&lt;/td&gt;&lt;td&gt;N&lt;/td&gt;&lt;td&gt; &lt;/td&gt;&lt;td&gt;&lt;/td&gt;&lt;/tr&gt;</v>
      </c>
      <c r="Q3409" s="106" t="str">
        <f>IF(PayItems[[#This Row],[Date Added / Modified]]&gt;0,TEXT(PayItems[[#This Row],[Date Added / Modified]],"m/d/yyy"),"")</f>
        <v/>
      </c>
    </row>
    <row r="3410" spans="1:17" x14ac:dyDescent="0.2">
      <c r="A3410" s="6" t="s">
        <v>7327</v>
      </c>
      <c r="B3410" s="6" t="s">
        <v>7328</v>
      </c>
      <c r="C3410" s="6" t="s">
        <v>6</v>
      </c>
      <c r="D3410" s="6" t="s">
        <v>7329</v>
      </c>
      <c r="E3410" s="8" t="s">
        <v>59</v>
      </c>
      <c r="F3410" s="8">
        <v>0</v>
      </c>
      <c r="G3410" s="8">
        <v>3</v>
      </c>
      <c r="H3410" s="6" t="s">
        <v>344</v>
      </c>
      <c r="I3410" s="176" t="s">
        <v>11389</v>
      </c>
      <c r="J3410" s="176" t="s">
        <v>11389</v>
      </c>
      <c r="K3410" s="176" t="s">
        <v>11388</v>
      </c>
      <c r="L3410" s="8">
        <v>14</v>
      </c>
      <c r="M3410" s="116"/>
      <c r="P34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&lt;tr&gt;&lt;td&gt;63316-3000&lt;/td&gt;&lt;td&gt;Remove and reset object marker&lt;/td&gt;&lt;td&gt;Each&lt;/td&gt;&lt;td&gt;REMOVE AND RESET OBJECT MARKER&lt;/td&gt;&lt;td&gt;EACH&lt;/td&gt;&lt;td&gt;0&lt;/td&gt;&lt;td&gt;3&lt;/td&gt;&lt;td&gt;N&lt;/td&gt;&lt;td&gt; &lt;/td&gt;&lt;td&gt;&lt;/td&gt;&lt;/tr&gt;</v>
      </c>
      <c r="Q3410" s="106" t="str">
        <f>IF(PayItems[[#This Row],[Date Added / Modified]]&gt;0,TEXT(PayItems[[#This Row],[Date Added / Modified]],"m/d/yyy"),"")</f>
        <v/>
      </c>
    </row>
    <row r="3411" spans="1:17" x14ac:dyDescent="0.2">
      <c r="A3411" s="6" t="s">
        <v>7330</v>
      </c>
      <c r="B3411" s="6" t="s">
        <v>7322</v>
      </c>
      <c r="C3411" s="6" t="s">
        <v>109</v>
      </c>
      <c r="D3411" s="6" t="s">
        <v>7323</v>
      </c>
      <c r="E3411" s="8" t="s">
        <v>62</v>
      </c>
      <c r="F3411" s="8">
        <v>0</v>
      </c>
      <c r="G3411" s="8">
        <v>3</v>
      </c>
      <c r="H3411" s="6" t="s">
        <v>344</v>
      </c>
      <c r="I3411" s="176" t="s">
        <v>11389</v>
      </c>
      <c r="J3411" s="176" t="s">
        <v>11389</v>
      </c>
      <c r="K3411" s="176" t="s">
        <v>11388</v>
      </c>
      <c r="L3411" s="8">
        <v>14</v>
      </c>
      <c r="M3411" s="116"/>
      <c r="P34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&lt;tr&gt;&lt;td&gt;63317-1000&lt;/td&gt;&lt;td&gt;Remove and reset sign&lt;/td&gt;&lt;td&gt;m2&lt;/td&gt;&lt;td&gt;REMOVE AND RESET SIGN&lt;/td&gt;&lt;td&gt;SQYD&lt;/td&gt;&lt;td&gt;0&lt;/td&gt;&lt;td&gt;3&lt;/td&gt;&lt;td&gt;N&lt;/td&gt;&lt;td&gt; &lt;/td&gt;&lt;td&gt;&lt;/td&gt;&lt;/tr&gt;</v>
      </c>
      <c r="Q3411" s="106" t="str">
        <f>IF(PayItems[[#This Row],[Date Added / Modified]]&gt;0,TEXT(PayItems[[#This Row],[Date Added / Modified]],"m/d/yyy"),"")</f>
        <v/>
      </c>
    </row>
    <row r="3412" spans="1:17" x14ac:dyDescent="0.2">
      <c r="A3412" s="6" t="s">
        <v>7331</v>
      </c>
      <c r="B3412" s="6" t="s">
        <v>9951</v>
      </c>
      <c r="C3412" s="6" t="s">
        <v>6</v>
      </c>
      <c r="D3412" s="6" t="s">
        <v>9952</v>
      </c>
      <c r="E3412" s="8" t="s">
        <v>59</v>
      </c>
      <c r="F3412" s="8">
        <v>0</v>
      </c>
      <c r="G3412" s="8">
        <v>3</v>
      </c>
      <c r="H3412" s="6" t="s">
        <v>344</v>
      </c>
      <c r="I3412" s="176" t="s">
        <v>11389</v>
      </c>
      <c r="J3412" s="176" t="s">
        <v>11389</v>
      </c>
      <c r="K3412" s="176" t="s">
        <v>11388</v>
      </c>
      <c r="L3412" s="8">
        <v>14</v>
      </c>
      <c r="M3412" s="116"/>
      <c r="P34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&lt;tr&gt;&lt;td&gt;63318-1000&lt;/td&gt;&lt;td&gt;Snow pole holder&lt;/td&gt;&lt;td&gt;Each&lt;/td&gt;&lt;td&gt;SNOW POLE HOLDER&lt;/td&gt;&lt;td&gt;EACH&lt;/td&gt;&lt;td&gt;0&lt;/td&gt;&lt;td&gt;3&lt;/td&gt;&lt;td&gt;N&lt;/td&gt;&lt;td&gt; &lt;/td&gt;&lt;td&gt;&lt;/td&gt;&lt;/tr&gt;</v>
      </c>
      <c r="Q3412" s="106" t="str">
        <f>IF(PayItems[[#This Row],[Date Added / Modified]]&gt;0,TEXT(PayItems[[#This Row],[Date Added / Modified]],"m/d/yyy"),"")</f>
        <v/>
      </c>
    </row>
    <row r="3413" spans="1:17" x14ac:dyDescent="0.2">
      <c r="A3413" s="6" t="s">
        <v>7333</v>
      </c>
      <c r="B3413" s="6" t="s">
        <v>7334</v>
      </c>
      <c r="C3413" s="6" t="s">
        <v>6</v>
      </c>
      <c r="D3413" s="6" t="s">
        <v>7335</v>
      </c>
      <c r="E3413" s="8" t="s">
        <v>59</v>
      </c>
      <c r="F3413" s="8">
        <v>0</v>
      </c>
      <c r="G3413" s="8">
        <v>3</v>
      </c>
      <c r="H3413" s="6" t="s">
        <v>344</v>
      </c>
      <c r="I3413" s="176" t="s">
        <v>11389</v>
      </c>
      <c r="J3413" s="176" t="s">
        <v>11389</v>
      </c>
      <c r="K3413" s="176" t="s">
        <v>11388</v>
      </c>
      <c r="L3413" s="8">
        <v>14</v>
      </c>
      <c r="M3413" s="116"/>
      <c r="P34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&lt;tr&gt;&lt;td&gt;63319-0000&lt;/td&gt;&lt;td&gt;Post sleeve&lt;/td&gt;&lt;td&gt;Each&lt;/td&gt;&lt;td&gt;POST SLEEVE&lt;/td&gt;&lt;td&gt;EACH&lt;/td&gt;&lt;td&gt;0&lt;/td&gt;&lt;td&gt;3&lt;/td&gt;&lt;td&gt;N&lt;/td&gt;&lt;td&gt; &lt;/td&gt;&lt;td&gt;&lt;/td&gt;&lt;/tr&gt;</v>
      </c>
      <c r="Q3413" s="106" t="str">
        <f>IF(PayItems[[#This Row],[Date Added / Modified]]&gt;0,TEXT(PayItems[[#This Row],[Date Added / Modified]],"m/d/yyy"),"")</f>
        <v/>
      </c>
    </row>
    <row r="3414" spans="1:17" x14ac:dyDescent="0.2">
      <c r="A3414" s="6" t="s">
        <v>7336</v>
      </c>
      <c r="B3414" s="6" t="s">
        <v>7337</v>
      </c>
      <c r="C3414" s="6" t="s">
        <v>6</v>
      </c>
      <c r="D3414" s="6" t="s">
        <v>7338</v>
      </c>
      <c r="E3414" s="8" t="s">
        <v>59</v>
      </c>
      <c r="F3414" s="8">
        <v>0</v>
      </c>
      <c r="G3414" s="8">
        <v>3</v>
      </c>
      <c r="H3414" s="6" t="s">
        <v>344</v>
      </c>
      <c r="I3414" s="176" t="s">
        <v>11389</v>
      </c>
      <c r="J3414" s="176" t="s">
        <v>11389</v>
      </c>
      <c r="K3414" s="176" t="s">
        <v>11388</v>
      </c>
      <c r="L3414" s="8">
        <v>14</v>
      </c>
      <c r="M3414" s="116"/>
      <c r="P34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&lt;tr&gt;&lt;td&gt;63320-0000&lt;/td&gt;&lt;td&gt;Speed cushion&lt;/td&gt;&lt;td&gt;Each&lt;/td&gt;&lt;td&gt;SPEED CUSHION&lt;/td&gt;&lt;td&gt;EACH&lt;/td&gt;&lt;td&gt;0&lt;/td&gt;&lt;td&gt;3&lt;/td&gt;&lt;td&gt;N&lt;/td&gt;&lt;td&gt; &lt;/td&gt;&lt;td&gt;&lt;/td&gt;&lt;/tr&gt;</v>
      </c>
      <c r="Q3414" s="106" t="str">
        <f>IF(PayItems[[#This Row],[Date Added / Modified]]&gt;0,TEXT(PayItems[[#This Row],[Date Added / Modified]],"m/d/yyy"),"")</f>
        <v/>
      </c>
    </row>
    <row r="3415" spans="1:17" x14ac:dyDescent="0.2">
      <c r="A3415" s="106" t="s">
        <v>10932</v>
      </c>
      <c r="B3415" s="106" t="s">
        <v>10933</v>
      </c>
      <c r="C3415" s="88" t="s">
        <v>110</v>
      </c>
      <c r="D3415" s="106" t="s">
        <v>10934</v>
      </c>
      <c r="E3415" s="104" t="s">
        <v>63</v>
      </c>
      <c r="F3415" s="104">
        <v>0</v>
      </c>
      <c r="G3415" s="104">
        <v>3</v>
      </c>
      <c r="H3415" s="88" t="s">
        <v>344</v>
      </c>
      <c r="I3415" s="176" t="s">
        <v>11389</v>
      </c>
      <c r="J3415" s="176" t="s">
        <v>11389</v>
      </c>
      <c r="K3415" s="176" t="s">
        <v>11388</v>
      </c>
      <c r="L3415" s="104">
        <v>14</v>
      </c>
      <c r="M3415" s="116">
        <v>42991</v>
      </c>
      <c r="N3415" s="106" t="s">
        <v>9977</v>
      </c>
      <c r="O3415" s="88"/>
      <c r="P34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&lt;tr&gt;&lt;td&gt;63325-0000&lt;/td&gt;&lt;td&gt;Mumble strip&lt;/td&gt;&lt;td&gt;m&lt;/td&gt;&lt;td&gt;MUMBLE STRIP&lt;/td&gt;&lt;td&gt;LNFT&lt;/td&gt;&lt;td&gt;0&lt;/td&gt;&lt;td&gt;3&lt;/td&gt;&lt;td&gt;N&lt;/td&gt;&lt;td&gt;9/13/2017&lt;/td&gt;&lt;td&gt;&lt;/td&gt;&lt;/tr&gt;</v>
      </c>
      <c r="Q3415" s="106" t="str">
        <f>IF(PayItems[[#This Row],[Date Added / Modified]]&gt;0,TEXT(PayItems[[#This Row],[Date Added / Modified]],"m/d/yyy"),"")</f>
        <v>9/13/2017</v>
      </c>
    </row>
    <row r="3416" spans="1:17" x14ac:dyDescent="0.2">
      <c r="A3416" s="106" t="s">
        <v>10930</v>
      </c>
      <c r="B3416" s="106" t="s">
        <v>10927</v>
      </c>
      <c r="C3416" s="88" t="s">
        <v>110</v>
      </c>
      <c r="D3416" s="106" t="s">
        <v>10928</v>
      </c>
      <c r="E3416" s="104" t="s">
        <v>63</v>
      </c>
      <c r="F3416" s="104">
        <v>0</v>
      </c>
      <c r="G3416" s="104">
        <v>3</v>
      </c>
      <c r="H3416" s="88" t="s">
        <v>344</v>
      </c>
      <c r="I3416" s="176" t="s">
        <v>11389</v>
      </c>
      <c r="J3416" s="176" t="s">
        <v>11389</v>
      </c>
      <c r="K3416" s="176" t="s">
        <v>11388</v>
      </c>
      <c r="L3416" s="104">
        <v>14</v>
      </c>
      <c r="M3416" s="116">
        <v>42975</v>
      </c>
      <c r="N3416" s="106" t="s">
        <v>9962</v>
      </c>
      <c r="O3416" s="88"/>
      <c r="P34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&lt;tr&gt;&lt;td&gt;63325-1000&lt;/td&gt;&lt;td&gt;Mumble strip, shoulder&lt;/td&gt;&lt;td&gt;m&lt;/td&gt;&lt;td&gt;MUMBLE STRIP, SHOULDER&lt;/td&gt;&lt;td&gt;LNFT&lt;/td&gt;&lt;td&gt;0&lt;/td&gt;&lt;td&gt;3&lt;/td&gt;&lt;td&gt;N&lt;/td&gt;&lt;td&gt;8/28/2017&lt;/td&gt;&lt;td&gt;&lt;/td&gt;&lt;/tr&gt;</v>
      </c>
      <c r="Q3416" s="106" t="str">
        <f>IF(PayItems[[#This Row],[Date Added / Modified]]&gt;0,TEXT(PayItems[[#This Row],[Date Added / Modified]],"m/d/yyy"),"")</f>
        <v>8/28/2017</v>
      </c>
    </row>
    <row r="3417" spans="1:17" x14ac:dyDescent="0.2">
      <c r="A3417" s="106" t="s">
        <v>11029</v>
      </c>
      <c r="B3417" s="106" t="s">
        <v>10933</v>
      </c>
      <c r="C3417" s="106" t="s">
        <v>5</v>
      </c>
      <c r="D3417" s="106" t="s">
        <v>10934</v>
      </c>
      <c r="E3417" s="45" t="s">
        <v>58</v>
      </c>
      <c r="F3417" s="104">
        <v>1</v>
      </c>
      <c r="G3417" s="104">
        <v>3</v>
      </c>
      <c r="H3417" s="88" t="s">
        <v>344</v>
      </c>
      <c r="I3417" s="176" t="s">
        <v>11389</v>
      </c>
      <c r="J3417" s="176" t="s">
        <v>11389</v>
      </c>
      <c r="K3417" s="176" t="s">
        <v>11388</v>
      </c>
      <c r="L3417" s="104">
        <v>14</v>
      </c>
      <c r="M3417" s="116">
        <v>43283</v>
      </c>
      <c r="N3417" s="106" t="s">
        <v>9977</v>
      </c>
      <c r="O3417" s="88"/>
      <c r="P34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&lt;tr&gt;&lt;td&gt;63326-0000&lt;/td&gt;&lt;td&gt;Mumble strip&lt;/td&gt;&lt;td&gt;km&lt;/td&gt;&lt;td&gt;MUMBLE STRIP&lt;/td&gt;&lt;td&gt;MILE&lt;/td&gt;&lt;td&gt;1&lt;/td&gt;&lt;td&gt;3&lt;/td&gt;&lt;td&gt;N&lt;/td&gt;&lt;td&gt;7/2/2018&lt;/td&gt;&lt;td&gt;&lt;/td&gt;&lt;/tr&gt;</v>
      </c>
      <c r="Q3417" s="106" t="str">
        <f>IF(PayItems[[#This Row],[Date Added / Modified]]&gt;0,TEXT(PayItems[[#This Row],[Date Added / Modified]],"m/d/yyy"),"")</f>
        <v>7/2/2018</v>
      </c>
    </row>
    <row r="3418" spans="1:17" x14ac:dyDescent="0.2">
      <c r="A3418" s="106" t="s">
        <v>11030</v>
      </c>
      <c r="B3418" s="106" t="s">
        <v>10927</v>
      </c>
      <c r="C3418" s="106" t="s">
        <v>5</v>
      </c>
      <c r="D3418" s="106" t="s">
        <v>10928</v>
      </c>
      <c r="E3418" s="45" t="s">
        <v>58</v>
      </c>
      <c r="F3418" s="104">
        <v>1</v>
      </c>
      <c r="G3418" s="104">
        <v>3</v>
      </c>
      <c r="H3418" s="88" t="s">
        <v>344</v>
      </c>
      <c r="I3418" s="176" t="s">
        <v>11389</v>
      </c>
      <c r="J3418" s="176" t="s">
        <v>11389</v>
      </c>
      <c r="K3418" s="176" t="s">
        <v>11388</v>
      </c>
      <c r="L3418" s="104">
        <v>14</v>
      </c>
      <c r="M3418" s="116">
        <v>43283</v>
      </c>
      <c r="N3418" s="106" t="s">
        <v>9977</v>
      </c>
      <c r="O3418" s="88"/>
      <c r="P34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&lt;tr&gt;&lt;td&gt;63326-1000&lt;/td&gt;&lt;td&gt;Mumble strip, shoulder&lt;/td&gt;&lt;td&gt;km&lt;/td&gt;&lt;td&gt;MUMBLE STRIP, SHOULDER&lt;/td&gt;&lt;td&gt;MILE&lt;/td&gt;&lt;td&gt;1&lt;/td&gt;&lt;td&gt;3&lt;/td&gt;&lt;td&gt;N&lt;/td&gt;&lt;td&gt;7/2/2018&lt;/td&gt;&lt;td&gt;&lt;/td&gt;&lt;/tr&gt;</v>
      </c>
      <c r="Q3418" s="106" t="str">
        <f>IF(PayItems[[#This Row],[Date Added / Modified]]&gt;0,TEXT(PayItems[[#This Row],[Date Added / Modified]],"m/d/yyy"),"")</f>
        <v>7/2/2018</v>
      </c>
    </row>
    <row r="3419" spans="1:17" s="88" customFormat="1" x14ac:dyDescent="0.2">
      <c r="A3419" s="106" t="s">
        <v>11079</v>
      </c>
      <c r="B3419" s="106" t="s">
        <v>11072</v>
      </c>
      <c r="C3419" s="106" t="s">
        <v>6</v>
      </c>
      <c r="D3419" s="106" t="s">
        <v>11080</v>
      </c>
      <c r="E3419" s="45" t="s">
        <v>59</v>
      </c>
      <c r="F3419" s="45">
        <v>0</v>
      </c>
      <c r="G3419" s="45">
        <v>3</v>
      </c>
      <c r="H3419" s="106" t="s">
        <v>344</v>
      </c>
      <c r="I3419" s="176" t="s">
        <v>11389</v>
      </c>
      <c r="J3419" s="176" t="s">
        <v>11389</v>
      </c>
      <c r="K3419" s="176" t="s">
        <v>11388</v>
      </c>
      <c r="L3419" s="45">
        <v>14</v>
      </c>
      <c r="M3419" s="116">
        <v>43543</v>
      </c>
      <c r="N3419" s="106" t="s">
        <v>9962</v>
      </c>
      <c r="O3419" s="106"/>
      <c r="P3419"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&lt;tr&gt;&lt;td&gt;63328-0000&lt;/td&gt;&lt;td&gt;Speed bump&lt;/td&gt;&lt;td&gt;Each&lt;/td&gt;&lt;td&gt;SPEED BUMP&lt;/td&gt;&lt;td&gt;EACH&lt;/td&gt;&lt;td&gt;0&lt;/td&gt;&lt;td&gt;3&lt;/td&gt;&lt;td&gt;N&lt;/td&gt;&lt;td&gt;3/19/2019&lt;/td&gt;&lt;td&gt;&lt;/td&gt;&lt;/tr&gt;</v>
      </c>
      <c r="Q3419" s="106" t="str">
        <f>IF(PayItems[[#This Row],[Date Added / Modified]]&gt;0,TEXT(PayItems[[#This Row],[Date Added / Modified]],"m/d/yyy"),"")</f>
        <v>3/19/2019</v>
      </c>
    </row>
    <row r="3420" spans="1:17" x14ac:dyDescent="0.2">
      <c r="A3420" s="106" t="s">
        <v>11434</v>
      </c>
      <c r="B3420" s="106" t="s">
        <v>11433</v>
      </c>
      <c r="C3420" s="106" t="s">
        <v>110</v>
      </c>
      <c r="D3420" s="106" t="s">
        <v>11435</v>
      </c>
      <c r="E3420" s="45" t="s">
        <v>63</v>
      </c>
      <c r="F3420" s="180">
        <v>0</v>
      </c>
      <c r="G3420" s="180">
        <v>3</v>
      </c>
      <c r="H3420" s="106" t="s">
        <v>344</v>
      </c>
      <c r="I3420" s="177" t="s">
        <v>11389</v>
      </c>
      <c r="J3420" s="177" t="s">
        <v>11389</v>
      </c>
      <c r="K3420" s="177" t="s">
        <v>11388</v>
      </c>
      <c r="L3420" s="180">
        <v>14</v>
      </c>
      <c r="M3420" s="116">
        <v>45355</v>
      </c>
      <c r="N3420" s="106" t="s">
        <v>9977</v>
      </c>
      <c r="O3420" s="179"/>
      <c r="P3420"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&lt;tr&gt;&lt;td&gt;63331-0000&lt;/td&gt;&lt;td&gt;Traffic spikes&lt;/td&gt;&lt;td&gt;m&lt;/td&gt;&lt;td&gt;TRAFFIC SPIKES&lt;/td&gt;&lt;td&gt;LNFT&lt;/td&gt;&lt;td&gt;0&lt;/td&gt;&lt;td&gt;3&lt;/td&gt;&lt;td&gt;N&lt;/td&gt;&lt;td&gt;3/4/2024&lt;/td&gt;&lt;td&gt;&lt;/td&gt;&lt;/tr&gt;</v>
      </c>
      <c r="Q3420" s="181" t="str">
        <f>IF(PayItems[[#This Row],[Date Added / Modified]]&gt;0,TEXT(PayItems[[#This Row],[Date Added / Modified]],"m/d/yyy"),"")</f>
        <v>3/4/2024</v>
      </c>
    </row>
    <row r="3421" spans="1:17" x14ac:dyDescent="0.2">
      <c r="A3421" s="6" t="s">
        <v>7339</v>
      </c>
      <c r="B3421" s="6" t="s">
        <v>7340</v>
      </c>
      <c r="C3421" s="6" t="s">
        <v>110</v>
      </c>
      <c r="D3421" s="6" t="s">
        <v>7341</v>
      </c>
      <c r="E3421" s="8" t="s">
        <v>63</v>
      </c>
      <c r="F3421" s="8">
        <v>0</v>
      </c>
      <c r="G3421" s="8">
        <v>3</v>
      </c>
      <c r="H3421" s="6" t="s">
        <v>344</v>
      </c>
      <c r="I3421" s="176" t="s">
        <v>11389</v>
      </c>
      <c r="J3421" s="176" t="s">
        <v>11389</v>
      </c>
      <c r="K3421" s="176" t="s">
        <v>11388</v>
      </c>
      <c r="L3421" s="8">
        <v>14</v>
      </c>
      <c r="M3421" s="116"/>
      <c r="P34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&lt;tr&gt;&lt;td&gt;63401-0000&lt;/td&gt;&lt;td&gt;Pavement markings&lt;/td&gt;&lt;td&gt;m&lt;/td&gt;&lt;td&gt;PAVEMENT MARKINGS&lt;/td&gt;&lt;td&gt;LNFT&lt;/td&gt;&lt;td&gt;0&lt;/td&gt;&lt;td&gt;3&lt;/td&gt;&lt;td&gt;N&lt;/td&gt;&lt;td&gt; &lt;/td&gt;&lt;td&gt;&lt;/td&gt;&lt;/tr&gt;</v>
      </c>
      <c r="Q3421" s="106" t="str">
        <f>IF(PayItems[[#This Row],[Date Added / Modified]]&gt;0,TEXT(PayItems[[#This Row],[Date Added / Modified]],"m/d/yyy"),"")</f>
        <v/>
      </c>
    </row>
    <row r="3422" spans="1:17" x14ac:dyDescent="0.2">
      <c r="A3422" s="6" t="s">
        <v>7342</v>
      </c>
      <c r="B3422" s="6" t="s">
        <v>7343</v>
      </c>
      <c r="C3422" s="6" t="s">
        <v>110</v>
      </c>
      <c r="D3422" s="6" t="s">
        <v>7344</v>
      </c>
      <c r="E3422" s="8" t="s">
        <v>63</v>
      </c>
      <c r="F3422" s="8">
        <v>0</v>
      </c>
      <c r="G3422" s="8">
        <v>3</v>
      </c>
      <c r="H3422" s="6" t="s">
        <v>344</v>
      </c>
      <c r="I3422" s="176" t="s">
        <v>11389</v>
      </c>
      <c r="J3422" s="176" t="s">
        <v>11389</v>
      </c>
      <c r="K3422" s="176" t="s">
        <v>11388</v>
      </c>
      <c r="L3422" s="8">
        <v>14</v>
      </c>
      <c r="M3422" s="116"/>
      <c r="P34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&lt;tr&gt;&lt;td&gt;63401-0100&lt;/td&gt;&lt;td&gt;Pavement markings, type A, solid&lt;/td&gt;&lt;td&gt;m&lt;/td&gt;&lt;td&gt;PAVEMENT MARKINGS, TYPE A, SOLID&lt;/td&gt;&lt;td&gt;LNFT&lt;/td&gt;&lt;td&gt;0&lt;/td&gt;&lt;td&gt;3&lt;/td&gt;&lt;td&gt;N&lt;/td&gt;&lt;td&gt; &lt;/td&gt;&lt;td&gt;&lt;/td&gt;&lt;/tr&gt;</v>
      </c>
      <c r="Q3422" s="106" t="str">
        <f>IF(PayItems[[#This Row],[Date Added / Modified]]&gt;0,TEXT(PayItems[[#This Row],[Date Added / Modified]],"m/d/yyy"),"")</f>
        <v/>
      </c>
    </row>
    <row r="3423" spans="1:17" s="88" customFormat="1" x14ac:dyDescent="0.2">
      <c r="A3423" s="6" t="s">
        <v>7345</v>
      </c>
      <c r="B3423" s="6" t="s">
        <v>7346</v>
      </c>
      <c r="C3423" s="6" t="s">
        <v>110</v>
      </c>
      <c r="D3423" s="6" t="s">
        <v>7347</v>
      </c>
      <c r="E3423" s="8" t="s">
        <v>63</v>
      </c>
      <c r="F3423" s="8">
        <v>0</v>
      </c>
      <c r="G3423" s="8">
        <v>3</v>
      </c>
      <c r="H3423" s="6" t="s">
        <v>344</v>
      </c>
      <c r="I3423" s="176" t="s">
        <v>11389</v>
      </c>
      <c r="J3423" s="176" t="s">
        <v>11389</v>
      </c>
      <c r="K3423" s="176" t="s">
        <v>11388</v>
      </c>
      <c r="L3423" s="8">
        <v>14</v>
      </c>
      <c r="M3423" s="116"/>
      <c r="N3423" s="6"/>
      <c r="O3423" s="6"/>
      <c r="P34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&lt;tr&gt;&lt;td&gt;63401-0200&lt;/td&gt;&lt;td&gt;Pavement markings, type A, broken&lt;/td&gt;&lt;td&gt;m&lt;/td&gt;&lt;td&gt;PAVEMENT MARKINGS, TYPE A, BROKEN&lt;/td&gt;&lt;td&gt;LNFT&lt;/td&gt;&lt;td&gt;0&lt;/td&gt;&lt;td&gt;3&lt;/td&gt;&lt;td&gt;N&lt;/td&gt;&lt;td&gt; &lt;/td&gt;&lt;td&gt;&lt;/td&gt;&lt;/tr&gt;</v>
      </c>
      <c r="Q3423" s="106" t="str">
        <f>IF(PayItems[[#This Row],[Date Added / Modified]]&gt;0,TEXT(PayItems[[#This Row],[Date Added / Modified]],"m/d/yyy"),"")</f>
        <v/>
      </c>
    </row>
    <row r="3424" spans="1:17" x14ac:dyDescent="0.2">
      <c r="A3424" s="6" t="s">
        <v>7348</v>
      </c>
      <c r="B3424" s="6" t="s">
        <v>7349</v>
      </c>
      <c r="C3424" s="6" t="s">
        <v>110</v>
      </c>
      <c r="D3424" s="6" t="s">
        <v>7350</v>
      </c>
      <c r="E3424" s="8" t="s">
        <v>63</v>
      </c>
      <c r="F3424" s="8">
        <v>0</v>
      </c>
      <c r="G3424" s="8">
        <v>3</v>
      </c>
      <c r="H3424" s="6" t="s">
        <v>344</v>
      </c>
      <c r="I3424" s="176" t="s">
        <v>11389</v>
      </c>
      <c r="J3424" s="176" t="s">
        <v>11389</v>
      </c>
      <c r="K3424" s="176" t="s">
        <v>11388</v>
      </c>
      <c r="L3424" s="8">
        <v>14</v>
      </c>
      <c r="M3424" s="116"/>
      <c r="P34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&lt;tr&gt;&lt;td&gt;63401-0300&lt;/td&gt;&lt;td&gt;Pavement markings, type B, solid&lt;/td&gt;&lt;td&gt;m&lt;/td&gt;&lt;td&gt;PAVEMENT MARKINGS, TYPE B, SOLID&lt;/td&gt;&lt;td&gt;LNFT&lt;/td&gt;&lt;td&gt;0&lt;/td&gt;&lt;td&gt;3&lt;/td&gt;&lt;td&gt;N&lt;/td&gt;&lt;td&gt; &lt;/td&gt;&lt;td&gt;&lt;/td&gt;&lt;/tr&gt;</v>
      </c>
      <c r="Q3424" s="106" t="str">
        <f>IF(PayItems[[#This Row],[Date Added / Modified]]&gt;0,TEXT(PayItems[[#This Row],[Date Added / Modified]],"m/d/yyy"),"")</f>
        <v/>
      </c>
    </row>
    <row r="3425" spans="1:17" x14ac:dyDescent="0.2">
      <c r="A3425" s="6" t="s">
        <v>7351</v>
      </c>
      <c r="B3425" s="6" t="s">
        <v>7352</v>
      </c>
      <c r="C3425" s="6" t="s">
        <v>110</v>
      </c>
      <c r="D3425" s="6" t="s">
        <v>7353</v>
      </c>
      <c r="E3425" s="8" t="s">
        <v>63</v>
      </c>
      <c r="F3425" s="8">
        <v>0</v>
      </c>
      <c r="G3425" s="8">
        <v>3</v>
      </c>
      <c r="H3425" s="6" t="s">
        <v>344</v>
      </c>
      <c r="I3425" s="176" t="s">
        <v>11389</v>
      </c>
      <c r="J3425" s="176" t="s">
        <v>11389</v>
      </c>
      <c r="K3425" s="176" t="s">
        <v>11388</v>
      </c>
      <c r="L3425" s="8">
        <v>14</v>
      </c>
      <c r="M3425" s="116"/>
      <c r="P34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&lt;tr&gt;&lt;td&gt;63401-0400&lt;/td&gt;&lt;td&gt;Pavement markings, type B, broken&lt;/td&gt;&lt;td&gt;m&lt;/td&gt;&lt;td&gt;PAVEMENT MARKINGS, TYPE B, BROKEN&lt;/td&gt;&lt;td&gt;LNFT&lt;/td&gt;&lt;td&gt;0&lt;/td&gt;&lt;td&gt;3&lt;/td&gt;&lt;td&gt;N&lt;/td&gt;&lt;td&gt; &lt;/td&gt;&lt;td&gt;&lt;/td&gt;&lt;/tr&gt;</v>
      </c>
      <c r="Q3425" s="106" t="str">
        <f>IF(PayItems[[#This Row],[Date Added / Modified]]&gt;0,TEXT(PayItems[[#This Row],[Date Added / Modified]],"m/d/yyy"),"")</f>
        <v/>
      </c>
    </row>
    <row r="3426" spans="1:17" x14ac:dyDescent="0.2">
      <c r="A3426" s="6" t="s">
        <v>7354</v>
      </c>
      <c r="B3426" s="6" t="s">
        <v>7355</v>
      </c>
      <c r="C3426" s="6" t="s">
        <v>110</v>
      </c>
      <c r="D3426" s="6" t="s">
        <v>7356</v>
      </c>
      <c r="E3426" s="8" t="s">
        <v>63</v>
      </c>
      <c r="F3426" s="8">
        <v>0</v>
      </c>
      <c r="G3426" s="8">
        <v>3</v>
      </c>
      <c r="H3426" s="6" t="s">
        <v>344</v>
      </c>
      <c r="I3426" s="176" t="s">
        <v>11389</v>
      </c>
      <c r="J3426" s="176" t="s">
        <v>11389</v>
      </c>
      <c r="K3426" s="176" t="s">
        <v>11388</v>
      </c>
      <c r="L3426" s="8">
        <v>14</v>
      </c>
      <c r="M3426" s="116"/>
      <c r="P34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&lt;tr&gt;&lt;td&gt;63401-0450&lt;/td&gt;&lt;td&gt;Pavement markings, type B, dotted&lt;/td&gt;&lt;td&gt;m&lt;/td&gt;&lt;td&gt;PAVEMENT MARKINGS, TYPE B, DOTTED&lt;/td&gt;&lt;td&gt;LNFT&lt;/td&gt;&lt;td&gt;0&lt;/td&gt;&lt;td&gt;3&lt;/td&gt;&lt;td&gt;N&lt;/td&gt;&lt;td&gt; &lt;/td&gt;&lt;td&gt;&lt;/td&gt;&lt;/tr&gt;</v>
      </c>
      <c r="Q3426" s="106" t="str">
        <f>IF(PayItems[[#This Row],[Date Added / Modified]]&gt;0,TEXT(PayItems[[#This Row],[Date Added / Modified]],"m/d/yyy"),"")</f>
        <v/>
      </c>
    </row>
    <row r="3427" spans="1:17" x14ac:dyDescent="0.2">
      <c r="A3427" s="6" t="s">
        <v>7357</v>
      </c>
      <c r="B3427" s="6" t="s">
        <v>7358</v>
      </c>
      <c r="C3427" s="6" t="s">
        <v>110</v>
      </c>
      <c r="D3427" s="6" t="s">
        <v>7359</v>
      </c>
      <c r="E3427" s="8" t="s">
        <v>63</v>
      </c>
      <c r="F3427" s="8">
        <v>0</v>
      </c>
      <c r="G3427" s="8">
        <v>3</v>
      </c>
      <c r="H3427" s="6" t="s">
        <v>344</v>
      </c>
      <c r="I3427" s="176" t="s">
        <v>11389</v>
      </c>
      <c r="J3427" s="176" t="s">
        <v>11389</v>
      </c>
      <c r="K3427" s="176" t="s">
        <v>11388</v>
      </c>
      <c r="L3427" s="8">
        <v>14</v>
      </c>
      <c r="M3427" s="116"/>
      <c r="P34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&lt;tr&gt;&lt;td&gt;63401-0500&lt;/td&gt;&lt;td&gt;Pavement markings, type C, solid&lt;/td&gt;&lt;td&gt;m&lt;/td&gt;&lt;td&gt;PAVEMENT MARKINGS, TYPE C, SOLID&lt;/td&gt;&lt;td&gt;LNFT&lt;/td&gt;&lt;td&gt;0&lt;/td&gt;&lt;td&gt;3&lt;/td&gt;&lt;td&gt;N&lt;/td&gt;&lt;td&gt; &lt;/td&gt;&lt;td&gt;&lt;/td&gt;&lt;/tr&gt;</v>
      </c>
      <c r="Q3427" s="106" t="str">
        <f>IF(PayItems[[#This Row],[Date Added / Modified]]&gt;0,TEXT(PayItems[[#This Row],[Date Added / Modified]],"m/d/yyy"),"")</f>
        <v/>
      </c>
    </row>
    <row r="3428" spans="1:17" x14ac:dyDescent="0.2">
      <c r="A3428" s="6" t="s">
        <v>7360</v>
      </c>
      <c r="B3428" s="6" t="s">
        <v>7361</v>
      </c>
      <c r="C3428" s="6" t="s">
        <v>110</v>
      </c>
      <c r="D3428" s="6" t="s">
        <v>7362</v>
      </c>
      <c r="E3428" s="8" t="s">
        <v>63</v>
      </c>
      <c r="F3428" s="8">
        <v>0</v>
      </c>
      <c r="G3428" s="8">
        <v>3</v>
      </c>
      <c r="H3428" s="6" t="s">
        <v>344</v>
      </c>
      <c r="I3428" s="176" t="s">
        <v>11389</v>
      </c>
      <c r="J3428" s="176" t="s">
        <v>11389</v>
      </c>
      <c r="K3428" s="176" t="s">
        <v>11388</v>
      </c>
      <c r="L3428" s="8">
        <v>14</v>
      </c>
      <c r="M3428" s="116"/>
      <c r="P34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&lt;tr&gt;&lt;td&gt;63401-0600&lt;/td&gt;&lt;td&gt;Pavement markings, type C, broken&lt;/td&gt;&lt;td&gt;m&lt;/td&gt;&lt;td&gt;PAVEMENT MARKINGS, TYPE C, BROKEN&lt;/td&gt;&lt;td&gt;LNFT&lt;/td&gt;&lt;td&gt;0&lt;/td&gt;&lt;td&gt;3&lt;/td&gt;&lt;td&gt;N&lt;/td&gt;&lt;td&gt; &lt;/td&gt;&lt;td&gt;&lt;/td&gt;&lt;/tr&gt;</v>
      </c>
      <c r="Q3428" s="106" t="str">
        <f>IF(PayItems[[#This Row],[Date Added / Modified]]&gt;0,TEXT(PayItems[[#This Row],[Date Added / Modified]],"m/d/yyy"),"")</f>
        <v/>
      </c>
    </row>
    <row r="3429" spans="1:17" x14ac:dyDescent="0.2">
      <c r="A3429" s="6" t="s">
        <v>7363</v>
      </c>
      <c r="B3429" s="6" t="s">
        <v>7364</v>
      </c>
      <c r="C3429" s="6" t="s">
        <v>110</v>
      </c>
      <c r="D3429" s="6" t="s">
        <v>7365</v>
      </c>
      <c r="E3429" s="8" t="s">
        <v>63</v>
      </c>
      <c r="F3429" s="8">
        <v>0</v>
      </c>
      <c r="G3429" s="8">
        <v>3</v>
      </c>
      <c r="H3429" s="6" t="s">
        <v>344</v>
      </c>
      <c r="I3429" s="176" t="s">
        <v>11389</v>
      </c>
      <c r="J3429" s="176" t="s">
        <v>11389</v>
      </c>
      <c r="K3429" s="176" t="s">
        <v>11388</v>
      </c>
      <c r="L3429" s="8">
        <v>14</v>
      </c>
      <c r="M3429" s="116"/>
      <c r="P34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&lt;tr&gt;&lt;td&gt;63401-0700&lt;/td&gt;&lt;td&gt;Pavement markings, type D, solid&lt;/td&gt;&lt;td&gt;m&lt;/td&gt;&lt;td&gt;PAVEMENT MARKINGS, TYPE D, SOLID&lt;/td&gt;&lt;td&gt;LNFT&lt;/td&gt;&lt;td&gt;0&lt;/td&gt;&lt;td&gt;3&lt;/td&gt;&lt;td&gt;N&lt;/td&gt;&lt;td&gt; &lt;/td&gt;&lt;td&gt;&lt;/td&gt;&lt;/tr&gt;</v>
      </c>
      <c r="Q3429" s="106" t="str">
        <f>IF(PayItems[[#This Row],[Date Added / Modified]]&gt;0,TEXT(PayItems[[#This Row],[Date Added / Modified]],"m/d/yyy"),"")</f>
        <v/>
      </c>
    </row>
    <row r="3430" spans="1:17" x14ac:dyDescent="0.2">
      <c r="A3430" s="6" t="s">
        <v>7366</v>
      </c>
      <c r="B3430" s="6" t="s">
        <v>7367</v>
      </c>
      <c r="C3430" s="6" t="s">
        <v>110</v>
      </c>
      <c r="D3430" s="6" t="s">
        <v>7368</v>
      </c>
      <c r="E3430" s="8" t="s">
        <v>63</v>
      </c>
      <c r="F3430" s="8">
        <v>0</v>
      </c>
      <c r="G3430" s="8">
        <v>3</v>
      </c>
      <c r="H3430" s="6" t="s">
        <v>344</v>
      </c>
      <c r="I3430" s="176" t="s">
        <v>11389</v>
      </c>
      <c r="J3430" s="176" t="s">
        <v>11389</v>
      </c>
      <c r="K3430" s="176" t="s">
        <v>11388</v>
      </c>
      <c r="L3430" s="8">
        <v>14</v>
      </c>
      <c r="M3430" s="116"/>
      <c r="P34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&lt;tr&gt;&lt;td&gt;63401-0800&lt;/td&gt;&lt;td&gt;Pavement markings, type D, broken&lt;/td&gt;&lt;td&gt;m&lt;/td&gt;&lt;td&gt;PAVEMENT MARKINGS, TYPE D, BROKEN&lt;/td&gt;&lt;td&gt;LNFT&lt;/td&gt;&lt;td&gt;0&lt;/td&gt;&lt;td&gt;3&lt;/td&gt;&lt;td&gt;N&lt;/td&gt;&lt;td&gt; &lt;/td&gt;&lt;td&gt;&lt;/td&gt;&lt;/tr&gt;</v>
      </c>
      <c r="Q3430" s="106" t="str">
        <f>IF(PayItems[[#This Row],[Date Added / Modified]]&gt;0,TEXT(PayItems[[#This Row],[Date Added / Modified]],"m/d/yyy"),"")</f>
        <v/>
      </c>
    </row>
    <row r="3431" spans="1:17" x14ac:dyDescent="0.2">
      <c r="A3431" s="106" t="s">
        <v>10891</v>
      </c>
      <c r="B3431" s="106" t="s">
        <v>10892</v>
      </c>
      <c r="C3431" s="88" t="s">
        <v>110</v>
      </c>
      <c r="D3431" s="106" t="s">
        <v>10893</v>
      </c>
      <c r="E3431" s="104" t="s">
        <v>63</v>
      </c>
      <c r="F3431" s="104">
        <v>0</v>
      </c>
      <c r="G3431" s="104">
        <v>3</v>
      </c>
      <c r="H3431" s="88" t="s">
        <v>344</v>
      </c>
      <c r="I3431" s="176" t="s">
        <v>11389</v>
      </c>
      <c r="J3431" s="176" t="s">
        <v>11389</v>
      </c>
      <c r="K3431" s="176" t="s">
        <v>11388</v>
      </c>
      <c r="L3431" s="104">
        <v>14</v>
      </c>
      <c r="M3431" s="116">
        <v>42835</v>
      </c>
      <c r="N3431" s="106" t="s">
        <v>9962</v>
      </c>
      <c r="O3431" s="88"/>
      <c r="P34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&lt;tr&gt;&lt;td&gt;63401-0850&lt;/td&gt;&lt;td&gt;Pavement markings, type D, dotted&lt;/td&gt;&lt;td&gt;m&lt;/td&gt;&lt;td&gt;PAVEMENT MARKINGS, TYPE D, DOTTED&lt;/td&gt;&lt;td&gt;LNFT&lt;/td&gt;&lt;td&gt;0&lt;/td&gt;&lt;td&gt;3&lt;/td&gt;&lt;td&gt;N&lt;/td&gt;&lt;td&gt;4/10/2017&lt;/td&gt;&lt;td&gt;&lt;/td&gt;&lt;/tr&gt;</v>
      </c>
      <c r="Q3431" s="106" t="str">
        <f>IF(PayItems[[#This Row],[Date Added / Modified]]&gt;0,TEXT(PayItems[[#This Row],[Date Added / Modified]],"m/d/yyy"),"")</f>
        <v>4/10/2017</v>
      </c>
    </row>
    <row r="3432" spans="1:17" x14ac:dyDescent="0.2">
      <c r="A3432" s="6" t="s">
        <v>7369</v>
      </c>
      <c r="B3432" s="6" t="s">
        <v>7370</v>
      </c>
      <c r="C3432" s="6" t="s">
        <v>110</v>
      </c>
      <c r="D3432" s="6" t="s">
        <v>7371</v>
      </c>
      <c r="E3432" s="8" t="s">
        <v>63</v>
      </c>
      <c r="F3432" s="8">
        <v>0</v>
      </c>
      <c r="G3432" s="8">
        <v>3</v>
      </c>
      <c r="H3432" s="6" t="s">
        <v>344</v>
      </c>
      <c r="I3432" s="176" t="s">
        <v>11389</v>
      </c>
      <c r="J3432" s="176" t="s">
        <v>11389</v>
      </c>
      <c r="K3432" s="176" t="s">
        <v>11388</v>
      </c>
      <c r="L3432" s="8">
        <v>14</v>
      </c>
      <c r="M3432" s="116"/>
      <c r="P34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&lt;tr&gt;&lt;td&gt;63401-0900&lt;/td&gt;&lt;td&gt;Pavement markings, type E, solid&lt;/td&gt;&lt;td&gt;m&lt;/td&gt;&lt;td&gt;PAVEMENT MARKINGS, TYPE E, SOLID&lt;/td&gt;&lt;td&gt;LNFT&lt;/td&gt;&lt;td&gt;0&lt;/td&gt;&lt;td&gt;3&lt;/td&gt;&lt;td&gt;N&lt;/td&gt;&lt;td&gt; &lt;/td&gt;&lt;td&gt;&lt;/td&gt;&lt;/tr&gt;</v>
      </c>
      <c r="Q3432" s="106" t="str">
        <f>IF(PayItems[[#This Row],[Date Added / Modified]]&gt;0,TEXT(PayItems[[#This Row],[Date Added / Modified]],"m/d/yyy"),"")</f>
        <v/>
      </c>
    </row>
    <row r="3433" spans="1:17" x14ac:dyDescent="0.2">
      <c r="A3433" s="6" t="s">
        <v>7372</v>
      </c>
      <c r="B3433" s="6" t="s">
        <v>7373</v>
      </c>
      <c r="C3433" s="6" t="s">
        <v>110</v>
      </c>
      <c r="D3433" s="6" t="s">
        <v>7374</v>
      </c>
      <c r="E3433" s="8" t="s">
        <v>63</v>
      </c>
      <c r="F3433" s="8">
        <v>0</v>
      </c>
      <c r="G3433" s="8">
        <v>3</v>
      </c>
      <c r="H3433" s="6" t="s">
        <v>344</v>
      </c>
      <c r="I3433" s="176" t="s">
        <v>11389</v>
      </c>
      <c r="J3433" s="176" t="s">
        <v>11389</v>
      </c>
      <c r="K3433" s="176" t="s">
        <v>11388</v>
      </c>
      <c r="L3433" s="8">
        <v>14</v>
      </c>
      <c r="M3433" s="116"/>
      <c r="P34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&lt;tr&gt;&lt;td&gt;63401-1000&lt;/td&gt;&lt;td&gt;Pavement markings, type E, broken&lt;/td&gt;&lt;td&gt;m&lt;/td&gt;&lt;td&gt;PAVEMENT MARKINGS, TYPE E, BROKEN&lt;/td&gt;&lt;td&gt;LNFT&lt;/td&gt;&lt;td&gt;0&lt;/td&gt;&lt;td&gt;3&lt;/td&gt;&lt;td&gt;N&lt;/td&gt;&lt;td&gt; &lt;/td&gt;&lt;td&gt;&lt;/td&gt;&lt;/tr&gt;</v>
      </c>
      <c r="Q3433" s="106" t="str">
        <f>IF(PayItems[[#This Row],[Date Added / Modified]]&gt;0,TEXT(PayItems[[#This Row],[Date Added / Modified]],"m/d/yyy"),"")</f>
        <v/>
      </c>
    </row>
    <row r="3434" spans="1:17" x14ac:dyDescent="0.2">
      <c r="A3434" s="6" t="s">
        <v>7375</v>
      </c>
      <c r="B3434" s="6" t="s">
        <v>7376</v>
      </c>
      <c r="C3434" s="6" t="s">
        <v>110</v>
      </c>
      <c r="D3434" s="6" t="s">
        <v>7377</v>
      </c>
      <c r="E3434" s="8" t="s">
        <v>63</v>
      </c>
      <c r="F3434" s="8">
        <v>0</v>
      </c>
      <c r="G3434" s="8">
        <v>3</v>
      </c>
      <c r="H3434" s="6" t="s">
        <v>344</v>
      </c>
      <c r="I3434" s="176" t="s">
        <v>11389</v>
      </c>
      <c r="J3434" s="176" t="s">
        <v>11389</v>
      </c>
      <c r="K3434" s="176" t="s">
        <v>11388</v>
      </c>
      <c r="L3434" s="8">
        <v>14</v>
      </c>
      <c r="M3434" s="116"/>
      <c r="P34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&lt;tr&gt;&lt;td&gt;63401-1500&lt;/td&gt;&lt;td&gt;Pavement markings, type H, solid&lt;/td&gt;&lt;td&gt;m&lt;/td&gt;&lt;td&gt;PAVEMENT MARKINGS, TYPE H, SOLID&lt;/td&gt;&lt;td&gt;LNFT&lt;/td&gt;&lt;td&gt;0&lt;/td&gt;&lt;td&gt;3&lt;/td&gt;&lt;td&gt;N&lt;/td&gt;&lt;td&gt; &lt;/td&gt;&lt;td&gt;&lt;/td&gt;&lt;/tr&gt;</v>
      </c>
      <c r="Q3434" s="106" t="str">
        <f>IF(PayItems[[#This Row],[Date Added / Modified]]&gt;0,TEXT(PayItems[[#This Row],[Date Added / Modified]],"m/d/yyy"),"")</f>
        <v/>
      </c>
    </row>
    <row r="3435" spans="1:17" x14ac:dyDescent="0.2">
      <c r="A3435" s="6" t="s">
        <v>7378</v>
      </c>
      <c r="B3435" s="6" t="s">
        <v>7379</v>
      </c>
      <c r="C3435" s="6" t="s">
        <v>110</v>
      </c>
      <c r="D3435" s="6" t="s">
        <v>7380</v>
      </c>
      <c r="E3435" s="8" t="s">
        <v>63</v>
      </c>
      <c r="F3435" s="8">
        <v>0</v>
      </c>
      <c r="G3435" s="8">
        <v>3</v>
      </c>
      <c r="H3435" s="6" t="s">
        <v>344</v>
      </c>
      <c r="I3435" s="176" t="s">
        <v>11389</v>
      </c>
      <c r="J3435" s="176" t="s">
        <v>11389</v>
      </c>
      <c r="K3435" s="176" t="s">
        <v>11388</v>
      </c>
      <c r="L3435" s="8">
        <v>14</v>
      </c>
      <c r="M3435" s="116"/>
      <c r="P34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&lt;tr&gt;&lt;td&gt;63401-1600&lt;/td&gt;&lt;td&gt;Pavement markings, type H, broken&lt;/td&gt;&lt;td&gt;m&lt;/td&gt;&lt;td&gt;PAVEMENT MARKINGS, TYPE H, BROKEN&lt;/td&gt;&lt;td&gt;LNFT&lt;/td&gt;&lt;td&gt;0&lt;/td&gt;&lt;td&gt;3&lt;/td&gt;&lt;td&gt;N&lt;/td&gt;&lt;td&gt; &lt;/td&gt;&lt;td&gt;&lt;/td&gt;&lt;/tr&gt;</v>
      </c>
      <c r="Q3435" s="106" t="str">
        <f>IF(PayItems[[#This Row],[Date Added / Modified]]&gt;0,TEXT(PayItems[[#This Row],[Date Added / Modified]],"m/d/yyy"),"")</f>
        <v/>
      </c>
    </row>
    <row r="3436" spans="1:17" x14ac:dyDescent="0.2">
      <c r="A3436" s="106" t="s">
        <v>11244</v>
      </c>
      <c r="B3436" s="106" t="s">
        <v>11245</v>
      </c>
      <c r="C3436" s="88" t="s">
        <v>110</v>
      </c>
      <c r="D3436" s="106" t="s">
        <v>11246</v>
      </c>
      <c r="E3436" s="104" t="s">
        <v>63</v>
      </c>
      <c r="F3436" s="104">
        <v>0</v>
      </c>
      <c r="G3436" s="104">
        <v>3</v>
      </c>
      <c r="H3436" s="88" t="s">
        <v>344</v>
      </c>
      <c r="I3436" s="176" t="s">
        <v>11389</v>
      </c>
      <c r="J3436" s="176" t="s">
        <v>11389</v>
      </c>
      <c r="K3436" s="176" t="s">
        <v>11388</v>
      </c>
      <c r="L3436" s="104">
        <v>14</v>
      </c>
      <c r="M3436" s="116">
        <v>44095</v>
      </c>
      <c r="N3436" s="106" t="s">
        <v>9962</v>
      </c>
      <c r="O3436" s="88"/>
      <c r="P34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&lt;tr&gt;&lt;td&gt;63401-1650&lt;/td&gt;&lt;td&gt;Pavement markings, type H, dotted&lt;/td&gt;&lt;td&gt;m&lt;/td&gt;&lt;td&gt;PAVEMENT MARKINGS, TYPE H, DOTTED&lt;/td&gt;&lt;td&gt;LNFT&lt;/td&gt;&lt;td&gt;0&lt;/td&gt;&lt;td&gt;3&lt;/td&gt;&lt;td&gt;N&lt;/td&gt;&lt;td&gt;9/21/2020&lt;/td&gt;&lt;td&gt;&lt;/td&gt;&lt;/tr&gt;</v>
      </c>
      <c r="Q3436" s="106" t="str">
        <f>IF(PayItems[[#This Row],[Date Added / Modified]]&gt;0,TEXT(PayItems[[#This Row],[Date Added / Modified]],"m/d/yyy"),"")</f>
        <v>9/21/2020</v>
      </c>
    </row>
    <row r="3437" spans="1:17" x14ac:dyDescent="0.2">
      <c r="A3437" s="6" t="s">
        <v>7381</v>
      </c>
      <c r="B3437" s="6" t="s">
        <v>7382</v>
      </c>
      <c r="C3437" s="6" t="s">
        <v>110</v>
      </c>
      <c r="D3437" s="6" t="s">
        <v>7383</v>
      </c>
      <c r="E3437" s="8" t="s">
        <v>63</v>
      </c>
      <c r="F3437" s="8">
        <v>0</v>
      </c>
      <c r="G3437" s="8">
        <v>3</v>
      </c>
      <c r="H3437" s="6" t="s">
        <v>344</v>
      </c>
      <c r="I3437" s="176" t="s">
        <v>11389</v>
      </c>
      <c r="J3437" s="176" t="s">
        <v>11389</v>
      </c>
      <c r="K3437" s="176" t="s">
        <v>11388</v>
      </c>
      <c r="L3437" s="8">
        <v>14</v>
      </c>
      <c r="M3437" s="116"/>
      <c r="P34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&lt;tr&gt;&lt;td&gt;63401-1700&lt;/td&gt;&lt;td&gt;Pavement markings, type I, solid&lt;/td&gt;&lt;td&gt;m&lt;/td&gt;&lt;td&gt;PAVEMENT MARKINGS, TYPE I, SOLID&lt;/td&gt;&lt;td&gt;LNFT&lt;/td&gt;&lt;td&gt;0&lt;/td&gt;&lt;td&gt;3&lt;/td&gt;&lt;td&gt;N&lt;/td&gt;&lt;td&gt; &lt;/td&gt;&lt;td&gt;&lt;/td&gt;&lt;/tr&gt;</v>
      </c>
      <c r="Q3437" s="106" t="str">
        <f>IF(PayItems[[#This Row],[Date Added / Modified]]&gt;0,TEXT(PayItems[[#This Row],[Date Added / Modified]],"m/d/yyy"),"")</f>
        <v/>
      </c>
    </row>
    <row r="3438" spans="1:17" x14ac:dyDescent="0.2">
      <c r="A3438" s="6" t="s">
        <v>7384</v>
      </c>
      <c r="B3438" s="6" t="s">
        <v>7385</v>
      </c>
      <c r="C3438" s="6" t="s">
        <v>110</v>
      </c>
      <c r="D3438" s="6" t="s">
        <v>7386</v>
      </c>
      <c r="E3438" s="8" t="s">
        <v>63</v>
      </c>
      <c r="F3438" s="8">
        <v>0</v>
      </c>
      <c r="G3438" s="8">
        <v>3</v>
      </c>
      <c r="H3438" s="6" t="s">
        <v>344</v>
      </c>
      <c r="I3438" s="176" t="s">
        <v>11389</v>
      </c>
      <c r="J3438" s="176" t="s">
        <v>11389</v>
      </c>
      <c r="K3438" s="176" t="s">
        <v>11388</v>
      </c>
      <c r="L3438" s="8">
        <v>14</v>
      </c>
      <c r="M3438" s="116"/>
      <c r="P34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&lt;tr&gt;&lt;td&gt;63401-1800&lt;/td&gt;&lt;td&gt;Pavement markings, type I, broken&lt;/td&gt;&lt;td&gt;m&lt;/td&gt;&lt;td&gt;PAVEMENT MARKINGS, TYPE I, BROKEN&lt;/td&gt;&lt;td&gt;LNFT&lt;/td&gt;&lt;td&gt;0&lt;/td&gt;&lt;td&gt;3&lt;/td&gt;&lt;td&gt;N&lt;/td&gt;&lt;td&gt; &lt;/td&gt;&lt;td&gt;&lt;/td&gt;&lt;/tr&gt;</v>
      </c>
      <c r="Q3438" s="106" t="str">
        <f>IF(PayItems[[#This Row],[Date Added / Modified]]&gt;0,TEXT(PayItems[[#This Row],[Date Added / Modified]],"m/d/yyy"),"")</f>
        <v/>
      </c>
    </row>
    <row r="3439" spans="1:17" x14ac:dyDescent="0.2">
      <c r="A3439" s="6" t="s">
        <v>7387</v>
      </c>
      <c r="B3439" s="6" t="s">
        <v>7388</v>
      </c>
      <c r="C3439" s="6" t="s">
        <v>110</v>
      </c>
      <c r="D3439" s="6" t="s">
        <v>7389</v>
      </c>
      <c r="E3439" s="8" t="s">
        <v>63</v>
      </c>
      <c r="F3439" s="8">
        <v>0</v>
      </c>
      <c r="G3439" s="8">
        <v>3</v>
      </c>
      <c r="H3439" s="6" t="s">
        <v>344</v>
      </c>
      <c r="I3439" s="176" t="s">
        <v>11389</v>
      </c>
      <c r="J3439" s="176" t="s">
        <v>11389</v>
      </c>
      <c r="K3439" s="176" t="s">
        <v>11388</v>
      </c>
      <c r="L3439" s="8">
        <v>14</v>
      </c>
      <c r="M3439" s="116"/>
      <c r="P34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&lt;tr&gt;&lt;td&gt;63401-1900&lt;/td&gt;&lt;td&gt;Pavement markings, type J, solid&lt;/td&gt;&lt;td&gt;m&lt;/td&gt;&lt;td&gt;PAVEMENT MARKINGS, TYPE J, SOLID&lt;/td&gt;&lt;td&gt;LNFT&lt;/td&gt;&lt;td&gt;0&lt;/td&gt;&lt;td&gt;3&lt;/td&gt;&lt;td&gt;N&lt;/td&gt;&lt;td&gt; &lt;/td&gt;&lt;td&gt;&lt;/td&gt;&lt;/tr&gt;</v>
      </c>
      <c r="Q3439" s="106" t="str">
        <f>IF(PayItems[[#This Row],[Date Added / Modified]]&gt;0,TEXT(PayItems[[#This Row],[Date Added / Modified]],"m/d/yyy"),"")</f>
        <v/>
      </c>
    </row>
    <row r="3440" spans="1:17" x14ac:dyDescent="0.2">
      <c r="A3440" s="6" t="s">
        <v>7390</v>
      </c>
      <c r="B3440" s="6" t="s">
        <v>7391</v>
      </c>
      <c r="C3440" s="6" t="s">
        <v>110</v>
      </c>
      <c r="D3440" s="6" t="s">
        <v>7392</v>
      </c>
      <c r="E3440" s="8" t="s">
        <v>63</v>
      </c>
      <c r="F3440" s="8">
        <v>0</v>
      </c>
      <c r="G3440" s="8">
        <v>3</v>
      </c>
      <c r="H3440" s="6" t="s">
        <v>344</v>
      </c>
      <c r="I3440" s="176" t="s">
        <v>11389</v>
      </c>
      <c r="J3440" s="176" t="s">
        <v>11389</v>
      </c>
      <c r="K3440" s="176" t="s">
        <v>11388</v>
      </c>
      <c r="L3440" s="8">
        <v>14</v>
      </c>
      <c r="M3440" s="116"/>
      <c r="P34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&lt;tr&gt;&lt;td&gt;63401-2000&lt;/td&gt;&lt;td&gt;Pavement markings, type J, broken&lt;/td&gt;&lt;td&gt;m&lt;/td&gt;&lt;td&gt;PAVEMENT MARKINGS, TYPE J, BROKEN&lt;/td&gt;&lt;td&gt;LNFT&lt;/td&gt;&lt;td&gt;0&lt;/td&gt;&lt;td&gt;3&lt;/td&gt;&lt;td&gt;N&lt;/td&gt;&lt;td&gt; &lt;/td&gt;&lt;td&gt;&lt;/td&gt;&lt;/tr&gt;</v>
      </c>
      <c r="Q3440" s="106" t="str">
        <f>IF(PayItems[[#This Row],[Date Added / Modified]]&gt;0,TEXT(PayItems[[#This Row],[Date Added / Modified]],"m/d/yyy"),"")</f>
        <v/>
      </c>
    </row>
    <row r="3441" spans="1:17" x14ac:dyDescent="0.2">
      <c r="A3441" s="6" t="s">
        <v>7393</v>
      </c>
      <c r="B3441" s="6" t="s">
        <v>7394</v>
      </c>
      <c r="C3441" s="6" t="s">
        <v>110</v>
      </c>
      <c r="D3441" s="6" t="s">
        <v>7395</v>
      </c>
      <c r="E3441" s="8" t="s">
        <v>63</v>
      </c>
      <c r="F3441" s="8">
        <v>0</v>
      </c>
      <c r="G3441" s="8">
        <v>3</v>
      </c>
      <c r="H3441" s="6" t="s">
        <v>344</v>
      </c>
      <c r="I3441" s="176" t="s">
        <v>11389</v>
      </c>
      <c r="J3441" s="176" t="s">
        <v>11389</v>
      </c>
      <c r="K3441" s="176" t="s">
        <v>11388</v>
      </c>
      <c r="L3441" s="8">
        <v>14</v>
      </c>
      <c r="M3441" s="116"/>
      <c r="P34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&lt;tr&gt;&lt;td&gt;63401-2100&lt;/td&gt;&lt;td&gt;Pavement markings, type K, solid&lt;/td&gt;&lt;td&gt;m&lt;/td&gt;&lt;td&gt;PAVEMENT MARKINGS, TYPE K, SOLID&lt;/td&gt;&lt;td&gt;LNFT&lt;/td&gt;&lt;td&gt;0&lt;/td&gt;&lt;td&gt;3&lt;/td&gt;&lt;td&gt;N&lt;/td&gt;&lt;td&gt; &lt;/td&gt;&lt;td&gt;&lt;/td&gt;&lt;/tr&gt;</v>
      </c>
      <c r="Q3441" s="106" t="str">
        <f>IF(PayItems[[#This Row],[Date Added / Modified]]&gt;0,TEXT(PayItems[[#This Row],[Date Added / Modified]],"m/d/yyy"),"")</f>
        <v/>
      </c>
    </row>
    <row r="3442" spans="1:17" x14ac:dyDescent="0.2">
      <c r="A3442" s="6" t="s">
        <v>7396</v>
      </c>
      <c r="B3442" s="6" t="s">
        <v>7397</v>
      </c>
      <c r="C3442" s="6" t="s">
        <v>110</v>
      </c>
      <c r="D3442" s="6" t="s">
        <v>7398</v>
      </c>
      <c r="E3442" s="8" t="s">
        <v>63</v>
      </c>
      <c r="F3442" s="8">
        <v>0</v>
      </c>
      <c r="G3442" s="8">
        <v>3</v>
      </c>
      <c r="H3442" s="6" t="s">
        <v>344</v>
      </c>
      <c r="I3442" s="176" t="s">
        <v>11389</v>
      </c>
      <c r="J3442" s="176" t="s">
        <v>11389</v>
      </c>
      <c r="K3442" s="176" t="s">
        <v>11388</v>
      </c>
      <c r="L3442" s="8">
        <v>14</v>
      </c>
      <c r="M3442" s="116"/>
      <c r="P34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&lt;tr&gt;&lt;td&gt;63401-2200&lt;/td&gt;&lt;td&gt;Pavement markings, type K, broken&lt;/td&gt;&lt;td&gt;m&lt;/td&gt;&lt;td&gt;PAVEMENT MARKINGS, TYPE K, BROKEN&lt;/td&gt;&lt;td&gt;LNFT&lt;/td&gt;&lt;td&gt;0&lt;/td&gt;&lt;td&gt;3&lt;/td&gt;&lt;td&gt;N&lt;/td&gt;&lt;td&gt; &lt;/td&gt;&lt;td&gt;&lt;/td&gt;&lt;/tr&gt;</v>
      </c>
      <c r="Q3442" s="106" t="str">
        <f>IF(PayItems[[#This Row],[Date Added / Modified]]&gt;0,TEXT(PayItems[[#This Row],[Date Added / Modified]],"m/d/yyy"),"")</f>
        <v/>
      </c>
    </row>
    <row r="3443" spans="1:17" x14ac:dyDescent="0.2">
      <c r="A3443" s="6" t="s">
        <v>7399</v>
      </c>
      <c r="B3443" s="6" t="s">
        <v>7400</v>
      </c>
      <c r="C3443" s="6" t="s">
        <v>110</v>
      </c>
      <c r="D3443" s="6" t="s">
        <v>7401</v>
      </c>
      <c r="E3443" s="8" t="s">
        <v>63</v>
      </c>
      <c r="F3443" s="8">
        <v>0</v>
      </c>
      <c r="G3443" s="8">
        <v>3</v>
      </c>
      <c r="H3443" s="6" t="s">
        <v>344</v>
      </c>
      <c r="I3443" s="176" t="s">
        <v>11389</v>
      </c>
      <c r="J3443" s="176" t="s">
        <v>11389</v>
      </c>
      <c r="K3443" s="176" t="s">
        <v>11388</v>
      </c>
      <c r="L3443" s="8">
        <v>14</v>
      </c>
      <c r="M3443" s="116"/>
      <c r="P34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&lt;tr&gt;&lt;td&gt;63401-2300&lt;/td&gt;&lt;td&gt;Pavement markings, type L, solid&lt;/td&gt;&lt;td&gt;m&lt;/td&gt;&lt;td&gt;PAVEMENT MARKINGS, TYPE L, SOLID&lt;/td&gt;&lt;td&gt;LNFT&lt;/td&gt;&lt;td&gt;0&lt;/td&gt;&lt;td&gt;3&lt;/td&gt;&lt;td&gt;N&lt;/td&gt;&lt;td&gt; &lt;/td&gt;&lt;td&gt;&lt;/td&gt;&lt;/tr&gt;</v>
      </c>
      <c r="Q3443" s="106" t="str">
        <f>IF(PayItems[[#This Row],[Date Added / Modified]]&gt;0,TEXT(PayItems[[#This Row],[Date Added / Modified]],"m/d/yyy"),"")</f>
        <v/>
      </c>
    </row>
    <row r="3444" spans="1:17" x14ac:dyDescent="0.2">
      <c r="A3444" s="6" t="s">
        <v>7402</v>
      </c>
      <c r="B3444" s="6" t="s">
        <v>7403</v>
      </c>
      <c r="C3444" s="6" t="s">
        <v>110</v>
      </c>
      <c r="D3444" s="6" t="s">
        <v>7404</v>
      </c>
      <c r="E3444" s="8" t="s">
        <v>63</v>
      </c>
      <c r="F3444" s="8">
        <v>0</v>
      </c>
      <c r="G3444" s="8">
        <v>3</v>
      </c>
      <c r="H3444" s="6" t="s">
        <v>344</v>
      </c>
      <c r="I3444" s="176" t="s">
        <v>11389</v>
      </c>
      <c r="J3444" s="176" t="s">
        <v>11389</v>
      </c>
      <c r="K3444" s="176" t="s">
        <v>11388</v>
      </c>
      <c r="L3444" s="8">
        <v>14</v>
      </c>
      <c r="M3444" s="116"/>
      <c r="P34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&lt;tr&gt;&lt;td&gt;63401-2400&lt;/td&gt;&lt;td&gt;Pavement markings, type L, broken&lt;/td&gt;&lt;td&gt;m&lt;/td&gt;&lt;td&gt;PAVEMENT MARKINGS, TYPE L, BROKEN&lt;/td&gt;&lt;td&gt;LNFT&lt;/td&gt;&lt;td&gt;0&lt;/td&gt;&lt;td&gt;3&lt;/td&gt;&lt;td&gt;N&lt;/td&gt;&lt;td&gt; &lt;/td&gt;&lt;td&gt;&lt;/td&gt;&lt;/tr&gt;</v>
      </c>
      <c r="Q3444" s="106" t="str">
        <f>IF(PayItems[[#This Row],[Date Added / Modified]]&gt;0,TEXT(PayItems[[#This Row],[Date Added / Modified]],"m/d/yyy"),"")</f>
        <v/>
      </c>
    </row>
    <row r="3445" spans="1:17" x14ac:dyDescent="0.2">
      <c r="A3445" s="6" t="s">
        <v>10113</v>
      </c>
      <c r="B3445" s="6" t="s">
        <v>10111</v>
      </c>
      <c r="C3445" s="6" t="s">
        <v>110</v>
      </c>
      <c r="D3445" s="6" t="s">
        <v>10112</v>
      </c>
      <c r="E3445" s="8" t="s">
        <v>63</v>
      </c>
      <c r="F3445" s="8">
        <v>0</v>
      </c>
      <c r="G3445" s="8">
        <v>3</v>
      </c>
      <c r="H3445" s="6" t="s">
        <v>344</v>
      </c>
      <c r="I3445" s="176" t="s">
        <v>11389</v>
      </c>
      <c r="J3445" s="176" t="s">
        <v>11389</v>
      </c>
      <c r="K3445" s="176" t="s">
        <v>11388</v>
      </c>
      <c r="L3445" s="8">
        <v>14</v>
      </c>
      <c r="M3445" s="116">
        <v>42164</v>
      </c>
      <c r="N3445" s="106" t="s">
        <v>9977</v>
      </c>
      <c r="O3445" s="106"/>
      <c r="P34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&lt;tr&gt;&lt;td&gt;63401-2500&lt;/td&gt;&lt;td&gt;Pavement markings, type L, dotted&lt;/td&gt;&lt;td&gt;m&lt;/td&gt;&lt;td&gt;PAVEMENT MARKINGS, TYPE L, DOTTED&lt;/td&gt;&lt;td&gt;LNFT&lt;/td&gt;&lt;td&gt;0&lt;/td&gt;&lt;td&gt;3&lt;/td&gt;&lt;td&gt;N&lt;/td&gt;&lt;td&gt;6/9/2015&lt;/td&gt;&lt;td&gt;&lt;/td&gt;&lt;/tr&gt;</v>
      </c>
      <c r="Q3445" s="106" t="str">
        <f>IF(PayItems[[#This Row],[Date Added / Modified]]&gt;0,TEXT(PayItems[[#This Row],[Date Added / Modified]],"m/d/yyy"),"")</f>
        <v>6/9/2015</v>
      </c>
    </row>
    <row r="3446" spans="1:17" x14ac:dyDescent="0.2">
      <c r="A3446" s="6" t="s">
        <v>10016</v>
      </c>
      <c r="B3446" s="6" t="s">
        <v>7340</v>
      </c>
      <c r="C3446" s="6" t="s">
        <v>5</v>
      </c>
      <c r="D3446" s="6" t="s">
        <v>7341</v>
      </c>
      <c r="E3446" s="8" t="s">
        <v>58</v>
      </c>
      <c r="F3446" s="8">
        <v>1</v>
      </c>
      <c r="G3446" s="8">
        <v>3</v>
      </c>
      <c r="H3446" s="6" t="s">
        <v>344</v>
      </c>
      <c r="I3446" s="176" t="s">
        <v>11389</v>
      </c>
      <c r="J3446" s="176" t="s">
        <v>11389</v>
      </c>
      <c r="K3446" s="176" t="s">
        <v>11388</v>
      </c>
      <c r="L3446" s="8">
        <v>14</v>
      </c>
      <c r="M3446" s="116">
        <v>41927</v>
      </c>
      <c r="N3446" s="106" t="s">
        <v>9977</v>
      </c>
      <c r="O3446" s="106"/>
      <c r="P34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&lt;tr&gt;&lt;td&gt;63402-0000&lt;/td&gt;&lt;td&gt;Pavement markings&lt;/td&gt;&lt;td&gt;km&lt;/td&gt;&lt;td&gt;PAVEMENT MARKINGS&lt;/td&gt;&lt;td&gt;MILE&lt;/td&gt;&lt;td&gt;1&lt;/td&gt;&lt;td&gt;3&lt;/td&gt;&lt;td&gt;N&lt;/td&gt;&lt;td&gt;10/15/2014&lt;/td&gt;&lt;td&gt;&lt;/td&gt;&lt;/tr&gt;</v>
      </c>
      <c r="Q3446" s="106" t="str">
        <f>IF(PayItems[[#This Row],[Date Added / Modified]]&gt;0,TEXT(PayItems[[#This Row],[Date Added / Modified]],"m/d/yyy"),"")</f>
        <v>10/15/2014</v>
      </c>
    </row>
    <row r="3447" spans="1:17" x14ac:dyDescent="0.2">
      <c r="A3447" s="6" t="s">
        <v>7405</v>
      </c>
      <c r="B3447" s="6" t="s">
        <v>7343</v>
      </c>
      <c r="C3447" s="6" t="s">
        <v>5</v>
      </c>
      <c r="D3447" s="6" t="s">
        <v>7344</v>
      </c>
      <c r="E3447" s="8" t="s">
        <v>58</v>
      </c>
      <c r="F3447" s="8">
        <v>1</v>
      </c>
      <c r="G3447" s="8">
        <v>3</v>
      </c>
      <c r="H3447" s="6" t="s">
        <v>344</v>
      </c>
      <c r="I3447" s="176" t="s">
        <v>11389</v>
      </c>
      <c r="J3447" s="176" t="s">
        <v>11389</v>
      </c>
      <c r="K3447" s="176" t="s">
        <v>11388</v>
      </c>
      <c r="L3447" s="8">
        <v>14</v>
      </c>
      <c r="M3447" s="116"/>
      <c r="P34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&lt;tr&gt;&lt;td&gt;63402-0100&lt;/td&gt;&lt;td&gt;Pavement markings, type A, solid&lt;/td&gt;&lt;td&gt;km&lt;/td&gt;&lt;td&gt;PAVEMENT MARKINGS, TYPE A, SOLID&lt;/td&gt;&lt;td&gt;MILE&lt;/td&gt;&lt;td&gt;1&lt;/td&gt;&lt;td&gt;3&lt;/td&gt;&lt;td&gt;N&lt;/td&gt;&lt;td&gt; &lt;/td&gt;&lt;td&gt;&lt;/td&gt;&lt;/tr&gt;</v>
      </c>
      <c r="Q3447" s="106" t="str">
        <f>IF(PayItems[[#This Row],[Date Added / Modified]]&gt;0,TEXT(PayItems[[#This Row],[Date Added / Modified]],"m/d/yyy"),"")</f>
        <v/>
      </c>
    </row>
    <row r="3448" spans="1:17" x14ac:dyDescent="0.2">
      <c r="A3448" s="6" t="s">
        <v>7406</v>
      </c>
      <c r="B3448" s="6" t="s">
        <v>7346</v>
      </c>
      <c r="C3448" s="6" t="s">
        <v>5</v>
      </c>
      <c r="D3448" s="6" t="s">
        <v>7347</v>
      </c>
      <c r="E3448" s="8" t="s">
        <v>58</v>
      </c>
      <c r="F3448" s="8">
        <v>1</v>
      </c>
      <c r="G3448" s="8">
        <v>3</v>
      </c>
      <c r="H3448" s="6" t="s">
        <v>344</v>
      </c>
      <c r="I3448" s="176" t="s">
        <v>11389</v>
      </c>
      <c r="J3448" s="176" t="s">
        <v>11389</v>
      </c>
      <c r="K3448" s="176" t="s">
        <v>11388</v>
      </c>
      <c r="L3448" s="8">
        <v>14</v>
      </c>
      <c r="M3448" s="116"/>
      <c r="P34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&lt;tr&gt;&lt;td&gt;63402-0200&lt;/td&gt;&lt;td&gt;Pavement markings, type A, broken&lt;/td&gt;&lt;td&gt;km&lt;/td&gt;&lt;td&gt;PAVEMENT MARKINGS, TYPE A, BROKEN&lt;/td&gt;&lt;td&gt;MILE&lt;/td&gt;&lt;td&gt;1&lt;/td&gt;&lt;td&gt;3&lt;/td&gt;&lt;td&gt;N&lt;/td&gt;&lt;td&gt; &lt;/td&gt;&lt;td&gt;&lt;/td&gt;&lt;/tr&gt;</v>
      </c>
      <c r="Q3448" s="106" t="str">
        <f>IF(PayItems[[#This Row],[Date Added / Modified]]&gt;0,TEXT(PayItems[[#This Row],[Date Added / Modified]],"m/d/yyy"),"")</f>
        <v/>
      </c>
    </row>
    <row r="3449" spans="1:17" x14ac:dyDescent="0.2">
      <c r="A3449" s="6" t="s">
        <v>7407</v>
      </c>
      <c r="B3449" s="6" t="s">
        <v>7349</v>
      </c>
      <c r="C3449" s="6" t="s">
        <v>5</v>
      </c>
      <c r="D3449" s="6" t="s">
        <v>7350</v>
      </c>
      <c r="E3449" s="8" t="s">
        <v>58</v>
      </c>
      <c r="F3449" s="8">
        <v>1</v>
      </c>
      <c r="G3449" s="8">
        <v>3</v>
      </c>
      <c r="H3449" s="6" t="s">
        <v>344</v>
      </c>
      <c r="I3449" s="176" t="s">
        <v>11389</v>
      </c>
      <c r="J3449" s="176" t="s">
        <v>11389</v>
      </c>
      <c r="K3449" s="176" t="s">
        <v>11388</v>
      </c>
      <c r="L3449" s="8">
        <v>14</v>
      </c>
      <c r="M3449" s="116"/>
      <c r="P34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&lt;tr&gt;&lt;td&gt;63402-0300&lt;/td&gt;&lt;td&gt;Pavement markings, type B, solid&lt;/td&gt;&lt;td&gt;km&lt;/td&gt;&lt;td&gt;PAVEMENT MARKINGS, TYPE B, SOLID&lt;/td&gt;&lt;td&gt;MILE&lt;/td&gt;&lt;td&gt;1&lt;/td&gt;&lt;td&gt;3&lt;/td&gt;&lt;td&gt;N&lt;/td&gt;&lt;td&gt; &lt;/td&gt;&lt;td&gt;&lt;/td&gt;&lt;/tr&gt;</v>
      </c>
      <c r="Q3449" s="106" t="str">
        <f>IF(PayItems[[#This Row],[Date Added / Modified]]&gt;0,TEXT(PayItems[[#This Row],[Date Added / Modified]],"m/d/yyy"),"")</f>
        <v/>
      </c>
    </row>
    <row r="3450" spans="1:17" x14ac:dyDescent="0.2">
      <c r="A3450" s="6" t="s">
        <v>7408</v>
      </c>
      <c r="B3450" s="6" t="s">
        <v>7352</v>
      </c>
      <c r="C3450" s="6" t="s">
        <v>5</v>
      </c>
      <c r="D3450" s="6" t="s">
        <v>7353</v>
      </c>
      <c r="E3450" s="8" t="s">
        <v>58</v>
      </c>
      <c r="F3450" s="8">
        <v>1</v>
      </c>
      <c r="G3450" s="8">
        <v>3</v>
      </c>
      <c r="H3450" s="6" t="s">
        <v>344</v>
      </c>
      <c r="I3450" s="176" t="s">
        <v>11389</v>
      </c>
      <c r="J3450" s="176" t="s">
        <v>11389</v>
      </c>
      <c r="K3450" s="176" t="s">
        <v>11388</v>
      </c>
      <c r="L3450" s="8">
        <v>14</v>
      </c>
      <c r="M3450" s="116"/>
      <c r="P34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&lt;tr&gt;&lt;td&gt;63402-0400&lt;/td&gt;&lt;td&gt;Pavement markings, type B, broken&lt;/td&gt;&lt;td&gt;km&lt;/td&gt;&lt;td&gt;PAVEMENT MARKINGS, TYPE B, BROKEN&lt;/td&gt;&lt;td&gt;MILE&lt;/td&gt;&lt;td&gt;1&lt;/td&gt;&lt;td&gt;3&lt;/td&gt;&lt;td&gt;N&lt;/td&gt;&lt;td&gt; &lt;/td&gt;&lt;td&gt;&lt;/td&gt;&lt;/tr&gt;</v>
      </c>
      <c r="Q3450" s="106" t="str">
        <f>IF(PayItems[[#This Row],[Date Added / Modified]]&gt;0,TEXT(PayItems[[#This Row],[Date Added / Modified]],"m/d/yyy"),"")</f>
        <v/>
      </c>
    </row>
    <row r="3451" spans="1:17" x14ac:dyDescent="0.2">
      <c r="A3451" s="6" t="s">
        <v>7409</v>
      </c>
      <c r="B3451" s="6" t="s">
        <v>7358</v>
      </c>
      <c r="C3451" s="6" t="s">
        <v>5</v>
      </c>
      <c r="D3451" s="6" t="s">
        <v>7359</v>
      </c>
      <c r="E3451" s="8" t="s">
        <v>58</v>
      </c>
      <c r="F3451" s="8">
        <v>1</v>
      </c>
      <c r="G3451" s="8">
        <v>3</v>
      </c>
      <c r="H3451" s="6" t="s">
        <v>344</v>
      </c>
      <c r="I3451" s="176" t="s">
        <v>11389</v>
      </c>
      <c r="J3451" s="176" t="s">
        <v>11389</v>
      </c>
      <c r="K3451" s="176" t="s">
        <v>11388</v>
      </c>
      <c r="L3451" s="8">
        <v>14</v>
      </c>
      <c r="M3451" s="116"/>
      <c r="P34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&lt;tr&gt;&lt;td&gt;63402-0500&lt;/td&gt;&lt;td&gt;Pavement markings, type C, solid&lt;/td&gt;&lt;td&gt;km&lt;/td&gt;&lt;td&gt;PAVEMENT MARKINGS, TYPE C, SOLID&lt;/td&gt;&lt;td&gt;MILE&lt;/td&gt;&lt;td&gt;1&lt;/td&gt;&lt;td&gt;3&lt;/td&gt;&lt;td&gt;N&lt;/td&gt;&lt;td&gt; &lt;/td&gt;&lt;td&gt;&lt;/td&gt;&lt;/tr&gt;</v>
      </c>
      <c r="Q3451" s="106" t="str">
        <f>IF(PayItems[[#This Row],[Date Added / Modified]]&gt;0,TEXT(PayItems[[#This Row],[Date Added / Modified]],"m/d/yyy"),"")</f>
        <v/>
      </c>
    </row>
    <row r="3452" spans="1:17" x14ac:dyDescent="0.2">
      <c r="A3452" s="6" t="s">
        <v>7410</v>
      </c>
      <c r="B3452" s="6" t="s">
        <v>7361</v>
      </c>
      <c r="C3452" s="6" t="s">
        <v>5</v>
      </c>
      <c r="D3452" s="6" t="s">
        <v>7362</v>
      </c>
      <c r="E3452" s="8" t="s">
        <v>58</v>
      </c>
      <c r="F3452" s="8">
        <v>1</v>
      </c>
      <c r="G3452" s="8">
        <v>3</v>
      </c>
      <c r="H3452" s="6" t="s">
        <v>344</v>
      </c>
      <c r="I3452" s="176" t="s">
        <v>11389</v>
      </c>
      <c r="J3452" s="176" t="s">
        <v>11389</v>
      </c>
      <c r="K3452" s="176" t="s">
        <v>11388</v>
      </c>
      <c r="L3452" s="8">
        <v>14</v>
      </c>
      <c r="M3452" s="116"/>
      <c r="P34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&lt;tr&gt;&lt;td&gt;63402-0600&lt;/td&gt;&lt;td&gt;Pavement markings, type C, broken&lt;/td&gt;&lt;td&gt;km&lt;/td&gt;&lt;td&gt;PAVEMENT MARKINGS, TYPE C, BROKEN&lt;/td&gt;&lt;td&gt;MILE&lt;/td&gt;&lt;td&gt;1&lt;/td&gt;&lt;td&gt;3&lt;/td&gt;&lt;td&gt;N&lt;/td&gt;&lt;td&gt; &lt;/td&gt;&lt;td&gt;&lt;/td&gt;&lt;/tr&gt;</v>
      </c>
      <c r="Q3452" s="106" t="str">
        <f>IF(PayItems[[#This Row],[Date Added / Modified]]&gt;0,TEXT(PayItems[[#This Row],[Date Added / Modified]],"m/d/yyy"),"")</f>
        <v/>
      </c>
    </row>
    <row r="3453" spans="1:17" x14ac:dyDescent="0.2">
      <c r="A3453" s="6" t="s">
        <v>7411</v>
      </c>
      <c r="B3453" s="6" t="s">
        <v>7364</v>
      </c>
      <c r="C3453" s="6" t="s">
        <v>5</v>
      </c>
      <c r="D3453" s="6" t="s">
        <v>7365</v>
      </c>
      <c r="E3453" s="8" t="s">
        <v>58</v>
      </c>
      <c r="F3453" s="8">
        <v>1</v>
      </c>
      <c r="G3453" s="8">
        <v>3</v>
      </c>
      <c r="H3453" s="6" t="s">
        <v>344</v>
      </c>
      <c r="I3453" s="176" t="s">
        <v>11389</v>
      </c>
      <c r="J3453" s="176" t="s">
        <v>11389</v>
      </c>
      <c r="K3453" s="176" t="s">
        <v>11388</v>
      </c>
      <c r="L3453" s="8">
        <v>14</v>
      </c>
      <c r="M3453" s="116"/>
      <c r="P34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&lt;tr&gt;&lt;td&gt;63402-0700&lt;/td&gt;&lt;td&gt;Pavement markings, type D, solid&lt;/td&gt;&lt;td&gt;km&lt;/td&gt;&lt;td&gt;PAVEMENT MARKINGS, TYPE D, SOLID&lt;/td&gt;&lt;td&gt;MILE&lt;/td&gt;&lt;td&gt;1&lt;/td&gt;&lt;td&gt;3&lt;/td&gt;&lt;td&gt;N&lt;/td&gt;&lt;td&gt; &lt;/td&gt;&lt;td&gt;&lt;/td&gt;&lt;/tr&gt;</v>
      </c>
      <c r="Q3453" s="106" t="str">
        <f>IF(PayItems[[#This Row],[Date Added / Modified]]&gt;0,TEXT(PayItems[[#This Row],[Date Added / Modified]],"m/d/yyy"),"")</f>
        <v/>
      </c>
    </row>
    <row r="3454" spans="1:17" x14ac:dyDescent="0.2">
      <c r="A3454" s="6" t="s">
        <v>7412</v>
      </c>
      <c r="B3454" s="6" t="s">
        <v>7367</v>
      </c>
      <c r="C3454" s="6" t="s">
        <v>5</v>
      </c>
      <c r="D3454" s="6" t="s">
        <v>7368</v>
      </c>
      <c r="E3454" s="8" t="s">
        <v>58</v>
      </c>
      <c r="F3454" s="8">
        <v>1</v>
      </c>
      <c r="G3454" s="8">
        <v>3</v>
      </c>
      <c r="H3454" s="6" t="s">
        <v>344</v>
      </c>
      <c r="I3454" s="176" t="s">
        <v>11389</v>
      </c>
      <c r="J3454" s="176" t="s">
        <v>11389</v>
      </c>
      <c r="K3454" s="176" t="s">
        <v>11388</v>
      </c>
      <c r="L3454" s="8">
        <v>14</v>
      </c>
      <c r="M3454" s="116"/>
      <c r="P34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&lt;tr&gt;&lt;td&gt;63402-0800&lt;/td&gt;&lt;td&gt;Pavement markings, type D, broken&lt;/td&gt;&lt;td&gt;km&lt;/td&gt;&lt;td&gt;PAVEMENT MARKINGS, TYPE D, BROKEN&lt;/td&gt;&lt;td&gt;MILE&lt;/td&gt;&lt;td&gt;1&lt;/td&gt;&lt;td&gt;3&lt;/td&gt;&lt;td&gt;N&lt;/td&gt;&lt;td&gt; &lt;/td&gt;&lt;td&gt;&lt;/td&gt;&lt;/tr&gt;</v>
      </c>
      <c r="Q3454" s="106" t="str">
        <f>IF(PayItems[[#This Row],[Date Added / Modified]]&gt;0,TEXT(PayItems[[#This Row],[Date Added / Modified]],"m/d/yyy"),"")</f>
        <v/>
      </c>
    </row>
    <row r="3455" spans="1:17" x14ac:dyDescent="0.2">
      <c r="A3455" s="6" t="s">
        <v>7413</v>
      </c>
      <c r="B3455" s="6" t="s">
        <v>7370</v>
      </c>
      <c r="C3455" s="6" t="s">
        <v>5</v>
      </c>
      <c r="D3455" s="6" t="s">
        <v>7371</v>
      </c>
      <c r="E3455" s="8" t="s">
        <v>58</v>
      </c>
      <c r="F3455" s="8">
        <v>1</v>
      </c>
      <c r="G3455" s="8">
        <v>3</v>
      </c>
      <c r="H3455" s="6" t="s">
        <v>344</v>
      </c>
      <c r="I3455" s="176" t="s">
        <v>11389</v>
      </c>
      <c r="J3455" s="176" t="s">
        <v>11389</v>
      </c>
      <c r="K3455" s="176" t="s">
        <v>11388</v>
      </c>
      <c r="L3455" s="8">
        <v>14</v>
      </c>
      <c r="M3455" s="116"/>
      <c r="P34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&lt;tr&gt;&lt;td&gt;63402-0900&lt;/td&gt;&lt;td&gt;Pavement markings, type E, solid&lt;/td&gt;&lt;td&gt;km&lt;/td&gt;&lt;td&gt;PAVEMENT MARKINGS, TYPE E, SOLID&lt;/td&gt;&lt;td&gt;MILE&lt;/td&gt;&lt;td&gt;1&lt;/td&gt;&lt;td&gt;3&lt;/td&gt;&lt;td&gt;N&lt;/td&gt;&lt;td&gt; &lt;/td&gt;&lt;td&gt;&lt;/td&gt;&lt;/tr&gt;</v>
      </c>
      <c r="Q3455" s="106" t="str">
        <f>IF(PayItems[[#This Row],[Date Added / Modified]]&gt;0,TEXT(PayItems[[#This Row],[Date Added / Modified]],"m/d/yyy"),"")</f>
        <v/>
      </c>
    </row>
    <row r="3456" spans="1:17" x14ac:dyDescent="0.2">
      <c r="A3456" s="6" t="s">
        <v>7414</v>
      </c>
      <c r="B3456" s="6" t="s">
        <v>7373</v>
      </c>
      <c r="C3456" s="6" t="s">
        <v>5</v>
      </c>
      <c r="D3456" s="6" t="s">
        <v>7374</v>
      </c>
      <c r="E3456" s="8" t="s">
        <v>58</v>
      </c>
      <c r="F3456" s="8">
        <v>1</v>
      </c>
      <c r="G3456" s="8">
        <v>3</v>
      </c>
      <c r="H3456" s="6" t="s">
        <v>344</v>
      </c>
      <c r="I3456" s="176" t="s">
        <v>11389</v>
      </c>
      <c r="J3456" s="176" t="s">
        <v>11389</v>
      </c>
      <c r="K3456" s="176" t="s">
        <v>11388</v>
      </c>
      <c r="L3456" s="8">
        <v>14</v>
      </c>
      <c r="M3456" s="116"/>
      <c r="P34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&lt;tr&gt;&lt;td&gt;63402-1000&lt;/td&gt;&lt;td&gt;Pavement markings, type E, broken&lt;/td&gt;&lt;td&gt;km&lt;/td&gt;&lt;td&gt;PAVEMENT MARKINGS, TYPE E, BROKEN&lt;/td&gt;&lt;td&gt;MILE&lt;/td&gt;&lt;td&gt;1&lt;/td&gt;&lt;td&gt;3&lt;/td&gt;&lt;td&gt;N&lt;/td&gt;&lt;td&gt; &lt;/td&gt;&lt;td&gt;&lt;/td&gt;&lt;/tr&gt;</v>
      </c>
      <c r="Q3456" s="106" t="str">
        <f>IF(PayItems[[#This Row],[Date Added / Modified]]&gt;0,TEXT(PayItems[[#This Row],[Date Added / Modified]],"m/d/yyy"),"")</f>
        <v/>
      </c>
    </row>
    <row r="3457" spans="1:17" x14ac:dyDescent="0.2">
      <c r="A3457" s="6" t="s">
        <v>7415</v>
      </c>
      <c r="B3457" s="6" t="s">
        <v>7376</v>
      </c>
      <c r="C3457" s="6" t="s">
        <v>5</v>
      </c>
      <c r="D3457" s="6" t="s">
        <v>7377</v>
      </c>
      <c r="E3457" s="8" t="s">
        <v>58</v>
      </c>
      <c r="F3457" s="8">
        <v>1</v>
      </c>
      <c r="G3457" s="8">
        <v>3</v>
      </c>
      <c r="H3457" s="6" t="s">
        <v>344</v>
      </c>
      <c r="I3457" s="176" t="s">
        <v>11389</v>
      </c>
      <c r="J3457" s="176" t="s">
        <v>11389</v>
      </c>
      <c r="K3457" s="176" t="s">
        <v>11388</v>
      </c>
      <c r="L3457" s="8">
        <v>14</v>
      </c>
      <c r="M3457" s="116"/>
      <c r="P34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&lt;tr&gt;&lt;td&gt;63402-1500&lt;/td&gt;&lt;td&gt;Pavement markings, type H, solid&lt;/td&gt;&lt;td&gt;km&lt;/td&gt;&lt;td&gt;PAVEMENT MARKINGS, TYPE H, SOLID&lt;/td&gt;&lt;td&gt;MILE&lt;/td&gt;&lt;td&gt;1&lt;/td&gt;&lt;td&gt;3&lt;/td&gt;&lt;td&gt;N&lt;/td&gt;&lt;td&gt; &lt;/td&gt;&lt;td&gt;&lt;/td&gt;&lt;/tr&gt;</v>
      </c>
      <c r="Q3457" s="106" t="str">
        <f>IF(PayItems[[#This Row],[Date Added / Modified]]&gt;0,TEXT(PayItems[[#This Row],[Date Added / Modified]],"m/d/yyy"),"")</f>
        <v/>
      </c>
    </row>
    <row r="3458" spans="1:17" x14ac:dyDescent="0.2">
      <c r="A3458" s="6" t="s">
        <v>7416</v>
      </c>
      <c r="B3458" s="6" t="s">
        <v>7379</v>
      </c>
      <c r="C3458" s="6" t="s">
        <v>5</v>
      </c>
      <c r="D3458" s="6" t="s">
        <v>7380</v>
      </c>
      <c r="E3458" s="8" t="s">
        <v>58</v>
      </c>
      <c r="F3458" s="8">
        <v>1</v>
      </c>
      <c r="G3458" s="8">
        <v>3</v>
      </c>
      <c r="H3458" s="6" t="s">
        <v>344</v>
      </c>
      <c r="I3458" s="176" t="s">
        <v>11389</v>
      </c>
      <c r="J3458" s="176" t="s">
        <v>11389</v>
      </c>
      <c r="K3458" s="176" t="s">
        <v>11388</v>
      </c>
      <c r="L3458" s="8">
        <v>14</v>
      </c>
      <c r="M3458" s="116"/>
      <c r="P34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&lt;tr&gt;&lt;td&gt;63402-1600&lt;/td&gt;&lt;td&gt;Pavement markings, type H, broken&lt;/td&gt;&lt;td&gt;km&lt;/td&gt;&lt;td&gt;PAVEMENT MARKINGS, TYPE H, BROKEN&lt;/td&gt;&lt;td&gt;MILE&lt;/td&gt;&lt;td&gt;1&lt;/td&gt;&lt;td&gt;3&lt;/td&gt;&lt;td&gt;N&lt;/td&gt;&lt;td&gt; &lt;/td&gt;&lt;td&gt;&lt;/td&gt;&lt;/tr&gt;</v>
      </c>
      <c r="Q3458" s="106" t="str">
        <f>IF(PayItems[[#This Row],[Date Added / Modified]]&gt;0,TEXT(PayItems[[#This Row],[Date Added / Modified]],"m/d/yyy"),"")</f>
        <v/>
      </c>
    </row>
    <row r="3459" spans="1:17" x14ac:dyDescent="0.2">
      <c r="A3459" s="6" t="s">
        <v>7417</v>
      </c>
      <c r="B3459" s="6" t="s">
        <v>7382</v>
      </c>
      <c r="C3459" s="6" t="s">
        <v>5</v>
      </c>
      <c r="D3459" s="6" t="s">
        <v>7383</v>
      </c>
      <c r="E3459" s="8" t="s">
        <v>58</v>
      </c>
      <c r="F3459" s="8">
        <v>1</v>
      </c>
      <c r="G3459" s="8">
        <v>3</v>
      </c>
      <c r="H3459" s="6" t="s">
        <v>344</v>
      </c>
      <c r="I3459" s="176" t="s">
        <v>11389</v>
      </c>
      <c r="J3459" s="176" t="s">
        <v>11389</v>
      </c>
      <c r="K3459" s="176" t="s">
        <v>11388</v>
      </c>
      <c r="L3459" s="8">
        <v>14</v>
      </c>
      <c r="M3459" s="116"/>
      <c r="P34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&lt;tr&gt;&lt;td&gt;63402-1700&lt;/td&gt;&lt;td&gt;Pavement markings, type I, solid&lt;/td&gt;&lt;td&gt;km&lt;/td&gt;&lt;td&gt;PAVEMENT MARKINGS, TYPE I, SOLID&lt;/td&gt;&lt;td&gt;MILE&lt;/td&gt;&lt;td&gt;1&lt;/td&gt;&lt;td&gt;3&lt;/td&gt;&lt;td&gt;N&lt;/td&gt;&lt;td&gt; &lt;/td&gt;&lt;td&gt;&lt;/td&gt;&lt;/tr&gt;</v>
      </c>
      <c r="Q3459" s="106" t="str">
        <f>IF(PayItems[[#This Row],[Date Added / Modified]]&gt;0,TEXT(PayItems[[#This Row],[Date Added / Modified]],"m/d/yyy"),"")</f>
        <v/>
      </c>
    </row>
    <row r="3460" spans="1:17" x14ac:dyDescent="0.2">
      <c r="A3460" s="6" t="s">
        <v>7418</v>
      </c>
      <c r="B3460" s="6" t="s">
        <v>7385</v>
      </c>
      <c r="C3460" s="6" t="s">
        <v>5</v>
      </c>
      <c r="D3460" s="6" t="s">
        <v>7386</v>
      </c>
      <c r="E3460" s="8" t="s">
        <v>58</v>
      </c>
      <c r="F3460" s="8">
        <v>1</v>
      </c>
      <c r="G3460" s="8">
        <v>3</v>
      </c>
      <c r="H3460" s="6" t="s">
        <v>344</v>
      </c>
      <c r="I3460" s="176" t="s">
        <v>11389</v>
      </c>
      <c r="J3460" s="176" t="s">
        <v>11389</v>
      </c>
      <c r="K3460" s="176" t="s">
        <v>11388</v>
      </c>
      <c r="L3460" s="8">
        <v>14</v>
      </c>
      <c r="M3460" s="116"/>
      <c r="P34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&lt;tr&gt;&lt;td&gt;63402-1800&lt;/td&gt;&lt;td&gt;Pavement markings, type I, broken&lt;/td&gt;&lt;td&gt;km&lt;/td&gt;&lt;td&gt;PAVEMENT MARKINGS, TYPE I, BROKEN&lt;/td&gt;&lt;td&gt;MILE&lt;/td&gt;&lt;td&gt;1&lt;/td&gt;&lt;td&gt;3&lt;/td&gt;&lt;td&gt;N&lt;/td&gt;&lt;td&gt; &lt;/td&gt;&lt;td&gt;&lt;/td&gt;&lt;/tr&gt;</v>
      </c>
      <c r="Q3460" s="106" t="str">
        <f>IF(PayItems[[#This Row],[Date Added / Modified]]&gt;0,TEXT(PayItems[[#This Row],[Date Added / Modified]],"m/d/yyy"),"")</f>
        <v/>
      </c>
    </row>
    <row r="3461" spans="1:17" x14ac:dyDescent="0.2">
      <c r="A3461" s="6" t="s">
        <v>7419</v>
      </c>
      <c r="B3461" s="6" t="s">
        <v>7388</v>
      </c>
      <c r="C3461" s="6" t="s">
        <v>5</v>
      </c>
      <c r="D3461" s="6" t="s">
        <v>7389</v>
      </c>
      <c r="E3461" s="8" t="s">
        <v>58</v>
      </c>
      <c r="F3461" s="8">
        <v>1</v>
      </c>
      <c r="G3461" s="8">
        <v>3</v>
      </c>
      <c r="H3461" s="6" t="s">
        <v>344</v>
      </c>
      <c r="I3461" s="176" t="s">
        <v>11389</v>
      </c>
      <c r="J3461" s="176" t="s">
        <v>11389</v>
      </c>
      <c r="K3461" s="176" t="s">
        <v>11388</v>
      </c>
      <c r="L3461" s="8">
        <v>14</v>
      </c>
      <c r="M3461" s="116"/>
      <c r="P34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&lt;tr&gt;&lt;td&gt;63402-1900&lt;/td&gt;&lt;td&gt;Pavement markings, type J, solid&lt;/td&gt;&lt;td&gt;km&lt;/td&gt;&lt;td&gt;PAVEMENT MARKINGS, TYPE J, SOLID&lt;/td&gt;&lt;td&gt;MILE&lt;/td&gt;&lt;td&gt;1&lt;/td&gt;&lt;td&gt;3&lt;/td&gt;&lt;td&gt;N&lt;/td&gt;&lt;td&gt; &lt;/td&gt;&lt;td&gt;&lt;/td&gt;&lt;/tr&gt;</v>
      </c>
      <c r="Q3461" s="106" t="str">
        <f>IF(PayItems[[#This Row],[Date Added / Modified]]&gt;0,TEXT(PayItems[[#This Row],[Date Added / Modified]],"m/d/yyy"),"")</f>
        <v/>
      </c>
    </row>
    <row r="3462" spans="1:17" x14ac:dyDescent="0.2">
      <c r="A3462" s="6" t="s">
        <v>7420</v>
      </c>
      <c r="B3462" s="6" t="s">
        <v>7391</v>
      </c>
      <c r="C3462" s="6" t="s">
        <v>5</v>
      </c>
      <c r="D3462" s="6" t="s">
        <v>7392</v>
      </c>
      <c r="E3462" s="8" t="s">
        <v>58</v>
      </c>
      <c r="F3462" s="8">
        <v>1</v>
      </c>
      <c r="G3462" s="8">
        <v>3</v>
      </c>
      <c r="H3462" s="6" t="s">
        <v>344</v>
      </c>
      <c r="I3462" s="176" t="s">
        <v>11389</v>
      </c>
      <c r="J3462" s="176" t="s">
        <v>11389</v>
      </c>
      <c r="K3462" s="176" t="s">
        <v>11388</v>
      </c>
      <c r="L3462" s="8">
        <v>14</v>
      </c>
      <c r="M3462" s="116"/>
      <c r="P34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&lt;tr&gt;&lt;td&gt;63402-2000&lt;/td&gt;&lt;td&gt;Pavement markings, type J, broken&lt;/td&gt;&lt;td&gt;km&lt;/td&gt;&lt;td&gt;PAVEMENT MARKINGS, TYPE J, BROKEN&lt;/td&gt;&lt;td&gt;MILE&lt;/td&gt;&lt;td&gt;1&lt;/td&gt;&lt;td&gt;3&lt;/td&gt;&lt;td&gt;N&lt;/td&gt;&lt;td&gt; &lt;/td&gt;&lt;td&gt;&lt;/td&gt;&lt;/tr&gt;</v>
      </c>
      <c r="Q3462" s="106" t="str">
        <f>IF(PayItems[[#This Row],[Date Added / Modified]]&gt;0,TEXT(PayItems[[#This Row],[Date Added / Modified]],"m/d/yyy"),"")</f>
        <v/>
      </c>
    </row>
    <row r="3463" spans="1:17" x14ac:dyDescent="0.2">
      <c r="A3463" s="6" t="s">
        <v>7421</v>
      </c>
      <c r="B3463" s="6" t="s">
        <v>7394</v>
      </c>
      <c r="C3463" s="6" t="s">
        <v>5</v>
      </c>
      <c r="D3463" s="6" t="s">
        <v>7395</v>
      </c>
      <c r="E3463" s="8" t="s">
        <v>58</v>
      </c>
      <c r="F3463" s="8">
        <v>1</v>
      </c>
      <c r="G3463" s="8">
        <v>3</v>
      </c>
      <c r="H3463" s="6" t="s">
        <v>344</v>
      </c>
      <c r="I3463" s="176" t="s">
        <v>11389</v>
      </c>
      <c r="J3463" s="176" t="s">
        <v>11389</v>
      </c>
      <c r="K3463" s="176" t="s">
        <v>11388</v>
      </c>
      <c r="L3463" s="8">
        <v>14</v>
      </c>
      <c r="M3463" s="116"/>
      <c r="P34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&lt;tr&gt;&lt;td&gt;63402-2100&lt;/td&gt;&lt;td&gt;Pavement markings, type K, solid&lt;/td&gt;&lt;td&gt;km&lt;/td&gt;&lt;td&gt;PAVEMENT MARKINGS, TYPE K, SOLID&lt;/td&gt;&lt;td&gt;MILE&lt;/td&gt;&lt;td&gt;1&lt;/td&gt;&lt;td&gt;3&lt;/td&gt;&lt;td&gt;N&lt;/td&gt;&lt;td&gt; &lt;/td&gt;&lt;td&gt;&lt;/td&gt;&lt;/tr&gt;</v>
      </c>
      <c r="Q3463" s="106" t="str">
        <f>IF(PayItems[[#This Row],[Date Added / Modified]]&gt;0,TEXT(PayItems[[#This Row],[Date Added / Modified]],"m/d/yyy"),"")</f>
        <v/>
      </c>
    </row>
    <row r="3464" spans="1:17" x14ac:dyDescent="0.2">
      <c r="A3464" s="6" t="s">
        <v>7422</v>
      </c>
      <c r="B3464" s="6" t="s">
        <v>7397</v>
      </c>
      <c r="C3464" s="6" t="s">
        <v>5</v>
      </c>
      <c r="D3464" s="6" t="s">
        <v>7398</v>
      </c>
      <c r="E3464" s="8" t="s">
        <v>58</v>
      </c>
      <c r="F3464" s="8">
        <v>1</v>
      </c>
      <c r="G3464" s="8">
        <v>3</v>
      </c>
      <c r="H3464" s="6" t="s">
        <v>344</v>
      </c>
      <c r="I3464" s="176" t="s">
        <v>11389</v>
      </c>
      <c r="J3464" s="176" t="s">
        <v>11389</v>
      </c>
      <c r="K3464" s="176" t="s">
        <v>11388</v>
      </c>
      <c r="L3464" s="8">
        <v>14</v>
      </c>
      <c r="M3464" s="116"/>
      <c r="P34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&lt;tr&gt;&lt;td&gt;63402-2200&lt;/td&gt;&lt;td&gt;Pavement markings, type K, broken&lt;/td&gt;&lt;td&gt;km&lt;/td&gt;&lt;td&gt;PAVEMENT MARKINGS, TYPE K, BROKEN&lt;/td&gt;&lt;td&gt;MILE&lt;/td&gt;&lt;td&gt;1&lt;/td&gt;&lt;td&gt;3&lt;/td&gt;&lt;td&gt;N&lt;/td&gt;&lt;td&gt; &lt;/td&gt;&lt;td&gt;&lt;/td&gt;&lt;/tr&gt;</v>
      </c>
      <c r="Q3464" s="106" t="str">
        <f>IF(PayItems[[#This Row],[Date Added / Modified]]&gt;0,TEXT(PayItems[[#This Row],[Date Added / Modified]],"m/d/yyy"),"")</f>
        <v/>
      </c>
    </row>
    <row r="3465" spans="1:17" x14ac:dyDescent="0.2">
      <c r="A3465" s="6" t="s">
        <v>7423</v>
      </c>
      <c r="B3465" s="6" t="s">
        <v>7400</v>
      </c>
      <c r="C3465" s="6" t="s">
        <v>5</v>
      </c>
      <c r="D3465" s="6" t="s">
        <v>7401</v>
      </c>
      <c r="E3465" s="8" t="s">
        <v>58</v>
      </c>
      <c r="F3465" s="8">
        <v>1</v>
      </c>
      <c r="G3465" s="8">
        <v>3</v>
      </c>
      <c r="H3465" s="6" t="s">
        <v>344</v>
      </c>
      <c r="I3465" s="176" t="s">
        <v>11389</v>
      </c>
      <c r="J3465" s="176" t="s">
        <v>11389</v>
      </c>
      <c r="K3465" s="176" t="s">
        <v>11388</v>
      </c>
      <c r="L3465" s="8">
        <v>14</v>
      </c>
      <c r="M3465" s="116"/>
      <c r="P34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&lt;tr&gt;&lt;td&gt;63402-2300&lt;/td&gt;&lt;td&gt;Pavement markings, type L, solid&lt;/td&gt;&lt;td&gt;km&lt;/td&gt;&lt;td&gt;PAVEMENT MARKINGS, TYPE L, SOLID&lt;/td&gt;&lt;td&gt;MILE&lt;/td&gt;&lt;td&gt;1&lt;/td&gt;&lt;td&gt;3&lt;/td&gt;&lt;td&gt;N&lt;/td&gt;&lt;td&gt; &lt;/td&gt;&lt;td&gt;&lt;/td&gt;&lt;/tr&gt;</v>
      </c>
      <c r="Q3465" s="106" t="str">
        <f>IF(PayItems[[#This Row],[Date Added / Modified]]&gt;0,TEXT(PayItems[[#This Row],[Date Added / Modified]],"m/d/yyy"),"")</f>
        <v/>
      </c>
    </row>
    <row r="3466" spans="1:17" x14ac:dyDescent="0.2">
      <c r="A3466" s="6" t="s">
        <v>7424</v>
      </c>
      <c r="B3466" s="6" t="s">
        <v>7403</v>
      </c>
      <c r="C3466" s="6" t="s">
        <v>5</v>
      </c>
      <c r="D3466" s="6" t="s">
        <v>7404</v>
      </c>
      <c r="E3466" s="8" t="s">
        <v>58</v>
      </c>
      <c r="F3466" s="8">
        <v>1</v>
      </c>
      <c r="G3466" s="8">
        <v>3</v>
      </c>
      <c r="H3466" s="6" t="s">
        <v>344</v>
      </c>
      <c r="I3466" s="176" t="s">
        <v>11389</v>
      </c>
      <c r="J3466" s="176" t="s">
        <v>11389</v>
      </c>
      <c r="K3466" s="176" t="s">
        <v>11388</v>
      </c>
      <c r="L3466" s="8">
        <v>14</v>
      </c>
      <c r="M3466" s="116"/>
      <c r="P34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&lt;tr&gt;&lt;td&gt;63402-2400&lt;/td&gt;&lt;td&gt;Pavement markings, type L, broken&lt;/td&gt;&lt;td&gt;km&lt;/td&gt;&lt;td&gt;PAVEMENT MARKINGS, TYPE L, BROKEN&lt;/td&gt;&lt;td&gt;MILE&lt;/td&gt;&lt;td&gt;1&lt;/td&gt;&lt;td&gt;3&lt;/td&gt;&lt;td&gt;N&lt;/td&gt;&lt;td&gt; &lt;/td&gt;&lt;td&gt;&lt;/td&gt;&lt;/tr&gt;</v>
      </c>
      <c r="Q3466" s="106" t="str">
        <f>IF(PayItems[[#This Row],[Date Added / Modified]]&gt;0,TEXT(PayItems[[#This Row],[Date Added / Modified]],"m/d/yyy"),"")</f>
        <v/>
      </c>
    </row>
    <row r="3467" spans="1:17" x14ac:dyDescent="0.2">
      <c r="A3467" s="6" t="s">
        <v>7425</v>
      </c>
      <c r="B3467" s="6" t="s">
        <v>7426</v>
      </c>
      <c r="C3467" s="6" t="s">
        <v>109</v>
      </c>
      <c r="D3467" s="6" t="s">
        <v>7427</v>
      </c>
      <c r="E3467" s="8" t="s">
        <v>56</v>
      </c>
      <c r="F3467" s="8">
        <v>0</v>
      </c>
      <c r="G3467" s="8">
        <v>3</v>
      </c>
      <c r="H3467" s="6" t="s">
        <v>344</v>
      </c>
      <c r="I3467" s="176" t="s">
        <v>11389</v>
      </c>
      <c r="J3467" s="176" t="s">
        <v>11389</v>
      </c>
      <c r="K3467" s="176" t="s">
        <v>11388</v>
      </c>
      <c r="L3467" s="8">
        <v>14</v>
      </c>
      <c r="M3467" s="116"/>
      <c r="P34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&lt;tr&gt;&lt;td&gt;63403-0100&lt;/td&gt;&lt;td&gt;Pavement markings, type A&lt;/td&gt;&lt;td&gt;m2&lt;/td&gt;&lt;td&gt;PAVEMENT MARKINGS, TYPE A&lt;/td&gt;&lt;td&gt;SQFT&lt;/td&gt;&lt;td&gt;0&lt;/td&gt;&lt;td&gt;3&lt;/td&gt;&lt;td&gt;N&lt;/td&gt;&lt;td&gt; &lt;/td&gt;&lt;td&gt;&lt;/td&gt;&lt;/tr&gt;</v>
      </c>
      <c r="Q3467" s="106" t="str">
        <f>IF(PayItems[[#This Row],[Date Added / Modified]]&gt;0,TEXT(PayItems[[#This Row],[Date Added / Modified]],"m/d/yyy"),"")</f>
        <v/>
      </c>
    </row>
    <row r="3468" spans="1:17" x14ac:dyDescent="0.2">
      <c r="A3468" s="6" t="s">
        <v>7428</v>
      </c>
      <c r="B3468" s="6" t="s">
        <v>7429</v>
      </c>
      <c r="C3468" s="6" t="s">
        <v>109</v>
      </c>
      <c r="D3468" s="6" t="s">
        <v>7430</v>
      </c>
      <c r="E3468" s="8" t="s">
        <v>56</v>
      </c>
      <c r="F3468" s="8">
        <v>0</v>
      </c>
      <c r="G3468" s="8">
        <v>3</v>
      </c>
      <c r="H3468" s="6" t="s">
        <v>344</v>
      </c>
      <c r="I3468" s="176" t="s">
        <v>11389</v>
      </c>
      <c r="J3468" s="176" t="s">
        <v>11389</v>
      </c>
      <c r="K3468" s="176" t="s">
        <v>11388</v>
      </c>
      <c r="L3468" s="8">
        <v>14</v>
      </c>
      <c r="M3468" s="116"/>
      <c r="P34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&lt;tr&gt;&lt;td&gt;63403-0200&lt;/td&gt;&lt;td&gt;Pavement markings, type B&lt;/td&gt;&lt;td&gt;m2&lt;/td&gt;&lt;td&gt;PAVEMENT MARKINGS, TYPE B&lt;/td&gt;&lt;td&gt;SQFT&lt;/td&gt;&lt;td&gt;0&lt;/td&gt;&lt;td&gt;3&lt;/td&gt;&lt;td&gt;N&lt;/td&gt;&lt;td&gt; &lt;/td&gt;&lt;td&gt;&lt;/td&gt;&lt;/tr&gt;</v>
      </c>
      <c r="Q3468" s="106" t="str">
        <f>IF(PayItems[[#This Row],[Date Added / Modified]]&gt;0,TEXT(PayItems[[#This Row],[Date Added / Modified]],"m/d/yyy"),"")</f>
        <v/>
      </c>
    </row>
    <row r="3469" spans="1:17" x14ac:dyDescent="0.2">
      <c r="A3469" s="6" t="s">
        <v>7431</v>
      </c>
      <c r="B3469" s="6" t="s">
        <v>7432</v>
      </c>
      <c r="C3469" s="6" t="s">
        <v>109</v>
      </c>
      <c r="D3469" s="6" t="s">
        <v>7433</v>
      </c>
      <c r="E3469" s="8" t="s">
        <v>56</v>
      </c>
      <c r="F3469" s="8">
        <v>0</v>
      </c>
      <c r="G3469" s="8">
        <v>3</v>
      </c>
      <c r="H3469" s="6" t="s">
        <v>344</v>
      </c>
      <c r="I3469" s="176" t="s">
        <v>11389</v>
      </c>
      <c r="J3469" s="176" t="s">
        <v>11389</v>
      </c>
      <c r="K3469" s="176" t="s">
        <v>11388</v>
      </c>
      <c r="L3469" s="8">
        <v>14</v>
      </c>
      <c r="M3469" s="116"/>
      <c r="P34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&lt;tr&gt;&lt;td&gt;63403-0300&lt;/td&gt;&lt;td&gt;Pavement markings, type C&lt;/td&gt;&lt;td&gt;m2&lt;/td&gt;&lt;td&gt;PAVEMENT MARKINGS, TYPE C&lt;/td&gt;&lt;td&gt;SQFT&lt;/td&gt;&lt;td&gt;0&lt;/td&gt;&lt;td&gt;3&lt;/td&gt;&lt;td&gt;N&lt;/td&gt;&lt;td&gt; &lt;/td&gt;&lt;td&gt;&lt;/td&gt;&lt;/tr&gt;</v>
      </c>
      <c r="Q3469" s="106" t="str">
        <f>IF(PayItems[[#This Row],[Date Added / Modified]]&gt;0,TEXT(PayItems[[#This Row],[Date Added / Modified]],"m/d/yyy"),"")</f>
        <v/>
      </c>
    </row>
    <row r="3470" spans="1:17" x14ac:dyDescent="0.2">
      <c r="A3470" s="6" t="s">
        <v>7434</v>
      </c>
      <c r="B3470" s="6" t="s">
        <v>7435</v>
      </c>
      <c r="C3470" s="6" t="s">
        <v>109</v>
      </c>
      <c r="D3470" s="6" t="s">
        <v>7436</v>
      </c>
      <c r="E3470" s="8" t="s">
        <v>56</v>
      </c>
      <c r="F3470" s="8">
        <v>0</v>
      </c>
      <c r="G3470" s="8">
        <v>3</v>
      </c>
      <c r="H3470" s="6" t="s">
        <v>344</v>
      </c>
      <c r="I3470" s="176" t="s">
        <v>11389</v>
      </c>
      <c r="J3470" s="176" t="s">
        <v>11389</v>
      </c>
      <c r="K3470" s="176" t="s">
        <v>11388</v>
      </c>
      <c r="L3470" s="8">
        <v>14</v>
      </c>
      <c r="M3470" s="116"/>
      <c r="P34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&lt;tr&gt;&lt;td&gt;63403-0400&lt;/td&gt;&lt;td&gt;Pavement markings, type D&lt;/td&gt;&lt;td&gt;m2&lt;/td&gt;&lt;td&gt;PAVEMENT MARKINGS, TYPE D&lt;/td&gt;&lt;td&gt;SQFT&lt;/td&gt;&lt;td&gt;0&lt;/td&gt;&lt;td&gt;3&lt;/td&gt;&lt;td&gt;N&lt;/td&gt;&lt;td&gt; &lt;/td&gt;&lt;td&gt;&lt;/td&gt;&lt;/tr&gt;</v>
      </c>
      <c r="Q3470" s="106" t="str">
        <f>IF(PayItems[[#This Row],[Date Added / Modified]]&gt;0,TEXT(PayItems[[#This Row],[Date Added / Modified]],"m/d/yyy"),"")</f>
        <v/>
      </c>
    </row>
    <row r="3471" spans="1:17" x14ac:dyDescent="0.2">
      <c r="A3471" s="6" t="s">
        <v>7437</v>
      </c>
      <c r="B3471" s="6" t="s">
        <v>7438</v>
      </c>
      <c r="C3471" s="6" t="s">
        <v>109</v>
      </c>
      <c r="D3471" s="6" t="s">
        <v>7439</v>
      </c>
      <c r="E3471" s="8" t="s">
        <v>56</v>
      </c>
      <c r="F3471" s="8">
        <v>0</v>
      </c>
      <c r="G3471" s="8">
        <v>3</v>
      </c>
      <c r="H3471" s="6" t="s">
        <v>344</v>
      </c>
      <c r="I3471" s="176" t="s">
        <v>11389</v>
      </c>
      <c r="J3471" s="176" t="s">
        <v>11389</v>
      </c>
      <c r="K3471" s="176" t="s">
        <v>11388</v>
      </c>
      <c r="L3471" s="8">
        <v>14</v>
      </c>
      <c r="M3471" s="116"/>
      <c r="P34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&lt;tr&gt;&lt;td&gt;63403-0500&lt;/td&gt;&lt;td&gt;Pavement markings, type E&lt;/td&gt;&lt;td&gt;m2&lt;/td&gt;&lt;td&gt;PAVEMENT MARKINGS, TYPE E&lt;/td&gt;&lt;td&gt;SQFT&lt;/td&gt;&lt;td&gt;0&lt;/td&gt;&lt;td&gt;3&lt;/td&gt;&lt;td&gt;N&lt;/td&gt;&lt;td&gt; &lt;/td&gt;&lt;td&gt;&lt;/td&gt;&lt;/tr&gt;</v>
      </c>
      <c r="Q3471" s="106" t="str">
        <f>IF(PayItems[[#This Row],[Date Added / Modified]]&gt;0,TEXT(PayItems[[#This Row],[Date Added / Modified]],"m/d/yyy"),"")</f>
        <v/>
      </c>
    </row>
    <row r="3472" spans="1:17" x14ac:dyDescent="0.2">
      <c r="A3472" s="6" t="s">
        <v>7440</v>
      </c>
      <c r="B3472" s="6" t="s">
        <v>7441</v>
      </c>
      <c r="C3472" s="6" t="s">
        <v>109</v>
      </c>
      <c r="D3472" s="6" t="s">
        <v>7442</v>
      </c>
      <c r="E3472" s="8" t="s">
        <v>56</v>
      </c>
      <c r="F3472" s="8">
        <v>0</v>
      </c>
      <c r="G3472" s="8">
        <v>3</v>
      </c>
      <c r="H3472" s="6" t="s">
        <v>344</v>
      </c>
      <c r="I3472" s="176" t="s">
        <v>11389</v>
      </c>
      <c r="J3472" s="176" t="s">
        <v>11389</v>
      </c>
      <c r="K3472" s="176" t="s">
        <v>11388</v>
      </c>
      <c r="L3472" s="8">
        <v>14</v>
      </c>
      <c r="M3472" s="116"/>
      <c r="P34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&lt;tr&gt;&lt;td&gt;63403-0800&lt;/td&gt;&lt;td&gt;Pavement markings, type H&lt;/td&gt;&lt;td&gt;m2&lt;/td&gt;&lt;td&gt;PAVEMENT MARKINGS, TYPE H&lt;/td&gt;&lt;td&gt;SQFT&lt;/td&gt;&lt;td&gt;0&lt;/td&gt;&lt;td&gt;3&lt;/td&gt;&lt;td&gt;N&lt;/td&gt;&lt;td&gt; &lt;/td&gt;&lt;td&gt;&lt;/td&gt;&lt;/tr&gt;</v>
      </c>
      <c r="Q3472" s="106" t="str">
        <f>IF(PayItems[[#This Row],[Date Added / Modified]]&gt;0,TEXT(PayItems[[#This Row],[Date Added / Modified]],"m/d/yyy"),"")</f>
        <v/>
      </c>
    </row>
    <row r="3473" spans="1:17" x14ac:dyDescent="0.2">
      <c r="A3473" s="6" t="s">
        <v>7443</v>
      </c>
      <c r="B3473" s="6" t="s">
        <v>7444</v>
      </c>
      <c r="C3473" s="6" t="s">
        <v>109</v>
      </c>
      <c r="D3473" s="6" t="s">
        <v>7445</v>
      </c>
      <c r="E3473" s="8" t="s">
        <v>56</v>
      </c>
      <c r="F3473" s="8">
        <v>0</v>
      </c>
      <c r="G3473" s="8">
        <v>3</v>
      </c>
      <c r="H3473" s="6" t="s">
        <v>344</v>
      </c>
      <c r="I3473" s="176" t="s">
        <v>11389</v>
      </c>
      <c r="J3473" s="176" t="s">
        <v>11389</v>
      </c>
      <c r="K3473" s="176" t="s">
        <v>11388</v>
      </c>
      <c r="L3473" s="8">
        <v>14</v>
      </c>
      <c r="M3473" s="116"/>
      <c r="P34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&lt;tr&gt;&lt;td&gt;63403-0900&lt;/td&gt;&lt;td&gt;Pavement markings, type I&lt;/td&gt;&lt;td&gt;m2&lt;/td&gt;&lt;td&gt;PAVEMENT MARKINGS, TYPE I&lt;/td&gt;&lt;td&gt;SQFT&lt;/td&gt;&lt;td&gt;0&lt;/td&gt;&lt;td&gt;3&lt;/td&gt;&lt;td&gt;N&lt;/td&gt;&lt;td&gt; &lt;/td&gt;&lt;td&gt;&lt;/td&gt;&lt;/tr&gt;</v>
      </c>
      <c r="Q3473" s="106" t="str">
        <f>IF(PayItems[[#This Row],[Date Added / Modified]]&gt;0,TEXT(PayItems[[#This Row],[Date Added / Modified]],"m/d/yyy"),"")</f>
        <v/>
      </c>
    </row>
    <row r="3474" spans="1:17" x14ac:dyDescent="0.2">
      <c r="A3474" s="6" t="s">
        <v>7446</v>
      </c>
      <c r="B3474" s="6" t="s">
        <v>7447</v>
      </c>
      <c r="C3474" s="6" t="s">
        <v>109</v>
      </c>
      <c r="D3474" s="6" t="s">
        <v>7448</v>
      </c>
      <c r="E3474" s="8" t="s">
        <v>56</v>
      </c>
      <c r="F3474" s="8">
        <v>0</v>
      </c>
      <c r="G3474" s="8">
        <v>3</v>
      </c>
      <c r="H3474" s="6" t="s">
        <v>344</v>
      </c>
      <c r="I3474" s="176" t="s">
        <v>11389</v>
      </c>
      <c r="J3474" s="176" t="s">
        <v>11389</v>
      </c>
      <c r="K3474" s="176" t="s">
        <v>11388</v>
      </c>
      <c r="L3474" s="8">
        <v>14</v>
      </c>
      <c r="M3474" s="116"/>
      <c r="P34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&lt;tr&gt;&lt;td&gt;63403-1000&lt;/td&gt;&lt;td&gt;Pavement markings, type J&lt;/td&gt;&lt;td&gt;m2&lt;/td&gt;&lt;td&gt;PAVEMENT MARKINGS, TYPE J&lt;/td&gt;&lt;td&gt;SQFT&lt;/td&gt;&lt;td&gt;0&lt;/td&gt;&lt;td&gt;3&lt;/td&gt;&lt;td&gt;N&lt;/td&gt;&lt;td&gt; &lt;/td&gt;&lt;td&gt;&lt;/td&gt;&lt;/tr&gt;</v>
      </c>
      <c r="Q3474" s="106" t="str">
        <f>IF(PayItems[[#This Row],[Date Added / Modified]]&gt;0,TEXT(PayItems[[#This Row],[Date Added / Modified]],"m/d/yyy"),"")</f>
        <v/>
      </c>
    </row>
    <row r="3475" spans="1:17" x14ac:dyDescent="0.2">
      <c r="A3475" s="6" t="s">
        <v>7449</v>
      </c>
      <c r="B3475" s="6" t="s">
        <v>7450</v>
      </c>
      <c r="C3475" s="6" t="s">
        <v>109</v>
      </c>
      <c r="D3475" s="6" t="s">
        <v>7451</v>
      </c>
      <c r="E3475" s="8" t="s">
        <v>56</v>
      </c>
      <c r="F3475" s="8">
        <v>0</v>
      </c>
      <c r="G3475" s="8">
        <v>3</v>
      </c>
      <c r="H3475" s="6" t="s">
        <v>344</v>
      </c>
      <c r="I3475" s="176" t="s">
        <v>11389</v>
      </c>
      <c r="J3475" s="176" t="s">
        <v>11389</v>
      </c>
      <c r="K3475" s="176" t="s">
        <v>11388</v>
      </c>
      <c r="L3475" s="8">
        <v>14</v>
      </c>
      <c r="M3475" s="116"/>
      <c r="P34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&lt;tr&gt;&lt;td&gt;63403-1100&lt;/td&gt;&lt;td&gt;Pavement markings, type K&lt;/td&gt;&lt;td&gt;m2&lt;/td&gt;&lt;td&gt;PAVEMENT MARKINGS, TYPE K&lt;/td&gt;&lt;td&gt;SQFT&lt;/td&gt;&lt;td&gt;0&lt;/td&gt;&lt;td&gt;3&lt;/td&gt;&lt;td&gt;N&lt;/td&gt;&lt;td&gt; &lt;/td&gt;&lt;td&gt;&lt;/td&gt;&lt;/tr&gt;</v>
      </c>
      <c r="Q3475" s="106" t="str">
        <f>IF(PayItems[[#This Row],[Date Added / Modified]]&gt;0,TEXT(PayItems[[#This Row],[Date Added / Modified]],"m/d/yyy"),"")</f>
        <v/>
      </c>
    </row>
    <row r="3476" spans="1:17" x14ac:dyDescent="0.2">
      <c r="A3476" s="6" t="s">
        <v>7452</v>
      </c>
      <c r="B3476" s="6" t="s">
        <v>7453</v>
      </c>
      <c r="C3476" s="6" t="s">
        <v>109</v>
      </c>
      <c r="D3476" s="6" t="s">
        <v>7454</v>
      </c>
      <c r="E3476" s="8" t="s">
        <v>56</v>
      </c>
      <c r="F3476" s="8">
        <v>0</v>
      </c>
      <c r="G3476" s="8">
        <v>3</v>
      </c>
      <c r="H3476" s="6" t="s">
        <v>344</v>
      </c>
      <c r="I3476" s="176" t="s">
        <v>11389</v>
      </c>
      <c r="J3476" s="176" t="s">
        <v>11389</v>
      </c>
      <c r="K3476" s="176" t="s">
        <v>11388</v>
      </c>
      <c r="L3476" s="8">
        <v>14</v>
      </c>
      <c r="M3476" s="116"/>
      <c r="P34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&lt;tr&gt;&lt;td&gt;63403-1200&lt;/td&gt;&lt;td&gt;Pavement markings, type L&lt;/td&gt;&lt;td&gt;m2&lt;/td&gt;&lt;td&gt;PAVEMENT MARKINGS, TYPE L&lt;/td&gt;&lt;td&gt;SQFT&lt;/td&gt;&lt;td&gt;0&lt;/td&gt;&lt;td&gt;3&lt;/td&gt;&lt;td&gt;N&lt;/td&gt;&lt;td&gt; &lt;/td&gt;&lt;td&gt;&lt;/td&gt;&lt;/tr&gt;</v>
      </c>
      <c r="Q3476" s="106" t="str">
        <f>IF(PayItems[[#This Row],[Date Added / Modified]]&gt;0,TEXT(PayItems[[#This Row],[Date Added / Modified]],"m/d/yyy"),"")</f>
        <v/>
      </c>
    </row>
    <row r="3477" spans="1:17" x14ac:dyDescent="0.2">
      <c r="A3477" s="6" t="s">
        <v>7455</v>
      </c>
      <c r="B3477" s="6" t="s">
        <v>7456</v>
      </c>
      <c r="C3477" s="6" t="s">
        <v>109</v>
      </c>
      <c r="D3477" s="6" t="s">
        <v>7457</v>
      </c>
      <c r="E3477" s="8" t="s">
        <v>56</v>
      </c>
      <c r="F3477" s="8">
        <v>0</v>
      </c>
      <c r="G3477" s="8">
        <v>3</v>
      </c>
      <c r="H3477" s="6" t="s">
        <v>344</v>
      </c>
      <c r="I3477" s="176" t="s">
        <v>11389</v>
      </c>
      <c r="J3477" s="176" t="s">
        <v>11389</v>
      </c>
      <c r="K3477" s="176" t="s">
        <v>11388</v>
      </c>
      <c r="L3477" s="8">
        <v>14</v>
      </c>
      <c r="M3477" s="116"/>
      <c r="P34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&lt;tr&gt;&lt;td&gt;63403-1300&lt;/td&gt;&lt;td&gt;Pavement markings, type bike lane surface&lt;/td&gt;&lt;td&gt;m2&lt;/td&gt;&lt;td&gt;PAVEMENT MARKINGS, TYPE BIKE LANE SURFACE&lt;/td&gt;&lt;td&gt;SQFT&lt;/td&gt;&lt;td&gt;0&lt;/td&gt;&lt;td&gt;3&lt;/td&gt;&lt;td&gt;N&lt;/td&gt;&lt;td&gt; &lt;/td&gt;&lt;td&gt;&lt;/td&gt;&lt;/tr&gt;</v>
      </c>
      <c r="Q3477" s="106" t="str">
        <f>IF(PayItems[[#This Row],[Date Added / Modified]]&gt;0,TEXT(PayItems[[#This Row],[Date Added / Modified]],"m/d/yyy"),"")</f>
        <v/>
      </c>
    </row>
    <row r="3478" spans="1:17" x14ac:dyDescent="0.2">
      <c r="A3478" s="6" t="s">
        <v>7458</v>
      </c>
      <c r="B3478" s="6" t="s">
        <v>7426</v>
      </c>
      <c r="C3478" s="6" t="s">
        <v>46</v>
      </c>
      <c r="D3478" s="6" t="s">
        <v>7427</v>
      </c>
      <c r="E3478" s="8" t="s">
        <v>67</v>
      </c>
      <c r="F3478" s="8">
        <v>0</v>
      </c>
      <c r="G3478" s="8">
        <v>3</v>
      </c>
      <c r="H3478" s="6" t="s">
        <v>344</v>
      </c>
      <c r="I3478" s="176" t="s">
        <v>11389</v>
      </c>
      <c r="J3478" s="176" t="s">
        <v>11389</v>
      </c>
      <c r="K3478" s="176" t="s">
        <v>11388</v>
      </c>
      <c r="L3478" s="8">
        <v>14</v>
      </c>
      <c r="M3478" s="116"/>
      <c r="P34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&lt;tr&gt;&lt;td&gt;63404-0100&lt;/td&gt;&lt;td&gt;Pavement markings, type A&lt;/td&gt;&lt;td&gt;L&lt;/td&gt;&lt;td&gt;PAVEMENT MARKINGS, TYPE A&lt;/td&gt;&lt;td&gt;GAL&lt;/td&gt;&lt;td&gt;0&lt;/td&gt;&lt;td&gt;3&lt;/td&gt;&lt;td&gt;N&lt;/td&gt;&lt;td&gt; &lt;/td&gt;&lt;td&gt;&lt;/td&gt;&lt;/tr&gt;</v>
      </c>
      <c r="Q3478" s="106" t="str">
        <f>IF(PayItems[[#This Row],[Date Added / Modified]]&gt;0,TEXT(PayItems[[#This Row],[Date Added / Modified]],"m/d/yyy"),"")</f>
        <v/>
      </c>
    </row>
    <row r="3479" spans="1:17" x14ac:dyDescent="0.2">
      <c r="A3479" s="6" t="s">
        <v>7459</v>
      </c>
      <c r="B3479" s="6" t="s">
        <v>7429</v>
      </c>
      <c r="C3479" s="6" t="s">
        <v>46</v>
      </c>
      <c r="D3479" s="6" t="s">
        <v>7430</v>
      </c>
      <c r="E3479" s="8" t="s">
        <v>67</v>
      </c>
      <c r="F3479" s="8">
        <v>0</v>
      </c>
      <c r="G3479" s="8">
        <v>3</v>
      </c>
      <c r="H3479" s="6" t="s">
        <v>344</v>
      </c>
      <c r="I3479" s="176" t="s">
        <v>11389</v>
      </c>
      <c r="J3479" s="176" t="s">
        <v>11389</v>
      </c>
      <c r="K3479" s="176" t="s">
        <v>11388</v>
      </c>
      <c r="L3479" s="8">
        <v>14</v>
      </c>
      <c r="M3479" s="116"/>
      <c r="P34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&lt;tr&gt;&lt;td&gt;63404-0200&lt;/td&gt;&lt;td&gt;Pavement markings, type B&lt;/td&gt;&lt;td&gt;L&lt;/td&gt;&lt;td&gt;PAVEMENT MARKINGS, TYPE B&lt;/td&gt;&lt;td&gt;GAL&lt;/td&gt;&lt;td&gt;0&lt;/td&gt;&lt;td&gt;3&lt;/td&gt;&lt;td&gt;N&lt;/td&gt;&lt;td&gt; &lt;/td&gt;&lt;td&gt;&lt;/td&gt;&lt;/tr&gt;</v>
      </c>
      <c r="Q3479" s="106" t="str">
        <f>IF(PayItems[[#This Row],[Date Added / Modified]]&gt;0,TEXT(PayItems[[#This Row],[Date Added / Modified]],"m/d/yyy"),"")</f>
        <v/>
      </c>
    </row>
    <row r="3480" spans="1:17" x14ac:dyDescent="0.2">
      <c r="A3480" s="6" t="s">
        <v>7460</v>
      </c>
      <c r="B3480" s="6" t="s">
        <v>7432</v>
      </c>
      <c r="C3480" s="6" t="s">
        <v>46</v>
      </c>
      <c r="D3480" s="6" t="s">
        <v>7433</v>
      </c>
      <c r="E3480" s="8" t="s">
        <v>67</v>
      </c>
      <c r="F3480" s="8">
        <v>0</v>
      </c>
      <c r="G3480" s="8">
        <v>3</v>
      </c>
      <c r="H3480" s="6" t="s">
        <v>344</v>
      </c>
      <c r="I3480" s="176" t="s">
        <v>11389</v>
      </c>
      <c r="J3480" s="176" t="s">
        <v>11389</v>
      </c>
      <c r="K3480" s="176" t="s">
        <v>11388</v>
      </c>
      <c r="L3480" s="8">
        <v>14</v>
      </c>
      <c r="M3480" s="116"/>
      <c r="P34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&lt;tr&gt;&lt;td&gt;63404-0300&lt;/td&gt;&lt;td&gt;Pavement markings, type C&lt;/td&gt;&lt;td&gt;L&lt;/td&gt;&lt;td&gt;PAVEMENT MARKINGS, TYPE C&lt;/td&gt;&lt;td&gt;GAL&lt;/td&gt;&lt;td&gt;0&lt;/td&gt;&lt;td&gt;3&lt;/td&gt;&lt;td&gt;N&lt;/td&gt;&lt;td&gt; &lt;/td&gt;&lt;td&gt;&lt;/td&gt;&lt;/tr&gt;</v>
      </c>
      <c r="Q3480" s="106" t="str">
        <f>IF(PayItems[[#This Row],[Date Added / Modified]]&gt;0,TEXT(PayItems[[#This Row],[Date Added / Modified]],"m/d/yyy"),"")</f>
        <v/>
      </c>
    </row>
    <row r="3481" spans="1:17" x14ac:dyDescent="0.2">
      <c r="A3481" s="6" t="s">
        <v>7461</v>
      </c>
      <c r="B3481" s="6" t="s">
        <v>7435</v>
      </c>
      <c r="C3481" s="6" t="s">
        <v>46</v>
      </c>
      <c r="D3481" s="6" t="s">
        <v>7436</v>
      </c>
      <c r="E3481" s="8" t="s">
        <v>67</v>
      </c>
      <c r="F3481" s="8">
        <v>0</v>
      </c>
      <c r="G3481" s="8">
        <v>3</v>
      </c>
      <c r="H3481" s="6" t="s">
        <v>344</v>
      </c>
      <c r="I3481" s="176" t="s">
        <v>11389</v>
      </c>
      <c r="J3481" s="176" t="s">
        <v>11389</v>
      </c>
      <c r="K3481" s="176" t="s">
        <v>11388</v>
      </c>
      <c r="L3481" s="8">
        <v>14</v>
      </c>
      <c r="M3481" s="116"/>
      <c r="P34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&lt;tr&gt;&lt;td&gt;63404-0400&lt;/td&gt;&lt;td&gt;Pavement markings, type D&lt;/td&gt;&lt;td&gt;L&lt;/td&gt;&lt;td&gt;PAVEMENT MARKINGS, TYPE D&lt;/td&gt;&lt;td&gt;GAL&lt;/td&gt;&lt;td&gt;0&lt;/td&gt;&lt;td&gt;3&lt;/td&gt;&lt;td&gt;N&lt;/td&gt;&lt;td&gt; &lt;/td&gt;&lt;td&gt;&lt;/td&gt;&lt;/tr&gt;</v>
      </c>
      <c r="Q3481" s="106" t="str">
        <f>IF(PayItems[[#This Row],[Date Added / Modified]]&gt;0,TEXT(PayItems[[#This Row],[Date Added / Modified]],"m/d/yyy"),"")</f>
        <v/>
      </c>
    </row>
    <row r="3482" spans="1:17" x14ac:dyDescent="0.2">
      <c r="A3482" s="6" t="s">
        <v>7462</v>
      </c>
      <c r="B3482" s="6" t="s">
        <v>7438</v>
      </c>
      <c r="C3482" s="6" t="s">
        <v>46</v>
      </c>
      <c r="D3482" s="6" t="s">
        <v>7439</v>
      </c>
      <c r="E3482" s="8" t="s">
        <v>67</v>
      </c>
      <c r="F3482" s="8">
        <v>0</v>
      </c>
      <c r="G3482" s="8">
        <v>3</v>
      </c>
      <c r="H3482" s="6" t="s">
        <v>344</v>
      </c>
      <c r="I3482" s="176" t="s">
        <v>11389</v>
      </c>
      <c r="J3482" s="176" t="s">
        <v>11389</v>
      </c>
      <c r="K3482" s="176" t="s">
        <v>11388</v>
      </c>
      <c r="L3482" s="8">
        <v>14</v>
      </c>
      <c r="M3482" s="116"/>
      <c r="P34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&lt;tr&gt;&lt;td&gt;63404-0500&lt;/td&gt;&lt;td&gt;Pavement markings, type E&lt;/td&gt;&lt;td&gt;L&lt;/td&gt;&lt;td&gt;PAVEMENT MARKINGS, TYPE E&lt;/td&gt;&lt;td&gt;GAL&lt;/td&gt;&lt;td&gt;0&lt;/td&gt;&lt;td&gt;3&lt;/td&gt;&lt;td&gt;N&lt;/td&gt;&lt;td&gt; &lt;/td&gt;&lt;td&gt;&lt;/td&gt;&lt;/tr&gt;</v>
      </c>
      <c r="Q3482" s="106" t="str">
        <f>IF(PayItems[[#This Row],[Date Added / Modified]]&gt;0,TEXT(PayItems[[#This Row],[Date Added / Modified]],"m/d/yyy"),"")</f>
        <v/>
      </c>
    </row>
    <row r="3483" spans="1:17" x14ac:dyDescent="0.2">
      <c r="A3483" s="6" t="s">
        <v>7463</v>
      </c>
      <c r="B3483" s="6" t="s">
        <v>7441</v>
      </c>
      <c r="C3483" s="6" t="s">
        <v>46</v>
      </c>
      <c r="D3483" s="6" t="s">
        <v>7442</v>
      </c>
      <c r="E3483" s="8" t="s">
        <v>67</v>
      </c>
      <c r="F3483" s="8">
        <v>0</v>
      </c>
      <c r="G3483" s="8">
        <v>3</v>
      </c>
      <c r="H3483" s="6" t="s">
        <v>344</v>
      </c>
      <c r="I3483" s="176" t="s">
        <v>11389</v>
      </c>
      <c r="J3483" s="176" t="s">
        <v>11389</v>
      </c>
      <c r="K3483" s="176" t="s">
        <v>11388</v>
      </c>
      <c r="L3483" s="8">
        <v>14</v>
      </c>
      <c r="M3483" s="116"/>
      <c r="P34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&lt;tr&gt;&lt;td&gt;63404-0800&lt;/td&gt;&lt;td&gt;Pavement markings, type H&lt;/td&gt;&lt;td&gt;L&lt;/td&gt;&lt;td&gt;PAVEMENT MARKINGS, TYPE H&lt;/td&gt;&lt;td&gt;GAL&lt;/td&gt;&lt;td&gt;0&lt;/td&gt;&lt;td&gt;3&lt;/td&gt;&lt;td&gt;N&lt;/td&gt;&lt;td&gt; &lt;/td&gt;&lt;td&gt;&lt;/td&gt;&lt;/tr&gt;</v>
      </c>
      <c r="Q3483" s="106" t="str">
        <f>IF(PayItems[[#This Row],[Date Added / Modified]]&gt;0,TEXT(PayItems[[#This Row],[Date Added / Modified]],"m/d/yyy"),"")</f>
        <v/>
      </c>
    </row>
    <row r="3484" spans="1:17" x14ac:dyDescent="0.2">
      <c r="A3484" s="6" t="s">
        <v>7464</v>
      </c>
      <c r="B3484" s="6" t="s">
        <v>7444</v>
      </c>
      <c r="C3484" s="6" t="s">
        <v>46</v>
      </c>
      <c r="D3484" s="6" t="s">
        <v>7445</v>
      </c>
      <c r="E3484" s="8" t="s">
        <v>67</v>
      </c>
      <c r="F3484" s="8">
        <v>0</v>
      </c>
      <c r="G3484" s="8">
        <v>3</v>
      </c>
      <c r="H3484" s="6" t="s">
        <v>344</v>
      </c>
      <c r="I3484" s="176" t="s">
        <v>11389</v>
      </c>
      <c r="J3484" s="176" t="s">
        <v>11389</v>
      </c>
      <c r="K3484" s="176" t="s">
        <v>11388</v>
      </c>
      <c r="L3484" s="8">
        <v>14</v>
      </c>
      <c r="M3484" s="116"/>
      <c r="P34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&lt;tr&gt;&lt;td&gt;63404-0900&lt;/td&gt;&lt;td&gt;Pavement markings, type I&lt;/td&gt;&lt;td&gt;L&lt;/td&gt;&lt;td&gt;PAVEMENT MARKINGS, TYPE I&lt;/td&gt;&lt;td&gt;GAL&lt;/td&gt;&lt;td&gt;0&lt;/td&gt;&lt;td&gt;3&lt;/td&gt;&lt;td&gt;N&lt;/td&gt;&lt;td&gt; &lt;/td&gt;&lt;td&gt;&lt;/td&gt;&lt;/tr&gt;</v>
      </c>
      <c r="Q3484" s="106" t="str">
        <f>IF(PayItems[[#This Row],[Date Added / Modified]]&gt;0,TEXT(PayItems[[#This Row],[Date Added / Modified]],"m/d/yyy"),"")</f>
        <v/>
      </c>
    </row>
    <row r="3485" spans="1:17" x14ac:dyDescent="0.2">
      <c r="A3485" s="6" t="s">
        <v>7465</v>
      </c>
      <c r="B3485" s="6" t="s">
        <v>7447</v>
      </c>
      <c r="C3485" s="6" t="s">
        <v>46</v>
      </c>
      <c r="D3485" s="6" t="s">
        <v>7448</v>
      </c>
      <c r="E3485" s="8" t="s">
        <v>67</v>
      </c>
      <c r="F3485" s="8">
        <v>0</v>
      </c>
      <c r="G3485" s="8">
        <v>3</v>
      </c>
      <c r="H3485" s="6" t="s">
        <v>344</v>
      </c>
      <c r="I3485" s="176" t="s">
        <v>11389</v>
      </c>
      <c r="J3485" s="176" t="s">
        <v>11389</v>
      </c>
      <c r="K3485" s="176" t="s">
        <v>11388</v>
      </c>
      <c r="L3485" s="8">
        <v>14</v>
      </c>
      <c r="M3485" s="116"/>
      <c r="P34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&lt;tr&gt;&lt;td&gt;63404-1000&lt;/td&gt;&lt;td&gt;Pavement markings, type J&lt;/td&gt;&lt;td&gt;L&lt;/td&gt;&lt;td&gt;PAVEMENT MARKINGS, TYPE J&lt;/td&gt;&lt;td&gt;GAL&lt;/td&gt;&lt;td&gt;0&lt;/td&gt;&lt;td&gt;3&lt;/td&gt;&lt;td&gt;N&lt;/td&gt;&lt;td&gt; &lt;/td&gt;&lt;td&gt;&lt;/td&gt;&lt;/tr&gt;</v>
      </c>
      <c r="Q3485" s="106" t="str">
        <f>IF(PayItems[[#This Row],[Date Added / Modified]]&gt;0,TEXT(PayItems[[#This Row],[Date Added / Modified]],"m/d/yyy"),"")</f>
        <v/>
      </c>
    </row>
    <row r="3486" spans="1:17" x14ac:dyDescent="0.2">
      <c r="A3486" s="6" t="s">
        <v>7466</v>
      </c>
      <c r="B3486" s="6" t="s">
        <v>7450</v>
      </c>
      <c r="C3486" s="6" t="s">
        <v>46</v>
      </c>
      <c r="D3486" s="6" t="s">
        <v>7451</v>
      </c>
      <c r="E3486" s="8" t="s">
        <v>67</v>
      </c>
      <c r="F3486" s="8">
        <v>0</v>
      </c>
      <c r="G3486" s="8">
        <v>3</v>
      </c>
      <c r="H3486" s="6" t="s">
        <v>344</v>
      </c>
      <c r="I3486" s="176" t="s">
        <v>11389</v>
      </c>
      <c r="J3486" s="176" t="s">
        <v>11389</v>
      </c>
      <c r="K3486" s="176" t="s">
        <v>11388</v>
      </c>
      <c r="L3486" s="8">
        <v>14</v>
      </c>
      <c r="M3486" s="116"/>
      <c r="P34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&lt;tr&gt;&lt;td&gt;63404-1100&lt;/td&gt;&lt;td&gt;Pavement markings, type K&lt;/td&gt;&lt;td&gt;L&lt;/td&gt;&lt;td&gt;PAVEMENT MARKINGS, TYPE K&lt;/td&gt;&lt;td&gt;GAL&lt;/td&gt;&lt;td&gt;0&lt;/td&gt;&lt;td&gt;3&lt;/td&gt;&lt;td&gt;N&lt;/td&gt;&lt;td&gt; &lt;/td&gt;&lt;td&gt;&lt;/td&gt;&lt;/tr&gt;</v>
      </c>
      <c r="Q3486" s="106" t="str">
        <f>IF(PayItems[[#This Row],[Date Added / Modified]]&gt;0,TEXT(PayItems[[#This Row],[Date Added / Modified]],"m/d/yyy"),"")</f>
        <v/>
      </c>
    </row>
    <row r="3487" spans="1:17" x14ac:dyDescent="0.2">
      <c r="A3487" s="6" t="s">
        <v>7467</v>
      </c>
      <c r="B3487" s="6" t="s">
        <v>7453</v>
      </c>
      <c r="C3487" s="6" t="s">
        <v>46</v>
      </c>
      <c r="D3487" s="6" t="s">
        <v>7454</v>
      </c>
      <c r="E3487" s="8" t="s">
        <v>67</v>
      </c>
      <c r="F3487" s="8">
        <v>0</v>
      </c>
      <c r="G3487" s="8">
        <v>3</v>
      </c>
      <c r="H3487" s="6" t="s">
        <v>344</v>
      </c>
      <c r="I3487" s="176" t="s">
        <v>11389</v>
      </c>
      <c r="J3487" s="176" t="s">
        <v>11389</v>
      </c>
      <c r="K3487" s="176" t="s">
        <v>11388</v>
      </c>
      <c r="L3487" s="8">
        <v>14</v>
      </c>
      <c r="M3487" s="116"/>
      <c r="P34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&lt;tr&gt;&lt;td&gt;63404-1200&lt;/td&gt;&lt;td&gt;Pavement markings, type L&lt;/td&gt;&lt;td&gt;L&lt;/td&gt;&lt;td&gt;PAVEMENT MARKINGS, TYPE L&lt;/td&gt;&lt;td&gt;GAL&lt;/td&gt;&lt;td&gt;0&lt;/td&gt;&lt;td&gt;3&lt;/td&gt;&lt;td&gt;N&lt;/td&gt;&lt;td&gt; &lt;/td&gt;&lt;td&gt;&lt;/td&gt;&lt;/tr&gt;</v>
      </c>
      <c r="Q3487" s="106" t="str">
        <f>IF(PayItems[[#This Row],[Date Added / Modified]]&gt;0,TEXT(PayItems[[#This Row],[Date Added / Modified]],"m/d/yyy"),"")</f>
        <v/>
      </c>
    </row>
    <row r="3488" spans="1:17" x14ac:dyDescent="0.2">
      <c r="A3488" s="6" t="s">
        <v>7468</v>
      </c>
      <c r="B3488" s="6" t="s">
        <v>7469</v>
      </c>
      <c r="C3488" s="6" t="s">
        <v>6</v>
      </c>
      <c r="D3488" s="6" t="s">
        <v>7470</v>
      </c>
      <c r="E3488" s="8" t="s">
        <v>59</v>
      </c>
      <c r="F3488" s="8">
        <v>0</v>
      </c>
      <c r="G3488" s="8">
        <v>3</v>
      </c>
      <c r="H3488" s="6" t="s">
        <v>344</v>
      </c>
      <c r="I3488" s="176" t="s">
        <v>11389</v>
      </c>
      <c r="J3488" s="176" t="s">
        <v>11389</v>
      </c>
      <c r="K3488" s="176" t="s">
        <v>11388</v>
      </c>
      <c r="L3488" s="8">
        <v>14</v>
      </c>
      <c r="M3488" s="116"/>
      <c r="P34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&lt;tr&gt;&lt;td&gt;63405-0050&lt;/td&gt;&lt;td&gt;Pavement markings, symbols&lt;/td&gt;&lt;td&gt;Each&lt;/td&gt;&lt;td&gt;PAVEMENT MARKINGS, SYMBOLS&lt;/td&gt;&lt;td&gt;EACH&lt;/td&gt;&lt;td&gt;0&lt;/td&gt;&lt;td&gt;3&lt;/td&gt;&lt;td&gt;N&lt;/td&gt;&lt;td&gt; &lt;/td&gt;&lt;td&gt;&lt;/td&gt;&lt;/tr&gt;</v>
      </c>
      <c r="Q3488" s="106" t="str">
        <f>IF(PayItems[[#This Row],[Date Added / Modified]]&gt;0,TEXT(PayItems[[#This Row],[Date Added / Modified]],"m/d/yyy"),"")</f>
        <v/>
      </c>
    </row>
    <row r="3489" spans="1:17" x14ac:dyDescent="0.2">
      <c r="A3489" s="6" t="s">
        <v>7471</v>
      </c>
      <c r="B3489" s="8" t="s">
        <v>7472</v>
      </c>
      <c r="C3489" s="6" t="s">
        <v>6</v>
      </c>
      <c r="D3489" s="8" t="s">
        <v>7473</v>
      </c>
      <c r="E3489" s="8" t="s">
        <v>59</v>
      </c>
      <c r="F3489" s="8">
        <v>0</v>
      </c>
      <c r="G3489" s="8">
        <v>3</v>
      </c>
      <c r="H3489" s="6" t="s">
        <v>344</v>
      </c>
      <c r="I3489" s="176" t="s">
        <v>11389</v>
      </c>
      <c r="J3489" s="176" t="s">
        <v>11389</v>
      </c>
      <c r="K3489" s="176" t="s">
        <v>11388</v>
      </c>
      <c r="L3489" s="8">
        <v>14</v>
      </c>
      <c r="M3489" s="116"/>
      <c r="P34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&lt;tr&gt;&lt;td&gt;63405-0100&lt;/td&gt;&lt;td&gt;Pavement markings, type A, turn arrow&lt;/td&gt;&lt;td&gt;Each&lt;/td&gt;&lt;td&gt;PAVEMENT MARKINGS, TYPE A, TURN ARROW&lt;/td&gt;&lt;td&gt;EACH&lt;/td&gt;&lt;td&gt;0&lt;/td&gt;&lt;td&gt;3&lt;/td&gt;&lt;td&gt;N&lt;/td&gt;&lt;td&gt; &lt;/td&gt;&lt;td&gt;&lt;/td&gt;&lt;/tr&gt;</v>
      </c>
      <c r="Q3489" s="106" t="str">
        <f>IF(PayItems[[#This Row],[Date Added / Modified]]&gt;0,TEXT(PayItems[[#This Row],[Date Added / Modified]],"m/d/yyy"),"")</f>
        <v/>
      </c>
    </row>
    <row r="3490" spans="1:17" x14ac:dyDescent="0.2">
      <c r="A3490" s="6" t="s">
        <v>7474</v>
      </c>
      <c r="B3490" s="8" t="s">
        <v>7475</v>
      </c>
      <c r="C3490" s="6" t="s">
        <v>6</v>
      </c>
      <c r="D3490" s="8" t="s">
        <v>7476</v>
      </c>
      <c r="E3490" s="8" t="s">
        <v>59</v>
      </c>
      <c r="F3490" s="8">
        <v>0</v>
      </c>
      <c r="G3490" s="8">
        <v>3</v>
      </c>
      <c r="H3490" s="6" t="s">
        <v>344</v>
      </c>
      <c r="I3490" s="176" t="s">
        <v>11389</v>
      </c>
      <c r="J3490" s="176" t="s">
        <v>11389</v>
      </c>
      <c r="K3490" s="176" t="s">
        <v>11388</v>
      </c>
      <c r="L3490" s="8">
        <v>14</v>
      </c>
      <c r="M3490" s="116"/>
      <c r="P34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&lt;tr&gt;&lt;td&gt;63405-0150&lt;/td&gt;&lt;td&gt;Pavement markings, type A, straight arrow&lt;/td&gt;&lt;td&gt;Each&lt;/td&gt;&lt;td&gt;PAVEMENT MARKINGS, TYPE A, STRAIGHT ARROW&lt;/td&gt;&lt;td&gt;EACH&lt;/td&gt;&lt;td&gt;0&lt;/td&gt;&lt;td&gt;3&lt;/td&gt;&lt;td&gt;N&lt;/td&gt;&lt;td&gt; &lt;/td&gt;&lt;td&gt;&lt;/td&gt;&lt;/tr&gt;</v>
      </c>
      <c r="Q3490" s="106" t="str">
        <f>IF(PayItems[[#This Row],[Date Added / Modified]]&gt;0,TEXT(PayItems[[#This Row],[Date Added / Modified]],"m/d/yyy"),"")</f>
        <v/>
      </c>
    </row>
    <row r="3491" spans="1:17" x14ac:dyDescent="0.2">
      <c r="A3491" s="6" t="s">
        <v>7477</v>
      </c>
      <c r="B3491" s="8" t="s">
        <v>7478</v>
      </c>
      <c r="C3491" s="6" t="s">
        <v>6</v>
      </c>
      <c r="D3491" s="8" t="s">
        <v>7479</v>
      </c>
      <c r="E3491" s="8" t="s">
        <v>59</v>
      </c>
      <c r="F3491" s="8">
        <v>0</v>
      </c>
      <c r="G3491" s="8">
        <v>3</v>
      </c>
      <c r="H3491" s="6" t="s">
        <v>344</v>
      </c>
      <c r="I3491" s="176" t="s">
        <v>11389</v>
      </c>
      <c r="J3491" s="176" t="s">
        <v>11389</v>
      </c>
      <c r="K3491" s="176" t="s">
        <v>11388</v>
      </c>
      <c r="L3491" s="8">
        <v>14</v>
      </c>
      <c r="M3491" s="116"/>
      <c r="P34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&lt;tr&gt;&lt;td&gt;63405-0200&lt;/td&gt;&lt;td&gt;Pavement markings, type A, straight/turn arrow combination&lt;/td&gt;&lt;td&gt;Each&lt;/td&gt;&lt;td&gt;PAVEMENT MARKINGS, TYPE A, STRAIGHT/TURN ARROW COMBINATION&lt;/td&gt;&lt;td&gt;EACH&lt;/td&gt;&lt;td&gt;0&lt;/td&gt;&lt;td&gt;3&lt;/td&gt;&lt;td&gt;N&lt;/td&gt;&lt;td&gt; &lt;/td&gt;&lt;td&gt;&lt;/td&gt;&lt;/tr&gt;</v>
      </c>
      <c r="Q3491" s="106" t="str">
        <f>IF(PayItems[[#This Row],[Date Added / Modified]]&gt;0,TEXT(PayItems[[#This Row],[Date Added / Modified]],"m/d/yyy"),"")</f>
        <v/>
      </c>
    </row>
    <row r="3492" spans="1:17" x14ac:dyDescent="0.2">
      <c r="A3492" s="6" t="s">
        <v>7480</v>
      </c>
      <c r="B3492" s="8" t="s">
        <v>7481</v>
      </c>
      <c r="C3492" s="6" t="s">
        <v>6</v>
      </c>
      <c r="D3492" s="8" t="s">
        <v>7482</v>
      </c>
      <c r="E3492" s="8" t="s">
        <v>59</v>
      </c>
      <c r="F3492" s="8">
        <v>0</v>
      </c>
      <c r="G3492" s="8">
        <v>3</v>
      </c>
      <c r="H3492" s="6" t="s">
        <v>344</v>
      </c>
      <c r="I3492" s="176" t="s">
        <v>11389</v>
      </c>
      <c r="J3492" s="176" t="s">
        <v>11389</v>
      </c>
      <c r="K3492" s="176" t="s">
        <v>11388</v>
      </c>
      <c r="L3492" s="8">
        <v>14</v>
      </c>
      <c r="M3492" s="116"/>
      <c r="P34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&lt;tr&gt;&lt;td&gt;63405-0250&lt;/td&gt;&lt;td&gt;Pavement markings, type A, "ONLY" word message&lt;/td&gt;&lt;td&gt;Each&lt;/td&gt;&lt;td&gt;PAVEMENT MARKINGS, TYPE A, "ONLY" WORD MESSAGE&lt;/td&gt;&lt;td&gt;EACH&lt;/td&gt;&lt;td&gt;0&lt;/td&gt;&lt;td&gt;3&lt;/td&gt;&lt;td&gt;N&lt;/td&gt;&lt;td&gt; &lt;/td&gt;&lt;td&gt;&lt;/td&gt;&lt;/tr&gt;</v>
      </c>
      <c r="Q3492" s="106" t="str">
        <f>IF(PayItems[[#This Row],[Date Added / Modified]]&gt;0,TEXT(PayItems[[#This Row],[Date Added / Modified]],"m/d/yyy"),"")</f>
        <v/>
      </c>
    </row>
    <row r="3493" spans="1:17" x14ac:dyDescent="0.2">
      <c r="A3493" s="6" t="s">
        <v>7483</v>
      </c>
      <c r="B3493" s="8" t="s">
        <v>7484</v>
      </c>
      <c r="C3493" s="6" t="s">
        <v>6</v>
      </c>
      <c r="D3493" s="8" t="s">
        <v>7485</v>
      </c>
      <c r="E3493" s="8" t="s">
        <v>59</v>
      </c>
      <c r="F3493" s="8">
        <v>0</v>
      </c>
      <c r="G3493" s="8">
        <v>3</v>
      </c>
      <c r="H3493" s="6" t="s">
        <v>344</v>
      </c>
      <c r="I3493" s="176" t="s">
        <v>11389</v>
      </c>
      <c r="J3493" s="176" t="s">
        <v>11389</v>
      </c>
      <c r="K3493" s="176" t="s">
        <v>11388</v>
      </c>
      <c r="L3493" s="8">
        <v>14</v>
      </c>
      <c r="M3493" s="116"/>
      <c r="P34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&lt;tr&gt;&lt;td&gt;63405-0300&lt;/td&gt;&lt;td&gt;Pavement markings, type A, "STOP" word message&lt;/td&gt;&lt;td&gt;Each&lt;/td&gt;&lt;td&gt;PAVEMENT MARKINGS, TYPE A, "STOP" WORD MESSAGE&lt;/td&gt;&lt;td&gt;EACH&lt;/td&gt;&lt;td&gt;0&lt;/td&gt;&lt;td&gt;3&lt;/td&gt;&lt;td&gt;N&lt;/td&gt;&lt;td&gt; &lt;/td&gt;&lt;td&gt;&lt;/td&gt;&lt;/tr&gt;</v>
      </c>
      <c r="Q3493" s="106" t="str">
        <f>IF(PayItems[[#This Row],[Date Added / Modified]]&gt;0,TEXT(PayItems[[#This Row],[Date Added / Modified]],"m/d/yyy"),"")</f>
        <v/>
      </c>
    </row>
    <row r="3494" spans="1:17" x14ac:dyDescent="0.2">
      <c r="A3494" s="6" t="s">
        <v>7486</v>
      </c>
      <c r="B3494" s="8" t="s">
        <v>7487</v>
      </c>
      <c r="C3494" s="6" t="s">
        <v>6</v>
      </c>
      <c r="D3494" s="8" t="s">
        <v>7488</v>
      </c>
      <c r="E3494" s="8" t="s">
        <v>59</v>
      </c>
      <c r="F3494" s="8">
        <v>0</v>
      </c>
      <c r="G3494" s="8">
        <v>3</v>
      </c>
      <c r="H3494" s="6" t="s">
        <v>344</v>
      </c>
      <c r="I3494" s="176" t="s">
        <v>11389</v>
      </c>
      <c r="J3494" s="176" t="s">
        <v>11389</v>
      </c>
      <c r="K3494" s="176" t="s">
        <v>11388</v>
      </c>
      <c r="L3494" s="8">
        <v>14</v>
      </c>
      <c r="M3494" s="116"/>
      <c r="P34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&lt;tr&gt;&lt;td&gt;63405-0350&lt;/td&gt;&lt;td&gt;Pavement markings, type A, "SCHOOL" word message&lt;/td&gt;&lt;td&gt;Each&lt;/td&gt;&lt;td&gt;PAVEMENT MARKINGS, TYPE A, "SCHOOL" WORD MESSAGE&lt;/td&gt;&lt;td&gt;EACH&lt;/td&gt;&lt;td&gt;0&lt;/td&gt;&lt;td&gt;3&lt;/td&gt;&lt;td&gt;N&lt;/td&gt;&lt;td&gt; &lt;/td&gt;&lt;td&gt;&lt;/td&gt;&lt;/tr&gt;</v>
      </c>
      <c r="Q3494" s="106" t="str">
        <f>IF(PayItems[[#This Row],[Date Added / Modified]]&gt;0,TEXT(PayItems[[#This Row],[Date Added / Modified]],"m/d/yyy"),"")</f>
        <v/>
      </c>
    </row>
    <row r="3495" spans="1:17" x14ac:dyDescent="0.2">
      <c r="A3495" s="6" t="s">
        <v>7489</v>
      </c>
      <c r="B3495" s="8" t="s">
        <v>7490</v>
      </c>
      <c r="C3495" s="6" t="s">
        <v>6</v>
      </c>
      <c r="D3495" s="8" t="s">
        <v>7491</v>
      </c>
      <c r="E3495" s="8" t="s">
        <v>59</v>
      </c>
      <c r="F3495" s="8">
        <v>0</v>
      </c>
      <c r="G3495" s="8">
        <v>3</v>
      </c>
      <c r="H3495" s="6" t="s">
        <v>344</v>
      </c>
      <c r="I3495" s="176" t="s">
        <v>11389</v>
      </c>
      <c r="J3495" s="176" t="s">
        <v>11389</v>
      </c>
      <c r="K3495" s="176" t="s">
        <v>11388</v>
      </c>
      <c r="L3495" s="8">
        <v>14</v>
      </c>
      <c r="M3495" s="116"/>
      <c r="P34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&lt;tr&gt;&lt;td&gt;63405-0400&lt;/td&gt;&lt;td&gt;Pavement markings, type A, railroad symbol&lt;/td&gt;&lt;td&gt;Each&lt;/td&gt;&lt;td&gt;PAVEMENT MARKINGS, TYPE A, RAILROAD SYMBOL&lt;/td&gt;&lt;td&gt;EACH&lt;/td&gt;&lt;td&gt;0&lt;/td&gt;&lt;td&gt;3&lt;/td&gt;&lt;td&gt;N&lt;/td&gt;&lt;td&gt; &lt;/td&gt;&lt;td&gt;&lt;/td&gt;&lt;/tr&gt;</v>
      </c>
      <c r="Q3495" s="106" t="str">
        <f>IF(PayItems[[#This Row],[Date Added / Modified]]&gt;0,TEXT(PayItems[[#This Row],[Date Added / Modified]],"m/d/yyy"),"")</f>
        <v/>
      </c>
    </row>
    <row r="3496" spans="1:17" x14ac:dyDescent="0.2">
      <c r="A3496" s="6" t="s">
        <v>7492</v>
      </c>
      <c r="B3496" s="8" t="s">
        <v>7493</v>
      </c>
      <c r="C3496" s="6" t="s">
        <v>6</v>
      </c>
      <c r="D3496" s="8" t="s">
        <v>7494</v>
      </c>
      <c r="E3496" s="8" t="s">
        <v>59</v>
      </c>
      <c r="F3496" s="8">
        <v>0</v>
      </c>
      <c r="G3496" s="8">
        <v>3</v>
      </c>
      <c r="H3496" s="6" t="s">
        <v>344</v>
      </c>
      <c r="I3496" s="176" t="s">
        <v>11389</v>
      </c>
      <c r="J3496" s="176" t="s">
        <v>11389</v>
      </c>
      <c r="K3496" s="176" t="s">
        <v>11388</v>
      </c>
      <c r="L3496" s="8">
        <v>14</v>
      </c>
      <c r="M3496" s="116"/>
      <c r="P34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&lt;tr&gt;&lt;td&gt;63405-0450&lt;/td&gt;&lt;td&gt;Pavement markings, type A, accessibility symbol&lt;/td&gt;&lt;td&gt;Each&lt;/td&gt;&lt;td&gt;PAVEMENT MARKINGS, TYPE A, ACCESSIBILITY SYMBOL&lt;/td&gt;&lt;td&gt;EACH&lt;/td&gt;&lt;td&gt;0&lt;/td&gt;&lt;td&gt;3&lt;/td&gt;&lt;td&gt;N&lt;/td&gt;&lt;td&gt; &lt;/td&gt;&lt;td&gt;&lt;/td&gt;&lt;/tr&gt;</v>
      </c>
      <c r="Q3496" s="106" t="str">
        <f>IF(PayItems[[#This Row],[Date Added / Modified]]&gt;0,TEXT(PayItems[[#This Row],[Date Added / Modified]],"m/d/yyy"),"")</f>
        <v/>
      </c>
    </row>
    <row r="3497" spans="1:17" x14ac:dyDescent="0.2">
      <c r="A3497" s="6" t="s">
        <v>7495</v>
      </c>
      <c r="B3497" s="8" t="s">
        <v>7496</v>
      </c>
      <c r="C3497" s="6" t="s">
        <v>6</v>
      </c>
      <c r="D3497" s="8" t="s">
        <v>7497</v>
      </c>
      <c r="E3497" s="8" t="s">
        <v>59</v>
      </c>
      <c r="F3497" s="8">
        <v>0</v>
      </c>
      <c r="G3497" s="8">
        <v>3</v>
      </c>
      <c r="H3497" s="6" t="s">
        <v>344</v>
      </c>
      <c r="I3497" s="176" t="s">
        <v>11389</v>
      </c>
      <c r="J3497" s="176" t="s">
        <v>11389</v>
      </c>
      <c r="K3497" s="176" t="s">
        <v>11388</v>
      </c>
      <c r="L3497" s="8">
        <v>14</v>
      </c>
      <c r="M3497" s="116"/>
      <c r="P34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&lt;tr&gt;&lt;td&gt;63405-0500&lt;/td&gt;&lt;td&gt;Pavement markings, type B, turn arrow&lt;/td&gt;&lt;td&gt;Each&lt;/td&gt;&lt;td&gt;PAVEMENT MARKINGS, TYPE B, TURN ARROW&lt;/td&gt;&lt;td&gt;EACH&lt;/td&gt;&lt;td&gt;0&lt;/td&gt;&lt;td&gt;3&lt;/td&gt;&lt;td&gt;N&lt;/td&gt;&lt;td&gt; &lt;/td&gt;&lt;td&gt;&lt;/td&gt;&lt;/tr&gt;</v>
      </c>
      <c r="Q3497" s="106" t="str">
        <f>IF(PayItems[[#This Row],[Date Added / Modified]]&gt;0,TEXT(PayItems[[#This Row],[Date Added / Modified]],"m/d/yyy"),"")</f>
        <v/>
      </c>
    </row>
    <row r="3498" spans="1:17" x14ac:dyDescent="0.2">
      <c r="A3498" s="6" t="s">
        <v>7498</v>
      </c>
      <c r="B3498" s="8" t="s">
        <v>7499</v>
      </c>
      <c r="C3498" s="6" t="s">
        <v>6</v>
      </c>
      <c r="D3498" s="8" t="s">
        <v>7500</v>
      </c>
      <c r="E3498" s="8" t="s">
        <v>59</v>
      </c>
      <c r="F3498" s="8">
        <v>0</v>
      </c>
      <c r="G3498" s="8">
        <v>3</v>
      </c>
      <c r="H3498" s="6" t="s">
        <v>344</v>
      </c>
      <c r="I3498" s="176" t="s">
        <v>11389</v>
      </c>
      <c r="J3498" s="176" t="s">
        <v>11389</v>
      </c>
      <c r="K3498" s="176" t="s">
        <v>11388</v>
      </c>
      <c r="L3498" s="8">
        <v>14</v>
      </c>
      <c r="M3498" s="116"/>
      <c r="P34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&lt;tr&gt;&lt;td&gt;63405-0550&lt;/td&gt;&lt;td&gt;Pavement markings, type B, straight arrow&lt;/td&gt;&lt;td&gt;Each&lt;/td&gt;&lt;td&gt;PAVEMENT MARKINGS, TYPE B, STRAIGHT ARROW&lt;/td&gt;&lt;td&gt;EACH&lt;/td&gt;&lt;td&gt;0&lt;/td&gt;&lt;td&gt;3&lt;/td&gt;&lt;td&gt;N&lt;/td&gt;&lt;td&gt; &lt;/td&gt;&lt;td&gt;&lt;/td&gt;&lt;/tr&gt;</v>
      </c>
      <c r="Q3498" s="106" t="str">
        <f>IF(PayItems[[#This Row],[Date Added / Modified]]&gt;0,TEXT(PayItems[[#This Row],[Date Added / Modified]],"m/d/yyy"),"")</f>
        <v/>
      </c>
    </row>
    <row r="3499" spans="1:17" x14ac:dyDescent="0.2">
      <c r="A3499" s="6" t="s">
        <v>7501</v>
      </c>
      <c r="B3499" s="8" t="s">
        <v>7502</v>
      </c>
      <c r="C3499" s="6" t="s">
        <v>6</v>
      </c>
      <c r="D3499" s="8" t="s">
        <v>7503</v>
      </c>
      <c r="E3499" s="8" t="s">
        <v>59</v>
      </c>
      <c r="F3499" s="8">
        <v>0</v>
      </c>
      <c r="G3499" s="8">
        <v>3</v>
      </c>
      <c r="H3499" s="6" t="s">
        <v>344</v>
      </c>
      <c r="I3499" s="176" t="s">
        <v>11389</v>
      </c>
      <c r="J3499" s="176" t="s">
        <v>11389</v>
      </c>
      <c r="K3499" s="176" t="s">
        <v>11388</v>
      </c>
      <c r="L3499" s="8">
        <v>14</v>
      </c>
      <c r="M3499" s="116"/>
      <c r="P34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&lt;tr&gt;&lt;td&gt;63405-0600&lt;/td&gt;&lt;td&gt;Pavement markings, type B, straight/turn arrow combination&lt;/td&gt;&lt;td&gt;Each&lt;/td&gt;&lt;td&gt;PAVEMENT MARKINGS, TYPE B, STRAIGHT/TURN ARROW COMBINATION&lt;/td&gt;&lt;td&gt;EACH&lt;/td&gt;&lt;td&gt;0&lt;/td&gt;&lt;td&gt;3&lt;/td&gt;&lt;td&gt;N&lt;/td&gt;&lt;td&gt; &lt;/td&gt;&lt;td&gt;&lt;/td&gt;&lt;/tr&gt;</v>
      </c>
      <c r="Q3499" s="106" t="str">
        <f>IF(PayItems[[#This Row],[Date Added / Modified]]&gt;0,TEXT(PayItems[[#This Row],[Date Added / Modified]],"m/d/yyy"),"")</f>
        <v/>
      </c>
    </row>
    <row r="3500" spans="1:17" x14ac:dyDescent="0.2">
      <c r="A3500" s="6" t="s">
        <v>7504</v>
      </c>
      <c r="B3500" s="8" t="s">
        <v>7505</v>
      </c>
      <c r="C3500" s="6" t="s">
        <v>6</v>
      </c>
      <c r="D3500" s="8" t="s">
        <v>7506</v>
      </c>
      <c r="E3500" s="8" t="s">
        <v>59</v>
      </c>
      <c r="F3500" s="8">
        <v>0</v>
      </c>
      <c r="G3500" s="8">
        <v>3</v>
      </c>
      <c r="H3500" s="6" t="s">
        <v>344</v>
      </c>
      <c r="I3500" s="176" t="s">
        <v>11389</v>
      </c>
      <c r="J3500" s="176" t="s">
        <v>11389</v>
      </c>
      <c r="K3500" s="176" t="s">
        <v>11388</v>
      </c>
      <c r="L3500" s="8">
        <v>14</v>
      </c>
      <c r="M3500" s="116"/>
      <c r="P35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&lt;tr&gt;&lt;td&gt;63405-0650&lt;/td&gt;&lt;td&gt;Pavement markings, type B, "ONLY" word message&lt;/td&gt;&lt;td&gt;Each&lt;/td&gt;&lt;td&gt;PAVEMENT MARKINGS, TYPE B, "ONLY" WORD MESSAGE&lt;/td&gt;&lt;td&gt;EACH&lt;/td&gt;&lt;td&gt;0&lt;/td&gt;&lt;td&gt;3&lt;/td&gt;&lt;td&gt;N&lt;/td&gt;&lt;td&gt; &lt;/td&gt;&lt;td&gt;&lt;/td&gt;&lt;/tr&gt;</v>
      </c>
      <c r="Q3500" s="106" t="str">
        <f>IF(PayItems[[#This Row],[Date Added / Modified]]&gt;0,TEXT(PayItems[[#This Row],[Date Added / Modified]],"m/d/yyy"),"")</f>
        <v/>
      </c>
    </row>
    <row r="3501" spans="1:17" s="88" customFormat="1" x14ac:dyDescent="0.2">
      <c r="A3501" s="6" t="s">
        <v>7507</v>
      </c>
      <c r="B3501" s="8" t="s">
        <v>7508</v>
      </c>
      <c r="C3501" s="6" t="s">
        <v>6</v>
      </c>
      <c r="D3501" s="8" t="s">
        <v>7509</v>
      </c>
      <c r="E3501" s="8" t="s">
        <v>59</v>
      </c>
      <c r="F3501" s="8">
        <v>0</v>
      </c>
      <c r="G3501" s="8">
        <v>3</v>
      </c>
      <c r="H3501" s="6" t="s">
        <v>344</v>
      </c>
      <c r="I3501" s="176" t="s">
        <v>11389</v>
      </c>
      <c r="J3501" s="176" t="s">
        <v>11389</v>
      </c>
      <c r="K3501" s="176" t="s">
        <v>11388</v>
      </c>
      <c r="L3501" s="8">
        <v>14</v>
      </c>
      <c r="M3501" s="116"/>
      <c r="N3501" s="6"/>
      <c r="O3501" s="6"/>
      <c r="P35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&lt;tr&gt;&lt;td&gt;63405-0700&lt;/td&gt;&lt;td&gt;Pavement markings, type B, "STOP" word message&lt;/td&gt;&lt;td&gt;Each&lt;/td&gt;&lt;td&gt;PAVEMENT MARKINGS, TYPE B, "STOP" WORD MESSAGE&lt;/td&gt;&lt;td&gt;EACH&lt;/td&gt;&lt;td&gt;0&lt;/td&gt;&lt;td&gt;3&lt;/td&gt;&lt;td&gt;N&lt;/td&gt;&lt;td&gt; &lt;/td&gt;&lt;td&gt;&lt;/td&gt;&lt;/tr&gt;</v>
      </c>
      <c r="Q3501" s="106" t="str">
        <f>IF(PayItems[[#This Row],[Date Added / Modified]]&gt;0,TEXT(PayItems[[#This Row],[Date Added / Modified]],"m/d/yyy"),"")</f>
        <v/>
      </c>
    </row>
    <row r="3502" spans="1:17" s="88" customFormat="1" x14ac:dyDescent="0.2">
      <c r="A3502" s="6" t="s">
        <v>7510</v>
      </c>
      <c r="B3502" s="8" t="s">
        <v>7511</v>
      </c>
      <c r="C3502" s="6" t="s">
        <v>6</v>
      </c>
      <c r="D3502" s="8" t="s">
        <v>7512</v>
      </c>
      <c r="E3502" s="8" t="s">
        <v>59</v>
      </c>
      <c r="F3502" s="8">
        <v>0</v>
      </c>
      <c r="G3502" s="8">
        <v>3</v>
      </c>
      <c r="H3502" s="6" t="s">
        <v>344</v>
      </c>
      <c r="I3502" s="176" t="s">
        <v>11389</v>
      </c>
      <c r="J3502" s="176" t="s">
        <v>11389</v>
      </c>
      <c r="K3502" s="176" t="s">
        <v>11388</v>
      </c>
      <c r="L3502" s="8">
        <v>14</v>
      </c>
      <c r="M3502" s="116"/>
      <c r="N3502" s="6"/>
      <c r="O3502" s="6"/>
      <c r="P35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&lt;tr&gt;&lt;td&gt;63405-0750&lt;/td&gt;&lt;td&gt;Pavement markings, type B, "SCHOOL" word message&lt;/td&gt;&lt;td&gt;Each&lt;/td&gt;&lt;td&gt;PAVEMENT MARKINGS, TYPE B, "SCHOOL" WORD MESSAGE&lt;/td&gt;&lt;td&gt;EACH&lt;/td&gt;&lt;td&gt;0&lt;/td&gt;&lt;td&gt;3&lt;/td&gt;&lt;td&gt;N&lt;/td&gt;&lt;td&gt; &lt;/td&gt;&lt;td&gt;&lt;/td&gt;&lt;/tr&gt;</v>
      </c>
      <c r="Q3502" s="106" t="str">
        <f>IF(PayItems[[#This Row],[Date Added / Modified]]&gt;0,TEXT(PayItems[[#This Row],[Date Added / Modified]],"m/d/yyy"),"")</f>
        <v/>
      </c>
    </row>
    <row r="3503" spans="1:17" x14ac:dyDescent="0.2">
      <c r="A3503" s="6" t="s">
        <v>7513</v>
      </c>
      <c r="B3503" s="8" t="s">
        <v>7514</v>
      </c>
      <c r="C3503" s="6" t="s">
        <v>6</v>
      </c>
      <c r="D3503" s="8" t="s">
        <v>7515</v>
      </c>
      <c r="E3503" s="8" t="s">
        <v>59</v>
      </c>
      <c r="F3503" s="8">
        <v>0</v>
      </c>
      <c r="G3503" s="8">
        <v>3</v>
      </c>
      <c r="H3503" s="6" t="s">
        <v>344</v>
      </c>
      <c r="I3503" s="176" t="s">
        <v>11389</v>
      </c>
      <c r="J3503" s="176" t="s">
        <v>11389</v>
      </c>
      <c r="K3503" s="176" t="s">
        <v>11388</v>
      </c>
      <c r="L3503" s="8">
        <v>14</v>
      </c>
      <c r="M3503" s="116"/>
      <c r="P35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&lt;tr&gt;&lt;td&gt;63405-0800&lt;/td&gt;&lt;td&gt;Pavement markings, type B, railroad symbol&lt;/td&gt;&lt;td&gt;Each&lt;/td&gt;&lt;td&gt;PAVEMENT MARKINGS, TYPE B, RAILROAD SYMBOL&lt;/td&gt;&lt;td&gt;EACH&lt;/td&gt;&lt;td&gt;0&lt;/td&gt;&lt;td&gt;3&lt;/td&gt;&lt;td&gt;N&lt;/td&gt;&lt;td&gt; &lt;/td&gt;&lt;td&gt;&lt;/td&gt;&lt;/tr&gt;</v>
      </c>
      <c r="Q3503" s="106" t="str">
        <f>IF(PayItems[[#This Row],[Date Added / Modified]]&gt;0,TEXT(PayItems[[#This Row],[Date Added / Modified]],"m/d/yyy"),"")</f>
        <v/>
      </c>
    </row>
    <row r="3504" spans="1:17" x14ac:dyDescent="0.2">
      <c r="A3504" s="6" t="s">
        <v>7516</v>
      </c>
      <c r="B3504" s="8" t="s">
        <v>7517</v>
      </c>
      <c r="C3504" s="6" t="s">
        <v>6</v>
      </c>
      <c r="D3504" s="8" t="s">
        <v>7518</v>
      </c>
      <c r="E3504" s="8" t="s">
        <v>59</v>
      </c>
      <c r="F3504" s="8">
        <v>0</v>
      </c>
      <c r="G3504" s="8">
        <v>3</v>
      </c>
      <c r="H3504" s="6" t="s">
        <v>344</v>
      </c>
      <c r="I3504" s="176" t="s">
        <v>11389</v>
      </c>
      <c r="J3504" s="176" t="s">
        <v>11389</v>
      </c>
      <c r="K3504" s="176" t="s">
        <v>11388</v>
      </c>
      <c r="L3504" s="8">
        <v>14</v>
      </c>
      <c r="M3504" s="116"/>
      <c r="P35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&lt;tr&gt;&lt;td&gt;63405-0850&lt;/td&gt;&lt;td&gt;Pavement markings, type B, accessibility symbol&lt;/td&gt;&lt;td&gt;Each&lt;/td&gt;&lt;td&gt;PAVEMENT MARKINGS, TYPE B, ACCESSIBILITY SYMBOL&lt;/td&gt;&lt;td&gt;EACH&lt;/td&gt;&lt;td&gt;0&lt;/td&gt;&lt;td&gt;3&lt;/td&gt;&lt;td&gt;N&lt;/td&gt;&lt;td&gt; &lt;/td&gt;&lt;td&gt;&lt;/td&gt;&lt;/tr&gt;</v>
      </c>
      <c r="Q3504" s="106" t="str">
        <f>IF(PayItems[[#This Row],[Date Added / Modified]]&gt;0,TEXT(PayItems[[#This Row],[Date Added / Modified]],"m/d/yyy"),"")</f>
        <v/>
      </c>
    </row>
    <row r="3505" spans="1:17" x14ac:dyDescent="0.2">
      <c r="A3505" s="6" t="s">
        <v>7519</v>
      </c>
      <c r="B3505" s="8" t="s">
        <v>7520</v>
      </c>
      <c r="C3505" s="6" t="s">
        <v>6</v>
      </c>
      <c r="D3505" s="6" t="s">
        <v>7521</v>
      </c>
      <c r="E3505" s="8" t="s">
        <v>59</v>
      </c>
      <c r="F3505" s="8">
        <v>0</v>
      </c>
      <c r="G3505" s="8">
        <v>3</v>
      </c>
      <c r="H3505" s="6" t="s">
        <v>344</v>
      </c>
      <c r="I3505" s="176" t="s">
        <v>11389</v>
      </c>
      <c r="J3505" s="176" t="s">
        <v>11389</v>
      </c>
      <c r="K3505" s="176" t="s">
        <v>11388</v>
      </c>
      <c r="L3505" s="8">
        <v>14</v>
      </c>
      <c r="M3505" s="116"/>
      <c r="P35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&lt;tr&gt;&lt;td&gt;63405-0855&lt;/td&gt;&lt;td&gt;Pavement markings, type B, speed hump markings&lt;/td&gt;&lt;td&gt;Each&lt;/td&gt;&lt;td&gt;PAVEMENT MARKINGS, TYPE B, SPEED HUMP MARKINGS&lt;/td&gt;&lt;td&gt;EACH&lt;/td&gt;&lt;td&gt;0&lt;/td&gt;&lt;td&gt;3&lt;/td&gt;&lt;td&gt;N&lt;/td&gt;&lt;td&gt; &lt;/td&gt;&lt;td&gt;&lt;/td&gt;&lt;/tr&gt;</v>
      </c>
      <c r="Q3505" s="106" t="str">
        <f>IF(PayItems[[#This Row],[Date Added / Modified]]&gt;0,TEXT(PayItems[[#This Row],[Date Added / Modified]],"m/d/yyy"),"")</f>
        <v/>
      </c>
    </row>
    <row r="3506" spans="1:17" x14ac:dyDescent="0.2">
      <c r="A3506" s="6" t="s">
        <v>7522</v>
      </c>
      <c r="B3506" s="8" t="s">
        <v>7523</v>
      </c>
      <c r="C3506" s="6" t="s">
        <v>6</v>
      </c>
      <c r="D3506" s="8" t="s">
        <v>7524</v>
      </c>
      <c r="E3506" s="8" t="s">
        <v>59</v>
      </c>
      <c r="F3506" s="8">
        <v>0</v>
      </c>
      <c r="G3506" s="8">
        <v>3</v>
      </c>
      <c r="H3506" s="6" t="s">
        <v>344</v>
      </c>
      <c r="I3506" s="176" t="s">
        <v>11389</v>
      </c>
      <c r="J3506" s="176" t="s">
        <v>11389</v>
      </c>
      <c r="K3506" s="176" t="s">
        <v>11388</v>
      </c>
      <c r="L3506" s="8">
        <v>14</v>
      </c>
      <c r="M3506" s="116"/>
      <c r="P35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&lt;tr&gt;&lt;td&gt;63405-0900&lt;/td&gt;&lt;td&gt;Pavement markings, type C, turn arrow&lt;/td&gt;&lt;td&gt;Each&lt;/td&gt;&lt;td&gt;PAVEMENT MARKINGS, TYPE C, TURN ARROW&lt;/td&gt;&lt;td&gt;EACH&lt;/td&gt;&lt;td&gt;0&lt;/td&gt;&lt;td&gt;3&lt;/td&gt;&lt;td&gt;N&lt;/td&gt;&lt;td&gt; &lt;/td&gt;&lt;td&gt;&lt;/td&gt;&lt;/tr&gt;</v>
      </c>
      <c r="Q3506" s="106" t="str">
        <f>IF(PayItems[[#This Row],[Date Added / Modified]]&gt;0,TEXT(PayItems[[#This Row],[Date Added / Modified]],"m/d/yyy"),"")</f>
        <v/>
      </c>
    </row>
    <row r="3507" spans="1:17" x14ac:dyDescent="0.2">
      <c r="A3507" s="6" t="s">
        <v>7525</v>
      </c>
      <c r="B3507" s="8" t="s">
        <v>7526</v>
      </c>
      <c r="C3507" s="6" t="s">
        <v>6</v>
      </c>
      <c r="D3507" s="8" t="s">
        <v>7527</v>
      </c>
      <c r="E3507" s="8" t="s">
        <v>59</v>
      </c>
      <c r="F3507" s="8">
        <v>0</v>
      </c>
      <c r="G3507" s="8">
        <v>3</v>
      </c>
      <c r="H3507" s="6" t="s">
        <v>344</v>
      </c>
      <c r="I3507" s="176" t="s">
        <v>11389</v>
      </c>
      <c r="J3507" s="176" t="s">
        <v>11389</v>
      </c>
      <c r="K3507" s="176" t="s">
        <v>11388</v>
      </c>
      <c r="L3507" s="8">
        <v>14</v>
      </c>
      <c r="M3507" s="116"/>
      <c r="P35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&lt;tr&gt;&lt;td&gt;63405-0950&lt;/td&gt;&lt;td&gt;Pavement markings, type C, straight arrow&lt;/td&gt;&lt;td&gt;Each&lt;/td&gt;&lt;td&gt;PAVEMENT MARKINGS, TYPE C, STRAIGHT ARROW&lt;/td&gt;&lt;td&gt;EACH&lt;/td&gt;&lt;td&gt;0&lt;/td&gt;&lt;td&gt;3&lt;/td&gt;&lt;td&gt;N&lt;/td&gt;&lt;td&gt; &lt;/td&gt;&lt;td&gt;&lt;/td&gt;&lt;/tr&gt;</v>
      </c>
      <c r="Q3507" s="106" t="str">
        <f>IF(PayItems[[#This Row],[Date Added / Modified]]&gt;0,TEXT(PayItems[[#This Row],[Date Added / Modified]],"m/d/yyy"),"")</f>
        <v/>
      </c>
    </row>
    <row r="3508" spans="1:17" x14ac:dyDescent="0.2">
      <c r="A3508" s="6" t="s">
        <v>7528</v>
      </c>
      <c r="B3508" s="8" t="s">
        <v>7529</v>
      </c>
      <c r="C3508" s="6" t="s">
        <v>6</v>
      </c>
      <c r="D3508" s="8" t="s">
        <v>7530</v>
      </c>
      <c r="E3508" s="8" t="s">
        <v>59</v>
      </c>
      <c r="F3508" s="8">
        <v>0</v>
      </c>
      <c r="G3508" s="8">
        <v>3</v>
      </c>
      <c r="H3508" s="6" t="s">
        <v>344</v>
      </c>
      <c r="I3508" s="176" t="s">
        <v>11389</v>
      </c>
      <c r="J3508" s="176" t="s">
        <v>11389</v>
      </c>
      <c r="K3508" s="176" t="s">
        <v>11388</v>
      </c>
      <c r="L3508" s="8">
        <v>14</v>
      </c>
      <c r="M3508" s="116"/>
      <c r="P35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&lt;tr&gt;&lt;td&gt;63405-1000&lt;/td&gt;&lt;td&gt;Pavement markings, type C, straight/turn arrow combination&lt;/td&gt;&lt;td&gt;Each&lt;/td&gt;&lt;td&gt;PAVEMENT MARKINGS, TYPE C, STRAIGHT/TURN ARROW COMBINATION&lt;/td&gt;&lt;td&gt;EACH&lt;/td&gt;&lt;td&gt;0&lt;/td&gt;&lt;td&gt;3&lt;/td&gt;&lt;td&gt;N&lt;/td&gt;&lt;td&gt; &lt;/td&gt;&lt;td&gt;&lt;/td&gt;&lt;/tr&gt;</v>
      </c>
      <c r="Q3508" s="106" t="str">
        <f>IF(PayItems[[#This Row],[Date Added / Modified]]&gt;0,TEXT(PayItems[[#This Row],[Date Added / Modified]],"m/d/yyy"),"")</f>
        <v/>
      </c>
    </row>
    <row r="3509" spans="1:17" x14ac:dyDescent="0.2">
      <c r="A3509" s="6" t="s">
        <v>7531</v>
      </c>
      <c r="B3509" s="8" t="s">
        <v>7532</v>
      </c>
      <c r="C3509" s="6" t="s">
        <v>6</v>
      </c>
      <c r="D3509" s="8" t="s">
        <v>7533</v>
      </c>
      <c r="E3509" s="8" t="s">
        <v>59</v>
      </c>
      <c r="F3509" s="8">
        <v>0</v>
      </c>
      <c r="G3509" s="8">
        <v>3</v>
      </c>
      <c r="H3509" s="6" t="s">
        <v>344</v>
      </c>
      <c r="I3509" s="176" t="s">
        <v>11389</v>
      </c>
      <c r="J3509" s="176" t="s">
        <v>11389</v>
      </c>
      <c r="K3509" s="176" t="s">
        <v>11388</v>
      </c>
      <c r="L3509" s="8">
        <v>14</v>
      </c>
      <c r="M3509" s="116"/>
      <c r="P35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&lt;tr&gt;&lt;td&gt;63405-1050&lt;/td&gt;&lt;td&gt;Pavement markings, type C, "ONLY" word message&lt;/td&gt;&lt;td&gt;Each&lt;/td&gt;&lt;td&gt;PAVEMENT MARKINGS, TYPE C, "ONLY" WORD MESSAGE&lt;/td&gt;&lt;td&gt;EACH&lt;/td&gt;&lt;td&gt;0&lt;/td&gt;&lt;td&gt;3&lt;/td&gt;&lt;td&gt;N&lt;/td&gt;&lt;td&gt; &lt;/td&gt;&lt;td&gt;&lt;/td&gt;&lt;/tr&gt;</v>
      </c>
      <c r="Q3509" s="106" t="str">
        <f>IF(PayItems[[#This Row],[Date Added / Modified]]&gt;0,TEXT(PayItems[[#This Row],[Date Added / Modified]],"m/d/yyy"),"")</f>
        <v/>
      </c>
    </row>
    <row r="3510" spans="1:17" x14ac:dyDescent="0.2">
      <c r="A3510" s="6" t="s">
        <v>7534</v>
      </c>
      <c r="B3510" s="8" t="s">
        <v>7535</v>
      </c>
      <c r="C3510" s="6" t="s">
        <v>6</v>
      </c>
      <c r="D3510" s="8" t="s">
        <v>7536</v>
      </c>
      <c r="E3510" s="8" t="s">
        <v>59</v>
      </c>
      <c r="F3510" s="8">
        <v>0</v>
      </c>
      <c r="G3510" s="8">
        <v>3</v>
      </c>
      <c r="H3510" s="6" t="s">
        <v>344</v>
      </c>
      <c r="I3510" s="176" t="s">
        <v>11389</v>
      </c>
      <c r="J3510" s="176" t="s">
        <v>11389</v>
      </c>
      <c r="K3510" s="176" t="s">
        <v>11388</v>
      </c>
      <c r="L3510" s="8">
        <v>14</v>
      </c>
      <c r="M3510" s="116"/>
      <c r="P35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&lt;tr&gt;&lt;td&gt;63405-1100&lt;/td&gt;&lt;td&gt;Pavement markings, type C, "STOP" word message&lt;/td&gt;&lt;td&gt;Each&lt;/td&gt;&lt;td&gt;PAVEMENT MARKINGS, TYPE C, "STOP" WORD MESSAGE&lt;/td&gt;&lt;td&gt;EACH&lt;/td&gt;&lt;td&gt;0&lt;/td&gt;&lt;td&gt;3&lt;/td&gt;&lt;td&gt;N&lt;/td&gt;&lt;td&gt; &lt;/td&gt;&lt;td&gt;&lt;/td&gt;&lt;/tr&gt;</v>
      </c>
      <c r="Q3510" s="106" t="str">
        <f>IF(PayItems[[#This Row],[Date Added / Modified]]&gt;0,TEXT(PayItems[[#This Row],[Date Added / Modified]],"m/d/yyy"),"")</f>
        <v/>
      </c>
    </row>
    <row r="3511" spans="1:17" x14ac:dyDescent="0.2">
      <c r="A3511" s="6" t="s">
        <v>7537</v>
      </c>
      <c r="B3511" s="8" t="s">
        <v>7538</v>
      </c>
      <c r="C3511" s="6" t="s">
        <v>6</v>
      </c>
      <c r="D3511" s="8" t="s">
        <v>7539</v>
      </c>
      <c r="E3511" s="8" t="s">
        <v>59</v>
      </c>
      <c r="F3511" s="8">
        <v>0</v>
      </c>
      <c r="G3511" s="8">
        <v>3</v>
      </c>
      <c r="H3511" s="6" t="s">
        <v>344</v>
      </c>
      <c r="I3511" s="176" t="s">
        <v>11389</v>
      </c>
      <c r="J3511" s="176" t="s">
        <v>11389</v>
      </c>
      <c r="K3511" s="176" t="s">
        <v>11388</v>
      </c>
      <c r="L3511" s="8">
        <v>14</v>
      </c>
      <c r="M3511" s="116"/>
      <c r="P35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&lt;tr&gt;&lt;td&gt;63405-1150&lt;/td&gt;&lt;td&gt;Pavement markings, type C, "SCHOOL" word message&lt;/td&gt;&lt;td&gt;Each&lt;/td&gt;&lt;td&gt;PAVEMENT MARKINGS, TYPE C, "SCHOOL" WORD MESSAGE&lt;/td&gt;&lt;td&gt;EACH&lt;/td&gt;&lt;td&gt;0&lt;/td&gt;&lt;td&gt;3&lt;/td&gt;&lt;td&gt;N&lt;/td&gt;&lt;td&gt; &lt;/td&gt;&lt;td&gt;&lt;/td&gt;&lt;/tr&gt;</v>
      </c>
      <c r="Q3511" s="106" t="str">
        <f>IF(PayItems[[#This Row],[Date Added / Modified]]&gt;0,TEXT(PayItems[[#This Row],[Date Added / Modified]],"m/d/yyy"),"")</f>
        <v/>
      </c>
    </row>
    <row r="3512" spans="1:17" x14ac:dyDescent="0.2">
      <c r="A3512" s="6" t="s">
        <v>7540</v>
      </c>
      <c r="B3512" s="8" t="s">
        <v>7541</v>
      </c>
      <c r="C3512" s="6" t="s">
        <v>6</v>
      </c>
      <c r="D3512" s="8" t="s">
        <v>7542</v>
      </c>
      <c r="E3512" s="8" t="s">
        <v>59</v>
      </c>
      <c r="F3512" s="8">
        <v>0</v>
      </c>
      <c r="G3512" s="8">
        <v>3</v>
      </c>
      <c r="H3512" s="6" t="s">
        <v>344</v>
      </c>
      <c r="I3512" s="176" t="s">
        <v>11389</v>
      </c>
      <c r="J3512" s="176" t="s">
        <v>11389</v>
      </c>
      <c r="K3512" s="176" t="s">
        <v>11388</v>
      </c>
      <c r="L3512" s="8">
        <v>14</v>
      </c>
      <c r="M3512" s="116"/>
      <c r="P35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&lt;tr&gt;&lt;td&gt;63405-1200&lt;/td&gt;&lt;td&gt;Pavement markings, type C, railroad symbol&lt;/td&gt;&lt;td&gt;Each&lt;/td&gt;&lt;td&gt;PAVEMENT MARKINGS, TYPE C, RAILROAD SYMBOL&lt;/td&gt;&lt;td&gt;EACH&lt;/td&gt;&lt;td&gt;0&lt;/td&gt;&lt;td&gt;3&lt;/td&gt;&lt;td&gt;N&lt;/td&gt;&lt;td&gt; &lt;/td&gt;&lt;td&gt;&lt;/td&gt;&lt;/tr&gt;</v>
      </c>
      <c r="Q3512" s="106" t="str">
        <f>IF(PayItems[[#This Row],[Date Added / Modified]]&gt;0,TEXT(PayItems[[#This Row],[Date Added / Modified]],"m/d/yyy"),"")</f>
        <v/>
      </c>
    </row>
    <row r="3513" spans="1:17" x14ac:dyDescent="0.2">
      <c r="A3513" s="6" t="s">
        <v>7543</v>
      </c>
      <c r="B3513" s="8" t="s">
        <v>7544</v>
      </c>
      <c r="C3513" s="6" t="s">
        <v>6</v>
      </c>
      <c r="D3513" s="8" t="s">
        <v>7545</v>
      </c>
      <c r="E3513" s="8" t="s">
        <v>59</v>
      </c>
      <c r="F3513" s="8">
        <v>0</v>
      </c>
      <c r="G3513" s="8">
        <v>3</v>
      </c>
      <c r="H3513" s="6" t="s">
        <v>344</v>
      </c>
      <c r="I3513" s="176" t="s">
        <v>11389</v>
      </c>
      <c r="J3513" s="176" t="s">
        <v>11389</v>
      </c>
      <c r="K3513" s="176" t="s">
        <v>11388</v>
      </c>
      <c r="L3513" s="8">
        <v>14</v>
      </c>
      <c r="M3513" s="116"/>
      <c r="P35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&lt;tr&gt;&lt;td&gt;63405-1250&lt;/td&gt;&lt;td&gt;Pavement markings, type C, accessibility symbol&lt;/td&gt;&lt;td&gt;Each&lt;/td&gt;&lt;td&gt;PAVEMENT MARKINGS, TYPE C, ACCESSIBILITY SYMBOL&lt;/td&gt;&lt;td&gt;EACH&lt;/td&gt;&lt;td&gt;0&lt;/td&gt;&lt;td&gt;3&lt;/td&gt;&lt;td&gt;N&lt;/td&gt;&lt;td&gt; &lt;/td&gt;&lt;td&gt;&lt;/td&gt;&lt;/tr&gt;</v>
      </c>
      <c r="Q3513" s="106" t="str">
        <f>IF(PayItems[[#This Row],[Date Added / Modified]]&gt;0,TEXT(PayItems[[#This Row],[Date Added / Modified]],"m/d/yyy"),"")</f>
        <v/>
      </c>
    </row>
    <row r="3514" spans="1:17" x14ac:dyDescent="0.2">
      <c r="A3514" s="6" t="s">
        <v>7546</v>
      </c>
      <c r="B3514" s="8" t="s">
        <v>7547</v>
      </c>
      <c r="C3514" s="6" t="s">
        <v>6</v>
      </c>
      <c r="D3514" s="8" t="s">
        <v>7548</v>
      </c>
      <c r="E3514" s="8" t="s">
        <v>59</v>
      </c>
      <c r="F3514" s="8">
        <v>0</v>
      </c>
      <c r="G3514" s="8">
        <v>3</v>
      </c>
      <c r="H3514" s="6" t="s">
        <v>344</v>
      </c>
      <c r="I3514" s="176" t="s">
        <v>11389</v>
      </c>
      <c r="J3514" s="176" t="s">
        <v>11389</v>
      </c>
      <c r="K3514" s="176" t="s">
        <v>11388</v>
      </c>
      <c r="L3514" s="8">
        <v>14</v>
      </c>
      <c r="M3514" s="116"/>
      <c r="P35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&lt;tr&gt;&lt;td&gt;63405-1300&lt;/td&gt;&lt;td&gt;Pavement markings, type D, turn arrow&lt;/td&gt;&lt;td&gt;Each&lt;/td&gt;&lt;td&gt;PAVEMENT MARKINGS, TYPE D, TURN ARROW&lt;/td&gt;&lt;td&gt;EACH&lt;/td&gt;&lt;td&gt;0&lt;/td&gt;&lt;td&gt;3&lt;/td&gt;&lt;td&gt;N&lt;/td&gt;&lt;td&gt; &lt;/td&gt;&lt;td&gt;&lt;/td&gt;&lt;/tr&gt;</v>
      </c>
      <c r="Q3514" s="106" t="str">
        <f>IF(PayItems[[#This Row],[Date Added / Modified]]&gt;0,TEXT(PayItems[[#This Row],[Date Added / Modified]],"m/d/yyy"),"")</f>
        <v/>
      </c>
    </row>
    <row r="3515" spans="1:17" x14ac:dyDescent="0.2">
      <c r="A3515" s="6" t="s">
        <v>7549</v>
      </c>
      <c r="B3515" s="8" t="s">
        <v>7550</v>
      </c>
      <c r="C3515" s="6" t="s">
        <v>6</v>
      </c>
      <c r="D3515" s="8" t="s">
        <v>7551</v>
      </c>
      <c r="E3515" s="8" t="s">
        <v>59</v>
      </c>
      <c r="F3515" s="8">
        <v>0</v>
      </c>
      <c r="G3515" s="8">
        <v>3</v>
      </c>
      <c r="H3515" s="6" t="s">
        <v>344</v>
      </c>
      <c r="I3515" s="176" t="s">
        <v>11389</v>
      </c>
      <c r="J3515" s="176" t="s">
        <v>11389</v>
      </c>
      <c r="K3515" s="176" t="s">
        <v>11388</v>
      </c>
      <c r="L3515" s="8">
        <v>14</v>
      </c>
      <c r="M3515" s="116"/>
      <c r="P35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&lt;tr&gt;&lt;td&gt;63405-1350&lt;/td&gt;&lt;td&gt;Pavement markings, type D, straight arrow&lt;/td&gt;&lt;td&gt;Each&lt;/td&gt;&lt;td&gt;PAVEMENT MARKINGS, TYPE D, STRAIGHT ARROW&lt;/td&gt;&lt;td&gt;EACH&lt;/td&gt;&lt;td&gt;0&lt;/td&gt;&lt;td&gt;3&lt;/td&gt;&lt;td&gt;N&lt;/td&gt;&lt;td&gt; &lt;/td&gt;&lt;td&gt;&lt;/td&gt;&lt;/tr&gt;</v>
      </c>
      <c r="Q3515" s="106" t="str">
        <f>IF(PayItems[[#This Row],[Date Added / Modified]]&gt;0,TEXT(PayItems[[#This Row],[Date Added / Modified]],"m/d/yyy"),"")</f>
        <v/>
      </c>
    </row>
    <row r="3516" spans="1:17" x14ac:dyDescent="0.2">
      <c r="A3516" s="6" t="s">
        <v>7552</v>
      </c>
      <c r="B3516" s="8" t="s">
        <v>7553</v>
      </c>
      <c r="C3516" s="6" t="s">
        <v>6</v>
      </c>
      <c r="D3516" s="8" t="s">
        <v>7554</v>
      </c>
      <c r="E3516" s="8" t="s">
        <v>59</v>
      </c>
      <c r="F3516" s="8">
        <v>0</v>
      </c>
      <c r="G3516" s="8">
        <v>3</v>
      </c>
      <c r="H3516" s="6" t="s">
        <v>344</v>
      </c>
      <c r="I3516" s="176" t="s">
        <v>11389</v>
      </c>
      <c r="J3516" s="176" t="s">
        <v>11389</v>
      </c>
      <c r="K3516" s="176" t="s">
        <v>11388</v>
      </c>
      <c r="L3516" s="8">
        <v>14</v>
      </c>
      <c r="M3516" s="116"/>
      <c r="P35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&lt;tr&gt;&lt;td&gt;63405-1400&lt;/td&gt;&lt;td&gt;Pavement markings, type D, straight/turn arrow combination&lt;/td&gt;&lt;td&gt;Each&lt;/td&gt;&lt;td&gt;PAVEMENT MARKINGS, TYPE D, STRAIGHT/TURN ARROW COMBINATION&lt;/td&gt;&lt;td&gt;EACH&lt;/td&gt;&lt;td&gt;0&lt;/td&gt;&lt;td&gt;3&lt;/td&gt;&lt;td&gt;N&lt;/td&gt;&lt;td&gt; &lt;/td&gt;&lt;td&gt;&lt;/td&gt;&lt;/tr&gt;</v>
      </c>
      <c r="Q3516" s="106" t="str">
        <f>IF(PayItems[[#This Row],[Date Added / Modified]]&gt;0,TEXT(PayItems[[#This Row],[Date Added / Modified]],"m/d/yyy"),"")</f>
        <v/>
      </c>
    </row>
    <row r="3517" spans="1:17" x14ac:dyDescent="0.2">
      <c r="A3517" s="6" t="s">
        <v>7555</v>
      </c>
      <c r="B3517" s="8" t="s">
        <v>7556</v>
      </c>
      <c r="C3517" s="6" t="s">
        <v>6</v>
      </c>
      <c r="D3517" s="8" t="s">
        <v>7557</v>
      </c>
      <c r="E3517" s="8" t="s">
        <v>59</v>
      </c>
      <c r="F3517" s="8">
        <v>0</v>
      </c>
      <c r="G3517" s="8">
        <v>3</v>
      </c>
      <c r="H3517" s="6" t="s">
        <v>344</v>
      </c>
      <c r="I3517" s="176" t="s">
        <v>11389</v>
      </c>
      <c r="J3517" s="176" t="s">
        <v>11389</v>
      </c>
      <c r="K3517" s="176" t="s">
        <v>11388</v>
      </c>
      <c r="L3517" s="8">
        <v>14</v>
      </c>
      <c r="M3517" s="116"/>
      <c r="P35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&lt;tr&gt;&lt;td&gt;63405-1450&lt;/td&gt;&lt;td&gt;Pavement markings, type D, "ONLY" word message&lt;/td&gt;&lt;td&gt;Each&lt;/td&gt;&lt;td&gt;PAVEMENT MARKINGS, TYPE D, "ONLY" WORD MESSAGE&lt;/td&gt;&lt;td&gt;EACH&lt;/td&gt;&lt;td&gt;0&lt;/td&gt;&lt;td&gt;3&lt;/td&gt;&lt;td&gt;N&lt;/td&gt;&lt;td&gt; &lt;/td&gt;&lt;td&gt;&lt;/td&gt;&lt;/tr&gt;</v>
      </c>
      <c r="Q3517" s="106" t="str">
        <f>IF(PayItems[[#This Row],[Date Added / Modified]]&gt;0,TEXT(PayItems[[#This Row],[Date Added / Modified]],"m/d/yyy"),"")</f>
        <v/>
      </c>
    </row>
    <row r="3518" spans="1:17" x14ac:dyDescent="0.2">
      <c r="A3518" s="6" t="s">
        <v>7558</v>
      </c>
      <c r="B3518" s="8" t="s">
        <v>7559</v>
      </c>
      <c r="C3518" s="6" t="s">
        <v>6</v>
      </c>
      <c r="D3518" s="8" t="s">
        <v>7560</v>
      </c>
      <c r="E3518" s="8" t="s">
        <v>59</v>
      </c>
      <c r="F3518" s="8">
        <v>0</v>
      </c>
      <c r="G3518" s="8">
        <v>3</v>
      </c>
      <c r="H3518" s="6" t="s">
        <v>344</v>
      </c>
      <c r="I3518" s="176" t="s">
        <v>11389</v>
      </c>
      <c r="J3518" s="176" t="s">
        <v>11389</v>
      </c>
      <c r="K3518" s="176" t="s">
        <v>11388</v>
      </c>
      <c r="L3518" s="8">
        <v>14</v>
      </c>
      <c r="M3518" s="116"/>
      <c r="P35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&lt;tr&gt;&lt;td&gt;63405-1500&lt;/td&gt;&lt;td&gt;Pavement markings, type D, "STOP" word message&lt;/td&gt;&lt;td&gt;Each&lt;/td&gt;&lt;td&gt;PAVEMENT MARKINGS, TYPE D, "STOP" WORD MESSAGE&lt;/td&gt;&lt;td&gt;EACH&lt;/td&gt;&lt;td&gt;0&lt;/td&gt;&lt;td&gt;3&lt;/td&gt;&lt;td&gt;N&lt;/td&gt;&lt;td&gt; &lt;/td&gt;&lt;td&gt;&lt;/td&gt;&lt;/tr&gt;</v>
      </c>
      <c r="Q3518" s="106" t="str">
        <f>IF(PayItems[[#This Row],[Date Added / Modified]]&gt;0,TEXT(PayItems[[#This Row],[Date Added / Modified]],"m/d/yyy"),"")</f>
        <v/>
      </c>
    </row>
    <row r="3519" spans="1:17" x14ac:dyDescent="0.2">
      <c r="A3519" s="6" t="s">
        <v>7561</v>
      </c>
      <c r="B3519" s="8" t="s">
        <v>7562</v>
      </c>
      <c r="C3519" s="6" t="s">
        <v>6</v>
      </c>
      <c r="D3519" s="8" t="s">
        <v>7563</v>
      </c>
      <c r="E3519" s="8" t="s">
        <v>59</v>
      </c>
      <c r="F3519" s="8">
        <v>0</v>
      </c>
      <c r="G3519" s="8">
        <v>3</v>
      </c>
      <c r="H3519" s="6" t="s">
        <v>344</v>
      </c>
      <c r="I3519" s="176" t="s">
        <v>11389</v>
      </c>
      <c r="J3519" s="176" t="s">
        <v>11389</v>
      </c>
      <c r="K3519" s="176" t="s">
        <v>11388</v>
      </c>
      <c r="L3519" s="8">
        <v>14</v>
      </c>
      <c r="M3519" s="116"/>
      <c r="P35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&lt;tr&gt;&lt;td&gt;63405-1550&lt;/td&gt;&lt;td&gt;Pavement markings, type D, "SCHOOL" word message&lt;/td&gt;&lt;td&gt;Each&lt;/td&gt;&lt;td&gt;PAVEMENT MARKINGS, TYPE D, "SCHOOL" WORD MESSAGE&lt;/td&gt;&lt;td&gt;EACH&lt;/td&gt;&lt;td&gt;0&lt;/td&gt;&lt;td&gt;3&lt;/td&gt;&lt;td&gt;N&lt;/td&gt;&lt;td&gt; &lt;/td&gt;&lt;td&gt;&lt;/td&gt;&lt;/tr&gt;</v>
      </c>
      <c r="Q3519" s="106" t="str">
        <f>IF(PayItems[[#This Row],[Date Added / Modified]]&gt;0,TEXT(PayItems[[#This Row],[Date Added / Modified]],"m/d/yyy"),"")</f>
        <v/>
      </c>
    </row>
    <row r="3520" spans="1:17" x14ac:dyDescent="0.2">
      <c r="A3520" s="6" t="s">
        <v>7564</v>
      </c>
      <c r="B3520" s="8" t="s">
        <v>7565</v>
      </c>
      <c r="C3520" s="6" t="s">
        <v>6</v>
      </c>
      <c r="D3520" s="8" t="s">
        <v>7566</v>
      </c>
      <c r="E3520" s="8" t="s">
        <v>59</v>
      </c>
      <c r="F3520" s="8">
        <v>0</v>
      </c>
      <c r="G3520" s="8">
        <v>3</v>
      </c>
      <c r="H3520" s="6" t="s">
        <v>344</v>
      </c>
      <c r="I3520" s="176" t="s">
        <v>11389</v>
      </c>
      <c r="J3520" s="176" t="s">
        <v>11389</v>
      </c>
      <c r="K3520" s="176" t="s">
        <v>11388</v>
      </c>
      <c r="L3520" s="8">
        <v>14</v>
      </c>
      <c r="M3520" s="116"/>
      <c r="P35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&lt;tr&gt;&lt;td&gt;63405-1600&lt;/td&gt;&lt;td&gt;Pavement markings, type D, railroad symbol&lt;/td&gt;&lt;td&gt;Each&lt;/td&gt;&lt;td&gt;PAVEMENT MARKINGS, TYPE D, RAILROAD SYMBOL&lt;/td&gt;&lt;td&gt;EACH&lt;/td&gt;&lt;td&gt;0&lt;/td&gt;&lt;td&gt;3&lt;/td&gt;&lt;td&gt;N&lt;/td&gt;&lt;td&gt; &lt;/td&gt;&lt;td&gt;&lt;/td&gt;&lt;/tr&gt;</v>
      </c>
      <c r="Q3520" s="106" t="str">
        <f>IF(PayItems[[#This Row],[Date Added / Modified]]&gt;0,TEXT(PayItems[[#This Row],[Date Added / Modified]],"m/d/yyy"),"")</f>
        <v/>
      </c>
    </row>
    <row r="3521" spans="1:17" x14ac:dyDescent="0.2">
      <c r="A3521" s="6" t="s">
        <v>7567</v>
      </c>
      <c r="B3521" s="8" t="s">
        <v>7568</v>
      </c>
      <c r="C3521" s="6" t="s">
        <v>6</v>
      </c>
      <c r="D3521" s="8" t="s">
        <v>7569</v>
      </c>
      <c r="E3521" s="8" t="s">
        <v>59</v>
      </c>
      <c r="F3521" s="8">
        <v>0</v>
      </c>
      <c r="G3521" s="8">
        <v>3</v>
      </c>
      <c r="H3521" s="6" t="s">
        <v>344</v>
      </c>
      <c r="I3521" s="176" t="s">
        <v>11389</v>
      </c>
      <c r="J3521" s="176" t="s">
        <v>11389</v>
      </c>
      <c r="K3521" s="176" t="s">
        <v>11388</v>
      </c>
      <c r="L3521" s="8">
        <v>14</v>
      </c>
      <c r="M3521" s="116"/>
      <c r="P35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&lt;tr&gt;&lt;td&gt;63405-1650&lt;/td&gt;&lt;td&gt;Pavement markings, type D, accessibility symbol&lt;/td&gt;&lt;td&gt;Each&lt;/td&gt;&lt;td&gt;PAVEMENT MARKINGS, TYPE D, ACCESSIBILITY SYMBOL&lt;/td&gt;&lt;td&gt;EACH&lt;/td&gt;&lt;td&gt;0&lt;/td&gt;&lt;td&gt;3&lt;/td&gt;&lt;td&gt;N&lt;/td&gt;&lt;td&gt; &lt;/td&gt;&lt;td&gt;&lt;/td&gt;&lt;/tr&gt;</v>
      </c>
      <c r="Q3521" s="106" t="str">
        <f>IF(PayItems[[#This Row],[Date Added / Modified]]&gt;0,TEXT(PayItems[[#This Row],[Date Added / Modified]],"m/d/yyy"),"")</f>
        <v/>
      </c>
    </row>
    <row r="3522" spans="1:17" x14ac:dyDescent="0.2">
      <c r="A3522" s="6" t="s">
        <v>7570</v>
      </c>
      <c r="B3522" s="8" t="s">
        <v>7571</v>
      </c>
      <c r="C3522" s="6" t="s">
        <v>6</v>
      </c>
      <c r="D3522" s="8" t="s">
        <v>7572</v>
      </c>
      <c r="E3522" s="8" t="s">
        <v>59</v>
      </c>
      <c r="F3522" s="8">
        <v>0</v>
      </c>
      <c r="G3522" s="8">
        <v>3</v>
      </c>
      <c r="H3522" s="6" t="s">
        <v>344</v>
      </c>
      <c r="I3522" s="176" t="s">
        <v>11389</v>
      </c>
      <c r="J3522" s="176" t="s">
        <v>11389</v>
      </c>
      <c r="K3522" s="176" t="s">
        <v>11388</v>
      </c>
      <c r="L3522" s="8">
        <v>14</v>
      </c>
      <c r="M3522" s="116"/>
      <c r="P35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&lt;tr&gt;&lt;td&gt;63405-1700&lt;/td&gt;&lt;td&gt;Pavement markings, type E, turn arrow&lt;/td&gt;&lt;td&gt;Each&lt;/td&gt;&lt;td&gt;PAVEMENT MARKINGS, TYPE E, TURN ARROW&lt;/td&gt;&lt;td&gt;EACH&lt;/td&gt;&lt;td&gt;0&lt;/td&gt;&lt;td&gt;3&lt;/td&gt;&lt;td&gt;N&lt;/td&gt;&lt;td&gt; &lt;/td&gt;&lt;td&gt;&lt;/td&gt;&lt;/tr&gt;</v>
      </c>
      <c r="Q3522" s="106" t="str">
        <f>IF(PayItems[[#This Row],[Date Added / Modified]]&gt;0,TEXT(PayItems[[#This Row],[Date Added / Modified]],"m/d/yyy"),"")</f>
        <v/>
      </c>
    </row>
    <row r="3523" spans="1:17" x14ac:dyDescent="0.2">
      <c r="A3523" s="6" t="s">
        <v>7573</v>
      </c>
      <c r="B3523" s="8" t="s">
        <v>7574</v>
      </c>
      <c r="C3523" s="6" t="s">
        <v>6</v>
      </c>
      <c r="D3523" s="8" t="s">
        <v>7575</v>
      </c>
      <c r="E3523" s="8" t="s">
        <v>59</v>
      </c>
      <c r="F3523" s="8">
        <v>0</v>
      </c>
      <c r="G3523" s="8">
        <v>3</v>
      </c>
      <c r="H3523" s="6" t="s">
        <v>344</v>
      </c>
      <c r="I3523" s="176" t="s">
        <v>11389</v>
      </c>
      <c r="J3523" s="176" t="s">
        <v>11389</v>
      </c>
      <c r="K3523" s="176" t="s">
        <v>11388</v>
      </c>
      <c r="L3523" s="8">
        <v>14</v>
      </c>
      <c r="M3523" s="116"/>
      <c r="P35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&lt;tr&gt;&lt;td&gt;63405-1750&lt;/td&gt;&lt;td&gt;Pavement markings, type E, straight arrow&lt;/td&gt;&lt;td&gt;Each&lt;/td&gt;&lt;td&gt;PAVEMENT MARKINGS, TYPE E, STRAIGHT ARROW&lt;/td&gt;&lt;td&gt;EACH&lt;/td&gt;&lt;td&gt;0&lt;/td&gt;&lt;td&gt;3&lt;/td&gt;&lt;td&gt;N&lt;/td&gt;&lt;td&gt; &lt;/td&gt;&lt;td&gt;&lt;/td&gt;&lt;/tr&gt;</v>
      </c>
      <c r="Q3523" s="106" t="str">
        <f>IF(PayItems[[#This Row],[Date Added / Modified]]&gt;0,TEXT(PayItems[[#This Row],[Date Added / Modified]],"m/d/yyy"),"")</f>
        <v/>
      </c>
    </row>
    <row r="3524" spans="1:17" x14ac:dyDescent="0.2">
      <c r="A3524" s="6" t="s">
        <v>7576</v>
      </c>
      <c r="B3524" s="8" t="s">
        <v>7577</v>
      </c>
      <c r="C3524" s="6" t="s">
        <v>6</v>
      </c>
      <c r="D3524" s="8" t="s">
        <v>7578</v>
      </c>
      <c r="E3524" s="8" t="s">
        <v>59</v>
      </c>
      <c r="F3524" s="8">
        <v>0</v>
      </c>
      <c r="G3524" s="8">
        <v>3</v>
      </c>
      <c r="H3524" s="6" t="s">
        <v>344</v>
      </c>
      <c r="I3524" s="176" t="s">
        <v>11389</v>
      </c>
      <c r="J3524" s="176" t="s">
        <v>11389</v>
      </c>
      <c r="K3524" s="176" t="s">
        <v>11388</v>
      </c>
      <c r="L3524" s="8">
        <v>14</v>
      </c>
      <c r="M3524" s="116"/>
      <c r="P35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&lt;tr&gt;&lt;td&gt;63405-1800&lt;/td&gt;&lt;td&gt;Pavement markings, type E, straight/turn arrow combination&lt;/td&gt;&lt;td&gt;Each&lt;/td&gt;&lt;td&gt;PAVEMENT MARKINGS, TYPE E, STRAIGHT/TURN ARROW COMBINATION&lt;/td&gt;&lt;td&gt;EACH&lt;/td&gt;&lt;td&gt;0&lt;/td&gt;&lt;td&gt;3&lt;/td&gt;&lt;td&gt;N&lt;/td&gt;&lt;td&gt; &lt;/td&gt;&lt;td&gt;&lt;/td&gt;&lt;/tr&gt;</v>
      </c>
      <c r="Q3524" s="106" t="str">
        <f>IF(PayItems[[#This Row],[Date Added / Modified]]&gt;0,TEXT(PayItems[[#This Row],[Date Added / Modified]],"m/d/yyy"),"")</f>
        <v/>
      </c>
    </row>
    <row r="3525" spans="1:17" x14ac:dyDescent="0.2">
      <c r="A3525" s="6" t="s">
        <v>7579</v>
      </c>
      <c r="B3525" s="8" t="s">
        <v>7580</v>
      </c>
      <c r="C3525" s="6" t="s">
        <v>6</v>
      </c>
      <c r="D3525" s="8" t="s">
        <v>7581</v>
      </c>
      <c r="E3525" s="8" t="s">
        <v>59</v>
      </c>
      <c r="F3525" s="8">
        <v>0</v>
      </c>
      <c r="G3525" s="8">
        <v>3</v>
      </c>
      <c r="H3525" s="6" t="s">
        <v>344</v>
      </c>
      <c r="I3525" s="176" t="s">
        <v>11389</v>
      </c>
      <c r="J3525" s="176" t="s">
        <v>11389</v>
      </c>
      <c r="K3525" s="176" t="s">
        <v>11388</v>
      </c>
      <c r="L3525" s="8">
        <v>14</v>
      </c>
      <c r="M3525" s="116"/>
      <c r="P35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&lt;tr&gt;&lt;td&gt;63405-1850&lt;/td&gt;&lt;td&gt;Pavement markings, type E, "ONLY" word message&lt;/td&gt;&lt;td&gt;Each&lt;/td&gt;&lt;td&gt;PAVEMENT MARKINGS, TYPE E, "ONLY" WORD MESSAGE&lt;/td&gt;&lt;td&gt;EACH&lt;/td&gt;&lt;td&gt;0&lt;/td&gt;&lt;td&gt;3&lt;/td&gt;&lt;td&gt;N&lt;/td&gt;&lt;td&gt; &lt;/td&gt;&lt;td&gt;&lt;/td&gt;&lt;/tr&gt;</v>
      </c>
      <c r="Q3525" s="106" t="str">
        <f>IF(PayItems[[#This Row],[Date Added / Modified]]&gt;0,TEXT(PayItems[[#This Row],[Date Added / Modified]],"m/d/yyy"),"")</f>
        <v/>
      </c>
    </row>
    <row r="3526" spans="1:17" x14ac:dyDescent="0.2">
      <c r="A3526" s="6" t="s">
        <v>7582</v>
      </c>
      <c r="B3526" s="8" t="s">
        <v>7583</v>
      </c>
      <c r="C3526" s="6" t="s">
        <v>6</v>
      </c>
      <c r="D3526" s="8" t="s">
        <v>7584</v>
      </c>
      <c r="E3526" s="8" t="s">
        <v>59</v>
      </c>
      <c r="F3526" s="8">
        <v>0</v>
      </c>
      <c r="G3526" s="8">
        <v>3</v>
      </c>
      <c r="H3526" s="6" t="s">
        <v>344</v>
      </c>
      <c r="I3526" s="176" t="s">
        <v>11389</v>
      </c>
      <c r="J3526" s="176" t="s">
        <v>11389</v>
      </c>
      <c r="K3526" s="176" t="s">
        <v>11388</v>
      </c>
      <c r="L3526" s="8">
        <v>14</v>
      </c>
      <c r="M3526" s="116"/>
      <c r="P35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&lt;tr&gt;&lt;td&gt;63405-1900&lt;/td&gt;&lt;td&gt;Pavement markings, type E, "STOP" word message&lt;/td&gt;&lt;td&gt;Each&lt;/td&gt;&lt;td&gt;PAVEMENT MARKINGS, TYPE E, "STOP" WORD MESSAGE&lt;/td&gt;&lt;td&gt;EACH&lt;/td&gt;&lt;td&gt;0&lt;/td&gt;&lt;td&gt;3&lt;/td&gt;&lt;td&gt;N&lt;/td&gt;&lt;td&gt; &lt;/td&gt;&lt;td&gt;&lt;/td&gt;&lt;/tr&gt;</v>
      </c>
      <c r="Q3526" s="106" t="str">
        <f>IF(PayItems[[#This Row],[Date Added / Modified]]&gt;0,TEXT(PayItems[[#This Row],[Date Added / Modified]],"m/d/yyy"),"")</f>
        <v/>
      </c>
    </row>
    <row r="3527" spans="1:17" x14ac:dyDescent="0.2">
      <c r="A3527" s="6" t="s">
        <v>7585</v>
      </c>
      <c r="B3527" s="8" t="s">
        <v>7586</v>
      </c>
      <c r="C3527" s="6" t="s">
        <v>6</v>
      </c>
      <c r="D3527" s="8" t="s">
        <v>7587</v>
      </c>
      <c r="E3527" s="8" t="s">
        <v>59</v>
      </c>
      <c r="F3527" s="8">
        <v>0</v>
      </c>
      <c r="G3527" s="8">
        <v>3</v>
      </c>
      <c r="H3527" s="6" t="s">
        <v>344</v>
      </c>
      <c r="I3527" s="176" t="s">
        <v>11389</v>
      </c>
      <c r="J3527" s="176" t="s">
        <v>11389</v>
      </c>
      <c r="K3527" s="176" t="s">
        <v>11388</v>
      </c>
      <c r="L3527" s="8">
        <v>14</v>
      </c>
      <c r="M3527" s="116"/>
      <c r="P35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&lt;tr&gt;&lt;td&gt;63405-1950&lt;/td&gt;&lt;td&gt;Pavement markings, type E, "SCHOOL" word message&lt;/td&gt;&lt;td&gt;Each&lt;/td&gt;&lt;td&gt;PAVEMENT MARKINGS, TYPE E, "SCHOOL" WORD MESSAGE&lt;/td&gt;&lt;td&gt;EACH&lt;/td&gt;&lt;td&gt;0&lt;/td&gt;&lt;td&gt;3&lt;/td&gt;&lt;td&gt;N&lt;/td&gt;&lt;td&gt; &lt;/td&gt;&lt;td&gt;&lt;/td&gt;&lt;/tr&gt;</v>
      </c>
      <c r="Q3527" s="106" t="str">
        <f>IF(PayItems[[#This Row],[Date Added / Modified]]&gt;0,TEXT(PayItems[[#This Row],[Date Added / Modified]],"m/d/yyy"),"")</f>
        <v/>
      </c>
    </row>
    <row r="3528" spans="1:17" x14ac:dyDescent="0.2">
      <c r="A3528" s="6" t="s">
        <v>7588</v>
      </c>
      <c r="B3528" s="8" t="s">
        <v>7589</v>
      </c>
      <c r="C3528" s="6" t="s">
        <v>6</v>
      </c>
      <c r="D3528" s="8" t="s">
        <v>7590</v>
      </c>
      <c r="E3528" s="8" t="s">
        <v>59</v>
      </c>
      <c r="F3528" s="8">
        <v>0</v>
      </c>
      <c r="G3528" s="8">
        <v>3</v>
      </c>
      <c r="H3528" s="6" t="s">
        <v>344</v>
      </c>
      <c r="I3528" s="176" t="s">
        <v>11389</v>
      </c>
      <c r="J3528" s="176" t="s">
        <v>11389</v>
      </c>
      <c r="K3528" s="176" t="s">
        <v>11388</v>
      </c>
      <c r="L3528" s="8">
        <v>14</v>
      </c>
      <c r="M3528" s="116"/>
      <c r="P35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&lt;tr&gt;&lt;td&gt;63405-2000&lt;/td&gt;&lt;td&gt;Pavement markings, type E, railroad symbol&lt;/td&gt;&lt;td&gt;Each&lt;/td&gt;&lt;td&gt;PAVEMENT MARKINGS, TYPE E, RAILROAD SYMBOL&lt;/td&gt;&lt;td&gt;EACH&lt;/td&gt;&lt;td&gt;0&lt;/td&gt;&lt;td&gt;3&lt;/td&gt;&lt;td&gt;N&lt;/td&gt;&lt;td&gt; &lt;/td&gt;&lt;td&gt;&lt;/td&gt;&lt;/tr&gt;</v>
      </c>
      <c r="Q3528" s="106" t="str">
        <f>IF(PayItems[[#This Row],[Date Added / Modified]]&gt;0,TEXT(PayItems[[#This Row],[Date Added / Modified]],"m/d/yyy"),"")</f>
        <v/>
      </c>
    </row>
    <row r="3529" spans="1:17" x14ac:dyDescent="0.2">
      <c r="A3529" s="6" t="s">
        <v>7591</v>
      </c>
      <c r="B3529" s="8" t="s">
        <v>7592</v>
      </c>
      <c r="C3529" s="6" t="s">
        <v>6</v>
      </c>
      <c r="D3529" s="8" t="s">
        <v>7593</v>
      </c>
      <c r="E3529" s="8" t="s">
        <v>59</v>
      </c>
      <c r="F3529" s="8">
        <v>0</v>
      </c>
      <c r="G3529" s="8">
        <v>3</v>
      </c>
      <c r="H3529" s="6" t="s">
        <v>344</v>
      </c>
      <c r="I3529" s="176" t="s">
        <v>11389</v>
      </c>
      <c r="J3529" s="176" t="s">
        <v>11389</v>
      </c>
      <c r="K3529" s="176" t="s">
        <v>11388</v>
      </c>
      <c r="L3529" s="8">
        <v>14</v>
      </c>
      <c r="M3529" s="116"/>
      <c r="P35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&lt;tr&gt;&lt;td&gt;63405-2050&lt;/td&gt;&lt;td&gt;Pavement markings, type E, accessibility symbol&lt;/td&gt;&lt;td&gt;Each&lt;/td&gt;&lt;td&gt;PAVEMENT MARKINGS, TYPE E, ACCESSIBILITY SYMBOL&lt;/td&gt;&lt;td&gt;EACH&lt;/td&gt;&lt;td&gt;0&lt;/td&gt;&lt;td&gt;3&lt;/td&gt;&lt;td&gt;N&lt;/td&gt;&lt;td&gt; &lt;/td&gt;&lt;td&gt;&lt;/td&gt;&lt;/tr&gt;</v>
      </c>
      <c r="Q3529" s="106" t="str">
        <f>IF(PayItems[[#This Row],[Date Added / Modified]]&gt;0,TEXT(PayItems[[#This Row],[Date Added / Modified]],"m/d/yyy"),"")</f>
        <v/>
      </c>
    </row>
    <row r="3530" spans="1:17" x14ac:dyDescent="0.2">
      <c r="A3530" s="106" t="s">
        <v>10782</v>
      </c>
      <c r="B3530" s="45" t="s">
        <v>10783</v>
      </c>
      <c r="C3530" s="88" t="s">
        <v>6</v>
      </c>
      <c r="D3530" s="45" t="s">
        <v>10784</v>
      </c>
      <c r="E3530" s="104" t="s">
        <v>59</v>
      </c>
      <c r="F3530" s="104">
        <v>0</v>
      </c>
      <c r="G3530" s="104">
        <v>3</v>
      </c>
      <c r="H3530" s="88" t="s">
        <v>344</v>
      </c>
      <c r="I3530" s="176" t="s">
        <v>11389</v>
      </c>
      <c r="J3530" s="176" t="s">
        <v>11389</v>
      </c>
      <c r="K3530" s="176" t="s">
        <v>11388</v>
      </c>
      <c r="L3530" s="104">
        <v>14</v>
      </c>
      <c r="M3530" s="116">
        <v>42499</v>
      </c>
      <c r="N3530" s="106" t="s">
        <v>9977</v>
      </c>
      <c r="O3530" s="106"/>
      <c r="P35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&lt;tr&gt;&lt;td&gt;63405-2100&lt;/td&gt;&lt;td&gt;Pavement markings, type E, speed hump markings&lt;/td&gt;&lt;td&gt;Each&lt;/td&gt;&lt;td&gt;PAVEMENT MARKINGS, TYPE E, SPEED HUMP MARKINGS&lt;/td&gt;&lt;td&gt;EACH&lt;/td&gt;&lt;td&gt;0&lt;/td&gt;&lt;td&gt;3&lt;/td&gt;&lt;td&gt;N&lt;/td&gt;&lt;td&gt;5/9/2016&lt;/td&gt;&lt;td&gt;&lt;/td&gt;&lt;/tr&gt;</v>
      </c>
      <c r="Q3530" s="106" t="str">
        <f>IF(PayItems[[#This Row],[Date Added / Modified]]&gt;0,TEXT(PayItems[[#This Row],[Date Added / Modified]],"m/d/yyy"),"")</f>
        <v>5/9/2016</v>
      </c>
    </row>
    <row r="3531" spans="1:17" x14ac:dyDescent="0.2">
      <c r="A3531" s="110" t="s">
        <v>10875</v>
      </c>
      <c r="B3531" s="45" t="s">
        <v>7441</v>
      </c>
      <c r="C3531" s="110" t="s">
        <v>6</v>
      </c>
      <c r="D3531" s="45" t="s">
        <v>7442</v>
      </c>
      <c r="E3531" s="111" t="s">
        <v>59</v>
      </c>
      <c r="F3531" s="111">
        <v>0</v>
      </c>
      <c r="G3531" s="111">
        <v>3</v>
      </c>
      <c r="H3531" s="110" t="s">
        <v>344</v>
      </c>
      <c r="I3531" s="176" t="s">
        <v>11389</v>
      </c>
      <c r="J3531" s="176" t="s">
        <v>11389</v>
      </c>
      <c r="K3531" s="176" t="s">
        <v>11388</v>
      </c>
      <c r="L3531" s="111">
        <v>14</v>
      </c>
      <c r="M3531" s="116">
        <v>42779</v>
      </c>
      <c r="N3531" s="106" t="s">
        <v>9962</v>
      </c>
      <c r="O3531" s="110"/>
      <c r="P3531"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&lt;tr&gt;&lt;td&gt;63405-2890&lt;/td&gt;&lt;td&gt;Pavement markings, type H&lt;/td&gt;&lt;td&gt;Each&lt;/td&gt;&lt;td&gt;PAVEMENT MARKINGS, TYPE H&lt;/td&gt;&lt;td&gt;EACH&lt;/td&gt;&lt;td&gt;0&lt;/td&gt;&lt;td&gt;3&lt;/td&gt;&lt;td&gt;N&lt;/td&gt;&lt;td&gt;2/13/2017&lt;/td&gt;&lt;td&gt;&lt;/td&gt;&lt;/tr&gt;</v>
      </c>
      <c r="Q3531" s="106" t="str">
        <f>IF(PayItems[[#This Row],[Date Added / Modified]]&gt;0,TEXT(PayItems[[#This Row],[Date Added / Modified]],"m/d/yyy"),"")</f>
        <v>2/13/2017</v>
      </c>
    </row>
    <row r="3532" spans="1:17" x14ac:dyDescent="0.2">
      <c r="A3532" s="6" t="s">
        <v>7594</v>
      </c>
      <c r="B3532" s="8" t="s">
        <v>7595</v>
      </c>
      <c r="C3532" s="6" t="s">
        <v>6</v>
      </c>
      <c r="D3532" s="8" t="s">
        <v>7596</v>
      </c>
      <c r="E3532" s="8" t="s">
        <v>59</v>
      </c>
      <c r="F3532" s="8">
        <v>0</v>
      </c>
      <c r="G3532" s="8">
        <v>3</v>
      </c>
      <c r="H3532" s="6" t="s">
        <v>344</v>
      </c>
      <c r="I3532" s="176" t="s">
        <v>11389</v>
      </c>
      <c r="J3532" s="176" t="s">
        <v>11389</v>
      </c>
      <c r="K3532" s="176" t="s">
        <v>11388</v>
      </c>
      <c r="L3532" s="8">
        <v>14</v>
      </c>
      <c r="M3532" s="116"/>
      <c r="P35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&lt;tr&gt;&lt;td&gt;63405-2900&lt;/td&gt;&lt;td&gt;Pavement markings, type H, turn arrow&lt;/td&gt;&lt;td&gt;Each&lt;/td&gt;&lt;td&gt;PAVEMENT MARKINGS, TYPE H, TURN ARROW&lt;/td&gt;&lt;td&gt;EACH&lt;/td&gt;&lt;td&gt;0&lt;/td&gt;&lt;td&gt;3&lt;/td&gt;&lt;td&gt;N&lt;/td&gt;&lt;td&gt; &lt;/td&gt;&lt;td&gt;&lt;/td&gt;&lt;/tr&gt;</v>
      </c>
      <c r="Q3532" s="106" t="str">
        <f>IF(PayItems[[#This Row],[Date Added / Modified]]&gt;0,TEXT(PayItems[[#This Row],[Date Added / Modified]],"m/d/yyy"),"")</f>
        <v/>
      </c>
    </row>
    <row r="3533" spans="1:17" x14ac:dyDescent="0.2">
      <c r="A3533" s="6" t="s">
        <v>7597</v>
      </c>
      <c r="B3533" s="8" t="s">
        <v>7598</v>
      </c>
      <c r="C3533" s="6" t="s">
        <v>6</v>
      </c>
      <c r="D3533" s="8" t="s">
        <v>7599</v>
      </c>
      <c r="E3533" s="8" t="s">
        <v>59</v>
      </c>
      <c r="F3533" s="8">
        <v>0</v>
      </c>
      <c r="G3533" s="8">
        <v>3</v>
      </c>
      <c r="H3533" s="6" t="s">
        <v>344</v>
      </c>
      <c r="I3533" s="176" t="s">
        <v>11389</v>
      </c>
      <c r="J3533" s="176" t="s">
        <v>11389</v>
      </c>
      <c r="K3533" s="176" t="s">
        <v>11388</v>
      </c>
      <c r="L3533" s="8">
        <v>14</v>
      </c>
      <c r="M3533" s="116"/>
      <c r="P35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&lt;tr&gt;&lt;td&gt;63405-2950&lt;/td&gt;&lt;td&gt;Pavement markings, type H, straight arrow&lt;/td&gt;&lt;td&gt;Each&lt;/td&gt;&lt;td&gt;PAVEMENT MARKINGS, TYPE H, STRAIGHT ARROW&lt;/td&gt;&lt;td&gt;EACH&lt;/td&gt;&lt;td&gt;0&lt;/td&gt;&lt;td&gt;3&lt;/td&gt;&lt;td&gt;N&lt;/td&gt;&lt;td&gt; &lt;/td&gt;&lt;td&gt;&lt;/td&gt;&lt;/tr&gt;</v>
      </c>
      <c r="Q3533" s="106" t="str">
        <f>IF(PayItems[[#This Row],[Date Added / Modified]]&gt;0,TEXT(PayItems[[#This Row],[Date Added / Modified]],"m/d/yyy"),"")</f>
        <v/>
      </c>
    </row>
    <row r="3534" spans="1:17" x14ac:dyDescent="0.2">
      <c r="A3534" s="6" t="s">
        <v>7600</v>
      </c>
      <c r="B3534" s="8" t="s">
        <v>7601</v>
      </c>
      <c r="C3534" s="6" t="s">
        <v>6</v>
      </c>
      <c r="D3534" s="8" t="s">
        <v>7602</v>
      </c>
      <c r="E3534" s="8" t="s">
        <v>59</v>
      </c>
      <c r="F3534" s="8">
        <v>0</v>
      </c>
      <c r="G3534" s="8">
        <v>3</v>
      </c>
      <c r="H3534" s="6" t="s">
        <v>344</v>
      </c>
      <c r="I3534" s="176" t="s">
        <v>11389</v>
      </c>
      <c r="J3534" s="176" t="s">
        <v>11389</v>
      </c>
      <c r="K3534" s="176" t="s">
        <v>11388</v>
      </c>
      <c r="L3534" s="8">
        <v>14</v>
      </c>
      <c r="M3534" s="116"/>
      <c r="P35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&lt;tr&gt;&lt;td&gt;63405-3000&lt;/td&gt;&lt;td&gt;Pavement markings, type H, straight/turn arrow combination&lt;/td&gt;&lt;td&gt;Each&lt;/td&gt;&lt;td&gt;PAVEMENT MARKINGS, TYPE H, STRAIGHT/TURN ARROW COMBINATION&lt;/td&gt;&lt;td&gt;EACH&lt;/td&gt;&lt;td&gt;0&lt;/td&gt;&lt;td&gt;3&lt;/td&gt;&lt;td&gt;N&lt;/td&gt;&lt;td&gt; &lt;/td&gt;&lt;td&gt;&lt;/td&gt;&lt;/tr&gt;</v>
      </c>
      <c r="Q3534" s="106" t="str">
        <f>IF(PayItems[[#This Row],[Date Added / Modified]]&gt;0,TEXT(PayItems[[#This Row],[Date Added / Modified]],"m/d/yyy"),"")</f>
        <v/>
      </c>
    </row>
    <row r="3535" spans="1:17" x14ac:dyDescent="0.2">
      <c r="A3535" s="6" t="s">
        <v>7603</v>
      </c>
      <c r="B3535" s="8" t="s">
        <v>7604</v>
      </c>
      <c r="C3535" s="6" t="s">
        <v>6</v>
      </c>
      <c r="D3535" s="8" t="s">
        <v>7605</v>
      </c>
      <c r="E3535" s="8" t="s">
        <v>59</v>
      </c>
      <c r="F3535" s="8">
        <v>0</v>
      </c>
      <c r="G3535" s="8">
        <v>3</v>
      </c>
      <c r="H3535" s="6" t="s">
        <v>344</v>
      </c>
      <c r="I3535" s="176" t="s">
        <v>11389</v>
      </c>
      <c r="J3535" s="176" t="s">
        <v>11389</v>
      </c>
      <c r="K3535" s="176" t="s">
        <v>11388</v>
      </c>
      <c r="L3535" s="8">
        <v>14</v>
      </c>
      <c r="M3535" s="116"/>
      <c r="P35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&lt;tr&gt;&lt;td&gt;63405-3050&lt;/td&gt;&lt;td&gt;Pavement markings, type H, "ONLY" word message&lt;/td&gt;&lt;td&gt;Each&lt;/td&gt;&lt;td&gt;PAVEMENT MARKINGS, TYPE H, "ONLY" WORD MESSAGE&lt;/td&gt;&lt;td&gt;EACH&lt;/td&gt;&lt;td&gt;0&lt;/td&gt;&lt;td&gt;3&lt;/td&gt;&lt;td&gt;N&lt;/td&gt;&lt;td&gt; &lt;/td&gt;&lt;td&gt;&lt;/td&gt;&lt;/tr&gt;</v>
      </c>
      <c r="Q3535" s="106" t="str">
        <f>IF(PayItems[[#This Row],[Date Added / Modified]]&gt;0,TEXT(PayItems[[#This Row],[Date Added / Modified]],"m/d/yyy"),"")</f>
        <v/>
      </c>
    </row>
    <row r="3536" spans="1:17" x14ac:dyDescent="0.2">
      <c r="A3536" s="6" t="s">
        <v>7606</v>
      </c>
      <c r="B3536" s="8" t="s">
        <v>7607</v>
      </c>
      <c r="C3536" s="6" t="s">
        <v>6</v>
      </c>
      <c r="D3536" s="8" t="s">
        <v>7608</v>
      </c>
      <c r="E3536" s="8" t="s">
        <v>59</v>
      </c>
      <c r="F3536" s="8">
        <v>0</v>
      </c>
      <c r="G3536" s="8">
        <v>3</v>
      </c>
      <c r="H3536" s="6" t="s">
        <v>344</v>
      </c>
      <c r="I3536" s="176" t="s">
        <v>11389</v>
      </c>
      <c r="J3536" s="176" t="s">
        <v>11389</v>
      </c>
      <c r="K3536" s="176" t="s">
        <v>11388</v>
      </c>
      <c r="L3536" s="8">
        <v>14</v>
      </c>
      <c r="M3536" s="116"/>
      <c r="P35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&lt;tr&gt;&lt;td&gt;63405-3100&lt;/td&gt;&lt;td&gt;Pavement markings, type H, "STOP" word message&lt;/td&gt;&lt;td&gt;Each&lt;/td&gt;&lt;td&gt;PAVEMENT MARKINGS, TYPE H, "STOP" WORD MESSAGE&lt;/td&gt;&lt;td&gt;EACH&lt;/td&gt;&lt;td&gt;0&lt;/td&gt;&lt;td&gt;3&lt;/td&gt;&lt;td&gt;N&lt;/td&gt;&lt;td&gt; &lt;/td&gt;&lt;td&gt;&lt;/td&gt;&lt;/tr&gt;</v>
      </c>
      <c r="Q3536" s="106" t="str">
        <f>IF(PayItems[[#This Row],[Date Added / Modified]]&gt;0,TEXT(PayItems[[#This Row],[Date Added / Modified]],"m/d/yyy"),"")</f>
        <v/>
      </c>
    </row>
    <row r="3537" spans="1:17" x14ac:dyDescent="0.2">
      <c r="A3537" s="6" t="s">
        <v>7609</v>
      </c>
      <c r="B3537" s="8" t="s">
        <v>7610</v>
      </c>
      <c r="C3537" s="6" t="s">
        <v>6</v>
      </c>
      <c r="D3537" s="8" t="s">
        <v>7611</v>
      </c>
      <c r="E3537" s="8" t="s">
        <v>59</v>
      </c>
      <c r="F3537" s="8">
        <v>0</v>
      </c>
      <c r="G3537" s="8">
        <v>3</v>
      </c>
      <c r="H3537" s="6" t="s">
        <v>344</v>
      </c>
      <c r="I3537" s="176" t="s">
        <v>11389</v>
      </c>
      <c r="J3537" s="176" t="s">
        <v>11389</v>
      </c>
      <c r="K3537" s="176" t="s">
        <v>11388</v>
      </c>
      <c r="L3537" s="8">
        <v>14</v>
      </c>
      <c r="M3537" s="116"/>
      <c r="P35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&lt;tr&gt;&lt;td&gt;63405-3150&lt;/td&gt;&lt;td&gt;Pavement markings, type H, "SCHOOL" word message&lt;/td&gt;&lt;td&gt;Each&lt;/td&gt;&lt;td&gt;PAVEMENT MARKINGS, TYPE H, "SCHOOL" WORD MESSAGE&lt;/td&gt;&lt;td&gt;EACH&lt;/td&gt;&lt;td&gt;0&lt;/td&gt;&lt;td&gt;3&lt;/td&gt;&lt;td&gt;N&lt;/td&gt;&lt;td&gt; &lt;/td&gt;&lt;td&gt;&lt;/td&gt;&lt;/tr&gt;</v>
      </c>
      <c r="Q3537" s="106" t="str">
        <f>IF(PayItems[[#This Row],[Date Added / Modified]]&gt;0,TEXT(PayItems[[#This Row],[Date Added / Modified]],"m/d/yyy"),"")</f>
        <v/>
      </c>
    </row>
    <row r="3538" spans="1:17" x14ac:dyDescent="0.2">
      <c r="A3538" s="6" t="s">
        <v>7612</v>
      </c>
      <c r="B3538" s="8" t="s">
        <v>7613</v>
      </c>
      <c r="C3538" s="6" t="s">
        <v>6</v>
      </c>
      <c r="D3538" s="8" t="s">
        <v>7614</v>
      </c>
      <c r="E3538" s="8" t="s">
        <v>59</v>
      </c>
      <c r="F3538" s="8">
        <v>0</v>
      </c>
      <c r="G3538" s="8">
        <v>3</v>
      </c>
      <c r="H3538" s="6" t="s">
        <v>344</v>
      </c>
      <c r="I3538" s="176" t="s">
        <v>11389</v>
      </c>
      <c r="J3538" s="176" t="s">
        <v>11389</v>
      </c>
      <c r="K3538" s="176" t="s">
        <v>11388</v>
      </c>
      <c r="L3538" s="8">
        <v>14</v>
      </c>
      <c r="M3538" s="116"/>
      <c r="P35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&lt;tr&gt;&lt;td&gt;63405-3200&lt;/td&gt;&lt;td&gt;Pavement markings, type H, railroad symbol&lt;/td&gt;&lt;td&gt;Each&lt;/td&gt;&lt;td&gt;PAVEMENT MARKINGS, TYPE H, RAILROAD SYMBOL&lt;/td&gt;&lt;td&gt;EACH&lt;/td&gt;&lt;td&gt;0&lt;/td&gt;&lt;td&gt;3&lt;/td&gt;&lt;td&gt;N&lt;/td&gt;&lt;td&gt; &lt;/td&gt;&lt;td&gt;&lt;/td&gt;&lt;/tr&gt;</v>
      </c>
      <c r="Q3538" s="106" t="str">
        <f>IF(PayItems[[#This Row],[Date Added / Modified]]&gt;0,TEXT(PayItems[[#This Row],[Date Added / Modified]],"m/d/yyy"),"")</f>
        <v/>
      </c>
    </row>
    <row r="3539" spans="1:17" x14ac:dyDescent="0.2">
      <c r="A3539" s="6" t="s">
        <v>7615</v>
      </c>
      <c r="B3539" s="8" t="s">
        <v>7616</v>
      </c>
      <c r="C3539" s="6" t="s">
        <v>6</v>
      </c>
      <c r="D3539" s="8" t="s">
        <v>7617</v>
      </c>
      <c r="E3539" s="8" t="s">
        <v>59</v>
      </c>
      <c r="F3539" s="8">
        <v>0</v>
      </c>
      <c r="G3539" s="8">
        <v>3</v>
      </c>
      <c r="H3539" s="6" t="s">
        <v>344</v>
      </c>
      <c r="I3539" s="176" t="s">
        <v>11389</v>
      </c>
      <c r="J3539" s="176" t="s">
        <v>11389</v>
      </c>
      <c r="K3539" s="176" t="s">
        <v>11388</v>
      </c>
      <c r="L3539" s="8">
        <v>14</v>
      </c>
      <c r="M3539" s="116"/>
      <c r="P35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&lt;tr&gt;&lt;td&gt;63405-3250&lt;/td&gt;&lt;td&gt;Pavement markings, type H, accessibility symbol&lt;/td&gt;&lt;td&gt;Each&lt;/td&gt;&lt;td&gt;PAVEMENT MARKINGS, TYPE H, ACCESSIBILITY SYMBOL&lt;/td&gt;&lt;td&gt;EACH&lt;/td&gt;&lt;td&gt;0&lt;/td&gt;&lt;td&gt;3&lt;/td&gt;&lt;td&gt;N&lt;/td&gt;&lt;td&gt; &lt;/td&gt;&lt;td&gt;&lt;/td&gt;&lt;/tr&gt;</v>
      </c>
      <c r="Q3539" s="106" t="str">
        <f>IF(PayItems[[#This Row],[Date Added / Modified]]&gt;0,TEXT(PayItems[[#This Row],[Date Added / Modified]],"m/d/yyy"),"")</f>
        <v/>
      </c>
    </row>
    <row r="3540" spans="1:17" x14ac:dyDescent="0.2">
      <c r="A3540" s="6" t="s">
        <v>7618</v>
      </c>
      <c r="B3540" s="8" t="s">
        <v>7619</v>
      </c>
      <c r="C3540" s="6" t="s">
        <v>6</v>
      </c>
      <c r="D3540" s="8" t="s">
        <v>7620</v>
      </c>
      <c r="E3540" s="8" t="s">
        <v>59</v>
      </c>
      <c r="F3540" s="8">
        <v>0</v>
      </c>
      <c r="G3540" s="8">
        <v>3</v>
      </c>
      <c r="H3540" s="6" t="s">
        <v>344</v>
      </c>
      <c r="I3540" s="176" t="s">
        <v>11389</v>
      </c>
      <c r="J3540" s="176" t="s">
        <v>11389</v>
      </c>
      <c r="K3540" s="176" t="s">
        <v>11388</v>
      </c>
      <c r="L3540" s="8">
        <v>14</v>
      </c>
      <c r="M3540" s="116"/>
      <c r="P35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&lt;tr&gt;&lt;td&gt;63405-3300&lt;/td&gt;&lt;td&gt;Pavement markings, type I, turn arrow&lt;/td&gt;&lt;td&gt;Each&lt;/td&gt;&lt;td&gt;PAVEMENT MARKINGS, TYPE I, TURN ARROW&lt;/td&gt;&lt;td&gt;EACH&lt;/td&gt;&lt;td&gt;0&lt;/td&gt;&lt;td&gt;3&lt;/td&gt;&lt;td&gt;N&lt;/td&gt;&lt;td&gt; &lt;/td&gt;&lt;td&gt;&lt;/td&gt;&lt;/tr&gt;</v>
      </c>
      <c r="Q3540" s="106" t="str">
        <f>IF(PayItems[[#This Row],[Date Added / Modified]]&gt;0,TEXT(PayItems[[#This Row],[Date Added / Modified]],"m/d/yyy"),"")</f>
        <v/>
      </c>
    </row>
    <row r="3541" spans="1:17" x14ac:dyDescent="0.2">
      <c r="A3541" s="6" t="s">
        <v>7621</v>
      </c>
      <c r="B3541" s="8" t="s">
        <v>7622</v>
      </c>
      <c r="C3541" s="6" t="s">
        <v>6</v>
      </c>
      <c r="D3541" s="8" t="s">
        <v>7623</v>
      </c>
      <c r="E3541" s="8" t="s">
        <v>59</v>
      </c>
      <c r="F3541" s="8">
        <v>0</v>
      </c>
      <c r="G3541" s="8">
        <v>3</v>
      </c>
      <c r="H3541" s="6" t="s">
        <v>344</v>
      </c>
      <c r="I3541" s="176" t="s">
        <v>11389</v>
      </c>
      <c r="J3541" s="176" t="s">
        <v>11389</v>
      </c>
      <c r="K3541" s="176" t="s">
        <v>11388</v>
      </c>
      <c r="L3541" s="8">
        <v>14</v>
      </c>
      <c r="M3541" s="116"/>
      <c r="P35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&lt;tr&gt;&lt;td&gt;63405-3350&lt;/td&gt;&lt;td&gt;Pavement markings, type I, straight arrow&lt;/td&gt;&lt;td&gt;Each&lt;/td&gt;&lt;td&gt;PAVEMENT MARKINGS, TYPE I, STRAIGHT ARROW&lt;/td&gt;&lt;td&gt;EACH&lt;/td&gt;&lt;td&gt;0&lt;/td&gt;&lt;td&gt;3&lt;/td&gt;&lt;td&gt;N&lt;/td&gt;&lt;td&gt; &lt;/td&gt;&lt;td&gt;&lt;/td&gt;&lt;/tr&gt;</v>
      </c>
      <c r="Q3541" s="106" t="str">
        <f>IF(PayItems[[#This Row],[Date Added / Modified]]&gt;0,TEXT(PayItems[[#This Row],[Date Added / Modified]],"m/d/yyy"),"")</f>
        <v/>
      </c>
    </row>
    <row r="3542" spans="1:17" x14ac:dyDescent="0.2">
      <c r="A3542" s="6" t="s">
        <v>7624</v>
      </c>
      <c r="B3542" s="8" t="s">
        <v>7625</v>
      </c>
      <c r="C3542" s="6" t="s">
        <v>6</v>
      </c>
      <c r="D3542" s="8" t="s">
        <v>7626</v>
      </c>
      <c r="E3542" s="8" t="s">
        <v>59</v>
      </c>
      <c r="F3542" s="8">
        <v>0</v>
      </c>
      <c r="G3542" s="8">
        <v>3</v>
      </c>
      <c r="H3542" s="6" t="s">
        <v>344</v>
      </c>
      <c r="I3542" s="176" t="s">
        <v>11389</v>
      </c>
      <c r="J3542" s="176" t="s">
        <v>11389</v>
      </c>
      <c r="K3542" s="176" t="s">
        <v>11388</v>
      </c>
      <c r="L3542" s="8">
        <v>14</v>
      </c>
      <c r="M3542" s="116"/>
      <c r="P35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&lt;tr&gt;&lt;td&gt;63405-3400&lt;/td&gt;&lt;td&gt;Pavement markings, type I, straight/turn arrow combination&lt;/td&gt;&lt;td&gt;Each&lt;/td&gt;&lt;td&gt;PAVEMENT MARKINGS, TYPE I, STRAIGHT/TURN ARROW COMBINATION&lt;/td&gt;&lt;td&gt;EACH&lt;/td&gt;&lt;td&gt;0&lt;/td&gt;&lt;td&gt;3&lt;/td&gt;&lt;td&gt;N&lt;/td&gt;&lt;td&gt; &lt;/td&gt;&lt;td&gt;&lt;/td&gt;&lt;/tr&gt;</v>
      </c>
      <c r="Q3542" s="106" t="str">
        <f>IF(PayItems[[#This Row],[Date Added / Modified]]&gt;0,TEXT(PayItems[[#This Row],[Date Added / Modified]],"m/d/yyy"),"")</f>
        <v/>
      </c>
    </row>
    <row r="3543" spans="1:17" x14ac:dyDescent="0.2">
      <c r="A3543" s="6" t="s">
        <v>7627</v>
      </c>
      <c r="B3543" s="8" t="s">
        <v>7628</v>
      </c>
      <c r="C3543" s="6" t="s">
        <v>6</v>
      </c>
      <c r="D3543" s="8" t="s">
        <v>7629</v>
      </c>
      <c r="E3543" s="8" t="s">
        <v>59</v>
      </c>
      <c r="F3543" s="8">
        <v>0</v>
      </c>
      <c r="G3543" s="8">
        <v>3</v>
      </c>
      <c r="H3543" s="6" t="s">
        <v>344</v>
      </c>
      <c r="I3543" s="176" t="s">
        <v>11389</v>
      </c>
      <c r="J3543" s="176" t="s">
        <v>11389</v>
      </c>
      <c r="K3543" s="176" t="s">
        <v>11388</v>
      </c>
      <c r="L3543" s="8">
        <v>14</v>
      </c>
      <c r="M3543" s="116"/>
      <c r="P35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&lt;tr&gt;&lt;td&gt;63405-3450&lt;/td&gt;&lt;td&gt;Pavement markings, type I, "ONLY" word message&lt;/td&gt;&lt;td&gt;Each&lt;/td&gt;&lt;td&gt;PAVEMENT MARKINGS, TYPE I, "ONLY" WORD MESSAGE&lt;/td&gt;&lt;td&gt;EACH&lt;/td&gt;&lt;td&gt;0&lt;/td&gt;&lt;td&gt;3&lt;/td&gt;&lt;td&gt;N&lt;/td&gt;&lt;td&gt; &lt;/td&gt;&lt;td&gt;&lt;/td&gt;&lt;/tr&gt;</v>
      </c>
      <c r="Q3543" s="106" t="str">
        <f>IF(PayItems[[#This Row],[Date Added / Modified]]&gt;0,TEXT(PayItems[[#This Row],[Date Added / Modified]],"m/d/yyy"),"")</f>
        <v/>
      </c>
    </row>
    <row r="3544" spans="1:17" x14ac:dyDescent="0.2">
      <c r="A3544" s="6" t="s">
        <v>7630</v>
      </c>
      <c r="B3544" s="8" t="s">
        <v>7631</v>
      </c>
      <c r="C3544" s="6" t="s">
        <v>6</v>
      </c>
      <c r="D3544" s="8" t="s">
        <v>7632</v>
      </c>
      <c r="E3544" s="8" t="s">
        <v>59</v>
      </c>
      <c r="F3544" s="8">
        <v>0</v>
      </c>
      <c r="G3544" s="8">
        <v>3</v>
      </c>
      <c r="H3544" s="6" t="s">
        <v>344</v>
      </c>
      <c r="I3544" s="176" t="s">
        <v>11389</v>
      </c>
      <c r="J3544" s="176" t="s">
        <v>11389</v>
      </c>
      <c r="K3544" s="176" t="s">
        <v>11388</v>
      </c>
      <c r="L3544" s="8">
        <v>14</v>
      </c>
      <c r="M3544" s="116"/>
      <c r="P35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&lt;tr&gt;&lt;td&gt;63405-3500&lt;/td&gt;&lt;td&gt;Pavement markings, type I, "STOP" word message&lt;/td&gt;&lt;td&gt;Each&lt;/td&gt;&lt;td&gt;PAVEMENT MARKINGS, TYPE I, "STOP" WORD MESSAGE&lt;/td&gt;&lt;td&gt;EACH&lt;/td&gt;&lt;td&gt;0&lt;/td&gt;&lt;td&gt;3&lt;/td&gt;&lt;td&gt;N&lt;/td&gt;&lt;td&gt; &lt;/td&gt;&lt;td&gt;&lt;/td&gt;&lt;/tr&gt;</v>
      </c>
      <c r="Q3544" s="106" t="str">
        <f>IF(PayItems[[#This Row],[Date Added / Modified]]&gt;0,TEXT(PayItems[[#This Row],[Date Added / Modified]],"m/d/yyy"),"")</f>
        <v/>
      </c>
    </row>
    <row r="3545" spans="1:17" x14ac:dyDescent="0.2">
      <c r="A3545" s="6" t="s">
        <v>7633</v>
      </c>
      <c r="B3545" s="8" t="s">
        <v>7634</v>
      </c>
      <c r="C3545" s="6" t="s">
        <v>6</v>
      </c>
      <c r="D3545" s="8" t="s">
        <v>7635</v>
      </c>
      <c r="E3545" s="8" t="s">
        <v>59</v>
      </c>
      <c r="F3545" s="8">
        <v>0</v>
      </c>
      <c r="G3545" s="8">
        <v>3</v>
      </c>
      <c r="H3545" s="6" t="s">
        <v>344</v>
      </c>
      <c r="I3545" s="176" t="s">
        <v>11389</v>
      </c>
      <c r="J3545" s="176" t="s">
        <v>11389</v>
      </c>
      <c r="K3545" s="176" t="s">
        <v>11388</v>
      </c>
      <c r="L3545" s="8">
        <v>14</v>
      </c>
      <c r="M3545" s="116"/>
      <c r="P35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&lt;tr&gt;&lt;td&gt;63405-3550&lt;/td&gt;&lt;td&gt;Pavement markings, type I, "SCHOOL" word message&lt;/td&gt;&lt;td&gt;Each&lt;/td&gt;&lt;td&gt;PAVEMENT MARKINGS, TYPE I, "SCHOOL" WORD MESSAGE&lt;/td&gt;&lt;td&gt;EACH&lt;/td&gt;&lt;td&gt;0&lt;/td&gt;&lt;td&gt;3&lt;/td&gt;&lt;td&gt;N&lt;/td&gt;&lt;td&gt; &lt;/td&gt;&lt;td&gt;&lt;/td&gt;&lt;/tr&gt;</v>
      </c>
      <c r="Q3545" s="106" t="str">
        <f>IF(PayItems[[#This Row],[Date Added / Modified]]&gt;0,TEXT(PayItems[[#This Row],[Date Added / Modified]],"m/d/yyy"),"")</f>
        <v/>
      </c>
    </row>
    <row r="3546" spans="1:17" x14ac:dyDescent="0.2">
      <c r="A3546" s="6" t="s">
        <v>7636</v>
      </c>
      <c r="B3546" s="8" t="s">
        <v>7637</v>
      </c>
      <c r="C3546" s="6" t="s">
        <v>6</v>
      </c>
      <c r="D3546" s="8" t="s">
        <v>7638</v>
      </c>
      <c r="E3546" s="8" t="s">
        <v>59</v>
      </c>
      <c r="F3546" s="8">
        <v>0</v>
      </c>
      <c r="G3546" s="8">
        <v>3</v>
      </c>
      <c r="H3546" s="6" t="s">
        <v>344</v>
      </c>
      <c r="I3546" s="176" t="s">
        <v>11389</v>
      </c>
      <c r="J3546" s="176" t="s">
        <v>11389</v>
      </c>
      <c r="K3546" s="176" t="s">
        <v>11388</v>
      </c>
      <c r="L3546" s="8">
        <v>14</v>
      </c>
      <c r="M3546" s="116"/>
      <c r="P35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&lt;tr&gt;&lt;td&gt;63405-3600&lt;/td&gt;&lt;td&gt;Pavement markings, type I, railroad symbol&lt;/td&gt;&lt;td&gt;Each&lt;/td&gt;&lt;td&gt;PAVEMENT MARKINGS, TYPE I, RAILROAD SYMBOL&lt;/td&gt;&lt;td&gt;EACH&lt;/td&gt;&lt;td&gt;0&lt;/td&gt;&lt;td&gt;3&lt;/td&gt;&lt;td&gt;N&lt;/td&gt;&lt;td&gt; &lt;/td&gt;&lt;td&gt;&lt;/td&gt;&lt;/tr&gt;</v>
      </c>
      <c r="Q3546" s="106" t="str">
        <f>IF(PayItems[[#This Row],[Date Added / Modified]]&gt;0,TEXT(PayItems[[#This Row],[Date Added / Modified]],"m/d/yyy"),"")</f>
        <v/>
      </c>
    </row>
    <row r="3547" spans="1:17" x14ac:dyDescent="0.2">
      <c r="A3547" s="6" t="s">
        <v>7639</v>
      </c>
      <c r="B3547" s="8" t="s">
        <v>7640</v>
      </c>
      <c r="C3547" s="6" t="s">
        <v>6</v>
      </c>
      <c r="D3547" s="8" t="s">
        <v>7641</v>
      </c>
      <c r="E3547" s="8" t="s">
        <v>59</v>
      </c>
      <c r="F3547" s="8">
        <v>0</v>
      </c>
      <c r="G3547" s="8">
        <v>3</v>
      </c>
      <c r="H3547" s="6" t="s">
        <v>344</v>
      </c>
      <c r="I3547" s="176" t="s">
        <v>11389</v>
      </c>
      <c r="J3547" s="176" t="s">
        <v>11389</v>
      </c>
      <c r="K3547" s="176" t="s">
        <v>11388</v>
      </c>
      <c r="L3547" s="8">
        <v>14</v>
      </c>
      <c r="M3547" s="116"/>
      <c r="P35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&lt;tr&gt;&lt;td&gt;63405-3650&lt;/td&gt;&lt;td&gt;Pavement markings, type I, accessibility symbol&lt;/td&gt;&lt;td&gt;Each&lt;/td&gt;&lt;td&gt;PAVEMENT MARKINGS, TYPE I, ACCESSIBILITY SYMBOL&lt;/td&gt;&lt;td&gt;EACH&lt;/td&gt;&lt;td&gt;0&lt;/td&gt;&lt;td&gt;3&lt;/td&gt;&lt;td&gt;N&lt;/td&gt;&lt;td&gt; &lt;/td&gt;&lt;td&gt;&lt;/td&gt;&lt;/tr&gt;</v>
      </c>
      <c r="Q3547" s="106" t="str">
        <f>IF(PayItems[[#This Row],[Date Added / Modified]]&gt;0,TEXT(PayItems[[#This Row],[Date Added / Modified]],"m/d/yyy"),"")</f>
        <v/>
      </c>
    </row>
    <row r="3548" spans="1:17" x14ac:dyDescent="0.2">
      <c r="A3548" s="6" t="s">
        <v>7642</v>
      </c>
      <c r="B3548" s="8" t="s">
        <v>7643</v>
      </c>
      <c r="C3548" s="6" t="s">
        <v>6</v>
      </c>
      <c r="D3548" s="8" t="s">
        <v>7644</v>
      </c>
      <c r="E3548" s="8" t="s">
        <v>59</v>
      </c>
      <c r="F3548" s="8">
        <v>0</v>
      </c>
      <c r="G3548" s="8">
        <v>3</v>
      </c>
      <c r="H3548" s="6" t="s">
        <v>344</v>
      </c>
      <c r="I3548" s="176" t="s">
        <v>11389</v>
      </c>
      <c r="J3548" s="176" t="s">
        <v>11389</v>
      </c>
      <c r="K3548" s="176" t="s">
        <v>11388</v>
      </c>
      <c r="L3548" s="8">
        <v>14</v>
      </c>
      <c r="M3548" s="116"/>
      <c r="P35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&lt;tr&gt;&lt;td&gt;63405-3700&lt;/td&gt;&lt;td&gt;Pavement markings, type J, turn arrow&lt;/td&gt;&lt;td&gt;Each&lt;/td&gt;&lt;td&gt;PAVEMENT MARKINGS, TYPE J, TURN ARROW&lt;/td&gt;&lt;td&gt;EACH&lt;/td&gt;&lt;td&gt;0&lt;/td&gt;&lt;td&gt;3&lt;/td&gt;&lt;td&gt;N&lt;/td&gt;&lt;td&gt; &lt;/td&gt;&lt;td&gt;&lt;/td&gt;&lt;/tr&gt;</v>
      </c>
      <c r="Q3548" s="106" t="str">
        <f>IF(PayItems[[#This Row],[Date Added / Modified]]&gt;0,TEXT(PayItems[[#This Row],[Date Added / Modified]],"m/d/yyy"),"")</f>
        <v/>
      </c>
    </row>
    <row r="3549" spans="1:17" x14ac:dyDescent="0.2">
      <c r="A3549" s="6" t="s">
        <v>7645</v>
      </c>
      <c r="B3549" s="8" t="s">
        <v>7646</v>
      </c>
      <c r="C3549" s="6" t="s">
        <v>6</v>
      </c>
      <c r="D3549" s="8" t="s">
        <v>7647</v>
      </c>
      <c r="E3549" s="8" t="s">
        <v>59</v>
      </c>
      <c r="F3549" s="8">
        <v>0</v>
      </c>
      <c r="G3549" s="8">
        <v>3</v>
      </c>
      <c r="H3549" s="6" t="s">
        <v>344</v>
      </c>
      <c r="I3549" s="176" t="s">
        <v>11389</v>
      </c>
      <c r="J3549" s="176" t="s">
        <v>11389</v>
      </c>
      <c r="K3549" s="176" t="s">
        <v>11388</v>
      </c>
      <c r="L3549" s="8">
        <v>14</v>
      </c>
      <c r="M3549" s="116"/>
      <c r="P35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&lt;tr&gt;&lt;td&gt;63405-3750&lt;/td&gt;&lt;td&gt;Pavement markings, type J, straight arrow&lt;/td&gt;&lt;td&gt;Each&lt;/td&gt;&lt;td&gt;PAVEMENT MARKINGS, TYPE J, STRAIGHT ARROW&lt;/td&gt;&lt;td&gt;EACH&lt;/td&gt;&lt;td&gt;0&lt;/td&gt;&lt;td&gt;3&lt;/td&gt;&lt;td&gt;N&lt;/td&gt;&lt;td&gt; &lt;/td&gt;&lt;td&gt;&lt;/td&gt;&lt;/tr&gt;</v>
      </c>
      <c r="Q3549" s="106" t="str">
        <f>IF(PayItems[[#This Row],[Date Added / Modified]]&gt;0,TEXT(PayItems[[#This Row],[Date Added / Modified]],"m/d/yyy"),"")</f>
        <v/>
      </c>
    </row>
    <row r="3550" spans="1:17" x14ac:dyDescent="0.2">
      <c r="A3550" s="6" t="s">
        <v>7648</v>
      </c>
      <c r="B3550" s="8" t="s">
        <v>7649</v>
      </c>
      <c r="C3550" s="6" t="s">
        <v>6</v>
      </c>
      <c r="D3550" s="8" t="s">
        <v>7650</v>
      </c>
      <c r="E3550" s="8" t="s">
        <v>59</v>
      </c>
      <c r="F3550" s="8">
        <v>0</v>
      </c>
      <c r="G3550" s="8">
        <v>3</v>
      </c>
      <c r="H3550" s="6" t="s">
        <v>344</v>
      </c>
      <c r="I3550" s="176" t="s">
        <v>11389</v>
      </c>
      <c r="J3550" s="176" t="s">
        <v>11389</v>
      </c>
      <c r="K3550" s="176" t="s">
        <v>11388</v>
      </c>
      <c r="L3550" s="8">
        <v>14</v>
      </c>
      <c r="M3550" s="116"/>
      <c r="P35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&lt;tr&gt;&lt;td&gt;63405-3800&lt;/td&gt;&lt;td&gt;Pavement markings, type J, straight/turn arrow combination&lt;/td&gt;&lt;td&gt;Each&lt;/td&gt;&lt;td&gt;PAVEMENT MARKINGS, TYPE J, STRAIGHT/TURN ARROW COMBINATION&lt;/td&gt;&lt;td&gt;EACH&lt;/td&gt;&lt;td&gt;0&lt;/td&gt;&lt;td&gt;3&lt;/td&gt;&lt;td&gt;N&lt;/td&gt;&lt;td&gt; &lt;/td&gt;&lt;td&gt;&lt;/td&gt;&lt;/tr&gt;</v>
      </c>
      <c r="Q3550" s="106" t="str">
        <f>IF(PayItems[[#This Row],[Date Added / Modified]]&gt;0,TEXT(PayItems[[#This Row],[Date Added / Modified]],"m/d/yyy"),"")</f>
        <v/>
      </c>
    </row>
    <row r="3551" spans="1:17" x14ac:dyDescent="0.2">
      <c r="A3551" s="6" t="s">
        <v>7651</v>
      </c>
      <c r="B3551" s="8" t="s">
        <v>7652</v>
      </c>
      <c r="C3551" s="6" t="s">
        <v>6</v>
      </c>
      <c r="D3551" s="8" t="s">
        <v>7653</v>
      </c>
      <c r="E3551" s="8" t="s">
        <v>59</v>
      </c>
      <c r="F3551" s="8">
        <v>0</v>
      </c>
      <c r="G3551" s="8">
        <v>3</v>
      </c>
      <c r="H3551" s="6" t="s">
        <v>344</v>
      </c>
      <c r="I3551" s="176" t="s">
        <v>11389</v>
      </c>
      <c r="J3551" s="176" t="s">
        <v>11389</v>
      </c>
      <c r="K3551" s="176" t="s">
        <v>11388</v>
      </c>
      <c r="L3551" s="8">
        <v>14</v>
      </c>
      <c r="M3551" s="116"/>
      <c r="P35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&lt;tr&gt;&lt;td&gt;63405-3850&lt;/td&gt;&lt;td&gt;Pavement markings, type J, "ONLY" word message&lt;/td&gt;&lt;td&gt;Each&lt;/td&gt;&lt;td&gt;PAVEMENT MARKINGS, TYPE J, "ONLY" WORD MESSAGE&lt;/td&gt;&lt;td&gt;EACH&lt;/td&gt;&lt;td&gt;0&lt;/td&gt;&lt;td&gt;3&lt;/td&gt;&lt;td&gt;N&lt;/td&gt;&lt;td&gt; &lt;/td&gt;&lt;td&gt;&lt;/td&gt;&lt;/tr&gt;</v>
      </c>
      <c r="Q3551" s="106" t="str">
        <f>IF(PayItems[[#This Row],[Date Added / Modified]]&gt;0,TEXT(PayItems[[#This Row],[Date Added / Modified]],"m/d/yyy"),"")</f>
        <v/>
      </c>
    </row>
    <row r="3552" spans="1:17" x14ac:dyDescent="0.2">
      <c r="A3552" s="6" t="s">
        <v>7654</v>
      </c>
      <c r="B3552" s="8" t="s">
        <v>7655</v>
      </c>
      <c r="C3552" s="6" t="s">
        <v>6</v>
      </c>
      <c r="D3552" s="8" t="s">
        <v>7656</v>
      </c>
      <c r="E3552" s="8" t="s">
        <v>59</v>
      </c>
      <c r="F3552" s="8">
        <v>0</v>
      </c>
      <c r="G3552" s="8">
        <v>3</v>
      </c>
      <c r="H3552" s="6" t="s">
        <v>344</v>
      </c>
      <c r="I3552" s="176" t="s">
        <v>11389</v>
      </c>
      <c r="J3552" s="176" t="s">
        <v>11389</v>
      </c>
      <c r="K3552" s="176" t="s">
        <v>11388</v>
      </c>
      <c r="L3552" s="8">
        <v>14</v>
      </c>
      <c r="M3552" s="116"/>
      <c r="P35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&lt;tr&gt;&lt;td&gt;63405-3900&lt;/td&gt;&lt;td&gt;Pavement markings, type J, "STOP" word message&lt;/td&gt;&lt;td&gt;Each&lt;/td&gt;&lt;td&gt;PAVEMENT MARKINGS, TYPE J, "STOP" WORD MESSAGE&lt;/td&gt;&lt;td&gt;EACH&lt;/td&gt;&lt;td&gt;0&lt;/td&gt;&lt;td&gt;3&lt;/td&gt;&lt;td&gt;N&lt;/td&gt;&lt;td&gt; &lt;/td&gt;&lt;td&gt;&lt;/td&gt;&lt;/tr&gt;</v>
      </c>
      <c r="Q3552" s="106" t="str">
        <f>IF(PayItems[[#This Row],[Date Added / Modified]]&gt;0,TEXT(PayItems[[#This Row],[Date Added / Modified]],"m/d/yyy"),"")</f>
        <v/>
      </c>
    </row>
    <row r="3553" spans="1:17" x14ac:dyDescent="0.2">
      <c r="A3553" s="6" t="s">
        <v>7657</v>
      </c>
      <c r="B3553" s="8" t="s">
        <v>7658</v>
      </c>
      <c r="C3553" s="6" t="s">
        <v>6</v>
      </c>
      <c r="D3553" s="8" t="s">
        <v>7659</v>
      </c>
      <c r="E3553" s="8" t="s">
        <v>59</v>
      </c>
      <c r="F3553" s="8">
        <v>0</v>
      </c>
      <c r="G3553" s="8">
        <v>3</v>
      </c>
      <c r="H3553" s="6" t="s">
        <v>344</v>
      </c>
      <c r="I3553" s="176" t="s">
        <v>11389</v>
      </c>
      <c r="J3553" s="176" t="s">
        <v>11389</v>
      </c>
      <c r="K3553" s="176" t="s">
        <v>11388</v>
      </c>
      <c r="L3553" s="8">
        <v>14</v>
      </c>
      <c r="M3553" s="116"/>
      <c r="P35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&lt;tr&gt;&lt;td&gt;63405-3950&lt;/td&gt;&lt;td&gt;Pavement markings, type J, "SCHOOL" word message&lt;/td&gt;&lt;td&gt;Each&lt;/td&gt;&lt;td&gt;PAVEMENT MARKINGS, TYPE J, "SCHOOL" WORD MESSAGE&lt;/td&gt;&lt;td&gt;EACH&lt;/td&gt;&lt;td&gt;0&lt;/td&gt;&lt;td&gt;3&lt;/td&gt;&lt;td&gt;N&lt;/td&gt;&lt;td&gt; &lt;/td&gt;&lt;td&gt;&lt;/td&gt;&lt;/tr&gt;</v>
      </c>
      <c r="Q3553" s="106" t="str">
        <f>IF(PayItems[[#This Row],[Date Added / Modified]]&gt;0,TEXT(PayItems[[#This Row],[Date Added / Modified]],"m/d/yyy"),"")</f>
        <v/>
      </c>
    </row>
    <row r="3554" spans="1:17" x14ac:dyDescent="0.2">
      <c r="A3554" s="6" t="s">
        <v>7660</v>
      </c>
      <c r="B3554" s="8" t="s">
        <v>7661</v>
      </c>
      <c r="C3554" s="6" t="s">
        <v>6</v>
      </c>
      <c r="D3554" s="8" t="s">
        <v>7662</v>
      </c>
      <c r="E3554" s="8" t="s">
        <v>59</v>
      </c>
      <c r="F3554" s="8">
        <v>0</v>
      </c>
      <c r="G3554" s="8">
        <v>3</v>
      </c>
      <c r="H3554" s="6" t="s">
        <v>344</v>
      </c>
      <c r="I3554" s="176" t="s">
        <v>11389</v>
      </c>
      <c r="J3554" s="176" t="s">
        <v>11389</v>
      </c>
      <c r="K3554" s="176" t="s">
        <v>11388</v>
      </c>
      <c r="L3554" s="8">
        <v>14</v>
      </c>
      <c r="M3554" s="116"/>
      <c r="P35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&lt;tr&gt;&lt;td&gt;63405-4000&lt;/td&gt;&lt;td&gt;Pavement markings, type J, railroad symbol&lt;/td&gt;&lt;td&gt;Each&lt;/td&gt;&lt;td&gt;PAVEMENT MARKINGS, TYPE J, RAILROAD SYMBOL&lt;/td&gt;&lt;td&gt;EACH&lt;/td&gt;&lt;td&gt;0&lt;/td&gt;&lt;td&gt;3&lt;/td&gt;&lt;td&gt;N&lt;/td&gt;&lt;td&gt; &lt;/td&gt;&lt;td&gt;&lt;/td&gt;&lt;/tr&gt;</v>
      </c>
      <c r="Q3554" s="106" t="str">
        <f>IF(PayItems[[#This Row],[Date Added / Modified]]&gt;0,TEXT(PayItems[[#This Row],[Date Added / Modified]],"m/d/yyy"),"")</f>
        <v/>
      </c>
    </row>
    <row r="3555" spans="1:17" x14ac:dyDescent="0.2">
      <c r="A3555" s="6" t="s">
        <v>7663</v>
      </c>
      <c r="B3555" s="8" t="s">
        <v>7664</v>
      </c>
      <c r="C3555" s="6" t="s">
        <v>6</v>
      </c>
      <c r="D3555" s="8" t="s">
        <v>7665</v>
      </c>
      <c r="E3555" s="8" t="s">
        <v>59</v>
      </c>
      <c r="F3555" s="8">
        <v>0</v>
      </c>
      <c r="G3555" s="8">
        <v>3</v>
      </c>
      <c r="H3555" s="6" t="s">
        <v>344</v>
      </c>
      <c r="I3555" s="176" t="s">
        <v>11389</v>
      </c>
      <c r="J3555" s="176" t="s">
        <v>11389</v>
      </c>
      <c r="K3555" s="176" t="s">
        <v>11388</v>
      </c>
      <c r="L3555" s="8">
        <v>14</v>
      </c>
      <c r="M3555" s="116"/>
      <c r="P35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&lt;tr&gt;&lt;td&gt;63405-4050&lt;/td&gt;&lt;td&gt;Pavement markings, type J, accessibility symbol&lt;/td&gt;&lt;td&gt;Each&lt;/td&gt;&lt;td&gt;PAVEMENT MARKINGS, TYPE J, ACCESSIBILITY SYMBOL&lt;/td&gt;&lt;td&gt;EACH&lt;/td&gt;&lt;td&gt;0&lt;/td&gt;&lt;td&gt;3&lt;/td&gt;&lt;td&gt;N&lt;/td&gt;&lt;td&gt; &lt;/td&gt;&lt;td&gt;&lt;/td&gt;&lt;/tr&gt;</v>
      </c>
      <c r="Q3555" s="106" t="str">
        <f>IF(PayItems[[#This Row],[Date Added / Modified]]&gt;0,TEXT(PayItems[[#This Row],[Date Added / Modified]],"m/d/yyy"),"")</f>
        <v/>
      </c>
    </row>
    <row r="3556" spans="1:17" x14ac:dyDescent="0.2">
      <c r="A3556" s="6" t="s">
        <v>7666</v>
      </c>
      <c r="B3556" s="8" t="s">
        <v>7667</v>
      </c>
      <c r="C3556" s="6" t="s">
        <v>6</v>
      </c>
      <c r="D3556" s="8" t="s">
        <v>7668</v>
      </c>
      <c r="E3556" s="8" t="s">
        <v>59</v>
      </c>
      <c r="F3556" s="8">
        <v>0</v>
      </c>
      <c r="G3556" s="8">
        <v>3</v>
      </c>
      <c r="H3556" s="6" t="s">
        <v>344</v>
      </c>
      <c r="I3556" s="176" t="s">
        <v>11389</v>
      </c>
      <c r="J3556" s="176" t="s">
        <v>11389</v>
      </c>
      <c r="K3556" s="176" t="s">
        <v>11388</v>
      </c>
      <c r="L3556" s="8">
        <v>14</v>
      </c>
      <c r="M3556" s="116"/>
      <c r="P35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&lt;tr&gt;&lt;td&gt;63405-4100&lt;/td&gt;&lt;td&gt;Pavement markings, type K, turn arrow&lt;/td&gt;&lt;td&gt;Each&lt;/td&gt;&lt;td&gt;PAVEMENT MARKINGS, TYPE K, TURN ARROW&lt;/td&gt;&lt;td&gt;EACH&lt;/td&gt;&lt;td&gt;0&lt;/td&gt;&lt;td&gt;3&lt;/td&gt;&lt;td&gt;N&lt;/td&gt;&lt;td&gt; &lt;/td&gt;&lt;td&gt;&lt;/td&gt;&lt;/tr&gt;</v>
      </c>
      <c r="Q3556" s="106" t="str">
        <f>IF(PayItems[[#This Row],[Date Added / Modified]]&gt;0,TEXT(PayItems[[#This Row],[Date Added / Modified]],"m/d/yyy"),"")</f>
        <v/>
      </c>
    </row>
    <row r="3557" spans="1:17" x14ac:dyDescent="0.2">
      <c r="A3557" s="6" t="s">
        <v>7669</v>
      </c>
      <c r="B3557" s="8" t="s">
        <v>7670</v>
      </c>
      <c r="C3557" s="6" t="s">
        <v>6</v>
      </c>
      <c r="D3557" s="8" t="s">
        <v>7671</v>
      </c>
      <c r="E3557" s="8" t="s">
        <v>59</v>
      </c>
      <c r="F3557" s="8">
        <v>0</v>
      </c>
      <c r="G3557" s="8">
        <v>3</v>
      </c>
      <c r="H3557" s="6" t="s">
        <v>344</v>
      </c>
      <c r="I3557" s="176" t="s">
        <v>11389</v>
      </c>
      <c r="J3557" s="176" t="s">
        <v>11389</v>
      </c>
      <c r="K3557" s="176" t="s">
        <v>11388</v>
      </c>
      <c r="L3557" s="8">
        <v>14</v>
      </c>
      <c r="M3557" s="116"/>
      <c r="P35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&lt;tr&gt;&lt;td&gt;63405-4150&lt;/td&gt;&lt;td&gt;Pavement markings, type K, straight arrow&lt;/td&gt;&lt;td&gt;Each&lt;/td&gt;&lt;td&gt;PAVEMENT MARKINGS, TYPE K, STRAIGHT ARROW&lt;/td&gt;&lt;td&gt;EACH&lt;/td&gt;&lt;td&gt;0&lt;/td&gt;&lt;td&gt;3&lt;/td&gt;&lt;td&gt;N&lt;/td&gt;&lt;td&gt; &lt;/td&gt;&lt;td&gt;&lt;/td&gt;&lt;/tr&gt;</v>
      </c>
      <c r="Q3557" s="106" t="str">
        <f>IF(PayItems[[#This Row],[Date Added / Modified]]&gt;0,TEXT(PayItems[[#This Row],[Date Added / Modified]],"m/d/yyy"),"")</f>
        <v/>
      </c>
    </row>
    <row r="3558" spans="1:17" x14ac:dyDescent="0.2">
      <c r="A3558" s="6" t="s">
        <v>7672</v>
      </c>
      <c r="B3558" s="8" t="s">
        <v>7673</v>
      </c>
      <c r="C3558" s="6" t="s">
        <v>6</v>
      </c>
      <c r="D3558" s="8" t="s">
        <v>7674</v>
      </c>
      <c r="E3558" s="8" t="s">
        <v>59</v>
      </c>
      <c r="F3558" s="8">
        <v>0</v>
      </c>
      <c r="G3558" s="8">
        <v>3</v>
      </c>
      <c r="H3558" s="6" t="s">
        <v>344</v>
      </c>
      <c r="I3558" s="176" t="s">
        <v>11389</v>
      </c>
      <c r="J3558" s="176" t="s">
        <v>11389</v>
      </c>
      <c r="K3558" s="176" t="s">
        <v>11388</v>
      </c>
      <c r="L3558" s="8">
        <v>14</v>
      </c>
      <c r="M3558" s="116"/>
      <c r="P35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&lt;tr&gt;&lt;td&gt;63405-4200&lt;/td&gt;&lt;td&gt;Pavement markings, type K, straight/turn arrow combination&lt;/td&gt;&lt;td&gt;Each&lt;/td&gt;&lt;td&gt;PAVEMENT MARKINGS, TYPE K, STRAIGHT/TURN ARROW COMBINATION&lt;/td&gt;&lt;td&gt;EACH&lt;/td&gt;&lt;td&gt;0&lt;/td&gt;&lt;td&gt;3&lt;/td&gt;&lt;td&gt;N&lt;/td&gt;&lt;td&gt; &lt;/td&gt;&lt;td&gt;&lt;/td&gt;&lt;/tr&gt;</v>
      </c>
      <c r="Q3558" s="106" t="str">
        <f>IF(PayItems[[#This Row],[Date Added / Modified]]&gt;0,TEXT(PayItems[[#This Row],[Date Added / Modified]],"m/d/yyy"),"")</f>
        <v/>
      </c>
    </row>
    <row r="3559" spans="1:17" x14ac:dyDescent="0.2">
      <c r="A3559" s="6" t="s">
        <v>7675</v>
      </c>
      <c r="B3559" s="8" t="s">
        <v>7676</v>
      </c>
      <c r="C3559" s="6" t="s">
        <v>6</v>
      </c>
      <c r="D3559" s="8" t="s">
        <v>7677</v>
      </c>
      <c r="E3559" s="8" t="s">
        <v>59</v>
      </c>
      <c r="F3559" s="8">
        <v>0</v>
      </c>
      <c r="G3559" s="8">
        <v>3</v>
      </c>
      <c r="H3559" s="6" t="s">
        <v>344</v>
      </c>
      <c r="I3559" s="176" t="s">
        <v>11389</v>
      </c>
      <c r="J3559" s="176" t="s">
        <v>11389</v>
      </c>
      <c r="K3559" s="176" t="s">
        <v>11388</v>
      </c>
      <c r="L3559" s="8">
        <v>14</v>
      </c>
      <c r="M3559" s="116"/>
      <c r="P35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&lt;tr&gt;&lt;td&gt;63405-4250&lt;/td&gt;&lt;td&gt;Pavement markings, type K, "ONLY" word message&lt;/td&gt;&lt;td&gt;Each&lt;/td&gt;&lt;td&gt;PAVEMENT MARKINGS, TYPE K, "ONLY" WORD MESSAGE&lt;/td&gt;&lt;td&gt;EACH&lt;/td&gt;&lt;td&gt;0&lt;/td&gt;&lt;td&gt;3&lt;/td&gt;&lt;td&gt;N&lt;/td&gt;&lt;td&gt; &lt;/td&gt;&lt;td&gt;&lt;/td&gt;&lt;/tr&gt;</v>
      </c>
      <c r="Q3559" s="106" t="str">
        <f>IF(PayItems[[#This Row],[Date Added / Modified]]&gt;0,TEXT(PayItems[[#This Row],[Date Added / Modified]],"m/d/yyy"),"")</f>
        <v/>
      </c>
    </row>
    <row r="3560" spans="1:17" s="88" customFormat="1" x14ac:dyDescent="0.2">
      <c r="A3560" s="6" t="s">
        <v>7678</v>
      </c>
      <c r="B3560" s="8" t="s">
        <v>7679</v>
      </c>
      <c r="C3560" s="6" t="s">
        <v>6</v>
      </c>
      <c r="D3560" s="8" t="s">
        <v>7680</v>
      </c>
      <c r="E3560" s="8" t="s">
        <v>59</v>
      </c>
      <c r="F3560" s="8">
        <v>0</v>
      </c>
      <c r="G3560" s="8">
        <v>3</v>
      </c>
      <c r="H3560" s="6" t="s">
        <v>344</v>
      </c>
      <c r="I3560" s="176" t="s">
        <v>11389</v>
      </c>
      <c r="J3560" s="176" t="s">
        <v>11389</v>
      </c>
      <c r="K3560" s="176" t="s">
        <v>11388</v>
      </c>
      <c r="L3560" s="8">
        <v>14</v>
      </c>
      <c r="M3560" s="116"/>
      <c r="N3560" s="6"/>
      <c r="O3560" s="6"/>
      <c r="P35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&lt;tr&gt;&lt;td&gt;63405-4300&lt;/td&gt;&lt;td&gt;Pavement markings, type K, "STOP" word message&lt;/td&gt;&lt;td&gt;Each&lt;/td&gt;&lt;td&gt;PAVEMENT MARKINGS, TYPE K, "STOP" WORD MESSAGE&lt;/td&gt;&lt;td&gt;EACH&lt;/td&gt;&lt;td&gt;0&lt;/td&gt;&lt;td&gt;3&lt;/td&gt;&lt;td&gt;N&lt;/td&gt;&lt;td&gt; &lt;/td&gt;&lt;td&gt;&lt;/td&gt;&lt;/tr&gt;</v>
      </c>
      <c r="Q3560" s="106" t="str">
        <f>IF(PayItems[[#This Row],[Date Added / Modified]]&gt;0,TEXT(PayItems[[#This Row],[Date Added / Modified]],"m/d/yyy"),"")</f>
        <v/>
      </c>
    </row>
    <row r="3561" spans="1:17" s="88" customFormat="1" x14ac:dyDescent="0.2">
      <c r="A3561" s="6" t="s">
        <v>7681</v>
      </c>
      <c r="B3561" s="8" t="s">
        <v>7682</v>
      </c>
      <c r="C3561" s="6" t="s">
        <v>6</v>
      </c>
      <c r="D3561" s="8" t="s">
        <v>7683</v>
      </c>
      <c r="E3561" s="8" t="s">
        <v>59</v>
      </c>
      <c r="F3561" s="8">
        <v>0</v>
      </c>
      <c r="G3561" s="8">
        <v>3</v>
      </c>
      <c r="H3561" s="6" t="s">
        <v>344</v>
      </c>
      <c r="I3561" s="176" t="s">
        <v>11389</v>
      </c>
      <c r="J3561" s="176" t="s">
        <v>11389</v>
      </c>
      <c r="K3561" s="176" t="s">
        <v>11388</v>
      </c>
      <c r="L3561" s="8">
        <v>14</v>
      </c>
      <c r="M3561" s="116"/>
      <c r="N3561" s="6"/>
      <c r="O3561" s="6"/>
      <c r="P35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&lt;tr&gt;&lt;td&gt;63405-4350&lt;/td&gt;&lt;td&gt;Pavement markings, type K, "SCHOOL" word message&lt;/td&gt;&lt;td&gt;Each&lt;/td&gt;&lt;td&gt;PAVEMENT MARKINGS, TYPE K, "SCHOOL" WORD MESSAGE&lt;/td&gt;&lt;td&gt;EACH&lt;/td&gt;&lt;td&gt;0&lt;/td&gt;&lt;td&gt;3&lt;/td&gt;&lt;td&gt;N&lt;/td&gt;&lt;td&gt; &lt;/td&gt;&lt;td&gt;&lt;/td&gt;&lt;/tr&gt;</v>
      </c>
      <c r="Q3561" s="106" t="str">
        <f>IF(PayItems[[#This Row],[Date Added / Modified]]&gt;0,TEXT(PayItems[[#This Row],[Date Added / Modified]],"m/d/yyy"),"")</f>
        <v/>
      </c>
    </row>
    <row r="3562" spans="1:17" s="88" customFormat="1" x14ac:dyDescent="0.2">
      <c r="A3562" s="6" t="s">
        <v>7684</v>
      </c>
      <c r="B3562" s="8" t="s">
        <v>7685</v>
      </c>
      <c r="C3562" s="6" t="s">
        <v>6</v>
      </c>
      <c r="D3562" s="8" t="s">
        <v>7686</v>
      </c>
      <c r="E3562" s="8" t="s">
        <v>59</v>
      </c>
      <c r="F3562" s="8">
        <v>0</v>
      </c>
      <c r="G3562" s="8">
        <v>3</v>
      </c>
      <c r="H3562" s="6" t="s">
        <v>344</v>
      </c>
      <c r="I3562" s="176" t="s">
        <v>11389</v>
      </c>
      <c r="J3562" s="176" t="s">
        <v>11389</v>
      </c>
      <c r="K3562" s="176" t="s">
        <v>11388</v>
      </c>
      <c r="L3562" s="8">
        <v>14</v>
      </c>
      <c r="M3562" s="116"/>
      <c r="N3562" s="6"/>
      <c r="O3562" s="6"/>
      <c r="P35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&lt;tr&gt;&lt;td&gt;63405-4400&lt;/td&gt;&lt;td&gt;Pavement markings, type K, railroad symbol&lt;/td&gt;&lt;td&gt;Each&lt;/td&gt;&lt;td&gt;PAVEMENT MARKINGS, TYPE K, RAILROAD SYMBOL&lt;/td&gt;&lt;td&gt;EACH&lt;/td&gt;&lt;td&gt;0&lt;/td&gt;&lt;td&gt;3&lt;/td&gt;&lt;td&gt;N&lt;/td&gt;&lt;td&gt; &lt;/td&gt;&lt;td&gt;&lt;/td&gt;&lt;/tr&gt;</v>
      </c>
      <c r="Q3562" s="106" t="str">
        <f>IF(PayItems[[#This Row],[Date Added / Modified]]&gt;0,TEXT(PayItems[[#This Row],[Date Added / Modified]],"m/d/yyy"),"")</f>
        <v/>
      </c>
    </row>
    <row r="3563" spans="1:17" x14ac:dyDescent="0.2">
      <c r="A3563" s="6" t="s">
        <v>7687</v>
      </c>
      <c r="B3563" s="8" t="s">
        <v>7688</v>
      </c>
      <c r="C3563" s="6" t="s">
        <v>6</v>
      </c>
      <c r="D3563" s="8" t="s">
        <v>7689</v>
      </c>
      <c r="E3563" s="8" t="s">
        <v>59</v>
      </c>
      <c r="F3563" s="8">
        <v>0</v>
      </c>
      <c r="G3563" s="8">
        <v>3</v>
      </c>
      <c r="H3563" s="6" t="s">
        <v>344</v>
      </c>
      <c r="I3563" s="176" t="s">
        <v>11389</v>
      </c>
      <c r="J3563" s="176" t="s">
        <v>11389</v>
      </c>
      <c r="K3563" s="176" t="s">
        <v>11388</v>
      </c>
      <c r="L3563" s="8">
        <v>14</v>
      </c>
      <c r="M3563" s="116"/>
      <c r="P35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&lt;tr&gt;&lt;td&gt;63405-4450&lt;/td&gt;&lt;td&gt;Pavement markings, type K, accessibility symbol&lt;/td&gt;&lt;td&gt;Each&lt;/td&gt;&lt;td&gt;PAVEMENT MARKINGS, TYPE K, ACCESSIBILITY SYMBOL&lt;/td&gt;&lt;td&gt;EACH&lt;/td&gt;&lt;td&gt;0&lt;/td&gt;&lt;td&gt;3&lt;/td&gt;&lt;td&gt;N&lt;/td&gt;&lt;td&gt; &lt;/td&gt;&lt;td&gt;&lt;/td&gt;&lt;/tr&gt;</v>
      </c>
      <c r="Q3563" s="106" t="str">
        <f>IF(PayItems[[#This Row],[Date Added / Modified]]&gt;0,TEXT(PayItems[[#This Row],[Date Added / Modified]],"m/d/yyy"),"")</f>
        <v/>
      </c>
    </row>
    <row r="3564" spans="1:17" x14ac:dyDescent="0.2">
      <c r="A3564" s="6" t="s">
        <v>7690</v>
      </c>
      <c r="B3564" s="8" t="s">
        <v>7691</v>
      </c>
      <c r="C3564" s="6" t="s">
        <v>6</v>
      </c>
      <c r="D3564" s="8" t="s">
        <v>7692</v>
      </c>
      <c r="E3564" s="8" t="s">
        <v>59</v>
      </c>
      <c r="F3564" s="8">
        <v>0</v>
      </c>
      <c r="G3564" s="8">
        <v>3</v>
      </c>
      <c r="H3564" s="6" t="s">
        <v>344</v>
      </c>
      <c r="I3564" s="176" t="s">
        <v>11389</v>
      </c>
      <c r="J3564" s="176" t="s">
        <v>11389</v>
      </c>
      <c r="K3564" s="176" t="s">
        <v>11388</v>
      </c>
      <c r="L3564" s="8">
        <v>14</v>
      </c>
      <c r="M3564" s="116"/>
      <c r="P35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&lt;tr&gt;&lt;td&gt;63405-4500&lt;/td&gt;&lt;td&gt;Pavement markings, type L, turn arrow&lt;/td&gt;&lt;td&gt;Each&lt;/td&gt;&lt;td&gt;PAVEMENT MARKINGS, TYPE L, TURN ARROW&lt;/td&gt;&lt;td&gt;EACH&lt;/td&gt;&lt;td&gt;0&lt;/td&gt;&lt;td&gt;3&lt;/td&gt;&lt;td&gt;N&lt;/td&gt;&lt;td&gt; &lt;/td&gt;&lt;td&gt;&lt;/td&gt;&lt;/tr&gt;</v>
      </c>
      <c r="Q3564" s="106" t="str">
        <f>IF(PayItems[[#This Row],[Date Added / Modified]]&gt;0,TEXT(PayItems[[#This Row],[Date Added / Modified]],"m/d/yyy"),"")</f>
        <v/>
      </c>
    </row>
    <row r="3565" spans="1:17" x14ac:dyDescent="0.2">
      <c r="A3565" s="6" t="s">
        <v>7693</v>
      </c>
      <c r="B3565" s="8" t="s">
        <v>7694</v>
      </c>
      <c r="C3565" s="6" t="s">
        <v>6</v>
      </c>
      <c r="D3565" s="8" t="s">
        <v>7695</v>
      </c>
      <c r="E3565" s="8" t="s">
        <v>59</v>
      </c>
      <c r="F3565" s="8">
        <v>0</v>
      </c>
      <c r="G3565" s="8">
        <v>3</v>
      </c>
      <c r="H3565" s="6" t="s">
        <v>344</v>
      </c>
      <c r="I3565" s="176" t="s">
        <v>11389</v>
      </c>
      <c r="J3565" s="176" t="s">
        <v>11389</v>
      </c>
      <c r="K3565" s="176" t="s">
        <v>11388</v>
      </c>
      <c r="L3565" s="8">
        <v>14</v>
      </c>
      <c r="M3565" s="116"/>
      <c r="P35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&lt;tr&gt;&lt;td&gt;63405-4550&lt;/td&gt;&lt;td&gt;Pavement markings, type L, straight arrow&lt;/td&gt;&lt;td&gt;Each&lt;/td&gt;&lt;td&gt;PAVEMENT MARKINGS, TYPE L, STRAIGHT ARROW&lt;/td&gt;&lt;td&gt;EACH&lt;/td&gt;&lt;td&gt;0&lt;/td&gt;&lt;td&gt;3&lt;/td&gt;&lt;td&gt;N&lt;/td&gt;&lt;td&gt; &lt;/td&gt;&lt;td&gt;&lt;/td&gt;&lt;/tr&gt;</v>
      </c>
      <c r="Q3565" s="106" t="str">
        <f>IF(PayItems[[#This Row],[Date Added / Modified]]&gt;0,TEXT(PayItems[[#This Row],[Date Added / Modified]],"m/d/yyy"),"")</f>
        <v/>
      </c>
    </row>
    <row r="3566" spans="1:17" customFormat="1" x14ac:dyDescent="0.2">
      <c r="A3566" s="6" t="s">
        <v>7696</v>
      </c>
      <c r="B3566" s="8" t="s">
        <v>7697</v>
      </c>
      <c r="C3566" s="6" t="s">
        <v>6</v>
      </c>
      <c r="D3566" s="8" t="s">
        <v>7698</v>
      </c>
      <c r="E3566" s="8" t="s">
        <v>59</v>
      </c>
      <c r="F3566" s="8">
        <v>0</v>
      </c>
      <c r="G3566" s="8">
        <v>3</v>
      </c>
      <c r="H3566" s="6" t="s">
        <v>344</v>
      </c>
      <c r="I3566" s="176" t="s">
        <v>11389</v>
      </c>
      <c r="J3566" s="176" t="s">
        <v>11389</v>
      </c>
      <c r="K3566" s="176" t="s">
        <v>11388</v>
      </c>
      <c r="L3566" s="8">
        <v>14</v>
      </c>
      <c r="M3566" s="116"/>
      <c r="N3566" s="6"/>
      <c r="O3566" s="6"/>
      <c r="P35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&lt;tr&gt;&lt;td&gt;63405-4600&lt;/td&gt;&lt;td&gt;Pavement markings, type L, straight/turn arrow combination&lt;/td&gt;&lt;td&gt;Each&lt;/td&gt;&lt;td&gt;PAVEMENT MARKINGS, TYPE L, STRAIGHT/TURN ARROW COMBINATION&lt;/td&gt;&lt;td&gt;EACH&lt;/td&gt;&lt;td&gt;0&lt;/td&gt;&lt;td&gt;3&lt;/td&gt;&lt;td&gt;N&lt;/td&gt;&lt;td&gt; &lt;/td&gt;&lt;td&gt;&lt;/td&gt;&lt;/tr&gt;</v>
      </c>
      <c r="Q3566" s="106" t="str">
        <f>IF(PayItems[[#This Row],[Date Added / Modified]]&gt;0,TEXT(PayItems[[#This Row],[Date Added / Modified]],"m/d/yyy"),"")</f>
        <v/>
      </c>
    </row>
    <row r="3567" spans="1:17" s="101" customFormat="1" x14ac:dyDescent="0.2">
      <c r="A3567" s="6" t="s">
        <v>7699</v>
      </c>
      <c r="B3567" s="8" t="s">
        <v>7700</v>
      </c>
      <c r="C3567" s="6" t="s">
        <v>6</v>
      </c>
      <c r="D3567" s="8" t="s">
        <v>7701</v>
      </c>
      <c r="E3567" s="8" t="s">
        <v>59</v>
      </c>
      <c r="F3567" s="8">
        <v>0</v>
      </c>
      <c r="G3567" s="8">
        <v>3</v>
      </c>
      <c r="H3567" s="6" t="s">
        <v>344</v>
      </c>
      <c r="I3567" s="176" t="s">
        <v>11389</v>
      </c>
      <c r="J3567" s="176" t="s">
        <v>11389</v>
      </c>
      <c r="K3567" s="176" t="s">
        <v>11388</v>
      </c>
      <c r="L3567" s="8">
        <v>14</v>
      </c>
      <c r="M3567" s="116"/>
      <c r="N3567" s="6"/>
      <c r="O3567" s="6"/>
      <c r="P35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&lt;tr&gt;&lt;td&gt;63405-4650&lt;/td&gt;&lt;td&gt;Pavement markings, type L, "ONLY" word message&lt;/td&gt;&lt;td&gt;Each&lt;/td&gt;&lt;td&gt;PAVEMENT MARKINGS, TYPE L, "ONLY" WORD MESSAGE&lt;/td&gt;&lt;td&gt;EACH&lt;/td&gt;&lt;td&gt;0&lt;/td&gt;&lt;td&gt;3&lt;/td&gt;&lt;td&gt;N&lt;/td&gt;&lt;td&gt; &lt;/td&gt;&lt;td&gt;&lt;/td&gt;&lt;/tr&gt;</v>
      </c>
      <c r="Q3567" s="106" t="str">
        <f>IF(PayItems[[#This Row],[Date Added / Modified]]&gt;0,TEXT(PayItems[[#This Row],[Date Added / Modified]],"m/d/yyy"),"")</f>
        <v/>
      </c>
    </row>
    <row r="3568" spans="1:17" s="101" customFormat="1" x14ac:dyDescent="0.2">
      <c r="A3568" s="6" t="s">
        <v>7702</v>
      </c>
      <c r="B3568" s="8" t="s">
        <v>7703</v>
      </c>
      <c r="C3568" s="6" t="s">
        <v>6</v>
      </c>
      <c r="D3568" s="8" t="s">
        <v>7704</v>
      </c>
      <c r="E3568" s="8" t="s">
        <v>59</v>
      </c>
      <c r="F3568" s="8">
        <v>0</v>
      </c>
      <c r="G3568" s="8">
        <v>3</v>
      </c>
      <c r="H3568" s="6" t="s">
        <v>344</v>
      </c>
      <c r="I3568" s="176" t="s">
        <v>11389</v>
      </c>
      <c r="J3568" s="176" t="s">
        <v>11389</v>
      </c>
      <c r="K3568" s="176" t="s">
        <v>11388</v>
      </c>
      <c r="L3568" s="8">
        <v>14</v>
      </c>
      <c r="M3568" s="116"/>
      <c r="N3568" s="6"/>
      <c r="O3568" s="6"/>
      <c r="P35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&lt;tr&gt;&lt;td&gt;63405-4700&lt;/td&gt;&lt;td&gt;Pavement markings, type L, "STOP" word message&lt;/td&gt;&lt;td&gt;Each&lt;/td&gt;&lt;td&gt;PAVEMENT MARKINGS, TYPE L, "STOP" WORD MESSAGE&lt;/td&gt;&lt;td&gt;EACH&lt;/td&gt;&lt;td&gt;0&lt;/td&gt;&lt;td&gt;3&lt;/td&gt;&lt;td&gt;N&lt;/td&gt;&lt;td&gt; &lt;/td&gt;&lt;td&gt;&lt;/td&gt;&lt;/tr&gt;</v>
      </c>
      <c r="Q3568" s="106" t="str">
        <f>IF(PayItems[[#This Row],[Date Added / Modified]]&gt;0,TEXT(PayItems[[#This Row],[Date Added / Modified]],"m/d/yyy"),"")</f>
        <v/>
      </c>
    </row>
    <row r="3569" spans="1:17" x14ac:dyDescent="0.2">
      <c r="A3569" s="6" t="s">
        <v>7705</v>
      </c>
      <c r="B3569" s="8" t="s">
        <v>7706</v>
      </c>
      <c r="C3569" s="6" t="s">
        <v>6</v>
      </c>
      <c r="D3569" s="8" t="s">
        <v>7707</v>
      </c>
      <c r="E3569" s="8" t="s">
        <v>59</v>
      </c>
      <c r="F3569" s="8">
        <v>0</v>
      </c>
      <c r="G3569" s="8">
        <v>3</v>
      </c>
      <c r="H3569" s="6" t="s">
        <v>344</v>
      </c>
      <c r="I3569" s="176" t="s">
        <v>11389</v>
      </c>
      <c r="J3569" s="176" t="s">
        <v>11389</v>
      </c>
      <c r="K3569" s="176" t="s">
        <v>11388</v>
      </c>
      <c r="L3569" s="8">
        <v>14</v>
      </c>
      <c r="M3569" s="116"/>
      <c r="P35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&lt;tr&gt;&lt;td&gt;63405-4750&lt;/td&gt;&lt;td&gt;Pavement markings, type L, "SCHOOL" word message&lt;/td&gt;&lt;td&gt;Each&lt;/td&gt;&lt;td&gt;PAVEMENT MARKINGS, TYPE L, "SCHOOL" WORD MESSAGE&lt;/td&gt;&lt;td&gt;EACH&lt;/td&gt;&lt;td&gt;0&lt;/td&gt;&lt;td&gt;3&lt;/td&gt;&lt;td&gt;N&lt;/td&gt;&lt;td&gt; &lt;/td&gt;&lt;td&gt;&lt;/td&gt;&lt;/tr&gt;</v>
      </c>
      <c r="Q3569" s="106" t="str">
        <f>IF(PayItems[[#This Row],[Date Added / Modified]]&gt;0,TEXT(PayItems[[#This Row],[Date Added / Modified]],"m/d/yyy"),"")</f>
        <v/>
      </c>
    </row>
    <row r="3570" spans="1:17" x14ac:dyDescent="0.2">
      <c r="A3570" s="6" t="s">
        <v>7708</v>
      </c>
      <c r="B3570" s="8" t="s">
        <v>7709</v>
      </c>
      <c r="C3570" s="6" t="s">
        <v>6</v>
      </c>
      <c r="D3570" s="8" t="s">
        <v>7710</v>
      </c>
      <c r="E3570" s="8" t="s">
        <v>59</v>
      </c>
      <c r="F3570" s="8">
        <v>0</v>
      </c>
      <c r="G3570" s="8">
        <v>3</v>
      </c>
      <c r="H3570" s="6" t="s">
        <v>344</v>
      </c>
      <c r="I3570" s="176" t="s">
        <v>11389</v>
      </c>
      <c r="J3570" s="176" t="s">
        <v>11389</v>
      </c>
      <c r="K3570" s="176" t="s">
        <v>11388</v>
      </c>
      <c r="L3570" s="8">
        <v>14</v>
      </c>
      <c r="M3570" s="116"/>
      <c r="P35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&lt;tr&gt;&lt;td&gt;63405-4800&lt;/td&gt;&lt;td&gt;Pavement markings, type L, railroad symbol&lt;/td&gt;&lt;td&gt;Each&lt;/td&gt;&lt;td&gt;PAVEMENT MARKINGS, TYPE L, RAILROAD SYMBOL&lt;/td&gt;&lt;td&gt;EACH&lt;/td&gt;&lt;td&gt;0&lt;/td&gt;&lt;td&gt;3&lt;/td&gt;&lt;td&gt;N&lt;/td&gt;&lt;td&gt; &lt;/td&gt;&lt;td&gt;&lt;/td&gt;&lt;/tr&gt;</v>
      </c>
      <c r="Q3570" s="106" t="str">
        <f>IF(PayItems[[#This Row],[Date Added / Modified]]&gt;0,TEXT(PayItems[[#This Row],[Date Added / Modified]],"m/d/yyy"),"")</f>
        <v/>
      </c>
    </row>
    <row r="3571" spans="1:17" x14ac:dyDescent="0.2">
      <c r="A3571" s="6" t="s">
        <v>7711</v>
      </c>
      <c r="B3571" s="8" t="s">
        <v>7712</v>
      </c>
      <c r="C3571" s="6" t="s">
        <v>6</v>
      </c>
      <c r="D3571" s="8" t="s">
        <v>7713</v>
      </c>
      <c r="E3571" s="8" t="s">
        <v>59</v>
      </c>
      <c r="F3571" s="8">
        <v>0</v>
      </c>
      <c r="G3571" s="8">
        <v>3</v>
      </c>
      <c r="H3571" s="6" t="s">
        <v>344</v>
      </c>
      <c r="I3571" s="176" t="s">
        <v>11389</v>
      </c>
      <c r="J3571" s="176" t="s">
        <v>11389</v>
      </c>
      <c r="K3571" s="176" t="s">
        <v>11388</v>
      </c>
      <c r="L3571" s="8">
        <v>14</v>
      </c>
      <c r="M3571" s="116"/>
      <c r="P35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&lt;tr&gt;&lt;td&gt;63405-4850&lt;/td&gt;&lt;td&gt;Pavement markings, type L, accessibility symbol&lt;/td&gt;&lt;td&gt;Each&lt;/td&gt;&lt;td&gt;PAVEMENT MARKINGS, TYPE L, ACCESSIBILITY SYMBOL&lt;/td&gt;&lt;td&gt;EACH&lt;/td&gt;&lt;td&gt;0&lt;/td&gt;&lt;td&gt;3&lt;/td&gt;&lt;td&gt;N&lt;/td&gt;&lt;td&gt; &lt;/td&gt;&lt;td&gt;&lt;/td&gt;&lt;/tr&gt;</v>
      </c>
      <c r="Q3571" s="106" t="str">
        <f>IF(PayItems[[#This Row],[Date Added / Modified]]&gt;0,TEXT(PayItems[[#This Row],[Date Added / Modified]],"m/d/yyy"),"")</f>
        <v/>
      </c>
    </row>
    <row r="3572" spans="1:17" x14ac:dyDescent="0.2">
      <c r="A3572" s="6" t="s">
        <v>7714</v>
      </c>
      <c r="B3572" s="6" t="s">
        <v>7715</v>
      </c>
      <c r="C3572" s="6" t="s">
        <v>6</v>
      </c>
      <c r="D3572" s="6" t="s">
        <v>7716</v>
      </c>
      <c r="E3572" s="8" t="s">
        <v>59</v>
      </c>
      <c r="F3572" s="8">
        <v>0</v>
      </c>
      <c r="G3572" s="8">
        <v>3</v>
      </c>
      <c r="H3572" s="6" t="s">
        <v>344</v>
      </c>
      <c r="I3572" s="176" t="s">
        <v>11389</v>
      </c>
      <c r="J3572" s="176" t="s">
        <v>11389</v>
      </c>
      <c r="K3572" s="176" t="s">
        <v>11388</v>
      </c>
      <c r="L3572" s="8">
        <v>14</v>
      </c>
      <c r="M3572" s="116"/>
      <c r="P35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&lt;tr&gt;&lt;td&gt;63406-0000&lt;/td&gt;&lt;td&gt;Raised pavement marker&lt;/td&gt;&lt;td&gt;Each&lt;/td&gt;&lt;td&gt;RAISED PAVEMENT MARKER&lt;/td&gt;&lt;td&gt;EACH&lt;/td&gt;&lt;td&gt;0&lt;/td&gt;&lt;td&gt;3&lt;/td&gt;&lt;td&gt;N&lt;/td&gt;&lt;td&gt; &lt;/td&gt;&lt;td&gt;&lt;/td&gt;&lt;/tr&gt;</v>
      </c>
      <c r="Q3572" s="106" t="str">
        <f>IF(PayItems[[#This Row],[Date Added / Modified]]&gt;0,TEXT(PayItems[[#This Row],[Date Added / Modified]],"m/d/yyy"),"")</f>
        <v/>
      </c>
    </row>
    <row r="3573" spans="1:17" x14ac:dyDescent="0.2">
      <c r="A3573" s="6" t="s">
        <v>7717</v>
      </c>
      <c r="B3573" s="6" t="s">
        <v>9497</v>
      </c>
      <c r="C3573" s="6" t="s">
        <v>6</v>
      </c>
      <c r="D3573" s="6" t="s">
        <v>9496</v>
      </c>
      <c r="E3573" s="8" t="s">
        <v>59</v>
      </c>
      <c r="F3573" s="8">
        <v>0</v>
      </c>
      <c r="G3573" s="8">
        <v>3</v>
      </c>
      <c r="H3573" s="6" t="s">
        <v>344</v>
      </c>
      <c r="I3573" s="176" t="s">
        <v>11389</v>
      </c>
      <c r="J3573" s="176" t="s">
        <v>11389</v>
      </c>
      <c r="K3573" s="176" t="s">
        <v>11388</v>
      </c>
      <c r="L3573" s="8">
        <v>14</v>
      </c>
      <c r="M3573" s="116"/>
      <c r="P35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&lt;tr&gt;&lt;td&gt;63406-0100&lt;/td&gt;&lt;td&gt;Raised pavement marker, non-reflective&lt;/td&gt;&lt;td&gt;Each&lt;/td&gt;&lt;td&gt;RAISED PAVEMENT MARKER, NON-REFLECTIVE&lt;/td&gt;&lt;td&gt;EACH&lt;/td&gt;&lt;td&gt;0&lt;/td&gt;&lt;td&gt;3&lt;/td&gt;&lt;td&gt;N&lt;/td&gt;&lt;td&gt; &lt;/td&gt;&lt;td&gt;&lt;/td&gt;&lt;/tr&gt;</v>
      </c>
      <c r="Q3573" s="106" t="str">
        <f>IF(PayItems[[#This Row],[Date Added / Modified]]&gt;0,TEXT(PayItems[[#This Row],[Date Added / Modified]],"m/d/yyy"),"")</f>
        <v/>
      </c>
    </row>
    <row r="3574" spans="1:17" x14ac:dyDescent="0.2">
      <c r="A3574" s="6" t="s">
        <v>7718</v>
      </c>
      <c r="B3574" s="6" t="s">
        <v>9513</v>
      </c>
      <c r="C3574" s="6" t="s">
        <v>6</v>
      </c>
      <c r="D3574" s="6" t="s">
        <v>9498</v>
      </c>
      <c r="E3574" s="8" t="s">
        <v>59</v>
      </c>
      <c r="F3574" s="8">
        <v>0</v>
      </c>
      <c r="G3574" s="8">
        <v>3</v>
      </c>
      <c r="H3574" s="6" t="s">
        <v>344</v>
      </c>
      <c r="I3574" s="176" t="s">
        <v>11389</v>
      </c>
      <c r="J3574" s="176" t="s">
        <v>11389</v>
      </c>
      <c r="K3574" s="176" t="s">
        <v>11388</v>
      </c>
      <c r="L3574" s="8">
        <v>14</v>
      </c>
      <c r="M3574" s="116"/>
      <c r="P35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&lt;tr&gt;&lt;td&gt;63406-0200&lt;/td&gt;&lt;td&gt;Raised pavement marker, non-plowable, bi-directional reflective&lt;/td&gt;&lt;td&gt;Each&lt;/td&gt;&lt;td&gt;RAISED PAVEMENT MARKER, NON-PLOWABLE, BI-DIRECTIONAL REFLECTIVE&lt;/td&gt;&lt;td&gt;EACH&lt;/td&gt;&lt;td&gt;0&lt;/td&gt;&lt;td&gt;3&lt;/td&gt;&lt;td&gt;N&lt;/td&gt;&lt;td&gt; &lt;/td&gt;&lt;td&gt;&lt;/td&gt;&lt;/tr&gt;</v>
      </c>
      <c r="Q3574" s="106" t="str">
        <f>IF(PayItems[[#This Row],[Date Added / Modified]]&gt;0,TEXT(PayItems[[#This Row],[Date Added / Modified]],"m/d/yyy"),"")</f>
        <v/>
      </c>
    </row>
    <row r="3575" spans="1:17" x14ac:dyDescent="0.2">
      <c r="A3575" s="6" t="s">
        <v>7719</v>
      </c>
      <c r="B3575" s="6" t="s">
        <v>9514</v>
      </c>
      <c r="C3575" s="6" t="s">
        <v>6</v>
      </c>
      <c r="D3575" s="6" t="s">
        <v>9499</v>
      </c>
      <c r="E3575" s="8" t="s">
        <v>59</v>
      </c>
      <c r="F3575" s="8">
        <v>0</v>
      </c>
      <c r="G3575" s="8">
        <v>3</v>
      </c>
      <c r="H3575" s="6" t="s">
        <v>344</v>
      </c>
      <c r="I3575" s="176" t="s">
        <v>11389</v>
      </c>
      <c r="J3575" s="176" t="s">
        <v>11389</v>
      </c>
      <c r="K3575" s="176" t="s">
        <v>11388</v>
      </c>
      <c r="L3575" s="8">
        <v>14</v>
      </c>
      <c r="M3575" s="116"/>
      <c r="P35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&lt;tr&gt;&lt;td&gt;63406-0300&lt;/td&gt;&lt;td&gt;Raised pavement marker, non-plowable, mono-directional reflective&lt;/td&gt;&lt;td&gt;Each&lt;/td&gt;&lt;td&gt;RAISED PAVEMENT MARKER, NON-PLOWABLE, MONO-DIRECTIONAL REFLECTIVE&lt;/td&gt;&lt;td&gt;EACH&lt;/td&gt;&lt;td&gt;0&lt;/td&gt;&lt;td&gt;3&lt;/td&gt;&lt;td&gt;N&lt;/td&gt;&lt;td&gt; &lt;/td&gt;&lt;td&gt;&lt;/td&gt;&lt;/tr&gt;</v>
      </c>
      <c r="Q3575" s="106" t="str">
        <f>IF(PayItems[[#This Row],[Date Added / Modified]]&gt;0,TEXT(PayItems[[#This Row],[Date Added / Modified]],"m/d/yyy"),"")</f>
        <v/>
      </c>
    </row>
    <row r="3576" spans="1:17" x14ac:dyDescent="0.2">
      <c r="A3576" s="6" t="s">
        <v>7720</v>
      </c>
      <c r="B3576" s="6" t="s">
        <v>9515</v>
      </c>
      <c r="C3576" s="6" t="s">
        <v>6</v>
      </c>
      <c r="D3576" s="6" t="s">
        <v>9500</v>
      </c>
      <c r="E3576" s="8" t="s">
        <v>59</v>
      </c>
      <c r="F3576" s="8">
        <v>0</v>
      </c>
      <c r="G3576" s="8">
        <v>3</v>
      </c>
      <c r="H3576" s="6" t="s">
        <v>344</v>
      </c>
      <c r="I3576" s="176" t="s">
        <v>11389</v>
      </c>
      <c r="J3576" s="176" t="s">
        <v>11389</v>
      </c>
      <c r="K3576" s="176" t="s">
        <v>11388</v>
      </c>
      <c r="L3576" s="8">
        <v>14</v>
      </c>
      <c r="M3576" s="116"/>
      <c r="P35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&lt;tr&gt;&lt;td&gt;63406-0400&lt;/td&gt;&lt;td&gt;Raised pavement marker, bi-directional reflective&lt;/td&gt;&lt;td&gt;Each&lt;/td&gt;&lt;td&gt;RAISED PAVEMENT MARKER, PLOWABLE, BI-DIRECTIONAL REFLECTIVE&lt;/td&gt;&lt;td&gt;EACH&lt;/td&gt;&lt;td&gt;0&lt;/td&gt;&lt;td&gt;3&lt;/td&gt;&lt;td&gt;N&lt;/td&gt;&lt;td&gt; &lt;/td&gt;&lt;td&gt;&lt;/td&gt;&lt;/tr&gt;</v>
      </c>
      <c r="Q3576" s="106" t="str">
        <f>IF(PayItems[[#This Row],[Date Added / Modified]]&gt;0,TEXT(PayItems[[#This Row],[Date Added / Modified]],"m/d/yyy"),"")</f>
        <v/>
      </c>
    </row>
    <row r="3577" spans="1:17" x14ac:dyDescent="0.2">
      <c r="A3577" s="6" t="s">
        <v>7721</v>
      </c>
      <c r="B3577" s="6" t="s">
        <v>9516</v>
      </c>
      <c r="C3577" s="6" t="s">
        <v>6</v>
      </c>
      <c r="D3577" s="6" t="s">
        <v>9501</v>
      </c>
      <c r="E3577" s="8" t="s">
        <v>59</v>
      </c>
      <c r="F3577" s="8">
        <v>0</v>
      </c>
      <c r="G3577" s="8">
        <v>3</v>
      </c>
      <c r="H3577" s="6" t="s">
        <v>344</v>
      </c>
      <c r="I3577" s="176" t="s">
        <v>11389</v>
      </c>
      <c r="J3577" s="176" t="s">
        <v>11389</v>
      </c>
      <c r="K3577" s="176" t="s">
        <v>11388</v>
      </c>
      <c r="L3577" s="8">
        <v>14</v>
      </c>
      <c r="M3577" s="116"/>
      <c r="P35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&lt;tr&gt;&lt;td&gt;63406-0500&lt;/td&gt;&lt;td&gt;Raised pavement marker, plowable, mono-directional reflective&lt;/td&gt;&lt;td&gt;Each&lt;/td&gt;&lt;td&gt;RAISED PAVEMENT MARKER, PLOWABLE, MONO-DIRECTIONAL REFLECTIVE&lt;/td&gt;&lt;td&gt;EACH&lt;/td&gt;&lt;td&gt;0&lt;/td&gt;&lt;td&gt;3&lt;/td&gt;&lt;td&gt;N&lt;/td&gt;&lt;td&gt; &lt;/td&gt;&lt;td&gt;&lt;/td&gt;&lt;/tr&gt;</v>
      </c>
      <c r="Q3577" s="106" t="str">
        <f>IF(PayItems[[#This Row],[Date Added / Modified]]&gt;0,TEXT(PayItems[[#This Row],[Date Added / Modified]],"m/d/yyy"),"")</f>
        <v/>
      </c>
    </row>
    <row r="3578" spans="1:17" x14ac:dyDescent="0.2">
      <c r="A3578" s="6" t="s">
        <v>7722</v>
      </c>
      <c r="B3578" s="6" t="s">
        <v>7723</v>
      </c>
      <c r="C3578" s="6" t="s">
        <v>6</v>
      </c>
      <c r="D3578" s="6" t="s">
        <v>7724</v>
      </c>
      <c r="E3578" s="8" t="s">
        <v>59</v>
      </c>
      <c r="F3578" s="8">
        <v>0</v>
      </c>
      <c r="G3578" s="8">
        <v>3</v>
      </c>
      <c r="H3578" s="6" t="s">
        <v>344</v>
      </c>
      <c r="I3578" s="176" t="s">
        <v>11389</v>
      </c>
      <c r="J3578" s="176" t="s">
        <v>11389</v>
      </c>
      <c r="K3578" s="176" t="s">
        <v>11388</v>
      </c>
      <c r="L3578" s="8">
        <v>14</v>
      </c>
      <c r="M3578" s="116"/>
      <c r="P35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&lt;tr&gt;&lt;td&gt;63407-0000&lt;/td&gt;&lt;td&gt;Recessed pavement marker&lt;/td&gt;&lt;td&gt;Each&lt;/td&gt;&lt;td&gt;RECESSED PAVEMENT MARKER&lt;/td&gt;&lt;td&gt;EACH&lt;/td&gt;&lt;td&gt;0&lt;/td&gt;&lt;td&gt;3&lt;/td&gt;&lt;td&gt;N&lt;/td&gt;&lt;td&gt; &lt;/td&gt;&lt;td&gt;&lt;/td&gt;&lt;/tr&gt;</v>
      </c>
      <c r="Q3578" s="106" t="str">
        <f>IF(PayItems[[#This Row],[Date Added / Modified]]&gt;0,TEXT(PayItems[[#This Row],[Date Added / Modified]],"m/d/yyy"),"")</f>
        <v/>
      </c>
    </row>
    <row r="3579" spans="1:17" x14ac:dyDescent="0.2">
      <c r="A3579" s="6" t="s">
        <v>7725</v>
      </c>
      <c r="B3579" s="6" t="s">
        <v>9512</v>
      </c>
      <c r="C3579" s="6" t="s">
        <v>6</v>
      </c>
      <c r="D3579" s="6" t="s">
        <v>9503</v>
      </c>
      <c r="E3579" s="8" t="s">
        <v>59</v>
      </c>
      <c r="F3579" s="8">
        <v>0</v>
      </c>
      <c r="G3579" s="8">
        <v>3</v>
      </c>
      <c r="H3579" s="6" t="s">
        <v>344</v>
      </c>
      <c r="I3579" s="176" t="s">
        <v>11389</v>
      </c>
      <c r="J3579" s="176" t="s">
        <v>11389</v>
      </c>
      <c r="K3579" s="176" t="s">
        <v>11388</v>
      </c>
      <c r="L3579" s="8">
        <v>14</v>
      </c>
      <c r="M3579" s="116"/>
      <c r="P35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&lt;tr&gt;&lt;td&gt;63407-0200&lt;/td&gt;&lt;td&gt;Recessed pavement marker, bi-directional reflective&lt;/td&gt;&lt;td&gt;Each&lt;/td&gt;&lt;td&gt;RECESSED PAVEMENT MARKER, BI-DIRECTIONAL REFLECTIVE&lt;/td&gt;&lt;td&gt;EACH&lt;/td&gt;&lt;td&gt;0&lt;/td&gt;&lt;td&gt;3&lt;/td&gt;&lt;td&gt;N&lt;/td&gt;&lt;td&gt; &lt;/td&gt;&lt;td&gt;&lt;/td&gt;&lt;/tr&gt;</v>
      </c>
      <c r="Q3579" s="106" t="str">
        <f>IF(PayItems[[#This Row],[Date Added / Modified]]&gt;0,TEXT(PayItems[[#This Row],[Date Added / Modified]],"m/d/yyy"),"")</f>
        <v/>
      </c>
    </row>
    <row r="3580" spans="1:17" x14ac:dyDescent="0.2">
      <c r="A3580" s="6" t="s">
        <v>7726</v>
      </c>
      <c r="B3580" s="6" t="s">
        <v>9517</v>
      </c>
      <c r="C3580" s="6" t="s">
        <v>6</v>
      </c>
      <c r="D3580" s="6" t="s">
        <v>9502</v>
      </c>
      <c r="E3580" s="8" t="s">
        <v>59</v>
      </c>
      <c r="F3580" s="8">
        <v>0</v>
      </c>
      <c r="G3580" s="8">
        <v>3</v>
      </c>
      <c r="H3580" s="6" t="s">
        <v>344</v>
      </c>
      <c r="I3580" s="176" t="s">
        <v>11389</v>
      </c>
      <c r="J3580" s="176" t="s">
        <v>11389</v>
      </c>
      <c r="K3580" s="176" t="s">
        <v>11388</v>
      </c>
      <c r="L3580" s="8">
        <v>14</v>
      </c>
      <c r="M3580" s="116"/>
      <c r="P35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&lt;tr&gt;&lt;td&gt;63407-0300&lt;/td&gt;&lt;td&gt;Recessed pavement marker, mono-directional reflective&lt;/td&gt;&lt;td&gt;Each&lt;/td&gt;&lt;td&gt;RECESSED PAVEMENT MARKER, MONO-DIRECTIONAL REFLECTIVE&lt;/td&gt;&lt;td&gt;EACH&lt;/td&gt;&lt;td&gt;0&lt;/td&gt;&lt;td&gt;3&lt;/td&gt;&lt;td&gt;N&lt;/td&gt;&lt;td&gt; &lt;/td&gt;&lt;td&gt;&lt;/td&gt;&lt;/tr&gt;</v>
      </c>
      <c r="Q3580" s="106" t="str">
        <f>IF(PayItems[[#This Row],[Date Added / Modified]]&gt;0,TEXT(PayItems[[#This Row],[Date Added / Modified]],"m/d/yyy"),"")</f>
        <v/>
      </c>
    </row>
    <row r="3581" spans="1:17" x14ac:dyDescent="0.2">
      <c r="A3581" s="41" t="s">
        <v>10726</v>
      </c>
      <c r="B3581" s="41" t="s">
        <v>10727</v>
      </c>
      <c r="C3581" s="6" t="s">
        <v>110</v>
      </c>
      <c r="D3581" s="41" t="s">
        <v>10728</v>
      </c>
      <c r="E3581" s="8" t="s">
        <v>63</v>
      </c>
      <c r="F3581" s="8">
        <v>0</v>
      </c>
      <c r="G3581" s="8">
        <v>3</v>
      </c>
      <c r="H3581" s="6" t="s">
        <v>344</v>
      </c>
      <c r="I3581" s="176" t="s">
        <v>11389</v>
      </c>
      <c r="J3581" s="176" t="s">
        <v>11389</v>
      </c>
      <c r="K3581" s="176" t="s">
        <v>11388</v>
      </c>
      <c r="L3581" s="8">
        <v>14</v>
      </c>
      <c r="M3581" s="116">
        <v>42331</v>
      </c>
      <c r="N3581" s="106" t="s">
        <v>9962</v>
      </c>
      <c r="O3581" s="106"/>
      <c r="P35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&lt;tr&gt;&lt;td&gt;63411-0000&lt;/td&gt;&lt;td&gt;Recessed pavement markings&lt;/td&gt;&lt;td&gt;m&lt;/td&gt;&lt;td&gt;RECESSED PAVEMENT MARKINGS&lt;/td&gt;&lt;td&gt;LNFT&lt;/td&gt;&lt;td&gt;0&lt;/td&gt;&lt;td&gt;3&lt;/td&gt;&lt;td&gt;N&lt;/td&gt;&lt;td&gt;11/23/2015&lt;/td&gt;&lt;td&gt;&lt;/td&gt;&lt;/tr&gt;</v>
      </c>
      <c r="Q3581" s="106" t="str">
        <f>IF(PayItems[[#This Row],[Date Added / Modified]]&gt;0,TEXT(PayItems[[#This Row],[Date Added / Modified]],"m/d/yyy"),"")</f>
        <v>11/23/2015</v>
      </c>
    </row>
    <row r="3582" spans="1:17" x14ac:dyDescent="0.2">
      <c r="A3582" s="41" t="s">
        <v>10705</v>
      </c>
      <c r="B3582" s="41" t="s">
        <v>10704</v>
      </c>
      <c r="C3582" s="6" t="s">
        <v>110</v>
      </c>
      <c r="D3582" s="41" t="s">
        <v>10712</v>
      </c>
      <c r="E3582" s="8" t="s">
        <v>63</v>
      </c>
      <c r="F3582" s="8">
        <v>0</v>
      </c>
      <c r="G3582" s="8">
        <v>3</v>
      </c>
      <c r="H3582" s="6" t="s">
        <v>344</v>
      </c>
      <c r="I3582" s="176" t="s">
        <v>11389</v>
      </c>
      <c r="J3582" s="176" t="s">
        <v>11389</v>
      </c>
      <c r="K3582" s="176" t="s">
        <v>11388</v>
      </c>
      <c r="L3582" s="8">
        <v>14</v>
      </c>
      <c r="M3582" s="116">
        <v>42331</v>
      </c>
      <c r="N3582" s="106" t="s">
        <v>9962</v>
      </c>
      <c r="O3582" s="106"/>
      <c r="P35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&lt;tr&gt;&lt;td&gt;63411-1500&lt;/td&gt;&lt;td&gt;Recessed pavement markings, type H, solid&lt;/td&gt;&lt;td&gt;m&lt;/td&gt;&lt;td&gt;RECESSED PAVEMENT MARKINGS, TYPE H, SOLID&lt;/td&gt;&lt;td&gt;LNFT&lt;/td&gt;&lt;td&gt;0&lt;/td&gt;&lt;td&gt;3&lt;/td&gt;&lt;td&gt;N&lt;/td&gt;&lt;td&gt;11/23/2015&lt;/td&gt;&lt;td&gt;&lt;/td&gt;&lt;/tr&gt;</v>
      </c>
      <c r="Q3582" s="106" t="str">
        <f>IF(PayItems[[#This Row],[Date Added / Modified]]&gt;0,TEXT(PayItems[[#This Row],[Date Added / Modified]],"m/d/yyy"),"")</f>
        <v>11/23/2015</v>
      </c>
    </row>
    <row r="3583" spans="1:17" x14ac:dyDescent="0.2">
      <c r="A3583" s="41" t="s">
        <v>10706</v>
      </c>
      <c r="B3583" s="41" t="s">
        <v>10709</v>
      </c>
      <c r="C3583" s="6" t="s">
        <v>110</v>
      </c>
      <c r="D3583" s="41" t="s">
        <v>10713</v>
      </c>
      <c r="E3583" s="8" t="s">
        <v>63</v>
      </c>
      <c r="F3583" s="8">
        <v>0</v>
      </c>
      <c r="G3583" s="8">
        <v>3</v>
      </c>
      <c r="H3583" s="6" t="s">
        <v>344</v>
      </c>
      <c r="I3583" s="176" t="s">
        <v>11389</v>
      </c>
      <c r="J3583" s="176" t="s">
        <v>11389</v>
      </c>
      <c r="K3583" s="176" t="s">
        <v>11388</v>
      </c>
      <c r="L3583" s="8">
        <v>14</v>
      </c>
      <c r="M3583" s="116">
        <v>42331</v>
      </c>
      <c r="N3583" s="106" t="s">
        <v>9962</v>
      </c>
      <c r="O3583" s="106"/>
      <c r="P35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&lt;tr&gt;&lt;td&gt;63411-1600&lt;/td&gt;&lt;td&gt;Recessed pavement markings, type H, broken&lt;/td&gt;&lt;td&gt;m&lt;/td&gt;&lt;td&gt;RECESSED PAVEMENT MARKINGS, TYPE H, BROKEN&lt;/td&gt;&lt;td&gt;LNFT&lt;/td&gt;&lt;td&gt;0&lt;/td&gt;&lt;td&gt;3&lt;/td&gt;&lt;td&gt;N&lt;/td&gt;&lt;td&gt;11/23/2015&lt;/td&gt;&lt;td&gt;&lt;/td&gt;&lt;/tr&gt;</v>
      </c>
      <c r="Q3583" s="106" t="str">
        <f>IF(PayItems[[#This Row],[Date Added / Modified]]&gt;0,TEXT(PayItems[[#This Row],[Date Added / Modified]],"m/d/yyy"),"")</f>
        <v>11/23/2015</v>
      </c>
    </row>
    <row r="3584" spans="1:17" x14ac:dyDescent="0.2">
      <c r="A3584" s="41" t="s">
        <v>10716</v>
      </c>
      <c r="B3584" s="41" t="s">
        <v>10717</v>
      </c>
      <c r="C3584" s="6" t="s">
        <v>110</v>
      </c>
      <c r="D3584" s="41" t="s">
        <v>10718</v>
      </c>
      <c r="E3584" s="8" t="s">
        <v>63</v>
      </c>
      <c r="F3584" s="8">
        <v>0</v>
      </c>
      <c r="G3584" s="8">
        <v>3</v>
      </c>
      <c r="H3584" s="6" t="s">
        <v>344</v>
      </c>
      <c r="I3584" s="176" t="s">
        <v>11389</v>
      </c>
      <c r="J3584" s="176" t="s">
        <v>11389</v>
      </c>
      <c r="K3584" s="176" t="s">
        <v>11388</v>
      </c>
      <c r="L3584" s="8">
        <v>14</v>
      </c>
      <c r="M3584" s="116">
        <v>42331</v>
      </c>
      <c r="N3584" s="106" t="s">
        <v>9962</v>
      </c>
      <c r="O3584" s="106"/>
      <c r="P35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&lt;tr&gt;&lt;td&gt;63411-1650&lt;/td&gt;&lt;td&gt;Recessed pavement markings, type H, dotted&lt;/td&gt;&lt;td&gt;m&lt;/td&gt;&lt;td&gt;RECESSED PAVEMENT MARKINGS, TYPE H, DOTTED&lt;/td&gt;&lt;td&gt;LNFT&lt;/td&gt;&lt;td&gt;0&lt;/td&gt;&lt;td&gt;3&lt;/td&gt;&lt;td&gt;N&lt;/td&gt;&lt;td&gt;11/23/2015&lt;/td&gt;&lt;td&gt;&lt;/td&gt;&lt;/tr&gt;</v>
      </c>
      <c r="Q3584" s="106" t="str">
        <f>IF(PayItems[[#This Row],[Date Added / Modified]]&gt;0,TEXT(PayItems[[#This Row],[Date Added / Modified]],"m/d/yyy"),"")</f>
        <v>11/23/2015</v>
      </c>
    </row>
    <row r="3585" spans="1:17" x14ac:dyDescent="0.2">
      <c r="A3585" s="41" t="s">
        <v>10707</v>
      </c>
      <c r="B3585" s="41" t="s">
        <v>10710</v>
      </c>
      <c r="C3585" s="6" t="s">
        <v>110</v>
      </c>
      <c r="D3585" s="41" t="s">
        <v>10714</v>
      </c>
      <c r="E3585" s="8" t="s">
        <v>63</v>
      </c>
      <c r="F3585" s="8">
        <v>0</v>
      </c>
      <c r="G3585" s="8">
        <v>3</v>
      </c>
      <c r="H3585" s="6" t="s">
        <v>344</v>
      </c>
      <c r="I3585" s="176" t="s">
        <v>11389</v>
      </c>
      <c r="J3585" s="176" t="s">
        <v>11389</v>
      </c>
      <c r="K3585" s="176" t="s">
        <v>11388</v>
      </c>
      <c r="L3585" s="8">
        <v>14</v>
      </c>
      <c r="M3585" s="116">
        <v>42331</v>
      </c>
      <c r="N3585" s="106" t="s">
        <v>9962</v>
      </c>
      <c r="O3585" s="106"/>
      <c r="P35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&lt;tr&gt;&lt;td&gt;63411-1700&lt;/td&gt;&lt;td&gt;Recessed pavement markings, type I, solid&lt;/td&gt;&lt;td&gt;m&lt;/td&gt;&lt;td&gt;RECESSED PAVEMENT MARKINGS, TYPE I, SOLID&lt;/td&gt;&lt;td&gt;LNFT&lt;/td&gt;&lt;td&gt;0&lt;/td&gt;&lt;td&gt;3&lt;/td&gt;&lt;td&gt;N&lt;/td&gt;&lt;td&gt;11/23/2015&lt;/td&gt;&lt;td&gt;&lt;/td&gt;&lt;/tr&gt;</v>
      </c>
      <c r="Q3585" s="106" t="str">
        <f>IF(PayItems[[#This Row],[Date Added / Modified]]&gt;0,TEXT(PayItems[[#This Row],[Date Added / Modified]],"m/d/yyy"),"")</f>
        <v>11/23/2015</v>
      </c>
    </row>
    <row r="3586" spans="1:17" x14ac:dyDescent="0.2">
      <c r="A3586" s="41" t="s">
        <v>10708</v>
      </c>
      <c r="B3586" s="41" t="s">
        <v>10711</v>
      </c>
      <c r="C3586" s="6" t="s">
        <v>110</v>
      </c>
      <c r="D3586" s="41" t="s">
        <v>10715</v>
      </c>
      <c r="E3586" s="8" t="s">
        <v>63</v>
      </c>
      <c r="F3586" s="8">
        <v>0</v>
      </c>
      <c r="G3586" s="8">
        <v>3</v>
      </c>
      <c r="H3586" s="6" t="s">
        <v>344</v>
      </c>
      <c r="I3586" s="176" t="s">
        <v>11389</v>
      </c>
      <c r="J3586" s="176" t="s">
        <v>11389</v>
      </c>
      <c r="K3586" s="176" t="s">
        <v>11388</v>
      </c>
      <c r="L3586" s="8">
        <v>14</v>
      </c>
      <c r="M3586" s="116">
        <v>42331</v>
      </c>
      <c r="N3586" s="106" t="s">
        <v>9962</v>
      </c>
      <c r="O3586" s="106"/>
      <c r="P35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&lt;tr&gt;&lt;td&gt;63411-1800&lt;/td&gt;&lt;td&gt;Recessed pavement markings, type I, broken&lt;/td&gt;&lt;td&gt;m&lt;/td&gt;&lt;td&gt;RECESSED PAVEMENT MARKINGS, TYPE I, BROKEN&lt;/td&gt;&lt;td&gt;LNFT&lt;/td&gt;&lt;td&gt;0&lt;/td&gt;&lt;td&gt;3&lt;/td&gt;&lt;td&gt;N&lt;/td&gt;&lt;td&gt;11/23/2015&lt;/td&gt;&lt;td&gt;&lt;/td&gt;&lt;/tr&gt;</v>
      </c>
      <c r="Q3586" s="106" t="str">
        <f>IF(PayItems[[#This Row],[Date Added / Modified]]&gt;0,TEXT(PayItems[[#This Row],[Date Added / Modified]],"m/d/yyy"),"")</f>
        <v>11/23/2015</v>
      </c>
    </row>
    <row r="3587" spans="1:17" x14ac:dyDescent="0.2">
      <c r="A3587" s="41" t="s">
        <v>10719</v>
      </c>
      <c r="B3587" s="41" t="s">
        <v>10720</v>
      </c>
      <c r="C3587" s="6" t="s">
        <v>110</v>
      </c>
      <c r="D3587" s="41" t="s">
        <v>10721</v>
      </c>
      <c r="E3587" s="8" t="s">
        <v>63</v>
      </c>
      <c r="F3587" s="8">
        <v>0</v>
      </c>
      <c r="G3587" s="8">
        <v>3</v>
      </c>
      <c r="H3587" s="6" t="s">
        <v>344</v>
      </c>
      <c r="I3587" s="176" t="s">
        <v>11389</v>
      </c>
      <c r="J3587" s="176" t="s">
        <v>11389</v>
      </c>
      <c r="K3587" s="176" t="s">
        <v>11388</v>
      </c>
      <c r="L3587" s="8">
        <v>14</v>
      </c>
      <c r="M3587" s="116">
        <v>42331</v>
      </c>
      <c r="N3587" s="106" t="s">
        <v>9962</v>
      </c>
      <c r="O3587" s="106"/>
      <c r="P35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&lt;tr&gt;&lt;td&gt;63411-1850&lt;/td&gt;&lt;td&gt;Recessed pavement markings, type I, dotted&lt;/td&gt;&lt;td&gt;m&lt;/td&gt;&lt;td&gt;RECESSED PAVEMENT MARKINGS, TYPE I, DOTTED&lt;/td&gt;&lt;td&gt;LNFT&lt;/td&gt;&lt;td&gt;0&lt;/td&gt;&lt;td&gt;3&lt;/td&gt;&lt;td&gt;N&lt;/td&gt;&lt;td&gt;11/23/2015&lt;/td&gt;&lt;td&gt;&lt;/td&gt;&lt;/tr&gt;</v>
      </c>
      <c r="Q3587" s="106" t="str">
        <f>IF(PayItems[[#This Row],[Date Added / Modified]]&gt;0,TEXT(PayItems[[#This Row],[Date Added / Modified]],"m/d/yyy"),"")</f>
        <v>11/23/2015</v>
      </c>
    </row>
    <row r="3588" spans="1:17" x14ac:dyDescent="0.2">
      <c r="A3588" s="106" t="s">
        <v>11089</v>
      </c>
      <c r="B3588" s="106" t="s">
        <v>11087</v>
      </c>
      <c r="C3588" s="106" t="s">
        <v>5</v>
      </c>
      <c r="D3588" s="106" t="s">
        <v>11094</v>
      </c>
      <c r="E3588" s="45" t="s">
        <v>58</v>
      </c>
      <c r="F3588" s="104">
        <v>1</v>
      </c>
      <c r="G3588" s="104">
        <v>3</v>
      </c>
      <c r="H3588" s="88" t="s">
        <v>344</v>
      </c>
      <c r="I3588" s="176" t="s">
        <v>11389</v>
      </c>
      <c r="J3588" s="176" t="s">
        <v>11389</v>
      </c>
      <c r="K3588" s="176" t="s">
        <v>11388</v>
      </c>
      <c r="L3588" s="104">
        <v>14</v>
      </c>
      <c r="M3588" s="116">
        <v>43637</v>
      </c>
      <c r="N3588" s="106" t="s">
        <v>9977</v>
      </c>
      <c r="O3588" s="143"/>
      <c r="P3588"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&lt;tr&gt;&lt;td&gt;63412-0700&lt;/td&gt;&lt;td&gt;Recessed pavement markings, type D, solid&lt;/td&gt;&lt;td&gt;km&lt;/td&gt;&lt;td&gt;RECESSED PAVEMENT MARKINGS, TYPE D, SOLID&lt;/td&gt;&lt;td&gt;MILE&lt;/td&gt;&lt;td&gt;1&lt;/td&gt;&lt;td&gt;3&lt;/td&gt;&lt;td&gt;N&lt;/td&gt;&lt;td&gt;6/21/2019&lt;/td&gt;&lt;td&gt;&lt;/td&gt;&lt;/tr&gt;</v>
      </c>
      <c r="Q3588" s="106" t="str">
        <f>IF(PayItems[[#This Row],[Date Added / Modified]]&gt;0,TEXT(PayItems[[#This Row],[Date Added / Modified]],"m/d/yyy"),"")</f>
        <v>6/21/2019</v>
      </c>
    </row>
    <row r="3589" spans="1:17" x14ac:dyDescent="0.2">
      <c r="A3589" s="106" t="s">
        <v>11090</v>
      </c>
      <c r="B3589" s="106" t="s">
        <v>11088</v>
      </c>
      <c r="C3589" s="106" t="s">
        <v>5</v>
      </c>
      <c r="D3589" s="106" t="s">
        <v>11095</v>
      </c>
      <c r="E3589" s="45" t="s">
        <v>58</v>
      </c>
      <c r="F3589" s="104">
        <v>1</v>
      </c>
      <c r="G3589" s="104">
        <v>3</v>
      </c>
      <c r="H3589" s="88" t="s">
        <v>344</v>
      </c>
      <c r="I3589" s="176" t="s">
        <v>11389</v>
      </c>
      <c r="J3589" s="176" t="s">
        <v>11389</v>
      </c>
      <c r="K3589" s="176" t="s">
        <v>11388</v>
      </c>
      <c r="L3589" s="104">
        <v>14</v>
      </c>
      <c r="M3589" s="116">
        <v>43637</v>
      </c>
      <c r="N3589" s="106" t="s">
        <v>9977</v>
      </c>
      <c r="O3589" s="143"/>
      <c r="P3589"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&lt;tr&gt;&lt;td&gt;63412-0800&lt;/td&gt;&lt;td&gt;Recessed pavement markings, type D, broken&lt;/td&gt;&lt;td&gt;km&lt;/td&gt;&lt;td&gt;RECESSED PAVEMENT MARKINGS, TYPE D, BROKEN&lt;/td&gt;&lt;td&gt;MILE&lt;/td&gt;&lt;td&gt;1&lt;/td&gt;&lt;td&gt;3&lt;/td&gt;&lt;td&gt;N&lt;/td&gt;&lt;td&gt;6/21/2019&lt;/td&gt;&lt;td&gt;&lt;/td&gt;&lt;/tr&gt;</v>
      </c>
      <c r="Q3589" s="106" t="str">
        <f>IF(PayItems[[#This Row],[Date Added / Modified]]&gt;0,TEXT(PayItems[[#This Row],[Date Added / Modified]],"m/d/yyy"),"")</f>
        <v>6/21/2019</v>
      </c>
    </row>
    <row r="3590" spans="1:17" x14ac:dyDescent="0.2">
      <c r="A3590" s="44" t="s">
        <v>10722</v>
      </c>
      <c r="B3590" s="41" t="s">
        <v>10723</v>
      </c>
      <c r="C3590" s="41" t="s">
        <v>10724</v>
      </c>
      <c r="D3590" s="41" t="s">
        <v>10725</v>
      </c>
      <c r="E3590" s="45" t="s">
        <v>59</v>
      </c>
      <c r="F3590" s="8">
        <v>0</v>
      </c>
      <c r="G3590" s="8">
        <v>3</v>
      </c>
      <c r="H3590" s="6" t="s">
        <v>344</v>
      </c>
      <c r="I3590" s="176" t="s">
        <v>11389</v>
      </c>
      <c r="J3590" s="176" t="s">
        <v>11389</v>
      </c>
      <c r="K3590" s="176" t="s">
        <v>11388</v>
      </c>
      <c r="L3590" s="8">
        <v>14</v>
      </c>
      <c r="M3590" s="116">
        <v>42331</v>
      </c>
      <c r="N3590" s="106" t="s">
        <v>9962</v>
      </c>
      <c r="O3590" s="106"/>
      <c r="P35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&lt;tr&gt;&lt;td&gt;63413-0050&lt;/td&gt;&lt;td&gt;Recessed pavement markings, symbols&lt;/td&gt;&lt;td&gt;each&lt;/td&gt;&lt;td&gt;RECESSED PAVEMENT MARKINGS, SYMBOLS&lt;/td&gt;&lt;td&gt;EACH&lt;/td&gt;&lt;td&gt;0&lt;/td&gt;&lt;td&gt;3&lt;/td&gt;&lt;td&gt;N&lt;/td&gt;&lt;td&gt;11/23/2015&lt;/td&gt;&lt;td&gt;&lt;/td&gt;&lt;/tr&gt;</v>
      </c>
      <c r="Q3590" s="106" t="str">
        <f>IF(PayItems[[#This Row],[Date Added / Modified]]&gt;0,TEXT(PayItems[[#This Row],[Date Added / Modified]],"m/d/yyy"),"")</f>
        <v>11/23/2015</v>
      </c>
    </row>
    <row r="3591" spans="1:17" x14ac:dyDescent="0.2">
      <c r="A3591" s="106" t="s">
        <v>10870</v>
      </c>
      <c r="B3591" s="106" t="s">
        <v>7715</v>
      </c>
      <c r="C3591" s="106" t="s">
        <v>5</v>
      </c>
      <c r="D3591" s="106" t="s">
        <v>7716</v>
      </c>
      <c r="E3591" s="45" t="s">
        <v>58</v>
      </c>
      <c r="F3591" s="45">
        <v>1</v>
      </c>
      <c r="G3591" s="45">
        <v>3</v>
      </c>
      <c r="H3591" s="106" t="s">
        <v>344</v>
      </c>
      <c r="I3591" s="176" t="s">
        <v>11389</v>
      </c>
      <c r="J3591" s="176" t="s">
        <v>11389</v>
      </c>
      <c r="K3591" s="176" t="s">
        <v>11388</v>
      </c>
      <c r="L3591" s="45">
        <v>14</v>
      </c>
      <c r="M3591" s="116">
        <v>42740</v>
      </c>
      <c r="N3591" s="106" t="s">
        <v>9977</v>
      </c>
      <c r="O3591" s="106"/>
      <c r="P3591"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&lt;tr&gt;&lt;td&gt;63415-0000&lt;/td&gt;&lt;td&gt;Raised pavement marker&lt;/td&gt;&lt;td&gt;km&lt;/td&gt;&lt;td&gt;RAISED PAVEMENT MARKER&lt;/td&gt;&lt;td&gt;MILE&lt;/td&gt;&lt;td&gt;1&lt;/td&gt;&lt;td&gt;3&lt;/td&gt;&lt;td&gt;N&lt;/td&gt;&lt;td&gt;1/5/2017&lt;/td&gt;&lt;td&gt;&lt;/td&gt;&lt;/tr&gt;</v>
      </c>
      <c r="Q3591" s="106" t="str">
        <f>IF(PayItems[[#This Row],[Date Added / Modified]]&gt;0,TEXT(PayItems[[#This Row],[Date Added / Modified]],"m/d/yyy"),"")</f>
        <v>1/5/2017</v>
      </c>
    </row>
    <row r="3592" spans="1:17" x14ac:dyDescent="0.2">
      <c r="A3592" s="6" t="s">
        <v>7727</v>
      </c>
      <c r="B3592" s="6" t="s">
        <v>7728</v>
      </c>
      <c r="C3592" s="6" t="s">
        <v>85</v>
      </c>
      <c r="D3592" s="6" t="s">
        <v>7729</v>
      </c>
      <c r="E3592" s="8" t="s">
        <v>85</v>
      </c>
      <c r="F3592" s="8">
        <v>0</v>
      </c>
      <c r="G3592" s="8">
        <v>3</v>
      </c>
      <c r="H3592" s="6" t="s">
        <v>344</v>
      </c>
      <c r="I3592" s="176" t="s">
        <v>11389</v>
      </c>
      <c r="J3592" s="176" t="s">
        <v>11389</v>
      </c>
      <c r="K3592" s="176" t="s">
        <v>11388</v>
      </c>
      <c r="L3592" s="8">
        <v>14</v>
      </c>
      <c r="M3592" s="116"/>
      <c r="P35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&lt;tr&gt;&lt;td&gt;63501-0000&lt;/td&gt;&lt;td&gt;Temporary traffic control&lt;/td&gt;&lt;td&gt;LPSM&lt;/td&gt;&lt;td&gt;TEMPORARY TRAFFIC CONTROL&lt;/td&gt;&lt;td&gt;LPSM&lt;/td&gt;&lt;td&gt;0&lt;/td&gt;&lt;td&gt;3&lt;/td&gt;&lt;td&gt;N&lt;/td&gt;&lt;td&gt; &lt;/td&gt;&lt;td&gt;&lt;/td&gt;&lt;/tr&gt;</v>
      </c>
      <c r="Q3592" s="106" t="str">
        <f>IF(PayItems[[#This Row],[Date Added / Modified]]&gt;0,TEXT(PayItems[[#This Row],[Date Added / Modified]],"m/d/yyy"),"")</f>
        <v/>
      </c>
    </row>
    <row r="3593" spans="1:17" x14ac:dyDescent="0.2">
      <c r="A3593" s="6" t="s">
        <v>7730</v>
      </c>
      <c r="B3593" s="6" t="s">
        <v>9409</v>
      </c>
      <c r="C3593" s="6" t="s">
        <v>85</v>
      </c>
      <c r="D3593" s="6" t="s">
        <v>9408</v>
      </c>
      <c r="E3593" s="8" t="s">
        <v>85</v>
      </c>
      <c r="F3593" s="8">
        <v>0</v>
      </c>
      <c r="G3593" s="8">
        <v>3</v>
      </c>
      <c r="H3593" s="6" t="s">
        <v>344</v>
      </c>
      <c r="I3593" s="176" t="s">
        <v>11389</v>
      </c>
      <c r="J3593" s="176" t="s">
        <v>11389</v>
      </c>
      <c r="K3593" s="176" t="s">
        <v>11388</v>
      </c>
      <c r="L3593" s="8">
        <v>14</v>
      </c>
      <c r="M3593" s="116"/>
      <c r="P35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&lt;tr&gt;&lt;td&gt;63501-1000&lt;/td&gt;&lt;td&gt;Temporary traffic control, traffic control supervisor&lt;/td&gt;&lt;td&gt;LPSM&lt;/td&gt;&lt;td&gt;TEMPORARY TRAFFIC CONTROL, TRAFFIC CONTROL SUPERVISOR&lt;/td&gt;&lt;td&gt;LPSM&lt;/td&gt;&lt;td&gt;0&lt;/td&gt;&lt;td&gt;3&lt;/td&gt;&lt;td&gt;N&lt;/td&gt;&lt;td&gt; &lt;/td&gt;&lt;td&gt;&lt;/td&gt;&lt;/tr&gt;</v>
      </c>
      <c r="Q3593" s="106" t="str">
        <f>IF(PayItems[[#This Row],[Date Added / Modified]]&gt;0,TEXT(PayItems[[#This Row],[Date Added / Modified]],"m/d/yyy"),"")</f>
        <v/>
      </c>
    </row>
    <row r="3594" spans="1:17" x14ac:dyDescent="0.2">
      <c r="A3594" s="6" t="s">
        <v>7731</v>
      </c>
      <c r="B3594" s="6" t="s">
        <v>7732</v>
      </c>
      <c r="C3594" s="6" t="s">
        <v>85</v>
      </c>
      <c r="D3594" s="6" t="s">
        <v>7733</v>
      </c>
      <c r="E3594" s="8" t="s">
        <v>85</v>
      </c>
      <c r="F3594" s="8">
        <v>0</v>
      </c>
      <c r="G3594" s="8">
        <v>3</v>
      </c>
      <c r="H3594" s="6" t="s">
        <v>344</v>
      </c>
      <c r="I3594" s="176" t="s">
        <v>11389</v>
      </c>
      <c r="J3594" s="176" t="s">
        <v>11389</v>
      </c>
      <c r="K3594" s="176" t="s">
        <v>11388</v>
      </c>
      <c r="L3594" s="8">
        <v>14</v>
      </c>
      <c r="M3594" s="116"/>
      <c r="P35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&lt;tr&gt;&lt;td&gt;63501-2000&lt;/td&gt;&lt;td&gt;Temporary traffic control, traffic signal system&lt;/td&gt;&lt;td&gt;LPSM&lt;/td&gt;&lt;td&gt;TEMPORARY TRAFFIC CONTROL, TRAFFIC SIGNAL SYSTEM&lt;/td&gt;&lt;td&gt;LPSM&lt;/td&gt;&lt;td&gt;0&lt;/td&gt;&lt;td&gt;3&lt;/td&gt;&lt;td&gt;N&lt;/td&gt;&lt;td&gt; &lt;/td&gt;&lt;td&gt;&lt;/td&gt;&lt;/tr&gt;</v>
      </c>
      <c r="Q3594" s="55" t="str">
        <f>IF(PayItems[[#This Row],[Date Added / Modified]]&gt;0,TEXT(PayItems[[#This Row],[Date Added / Modified]],"m/d/yyy"),"")</f>
        <v/>
      </c>
    </row>
    <row r="3595" spans="1:17" x14ac:dyDescent="0.2">
      <c r="A3595" s="34" t="s">
        <v>10065</v>
      </c>
      <c r="B3595" s="34" t="s">
        <v>10066</v>
      </c>
      <c r="C3595" s="34" t="s">
        <v>85</v>
      </c>
      <c r="D3595" s="34" t="s">
        <v>10070</v>
      </c>
      <c r="E3595" s="33" t="s">
        <v>85</v>
      </c>
      <c r="F3595" s="35">
        <v>0</v>
      </c>
      <c r="G3595" s="35">
        <v>3</v>
      </c>
      <c r="H3595" t="s">
        <v>344</v>
      </c>
      <c r="I3595" s="176" t="s">
        <v>11389</v>
      </c>
      <c r="J3595" s="176" t="s">
        <v>11389</v>
      </c>
      <c r="K3595" s="176" t="s">
        <v>11388</v>
      </c>
      <c r="L3595" s="37">
        <v>14</v>
      </c>
      <c r="M3595" s="119">
        <v>41967</v>
      </c>
      <c r="N3595" s="53" t="s">
        <v>9962</v>
      </c>
      <c r="O3595" s="109"/>
      <c r="P35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&lt;tr&gt;&lt;td&gt;63501-3000&lt;/td&gt;&lt;td&gt;Temporary traffic control, transportation management plan&lt;/td&gt;&lt;td&gt;LPSM&lt;/td&gt;&lt;td&gt;TEMPORARY TRAFFIC CONTROL, TRANSPORTATION MANAGEMENT PLAN&lt;/td&gt;&lt;td&gt;LPSM&lt;/td&gt;&lt;td&gt;0&lt;/td&gt;&lt;td&gt;3&lt;/td&gt;&lt;td&gt;N&lt;/td&gt;&lt;td&gt;11/24/2014&lt;/td&gt;&lt;td&gt;&lt;/td&gt;&lt;/tr&gt;</v>
      </c>
      <c r="Q3595" s="55" t="str">
        <f>IF(PayItems[[#This Row],[Date Added / Modified]]&gt;0,TEXT(PayItems[[#This Row],[Date Added / Modified]],"m/d/yyy"),"")</f>
        <v>11/24/2014</v>
      </c>
    </row>
    <row r="3596" spans="1:17" x14ac:dyDescent="0.2">
      <c r="A3596" s="95" t="s">
        <v>10941</v>
      </c>
      <c r="B3596" s="95" t="s">
        <v>10942</v>
      </c>
      <c r="C3596" s="95" t="s">
        <v>85</v>
      </c>
      <c r="D3596" s="95" t="s">
        <v>10943</v>
      </c>
      <c r="E3596" s="102" t="s">
        <v>85</v>
      </c>
      <c r="F3596" s="103">
        <v>0</v>
      </c>
      <c r="G3596" s="103">
        <v>3</v>
      </c>
      <c r="H3596" s="101" t="s">
        <v>344</v>
      </c>
      <c r="I3596" s="176" t="s">
        <v>11389</v>
      </c>
      <c r="J3596" s="176" t="s">
        <v>11389</v>
      </c>
      <c r="K3596" s="176" t="s">
        <v>11388</v>
      </c>
      <c r="L3596" s="37">
        <v>14</v>
      </c>
      <c r="M3596" s="119">
        <v>43012</v>
      </c>
      <c r="N3596" s="53" t="s">
        <v>9977</v>
      </c>
      <c r="O3596" s="109"/>
      <c r="P35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&lt;tr&gt;&lt;td&gt;63501-3500&lt;/td&gt;&lt;td&gt;Temporary traffic control, public information program&lt;/td&gt;&lt;td&gt;LPSM&lt;/td&gt;&lt;td&gt;TEMPORARY TRAFFIC CONTROL, PUBLIC INFORMATION PROGRAM&lt;/td&gt;&lt;td&gt;LPSM&lt;/td&gt;&lt;td&gt;0&lt;/td&gt;&lt;td&gt;3&lt;/td&gt;&lt;td&gt;N&lt;/td&gt;&lt;td&gt;10/4/2017&lt;/td&gt;&lt;td&gt;&lt;/td&gt;&lt;/tr&gt;</v>
      </c>
      <c r="Q3596" s="55" t="str">
        <f>IF(PayItems[[#This Row],[Date Added / Modified]]&gt;0,TEXT(PayItems[[#This Row],[Date Added / Modified]],"m/d/yyy"),"")</f>
        <v>10/4/2017</v>
      </c>
    </row>
    <row r="3597" spans="1:17" x14ac:dyDescent="0.2">
      <c r="A3597" s="95" t="s">
        <v>10839</v>
      </c>
      <c r="B3597" s="95" t="s">
        <v>10840</v>
      </c>
      <c r="C3597" s="95" t="s">
        <v>85</v>
      </c>
      <c r="D3597" s="95" t="s">
        <v>10841</v>
      </c>
      <c r="E3597" s="102" t="s">
        <v>85</v>
      </c>
      <c r="F3597" s="103">
        <v>0</v>
      </c>
      <c r="G3597" s="103">
        <v>3</v>
      </c>
      <c r="H3597" s="101" t="s">
        <v>344</v>
      </c>
      <c r="I3597" s="176" t="s">
        <v>11389</v>
      </c>
      <c r="J3597" s="176" t="s">
        <v>11389</v>
      </c>
      <c r="K3597" s="176" t="s">
        <v>11388</v>
      </c>
      <c r="L3597" s="37">
        <v>14</v>
      </c>
      <c r="M3597" s="119">
        <v>42583</v>
      </c>
      <c r="N3597" s="53" t="s">
        <v>9977</v>
      </c>
      <c r="O3597" s="109"/>
      <c r="P35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&lt;tr&gt;&lt;td&gt;63501-4000&lt;/td&gt;&lt;td&gt;Temporary traffic control, lane rental&lt;/td&gt;&lt;td&gt;LPSM&lt;/td&gt;&lt;td&gt;TEMPORARY TRAFFIC CONTROL, LANE RENTAL&lt;/td&gt;&lt;td&gt;LPSM&lt;/td&gt;&lt;td&gt;0&lt;/td&gt;&lt;td&gt;3&lt;/td&gt;&lt;td&gt;N&lt;/td&gt;&lt;td&gt;8/1/2016&lt;/td&gt;&lt;td&gt;&lt;/td&gt;&lt;/tr&gt;</v>
      </c>
      <c r="Q3597" s="106" t="str">
        <f>IF(PayItems[[#This Row],[Date Added / Modified]]&gt;0,TEXT(PayItems[[#This Row],[Date Added / Modified]],"m/d/yyy"),"")</f>
        <v>8/1/2016</v>
      </c>
    </row>
    <row r="3598" spans="1:17" x14ac:dyDescent="0.2">
      <c r="A3598" s="6" t="s">
        <v>7734</v>
      </c>
      <c r="B3598" s="6" t="s">
        <v>9472</v>
      </c>
      <c r="C3598" s="6" t="s">
        <v>6</v>
      </c>
      <c r="D3598" s="6" t="s">
        <v>9473</v>
      </c>
      <c r="E3598" s="8" t="s">
        <v>59</v>
      </c>
      <c r="F3598" s="8">
        <v>0</v>
      </c>
      <c r="G3598" s="8">
        <v>3</v>
      </c>
      <c r="H3598" s="6" t="s">
        <v>344</v>
      </c>
      <c r="I3598" s="176" t="s">
        <v>11389</v>
      </c>
      <c r="J3598" s="176" t="s">
        <v>11389</v>
      </c>
      <c r="K3598" s="176" t="s">
        <v>11388</v>
      </c>
      <c r="L3598" s="8">
        <v>14</v>
      </c>
      <c r="M3598" s="116"/>
      <c r="P35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&lt;tr&gt;&lt;td&gt;63502-0100&lt;/td&gt;&lt;td&gt;Temporary traffic control, arrow board, type A&lt;/td&gt;&lt;td&gt;Each&lt;/td&gt;&lt;td&gt;TEMPORARY TRAFFIC CONTROL, ARROW BOARD, TYPE A&lt;/td&gt;&lt;td&gt;EACH&lt;/td&gt;&lt;td&gt;0&lt;/td&gt;&lt;td&gt;3&lt;/td&gt;&lt;td&gt;N&lt;/td&gt;&lt;td&gt; &lt;/td&gt;&lt;td&gt;&lt;/td&gt;&lt;/tr&gt;</v>
      </c>
      <c r="Q3598" s="106" t="str">
        <f>IF(PayItems[[#This Row],[Date Added / Modified]]&gt;0,TEXT(PayItems[[#This Row],[Date Added / Modified]],"m/d/yyy"),"")</f>
        <v/>
      </c>
    </row>
    <row r="3599" spans="1:17" x14ac:dyDescent="0.2">
      <c r="A3599" s="6" t="s">
        <v>7737</v>
      </c>
      <c r="B3599" s="6" t="s">
        <v>9470</v>
      </c>
      <c r="C3599" s="6" t="s">
        <v>6</v>
      </c>
      <c r="D3599" s="6" t="s">
        <v>9474</v>
      </c>
      <c r="E3599" s="8" t="s">
        <v>59</v>
      </c>
      <c r="F3599" s="8">
        <v>0</v>
      </c>
      <c r="G3599" s="8">
        <v>3</v>
      </c>
      <c r="H3599" s="6" t="s">
        <v>344</v>
      </c>
      <c r="I3599" s="176" t="s">
        <v>11389</v>
      </c>
      <c r="J3599" s="176" t="s">
        <v>11389</v>
      </c>
      <c r="K3599" s="176" t="s">
        <v>11388</v>
      </c>
      <c r="L3599" s="8">
        <v>14</v>
      </c>
      <c r="M3599" s="116"/>
      <c r="P35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&lt;tr&gt;&lt;td&gt;63502-0200&lt;/td&gt;&lt;td&gt;Temporary traffic control, arrow board, type B&lt;/td&gt;&lt;td&gt;Each&lt;/td&gt;&lt;td&gt;TEMPORARY TRAFFIC CONTROL, ARROW BOARD, TYPE B&lt;/td&gt;&lt;td&gt;EACH&lt;/td&gt;&lt;td&gt;0&lt;/td&gt;&lt;td&gt;3&lt;/td&gt;&lt;td&gt;N&lt;/td&gt;&lt;td&gt; &lt;/td&gt;&lt;td&gt;&lt;/td&gt;&lt;/tr&gt;</v>
      </c>
      <c r="Q3599" s="106" t="str">
        <f>IF(PayItems[[#This Row],[Date Added / Modified]]&gt;0,TEXT(PayItems[[#This Row],[Date Added / Modified]],"m/d/yyy"),"")</f>
        <v/>
      </c>
    </row>
    <row r="3600" spans="1:17" x14ac:dyDescent="0.2">
      <c r="A3600" s="6" t="s">
        <v>7740</v>
      </c>
      <c r="B3600" s="6" t="s">
        <v>9471</v>
      </c>
      <c r="C3600" s="6" t="s">
        <v>6</v>
      </c>
      <c r="D3600" s="6" t="s">
        <v>9475</v>
      </c>
      <c r="E3600" s="8" t="s">
        <v>59</v>
      </c>
      <c r="F3600" s="8">
        <v>0</v>
      </c>
      <c r="G3600" s="8">
        <v>3</v>
      </c>
      <c r="H3600" s="6" t="s">
        <v>344</v>
      </c>
      <c r="I3600" s="176" t="s">
        <v>11389</v>
      </c>
      <c r="J3600" s="176" t="s">
        <v>11389</v>
      </c>
      <c r="K3600" s="176" t="s">
        <v>11388</v>
      </c>
      <c r="L3600" s="8">
        <v>14</v>
      </c>
      <c r="M3600" s="116"/>
      <c r="P36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&lt;tr&gt;&lt;td&gt;63502-0300&lt;/td&gt;&lt;td&gt;Temporary traffic control, arrow board, type C&lt;/td&gt;&lt;td&gt;Each&lt;/td&gt;&lt;td&gt;TEMPORARY TRAFFIC CONTROL, ARROW BOARD, TYPE C&lt;/td&gt;&lt;td&gt;EACH&lt;/td&gt;&lt;td&gt;0&lt;/td&gt;&lt;td&gt;3&lt;/td&gt;&lt;td&gt;N&lt;/td&gt;&lt;td&gt; &lt;/td&gt;&lt;td&gt;&lt;/td&gt;&lt;/tr&gt;</v>
      </c>
      <c r="Q3600" s="106" t="str">
        <f>IF(PayItems[[#This Row],[Date Added / Modified]]&gt;0,TEXT(PayItems[[#This Row],[Date Added / Modified]],"m/d/yyy"),"")</f>
        <v/>
      </c>
    </row>
    <row r="3601" spans="1:17" x14ac:dyDescent="0.2">
      <c r="A3601" s="6" t="s">
        <v>7743</v>
      </c>
      <c r="B3601" s="6" t="s">
        <v>7744</v>
      </c>
      <c r="C3601" s="6" t="s">
        <v>6</v>
      </c>
      <c r="D3601" s="6" t="s">
        <v>7745</v>
      </c>
      <c r="E3601" s="8" t="s">
        <v>59</v>
      </c>
      <c r="F3601" s="8">
        <v>0</v>
      </c>
      <c r="G3601" s="8">
        <v>3</v>
      </c>
      <c r="H3601" s="6" t="s">
        <v>344</v>
      </c>
      <c r="I3601" s="176" t="s">
        <v>11389</v>
      </c>
      <c r="J3601" s="176" t="s">
        <v>11389</v>
      </c>
      <c r="K3601" s="176" t="s">
        <v>11388</v>
      </c>
      <c r="L3601" s="8">
        <v>14</v>
      </c>
      <c r="M3601" s="116"/>
      <c r="P36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&lt;tr&gt;&lt;td&gt;63502-0400&lt;/td&gt;&lt;td&gt;Temporary traffic control, barricade type 1&lt;/td&gt;&lt;td&gt;Each&lt;/td&gt;&lt;td&gt;TEMPORARY TRAFFIC CONTROL, BARRICADE TYPE 1&lt;/td&gt;&lt;td&gt;EACH&lt;/td&gt;&lt;td&gt;0&lt;/td&gt;&lt;td&gt;3&lt;/td&gt;&lt;td&gt;N&lt;/td&gt;&lt;td&gt; &lt;/td&gt;&lt;td&gt;&lt;/td&gt;&lt;/tr&gt;</v>
      </c>
      <c r="Q3601" s="106" t="str">
        <f>IF(PayItems[[#This Row],[Date Added / Modified]]&gt;0,TEXT(PayItems[[#This Row],[Date Added / Modified]],"m/d/yyy"),"")</f>
        <v/>
      </c>
    </row>
    <row r="3602" spans="1:17" x14ac:dyDescent="0.2">
      <c r="A3602" s="6" t="s">
        <v>7746</v>
      </c>
      <c r="B3602" s="6" t="s">
        <v>7747</v>
      </c>
      <c r="C3602" s="6" t="s">
        <v>6</v>
      </c>
      <c r="D3602" s="6" t="s">
        <v>7748</v>
      </c>
      <c r="E3602" s="8" t="s">
        <v>59</v>
      </c>
      <c r="F3602" s="8">
        <v>0</v>
      </c>
      <c r="G3602" s="8">
        <v>3</v>
      </c>
      <c r="H3602" s="6" t="s">
        <v>344</v>
      </c>
      <c r="I3602" s="176" t="s">
        <v>11389</v>
      </c>
      <c r="J3602" s="176" t="s">
        <v>11389</v>
      </c>
      <c r="K3602" s="176" t="s">
        <v>11388</v>
      </c>
      <c r="L3602" s="8">
        <v>14</v>
      </c>
      <c r="M3602" s="116"/>
      <c r="P36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&lt;tr&gt;&lt;td&gt;63502-0500&lt;/td&gt;&lt;td&gt;Temporary traffic control, barricade type 2&lt;/td&gt;&lt;td&gt;Each&lt;/td&gt;&lt;td&gt;TEMPORARY TRAFFIC CONTROL, BARRICADE TYPE 2&lt;/td&gt;&lt;td&gt;EACH&lt;/td&gt;&lt;td&gt;0&lt;/td&gt;&lt;td&gt;3&lt;/td&gt;&lt;td&gt;N&lt;/td&gt;&lt;td&gt; &lt;/td&gt;&lt;td&gt;&lt;/td&gt;&lt;/tr&gt;</v>
      </c>
      <c r="Q3602" s="106" t="str">
        <f>IF(PayItems[[#This Row],[Date Added / Modified]]&gt;0,TEXT(PayItems[[#This Row],[Date Added / Modified]],"m/d/yyy"),"")</f>
        <v/>
      </c>
    </row>
    <row r="3603" spans="1:17" x14ac:dyDescent="0.2">
      <c r="A3603" s="6" t="s">
        <v>7749</v>
      </c>
      <c r="B3603" s="6" t="s">
        <v>7750</v>
      </c>
      <c r="C3603" s="6" t="s">
        <v>6</v>
      </c>
      <c r="D3603" s="6" t="s">
        <v>7751</v>
      </c>
      <c r="E3603" s="8" t="s">
        <v>59</v>
      </c>
      <c r="F3603" s="8">
        <v>0</v>
      </c>
      <c r="G3603" s="8">
        <v>3</v>
      </c>
      <c r="H3603" s="6" t="s">
        <v>344</v>
      </c>
      <c r="I3603" s="176" t="s">
        <v>11389</v>
      </c>
      <c r="J3603" s="176" t="s">
        <v>11389</v>
      </c>
      <c r="K3603" s="176" t="s">
        <v>11388</v>
      </c>
      <c r="L3603" s="8">
        <v>14</v>
      </c>
      <c r="M3603" s="116"/>
      <c r="P36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&lt;tr&gt;&lt;td&gt;63502-0600&lt;/td&gt;&lt;td&gt;Temporary traffic control, barricade type 3&lt;/td&gt;&lt;td&gt;Each&lt;/td&gt;&lt;td&gt;TEMPORARY TRAFFIC CONTROL, BARRICADE TYPE 3&lt;/td&gt;&lt;td&gt;EACH&lt;/td&gt;&lt;td&gt;0&lt;/td&gt;&lt;td&gt;3&lt;/td&gt;&lt;td&gt;N&lt;/td&gt;&lt;td&gt; &lt;/td&gt;&lt;td&gt;&lt;/td&gt;&lt;/tr&gt;</v>
      </c>
      <c r="Q3603" s="106" t="str">
        <f>IF(PayItems[[#This Row],[Date Added / Modified]]&gt;0,TEXT(PayItems[[#This Row],[Date Added / Modified]],"m/d/yyy"),"")</f>
        <v/>
      </c>
    </row>
    <row r="3604" spans="1:17" x14ac:dyDescent="0.2">
      <c r="A3604" s="6" t="s">
        <v>7752</v>
      </c>
      <c r="B3604" s="6" t="s">
        <v>7753</v>
      </c>
      <c r="C3604" s="6" t="s">
        <v>6</v>
      </c>
      <c r="D3604" s="6" t="s">
        <v>7754</v>
      </c>
      <c r="E3604" s="8" t="s">
        <v>59</v>
      </c>
      <c r="F3604" s="8">
        <v>0</v>
      </c>
      <c r="G3604" s="8">
        <v>3</v>
      </c>
      <c r="H3604" s="6" t="s">
        <v>344</v>
      </c>
      <c r="I3604" s="176" t="s">
        <v>11389</v>
      </c>
      <c r="J3604" s="176" t="s">
        <v>11389</v>
      </c>
      <c r="K3604" s="176" t="s">
        <v>11388</v>
      </c>
      <c r="L3604" s="8">
        <v>14</v>
      </c>
      <c r="M3604" s="116"/>
      <c r="P36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&lt;tr&gt;&lt;td&gt;63502-0700&lt;/td&gt;&lt;td&gt;Temporary traffic control, cone&lt;/td&gt;&lt;td&gt;Each&lt;/td&gt;&lt;td&gt;TEMPORARY TRAFFIC CONTROL, CONE&lt;/td&gt;&lt;td&gt;EACH&lt;/td&gt;&lt;td&gt;0&lt;/td&gt;&lt;td&gt;3&lt;/td&gt;&lt;td&gt;N&lt;/td&gt;&lt;td&gt; &lt;/td&gt;&lt;td&gt;&lt;/td&gt;&lt;/tr&gt;</v>
      </c>
      <c r="Q3604" s="106" t="str">
        <f>IF(PayItems[[#This Row],[Date Added / Modified]]&gt;0,TEXT(PayItems[[#This Row],[Date Added / Modified]],"m/d/yyy"),"")</f>
        <v/>
      </c>
    </row>
    <row r="3605" spans="1:17" s="88" customFormat="1" x14ac:dyDescent="0.2">
      <c r="A3605" s="6" t="s">
        <v>7755</v>
      </c>
      <c r="B3605" s="6" t="s">
        <v>7756</v>
      </c>
      <c r="C3605" s="6" t="s">
        <v>6</v>
      </c>
      <c r="D3605" s="6" t="s">
        <v>7757</v>
      </c>
      <c r="E3605" s="8" t="s">
        <v>59</v>
      </c>
      <c r="F3605" s="8">
        <v>0</v>
      </c>
      <c r="G3605" s="8">
        <v>3</v>
      </c>
      <c r="H3605" s="6" t="s">
        <v>344</v>
      </c>
      <c r="I3605" s="176" t="s">
        <v>11389</v>
      </c>
      <c r="J3605" s="176" t="s">
        <v>11389</v>
      </c>
      <c r="K3605" s="176" t="s">
        <v>11388</v>
      </c>
      <c r="L3605" s="8">
        <v>14</v>
      </c>
      <c r="M3605" s="116"/>
      <c r="N3605" s="6"/>
      <c r="O3605" s="6"/>
      <c r="P36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&lt;tr&gt;&lt;td&gt;63502-0800&lt;/td&gt;&lt;td&gt;Temporary traffic control, cone, type 450mm&lt;/td&gt;&lt;td&gt;Each&lt;/td&gt;&lt;td&gt;TEMPORARY TRAFFIC CONTROL, CONE, TYPE 18-INCH&lt;/td&gt;&lt;td&gt;EACH&lt;/td&gt;&lt;td&gt;0&lt;/td&gt;&lt;td&gt;3&lt;/td&gt;&lt;td&gt;N&lt;/td&gt;&lt;td&gt; &lt;/td&gt;&lt;td&gt;&lt;/td&gt;&lt;/tr&gt;</v>
      </c>
      <c r="Q3605" s="106" t="str">
        <f>IF(PayItems[[#This Row],[Date Added / Modified]]&gt;0,TEXT(PayItems[[#This Row],[Date Added / Modified]],"m/d/yyy"),"")</f>
        <v/>
      </c>
    </row>
    <row r="3606" spans="1:17" x14ac:dyDescent="0.2">
      <c r="A3606" s="6" t="s">
        <v>7758</v>
      </c>
      <c r="B3606" s="6" t="s">
        <v>7759</v>
      </c>
      <c r="C3606" s="6" t="s">
        <v>6</v>
      </c>
      <c r="D3606" s="6" t="s">
        <v>7760</v>
      </c>
      <c r="E3606" s="8" t="s">
        <v>59</v>
      </c>
      <c r="F3606" s="8">
        <v>0</v>
      </c>
      <c r="G3606" s="8">
        <v>3</v>
      </c>
      <c r="H3606" s="6" t="s">
        <v>344</v>
      </c>
      <c r="I3606" s="176" t="s">
        <v>11389</v>
      </c>
      <c r="J3606" s="176" t="s">
        <v>11389</v>
      </c>
      <c r="K3606" s="176" t="s">
        <v>11388</v>
      </c>
      <c r="L3606" s="8">
        <v>14</v>
      </c>
      <c r="M3606" s="116"/>
      <c r="P36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&lt;tr&gt;&lt;td&gt;63502-0900&lt;/td&gt;&lt;td&gt;Temporary traffic control, cone, type 700mm&lt;/td&gt;&lt;td&gt;Each&lt;/td&gt;&lt;td&gt;TEMPORARY TRAFFIC CONTROL, CONE, TYPE 28-INCH&lt;/td&gt;&lt;td&gt;EACH&lt;/td&gt;&lt;td&gt;0&lt;/td&gt;&lt;td&gt;3&lt;/td&gt;&lt;td&gt;N&lt;/td&gt;&lt;td&gt; &lt;/td&gt;&lt;td&gt;&lt;/td&gt;&lt;/tr&gt;</v>
      </c>
      <c r="Q3606" s="106" t="str">
        <f>IF(PayItems[[#This Row],[Date Added / Modified]]&gt;0,TEXT(PayItems[[#This Row],[Date Added / Modified]],"m/d/yyy"),"")</f>
        <v/>
      </c>
    </row>
    <row r="3607" spans="1:17" x14ac:dyDescent="0.2">
      <c r="A3607" s="6" t="s">
        <v>7761</v>
      </c>
      <c r="B3607" s="6" t="s">
        <v>7762</v>
      </c>
      <c r="C3607" s="6" t="s">
        <v>6</v>
      </c>
      <c r="D3607" s="6" t="s">
        <v>7763</v>
      </c>
      <c r="E3607" s="8" t="s">
        <v>59</v>
      </c>
      <c r="F3607" s="8">
        <v>0</v>
      </c>
      <c r="G3607" s="8">
        <v>3</v>
      </c>
      <c r="H3607" s="6" t="s">
        <v>344</v>
      </c>
      <c r="I3607" s="176" t="s">
        <v>11389</v>
      </c>
      <c r="J3607" s="176" t="s">
        <v>11389</v>
      </c>
      <c r="K3607" s="176" t="s">
        <v>11388</v>
      </c>
      <c r="L3607" s="8">
        <v>14</v>
      </c>
      <c r="M3607" s="116"/>
      <c r="P36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&lt;tr&gt;&lt;td&gt;63502-1000&lt;/td&gt;&lt;td&gt;Temporary traffic control, cone, type 900mm&lt;/td&gt;&lt;td&gt;Each&lt;/td&gt;&lt;td&gt;TEMPORARY TRAFFIC CONTROL, CONE, TYPE 36-INCH&lt;/td&gt;&lt;td&gt;EACH&lt;/td&gt;&lt;td&gt;0&lt;/td&gt;&lt;td&gt;3&lt;/td&gt;&lt;td&gt;N&lt;/td&gt;&lt;td&gt; &lt;/td&gt;&lt;td&gt;&lt;/td&gt;&lt;/tr&gt;</v>
      </c>
      <c r="Q3607" s="106" t="str">
        <f>IF(PayItems[[#This Row],[Date Added / Modified]]&gt;0,TEXT(PayItems[[#This Row],[Date Added / Modified]],"m/d/yyy"),"")</f>
        <v/>
      </c>
    </row>
    <row r="3608" spans="1:17" x14ac:dyDescent="0.2">
      <c r="A3608" s="6" t="s">
        <v>7764</v>
      </c>
      <c r="B3608" s="6" t="s">
        <v>7765</v>
      </c>
      <c r="C3608" s="6" t="s">
        <v>6</v>
      </c>
      <c r="D3608" s="6" t="s">
        <v>7766</v>
      </c>
      <c r="E3608" s="8" t="s">
        <v>59</v>
      </c>
      <c r="F3608" s="8">
        <v>0</v>
      </c>
      <c r="G3608" s="8">
        <v>3</v>
      </c>
      <c r="H3608" s="6" t="s">
        <v>344</v>
      </c>
      <c r="I3608" s="176" t="s">
        <v>11389</v>
      </c>
      <c r="J3608" s="176" t="s">
        <v>11389</v>
      </c>
      <c r="K3608" s="176" t="s">
        <v>11388</v>
      </c>
      <c r="L3608" s="8">
        <v>14</v>
      </c>
      <c r="M3608" s="116"/>
      <c r="P36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&lt;tr&gt;&lt;td&gt;63502-1050&lt;/td&gt;&lt;td&gt;Temporary traffic control, tubular marker&lt;/td&gt;&lt;td&gt;Each&lt;/td&gt;&lt;td&gt;TEMPORARY TRAFFIC CONTROL, TUBULAR MARKER&lt;/td&gt;&lt;td&gt;EACH&lt;/td&gt;&lt;td&gt;0&lt;/td&gt;&lt;td&gt;3&lt;/td&gt;&lt;td&gt;N&lt;/td&gt;&lt;td&gt; &lt;/td&gt;&lt;td&gt;&lt;/td&gt;&lt;/tr&gt;</v>
      </c>
      <c r="Q3608" s="106" t="str">
        <f>IF(PayItems[[#This Row],[Date Added / Modified]]&gt;0,TEXT(PayItems[[#This Row],[Date Added / Modified]],"m/d/yyy"),"")</f>
        <v/>
      </c>
    </row>
    <row r="3609" spans="1:17" s="88" customFormat="1" x14ac:dyDescent="0.2">
      <c r="A3609" s="6" t="s">
        <v>7767</v>
      </c>
      <c r="B3609" s="6" t="s">
        <v>7768</v>
      </c>
      <c r="C3609" s="6" t="s">
        <v>6</v>
      </c>
      <c r="D3609" s="6" t="s">
        <v>7769</v>
      </c>
      <c r="E3609" s="8" t="s">
        <v>59</v>
      </c>
      <c r="F3609" s="8">
        <v>0</v>
      </c>
      <c r="G3609" s="8">
        <v>3</v>
      </c>
      <c r="H3609" s="6" t="s">
        <v>344</v>
      </c>
      <c r="I3609" s="176" t="s">
        <v>11389</v>
      </c>
      <c r="J3609" s="176" t="s">
        <v>11389</v>
      </c>
      <c r="K3609" s="176" t="s">
        <v>11388</v>
      </c>
      <c r="L3609" s="8">
        <v>14</v>
      </c>
      <c r="M3609" s="116"/>
      <c r="N3609" s="6"/>
      <c r="O3609" s="6"/>
      <c r="P36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&lt;tr&gt;&lt;td&gt;63502-1100&lt;/td&gt;&lt;td&gt;Temporary traffic control, tubular marker, type 450mm&lt;/td&gt;&lt;td&gt;Each&lt;/td&gt;&lt;td&gt;TEMPORARY TRAFFIC CONTROL, TUBULAR MARKER, TYPE 18-INCH&lt;/td&gt;&lt;td&gt;EACH&lt;/td&gt;&lt;td&gt;0&lt;/td&gt;&lt;td&gt;3&lt;/td&gt;&lt;td&gt;N&lt;/td&gt;&lt;td&gt; &lt;/td&gt;&lt;td&gt;&lt;/td&gt;&lt;/tr&gt;</v>
      </c>
      <c r="Q3609" s="106" t="str">
        <f>IF(PayItems[[#This Row],[Date Added / Modified]]&gt;0,TEXT(PayItems[[#This Row],[Date Added / Modified]],"m/d/yyy"),"")</f>
        <v/>
      </c>
    </row>
    <row r="3610" spans="1:17" x14ac:dyDescent="0.2">
      <c r="A3610" s="6" t="s">
        <v>7770</v>
      </c>
      <c r="B3610" s="6" t="s">
        <v>7771</v>
      </c>
      <c r="C3610" s="6" t="s">
        <v>6</v>
      </c>
      <c r="D3610" s="6" t="s">
        <v>7772</v>
      </c>
      <c r="E3610" s="8" t="s">
        <v>59</v>
      </c>
      <c r="F3610" s="8">
        <v>0</v>
      </c>
      <c r="G3610" s="8">
        <v>3</v>
      </c>
      <c r="H3610" s="6" t="s">
        <v>344</v>
      </c>
      <c r="I3610" s="176" t="s">
        <v>11389</v>
      </c>
      <c r="J3610" s="176" t="s">
        <v>11389</v>
      </c>
      <c r="K3610" s="176" t="s">
        <v>11388</v>
      </c>
      <c r="L3610" s="8">
        <v>14</v>
      </c>
      <c r="M3610" s="116"/>
      <c r="P36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&lt;tr&gt;&lt;td&gt;63502-1200&lt;/td&gt;&lt;td&gt;Temporary traffic control, tubular marker, type 700mm&lt;/td&gt;&lt;td&gt;Each&lt;/td&gt;&lt;td&gt;TEMPORARY TRAFFIC CONTROL, TUBULAR MARKER, TYPE 28-INCH&lt;/td&gt;&lt;td&gt;EACH&lt;/td&gt;&lt;td&gt;0&lt;/td&gt;&lt;td&gt;3&lt;/td&gt;&lt;td&gt;N&lt;/td&gt;&lt;td&gt; &lt;/td&gt;&lt;td&gt;&lt;/td&gt;&lt;/tr&gt;</v>
      </c>
      <c r="Q3610" s="106" t="str">
        <f>IF(PayItems[[#This Row],[Date Added / Modified]]&gt;0,TEXT(PayItems[[#This Row],[Date Added / Modified]],"m/d/yyy"),"")</f>
        <v/>
      </c>
    </row>
    <row r="3611" spans="1:17" x14ac:dyDescent="0.2">
      <c r="A3611" s="6" t="s">
        <v>7773</v>
      </c>
      <c r="B3611" s="6" t="s">
        <v>7774</v>
      </c>
      <c r="C3611" s="6" t="s">
        <v>6</v>
      </c>
      <c r="D3611" s="6" t="s">
        <v>7775</v>
      </c>
      <c r="E3611" s="8" t="s">
        <v>59</v>
      </c>
      <c r="F3611" s="8">
        <v>0</v>
      </c>
      <c r="G3611" s="8">
        <v>3</v>
      </c>
      <c r="H3611" s="6" t="s">
        <v>344</v>
      </c>
      <c r="I3611" s="176" t="s">
        <v>11389</v>
      </c>
      <c r="J3611" s="176" t="s">
        <v>11389</v>
      </c>
      <c r="K3611" s="176" t="s">
        <v>11388</v>
      </c>
      <c r="L3611" s="8">
        <v>14</v>
      </c>
      <c r="M3611" s="116"/>
      <c r="P36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&lt;tr&gt;&lt;td&gt;63502-1250&lt;/td&gt;&lt;td&gt;Temporary traffic control, tubular marker, type 1050mm&lt;/td&gt;&lt;td&gt;Each&lt;/td&gt;&lt;td&gt;TEMPORARY TRAFFIC CONTROL, TUBULAR MARKER, TYPE 42-INCH&lt;/td&gt;&lt;td&gt;EACH&lt;/td&gt;&lt;td&gt;0&lt;/td&gt;&lt;td&gt;3&lt;/td&gt;&lt;td&gt;N&lt;/td&gt;&lt;td&gt; &lt;/td&gt;&lt;td&gt;&lt;/td&gt;&lt;/tr&gt;</v>
      </c>
      <c r="Q3611" s="106" t="str">
        <f>IF(PayItems[[#This Row],[Date Added / Modified]]&gt;0,TEXT(PayItems[[#This Row],[Date Added / Modified]],"m/d/yyy"),"")</f>
        <v/>
      </c>
    </row>
    <row r="3612" spans="1:17" x14ac:dyDescent="0.2">
      <c r="A3612" s="6" t="s">
        <v>7776</v>
      </c>
      <c r="B3612" s="6" t="s">
        <v>7777</v>
      </c>
      <c r="C3612" s="6" t="s">
        <v>6</v>
      </c>
      <c r="D3612" s="6" t="s">
        <v>7778</v>
      </c>
      <c r="E3612" s="8" t="s">
        <v>59</v>
      </c>
      <c r="F3612" s="8">
        <v>0</v>
      </c>
      <c r="G3612" s="8">
        <v>3</v>
      </c>
      <c r="H3612" s="6" t="s">
        <v>344</v>
      </c>
      <c r="I3612" s="176" t="s">
        <v>11389</v>
      </c>
      <c r="J3612" s="176" t="s">
        <v>11389</v>
      </c>
      <c r="K3612" s="176" t="s">
        <v>11388</v>
      </c>
      <c r="L3612" s="8">
        <v>14</v>
      </c>
      <c r="M3612" s="116"/>
      <c r="P36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&lt;tr&gt;&lt;td&gt;63502-1300&lt;/td&gt;&lt;td&gt;Temporary traffic control, drum&lt;/td&gt;&lt;td&gt;Each&lt;/td&gt;&lt;td&gt;TEMPORARY TRAFFIC CONTROL, DRUM&lt;/td&gt;&lt;td&gt;EACH&lt;/td&gt;&lt;td&gt;0&lt;/td&gt;&lt;td&gt;3&lt;/td&gt;&lt;td&gt;N&lt;/td&gt;&lt;td&gt; &lt;/td&gt;&lt;td&gt;&lt;/td&gt;&lt;/tr&gt;</v>
      </c>
      <c r="Q3612" s="106" t="str">
        <f>IF(PayItems[[#This Row],[Date Added / Modified]]&gt;0,TEXT(PayItems[[#This Row],[Date Added / Modified]],"m/d/yyy"),"")</f>
        <v/>
      </c>
    </row>
    <row r="3613" spans="1:17" x14ac:dyDescent="0.2">
      <c r="A3613" s="6" t="s">
        <v>7779</v>
      </c>
      <c r="B3613" s="6" t="s">
        <v>7780</v>
      </c>
      <c r="C3613" s="6" t="s">
        <v>6</v>
      </c>
      <c r="D3613" s="6" t="s">
        <v>7781</v>
      </c>
      <c r="E3613" s="8" t="s">
        <v>59</v>
      </c>
      <c r="F3613" s="8">
        <v>0</v>
      </c>
      <c r="G3613" s="8">
        <v>3</v>
      </c>
      <c r="H3613" s="6" t="s">
        <v>344</v>
      </c>
      <c r="I3613" s="176" t="s">
        <v>11389</v>
      </c>
      <c r="J3613" s="176" t="s">
        <v>11389</v>
      </c>
      <c r="K3613" s="176" t="s">
        <v>11388</v>
      </c>
      <c r="L3613" s="8">
        <v>14</v>
      </c>
      <c r="M3613" s="116"/>
      <c r="P36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&lt;tr&gt;&lt;td&gt;63502-1400&lt;/td&gt;&lt;td&gt;Temporary traffic control, vertical panel&lt;/td&gt;&lt;td&gt;Each&lt;/td&gt;&lt;td&gt;TEMPORARY TRAFFIC CONTROL, VERTICAL PANEL&lt;/td&gt;&lt;td&gt;EACH&lt;/td&gt;&lt;td&gt;0&lt;/td&gt;&lt;td&gt;3&lt;/td&gt;&lt;td&gt;N&lt;/td&gt;&lt;td&gt; &lt;/td&gt;&lt;td&gt;&lt;/td&gt;&lt;/tr&gt;</v>
      </c>
      <c r="Q3613" s="106" t="str">
        <f>IF(PayItems[[#This Row],[Date Added / Modified]]&gt;0,TEXT(PayItems[[#This Row],[Date Added / Modified]],"m/d/yyy"),"")</f>
        <v/>
      </c>
    </row>
    <row r="3614" spans="1:17" x14ac:dyDescent="0.2">
      <c r="A3614" s="6" t="s">
        <v>7782</v>
      </c>
      <c r="B3614" s="6" t="s">
        <v>7783</v>
      </c>
      <c r="C3614" s="6" t="s">
        <v>6</v>
      </c>
      <c r="D3614" s="6" t="s">
        <v>7784</v>
      </c>
      <c r="E3614" s="8" t="s">
        <v>59</v>
      </c>
      <c r="F3614" s="8">
        <v>0</v>
      </c>
      <c r="G3614" s="8">
        <v>3</v>
      </c>
      <c r="H3614" s="6" t="s">
        <v>344</v>
      </c>
      <c r="I3614" s="176" t="s">
        <v>11389</v>
      </c>
      <c r="J3614" s="176" t="s">
        <v>11389</v>
      </c>
      <c r="K3614" s="176" t="s">
        <v>11388</v>
      </c>
      <c r="L3614" s="8">
        <v>14</v>
      </c>
      <c r="M3614" s="116"/>
      <c r="P36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&lt;tr&gt;&lt;td&gt;63502-1500&lt;/td&gt;&lt;td&gt;Temporary traffic control, warning light type A&lt;/td&gt;&lt;td&gt;Each&lt;/td&gt;&lt;td&gt;TEMPORARY TRAFFIC CONTROL, WARNING LIGHT TYPE A&lt;/td&gt;&lt;td&gt;EACH&lt;/td&gt;&lt;td&gt;0&lt;/td&gt;&lt;td&gt;3&lt;/td&gt;&lt;td&gt;N&lt;/td&gt;&lt;td&gt; &lt;/td&gt;&lt;td&gt;&lt;/td&gt;&lt;/tr&gt;</v>
      </c>
      <c r="Q3614" s="106" t="str">
        <f>IF(PayItems[[#This Row],[Date Added / Modified]]&gt;0,TEXT(PayItems[[#This Row],[Date Added / Modified]],"m/d/yyy"),"")</f>
        <v/>
      </c>
    </row>
    <row r="3615" spans="1:17" x14ac:dyDescent="0.2">
      <c r="A3615" s="6" t="s">
        <v>7785</v>
      </c>
      <c r="B3615" s="6" t="s">
        <v>7786</v>
      </c>
      <c r="C3615" s="6" t="s">
        <v>6</v>
      </c>
      <c r="D3615" s="6" t="s">
        <v>7787</v>
      </c>
      <c r="E3615" s="8" t="s">
        <v>59</v>
      </c>
      <c r="F3615" s="8">
        <v>0</v>
      </c>
      <c r="G3615" s="8">
        <v>3</v>
      </c>
      <c r="H3615" s="6" t="s">
        <v>344</v>
      </c>
      <c r="I3615" s="176" t="s">
        <v>11389</v>
      </c>
      <c r="J3615" s="176" t="s">
        <v>11389</v>
      </c>
      <c r="K3615" s="176" t="s">
        <v>11388</v>
      </c>
      <c r="L3615" s="8">
        <v>14</v>
      </c>
      <c r="M3615" s="116"/>
      <c r="P36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&lt;tr&gt;&lt;td&gt;63502-1600&lt;/td&gt;&lt;td&gt;Temporary traffic control, warning light type B&lt;/td&gt;&lt;td&gt;Each&lt;/td&gt;&lt;td&gt;TEMPORARY TRAFFIC CONTROL, WARNING LIGHT TYPE B&lt;/td&gt;&lt;td&gt;EACH&lt;/td&gt;&lt;td&gt;0&lt;/td&gt;&lt;td&gt;3&lt;/td&gt;&lt;td&gt;N&lt;/td&gt;&lt;td&gt; &lt;/td&gt;&lt;td&gt;&lt;/td&gt;&lt;/tr&gt;</v>
      </c>
      <c r="Q3615" s="106" t="str">
        <f>IF(PayItems[[#This Row],[Date Added / Modified]]&gt;0,TEXT(PayItems[[#This Row],[Date Added / Modified]],"m/d/yyy"),"")</f>
        <v/>
      </c>
    </row>
    <row r="3616" spans="1:17" x14ac:dyDescent="0.2">
      <c r="A3616" s="6" t="s">
        <v>7788</v>
      </c>
      <c r="B3616" s="6" t="s">
        <v>7789</v>
      </c>
      <c r="C3616" s="6" t="s">
        <v>6</v>
      </c>
      <c r="D3616" s="6" t="s">
        <v>7790</v>
      </c>
      <c r="E3616" s="8" t="s">
        <v>59</v>
      </c>
      <c r="F3616" s="8">
        <v>0</v>
      </c>
      <c r="G3616" s="8">
        <v>3</v>
      </c>
      <c r="H3616" s="6" t="s">
        <v>344</v>
      </c>
      <c r="I3616" s="176" t="s">
        <v>11389</v>
      </c>
      <c r="J3616" s="176" t="s">
        <v>11389</v>
      </c>
      <c r="K3616" s="176" t="s">
        <v>11388</v>
      </c>
      <c r="L3616" s="8">
        <v>14</v>
      </c>
      <c r="M3616" s="116"/>
      <c r="P36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&lt;tr&gt;&lt;td&gt;63502-1700&lt;/td&gt;&lt;td&gt;Temporary traffic control, warning light type C&lt;/td&gt;&lt;td&gt;Each&lt;/td&gt;&lt;td&gt;TEMPORARY TRAFFIC CONTROL, WARNING LIGHT TYPE C&lt;/td&gt;&lt;td&gt;EACH&lt;/td&gt;&lt;td&gt;0&lt;/td&gt;&lt;td&gt;3&lt;/td&gt;&lt;td&gt;N&lt;/td&gt;&lt;td&gt; &lt;/td&gt;&lt;td&gt;&lt;/td&gt;&lt;/tr&gt;</v>
      </c>
      <c r="Q3616" s="106" t="str">
        <f>IF(PayItems[[#This Row],[Date Added / Modified]]&gt;0,TEXT(PayItems[[#This Row],[Date Added / Modified]],"m/d/yyy"),"")</f>
        <v/>
      </c>
    </row>
    <row r="3617" spans="1:17" x14ac:dyDescent="0.2">
      <c r="A3617" s="6" t="s">
        <v>7791</v>
      </c>
      <c r="B3617" s="6" t="s">
        <v>7792</v>
      </c>
      <c r="C3617" s="6" t="s">
        <v>6</v>
      </c>
      <c r="D3617" s="6" t="s">
        <v>7793</v>
      </c>
      <c r="E3617" s="8" t="s">
        <v>59</v>
      </c>
      <c r="F3617" s="8">
        <v>0</v>
      </c>
      <c r="G3617" s="8">
        <v>3</v>
      </c>
      <c r="H3617" s="6" t="s">
        <v>344</v>
      </c>
      <c r="I3617" s="176" t="s">
        <v>11389</v>
      </c>
      <c r="J3617" s="176" t="s">
        <v>11389</v>
      </c>
      <c r="K3617" s="176" t="s">
        <v>11388</v>
      </c>
      <c r="L3617" s="8">
        <v>14</v>
      </c>
      <c r="M3617" s="116"/>
      <c r="P36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&lt;tr&gt;&lt;td&gt;63502-1800&lt;/td&gt;&lt;td&gt;Temporary traffic control, warning light type D&lt;/td&gt;&lt;td&gt;Each&lt;/td&gt;&lt;td&gt;TEMPORARY TRAFFIC CONTROL, WARNING LIGHT TYPE D&lt;/td&gt;&lt;td&gt;EACH&lt;/td&gt;&lt;td&gt;0&lt;/td&gt;&lt;td&gt;3&lt;/td&gt;&lt;td&gt;N&lt;/td&gt;&lt;td&gt; &lt;/td&gt;&lt;td&gt;&lt;/td&gt;&lt;/tr&gt;</v>
      </c>
      <c r="Q3617" s="106" t="str">
        <f>IF(PayItems[[#This Row],[Date Added / Modified]]&gt;0,TEXT(PayItems[[#This Row],[Date Added / Modified]],"m/d/yyy"),"")</f>
        <v/>
      </c>
    </row>
    <row r="3618" spans="1:17" x14ac:dyDescent="0.2">
      <c r="A3618" s="6" t="s">
        <v>7794</v>
      </c>
      <c r="B3618" s="6" t="s">
        <v>7795</v>
      </c>
      <c r="C3618" s="6" t="s">
        <v>6</v>
      </c>
      <c r="D3618" s="6" t="s">
        <v>7796</v>
      </c>
      <c r="E3618" s="8" t="s">
        <v>59</v>
      </c>
      <c r="F3618" s="8">
        <v>0</v>
      </c>
      <c r="G3618" s="8">
        <v>3</v>
      </c>
      <c r="H3618" s="6" t="s">
        <v>344</v>
      </c>
      <c r="I3618" s="176" t="s">
        <v>11389</v>
      </c>
      <c r="J3618" s="176" t="s">
        <v>11389</v>
      </c>
      <c r="K3618" s="176" t="s">
        <v>11388</v>
      </c>
      <c r="L3618" s="8">
        <v>14</v>
      </c>
      <c r="M3618" s="116"/>
      <c r="P36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&lt;tr&gt;&lt;td&gt;63502-1900&lt;/td&gt;&lt;td&gt;Temporary traffic control, shadow vehicle&lt;/td&gt;&lt;td&gt;Each&lt;/td&gt;&lt;td&gt;TEMPORARY TRAFFIC CONTROL, SHADOW VEHICLE&lt;/td&gt;&lt;td&gt;EACH&lt;/td&gt;&lt;td&gt;0&lt;/td&gt;&lt;td&gt;3&lt;/td&gt;&lt;td&gt;N&lt;/td&gt;&lt;td&gt; &lt;/td&gt;&lt;td&gt;&lt;/td&gt;&lt;/tr&gt;</v>
      </c>
      <c r="Q3618" s="106" t="str">
        <f>IF(PayItems[[#This Row],[Date Added / Modified]]&gt;0,TEXT(PayItems[[#This Row],[Date Added / Modified]],"m/d/yyy"),"")</f>
        <v/>
      </c>
    </row>
    <row r="3619" spans="1:17" x14ac:dyDescent="0.2">
      <c r="A3619" s="6" t="s">
        <v>7797</v>
      </c>
      <c r="B3619" s="6" t="s">
        <v>7798</v>
      </c>
      <c r="C3619" s="6" t="s">
        <v>6</v>
      </c>
      <c r="D3619" s="6" t="s">
        <v>7799</v>
      </c>
      <c r="E3619" s="8" t="s">
        <v>59</v>
      </c>
      <c r="F3619" s="8">
        <v>0</v>
      </c>
      <c r="G3619" s="8">
        <v>3</v>
      </c>
      <c r="H3619" s="6" t="s">
        <v>344</v>
      </c>
      <c r="I3619" s="176" t="s">
        <v>11389</v>
      </c>
      <c r="J3619" s="176" t="s">
        <v>11389</v>
      </c>
      <c r="K3619" s="176" t="s">
        <v>11388</v>
      </c>
      <c r="L3619" s="8">
        <v>14</v>
      </c>
      <c r="M3619" s="116"/>
      <c r="P36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&lt;tr&gt;&lt;td&gt;63502-2000&lt;/td&gt;&lt;td&gt;Temporary traffic control, portable changeable message sign&lt;/td&gt;&lt;td&gt;Each&lt;/td&gt;&lt;td&gt;TEMPORARY TRAFFIC CONTROL, PORTABLE CHANGEABLE MESSAGE SIGN&lt;/td&gt;&lt;td&gt;EACH&lt;/td&gt;&lt;td&gt;0&lt;/td&gt;&lt;td&gt;3&lt;/td&gt;&lt;td&gt;N&lt;/td&gt;&lt;td&gt; &lt;/td&gt;&lt;td&gt;&lt;/td&gt;&lt;/tr&gt;</v>
      </c>
      <c r="Q3619" s="106" t="str">
        <f>IF(PayItems[[#This Row],[Date Added / Modified]]&gt;0,TEXT(PayItems[[#This Row],[Date Added / Modified]],"m/d/yyy"),"")</f>
        <v/>
      </c>
    </row>
    <row r="3620" spans="1:17" x14ac:dyDescent="0.2">
      <c r="A3620" s="162" t="s">
        <v>11201</v>
      </c>
      <c r="B3620" s="162" t="s">
        <v>11202</v>
      </c>
      <c r="C3620" s="162" t="s">
        <v>6</v>
      </c>
      <c r="D3620" s="162" t="s">
        <v>11203</v>
      </c>
      <c r="E3620" s="164" t="s">
        <v>59</v>
      </c>
      <c r="F3620" s="164">
        <v>0</v>
      </c>
      <c r="G3620" s="164">
        <v>3</v>
      </c>
      <c r="H3620" s="162" t="s">
        <v>344</v>
      </c>
      <c r="I3620" s="176" t="s">
        <v>11389</v>
      </c>
      <c r="J3620" s="176" t="s">
        <v>11389</v>
      </c>
      <c r="K3620" s="176" t="s">
        <v>11388</v>
      </c>
      <c r="L3620" s="164">
        <v>14</v>
      </c>
      <c r="M3620" s="116">
        <v>43899</v>
      </c>
      <c r="N3620" s="162" t="s">
        <v>9962</v>
      </c>
      <c r="O3620" s="162"/>
      <c r="P3620"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&lt;tr&gt;&lt;td&gt;63502-2050&lt;/td&gt;&lt;td&gt;Temporary traffic control, speed feedback sign&lt;/td&gt;&lt;td&gt;Each&lt;/td&gt;&lt;td&gt;TEMPORARY TRAFFIC CONTROL, SPEED FEEDBACK SIGN&lt;/td&gt;&lt;td&gt;EACH&lt;/td&gt;&lt;td&gt;0&lt;/td&gt;&lt;td&gt;3&lt;/td&gt;&lt;td&gt;N&lt;/td&gt;&lt;td&gt;3/9/2020&lt;/td&gt;&lt;td&gt;&lt;/td&gt;&lt;/tr&gt;</v>
      </c>
      <c r="Q3620" s="163" t="str">
        <f>IF(PayItems[[#This Row],[Date Added / Modified]]&gt;0,TEXT(PayItems[[#This Row],[Date Added / Modified]],"m/d/yyy"),"")</f>
        <v>3/9/2020</v>
      </c>
    </row>
    <row r="3621" spans="1:17" x14ac:dyDescent="0.2">
      <c r="A3621" s="6" t="s">
        <v>7800</v>
      </c>
      <c r="B3621" s="8" t="s">
        <v>7801</v>
      </c>
      <c r="C3621" s="6" t="s">
        <v>6</v>
      </c>
      <c r="D3621" s="8" t="s">
        <v>7802</v>
      </c>
      <c r="E3621" s="8" t="s">
        <v>59</v>
      </c>
      <c r="F3621" s="8">
        <v>0</v>
      </c>
      <c r="G3621" s="8">
        <v>3</v>
      </c>
      <c r="H3621" s="6" t="s">
        <v>344</v>
      </c>
      <c r="I3621" s="176" t="s">
        <v>11389</v>
      </c>
      <c r="J3621" s="176" t="s">
        <v>11389</v>
      </c>
      <c r="K3621" s="176" t="s">
        <v>11388</v>
      </c>
      <c r="L3621" s="8">
        <v>14</v>
      </c>
      <c r="M3621" s="116"/>
      <c r="P36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&lt;tr&gt;&lt;td&gt;63502-2100&lt;/td&gt;&lt;td&gt;Temporary traffic control, crash cushion&lt;/td&gt;&lt;td&gt;Each&lt;/td&gt;&lt;td&gt;TEMPORARY TRAFFIC CONTROL, CRASH CUSHION&lt;/td&gt;&lt;td&gt;EACH&lt;/td&gt;&lt;td&gt;0&lt;/td&gt;&lt;td&gt;3&lt;/td&gt;&lt;td&gt;N&lt;/td&gt;&lt;td&gt; &lt;/td&gt;&lt;td&gt;&lt;/td&gt;&lt;/tr&gt;</v>
      </c>
      <c r="Q3621" s="106" t="str">
        <f>IF(PayItems[[#This Row],[Date Added / Modified]]&gt;0,TEXT(PayItems[[#This Row],[Date Added / Modified]],"m/d/yyy"),"")</f>
        <v/>
      </c>
    </row>
    <row r="3622" spans="1:17" x14ac:dyDescent="0.2">
      <c r="A3622" s="6" t="s">
        <v>7803</v>
      </c>
      <c r="B3622" s="6" t="s">
        <v>7804</v>
      </c>
      <c r="C3622" s="6" t="s">
        <v>6</v>
      </c>
      <c r="D3622" s="6" t="s">
        <v>7805</v>
      </c>
      <c r="E3622" s="8" t="s">
        <v>59</v>
      </c>
      <c r="F3622" s="8">
        <v>0</v>
      </c>
      <c r="G3622" s="8">
        <v>3</v>
      </c>
      <c r="H3622" s="6" t="s">
        <v>344</v>
      </c>
      <c r="I3622" s="176" t="s">
        <v>11389</v>
      </c>
      <c r="J3622" s="176" t="s">
        <v>11389</v>
      </c>
      <c r="K3622" s="176" t="s">
        <v>11388</v>
      </c>
      <c r="L3622" s="8">
        <v>14</v>
      </c>
      <c r="M3622" s="116"/>
      <c r="P36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&lt;tr&gt;&lt;td&gt;63502-2600&lt;/td&gt;&lt;td&gt;Temporary traffic control, moving temporary crash cushion&lt;/td&gt;&lt;td&gt;Each&lt;/td&gt;&lt;td&gt;TEMPORARY TRAFFIC CONTROL, MOVING TEMPORARY CRASH CUSHION&lt;/td&gt;&lt;td&gt;EACH&lt;/td&gt;&lt;td&gt;0&lt;/td&gt;&lt;td&gt;3&lt;/td&gt;&lt;td&gt;N&lt;/td&gt;&lt;td&gt; &lt;/td&gt;&lt;td&gt;&lt;/td&gt;&lt;/tr&gt;</v>
      </c>
      <c r="Q3622" s="106" t="str">
        <f>IF(PayItems[[#This Row],[Date Added / Modified]]&gt;0,TEXT(PayItems[[#This Row],[Date Added / Modified]],"m/d/yyy"),"")</f>
        <v/>
      </c>
    </row>
    <row r="3623" spans="1:17" x14ac:dyDescent="0.2">
      <c r="A3623" s="6" t="s">
        <v>7806</v>
      </c>
      <c r="B3623" s="6" t="s">
        <v>7807</v>
      </c>
      <c r="C3623" s="6" t="s">
        <v>6</v>
      </c>
      <c r="D3623" s="6" t="s">
        <v>7808</v>
      </c>
      <c r="E3623" s="8" t="s">
        <v>59</v>
      </c>
      <c r="F3623" s="8">
        <v>0</v>
      </c>
      <c r="G3623" s="8">
        <v>3</v>
      </c>
      <c r="H3623" s="6" t="s">
        <v>344</v>
      </c>
      <c r="I3623" s="176" t="s">
        <v>11389</v>
      </c>
      <c r="J3623" s="176" t="s">
        <v>11389</v>
      </c>
      <c r="K3623" s="176" t="s">
        <v>11388</v>
      </c>
      <c r="L3623" s="8">
        <v>14</v>
      </c>
      <c r="M3623" s="116"/>
      <c r="P36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&lt;tr&gt;&lt;td&gt;63502-2700&lt;/td&gt;&lt;td&gt;Temporary traffic control, replacement cartridges for crash cushion&lt;/td&gt;&lt;td&gt;Each&lt;/td&gt;&lt;td&gt;TEMPORARY TRAFFIC CONTROL, REPLACEMENT CARTRIDGES FOR CRASH CUSHION&lt;/td&gt;&lt;td&gt;EACH&lt;/td&gt;&lt;td&gt;0&lt;/td&gt;&lt;td&gt;3&lt;/td&gt;&lt;td&gt;N&lt;/td&gt;&lt;td&gt; &lt;/td&gt;&lt;td&gt;&lt;/td&gt;&lt;/tr&gt;</v>
      </c>
      <c r="Q3623" s="106" t="str">
        <f>IF(PayItems[[#This Row],[Date Added / Modified]]&gt;0,TEXT(PayItems[[#This Row],[Date Added / Modified]],"m/d/yyy"),"")</f>
        <v/>
      </c>
    </row>
    <row r="3624" spans="1:17" x14ac:dyDescent="0.2">
      <c r="A3624" s="6" t="s">
        <v>7809</v>
      </c>
      <c r="B3624" s="6" t="s">
        <v>7810</v>
      </c>
      <c r="C3624" s="6" t="s">
        <v>6</v>
      </c>
      <c r="D3624" s="6" t="s">
        <v>7811</v>
      </c>
      <c r="E3624" s="8" t="s">
        <v>59</v>
      </c>
      <c r="F3624" s="8">
        <v>0</v>
      </c>
      <c r="G3624" s="8">
        <v>3</v>
      </c>
      <c r="H3624" s="6" t="s">
        <v>344</v>
      </c>
      <c r="I3624" s="176" t="s">
        <v>11389</v>
      </c>
      <c r="J3624" s="176" t="s">
        <v>11389</v>
      </c>
      <c r="K3624" s="176" t="s">
        <v>11388</v>
      </c>
      <c r="L3624" s="8">
        <v>14</v>
      </c>
      <c r="M3624" s="116"/>
      <c r="P36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&lt;tr&gt;&lt;td&gt;63502-2800&lt;/td&gt;&lt;td&gt;Temporary traffic control, replacement barrels for crash cushion&lt;/td&gt;&lt;td&gt;Each&lt;/td&gt;&lt;td&gt;TEMPORARY TRAFFIC CONTROL, REPLACEMENT BARRELS FOR CRASH CUSHION&lt;/td&gt;&lt;td&gt;EACH&lt;/td&gt;&lt;td&gt;0&lt;/td&gt;&lt;td&gt;3&lt;/td&gt;&lt;td&gt;N&lt;/td&gt;&lt;td&gt; &lt;/td&gt;&lt;td&gt;&lt;/td&gt;&lt;/tr&gt;</v>
      </c>
      <c r="Q3624" s="106" t="str">
        <f>IF(PayItems[[#This Row],[Date Added / Modified]]&gt;0,TEXT(PayItems[[#This Row],[Date Added / Modified]],"m/d/yyy"),"")</f>
        <v/>
      </c>
    </row>
    <row r="3625" spans="1:17" x14ac:dyDescent="0.2">
      <c r="A3625" s="6" t="s">
        <v>7812</v>
      </c>
      <c r="B3625" s="6" t="s">
        <v>7813</v>
      </c>
      <c r="C3625" s="6" t="s">
        <v>6</v>
      </c>
      <c r="D3625" s="6" t="s">
        <v>7814</v>
      </c>
      <c r="E3625" s="8" t="s">
        <v>59</v>
      </c>
      <c r="F3625" s="8">
        <v>0</v>
      </c>
      <c r="G3625" s="8">
        <v>3</v>
      </c>
      <c r="H3625" s="6" t="s">
        <v>344</v>
      </c>
      <c r="I3625" s="176" t="s">
        <v>11389</v>
      </c>
      <c r="J3625" s="176" t="s">
        <v>11389</v>
      </c>
      <c r="K3625" s="176" t="s">
        <v>11388</v>
      </c>
      <c r="L3625" s="8">
        <v>14</v>
      </c>
      <c r="M3625" s="116"/>
      <c r="P36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&lt;tr&gt;&lt;td&gt;63502-2900&lt;/td&gt;&lt;td&gt;Temporary traffic control, pavement markings, symbols, and letters&lt;/td&gt;&lt;td&gt;Each&lt;/td&gt;&lt;td&gt;TEMPORARY TRAFFIC CONTROL, PAVEMENT MARKINGS, SYMBOLS, AND LETTERS&lt;/td&gt;&lt;td&gt;EACH&lt;/td&gt;&lt;td&gt;0&lt;/td&gt;&lt;td&gt;3&lt;/td&gt;&lt;td&gt;N&lt;/td&gt;&lt;td&gt; &lt;/td&gt;&lt;td&gt;&lt;/td&gt;&lt;/tr&gt;</v>
      </c>
      <c r="Q3625" s="106" t="str">
        <f>IF(PayItems[[#This Row],[Date Added / Modified]]&gt;0,TEXT(PayItems[[#This Row],[Date Added / Modified]],"m/d/yyy"),"")</f>
        <v/>
      </c>
    </row>
    <row r="3626" spans="1:17" x14ac:dyDescent="0.2">
      <c r="A3626" s="6" t="s">
        <v>7815</v>
      </c>
      <c r="B3626" s="6" t="s">
        <v>7816</v>
      </c>
      <c r="C3626" s="6" t="s">
        <v>6</v>
      </c>
      <c r="D3626" s="6" t="s">
        <v>7817</v>
      </c>
      <c r="E3626" s="8" t="s">
        <v>59</v>
      </c>
      <c r="F3626" s="8">
        <v>0</v>
      </c>
      <c r="G3626" s="8">
        <v>3</v>
      </c>
      <c r="H3626" s="6" t="s">
        <v>344</v>
      </c>
      <c r="I3626" s="176" t="s">
        <v>11389</v>
      </c>
      <c r="J3626" s="176" t="s">
        <v>11389</v>
      </c>
      <c r="K3626" s="176" t="s">
        <v>11388</v>
      </c>
      <c r="L3626" s="8">
        <v>14</v>
      </c>
      <c r="M3626" s="116"/>
      <c r="P36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&lt;tr&gt;&lt;td&gt;63502-3000&lt;/td&gt;&lt;td&gt;Temporary traffic control, raised pavement marker&lt;/td&gt;&lt;td&gt;Each&lt;/td&gt;&lt;td&gt;TEMPORARY TRAFFIC CONTROL, RAISED PAVEMENT MARKER&lt;/td&gt;&lt;td&gt;EACH&lt;/td&gt;&lt;td&gt;0&lt;/td&gt;&lt;td&gt;3&lt;/td&gt;&lt;td&gt;N&lt;/td&gt;&lt;td&gt; &lt;/td&gt;&lt;td&gt;&lt;/td&gt;&lt;/tr&gt;</v>
      </c>
      <c r="Q3626" s="106" t="str">
        <f>IF(PayItems[[#This Row],[Date Added / Modified]]&gt;0,TEXT(PayItems[[#This Row],[Date Added / Modified]],"m/d/yyy"),"")</f>
        <v/>
      </c>
    </row>
    <row r="3627" spans="1:17" x14ac:dyDescent="0.2">
      <c r="A3627" s="6" t="s">
        <v>7818</v>
      </c>
      <c r="B3627" s="6" t="s">
        <v>7732</v>
      </c>
      <c r="C3627" s="6" t="s">
        <v>6</v>
      </c>
      <c r="D3627" s="6" t="s">
        <v>7733</v>
      </c>
      <c r="E3627" s="8" t="s">
        <v>59</v>
      </c>
      <c r="F3627" s="8">
        <v>0</v>
      </c>
      <c r="G3627" s="8">
        <v>3</v>
      </c>
      <c r="H3627" s="6" t="s">
        <v>344</v>
      </c>
      <c r="I3627" s="176" t="s">
        <v>11389</v>
      </c>
      <c r="J3627" s="176" t="s">
        <v>11389</v>
      </c>
      <c r="K3627" s="176" t="s">
        <v>11388</v>
      </c>
      <c r="L3627" s="8">
        <v>14</v>
      </c>
      <c r="M3627" s="116"/>
      <c r="P36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&lt;tr&gt;&lt;td&gt;63502-3100&lt;/td&gt;&lt;td&gt;Temporary traffic control, traffic signal system&lt;/td&gt;&lt;td&gt;Each&lt;/td&gt;&lt;td&gt;TEMPORARY TRAFFIC CONTROL, TRAFFIC SIGNAL SYSTEM&lt;/td&gt;&lt;td&gt;EACH&lt;/td&gt;&lt;td&gt;0&lt;/td&gt;&lt;td&gt;3&lt;/td&gt;&lt;td&gt;N&lt;/td&gt;&lt;td&gt; &lt;/td&gt;&lt;td&gt;&lt;/td&gt;&lt;/tr&gt;</v>
      </c>
      <c r="Q3627" s="106" t="str">
        <f>IF(PayItems[[#This Row],[Date Added / Modified]]&gt;0,TEXT(PayItems[[#This Row],[Date Added / Modified]],"m/d/yyy"),"")</f>
        <v/>
      </c>
    </row>
    <row r="3628" spans="1:17" x14ac:dyDescent="0.2">
      <c r="A3628" s="6" t="s">
        <v>7819</v>
      </c>
      <c r="B3628" s="6" t="s">
        <v>7820</v>
      </c>
      <c r="C3628" s="6" t="s">
        <v>6</v>
      </c>
      <c r="D3628" s="6" t="s">
        <v>7821</v>
      </c>
      <c r="E3628" s="8" t="s">
        <v>59</v>
      </c>
      <c r="F3628" s="8">
        <v>0</v>
      </c>
      <c r="G3628" s="8">
        <v>3</v>
      </c>
      <c r="H3628" s="6" t="s">
        <v>344</v>
      </c>
      <c r="I3628" s="176" t="s">
        <v>11389</v>
      </c>
      <c r="J3628" s="176" t="s">
        <v>11389</v>
      </c>
      <c r="K3628" s="176" t="s">
        <v>11388</v>
      </c>
      <c r="L3628" s="8">
        <v>14</v>
      </c>
      <c r="M3628" s="116"/>
      <c r="P36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&lt;tr&gt;&lt;td&gt;63502-3200&lt;/td&gt;&lt;td&gt;Temporary traffic control, relocating traffic signal system&lt;/td&gt;&lt;td&gt;Each&lt;/td&gt;&lt;td&gt;TEMPORARY TRAFFIC CONTROL, RELOCATING TRAFFIC SIGNAL SYSTEM&lt;/td&gt;&lt;td&gt;EACH&lt;/td&gt;&lt;td&gt;0&lt;/td&gt;&lt;td&gt;3&lt;/td&gt;&lt;td&gt;N&lt;/td&gt;&lt;td&gt; &lt;/td&gt;&lt;td&gt;&lt;/td&gt;&lt;/tr&gt;</v>
      </c>
      <c r="Q3628" s="106" t="str">
        <f>IF(PayItems[[#This Row],[Date Added / Modified]]&gt;0,TEXT(PayItems[[#This Row],[Date Added / Modified]],"m/d/yyy"),"")</f>
        <v/>
      </c>
    </row>
    <row r="3629" spans="1:17" x14ac:dyDescent="0.2">
      <c r="A3629" s="6" t="s">
        <v>7822</v>
      </c>
      <c r="B3629" s="6" t="s">
        <v>7823</v>
      </c>
      <c r="C3629" s="6" t="s">
        <v>6</v>
      </c>
      <c r="D3629" s="6" t="s">
        <v>7824</v>
      </c>
      <c r="E3629" s="8" t="s">
        <v>59</v>
      </c>
      <c r="F3629" s="8">
        <v>0</v>
      </c>
      <c r="G3629" s="8">
        <v>3</v>
      </c>
      <c r="H3629" s="6" t="s">
        <v>344</v>
      </c>
      <c r="I3629" s="176" t="s">
        <v>11389</v>
      </c>
      <c r="J3629" s="176" t="s">
        <v>11389</v>
      </c>
      <c r="K3629" s="176" t="s">
        <v>11388</v>
      </c>
      <c r="L3629" s="8">
        <v>14</v>
      </c>
      <c r="M3629" s="116"/>
      <c r="P36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&lt;tr&gt;&lt;td&gt;63502-3300&lt;/td&gt;&lt;td&gt;Temporary traffic control, portable rumble strip&lt;/td&gt;&lt;td&gt;Each&lt;/td&gt;&lt;td&gt;TEMPORARY TRAFFIC CONTROL, PORTABLE RUMBLE STRIP&lt;/td&gt;&lt;td&gt;EACH&lt;/td&gt;&lt;td&gt;0&lt;/td&gt;&lt;td&gt;3&lt;/td&gt;&lt;td&gt;N&lt;/td&gt;&lt;td&gt; &lt;/td&gt;&lt;td&gt;&lt;/td&gt;&lt;/tr&gt;</v>
      </c>
      <c r="Q3629" s="106" t="str">
        <f>IF(PayItems[[#This Row],[Date Added / Modified]]&gt;0,TEXT(PayItems[[#This Row],[Date Added / Modified]],"m/d/yyy"),"")</f>
        <v/>
      </c>
    </row>
    <row r="3630" spans="1:17" x14ac:dyDescent="0.2">
      <c r="A3630" s="6" t="s">
        <v>7825</v>
      </c>
      <c r="B3630" s="6" t="s">
        <v>7826</v>
      </c>
      <c r="C3630" s="6" t="s">
        <v>6</v>
      </c>
      <c r="D3630" s="6" t="s">
        <v>7827</v>
      </c>
      <c r="E3630" s="8" t="s">
        <v>59</v>
      </c>
      <c r="F3630" s="8">
        <v>0</v>
      </c>
      <c r="G3630" s="8">
        <v>3</v>
      </c>
      <c r="H3630" s="6" t="s">
        <v>344</v>
      </c>
      <c r="I3630" s="176" t="s">
        <v>11389</v>
      </c>
      <c r="J3630" s="176" t="s">
        <v>11389</v>
      </c>
      <c r="K3630" s="176" t="s">
        <v>11388</v>
      </c>
      <c r="L3630" s="8">
        <v>14</v>
      </c>
      <c r="M3630" s="116"/>
      <c r="P36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&lt;tr&gt;&lt;td&gt;63502-3400&lt;/td&gt;&lt;td&gt;Temporary traffic control, opposing traffic lane divider&lt;/td&gt;&lt;td&gt;Each&lt;/td&gt;&lt;td&gt;TEMPORARY TRAFFIC CONTROL, OPPOSING TRAFFIC LANE DIVIDER&lt;/td&gt;&lt;td&gt;EACH&lt;/td&gt;&lt;td&gt;0&lt;/td&gt;&lt;td&gt;3&lt;/td&gt;&lt;td&gt;N&lt;/td&gt;&lt;td&gt; &lt;/td&gt;&lt;td&gt;&lt;/td&gt;&lt;/tr&gt;</v>
      </c>
      <c r="Q3630" s="106" t="str">
        <f>IF(PayItems[[#This Row],[Date Added / Modified]]&gt;0,TEXT(PayItems[[#This Row],[Date Added / Modified]],"m/d/yyy"),"")</f>
        <v/>
      </c>
    </row>
    <row r="3631" spans="1:17" x14ac:dyDescent="0.2">
      <c r="A3631" s="6" t="s">
        <v>7828</v>
      </c>
      <c r="B3631" s="6" t="s">
        <v>7829</v>
      </c>
      <c r="C3631" s="6" t="s">
        <v>6</v>
      </c>
      <c r="D3631" s="6" t="s">
        <v>7830</v>
      </c>
      <c r="E3631" s="8" t="s">
        <v>59</v>
      </c>
      <c r="F3631" s="8">
        <v>0</v>
      </c>
      <c r="G3631" s="8">
        <v>3</v>
      </c>
      <c r="H3631" s="6" t="s">
        <v>344</v>
      </c>
      <c r="I3631" s="176" t="s">
        <v>11389</v>
      </c>
      <c r="J3631" s="176" t="s">
        <v>11389</v>
      </c>
      <c r="K3631" s="176" t="s">
        <v>11388</v>
      </c>
      <c r="L3631" s="8">
        <v>14</v>
      </c>
      <c r="M3631" s="116"/>
      <c r="P36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&lt;tr&gt;&lt;td&gt;63502-3500&lt;/td&gt;&lt;td&gt;Temporary traffic control, vehicle positioning guide&lt;/td&gt;&lt;td&gt;Each&lt;/td&gt;&lt;td&gt;TEMPORARY TRAFFIC CONTROL, VEHICLE POSITIONING GUIDE&lt;/td&gt;&lt;td&gt;EACH&lt;/td&gt;&lt;td&gt;0&lt;/td&gt;&lt;td&gt;3&lt;/td&gt;&lt;td&gt;N&lt;/td&gt;&lt;td&gt; &lt;/td&gt;&lt;td&gt;&lt;/td&gt;&lt;/tr&gt;</v>
      </c>
      <c r="Q3631" s="106" t="str">
        <f>IF(PayItems[[#This Row],[Date Added / Modified]]&gt;0,TEXT(PayItems[[#This Row],[Date Added / Modified]],"m/d/yyy"),"")</f>
        <v/>
      </c>
    </row>
    <row r="3632" spans="1:17" x14ac:dyDescent="0.2">
      <c r="A3632" s="6" t="s">
        <v>7831</v>
      </c>
      <c r="B3632" s="8" t="s">
        <v>9953</v>
      </c>
      <c r="C3632" s="6" t="s">
        <v>6</v>
      </c>
      <c r="D3632" s="8" t="s">
        <v>9954</v>
      </c>
      <c r="E3632" s="8" t="s">
        <v>59</v>
      </c>
      <c r="F3632" s="8">
        <v>0</v>
      </c>
      <c r="G3632" s="8">
        <v>3</v>
      </c>
      <c r="H3632" s="6" t="s">
        <v>344</v>
      </c>
      <c r="I3632" s="176" t="s">
        <v>11389</v>
      </c>
      <c r="J3632" s="176" t="s">
        <v>11389</v>
      </c>
      <c r="K3632" s="176" t="s">
        <v>11388</v>
      </c>
      <c r="L3632" s="8">
        <v>14</v>
      </c>
      <c r="M3632" s="116"/>
      <c r="P36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&lt;tr&gt;&lt;td&gt;63502-3700&lt;/td&gt;&lt;td&gt;Temporary traffic control, snow pole&lt;/td&gt;&lt;td&gt;Each&lt;/td&gt;&lt;td&gt;TEMPORARY TRAFFIC CONTROL, SNOW POLE&lt;/td&gt;&lt;td&gt;EACH&lt;/td&gt;&lt;td&gt;0&lt;/td&gt;&lt;td&gt;3&lt;/td&gt;&lt;td&gt;N&lt;/td&gt;&lt;td&gt; &lt;/td&gt;&lt;td&gt;&lt;/td&gt;&lt;/tr&gt;</v>
      </c>
      <c r="Q3632" s="106" t="str">
        <f>IF(PayItems[[#This Row],[Date Added / Modified]]&gt;0,TEXT(PayItems[[#This Row],[Date Added / Modified]],"m/d/yyy"),"")</f>
        <v/>
      </c>
    </row>
    <row r="3633" spans="1:17" x14ac:dyDescent="0.2">
      <c r="A3633" s="6" t="s">
        <v>7832</v>
      </c>
      <c r="B3633" s="8" t="s">
        <v>7833</v>
      </c>
      <c r="C3633" s="6" t="s">
        <v>6</v>
      </c>
      <c r="D3633" s="8" t="s">
        <v>7834</v>
      </c>
      <c r="E3633" s="8" t="s">
        <v>59</v>
      </c>
      <c r="F3633" s="8">
        <v>0</v>
      </c>
      <c r="G3633" s="8">
        <v>3</v>
      </c>
      <c r="H3633" s="6" t="s">
        <v>344</v>
      </c>
      <c r="I3633" s="176" t="s">
        <v>11389</v>
      </c>
      <c r="J3633" s="176" t="s">
        <v>11389</v>
      </c>
      <c r="K3633" s="176" t="s">
        <v>11388</v>
      </c>
      <c r="L3633" s="8">
        <v>14</v>
      </c>
      <c r="M3633" s="116"/>
      <c r="P36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&lt;tr&gt;&lt;td&gt;63502-3800&lt;/td&gt;&lt;td&gt;Temporary traffic control, towing&lt;/td&gt;&lt;td&gt;Each&lt;/td&gt;&lt;td&gt;TEMPORARY TRAFFIC CONTROL, TOWING&lt;/td&gt;&lt;td&gt;EACH&lt;/td&gt;&lt;td&gt;0&lt;/td&gt;&lt;td&gt;3&lt;/td&gt;&lt;td&gt;N&lt;/td&gt;&lt;td&gt; &lt;/td&gt;&lt;td&gt;&lt;/td&gt;&lt;/tr&gt;</v>
      </c>
      <c r="Q3633" s="106" t="str">
        <f>IF(PayItems[[#This Row],[Date Added / Modified]]&gt;0,TEXT(PayItems[[#This Row],[Date Added / Modified]],"m/d/yyy"),"")</f>
        <v/>
      </c>
    </row>
    <row r="3634" spans="1:17" x14ac:dyDescent="0.2">
      <c r="A3634" s="106" t="s">
        <v>10886</v>
      </c>
      <c r="B3634" s="45" t="s">
        <v>7863</v>
      </c>
      <c r="C3634" s="88" t="s">
        <v>6</v>
      </c>
      <c r="D3634" s="45" t="s">
        <v>7864</v>
      </c>
      <c r="E3634" s="104" t="s">
        <v>59</v>
      </c>
      <c r="F3634" s="104">
        <v>0</v>
      </c>
      <c r="G3634" s="104">
        <v>3</v>
      </c>
      <c r="H3634" s="88" t="s">
        <v>344</v>
      </c>
      <c r="I3634" s="176" t="s">
        <v>11389</v>
      </c>
      <c r="J3634" s="176" t="s">
        <v>11389</v>
      </c>
      <c r="K3634" s="176" t="s">
        <v>11388</v>
      </c>
      <c r="L3634" s="111">
        <v>14</v>
      </c>
      <c r="M3634" s="116">
        <v>42821</v>
      </c>
      <c r="N3634" s="106" t="s">
        <v>9977</v>
      </c>
      <c r="O3634" s="110"/>
      <c r="P3634"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&lt;tr&gt;&lt;td&gt;63502-3900&lt;/td&gt;&lt;td&gt;Temporary traffic control, construction sign&lt;/td&gt;&lt;td&gt;Each&lt;/td&gt;&lt;td&gt;TEMPORARY TRAFFIC CONTROL, CONSTRUCTION SIGN&lt;/td&gt;&lt;td&gt;EACH&lt;/td&gt;&lt;td&gt;0&lt;/td&gt;&lt;td&gt;3&lt;/td&gt;&lt;td&gt;N&lt;/td&gt;&lt;td&gt;3/27/2017&lt;/td&gt;&lt;td&gt;&lt;/td&gt;&lt;/tr&gt;</v>
      </c>
      <c r="Q3634" s="106" t="str">
        <f>IF(PayItems[[#This Row],[Date Added / Modified]]&gt;0,TEXT(PayItems[[#This Row],[Date Added / Modified]],"m/d/yyy"),"")</f>
        <v>3/27/2017</v>
      </c>
    </row>
    <row r="3635" spans="1:17" x14ac:dyDescent="0.2">
      <c r="A3635" s="6" t="s">
        <v>7835</v>
      </c>
      <c r="B3635" s="6" t="s">
        <v>7744</v>
      </c>
      <c r="C3635" s="6" t="s">
        <v>110</v>
      </c>
      <c r="D3635" s="6" t="s">
        <v>7745</v>
      </c>
      <c r="E3635" s="8" t="s">
        <v>63</v>
      </c>
      <c r="F3635" s="8">
        <v>0</v>
      </c>
      <c r="G3635" s="8">
        <v>3</v>
      </c>
      <c r="H3635" s="6" t="s">
        <v>344</v>
      </c>
      <c r="I3635" s="176" t="s">
        <v>11389</v>
      </c>
      <c r="J3635" s="176" t="s">
        <v>11389</v>
      </c>
      <c r="K3635" s="176" t="s">
        <v>11388</v>
      </c>
      <c r="L3635" s="8">
        <v>14</v>
      </c>
      <c r="M3635" s="116"/>
      <c r="P36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&lt;tr&gt;&lt;td&gt;63503-0100&lt;/td&gt;&lt;td&gt;Temporary traffic control, barricade type 1&lt;/td&gt;&lt;td&gt;m&lt;/td&gt;&lt;td&gt;TEMPORARY TRAFFIC CONTROL, BARRICADE TYPE 1&lt;/td&gt;&lt;td&gt;LNFT&lt;/td&gt;&lt;td&gt;0&lt;/td&gt;&lt;td&gt;3&lt;/td&gt;&lt;td&gt;N&lt;/td&gt;&lt;td&gt; &lt;/td&gt;&lt;td&gt;&lt;/td&gt;&lt;/tr&gt;</v>
      </c>
      <c r="Q3635" s="106" t="str">
        <f>IF(PayItems[[#This Row],[Date Added / Modified]]&gt;0,TEXT(PayItems[[#This Row],[Date Added / Modified]],"m/d/yyy"),"")</f>
        <v/>
      </c>
    </row>
    <row r="3636" spans="1:17" x14ac:dyDescent="0.2">
      <c r="A3636" s="6" t="s">
        <v>7836</v>
      </c>
      <c r="B3636" s="6" t="s">
        <v>7747</v>
      </c>
      <c r="C3636" s="6" t="s">
        <v>110</v>
      </c>
      <c r="D3636" s="6" t="s">
        <v>7748</v>
      </c>
      <c r="E3636" s="8" t="s">
        <v>63</v>
      </c>
      <c r="F3636" s="8">
        <v>0</v>
      </c>
      <c r="G3636" s="8">
        <v>3</v>
      </c>
      <c r="H3636" s="6" t="s">
        <v>344</v>
      </c>
      <c r="I3636" s="176" t="s">
        <v>11389</v>
      </c>
      <c r="J3636" s="176" t="s">
        <v>11389</v>
      </c>
      <c r="K3636" s="176" t="s">
        <v>11388</v>
      </c>
      <c r="L3636" s="8">
        <v>14</v>
      </c>
      <c r="M3636" s="116"/>
      <c r="P36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&lt;tr&gt;&lt;td&gt;63503-0200&lt;/td&gt;&lt;td&gt;Temporary traffic control, barricade type 2&lt;/td&gt;&lt;td&gt;m&lt;/td&gt;&lt;td&gt;TEMPORARY TRAFFIC CONTROL, BARRICADE TYPE 2&lt;/td&gt;&lt;td&gt;LNFT&lt;/td&gt;&lt;td&gt;0&lt;/td&gt;&lt;td&gt;3&lt;/td&gt;&lt;td&gt;N&lt;/td&gt;&lt;td&gt; &lt;/td&gt;&lt;td&gt;&lt;/td&gt;&lt;/tr&gt;</v>
      </c>
      <c r="Q3636" s="106" t="str">
        <f>IF(PayItems[[#This Row],[Date Added / Modified]]&gt;0,TEXT(PayItems[[#This Row],[Date Added / Modified]],"m/d/yyy"),"")</f>
        <v/>
      </c>
    </row>
    <row r="3637" spans="1:17" x14ac:dyDescent="0.2">
      <c r="A3637" s="6" t="s">
        <v>7837</v>
      </c>
      <c r="B3637" s="6" t="s">
        <v>7750</v>
      </c>
      <c r="C3637" s="6" t="s">
        <v>110</v>
      </c>
      <c r="D3637" s="6" t="s">
        <v>7751</v>
      </c>
      <c r="E3637" s="8" t="s">
        <v>63</v>
      </c>
      <c r="F3637" s="8">
        <v>0</v>
      </c>
      <c r="G3637" s="8">
        <v>3</v>
      </c>
      <c r="H3637" s="6" t="s">
        <v>344</v>
      </c>
      <c r="I3637" s="176" t="s">
        <v>11389</v>
      </c>
      <c r="J3637" s="176" t="s">
        <v>11389</v>
      </c>
      <c r="K3637" s="176" t="s">
        <v>11388</v>
      </c>
      <c r="L3637" s="8">
        <v>14</v>
      </c>
      <c r="M3637" s="116"/>
      <c r="P36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&lt;tr&gt;&lt;td&gt;63503-0300&lt;/td&gt;&lt;td&gt;Temporary traffic control, barricade type 3&lt;/td&gt;&lt;td&gt;m&lt;/td&gt;&lt;td&gt;TEMPORARY TRAFFIC CONTROL, BARRICADE TYPE 3&lt;/td&gt;&lt;td&gt;LNFT&lt;/td&gt;&lt;td&gt;0&lt;/td&gt;&lt;td&gt;3&lt;/td&gt;&lt;td&gt;N&lt;/td&gt;&lt;td&gt; &lt;/td&gt;&lt;td&gt;&lt;/td&gt;&lt;/tr&gt;</v>
      </c>
      <c r="Q3637" s="106" t="str">
        <f>IF(PayItems[[#This Row],[Date Added / Modified]]&gt;0,TEXT(PayItems[[#This Row],[Date Added / Modified]],"m/d/yyy"),"")</f>
        <v/>
      </c>
    </row>
    <row r="3638" spans="1:17" x14ac:dyDescent="0.2">
      <c r="A3638" s="106" t="s">
        <v>11142</v>
      </c>
      <c r="B3638" s="106" t="s">
        <v>11143</v>
      </c>
      <c r="C3638" s="106" t="s">
        <v>110</v>
      </c>
      <c r="D3638" s="106" t="s">
        <v>11144</v>
      </c>
      <c r="E3638" s="104" t="s">
        <v>63</v>
      </c>
      <c r="F3638" s="104">
        <v>0</v>
      </c>
      <c r="G3638" s="104">
        <v>3</v>
      </c>
      <c r="H3638" s="88" t="s">
        <v>344</v>
      </c>
      <c r="I3638" s="176" t="s">
        <v>11389</v>
      </c>
      <c r="J3638" s="176" t="s">
        <v>11389</v>
      </c>
      <c r="K3638" s="176" t="s">
        <v>11388</v>
      </c>
      <c r="L3638" s="104">
        <v>14</v>
      </c>
      <c r="M3638" s="116">
        <v>43748</v>
      </c>
      <c r="N3638" s="106" t="s">
        <v>9962</v>
      </c>
      <c r="O3638" s="143"/>
      <c r="P3638"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&lt;tr&gt;&lt;td&gt;63503-0380&lt;/td&gt;&lt;td&gt;Temporary traffic control, crowd control barricade&lt;/td&gt;&lt;td&gt;m&lt;/td&gt;&lt;td&gt;TEMPORARY TRAFFIC CONTROL, CROWD CONTROL BARRICADE&lt;/td&gt;&lt;td&gt;LNFT&lt;/td&gt;&lt;td&gt;0&lt;/td&gt;&lt;td&gt;3&lt;/td&gt;&lt;td&gt;N&lt;/td&gt;&lt;td&gt;10/10/2019&lt;/td&gt;&lt;td&gt;&lt;/td&gt;&lt;/tr&gt;</v>
      </c>
      <c r="Q3638" s="106" t="str">
        <f>IF(PayItems[[#This Row],[Date Added / Modified]]&gt;0,TEXT(PayItems[[#This Row],[Date Added / Modified]],"m/d/yyy"),"")</f>
        <v>10/10/2019</v>
      </c>
    </row>
    <row r="3639" spans="1:17" x14ac:dyDescent="0.2">
      <c r="A3639" s="6" t="s">
        <v>7838</v>
      </c>
      <c r="B3639" s="6" t="s">
        <v>7839</v>
      </c>
      <c r="C3639" s="6" t="s">
        <v>110</v>
      </c>
      <c r="D3639" s="6" t="s">
        <v>7840</v>
      </c>
      <c r="E3639" s="8" t="s">
        <v>63</v>
      </c>
      <c r="F3639" s="8">
        <v>0</v>
      </c>
      <c r="G3639" s="8">
        <v>3</v>
      </c>
      <c r="H3639" s="6" t="s">
        <v>344</v>
      </c>
      <c r="I3639" s="176" t="s">
        <v>11389</v>
      </c>
      <c r="J3639" s="176" t="s">
        <v>11389</v>
      </c>
      <c r="K3639" s="176" t="s">
        <v>11388</v>
      </c>
      <c r="L3639" s="8">
        <v>14</v>
      </c>
      <c r="M3639" s="116"/>
      <c r="P36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&lt;tr&gt;&lt;td&gt;63503-0400&lt;/td&gt;&lt;td&gt;Temporary traffic control, concrete barrier&lt;/td&gt;&lt;td&gt;m&lt;/td&gt;&lt;td&gt;TEMPORARY TRAFFIC CONTROL, CONCRETE BARRIER&lt;/td&gt;&lt;td&gt;LNFT&lt;/td&gt;&lt;td&gt;0&lt;/td&gt;&lt;td&gt;3&lt;/td&gt;&lt;td&gt;N&lt;/td&gt;&lt;td&gt; &lt;/td&gt;&lt;td&gt;&lt;/td&gt;&lt;/tr&gt;</v>
      </c>
      <c r="Q3639" s="106" t="str">
        <f>IF(PayItems[[#This Row],[Date Added / Modified]]&gt;0,TEXT(PayItems[[#This Row],[Date Added / Modified]],"m/d/yyy"),"")</f>
        <v/>
      </c>
    </row>
    <row r="3640" spans="1:17" x14ac:dyDescent="0.2">
      <c r="A3640" s="6" t="s">
        <v>7841</v>
      </c>
      <c r="B3640" s="6" t="s">
        <v>7842</v>
      </c>
      <c r="C3640" s="6" t="s">
        <v>110</v>
      </c>
      <c r="D3640" s="6" t="s">
        <v>7843</v>
      </c>
      <c r="E3640" s="8" t="s">
        <v>63</v>
      </c>
      <c r="F3640" s="8">
        <v>0</v>
      </c>
      <c r="G3640" s="8">
        <v>3</v>
      </c>
      <c r="H3640" s="6" t="s">
        <v>344</v>
      </c>
      <c r="I3640" s="176" t="s">
        <v>11389</v>
      </c>
      <c r="J3640" s="176" t="s">
        <v>11389</v>
      </c>
      <c r="K3640" s="176" t="s">
        <v>11388</v>
      </c>
      <c r="L3640" s="8">
        <v>14</v>
      </c>
      <c r="M3640" s="116"/>
      <c r="P36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&lt;tr&gt;&lt;td&gt;63503-0450&lt;/td&gt;&lt;td&gt;Temporary traffic control, water-filled barrier&lt;/td&gt;&lt;td&gt;m&lt;/td&gt;&lt;td&gt;TEMPORARY TRAFFIC CONTROL, WATER-FILLED BARRIER&lt;/td&gt;&lt;td&gt;LNFT&lt;/td&gt;&lt;td&gt;0&lt;/td&gt;&lt;td&gt;3&lt;/td&gt;&lt;td&gt;N&lt;/td&gt;&lt;td&gt; &lt;/td&gt;&lt;td&gt;&lt;/td&gt;&lt;/tr&gt;</v>
      </c>
      <c r="Q3640" s="106" t="str">
        <f>IF(PayItems[[#This Row],[Date Added / Modified]]&gt;0,TEXT(PayItems[[#This Row],[Date Added / Modified]],"m/d/yyy"),"")</f>
        <v/>
      </c>
    </row>
    <row r="3641" spans="1:17" x14ac:dyDescent="0.2">
      <c r="A3641" s="6" t="s">
        <v>7844</v>
      </c>
      <c r="B3641" s="6" t="s">
        <v>7845</v>
      </c>
      <c r="C3641" s="6" t="s">
        <v>110</v>
      </c>
      <c r="D3641" s="6" t="s">
        <v>7846</v>
      </c>
      <c r="E3641" s="8" t="s">
        <v>63</v>
      </c>
      <c r="F3641" s="8">
        <v>0</v>
      </c>
      <c r="G3641" s="8">
        <v>3</v>
      </c>
      <c r="H3641" s="6" t="s">
        <v>344</v>
      </c>
      <c r="I3641" s="176" t="s">
        <v>11389</v>
      </c>
      <c r="J3641" s="176" t="s">
        <v>11389</v>
      </c>
      <c r="K3641" s="176" t="s">
        <v>11388</v>
      </c>
      <c r="L3641" s="8">
        <v>14</v>
      </c>
      <c r="M3641" s="116"/>
      <c r="P36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&lt;tr&gt;&lt;td&gt;63503-0500&lt;/td&gt;&lt;td&gt;Temporary traffic control, moving concrete barrier&lt;/td&gt;&lt;td&gt;m&lt;/td&gt;&lt;td&gt;TEMPORARY TRAFFIC CONTROL, MOVING CONCRETE BARRIER&lt;/td&gt;&lt;td&gt;LNFT&lt;/td&gt;&lt;td&gt;0&lt;/td&gt;&lt;td&gt;3&lt;/td&gt;&lt;td&gt;N&lt;/td&gt;&lt;td&gt; &lt;/td&gt;&lt;td&gt;&lt;/td&gt;&lt;/tr&gt;</v>
      </c>
      <c r="Q3641" s="106" t="str">
        <f>IF(PayItems[[#This Row],[Date Added / Modified]]&gt;0,TEXT(PayItems[[#This Row],[Date Added / Modified]],"m/d/yyy"),"")</f>
        <v/>
      </c>
    </row>
    <row r="3642" spans="1:17" x14ac:dyDescent="0.2">
      <c r="A3642" s="6" t="s">
        <v>7847</v>
      </c>
      <c r="B3642" s="6" t="s">
        <v>7848</v>
      </c>
      <c r="C3642" s="6" t="s">
        <v>110</v>
      </c>
      <c r="D3642" s="6" t="s">
        <v>7849</v>
      </c>
      <c r="E3642" s="8" t="s">
        <v>63</v>
      </c>
      <c r="F3642" s="8">
        <v>0</v>
      </c>
      <c r="G3642" s="8">
        <v>3</v>
      </c>
      <c r="H3642" s="6" t="s">
        <v>344</v>
      </c>
      <c r="I3642" s="176" t="s">
        <v>11389</v>
      </c>
      <c r="J3642" s="176" t="s">
        <v>11389</v>
      </c>
      <c r="K3642" s="176" t="s">
        <v>11388</v>
      </c>
      <c r="L3642" s="8">
        <v>14</v>
      </c>
      <c r="M3642" s="116"/>
      <c r="P36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&lt;tr&gt;&lt;td&gt;63503-0550&lt;/td&gt;&lt;td&gt;Temporary traffic control, moving water-filled barrier&lt;/td&gt;&lt;td&gt;m&lt;/td&gt;&lt;td&gt;TEMPORARY TRAFFIC CONTROL, MOVING WATER-FILLED BARRIER&lt;/td&gt;&lt;td&gt;LNFT&lt;/td&gt;&lt;td&gt;0&lt;/td&gt;&lt;td&gt;3&lt;/td&gt;&lt;td&gt;N&lt;/td&gt;&lt;td&gt; &lt;/td&gt;&lt;td&gt;&lt;/td&gt;&lt;/tr&gt;</v>
      </c>
      <c r="Q3642" s="106" t="str">
        <f>IF(PayItems[[#This Row],[Date Added / Modified]]&gt;0,TEXT(PayItems[[#This Row],[Date Added / Modified]],"m/d/yyy"),"")</f>
        <v/>
      </c>
    </row>
    <row r="3643" spans="1:17" x14ac:dyDescent="0.2">
      <c r="A3643" s="6" t="s">
        <v>7850</v>
      </c>
      <c r="B3643" s="6" t="s">
        <v>7851</v>
      </c>
      <c r="C3643" s="6" t="s">
        <v>110</v>
      </c>
      <c r="D3643" s="6" t="s">
        <v>7852</v>
      </c>
      <c r="E3643" s="8" t="s">
        <v>63</v>
      </c>
      <c r="F3643" s="8">
        <v>0</v>
      </c>
      <c r="G3643" s="8">
        <v>3</v>
      </c>
      <c r="H3643" s="6" t="s">
        <v>344</v>
      </c>
      <c r="I3643" s="176" t="s">
        <v>11389</v>
      </c>
      <c r="J3643" s="176" t="s">
        <v>11389</v>
      </c>
      <c r="K3643" s="176" t="s">
        <v>11388</v>
      </c>
      <c r="L3643" s="8">
        <v>14</v>
      </c>
      <c r="M3643" s="116"/>
      <c r="P36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&lt;tr&gt;&lt;td&gt;63503-0700&lt;/td&gt;&lt;td&gt;Temporary traffic control, pavement markings&lt;/td&gt;&lt;td&gt;m&lt;/td&gt;&lt;td&gt;TEMPORARY TRAFFIC CONTROL, PAVEMENT MARKINGS&lt;/td&gt;&lt;td&gt;LNFT&lt;/td&gt;&lt;td&gt;0&lt;/td&gt;&lt;td&gt;3&lt;/td&gt;&lt;td&gt;N&lt;/td&gt;&lt;td&gt; &lt;/td&gt;&lt;td&gt;&lt;/td&gt;&lt;/tr&gt;</v>
      </c>
      <c r="Q3643" s="106" t="str">
        <f>IF(PayItems[[#This Row],[Date Added / Modified]]&gt;0,TEXT(PayItems[[#This Row],[Date Added / Modified]],"m/d/yyy"),"")</f>
        <v/>
      </c>
    </row>
    <row r="3644" spans="1:17" x14ac:dyDescent="0.2">
      <c r="A3644" s="6" t="s">
        <v>7853</v>
      </c>
      <c r="B3644" s="6" t="s">
        <v>7854</v>
      </c>
      <c r="C3644" s="6" t="s">
        <v>110</v>
      </c>
      <c r="D3644" s="6" t="s">
        <v>7855</v>
      </c>
      <c r="E3644" s="8" t="s">
        <v>63</v>
      </c>
      <c r="F3644" s="8">
        <v>0</v>
      </c>
      <c r="G3644" s="8">
        <v>3</v>
      </c>
      <c r="H3644" s="6" t="s">
        <v>344</v>
      </c>
      <c r="I3644" s="176" t="s">
        <v>11389</v>
      </c>
      <c r="J3644" s="176" t="s">
        <v>11389</v>
      </c>
      <c r="K3644" s="176" t="s">
        <v>11388</v>
      </c>
      <c r="L3644" s="8">
        <v>14</v>
      </c>
      <c r="M3644" s="116"/>
      <c r="P36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&lt;tr&gt;&lt;td&gt;63503-0800&lt;/td&gt;&lt;td&gt;Temporary traffic control, pavement marking removal&lt;/td&gt;&lt;td&gt;m&lt;/td&gt;&lt;td&gt;TEMPORARY TRAFFIC CONTROL, PAVEMENT MARKING REMOVAL&lt;/td&gt;&lt;td&gt;LNFT&lt;/td&gt;&lt;td&gt;0&lt;/td&gt;&lt;td&gt;3&lt;/td&gt;&lt;td&gt;N&lt;/td&gt;&lt;td&gt; &lt;/td&gt;&lt;td&gt;&lt;/td&gt;&lt;/tr&gt;</v>
      </c>
      <c r="Q3644" s="106" t="str">
        <f>IF(PayItems[[#This Row],[Date Added / Modified]]&gt;0,TEXT(PayItems[[#This Row],[Date Added / Modified]],"m/d/yyy"),"")</f>
        <v/>
      </c>
    </row>
    <row r="3645" spans="1:17" x14ac:dyDescent="0.2">
      <c r="A3645" s="6" t="s">
        <v>7856</v>
      </c>
      <c r="B3645" s="6" t="s">
        <v>7857</v>
      </c>
      <c r="C3645" s="6" t="s">
        <v>110</v>
      </c>
      <c r="D3645" s="6" t="s">
        <v>7858</v>
      </c>
      <c r="E3645" s="8" t="s">
        <v>63</v>
      </c>
      <c r="F3645" s="8">
        <v>0</v>
      </c>
      <c r="G3645" s="8">
        <v>3</v>
      </c>
      <c r="H3645" s="6" t="s">
        <v>344</v>
      </c>
      <c r="I3645" s="176" t="s">
        <v>11389</v>
      </c>
      <c r="J3645" s="176" t="s">
        <v>11389</v>
      </c>
      <c r="K3645" s="176" t="s">
        <v>11388</v>
      </c>
      <c r="L3645" s="8">
        <v>14</v>
      </c>
      <c r="M3645" s="116"/>
      <c r="P36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&lt;tr&gt;&lt;td&gt;63503-0900&lt;/td&gt;&lt;td&gt;Temporary traffic control, snow fence&lt;/td&gt;&lt;td&gt;m&lt;/td&gt;&lt;td&gt;TEMPORARY TRAFFIC CONTROL, SNOW FENCE&lt;/td&gt;&lt;td&gt;LNFT&lt;/td&gt;&lt;td&gt;0&lt;/td&gt;&lt;td&gt;3&lt;/td&gt;&lt;td&gt;N&lt;/td&gt;&lt;td&gt; &lt;/td&gt;&lt;td&gt;&lt;/td&gt;&lt;/tr&gt;</v>
      </c>
      <c r="Q3645" s="106" t="str">
        <f>IF(PayItems[[#This Row],[Date Added / Modified]]&gt;0,TEXT(PayItems[[#This Row],[Date Added / Modified]],"m/d/yyy"),"")</f>
        <v/>
      </c>
    </row>
    <row r="3646" spans="1:17" x14ac:dyDescent="0.2">
      <c r="A3646" s="6" t="s">
        <v>7859</v>
      </c>
      <c r="B3646" s="6" t="s">
        <v>7860</v>
      </c>
      <c r="C3646" s="6" t="s">
        <v>110</v>
      </c>
      <c r="D3646" s="6" t="s">
        <v>7861</v>
      </c>
      <c r="E3646" s="8" t="s">
        <v>63</v>
      </c>
      <c r="F3646" s="8">
        <v>0</v>
      </c>
      <c r="G3646" s="8">
        <v>3</v>
      </c>
      <c r="H3646" s="6" t="s">
        <v>344</v>
      </c>
      <c r="I3646" s="176" t="s">
        <v>11389</v>
      </c>
      <c r="J3646" s="176" t="s">
        <v>11389</v>
      </c>
      <c r="K3646" s="176" t="s">
        <v>11388</v>
      </c>
      <c r="L3646" s="8">
        <v>14</v>
      </c>
      <c r="M3646" s="116"/>
      <c r="P36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&lt;tr&gt;&lt;td&gt;63503-1000&lt;/td&gt;&lt;td&gt;Temporary traffic control, plastic fence&lt;/td&gt;&lt;td&gt;m&lt;/td&gt;&lt;td&gt;TEMPORARY TRAFFIC CONTROL, PLASTIC FENCE&lt;/td&gt;&lt;td&gt;LNFT&lt;/td&gt;&lt;td&gt;0&lt;/td&gt;&lt;td&gt;3&lt;/td&gt;&lt;td&gt;N&lt;/td&gt;&lt;td&gt; &lt;/td&gt;&lt;td&gt;&lt;/td&gt;&lt;/tr&gt;</v>
      </c>
      <c r="Q3646" s="106" t="str">
        <f>IF(PayItems[[#This Row],[Date Added / Modified]]&gt;0,TEXT(PayItems[[#This Row],[Date Added / Modified]],"m/d/yyy"),"")</f>
        <v/>
      </c>
    </row>
    <row r="3647" spans="1:17" x14ac:dyDescent="0.2">
      <c r="A3647" s="6" t="s">
        <v>7862</v>
      </c>
      <c r="B3647" s="6" t="s">
        <v>7863</v>
      </c>
      <c r="C3647" s="6" t="s">
        <v>109</v>
      </c>
      <c r="D3647" s="6" t="s">
        <v>7864</v>
      </c>
      <c r="E3647" s="8" t="s">
        <v>56</v>
      </c>
      <c r="F3647" s="8">
        <v>0</v>
      </c>
      <c r="G3647" s="8">
        <v>3</v>
      </c>
      <c r="H3647" s="6" t="s">
        <v>344</v>
      </c>
      <c r="I3647" s="176" t="s">
        <v>11389</v>
      </c>
      <c r="J3647" s="176" t="s">
        <v>11389</v>
      </c>
      <c r="K3647" s="176" t="s">
        <v>11388</v>
      </c>
      <c r="L3647" s="8">
        <v>14</v>
      </c>
      <c r="M3647" s="116"/>
      <c r="P36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&lt;tr&gt;&lt;td&gt;63504-1000&lt;/td&gt;&lt;td&gt;Temporary traffic control, construction sign&lt;/td&gt;&lt;td&gt;m2&lt;/td&gt;&lt;td&gt;TEMPORARY TRAFFIC CONTROL, CONSTRUCTION SIGN&lt;/td&gt;&lt;td&gt;SQFT&lt;/td&gt;&lt;td&gt;0&lt;/td&gt;&lt;td&gt;3&lt;/td&gt;&lt;td&gt;N&lt;/td&gt;&lt;td&gt; &lt;/td&gt;&lt;td&gt;&lt;/td&gt;&lt;/tr&gt;</v>
      </c>
      <c r="Q3647" s="106" t="str">
        <f>IF(PayItems[[#This Row],[Date Added / Modified]]&gt;0,TEXT(PayItems[[#This Row],[Date Added / Modified]],"m/d/yyy"),"")</f>
        <v/>
      </c>
    </row>
    <row r="3648" spans="1:17" x14ac:dyDescent="0.2">
      <c r="A3648" s="6" t="s">
        <v>7865</v>
      </c>
      <c r="B3648" s="6" t="s">
        <v>7866</v>
      </c>
      <c r="C3648" s="6" t="s">
        <v>109</v>
      </c>
      <c r="D3648" s="6" t="s">
        <v>7867</v>
      </c>
      <c r="E3648" s="8" t="s">
        <v>56</v>
      </c>
      <c r="F3648" s="8">
        <v>0</v>
      </c>
      <c r="G3648" s="8">
        <v>3</v>
      </c>
      <c r="H3648" s="6" t="s">
        <v>344</v>
      </c>
      <c r="I3648" s="176" t="s">
        <v>11389</v>
      </c>
      <c r="J3648" s="176" t="s">
        <v>11389</v>
      </c>
      <c r="K3648" s="176" t="s">
        <v>11388</v>
      </c>
      <c r="L3648" s="8">
        <v>14</v>
      </c>
      <c r="M3648" s="116"/>
      <c r="P36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&lt;tr&gt;&lt;td&gt;63504-2000&lt;/td&gt;&lt;td&gt;Temporary traffic control, pavement markings, symbols and letters&lt;/td&gt;&lt;td&gt;m2&lt;/td&gt;&lt;td&gt;TEMPORARY TRAFFIC CONTROL, PAVEMENT MARKINGS, SYMBOLS AND LETTERS&lt;/td&gt;&lt;td&gt;SQFT&lt;/td&gt;&lt;td&gt;0&lt;/td&gt;&lt;td&gt;3&lt;/td&gt;&lt;td&gt;N&lt;/td&gt;&lt;td&gt; &lt;/td&gt;&lt;td&gt;&lt;/td&gt;&lt;/tr&gt;</v>
      </c>
      <c r="Q3648" s="106" t="str">
        <f>IF(PayItems[[#This Row],[Date Added / Modified]]&gt;0,TEXT(PayItems[[#This Row],[Date Added / Modified]],"m/d/yyy"),"")</f>
        <v/>
      </c>
    </row>
    <row r="3649" spans="1:17" x14ac:dyDescent="0.2">
      <c r="A3649" s="6" t="s">
        <v>7868</v>
      </c>
      <c r="B3649" s="6" t="s">
        <v>7869</v>
      </c>
      <c r="C3649" s="6" t="s">
        <v>109</v>
      </c>
      <c r="D3649" s="6" t="s">
        <v>7870</v>
      </c>
      <c r="E3649" s="8" t="s">
        <v>56</v>
      </c>
      <c r="F3649" s="8">
        <v>0</v>
      </c>
      <c r="G3649" s="8">
        <v>3</v>
      </c>
      <c r="H3649" s="6" t="s">
        <v>344</v>
      </c>
      <c r="I3649" s="176" t="s">
        <v>11389</v>
      </c>
      <c r="J3649" s="176" t="s">
        <v>11389</v>
      </c>
      <c r="K3649" s="176" t="s">
        <v>11388</v>
      </c>
      <c r="L3649" s="8">
        <v>14</v>
      </c>
      <c r="M3649" s="116"/>
      <c r="P36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&lt;tr&gt;&lt;td&gt;63504-3000&lt;/td&gt;&lt;td&gt;Temporary traffic control, steel plates&lt;/td&gt;&lt;td&gt;m2&lt;/td&gt;&lt;td&gt;TEMPORARY TRAFFIC CONTROL, STEEL PLATES&lt;/td&gt;&lt;td&gt;SQFT&lt;/td&gt;&lt;td&gt;0&lt;/td&gt;&lt;td&gt;3&lt;/td&gt;&lt;td&gt;N&lt;/td&gt;&lt;td&gt; &lt;/td&gt;&lt;td&gt;&lt;/td&gt;&lt;/tr&gt;</v>
      </c>
      <c r="Q3649" s="106" t="str">
        <f>IF(PayItems[[#This Row],[Date Added / Modified]]&gt;0,TEXT(PayItems[[#This Row],[Date Added / Modified]],"m/d/yyy"),"")</f>
        <v/>
      </c>
    </row>
    <row r="3650" spans="1:17" x14ac:dyDescent="0.2">
      <c r="A3650" s="6" t="s">
        <v>7871</v>
      </c>
      <c r="B3650" s="6" t="s">
        <v>7851</v>
      </c>
      <c r="C3650" s="6" t="s">
        <v>5</v>
      </c>
      <c r="D3650" s="6" t="s">
        <v>7852</v>
      </c>
      <c r="E3650" s="8" t="s">
        <v>58</v>
      </c>
      <c r="F3650" s="8">
        <v>1</v>
      </c>
      <c r="G3650" s="8">
        <v>3</v>
      </c>
      <c r="H3650" s="6" t="s">
        <v>344</v>
      </c>
      <c r="I3650" s="176" t="s">
        <v>11389</v>
      </c>
      <c r="J3650" s="176" t="s">
        <v>11389</v>
      </c>
      <c r="K3650" s="176" t="s">
        <v>11388</v>
      </c>
      <c r="L3650" s="8">
        <v>14</v>
      </c>
      <c r="M3650" s="116"/>
      <c r="P36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&lt;tr&gt;&lt;td&gt;63505-1000&lt;/td&gt;&lt;td&gt;Temporary traffic control, pavement markings&lt;/td&gt;&lt;td&gt;km&lt;/td&gt;&lt;td&gt;TEMPORARY TRAFFIC CONTROL, PAVEMENT MARKINGS&lt;/td&gt;&lt;td&gt;MILE&lt;/td&gt;&lt;td&gt;1&lt;/td&gt;&lt;td&gt;3&lt;/td&gt;&lt;td&gt;N&lt;/td&gt;&lt;td&gt; &lt;/td&gt;&lt;td&gt;&lt;/td&gt;&lt;/tr&gt;</v>
      </c>
      <c r="Q3650" s="106" t="str">
        <f>IF(PayItems[[#This Row],[Date Added / Modified]]&gt;0,TEXT(PayItems[[#This Row],[Date Added / Modified]],"m/d/yyy"),"")</f>
        <v/>
      </c>
    </row>
    <row r="3651" spans="1:17" x14ac:dyDescent="0.2">
      <c r="A3651" s="6" t="s">
        <v>7872</v>
      </c>
      <c r="B3651" s="6" t="s">
        <v>7873</v>
      </c>
      <c r="C3651" s="6" t="s">
        <v>5</v>
      </c>
      <c r="D3651" s="6" t="s">
        <v>7874</v>
      </c>
      <c r="E3651" s="8" t="s">
        <v>58</v>
      </c>
      <c r="F3651" s="8">
        <v>1</v>
      </c>
      <c r="G3651" s="8">
        <v>3</v>
      </c>
      <c r="H3651" s="6" t="s">
        <v>344</v>
      </c>
      <c r="I3651" s="176" t="s">
        <v>11389</v>
      </c>
      <c r="J3651" s="176" t="s">
        <v>11389</v>
      </c>
      <c r="K3651" s="176" t="s">
        <v>11388</v>
      </c>
      <c r="L3651" s="8">
        <v>14</v>
      </c>
      <c r="M3651" s="116"/>
      <c r="P36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&lt;tr&gt;&lt;td&gt;63505-1500&lt;/td&gt;&lt;td&gt;Temporary traffic control, vehicle positioning guides&lt;/td&gt;&lt;td&gt;km&lt;/td&gt;&lt;td&gt;TEMPORARY TRAFFIC CONTROL, VEHICLE POSITIONING GUIDES&lt;/td&gt;&lt;td&gt;MILE&lt;/td&gt;&lt;td&gt;1&lt;/td&gt;&lt;td&gt;3&lt;/td&gt;&lt;td&gt;N&lt;/td&gt;&lt;td&gt; &lt;/td&gt;&lt;td&gt;&lt;/td&gt;&lt;/tr&gt;</v>
      </c>
      <c r="Q3651" s="106" t="str">
        <f>IF(PayItems[[#This Row],[Date Added / Modified]]&gt;0,TEXT(PayItems[[#This Row],[Date Added / Modified]],"m/d/yyy"),"")</f>
        <v/>
      </c>
    </row>
    <row r="3652" spans="1:17" x14ac:dyDescent="0.2">
      <c r="A3652" s="6" t="s">
        <v>7875</v>
      </c>
      <c r="B3652" s="8" t="s">
        <v>7876</v>
      </c>
      <c r="C3652" s="6" t="s">
        <v>107</v>
      </c>
      <c r="D3652" s="8" t="s">
        <v>7877</v>
      </c>
      <c r="E3652" s="8" t="s">
        <v>60</v>
      </c>
      <c r="F3652" s="8">
        <v>0</v>
      </c>
      <c r="G3652" s="8">
        <v>3</v>
      </c>
      <c r="H3652" s="6" t="s">
        <v>344</v>
      </c>
      <c r="I3652" s="176" t="s">
        <v>11389</v>
      </c>
      <c r="J3652" s="176" t="s">
        <v>11389</v>
      </c>
      <c r="K3652" s="176" t="s">
        <v>11388</v>
      </c>
      <c r="L3652" s="8">
        <v>14</v>
      </c>
      <c r="M3652" s="116"/>
      <c r="P36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&lt;tr&gt;&lt;td&gt;63506-0400&lt;/td&gt;&lt;td&gt;Temporary traffic control, police officer&lt;/td&gt;&lt;td&gt;Hour&lt;/td&gt;&lt;td&gt;TEMPORARY TRAFFIC CONTROL, POLICE OFFICER&lt;/td&gt;&lt;td&gt;HOUR&lt;/td&gt;&lt;td&gt;0&lt;/td&gt;&lt;td&gt;3&lt;/td&gt;&lt;td&gt;N&lt;/td&gt;&lt;td&gt; &lt;/td&gt;&lt;td&gt;&lt;/td&gt;&lt;/tr&gt;</v>
      </c>
      <c r="Q3652" s="106" t="str">
        <f>IF(PayItems[[#This Row],[Date Added / Modified]]&gt;0,TEXT(PayItems[[#This Row],[Date Added / Modified]],"m/d/yyy"),"")</f>
        <v/>
      </c>
    </row>
    <row r="3653" spans="1:17" x14ac:dyDescent="0.2">
      <c r="A3653" s="6" t="s">
        <v>7878</v>
      </c>
      <c r="B3653" s="6" t="s">
        <v>7879</v>
      </c>
      <c r="C3653" s="6" t="s">
        <v>107</v>
      </c>
      <c r="D3653" s="6" t="s">
        <v>7880</v>
      </c>
      <c r="E3653" s="8" t="s">
        <v>60</v>
      </c>
      <c r="F3653" s="8">
        <v>0</v>
      </c>
      <c r="G3653" s="8">
        <v>3</v>
      </c>
      <c r="H3653" s="6" t="s">
        <v>344</v>
      </c>
      <c r="I3653" s="176" t="s">
        <v>11389</v>
      </c>
      <c r="J3653" s="176" t="s">
        <v>11389</v>
      </c>
      <c r="K3653" s="176" t="s">
        <v>11388</v>
      </c>
      <c r="L3653" s="8">
        <v>14</v>
      </c>
      <c r="M3653" s="116"/>
      <c r="P36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&lt;tr&gt;&lt;td&gt;63506-0500&lt;/td&gt;&lt;td&gt;Temporary traffic control, flagger&lt;/td&gt;&lt;td&gt;Hour&lt;/td&gt;&lt;td&gt;TEMPORARY TRAFFIC CONTROL, FLAGGER&lt;/td&gt;&lt;td&gt;HOUR&lt;/td&gt;&lt;td&gt;0&lt;/td&gt;&lt;td&gt;3&lt;/td&gt;&lt;td&gt;N&lt;/td&gt;&lt;td&gt; &lt;/td&gt;&lt;td&gt;&lt;/td&gt;&lt;/tr&gt;</v>
      </c>
      <c r="Q3653" s="106" t="str">
        <f>IF(PayItems[[#This Row],[Date Added / Modified]]&gt;0,TEXT(PayItems[[#This Row],[Date Added / Modified]],"m/d/yyy"),"")</f>
        <v/>
      </c>
    </row>
    <row r="3654" spans="1:17" x14ac:dyDescent="0.2">
      <c r="A3654" s="6" t="s">
        <v>7881</v>
      </c>
      <c r="B3654" s="6" t="s">
        <v>7882</v>
      </c>
      <c r="C3654" s="6" t="s">
        <v>107</v>
      </c>
      <c r="D3654" s="6" t="s">
        <v>7883</v>
      </c>
      <c r="E3654" s="8" t="s">
        <v>60</v>
      </c>
      <c r="F3654" s="8">
        <v>0</v>
      </c>
      <c r="G3654" s="8">
        <v>3</v>
      </c>
      <c r="H3654" s="6" t="s">
        <v>344</v>
      </c>
      <c r="I3654" s="176" t="s">
        <v>11389</v>
      </c>
      <c r="J3654" s="176" t="s">
        <v>11389</v>
      </c>
      <c r="K3654" s="176" t="s">
        <v>11388</v>
      </c>
      <c r="L3654" s="8">
        <v>14</v>
      </c>
      <c r="M3654" s="116"/>
      <c r="P36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&lt;tr&gt;&lt;td&gt;63506-0600&lt;/td&gt;&lt;td&gt;Temporary traffic control, pilot car&lt;/td&gt;&lt;td&gt;Hour&lt;/td&gt;&lt;td&gt;TEMPORARY TRAFFIC CONTROL, PILOT CAR&lt;/td&gt;&lt;td&gt;HOUR&lt;/td&gt;&lt;td&gt;0&lt;/td&gt;&lt;td&gt;3&lt;/td&gt;&lt;td&gt;N&lt;/td&gt;&lt;td&gt; &lt;/td&gt;&lt;td&gt;&lt;/td&gt;&lt;/tr&gt;</v>
      </c>
      <c r="Q3654" s="106" t="str">
        <f>IF(PayItems[[#This Row],[Date Added / Modified]]&gt;0,TEXT(PayItems[[#This Row],[Date Added / Modified]],"m/d/yyy"),"")</f>
        <v/>
      </c>
    </row>
    <row r="3655" spans="1:17" x14ac:dyDescent="0.2">
      <c r="A3655" s="6" t="s">
        <v>7884</v>
      </c>
      <c r="B3655" s="6" t="s">
        <v>9409</v>
      </c>
      <c r="C3655" s="6" t="s">
        <v>107</v>
      </c>
      <c r="D3655" s="6" t="s">
        <v>9408</v>
      </c>
      <c r="E3655" s="8" t="s">
        <v>60</v>
      </c>
      <c r="F3655" s="8">
        <v>0</v>
      </c>
      <c r="G3655" s="8">
        <v>3</v>
      </c>
      <c r="H3655" s="6" t="s">
        <v>344</v>
      </c>
      <c r="I3655" s="176" t="s">
        <v>11389</v>
      </c>
      <c r="J3655" s="176" t="s">
        <v>11389</v>
      </c>
      <c r="K3655" s="176" t="s">
        <v>11388</v>
      </c>
      <c r="L3655" s="8">
        <v>14</v>
      </c>
      <c r="M3655" s="116"/>
      <c r="P36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&lt;tr&gt;&lt;td&gt;63506-0700&lt;/td&gt;&lt;td&gt;Temporary traffic control, traffic control supervisor&lt;/td&gt;&lt;td&gt;Hour&lt;/td&gt;&lt;td&gt;TEMPORARY TRAFFIC CONTROL, TRAFFIC CONTROL SUPERVISOR&lt;/td&gt;&lt;td&gt;HOUR&lt;/td&gt;&lt;td&gt;0&lt;/td&gt;&lt;td&gt;3&lt;/td&gt;&lt;td&gt;N&lt;/td&gt;&lt;td&gt; &lt;/td&gt;&lt;td&gt;&lt;/td&gt;&lt;/tr&gt;</v>
      </c>
      <c r="Q3655" s="106" t="str">
        <f>IF(PayItems[[#This Row],[Date Added / Modified]]&gt;0,TEXT(PayItems[[#This Row],[Date Added / Modified]],"m/d/yyy"),"")</f>
        <v/>
      </c>
    </row>
    <row r="3656" spans="1:17" x14ac:dyDescent="0.2">
      <c r="A3656" s="6" t="s">
        <v>7885</v>
      </c>
      <c r="B3656" s="6" t="s">
        <v>7798</v>
      </c>
      <c r="C3656" s="6" t="s">
        <v>107</v>
      </c>
      <c r="D3656" s="6" t="s">
        <v>7799</v>
      </c>
      <c r="E3656" s="8" t="s">
        <v>60</v>
      </c>
      <c r="F3656" s="8">
        <v>0</v>
      </c>
      <c r="G3656" s="8">
        <v>3</v>
      </c>
      <c r="H3656" s="6" t="s">
        <v>344</v>
      </c>
      <c r="I3656" s="176" t="s">
        <v>11389</v>
      </c>
      <c r="J3656" s="176" t="s">
        <v>11389</v>
      </c>
      <c r="K3656" s="176" t="s">
        <v>11388</v>
      </c>
      <c r="L3656" s="8">
        <v>14</v>
      </c>
      <c r="M3656" s="116"/>
      <c r="P36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&lt;tr&gt;&lt;td&gt;63506-0800&lt;/td&gt;&lt;td&gt;Temporary traffic control, portable changeable message sign&lt;/td&gt;&lt;td&gt;Hour&lt;/td&gt;&lt;td&gt;TEMPORARY TRAFFIC CONTROL, PORTABLE CHANGEABLE MESSAGE SIGN&lt;/td&gt;&lt;td&gt;HOUR&lt;/td&gt;&lt;td&gt;0&lt;/td&gt;&lt;td&gt;3&lt;/td&gt;&lt;td&gt;N&lt;/td&gt;&lt;td&gt; &lt;/td&gt;&lt;td&gt;&lt;/td&gt;&lt;/tr&gt;</v>
      </c>
      <c r="Q3656" s="106" t="str">
        <f>IF(PayItems[[#This Row],[Date Added / Modified]]&gt;0,TEXT(PayItems[[#This Row],[Date Added / Modified]],"m/d/yyy"),"")</f>
        <v/>
      </c>
    </row>
    <row r="3657" spans="1:17" x14ac:dyDescent="0.2">
      <c r="A3657" s="6" t="s">
        <v>7886</v>
      </c>
      <c r="B3657" s="6" t="s">
        <v>7735</v>
      </c>
      <c r="C3657" s="6" t="s">
        <v>21</v>
      </c>
      <c r="D3657" s="6" t="s">
        <v>7736</v>
      </c>
      <c r="E3657" s="8" t="s">
        <v>31</v>
      </c>
      <c r="F3657" s="8">
        <v>0</v>
      </c>
      <c r="G3657" s="8">
        <v>3</v>
      </c>
      <c r="H3657" s="6" t="s">
        <v>344</v>
      </c>
      <c r="I3657" s="176" t="s">
        <v>11389</v>
      </c>
      <c r="J3657" s="176" t="s">
        <v>11389</v>
      </c>
      <c r="K3657" s="176" t="s">
        <v>11388</v>
      </c>
      <c r="L3657" s="8">
        <v>14</v>
      </c>
      <c r="M3657" s="116"/>
      <c r="P36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&lt;tr&gt;&lt;td&gt;63507-0100&lt;/td&gt;&lt;td&gt;Temporary traffic control, advance warning arrow panel, type A&lt;/td&gt;&lt;td&gt;Day&lt;/td&gt;&lt;td&gt;TEMPORARY TRAFFIC CONTROL, ADVANCE WARNING ARROW PANEL, TYPE A&lt;/td&gt;&lt;td&gt;DAY&lt;/td&gt;&lt;td&gt;0&lt;/td&gt;&lt;td&gt;3&lt;/td&gt;&lt;td&gt;N&lt;/td&gt;&lt;td&gt; &lt;/td&gt;&lt;td&gt;&lt;/td&gt;&lt;/tr&gt;</v>
      </c>
      <c r="Q3657" s="106" t="str">
        <f>IF(PayItems[[#This Row],[Date Added / Modified]]&gt;0,TEXT(PayItems[[#This Row],[Date Added / Modified]],"m/d/yyy"),"")</f>
        <v/>
      </c>
    </row>
    <row r="3658" spans="1:17" x14ac:dyDescent="0.2">
      <c r="A3658" s="6" t="s">
        <v>7887</v>
      </c>
      <c r="B3658" s="6" t="s">
        <v>7738</v>
      </c>
      <c r="C3658" s="6" t="s">
        <v>21</v>
      </c>
      <c r="D3658" s="6" t="s">
        <v>7739</v>
      </c>
      <c r="E3658" s="8" t="s">
        <v>31</v>
      </c>
      <c r="F3658" s="8">
        <v>0</v>
      </c>
      <c r="G3658" s="8">
        <v>3</v>
      </c>
      <c r="H3658" s="6" t="s">
        <v>344</v>
      </c>
      <c r="I3658" s="176" t="s">
        <v>11389</v>
      </c>
      <c r="J3658" s="176" t="s">
        <v>11389</v>
      </c>
      <c r="K3658" s="176" t="s">
        <v>11388</v>
      </c>
      <c r="L3658" s="8">
        <v>14</v>
      </c>
      <c r="M3658" s="116"/>
      <c r="P36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&lt;tr&gt;&lt;td&gt;63507-0200&lt;/td&gt;&lt;td&gt;Temporary traffic control, advance warning arrow panel, type B&lt;/td&gt;&lt;td&gt;Day&lt;/td&gt;&lt;td&gt;TEMPORARY TRAFFIC CONTROL, ADVANCE WARNING ARROW PANEL, TYPE B&lt;/td&gt;&lt;td&gt;DAY&lt;/td&gt;&lt;td&gt;0&lt;/td&gt;&lt;td&gt;3&lt;/td&gt;&lt;td&gt;N&lt;/td&gt;&lt;td&gt; &lt;/td&gt;&lt;td&gt;&lt;/td&gt;&lt;/tr&gt;</v>
      </c>
      <c r="Q3658" s="106" t="str">
        <f>IF(PayItems[[#This Row],[Date Added / Modified]]&gt;0,TEXT(PayItems[[#This Row],[Date Added / Modified]],"m/d/yyy"),"")</f>
        <v/>
      </c>
    </row>
    <row r="3659" spans="1:17" x14ac:dyDescent="0.2">
      <c r="A3659" s="6" t="s">
        <v>7888</v>
      </c>
      <c r="B3659" s="6" t="s">
        <v>7741</v>
      </c>
      <c r="C3659" s="6" t="s">
        <v>21</v>
      </c>
      <c r="D3659" s="6" t="s">
        <v>7742</v>
      </c>
      <c r="E3659" s="8" t="s">
        <v>31</v>
      </c>
      <c r="F3659" s="8">
        <v>0</v>
      </c>
      <c r="G3659" s="8">
        <v>3</v>
      </c>
      <c r="H3659" s="6" t="s">
        <v>344</v>
      </c>
      <c r="I3659" s="176" t="s">
        <v>11389</v>
      </c>
      <c r="J3659" s="176" t="s">
        <v>11389</v>
      </c>
      <c r="K3659" s="176" t="s">
        <v>11388</v>
      </c>
      <c r="L3659" s="8">
        <v>14</v>
      </c>
      <c r="M3659" s="116"/>
      <c r="P36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&lt;tr&gt;&lt;td&gt;63507-0300&lt;/td&gt;&lt;td&gt;Temporary traffic control, advance warning arrow panel, type C&lt;/td&gt;&lt;td&gt;Day&lt;/td&gt;&lt;td&gt;TEMPORARY TRAFFIC CONTROL, ADVANCE WARNING ARROW PANEL, TYPE C&lt;/td&gt;&lt;td&gt;DAY&lt;/td&gt;&lt;td&gt;0&lt;/td&gt;&lt;td&gt;3&lt;/td&gt;&lt;td&gt;N&lt;/td&gt;&lt;td&gt; &lt;/td&gt;&lt;td&gt;&lt;/td&gt;&lt;/tr&gt;</v>
      </c>
      <c r="Q3659" s="106" t="str">
        <f>IF(PayItems[[#This Row],[Date Added / Modified]]&gt;0,TEXT(PayItems[[#This Row],[Date Added / Modified]],"m/d/yyy"),"")</f>
        <v/>
      </c>
    </row>
    <row r="3660" spans="1:17" x14ac:dyDescent="0.2">
      <c r="A3660" s="6" t="s">
        <v>7889</v>
      </c>
      <c r="B3660" s="8" t="s">
        <v>7876</v>
      </c>
      <c r="C3660" s="6" t="s">
        <v>21</v>
      </c>
      <c r="D3660" s="8" t="s">
        <v>7877</v>
      </c>
      <c r="E3660" s="8" t="s">
        <v>31</v>
      </c>
      <c r="F3660" s="8">
        <v>0</v>
      </c>
      <c r="G3660" s="8">
        <v>3</v>
      </c>
      <c r="H3660" s="6" t="s">
        <v>344</v>
      </c>
      <c r="I3660" s="176" t="s">
        <v>11389</v>
      </c>
      <c r="J3660" s="176" t="s">
        <v>11389</v>
      </c>
      <c r="K3660" s="176" t="s">
        <v>11388</v>
      </c>
      <c r="L3660" s="8">
        <v>14</v>
      </c>
      <c r="M3660" s="116"/>
      <c r="P36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&lt;tr&gt;&lt;td&gt;63507-0400&lt;/td&gt;&lt;td&gt;Temporary traffic control, police officer&lt;/td&gt;&lt;td&gt;Day&lt;/td&gt;&lt;td&gt;TEMPORARY TRAFFIC CONTROL, POLICE OFFICER&lt;/td&gt;&lt;td&gt;DAY&lt;/td&gt;&lt;td&gt;0&lt;/td&gt;&lt;td&gt;3&lt;/td&gt;&lt;td&gt;N&lt;/td&gt;&lt;td&gt; &lt;/td&gt;&lt;td&gt;&lt;/td&gt;&lt;/tr&gt;</v>
      </c>
      <c r="Q3660" s="106" t="str">
        <f>IF(PayItems[[#This Row],[Date Added / Modified]]&gt;0,TEXT(PayItems[[#This Row],[Date Added / Modified]],"m/d/yyy"),"")</f>
        <v/>
      </c>
    </row>
    <row r="3661" spans="1:17" x14ac:dyDescent="0.2">
      <c r="A3661" s="6" t="s">
        <v>7890</v>
      </c>
      <c r="B3661" s="6" t="s">
        <v>7879</v>
      </c>
      <c r="C3661" s="6" t="s">
        <v>21</v>
      </c>
      <c r="D3661" s="6" t="s">
        <v>7880</v>
      </c>
      <c r="E3661" s="8" t="s">
        <v>31</v>
      </c>
      <c r="F3661" s="8">
        <v>0</v>
      </c>
      <c r="G3661" s="8">
        <v>3</v>
      </c>
      <c r="H3661" s="6" t="s">
        <v>344</v>
      </c>
      <c r="I3661" s="176" t="s">
        <v>11389</v>
      </c>
      <c r="J3661" s="176" t="s">
        <v>11389</v>
      </c>
      <c r="K3661" s="176" t="s">
        <v>11388</v>
      </c>
      <c r="L3661" s="8">
        <v>14</v>
      </c>
      <c r="M3661" s="116"/>
      <c r="P36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&lt;tr&gt;&lt;td&gt;63507-0500&lt;/td&gt;&lt;td&gt;Temporary traffic control, flagger&lt;/td&gt;&lt;td&gt;Day&lt;/td&gt;&lt;td&gt;TEMPORARY TRAFFIC CONTROL, FLAGGER&lt;/td&gt;&lt;td&gt;DAY&lt;/td&gt;&lt;td&gt;0&lt;/td&gt;&lt;td&gt;3&lt;/td&gt;&lt;td&gt;N&lt;/td&gt;&lt;td&gt; &lt;/td&gt;&lt;td&gt;&lt;/td&gt;&lt;/tr&gt;</v>
      </c>
      <c r="Q3661" s="106" t="str">
        <f>IF(PayItems[[#This Row],[Date Added / Modified]]&gt;0,TEXT(PayItems[[#This Row],[Date Added / Modified]],"m/d/yyy"),"")</f>
        <v/>
      </c>
    </row>
    <row r="3662" spans="1:17" x14ac:dyDescent="0.2">
      <c r="A3662" s="6" t="s">
        <v>7891</v>
      </c>
      <c r="B3662" s="6" t="s">
        <v>7882</v>
      </c>
      <c r="C3662" s="6" t="s">
        <v>21</v>
      </c>
      <c r="D3662" s="6" t="s">
        <v>7883</v>
      </c>
      <c r="E3662" s="8" t="s">
        <v>31</v>
      </c>
      <c r="F3662" s="8">
        <v>0</v>
      </c>
      <c r="G3662" s="8">
        <v>3</v>
      </c>
      <c r="H3662" s="6" t="s">
        <v>344</v>
      </c>
      <c r="I3662" s="176" t="s">
        <v>11389</v>
      </c>
      <c r="J3662" s="176" t="s">
        <v>11389</v>
      </c>
      <c r="K3662" s="176" t="s">
        <v>11388</v>
      </c>
      <c r="L3662" s="8">
        <v>14</v>
      </c>
      <c r="M3662" s="116"/>
      <c r="P36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&lt;tr&gt;&lt;td&gt;63507-0600&lt;/td&gt;&lt;td&gt;Temporary traffic control, pilot car&lt;/td&gt;&lt;td&gt;Day&lt;/td&gt;&lt;td&gt;TEMPORARY TRAFFIC CONTROL, PILOT CAR&lt;/td&gt;&lt;td&gt;DAY&lt;/td&gt;&lt;td&gt;0&lt;/td&gt;&lt;td&gt;3&lt;/td&gt;&lt;td&gt;N&lt;/td&gt;&lt;td&gt; &lt;/td&gt;&lt;td&gt;&lt;/td&gt;&lt;/tr&gt;</v>
      </c>
      <c r="Q3662" s="106" t="str">
        <f>IF(PayItems[[#This Row],[Date Added / Modified]]&gt;0,TEXT(PayItems[[#This Row],[Date Added / Modified]],"m/d/yyy"),"")</f>
        <v/>
      </c>
    </row>
    <row r="3663" spans="1:17" s="88" customFormat="1" x14ac:dyDescent="0.2">
      <c r="A3663" s="6" t="s">
        <v>7892</v>
      </c>
      <c r="B3663" s="6" t="s">
        <v>9409</v>
      </c>
      <c r="C3663" s="6" t="s">
        <v>21</v>
      </c>
      <c r="D3663" s="6" t="s">
        <v>9408</v>
      </c>
      <c r="E3663" s="8" t="s">
        <v>31</v>
      </c>
      <c r="F3663" s="8">
        <v>0</v>
      </c>
      <c r="G3663" s="8">
        <v>3</v>
      </c>
      <c r="H3663" s="6" t="s">
        <v>344</v>
      </c>
      <c r="I3663" s="176" t="s">
        <v>11389</v>
      </c>
      <c r="J3663" s="176" t="s">
        <v>11389</v>
      </c>
      <c r="K3663" s="176" t="s">
        <v>11388</v>
      </c>
      <c r="L3663" s="8">
        <v>14</v>
      </c>
      <c r="M3663" s="116"/>
      <c r="N3663" s="6"/>
      <c r="O3663" s="6"/>
      <c r="P36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&lt;tr&gt;&lt;td&gt;63507-0700&lt;/td&gt;&lt;td&gt;Temporary traffic control, traffic control supervisor&lt;/td&gt;&lt;td&gt;Day&lt;/td&gt;&lt;td&gt;TEMPORARY TRAFFIC CONTROL, TRAFFIC CONTROL SUPERVISOR&lt;/td&gt;&lt;td&gt;DAY&lt;/td&gt;&lt;td&gt;0&lt;/td&gt;&lt;td&gt;3&lt;/td&gt;&lt;td&gt;N&lt;/td&gt;&lt;td&gt; &lt;/td&gt;&lt;td&gt;&lt;/td&gt;&lt;/tr&gt;</v>
      </c>
      <c r="Q3663" s="106" t="str">
        <f>IF(PayItems[[#This Row],[Date Added / Modified]]&gt;0,TEXT(PayItems[[#This Row],[Date Added / Modified]],"m/d/yyy"),"")</f>
        <v/>
      </c>
    </row>
    <row r="3664" spans="1:17" x14ac:dyDescent="0.2">
      <c r="A3664" s="6" t="s">
        <v>7893</v>
      </c>
      <c r="B3664" s="6" t="s">
        <v>7798</v>
      </c>
      <c r="C3664" s="6" t="s">
        <v>21</v>
      </c>
      <c r="D3664" s="6" t="s">
        <v>7799</v>
      </c>
      <c r="E3664" s="8" t="s">
        <v>31</v>
      </c>
      <c r="F3664" s="8">
        <v>0</v>
      </c>
      <c r="G3664" s="8">
        <v>3</v>
      </c>
      <c r="H3664" s="6" t="s">
        <v>344</v>
      </c>
      <c r="I3664" s="176" t="s">
        <v>11389</v>
      </c>
      <c r="J3664" s="176" t="s">
        <v>11389</v>
      </c>
      <c r="K3664" s="176" t="s">
        <v>11388</v>
      </c>
      <c r="L3664" s="8">
        <v>14</v>
      </c>
      <c r="M3664" s="116"/>
      <c r="P36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&lt;tr&gt;&lt;td&gt;63507-0800&lt;/td&gt;&lt;td&gt;Temporary traffic control, portable changeable message sign&lt;/td&gt;&lt;td&gt;Day&lt;/td&gt;&lt;td&gt;TEMPORARY TRAFFIC CONTROL, PORTABLE CHANGEABLE MESSAGE SIGN&lt;/td&gt;&lt;td&gt;DAY&lt;/td&gt;&lt;td&gt;0&lt;/td&gt;&lt;td&gt;3&lt;/td&gt;&lt;td&gt;N&lt;/td&gt;&lt;td&gt; &lt;/td&gt;&lt;td&gt;&lt;/td&gt;&lt;/tr&gt;</v>
      </c>
      <c r="Q3664" s="106" t="str">
        <f>IF(PayItems[[#This Row],[Date Added / Modified]]&gt;0,TEXT(PayItems[[#This Row],[Date Added / Modified]],"m/d/yyy"),"")</f>
        <v/>
      </c>
    </row>
    <row r="3665" spans="1:17" x14ac:dyDescent="0.2">
      <c r="A3665" s="6" t="s">
        <v>7894</v>
      </c>
      <c r="B3665" s="6" t="s">
        <v>7895</v>
      </c>
      <c r="C3665" s="6" t="s">
        <v>124</v>
      </c>
      <c r="D3665" s="6" t="s">
        <v>7896</v>
      </c>
      <c r="E3665" s="8" t="s">
        <v>66</v>
      </c>
      <c r="F3665" s="8">
        <v>0</v>
      </c>
      <c r="G3665" s="8">
        <v>3</v>
      </c>
      <c r="H3665" s="6" t="s">
        <v>344</v>
      </c>
      <c r="I3665" s="176" t="s">
        <v>11389</v>
      </c>
      <c r="J3665" s="176" t="s">
        <v>11389</v>
      </c>
      <c r="K3665" s="176" t="s">
        <v>11388</v>
      </c>
      <c r="L3665" s="8">
        <v>14</v>
      </c>
      <c r="M3665" s="116"/>
      <c r="P36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&lt;tr&gt;&lt;td&gt;63508-1000&lt;/td&gt;&lt;td&gt;Temporary traffic control, maintenance of traffic, pavement patch&lt;/td&gt;&lt;td&gt;t&lt;/td&gt;&lt;td&gt;TEMPORARY TRAFFIC CONTROL, MAINTENANCE OF TRAFFIC, PAVEMENT PATCH&lt;/td&gt;&lt;td&gt;TON&lt;/td&gt;&lt;td&gt;0&lt;/td&gt;&lt;td&gt;3&lt;/td&gt;&lt;td&gt;N&lt;/td&gt;&lt;td&gt; &lt;/td&gt;&lt;td&gt;&lt;/td&gt;&lt;/tr&gt;</v>
      </c>
      <c r="Q3665" s="106" t="str">
        <f>IF(PayItems[[#This Row],[Date Added / Modified]]&gt;0,TEXT(PayItems[[#This Row],[Date Added / Modified]],"m/d/yyy"),"")</f>
        <v/>
      </c>
    </row>
    <row r="3666" spans="1:17" x14ac:dyDescent="0.2">
      <c r="A3666" s="6" t="s">
        <v>7897</v>
      </c>
      <c r="B3666" s="6" t="s">
        <v>7879</v>
      </c>
      <c r="C3666" s="6" t="s">
        <v>7898</v>
      </c>
      <c r="D3666" s="6" t="s">
        <v>7880</v>
      </c>
      <c r="E3666" s="6" t="s">
        <v>7899</v>
      </c>
      <c r="F3666" s="8">
        <v>0</v>
      </c>
      <c r="G3666" s="8">
        <v>3</v>
      </c>
      <c r="H3666" s="6" t="s">
        <v>344</v>
      </c>
      <c r="I3666" s="176" t="s">
        <v>11389</v>
      </c>
      <c r="J3666" s="176" t="s">
        <v>11388</v>
      </c>
      <c r="K3666" s="176" t="s">
        <v>11388</v>
      </c>
      <c r="L3666" s="8">
        <v>14</v>
      </c>
      <c r="M3666" s="116"/>
      <c r="P36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&lt;tr&gt;&lt;td&gt;63509-1000&lt;/td&gt;&lt;td&gt;Temporary traffic control, flagger&lt;/td&gt;&lt;td&gt;Fxhr&lt;/td&gt;&lt;td&gt;TEMPORARY TRAFFIC CONTROL, FLAGGER&lt;/td&gt;&lt;td&gt;FXHR&lt;/td&gt;&lt;td&gt;0&lt;/td&gt;&lt;td&gt;3&lt;/td&gt;&lt;td&gt;N&lt;/td&gt;&lt;td&gt; &lt;/td&gt;&lt;td&gt;&lt;/td&gt;&lt;/tr&gt;</v>
      </c>
      <c r="Q3666" s="106" t="str">
        <f>IF(PayItems[[#This Row],[Date Added / Modified]]&gt;0,TEXT(PayItems[[#This Row],[Date Added / Modified]],"m/d/yyy"),"")</f>
        <v/>
      </c>
    </row>
    <row r="3667" spans="1:17" x14ac:dyDescent="0.2">
      <c r="A3667" s="6" t="s">
        <v>7900</v>
      </c>
      <c r="B3667" s="6" t="s">
        <v>9409</v>
      </c>
      <c r="C3667" s="6" t="s">
        <v>7901</v>
      </c>
      <c r="D3667" s="6" t="s">
        <v>9408</v>
      </c>
      <c r="E3667" s="6" t="s">
        <v>7902</v>
      </c>
      <c r="F3667" s="8">
        <v>0</v>
      </c>
      <c r="G3667" s="8">
        <v>3</v>
      </c>
      <c r="H3667" s="6" t="s">
        <v>344</v>
      </c>
      <c r="I3667" s="176" t="s">
        <v>11389</v>
      </c>
      <c r="J3667" s="176" t="s">
        <v>11389</v>
      </c>
      <c r="K3667" s="176" t="s">
        <v>11388</v>
      </c>
      <c r="L3667" s="8">
        <v>14</v>
      </c>
      <c r="M3667" s="116"/>
      <c r="P36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&lt;tr&gt;&lt;td&gt;63510-0100&lt;/td&gt;&lt;td&gt;Temporary traffic control, traffic control supervisor&lt;/td&gt;&lt;td&gt;Week&lt;/td&gt;&lt;td&gt;TEMPORARY TRAFFIC CONTROL, TRAFFIC CONTROL SUPERVISOR&lt;/td&gt;&lt;td&gt;WEEK&lt;/td&gt;&lt;td&gt;0&lt;/td&gt;&lt;td&gt;3&lt;/td&gt;&lt;td&gt;N&lt;/td&gt;&lt;td&gt; &lt;/td&gt;&lt;td&gt;&lt;/td&gt;&lt;/tr&gt;</v>
      </c>
      <c r="Q3667" s="106" t="str">
        <f>IF(PayItems[[#This Row],[Date Added / Modified]]&gt;0,TEXT(PayItems[[#This Row],[Date Added / Modified]],"m/d/yyy"),"")</f>
        <v/>
      </c>
    </row>
    <row r="3668" spans="1:17" x14ac:dyDescent="0.2">
      <c r="A3668" s="6" t="s">
        <v>7903</v>
      </c>
      <c r="B3668" s="6" t="s">
        <v>7904</v>
      </c>
      <c r="C3668" s="6" t="s">
        <v>5209</v>
      </c>
      <c r="D3668" s="6" t="s">
        <v>7905</v>
      </c>
      <c r="E3668" s="6" t="s">
        <v>5209</v>
      </c>
      <c r="F3668" s="8">
        <v>0</v>
      </c>
      <c r="G3668" s="8">
        <v>3</v>
      </c>
      <c r="H3668" s="6" t="s">
        <v>344</v>
      </c>
      <c r="I3668" s="176" t="s">
        <v>11389</v>
      </c>
      <c r="J3668" s="176" t="s">
        <v>11388</v>
      </c>
      <c r="K3668" s="176" t="s">
        <v>11388</v>
      </c>
      <c r="L3668" s="8">
        <v>14</v>
      </c>
      <c r="M3668" s="116"/>
      <c r="P36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&lt;tr&gt;&lt;td&gt;63511-0100&lt;/td&gt;&lt;td&gt;Temporary traffic control, railroad flagger&lt;/td&gt;&lt;td&gt;CTSM&lt;/td&gt;&lt;td&gt;TEMPORARY TRAFFIC CONTROL, RAILROAD FLAGGER&lt;/td&gt;&lt;td&gt;CTSM&lt;/td&gt;&lt;td&gt;0&lt;/td&gt;&lt;td&gt;3&lt;/td&gt;&lt;td&gt;N&lt;/td&gt;&lt;td&gt; &lt;/td&gt;&lt;td&gt;&lt;/td&gt;&lt;/tr&gt;</v>
      </c>
      <c r="Q3668" s="106" t="str">
        <f>IF(PayItems[[#This Row],[Date Added / Modified]]&gt;0,TEXT(PayItems[[#This Row],[Date Added / Modified]],"m/d/yyy"),"")</f>
        <v/>
      </c>
    </row>
    <row r="3669" spans="1:17" x14ac:dyDescent="0.2">
      <c r="A3669" s="6" t="s">
        <v>7906</v>
      </c>
      <c r="B3669" s="6" t="s">
        <v>7907</v>
      </c>
      <c r="C3669" s="6" t="s">
        <v>85</v>
      </c>
      <c r="D3669" s="6" t="s">
        <v>7908</v>
      </c>
      <c r="E3669" s="8" t="s">
        <v>85</v>
      </c>
      <c r="F3669" s="8">
        <v>0</v>
      </c>
      <c r="G3669" s="8">
        <v>3</v>
      </c>
      <c r="H3669" s="6" t="s">
        <v>344</v>
      </c>
      <c r="I3669" s="176" t="s">
        <v>11389</v>
      </c>
      <c r="J3669" s="176" t="s">
        <v>11389</v>
      </c>
      <c r="K3669" s="176" t="s">
        <v>11388</v>
      </c>
      <c r="L3669" s="8">
        <v>14</v>
      </c>
      <c r="M3669" s="116"/>
      <c r="P36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&lt;tr&gt;&lt;td&gt;63601-1000&lt;/td&gt;&lt;td&gt;System installation, traffic signal&lt;/td&gt;&lt;td&gt;LPSM&lt;/td&gt;&lt;td&gt;SYSTEM INSTALLATION, TRAFFIC SIGNAL&lt;/td&gt;&lt;td&gt;LPSM&lt;/td&gt;&lt;td&gt;0&lt;/td&gt;&lt;td&gt;3&lt;/td&gt;&lt;td&gt;N&lt;/td&gt;&lt;td&gt; &lt;/td&gt;&lt;td&gt;&lt;/td&gt;&lt;/tr&gt;</v>
      </c>
      <c r="Q3669" s="106" t="str">
        <f>IF(PayItems[[#This Row],[Date Added / Modified]]&gt;0,TEXT(PayItems[[#This Row],[Date Added / Modified]],"m/d/yyy"),"")</f>
        <v/>
      </c>
    </row>
    <row r="3670" spans="1:17" x14ac:dyDescent="0.2">
      <c r="A3670" s="6" t="s">
        <v>7909</v>
      </c>
      <c r="B3670" s="6" t="s">
        <v>7910</v>
      </c>
      <c r="C3670" s="6" t="s">
        <v>85</v>
      </c>
      <c r="D3670" s="6" t="s">
        <v>7911</v>
      </c>
      <c r="E3670" s="8" t="s">
        <v>85</v>
      </c>
      <c r="F3670" s="8">
        <v>0</v>
      </c>
      <c r="G3670" s="8">
        <v>3</v>
      </c>
      <c r="H3670" s="6" t="s">
        <v>344</v>
      </c>
      <c r="I3670" s="176" t="s">
        <v>11389</v>
      </c>
      <c r="J3670" s="176" t="s">
        <v>11389</v>
      </c>
      <c r="K3670" s="176" t="s">
        <v>11388</v>
      </c>
      <c r="L3670" s="8">
        <v>14</v>
      </c>
      <c r="M3670" s="116"/>
      <c r="P36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&lt;tr&gt;&lt;td&gt;63601-2000&lt;/td&gt;&lt;td&gt;System installation, lighting&lt;/td&gt;&lt;td&gt;LPSM&lt;/td&gt;&lt;td&gt;SYSTEM INSTALLATION, LIGHTING&lt;/td&gt;&lt;td&gt;LPSM&lt;/td&gt;&lt;td&gt;0&lt;/td&gt;&lt;td&gt;3&lt;/td&gt;&lt;td&gt;N&lt;/td&gt;&lt;td&gt; &lt;/td&gt;&lt;td&gt;&lt;/td&gt;&lt;/tr&gt;</v>
      </c>
      <c r="Q3670" s="106" t="str">
        <f>IF(PayItems[[#This Row],[Date Added / Modified]]&gt;0,TEXT(PayItems[[#This Row],[Date Added / Modified]],"m/d/yyy"),"")</f>
        <v/>
      </c>
    </row>
    <row r="3671" spans="1:17" x14ac:dyDescent="0.2">
      <c r="A3671" s="6" t="s">
        <v>7912</v>
      </c>
      <c r="B3671" s="6" t="s">
        <v>7913</v>
      </c>
      <c r="C3671" s="6" t="s">
        <v>85</v>
      </c>
      <c r="D3671" s="6" t="s">
        <v>7914</v>
      </c>
      <c r="E3671" s="8" t="s">
        <v>85</v>
      </c>
      <c r="F3671" s="8">
        <v>0</v>
      </c>
      <c r="G3671" s="8">
        <v>3</v>
      </c>
      <c r="H3671" s="6" t="s">
        <v>344</v>
      </c>
      <c r="I3671" s="176" t="s">
        <v>11389</v>
      </c>
      <c r="J3671" s="176" t="s">
        <v>11389</v>
      </c>
      <c r="K3671" s="176" t="s">
        <v>11388</v>
      </c>
      <c r="L3671" s="8">
        <v>14</v>
      </c>
      <c r="M3671" s="116"/>
      <c r="P36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&lt;tr&gt;&lt;td&gt;63601-3000&lt;/td&gt;&lt;td&gt;System installation, electrical&lt;/td&gt;&lt;td&gt;LPSM&lt;/td&gt;&lt;td&gt;SYSTEM INSTALLATION, ELECTRICAL&lt;/td&gt;&lt;td&gt;LPSM&lt;/td&gt;&lt;td&gt;0&lt;/td&gt;&lt;td&gt;3&lt;/td&gt;&lt;td&gt;N&lt;/td&gt;&lt;td&gt; &lt;/td&gt;&lt;td&gt;&lt;/td&gt;&lt;/tr&gt;</v>
      </c>
      <c r="Q3671" s="106" t="str">
        <f>IF(PayItems[[#This Row],[Date Added / Modified]]&gt;0,TEXT(PayItems[[#This Row],[Date Added / Modified]],"m/d/yyy"),"")</f>
        <v/>
      </c>
    </row>
    <row r="3672" spans="1:17" x14ac:dyDescent="0.2">
      <c r="A3672" s="6" t="s">
        <v>7915</v>
      </c>
      <c r="B3672" s="6" t="s">
        <v>7916</v>
      </c>
      <c r="C3672" s="6" t="s">
        <v>85</v>
      </c>
      <c r="D3672" s="6" t="s">
        <v>7917</v>
      </c>
      <c r="E3672" s="8" t="s">
        <v>85</v>
      </c>
      <c r="F3672" s="8">
        <v>0</v>
      </c>
      <c r="G3672" s="8">
        <v>3</v>
      </c>
      <c r="H3672" s="6" t="s">
        <v>344</v>
      </c>
      <c r="I3672" s="176" t="s">
        <v>11389</v>
      </c>
      <c r="J3672" s="176" t="s">
        <v>11389</v>
      </c>
      <c r="K3672" s="176" t="s">
        <v>11388</v>
      </c>
      <c r="L3672" s="8">
        <v>14</v>
      </c>
      <c r="M3672" s="116"/>
      <c r="P36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&lt;tr&gt;&lt;td&gt;63601-3100&lt;/td&gt;&lt;td&gt;System installation, telephone&lt;/td&gt;&lt;td&gt;LPSM&lt;/td&gt;&lt;td&gt;SYSTEM INSTALLATION, TELEPHONE&lt;/td&gt;&lt;td&gt;LPSM&lt;/td&gt;&lt;td&gt;0&lt;/td&gt;&lt;td&gt;3&lt;/td&gt;&lt;td&gt;N&lt;/td&gt;&lt;td&gt; &lt;/td&gt;&lt;td&gt;&lt;/td&gt;&lt;/tr&gt;</v>
      </c>
      <c r="Q3672" s="106" t="str">
        <f>IF(PayItems[[#This Row],[Date Added / Modified]]&gt;0,TEXT(PayItems[[#This Row],[Date Added / Modified]],"m/d/yyy"),"")</f>
        <v/>
      </c>
    </row>
    <row r="3673" spans="1:17" x14ac:dyDescent="0.2">
      <c r="A3673" s="6" t="s">
        <v>7918</v>
      </c>
      <c r="B3673" s="6" t="s">
        <v>7919</v>
      </c>
      <c r="C3673" s="6" t="s">
        <v>85</v>
      </c>
      <c r="D3673" s="6" t="s">
        <v>7920</v>
      </c>
      <c r="E3673" s="8" t="s">
        <v>85</v>
      </c>
      <c r="F3673" s="8">
        <v>0</v>
      </c>
      <c r="G3673" s="8">
        <v>3</v>
      </c>
      <c r="H3673" s="6" t="s">
        <v>344</v>
      </c>
      <c r="I3673" s="176" t="s">
        <v>11389</v>
      </c>
      <c r="J3673" s="176" t="s">
        <v>11389</v>
      </c>
      <c r="K3673" s="176" t="s">
        <v>11388</v>
      </c>
      <c r="L3673" s="8">
        <v>14</v>
      </c>
      <c r="M3673" s="116"/>
      <c r="P36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&lt;tr&gt;&lt;td&gt;63601-3200&lt;/td&gt;&lt;td&gt;System installation, cable television&lt;/td&gt;&lt;td&gt;LPSM&lt;/td&gt;&lt;td&gt;SYSTEM INSTALLATION, CABLE TELEVISION&lt;/td&gt;&lt;td&gt;LPSM&lt;/td&gt;&lt;td&gt;0&lt;/td&gt;&lt;td&gt;3&lt;/td&gt;&lt;td&gt;N&lt;/td&gt;&lt;td&gt; &lt;/td&gt;&lt;td&gt;&lt;/td&gt;&lt;/tr&gt;</v>
      </c>
      <c r="Q3673" s="106" t="str">
        <f>IF(PayItems[[#This Row],[Date Added / Modified]]&gt;0,TEXT(PayItems[[#This Row],[Date Added / Modified]],"m/d/yyy"),"")</f>
        <v/>
      </c>
    </row>
    <row r="3674" spans="1:17" x14ac:dyDescent="0.2">
      <c r="A3674" s="6" t="s">
        <v>7921</v>
      </c>
      <c r="B3674" s="6" t="s">
        <v>7922</v>
      </c>
      <c r="C3674" s="6" t="s">
        <v>85</v>
      </c>
      <c r="D3674" s="6" t="s">
        <v>7923</v>
      </c>
      <c r="E3674" s="8" t="s">
        <v>85</v>
      </c>
      <c r="F3674" s="8">
        <v>0</v>
      </c>
      <c r="G3674" s="8">
        <v>3</v>
      </c>
      <c r="H3674" s="6" t="s">
        <v>344</v>
      </c>
      <c r="I3674" s="176" t="s">
        <v>11389</v>
      </c>
      <c r="J3674" s="176" t="s">
        <v>11389</v>
      </c>
      <c r="K3674" s="176" t="s">
        <v>11388</v>
      </c>
      <c r="L3674" s="8">
        <v>14</v>
      </c>
      <c r="M3674" s="116"/>
      <c r="P36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&lt;tr&gt;&lt;td&gt;63601-4000&lt;/td&gt;&lt;td&gt;System installation, railroad crossing&lt;/td&gt;&lt;td&gt;LPSM&lt;/td&gt;&lt;td&gt;SYSTEM INSTALLATION, RAILROAD CROSSING&lt;/td&gt;&lt;td&gt;LPSM&lt;/td&gt;&lt;td&gt;0&lt;/td&gt;&lt;td&gt;3&lt;/td&gt;&lt;td&gt;N&lt;/td&gt;&lt;td&gt; &lt;/td&gt;&lt;td&gt;&lt;/td&gt;&lt;/tr&gt;</v>
      </c>
      <c r="Q3674" s="106" t="str">
        <f>IF(PayItems[[#This Row],[Date Added / Modified]]&gt;0,TEXT(PayItems[[#This Row],[Date Added / Modified]],"m/d/yyy"),"")</f>
        <v/>
      </c>
    </row>
    <row r="3675" spans="1:17" x14ac:dyDescent="0.2">
      <c r="A3675" s="6" t="s">
        <v>7924</v>
      </c>
      <c r="B3675" s="6" t="s">
        <v>7925</v>
      </c>
      <c r="C3675" s="6" t="s">
        <v>85</v>
      </c>
      <c r="D3675" s="6" t="s">
        <v>7926</v>
      </c>
      <c r="E3675" s="8" t="s">
        <v>85</v>
      </c>
      <c r="F3675" s="8">
        <v>0</v>
      </c>
      <c r="G3675" s="8">
        <v>3</v>
      </c>
      <c r="H3675" s="6" t="s">
        <v>344</v>
      </c>
      <c r="I3675" s="176" t="s">
        <v>11389</v>
      </c>
      <c r="J3675" s="176" t="s">
        <v>11389</v>
      </c>
      <c r="K3675" s="176" t="s">
        <v>11388</v>
      </c>
      <c r="L3675" s="8">
        <v>14</v>
      </c>
      <c r="M3675" s="116"/>
      <c r="P36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&lt;tr&gt;&lt;td&gt;63601-5000&lt;/td&gt;&lt;td&gt;System installation, changeable message sign&lt;/td&gt;&lt;td&gt;LPSM&lt;/td&gt;&lt;td&gt;SYSTEM INSTALLATION, CHANGEABLE MESSAGE SIGN&lt;/td&gt;&lt;td&gt;LPSM&lt;/td&gt;&lt;td&gt;0&lt;/td&gt;&lt;td&gt;3&lt;/td&gt;&lt;td&gt;N&lt;/td&gt;&lt;td&gt; &lt;/td&gt;&lt;td&gt;&lt;/td&gt;&lt;/tr&gt;</v>
      </c>
      <c r="Q3675" s="106" t="str">
        <f>IF(PayItems[[#This Row],[Date Added / Modified]]&gt;0,TEXT(PayItems[[#This Row],[Date Added / Modified]],"m/d/yyy"),"")</f>
        <v/>
      </c>
    </row>
    <row r="3676" spans="1:17" x14ac:dyDescent="0.2">
      <c r="A3676" s="6" t="s">
        <v>7927</v>
      </c>
      <c r="B3676" s="6" t="s">
        <v>7928</v>
      </c>
      <c r="C3676" s="6" t="s">
        <v>85</v>
      </c>
      <c r="D3676" s="6" t="s">
        <v>7929</v>
      </c>
      <c r="E3676" s="8" t="s">
        <v>85</v>
      </c>
      <c r="F3676" s="8">
        <v>0</v>
      </c>
      <c r="G3676" s="8">
        <v>3</v>
      </c>
      <c r="H3676" s="6" t="s">
        <v>344</v>
      </c>
      <c r="I3676" s="176" t="s">
        <v>11389</v>
      </c>
      <c r="J3676" s="176" t="s">
        <v>11389</v>
      </c>
      <c r="K3676" s="176" t="s">
        <v>11388</v>
      </c>
      <c r="L3676" s="8">
        <v>14</v>
      </c>
      <c r="M3676" s="116"/>
      <c r="P36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&lt;tr&gt;&lt;td&gt;63601-6000&lt;/td&gt;&lt;td&gt;System installation, traffic detector system&lt;/td&gt;&lt;td&gt;LPSM&lt;/td&gt;&lt;td&gt;SYSTEM INSTALLATION, TRAFFIC DETECTOR SYSTEM&lt;/td&gt;&lt;td&gt;LPSM&lt;/td&gt;&lt;td&gt;0&lt;/td&gt;&lt;td&gt;3&lt;/td&gt;&lt;td&gt;N&lt;/td&gt;&lt;td&gt; &lt;/td&gt;&lt;td&gt;&lt;/td&gt;&lt;/tr&gt;</v>
      </c>
      <c r="Q3676" s="106" t="str">
        <f>IF(PayItems[[#This Row],[Date Added / Modified]]&gt;0,TEXT(PayItems[[#This Row],[Date Added / Modified]],"m/d/yyy"),"")</f>
        <v/>
      </c>
    </row>
    <row r="3677" spans="1:17" x14ac:dyDescent="0.2">
      <c r="A3677" s="34" t="s">
        <v>9973</v>
      </c>
      <c r="B3677" s="34" t="s">
        <v>9974</v>
      </c>
      <c r="C3677" s="34" t="s">
        <v>85</v>
      </c>
      <c r="D3677" s="34" t="s">
        <v>9975</v>
      </c>
      <c r="E3677" s="33" t="s">
        <v>85</v>
      </c>
      <c r="F3677" s="35">
        <v>0</v>
      </c>
      <c r="G3677" s="35">
        <v>3</v>
      </c>
      <c r="H3677" t="s">
        <v>344</v>
      </c>
      <c r="I3677" s="176" t="s">
        <v>11389</v>
      </c>
      <c r="J3677" s="176" t="s">
        <v>11389</v>
      </c>
      <c r="K3677" s="176" t="s">
        <v>11388</v>
      </c>
      <c r="L3677" s="8">
        <v>14</v>
      </c>
      <c r="M3677" s="116">
        <v>41813</v>
      </c>
      <c r="N3677" s="106" t="s">
        <v>9977</v>
      </c>
      <c r="O3677" s="106"/>
      <c r="P36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&lt;tr&gt;&lt;td&gt;63601-7000&lt;/td&gt;&lt;td&gt;System installation, speed feedback sign&lt;/td&gt;&lt;td&gt;LPSM&lt;/td&gt;&lt;td&gt;SYSTEM INSTALLATION, SPEED FEEDBACK SIGN&lt;/td&gt;&lt;td&gt;LPSM&lt;/td&gt;&lt;td&gt;0&lt;/td&gt;&lt;td&gt;3&lt;/td&gt;&lt;td&gt;N&lt;/td&gt;&lt;td&gt;6/23/2014&lt;/td&gt;&lt;td&gt;&lt;/td&gt;&lt;/tr&gt;</v>
      </c>
      <c r="Q3677" s="106" t="str">
        <f>IF(PayItems[[#This Row],[Date Added / Modified]]&gt;0,TEXT(PayItems[[#This Row],[Date Added / Modified]],"m/d/yyy"),"")</f>
        <v>6/23/2014</v>
      </c>
    </row>
    <row r="3678" spans="1:17" x14ac:dyDescent="0.2">
      <c r="A3678" s="6" t="s">
        <v>7930</v>
      </c>
      <c r="B3678" s="6" t="s">
        <v>7907</v>
      </c>
      <c r="C3678" s="6" t="s">
        <v>6</v>
      </c>
      <c r="D3678" s="6" t="s">
        <v>7908</v>
      </c>
      <c r="E3678" s="8" t="s">
        <v>59</v>
      </c>
      <c r="F3678" s="8">
        <v>0</v>
      </c>
      <c r="G3678" s="8">
        <v>3</v>
      </c>
      <c r="H3678" s="6" t="s">
        <v>344</v>
      </c>
      <c r="I3678" s="176" t="s">
        <v>11389</v>
      </c>
      <c r="J3678" s="176" t="s">
        <v>11389</v>
      </c>
      <c r="K3678" s="176" t="s">
        <v>11388</v>
      </c>
      <c r="L3678" s="8">
        <v>14</v>
      </c>
      <c r="M3678" s="116"/>
      <c r="P36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&lt;tr&gt;&lt;td&gt;63602-1000&lt;/td&gt;&lt;td&gt;System installation, traffic signal&lt;/td&gt;&lt;td&gt;Each&lt;/td&gt;&lt;td&gt;SYSTEM INSTALLATION, TRAFFIC SIGNAL&lt;/td&gt;&lt;td&gt;EACH&lt;/td&gt;&lt;td&gt;0&lt;/td&gt;&lt;td&gt;3&lt;/td&gt;&lt;td&gt;N&lt;/td&gt;&lt;td&gt; &lt;/td&gt;&lt;td&gt;&lt;/td&gt;&lt;/tr&gt;</v>
      </c>
      <c r="Q3678" s="106" t="str">
        <f>IF(PayItems[[#This Row],[Date Added / Modified]]&gt;0,TEXT(PayItems[[#This Row],[Date Added / Modified]],"m/d/yyy"),"")</f>
        <v/>
      </c>
    </row>
    <row r="3679" spans="1:17" x14ac:dyDescent="0.2">
      <c r="A3679" s="6" t="s">
        <v>7931</v>
      </c>
      <c r="B3679" s="6" t="s">
        <v>7910</v>
      </c>
      <c r="C3679" s="6" t="s">
        <v>6</v>
      </c>
      <c r="D3679" s="6" t="s">
        <v>7911</v>
      </c>
      <c r="E3679" s="8" t="s">
        <v>59</v>
      </c>
      <c r="F3679" s="8">
        <v>0</v>
      </c>
      <c r="G3679" s="8">
        <v>3</v>
      </c>
      <c r="H3679" s="6" t="s">
        <v>344</v>
      </c>
      <c r="I3679" s="176" t="s">
        <v>11389</v>
      </c>
      <c r="J3679" s="176" t="s">
        <v>11389</v>
      </c>
      <c r="K3679" s="176" t="s">
        <v>11388</v>
      </c>
      <c r="L3679" s="8">
        <v>14</v>
      </c>
      <c r="M3679" s="116"/>
      <c r="P36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&lt;tr&gt;&lt;td&gt;63602-2000&lt;/td&gt;&lt;td&gt;System installation, lighting&lt;/td&gt;&lt;td&gt;Each&lt;/td&gt;&lt;td&gt;SYSTEM INSTALLATION, LIGHTING&lt;/td&gt;&lt;td&gt;EACH&lt;/td&gt;&lt;td&gt;0&lt;/td&gt;&lt;td&gt;3&lt;/td&gt;&lt;td&gt;N&lt;/td&gt;&lt;td&gt; &lt;/td&gt;&lt;td&gt;&lt;/td&gt;&lt;/tr&gt;</v>
      </c>
      <c r="Q3679" s="106" t="str">
        <f>IF(PayItems[[#This Row],[Date Added / Modified]]&gt;0,TEXT(PayItems[[#This Row],[Date Added / Modified]],"m/d/yyy"),"")</f>
        <v/>
      </c>
    </row>
    <row r="3680" spans="1:17" x14ac:dyDescent="0.2">
      <c r="A3680" s="6" t="s">
        <v>7932</v>
      </c>
      <c r="B3680" s="6" t="s">
        <v>7913</v>
      </c>
      <c r="C3680" s="6" t="s">
        <v>6</v>
      </c>
      <c r="D3680" s="6" t="s">
        <v>7914</v>
      </c>
      <c r="E3680" s="8" t="s">
        <v>59</v>
      </c>
      <c r="F3680" s="8">
        <v>0</v>
      </c>
      <c r="G3680" s="8">
        <v>3</v>
      </c>
      <c r="H3680" s="6" t="s">
        <v>344</v>
      </c>
      <c r="I3680" s="176" t="s">
        <v>11389</v>
      </c>
      <c r="J3680" s="176" t="s">
        <v>11389</v>
      </c>
      <c r="K3680" s="176" t="s">
        <v>11388</v>
      </c>
      <c r="L3680" s="8">
        <v>14</v>
      </c>
      <c r="M3680" s="116"/>
      <c r="P36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&lt;tr&gt;&lt;td&gt;63602-3000&lt;/td&gt;&lt;td&gt;System installation, electrical&lt;/td&gt;&lt;td&gt;Each&lt;/td&gt;&lt;td&gt;SYSTEM INSTALLATION, ELECTRICAL&lt;/td&gt;&lt;td&gt;EACH&lt;/td&gt;&lt;td&gt;0&lt;/td&gt;&lt;td&gt;3&lt;/td&gt;&lt;td&gt;N&lt;/td&gt;&lt;td&gt; &lt;/td&gt;&lt;td&gt;&lt;/td&gt;&lt;/tr&gt;</v>
      </c>
      <c r="Q3680" s="106" t="str">
        <f>IF(PayItems[[#This Row],[Date Added / Modified]]&gt;0,TEXT(PayItems[[#This Row],[Date Added / Modified]],"m/d/yyy"),"")</f>
        <v/>
      </c>
    </row>
    <row r="3681" spans="1:17" x14ac:dyDescent="0.2">
      <c r="A3681" s="6" t="s">
        <v>7933</v>
      </c>
      <c r="B3681" s="6" t="s">
        <v>7922</v>
      </c>
      <c r="C3681" s="6" t="s">
        <v>6</v>
      </c>
      <c r="D3681" s="6" t="s">
        <v>7923</v>
      </c>
      <c r="E3681" s="8" t="s">
        <v>59</v>
      </c>
      <c r="F3681" s="8">
        <v>0</v>
      </c>
      <c r="G3681" s="8">
        <v>3</v>
      </c>
      <c r="H3681" s="6" t="s">
        <v>344</v>
      </c>
      <c r="I3681" s="176" t="s">
        <v>11389</v>
      </c>
      <c r="J3681" s="176" t="s">
        <v>11389</v>
      </c>
      <c r="K3681" s="176" t="s">
        <v>11388</v>
      </c>
      <c r="L3681" s="8">
        <v>14</v>
      </c>
      <c r="M3681" s="116"/>
      <c r="P36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&lt;tr&gt;&lt;td&gt;63602-4000&lt;/td&gt;&lt;td&gt;System installation, railroad crossing&lt;/td&gt;&lt;td&gt;Each&lt;/td&gt;&lt;td&gt;SYSTEM INSTALLATION, RAILROAD CROSSING&lt;/td&gt;&lt;td&gt;EACH&lt;/td&gt;&lt;td&gt;0&lt;/td&gt;&lt;td&gt;3&lt;/td&gt;&lt;td&gt;N&lt;/td&gt;&lt;td&gt; &lt;/td&gt;&lt;td&gt;&lt;/td&gt;&lt;/tr&gt;</v>
      </c>
      <c r="Q3681" s="106" t="str">
        <f>IF(PayItems[[#This Row],[Date Added / Modified]]&gt;0,TEXT(PayItems[[#This Row],[Date Added / Modified]],"m/d/yyy"),"")</f>
        <v/>
      </c>
    </row>
    <row r="3682" spans="1:17" x14ac:dyDescent="0.2">
      <c r="A3682" s="6" t="s">
        <v>7934</v>
      </c>
      <c r="B3682" s="6" t="s">
        <v>7925</v>
      </c>
      <c r="C3682" s="6" t="s">
        <v>6</v>
      </c>
      <c r="D3682" s="6" t="s">
        <v>7926</v>
      </c>
      <c r="E3682" s="8" t="s">
        <v>59</v>
      </c>
      <c r="F3682" s="8">
        <v>0</v>
      </c>
      <c r="G3682" s="8">
        <v>3</v>
      </c>
      <c r="H3682" s="6" t="s">
        <v>344</v>
      </c>
      <c r="I3682" s="176" t="s">
        <v>11389</v>
      </c>
      <c r="J3682" s="176" t="s">
        <v>11389</v>
      </c>
      <c r="K3682" s="176" t="s">
        <v>11388</v>
      </c>
      <c r="L3682" s="8">
        <v>14</v>
      </c>
      <c r="M3682" s="116"/>
      <c r="P36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&lt;tr&gt;&lt;td&gt;63602-5000&lt;/td&gt;&lt;td&gt;System installation, changeable message sign&lt;/td&gt;&lt;td&gt;Each&lt;/td&gt;&lt;td&gt;SYSTEM INSTALLATION, CHANGEABLE MESSAGE SIGN&lt;/td&gt;&lt;td&gt;EACH&lt;/td&gt;&lt;td&gt;0&lt;/td&gt;&lt;td&gt;3&lt;/td&gt;&lt;td&gt;N&lt;/td&gt;&lt;td&gt; &lt;/td&gt;&lt;td&gt;&lt;/td&gt;&lt;/tr&gt;</v>
      </c>
      <c r="Q3682" s="106" t="str">
        <f>IF(PayItems[[#This Row],[Date Added / Modified]]&gt;0,TEXT(PayItems[[#This Row],[Date Added / Modified]],"m/d/yyy"),"")</f>
        <v/>
      </c>
    </row>
    <row r="3683" spans="1:17" x14ac:dyDescent="0.2">
      <c r="A3683" s="6" t="s">
        <v>7935</v>
      </c>
      <c r="B3683" s="6" t="s">
        <v>7928</v>
      </c>
      <c r="C3683" s="6" t="s">
        <v>6</v>
      </c>
      <c r="D3683" s="6" t="s">
        <v>7929</v>
      </c>
      <c r="E3683" s="8" t="s">
        <v>59</v>
      </c>
      <c r="F3683" s="8">
        <v>0</v>
      </c>
      <c r="G3683" s="8">
        <v>3</v>
      </c>
      <c r="H3683" s="6" t="s">
        <v>344</v>
      </c>
      <c r="I3683" s="176" t="s">
        <v>11389</v>
      </c>
      <c r="J3683" s="176" t="s">
        <v>11389</v>
      </c>
      <c r="K3683" s="176" t="s">
        <v>11388</v>
      </c>
      <c r="L3683" s="8">
        <v>14</v>
      </c>
      <c r="M3683" s="116"/>
      <c r="P36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&lt;tr&gt;&lt;td&gt;63602-6000&lt;/td&gt;&lt;td&gt;System installation, traffic detector system&lt;/td&gt;&lt;td&gt;Each&lt;/td&gt;&lt;td&gt;SYSTEM INSTALLATION, TRAFFIC DETECTOR SYSTEM&lt;/td&gt;&lt;td&gt;EACH&lt;/td&gt;&lt;td&gt;0&lt;/td&gt;&lt;td&gt;3&lt;/td&gt;&lt;td&gt;N&lt;/td&gt;&lt;td&gt; &lt;/td&gt;&lt;td&gt;&lt;/td&gt;&lt;/tr&gt;</v>
      </c>
      <c r="Q3683" s="106" t="str">
        <f>IF(PayItems[[#This Row],[Date Added / Modified]]&gt;0,TEXT(PayItems[[#This Row],[Date Added / Modified]],"m/d/yyy"),"")</f>
        <v/>
      </c>
    </row>
    <row r="3684" spans="1:17" x14ac:dyDescent="0.2">
      <c r="A3684" s="6" t="s">
        <v>7936</v>
      </c>
      <c r="B3684" s="6" t="s">
        <v>7937</v>
      </c>
      <c r="C3684" s="6" t="s">
        <v>6</v>
      </c>
      <c r="D3684" s="6" t="s">
        <v>7938</v>
      </c>
      <c r="E3684" s="8" t="s">
        <v>59</v>
      </c>
      <c r="F3684" s="8">
        <v>0</v>
      </c>
      <c r="G3684" s="8">
        <v>3</v>
      </c>
      <c r="H3684" s="6" t="s">
        <v>344</v>
      </c>
      <c r="I3684" s="176" t="s">
        <v>11389</v>
      </c>
      <c r="J3684" s="176" t="s">
        <v>11389</v>
      </c>
      <c r="K3684" s="176" t="s">
        <v>11388</v>
      </c>
      <c r="L3684" s="8">
        <v>14</v>
      </c>
      <c r="M3684" s="116"/>
      <c r="P36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&lt;tr&gt;&lt;td&gt;63602-6020&lt;/td&gt;&lt;td&gt;System installation, traffic detector wire loop&lt;/td&gt;&lt;td&gt;Each&lt;/td&gt;&lt;td&gt;SYSTEM INSTALLATION, TRAFFIC DETECTOR WIRE LOOP&lt;/td&gt;&lt;td&gt;EACH&lt;/td&gt;&lt;td&gt;0&lt;/td&gt;&lt;td&gt;3&lt;/td&gt;&lt;td&gt;N&lt;/td&gt;&lt;td&gt; &lt;/td&gt;&lt;td&gt;&lt;/td&gt;&lt;/tr&gt;</v>
      </c>
      <c r="Q3684" s="106" t="str">
        <f>IF(PayItems[[#This Row],[Date Added / Modified]]&gt;0,TEXT(PayItems[[#This Row],[Date Added / Modified]],"m/d/yyy"),"")</f>
        <v/>
      </c>
    </row>
    <row r="3685" spans="1:17" x14ac:dyDescent="0.2">
      <c r="A3685" s="6" t="s">
        <v>7939</v>
      </c>
      <c r="B3685" s="6" t="s">
        <v>7940</v>
      </c>
      <c r="C3685" s="6" t="s">
        <v>6</v>
      </c>
      <c r="D3685" s="6" t="s">
        <v>7941</v>
      </c>
      <c r="E3685" s="8" t="s">
        <v>59</v>
      </c>
      <c r="F3685" s="8">
        <v>0</v>
      </c>
      <c r="G3685" s="8">
        <v>3</v>
      </c>
      <c r="H3685" s="6" t="s">
        <v>344</v>
      </c>
      <c r="I3685" s="176" t="s">
        <v>11389</v>
      </c>
      <c r="J3685" s="176" t="s">
        <v>11389</v>
      </c>
      <c r="K3685" s="176" t="s">
        <v>11388</v>
      </c>
      <c r="L3685" s="8">
        <v>14</v>
      </c>
      <c r="M3685" s="116"/>
      <c r="P36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&lt;tr&gt;&lt;td&gt;63602-6100&lt;/td&gt;&lt;td&gt;System installation, scour monitoring system&lt;/td&gt;&lt;td&gt;Each&lt;/td&gt;&lt;td&gt;SYSTEM INSTALLATION, SCOUR MONITORING SYSTEM&lt;/td&gt;&lt;td&gt;EACH&lt;/td&gt;&lt;td&gt;0&lt;/td&gt;&lt;td&gt;3&lt;/td&gt;&lt;td&gt;N&lt;/td&gt;&lt;td&gt; &lt;/td&gt;&lt;td&gt;&lt;/td&gt;&lt;/tr&gt;</v>
      </c>
      <c r="Q3685" s="106" t="str">
        <f>IF(PayItems[[#This Row],[Date Added / Modified]]&gt;0,TEXT(PayItems[[#This Row],[Date Added / Modified]],"m/d/yyy"),"")</f>
        <v/>
      </c>
    </row>
    <row r="3686" spans="1:17" x14ac:dyDescent="0.2">
      <c r="A3686" s="34" t="s">
        <v>9976</v>
      </c>
      <c r="B3686" s="34" t="s">
        <v>9974</v>
      </c>
      <c r="C3686" s="34" t="s">
        <v>6</v>
      </c>
      <c r="D3686" s="34" t="s">
        <v>9975</v>
      </c>
      <c r="E3686" s="33" t="s">
        <v>59</v>
      </c>
      <c r="F3686" s="35">
        <v>0</v>
      </c>
      <c r="G3686" s="35">
        <v>3</v>
      </c>
      <c r="H3686" t="s">
        <v>344</v>
      </c>
      <c r="I3686" s="176" t="s">
        <v>11389</v>
      </c>
      <c r="J3686" s="176" t="s">
        <v>11389</v>
      </c>
      <c r="K3686" s="176" t="s">
        <v>11388</v>
      </c>
      <c r="L3686" s="8">
        <v>14</v>
      </c>
      <c r="M3686" s="116">
        <v>41813</v>
      </c>
      <c r="N3686" s="106" t="s">
        <v>9977</v>
      </c>
      <c r="O3686" s="106"/>
      <c r="P36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&lt;tr&gt;&lt;td&gt;63602-7000&lt;/td&gt;&lt;td&gt;System installation, speed feedback sign&lt;/td&gt;&lt;td&gt;Each&lt;/td&gt;&lt;td&gt;SYSTEM INSTALLATION, SPEED FEEDBACK SIGN&lt;/td&gt;&lt;td&gt;EACH&lt;/td&gt;&lt;td&gt;0&lt;/td&gt;&lt;td&gt;3&lt;/td&gt;&lt;td&gt;N&lt;/td&gt;&lt;td&gt;6/23/2014&lt;/td&gt;&lt;td&gt;&lt;/td&gt;&lt;/tr&gt;</v>
      </c>
      <c r="Q3686" s="106" t="str">
        <f>IF(PayItems[[#This Row],[Date Added / Modified]]&gt;0,TEXT(PayItems[[#This Row],[Date Added / Modified]],"m/d/yyy"),"")</f>
        <v>6/23/2014</v>
      </c>
    </row>
    <row r="3687" spans="1:17" x14ac:dyDescent="0.2">
      <c r="A3687" s="6" t="s">
        <v>7942</v>
      </c>
      <c r="B3687" s="6" t="s">
        <v>7943</v>
      </c>
      <c r="C3687" s="6" t="s">
        <v>5209</v>
      </c>
      <c r="D3687" s="6" t="s">
        <v>7944</v>
      </c>
      <c r="E3687" s="8" t="s">
        <v>5209</v>
      </c>
      <c r="F3687" s="8">
        <v>0</v>
      </c>
      <c r="G3687" s="8">
        <v>3</v>
      </c>
      <c r="H3687" s="6" t="s">
        <v>344</v>
      </c>
      <c r="I3687" s="176" t="s">
        <v>11389</v>
      </c>
      <c r="J3687" s="176" t="s">
        <v>11388</v>
      </c>
      <c r="K3687" s="176" t="s">
        <v>11388</v>
      </c>
      <c r="L3687" s="8">
        <v>14</v>
      </c>
      <c r="M3687" s="116"/>
      <c r="P36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&lt;tr&gt;&lt;td&gt;63603-0100&lt;/td&gt;&lt;td&gt;System installation, electrical utility company compensation&lt;/td&gt;&lt;td&gt;CTSM&lt;/td&gt;&lt;td&gt;SYSTEM INSTALLATION, ELECTRICAL COMPANY COMPENSATION&lt;/td&gt;&lt;td&gt;CTSM&lt;/td&gt;&lt;td&gt;0&lt;/td&gt;&lt;td&gt;3&lt;/td&gt;&lt;td&gt;N&lt;/td&gt;&lt;td&gt; &lt;/td&gt;&lt;td&gt;&lt;/td&gt;&lt;/tr&gt;</v>
      </c>
      <c r="Q3687" s="106" t="str">
        <f>IF(PayItems[[#This Row],[Date Added / Modified]]&gt;0,TEXT(PayItems[[#This Row],[Date Added / Modified]],"m/d/yyy"),"")</f>
        <v/>
      </c>
    </row>
    <row r="3688" spans="1:17" x14ac:dyDescent="0.2">
      <c r="A3688" s="106" t="s">
        <v>11205</v>
      </c>
      <c r="B3688" s="106" t="s">
        <v>11206</v>
      </c>
      <c r="C3688" s="88" t="s">
        <v>5209</v>
      </c>
      <c r="D3688" s="106" t="s">
        <v>11207</v>
      </c>
      <c r="E3688" s="104" t="s">
        <v>5209</v>
      </c>
      <c r="F3688" s="104">
        <v>0</v>
      </c>
      <c r="G3688" s="104">
        <v>3</v>
      </c>
      <c r="H3688" s="88" t="s">
        <v>344</v>
      </c>
      <c r="I3688" s="176" t="s">
        <v>11389</v>
      </c>
      <c r="J3688" s="176" t="s">
        <v>11388</v>
      </c>
      <c r="K3688" s="176" t="s">
        <v>11388</v>
      </c>
      <c r="L3688" s="104">
        <v>14</v>
      </c>
      <c r="M3688" s="116">
        <v>43927</v>
      </c>
      <c r="N3688" s="106" t="s">
        <v>9962</v>
      </c>
      <c r="O3688" s="88"/>
      <c r="P36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&lt;tr&gt;&lt;td&gt;63603-0200&lt;/td&gt;&lt;td&gt;System installation, telephone company compensation&lt;/td&gt;&lt;td&gt;CTSM&lt;/td&gt;&lt;td&gt;SYSTEM INSTALLATION, TELEPHONE COMPANY COMPENSATION&lt;/td&gt;&lt;td&gt;CTSM&lt;/td&gt;&lt;td&gt;0&lt;/td&gt;&lt;td&gt;3&lt;/td&gt;&lt;td&gt;N&lt;/td&gt;&lt;td&gt;4/6/2020&lt;/td&gt;&lt;td&gt;&lt;/td&gt;&lt;/tr&gt;</v>
      </c>
      <c r="Q3688" s="106" t="str">
        <f>IF(PayItems[[#This Row],[Date Added / Modified]]&gt;0,TEXT(PayItems[[#This Row],[Date Added / Modified]],"m/d/yyy"),"")</f>
        <v>4/6/2020</v>
      </c>
    </row>
    <row r="3689" spans="1:17" x14ac:dyDescent="0.2">
      <c r="A3689" s="6" t="s">
        <v>7945</v>
      </c>
      <c r="B3689" s="6" t="s">
        <v>7946</v>
      </c>
      <c r="C3689" s="6" t="s">
        <v>110</v>
      </c>
      <c r="D3689" s="6" t="s">
        <v>7947</v>
      </c>
      <c r="E3689" s="8" t="s">
        <v>63</v>
      </c>
      <c r="F3689" s="8">
        <v>0</v>
      </c>
      <c r="G3689" s="8">
        <v>3</v>
      </c>
      <c r="H3689" s="6" t="s">
        <v>344</v>
      </c>
      <c r="I3689" s="176" t="s">
        <v>11389</v>
      </c>
      <c r="J3689" s="176" t="s">
        <v>11389</v>
      </c>
      <c r="K3689" s="176" t="s">
        <v>11388</v>
      </c>
      <c r="L3689" s="8">
        <v>14</v>
      </c>
      <c r="M3689" s="116"/>
      <c r="P36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&lt;tr&gt;&lt;td&gt;63610-0000&lt;/td&gt;&lt;td&gt;Conduit&lt;/td&gt;&lt;td&gt;m&lt;/td&gt;&lt;td&gt;CONDUIT&lt;/td&gt;&lt;td&gt;LNFT&lt;/td&gt;&lt;td&gt;0&lt;/td&gt;&lt;td&gt;3&lt;/td&gt;&lt;td&gt;N&lt;/td&gt;&lt;td&gt; &lt;/td&gt;&lt;td&gt;&lt;/td&gt;&lt;/tr&gt;</v>
      </c>
      <c r="Q3689" s="106" t="str">
        <f>IF(PayItems[[#This Row],[Date Added / Modified]]&gt;0,TEXT(PayItems[[#This Row],[Date Added / Modified]],"m/d/yyy"),"")</f>
        <v/>
      </c>
    </row>
    <row r="3690" spans="1:17" x14ac:dyDescent="0.2">
      <c r="A3690" s="6" t="s">
        <v>7948</v>
      </c>
      <c r="B3690" s="6" t="s">
        <v>10394</v>
      </c>
      <c r="C3690" s="6" t="s">
        <v>110</v>
      </c>
      <c r="D3690" s="6" t="s">
        <v>10669</v>
      </c>
      <c r="E3690" s="8" t="s">
        <v>63</v>
      </c>
      <c r="F3690" s="8">
        <v>0</v>
      </c>
      <c r="G3690" s="8">
        <v>3</v>
      </c>
      <c r="H3690" s="6" t="s">
        <v>344</v>
      </c>
      <c r="I3690" s="176" t="s">
        <v>11389</v>
      </c>
      <c r="J3690" s="176" t="s">
        <v>11389</v>
      </c>
      <c r="K3690" s="176" t="s">
        <v>11388</v>
      </c>
      <c r="L3690" s="8">
        <v>14</v>
      </c>
      <c r="M3690" s="116"/>
      <c r="P36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&lt;tr&gt;&lt;td&gt;63610-0100&lt;/td&gt;&lt;td&gt;Conduit, 20mm, PVC&lt;/td&gt;&lt;td&gt;m&lt;/td&gt;&lt;td&gt;CONDUIT, 3/4-INCH, PVC&lt;/td&gt;&lt;td&gt;LNFT&lt;/td&gt;&lt;td&gt;0&lt;/td&gt;&lt;td&gt;3&lt;/td&gt;&lt;td&gt;N&lt;/td&gt;&lt;td&gt; &lt;/td&gt;&lt;td&gt;&lt;/td&gt;&lt;/tr&gt;</v>
      </c>
      <c r="Q3690" s="106" t="str">
        <f>IF(PayItems[[#This Row],[Date Added / Modified]]&gt;0,TEXT(PayItems[[#This Row],[Date Added / Modified]],"m/d/yyy"),"")</f>
        <v/>
      </c>
    </row>
    <row r="3691" spans="1:17" x14ac:dyDescent="0.2">
      <c r="A3691" s="6" t="s">
        <v>7949</v>
      </c>
      <c r="B3691" s="6" t="s">
        <v>7950</v>
      </c>
      <c r="C3691" s="6" t="s">
        <v>110</v>
      </c>
      <c r="D3691" s="6" t="s">
        <v>7951</v>
      </c>
      <c r="E3691" s="8" t="s">
        <v>63</v>
      </c>
      <c r="F3691" s="8">
        <v>0</v>
      </c>
      <c r="G3691" s="8">
        <v>3</v>
      </c>
      <c r="H3691" s="6" t="s">
        <v>344</v>
      </c>
      <c r="I3691" s="176" t="s">
        <v>11389</v>
      </c>
      <c r="J3691" s="176" t="s">
        <v>11389</v>
      </c>
      <c r="K3691" s="176" t="s">
        <v>11388</v>
      </c>
      <c r="L3691" s="8">
        <v>14</v>
      </c>
      <c r="M3691" s="116"/>
      <c r="P36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&lt;tr&gt;&lt;td&gt;63610-0200&lt;/td&gt;&lt;td&gt;Conduit, 20mm, rigid galvanized steel&lt;/td&gt;&lt;td&gt;m&lt;/td&gt;&lt;td&gt;CONDUIT, 3/4-INCH, RIGID GALVANIZED STEEL&lt;/td&gt;&lt;td&gt;LNFT&lt;/td&gt;&lt;td&gt;0&lt;/td&gt;&lt;td&gt;3&lt;/td&gt;&lt;td&gt;N&lt;/td&gt;&lt;td&gt; &lt;/td&gt;&lt;td&gt;&lt;/td&gt;&lt;/tr&gt;</v>
      </c>
      <c r="Q3691" s="106" t="str">
        <f>IF(PayItems[[#This Row],[Date Added / Modified]]&gt;0,TEXT(PayItems[[#This Row],[Date Added / Modified]],"m/d/yyy"),"")</f>
        <v/>
      </c>
    </row>
    <row r="3692" spans="1:17" x14ac:dyDescent="0.2">
      <c r="A3692" s="6" t="s">
        <v>7952</v>
      </c>
      <c r="B3692" s="6" t="s">
        <v>10395</v>
      </c>
      <c r="C3692" s="6" t="s">
        <v>110</v>
      </c>
      <c r="D3692" s="6" t="s">
        <v>10670</v>
      </c>
      <c r="E3692" s="8" t="s">
        <v>63</v>
      </c>
      <c r="F3692" s="8">
        <v>0</v>
      </c>
      <c r="G3692" s="8">
        <v>3</v>
      </c>
      <c r="H3692" s="6" t="s">
        <v>344</v>
      </c>
      <c r="I3692" s="176" t="s">
        <v>11389</v>
      </c>
      <c r="J3692" s="176" t="s">
        <v>11389</v>
      </c>
      <c r="K3692" s="176" t="s">
        <v>11388</v>
      </c>
      <c r="L3692" s="8">
        <v>14</v>
      </c>
      <c r="M3692" s="116"/>
      <c r="P36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&lt;tr&gt;&lt;td&gt;63610-0300&lt;/td&gt;&lt;td&gt;Conduit, 20mm, fiberglass&lt;/td&gt;&lt;td&gt;m&lt;/td&gt;&lt;td&gt;CONDUIT, 3/4-INCH, FIBERGLASS&lt;/td&gt;&lt;td&gt;LNFT&lt;/td&gt;&lt;td&gt;0&lt;/td&gt;&lt;td&gt;3&lt;/td&gt;&lt;td&gt;N&lt;/td&gt;&lt;td&gt; &lt;/td&gt;&lt;td&gt;&lt;/td&gt;&lt;/tr&gt;</v>
      </c>
      <c r="Q3692" s="106" t="str">
        <f>IF(PayItems[[#This Row],[Date Added / Modified]]&gt;0,TEXT(PayItems[[#This Row],[Date Added / Modified]],"m/d/yyy"),"")</f>
        <v/>
      </c>
    </row>
    <row r="3693" spans="1:17" x14ac:dyDescent="0.2">
      <c r="A3693" s="6" t="s">
        <v>7953</v>
      </c>
      <c r="B3693" s="6" t="s">
        <v>10396</v>
      </c>
      <c r="C3693" s="6" t="s">
        <v>110</v>
      </c>
      <c r="D3693" s="6" t="s">
        <v>10671</v>
      </c>
      <c r="E3693" s="8" t="s">
        <v>63</v>
      </c>
      <c r="F3693" s="8">
        <v>0</v>
      </c>
      <c r="G3693" s="8">
        <v>3</v>
      </c>
      <c r="H3693" s="6" t="s">
        <v>344</v>
      </c>
      <c r="I3693" s="176" t="s">
        <v>11389</v>
      </c>
      <c r="J3693" s="176" t="s">
        <v>11389</v>
      </c>
      <c r="K3693" s="176" t="s">
        <v>11388</v>
      </c>
      <c r="L3693" s="8">
        <v>14</v>
      </c>
      <c r="M3693" s="116"/>
      <c r="P36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&lt;tr&gt;&lt;td&gt;63610-0400&lt;/td&gt;&lt;td&gt;Conduit, 25mm, PVC&lt;/td&gt;&lt;td&gt;m&lt;/td&gt;&lt;td&gt;CONDUIT, 1-INCH, PVC&lt;/td&gt;&lt;td&gt;LNFT&lt;/td&gt;&lt;td&gt;0&lt;/td&gt;&lt;td&gt;3&lt;/td&gt;&lt;td&gt;N&lt;/td&gt;&lt;td&gt; &lt;/td&gt;&lt;td&gt;&lt;/td&gt;&lt;/tr&gt;</v>
      </c>
      <c r="Q3693" s="106" t="str">
        <f>IF(PayItems[[#This Row],[Date Added / Modified]]&gt;0,TEXT(PayItems[[#This Row],[Date Added / Modified]],"m/d/yyy"),"")</f>
        <v/>
      </c>
    </row>
    <row r="3694" spans="1:17" x14ac:dyDescent="0.2">
      <c r="A3694" s="6" t="s">
        <v>7954</v>
      </c>
      <c r="B3694" s="6" t="s">
        <v>7955</v>
      </c>
      <c r="C3694" s="6" t="s">
        <v>110</v>
      </c>
      <c r="D3694" s="6" t="s">
        <v>7956</v>
      </c>
      <c r="E3694" s="8" t="s">
        <v>63</v>
      </c>
      <c r="F3694" s="8">
        <v>0</v>
      </c>
      <c r="G3694" s="8">
        <v>3</v>
      </c>
      <c r="H3694" s="6" t="s">
        <v>344</v>
      </c>
      <c r="I3694" s="176" t="s">
        <v>11389</v>
      </c>
      <c r="J3694" s="176" t="s">
        <v>11389</v>
      </c>
      <c r="K3694" s="176" t="s">
        <v>11388</v>
      </c>
      <c r="L3694" s="8">
        <v>14</v>
      </c>
      <c r="M3694" s="116"/>
      <c r="P36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&lt;tr&gt;&lt;td&gt;63610-0500&lt;/td&gt;&lt;td&gt;Conduit, 25mm, rigid galvanized steel&lt;/td&gt;&lt;td&gt;m&lt;/td&gt;&lt;td&gt;CONDUIT, 1-INCH, RIGID GALVANIZED STEEL&lt;/td&gt;&lt;td&gt;LNFT&lt;/td&gt;&lt;td&gt;0&lt;/td&gt;&lt;td&gt;3&lt;/td&gt;&lt;td&gt;N&lt;/td&gt;&lt;td&gt; &lt;/td&gt;&lt;td&gt;&lt;/td&gt;&lt;/tr&gt;</v>
      </c>
      <c r="Q3694" s="106" t="str">
        <f>IF(PayItems[[#This Row],[Date Added / Modified]]&gt;0,TEXT(PayItems[[#This Row],[Date Added / Modified]],"m/d/yyy"),"")</f>
        <v/>
      </c>
    </row>
    <row r="3695" spans="1:17" x14ac:dyDescent="0.2">
      <c r="A3695" s="6" t="s">
        <v>7957</v>
      </c>
      <c r="B3695" s="6" t="s">
        <v>10397</v>
      </c>
      <c r="C3695" s="6" t="s">
        <v>110</v>
      </c>
      <c r="D3695" s="6" t="s">
        <v>10672</v>
      </c>
      <c r="E3695" s="8" t="s">
        <v>63</v>
      </c>
      <c r="F3695" s="8">
        <v>0</v>
      </c>
      <c r="G3695" s="8">
        <v>3</v>
      </c>
      <c r="H3695" s="6" t="s">
        <v>344</v>
      </c>
      <c r="I3695" s="176" t="s">
        <v>11389</v>
      </c>
      <c r="J3695" s="176" t="s">
        <v>11389</v>
      </c>
      <c r="K3695" s="176" t="s">
        <v>11388</v>
      </c>
      <c r="L3695" s="8">
        <v>14</v>
      </c>
      <c r="M3695" s="116"/>
      <c r="P36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&lt;tr&gt;&lt;td&gt;63610-0600&lt;/td&gt;&lt;td&gt;Conduit, 25mm, fiberglass&lt;/td&gt;&lt;td&gt;m&lt;/td&gt;&lt;td&gt;CONDUIT, 1-INCH, FIBERGLASS&lt;/td&gt;&lt;td&gt;LNFT&lt;/td&gt;&lt;td&gt;0&lt;/td&gt;&lt;td&gt;3&lt;/td&gt;&lt;td&gt;N&lt;/td&gt;&lt;td&gt; &lt;/td&gt;&lt;td&gt;&lt;/td&gt;&lt;/tr&gt;</v>
      </c>
      <c r="Q3695" s="106" t="str">
        <f>IF(PayItems[[#This Row],[Date Added / Modified]]&gt;0,TEXT(PayItems[[#This Row],[Date Added / Modified]],"m/d/yyy"),"")</f>
        <v/>
      </c>
    </row>
    <row r="3696" spans="1:17" x14ac:dyDescent="0.2">
      <c r="A3696" s="6" t="s">
        <v>7958</v>
      </c>
      <c r="B3696" s="6" t="s">
        <v>10398</v>
      </c>
      <c r="C3696" s="6" t="s">
        <v>110</v>
      </c>
      <c r="D3696" s="6" t="s">
        <v>10673</v>
      </c>
      <c r="E3696" s="8" t="s">
        <v>63</v>
      </c>
      <c r="F3696" s="8">
        <v>0</v>
      </c>
      <c r="G3696" s="8">
        <v>3</v>
      </c>
      <c r="H3696" s="6" t="s">
        <v>344</v>
      </c>
      <c r="I3696" s="176" t="s">
        <v>11389</v>
      </c>
      <c r="J3696" s="176" t="s">
        <v>11389</v>
      </c>
      <c r="K3696" s="176" t="s">
        <v>11388</v>
      </c>
      <c r="L3696" s="8">
        <v>14</v>
      </c>
      <c r="M3696" s="116"/>
      <c r="P36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&lt;tr&gt;&lt;td&gt;63610-0700&lt;/td&gt;&lt;td&gt;Conduit, 32mm, PVC&lt;/td&gt;&lt;td&gt;m&lt;/td&gt;&lt;td&gt;CONDUIT, 1 1/4-INCH, PVC&lt;/td&gt;&lt;td&gt;LNFT&lt;/td&gt;&lt;td&gt;0&lt;/td&gt;&lt;td&gt;3&lt;/td&gt;&lt;td&gt;N&lt;/td&gt;&lt;td&gt; &lt;/td&gt;&lt;td&gt;&lt;/td&gt;&lt;/tr&gt;</v>
      </c>
      <c r="Q3696" s="106" t="str">
        <f>IF(PayItems[[#This Row],[Date Added / Modified]]&gt;0,TEXT(PayItems[[#This Row],[Date Added / Modified]],"m/d/yyy"),"")</f>
        <v/>
      </c>
    </row>
    <row r="3697" spans="1:17" x14ac:dyDescent="0.2">
      <c r="A3697" s="6" t="s">
        <v>7959</v>
      </c>
      <c r="B3697" s="6" t="s">
        <v>7960</v>
      </c>
      <c r="C3697" s="6" t="s">
        <v>110</v>
      </c>
      <c r="D3697" s="6" t="s">
        <v>7961</v>
      </c>
      <c r="E3697" s="8" t="s">
        <v>63</v>
      </c>
      <c r="F3697" s="8">
        <v>0</v>
      </c>
      <c r="G3697" s="8">
        <v>3</v>
      </c>
      <c r="H3697" s="6" t="s">
        <v>344</v>
      </c>
      <c r="I3697" s="176" t="s">
        <v>11389</v>
      </c>
      <c r="J3697" s="176" t="s">
        <v>11389</v>
      </c>
      <c r="K3697" s="176" t="s">
        <v>11388</v>
      </c>
      <c r="L3697" s="8">
        <v>14</v>
      </c>
      <c r="M3697" s="116"/>
      <c r="P36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&lt;tr&gt;&lt;td&gt;63610-0800&lt;/td&gt;&lt;td&gt;Conduit, 32mm, rigid galvanized steel&lt;/td&gt;&lt;td&gt;m&lt;/td&gt;&lt;td&gt;CONDUIT, 1 1/4-INCH, RIGID GALVANIZED STEEL&lt;/td&gt;&lt;td&gt;LNFT&lt;/td&gt;&lt;td&gt;0&lt;/td&gt;&lt;td&gt;3&lt;/td&gt;&lt;td&gt;N&lt;/td&gt;&lt;td&gt; &lt;/td&gt;&lt;td&gt;&lt;/td&gt;&lt;/tr&gt;</v>
      </c>
      <c r="Q3697" s="106" t="str">
        <f>IF(PayItems[[#This Row],[Date Added / Modified]]&gt;0,TEXT(PayItems[[#This Row],[Date Added / Modified]],"m/d/yyy"),"")</f>
        <v/>
      </c>
    </row>
    <row r="3698" spans="1:17" x14ac:dyDescent="0.2">
      <c r="A3698" s="6" t="s">
        <v>7962</v>
      </c>
      <c r="B3698" s="6" t="s">
        <v>7963</v>
      </c>
      <c r="C3698" s="6" t="s">
        <v>110</v>
      </c>
      <c r="D3698" s="6" t="s">
        <v>7964</v>
      </c>
      <c r="E3698" s="8" t="s">
        <v>63</v>
      </c>
      <c r="F3698" s="8">
        <v>0</v>
      </c>
      <c r="G3698" s="8">
        <v>3</v>
      </c>
      <c r="H3698" s="6" t="s">
        <v>344</v>
      </c>
      <c r="I3698" s="176" t="s">
        <v>11389</v>
      </c>
      <c r="J3698" s="176" t="s">
        <v>11389</v>
      </c>
      <c r="K3698" s="176" t="s">
        <v>11388</v>
      </c>
      <c r="L3698" s="8">
        <v>14</v>
      </c>
      <c r="M3698" s="116"/>
      <c r="P36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&lt;tr&gt;&lt;td&gt;63610-0900&lt;/td&gt;&lt;td&gt;Conduit, 32mm, fiberglass&lt;/td&gt;&lt;td&gt;m&lt;/td&gt;&lt;td&gt;CONDUIT, 1 1/4-INCH, FIBERGLASS&lt;/td&gt;&lt;td&gt;LNFT&lt;/td&gt;&lt;td&gt;0&lt;/td&gt;&lt;td&gt;3&lt;/td&gt;&lt;td&gt;N&lt;/td&gt;&lt;td&gt; &lt;/td&gt;&lt;td&gt;&lt;/td&gt;&lt;/tr&gt;</v>
      </c>
      <c r="Q3698" s="106" t="str">
        <f>IF(PayItems[[#This Row],[Date Added / Modified]]&gt;0,TEXT(PayItems[[#This Row],[Date Added / Modified]],"m/d/yyy"),"")</f>
        <v/>
      </c>
    </row>
    <row r="3699" spans="1:17" x14ac:dyDescent="0.2">
      <c r="A3699" s="6" t="s">
        <v>7965</v>
      </c>
      <c r="B3699" s="6" t="s">
        <v>10399</v>
      </c>
      <c r="C3699" s="6" t="s">
        <v>110</v>
      </c>
      <c r="D3699" s="6" t="s">
        <v>10674</v>
      </c>
      <c r="E3699" s="8" t="s">
        <v>63</v>
      </c>
      <c r="F3699" s="8">
        <v>0</v>
      </c>
      <c r="G3699" s="8">
        <v>3</v>
      </c>
      <c r="H3699" s="6" t="s">
        <v>344</v>
      </c>
      <c r="I3699" s="176" t="s">
        <v>11389</v>
      </c>
      <c r="J3699" s="176" t="s">
        <v>11389</v>
      </c>
      <c r="K3699" s="176" t="s">
        <v>11388</v>
      </c>
      <c r="L3699" s="8">
        <v>14</v>
      </c>
      <c r="M3699" s="116"/>
      <c r="P36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&lt;tr&gt;&lt;td&gt;63610-1000&lt;/td&gt;&lt;td&gt;Conduit, 40mm, PVC&lt;/td&gt;&lt;td&gt;m&lt;/td&gt;&lt;td&gt;CONDUIT, 1 1/2-INCH, PVC&lt;/td&gt;&lt;td&gt;LNFT&lt;/td&gt;&lt;td&gt;0&lt;/td&gt;&lt;td&gt;3&lt;/td&gt;&lt;td&gt;N&lt;/td&gt;&lt;td&gt; &lt;/td&gt;&lt;td&gt;&lt;/td&gt;&lt;/tr&gt;</v>
      </c>
      <c r="Q3699" s="106" t="str">
        <f>IF(PayItems[[#This Row],[Date Added / Modified]]&gt;0,TEXT(PayItems[[#This Row],[Date Added / Modified]],"m/d/yyy"),"")</f>
        <v/>
      </c>
    </row>
    <row r="3700" spans="1:17" x14ac:dyDescent="0.2">
      <c r="A3700" s="6" t="s">
        <v>7966</v>
      </c>
      <c r="B3700" s="6" t="s">
        <v>7967</v>
      </c>
      <c r="C3700" s="6" t="s">
        <v>110</v>
      </c>
      <c r="D3700" s="6" t="s">
        <v>7968</v>
      </c>
      <c r="E3700" s="8" t="s">
        <v>63</v>
      </c>
      <c r="F3700" s="8">
        <v>0</v>
      </c>
      <c r="G3700" s="8">
        <v>3</v>
      </c>
      <c r="H3700" s="6" t="s">
        <v>344</v>
      </c>
      <c r="I3700" s="176" t="s">
        <v>11389</v>
      </c>
      <c r="J3700" s="176" t="s">
        <v>11389</v>
      </c>
      <c r="K3700" s="176" t="s">
        <v>11388</v>
      </c>
      <c r="L3700" s="8">
        <v>14</v>
      </c>
      <c r="M3700" s="116"/>
      <c r="P37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&lt;tr&gt;&lt;td&gt;63610-1100&lt;/td&gt;&lt;td&gt;Conduit, 40mm, rigid galvanized steel&lt;/td&gt;&lt;td&gt;m&lt;/td&gt;&lt;td&gt;CONDUIT, 1 1/2-INCH, RIGID GALVANIZED STEEL&lt;/td&gt;&lt;td&gt;LNFT&lt;/td&gt;&lt;td&gt;0&lt;/td&gt;&lt;td&gt;3&lt;/td&gt;&lt;td&gt;N&lt;/td&gt;&lt;td&gt; &lt;/td&gt;&lt;td&gt;&lt;/td&gt;&lt;/tr&gt;</v>
      </c>
      <c r="Q3700" s="106" t="str">
        <f>IF(PayItems[[#This Row],[Date Added / Modified]]&gt;0,TEXT(PayItems[[#This Row],[Date Added / Modified]],"m/d/yyy"),"")</f>
        <v/>
      </c>
    </row>
    <row r="3701" spans="1:17" x14ac:dyDescent="0.2">
      <c r="A3701" s="6" t="s">
        <v>7969</v>
      </c>
      <c r="B3701" s="6" t="s">
        <v>7970</v>
      </c>
      <c r="C3701" s="6" t="s">
        <v>110</v>
      </c>
      <c r="D3701" s="6" t="s">
        <v>7971</v>
      </c>
      <c r="E3701" s="8" t="s">
        <v>63</v>
      </c>
      <c r="F3701" s="8">
        <v>0</v>
      </c>
      <c r="G3701" s="8">
        <v>3</v>
      </c>
      <c r="H3701" s="6" t="s">
        <v>344</v>
      </c>
      <c r="I3701" s="176" t="s">
        <v>11389</v>
      </c>
      <c r="J3701" s="176" t="s">
        <v>11389</v>
      </c>
      <c r="K3701" s="176" t="s">
        <v>11388</v>
      </c>
      <c r="L3701" s="8">
        <v>14</v>
      </c>
      <c r="M3701" s="116"/>
      <c r="P37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&lt;tr&gt;&lt;td&gt;63610-1200&lt;/td&gt;&lt;td&gt;Conduit, 40mm, fiberglass&lt;/td&gt;&lt;td&gt;m&lt;/td&gt;&lt;td&gt;CONDUIT, 1 1/2-INCH, FIBERGLASS&lt;/td&gt;&lt;td&gt;LNFT&lt;/td&gt;&lt;td&gt;0&lt;/td&gt;&lt;td&gt;3&lt;/td&gt;&lt;td&gt;N&lt;/td&gt;&lt;td&gt; &lt;/td&gt;&lt;td&gt;&lt;/td&gt;&lt;/tr&gt;</v>
      </c>
      <c r="Q3701" s="106" t="str">
        <f>IF(PayItems[[#This Row],[Date Added / Modified]]&gt;0,TEXT(PayItems[[#This Row],[Date Added / Modified]],"m/d/yyy"),"")</f>
        <v/>
      </c>
    </row>
    <row r="3702" spans="1:17" x14ac:dyDescent="0.2">
      <c r="A3702" s="6" t="s">
        <v>7972</v>
      </c>
      <c r="B3702" s="6" t="s">
        <v>10400</v>
      </c>
      <c r="C3702" s="6" t="s">
        <v>110</v>
      </c>
      <c r="D3702" s="6" t="s">
        <v>10675</v>
      </c>
      <c r="E3702" s="8" t="s">
        <v>63</v>
      </c>
      <c r="F3702" s="8">
        <v>0</v>
      </c>
      <c r="G3702" s="8">
        <v>3</v>
      </c>
      <c r="H3702" s="6" t="s">
        <v>344</v>
      </c>
      <c r="I3702" s="176" t="s">
        <v>11389</v>
      </c>
      <c r="J3702" s="176" t="s">
        <v>11389</v>
      </c>
      <c r="K3702" s="176" t="s">
        <v>11388</v>
      </c>
      <c r="L3702" s="8">
        <v>14</v>
      </c>
      <c r="M3702" s="116"/>
      <c r="P37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&lt;tr&gt;&lt;td&gt;63610-1300&lt;/td&gt;&lt;td&gt;Conduit, 45mm, PVC&lt;/td&gt;&lt;td&gt;m&lt;/td&gt;&lt;td&gt;CONDUIT, 1 3/4-INCH, PVC&lt;/td&gt;&lt;td&gt;LNFT&lt;/td&gt;&lt;td&gt;0&lt;/td&gt;&lt;td&gt;3&lt;/td&gt;&lt;td&gt;N&lt;/td&gt;&lt;td&gt; &lt;/td&gt;&lt;td&gt;&lt;/td&gt;&lt;/tr&gt;</v>
      </c>
      <c r="Q3702" s="106" t="str">
        <f>IF(PayItems[[#This Row],[Date Added / Modified]]&gt;0,TEXT(PayItems[[#This Row],[Date Added / Modified]],"m/d/yyy"),"")</f>
        <v/>
      </c>
    </row>
    <row r="3703" spans="1:17" x14ac:dyDescent="0.2">
      <c r="A3703" s="6" t="s">
        <v>7973</v>
      </c>
      <c r="B3703" s="6" t="s">
        <v>7974</v>
      </c>
      <c r="C3703" s="6" t="s">
        <v>110</v>
      </c>
      <c r="D3703" s="6" t="s">
        <v>7975</v>
      </c>
      <c r="E3703" s="8" t="s">
        <v>63</v>
      </c>
      <c r="F3703" s="8">
        <v>0</v>
      </c>
      <c r="G3703" s="8">
        <v>3</v>
      </c>
      <c r="H3703" s="6" t="s">
        <v>344</v>
      </c>
      <c r="I3703" s="176" t="s">
        <v>11389</v>
      </c>
      <c r="J3703" s="176" t="s">
        <v>11389</v>
      </c>
      <c r="K3703" s="176" t="s">
        <v>11388</v>
      </c>
      <c r="L3703" s="8">
        <v>14</v>
      </c>
      <c r="M3703" s="116"/>
      <c r="P37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&lt;tr&gt;&lt;td&gt;63610-1400&lt;/td&gt;&lt;td&gt;Conduit, 45mm, rigid galvanized steel&lt;/td&gt;&lt;td&gt;m&lt;/td&gt;&lt;td&gt;CONDUIT, 1 3/4-INCH, RIGID GALVANIZED STEEL&lt;/td&gt;&lt;td&gt;LNFT&lt;/td&gt;&lt;td&gt;0&lt;/td&gt;&lt;td&gt;3&lt;/td&gt;&lt;td&gt;N&lt;/td&gt;&lt;td&gt; &lt;/td&gt;&lt;td&gt;&lt;/td&gt;&lt;/tr&gt;</v>
      </c>
      <c r="Q3703" s="106" t="str">
        <f>IF(PayItems[[#This Row],[Date Added / Modified]]&gt;0,TEXT(PayItems[[#This Row],[Date Added / Modified]],"m/d/yyy"),"")</f>
        <v/>
      </c>
    </row>
    <row r="3704" spans="1:17" x14ac:dyDescent="0.2">
      <c r="A3704" s="6" t="s">
        <v>7976</v>
      </c>
      <c r="B3704" s="6" t="s">
        <v>7977</v>
      </c>
      <c r="C3704" s="6" t="s">
        <v>110</v>
      </c>
      <c r="D3704" s="6" t="s">
        <v>7978</v>
      </c>
      <c r="E3704" s="8" t="s">
        <v>63</v>
      </c>
      <c r="F3704" s="8">
        <v>0</v>
      </c>
      <c r="G3704" s="8">
        <v>3</v>
      </c>
      <c r="H3704" s="6" t="s">
        <v>344</v>
      </c>
      <c r="I3704" s="176" t="s">
        <v>11389</v>
      </c>
      <c r="J3704" s="176" t="s">
        <v>11389</v>
      </c>
      <c r="K3704" s="176" t="s">
        <v>11388</v>
      </c>
      <c r="L3704" s="8">
        <v>14</v>
      </c>
      <c r="M3704" s="116"/>
      <c r="P37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&lt;tr&gt;&lt;td&gt;63610-1500&lt;/td&gt;&lt;td&gt;Conduit, 45mm, fiberglass&lt;/td&gt;&lt;td&gt;m&lt;/td&gt;&lt;td&gt;CONDUIT, 1 3/4-INCH, FIBERGLASS&lt;/td&gt;&lt;td&gt;LNFT&lt;/td&gt;&lt;td&gt;0&lt;/td&gt;&lt;td&gt;3&lt;/td&gt;&lt;td&gt;N&lt;/td&gt;&lt;td&gt; &lt;/td&gt;&lt;td&gt;&lt;/td&gt;&lt;/tr&gt;</v>
      </c>
      <c r="Q3704" s="106" t="str">
        <f>IF(PayItems[[#This Row],[Date Added / Modified]]&gt;0,TEXT(PayItems[[#This Row],[Date Added / Modified]],"m/d/yyy"),"")</f>
        <v/>
      </c>
    </row>
    <row r="3705" spans="1:17" x14ac:dyDescent="0.2">
      <c r="A3705" s="6" t="s">
        <v>7979</v>
      </c>
      <c r="B3705" s="6" t="s">
        <v>10401</v>
      </c>
      <c r="C3705" s="6" t="s">
        <v>110</v>
      </c>
      <c r="D3705" s="6" t="s">
        <v>10676</v>
      </c>
      <c r="E3705" s="8" t="s">
        <v>63</v>
      </c>
      <c r="F3705" s="8">
        <v>0</v>
      </c>
      <c r="G3705" s="8">
        <v>3</v>
      </c>
      <c r="H3705" s="6" t="s">
        <v>344</v>
      </c>
      <c r="I3705" s="176" t="s">
        <v>11389</v>
      </c>
      <c r="J3705" s="176" t="s">
        <v>11389</v>
      </c>
      <c r="K3705" s="176" t="s">
        <v>11388</v>
      </c>
      <c r="L3705" s="8">
        <v>14</v>
      </c>
      <c r="M3705" s="116"/>
      <c r="P37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&lt;tr&gt;&lt;td&gt;63610-1600&lt;/td&gt;&lt;td&gt;Conduit, 50mm, PVC&lt;/td&gt;&lt;td&gt;m&lt;/td&gt;&lt;td&gt;CONDUIT, 2-INCH, PVC&lt;/td&gt;&lt;td&gt;LNFT&lt;/td&gt;&lt;td&gt;0&lt;/td&gt;&lt;td&gt;3&lt;/td&gt;&lt;td&gt;N&lt;/td&gt;&lt;td&gt; &lt;/td&gt;&lt;td&gt;&lt;/td&gt;&lt;/tr&gt;</v>
      </c>
      <c r="Q3705" s="106" t="str">
        <f>IF(PayItems[[#This Row],[Date Added / Modified]]&gt;0,TEXT(PayItems[[#This Row],[Date Added / Modified]],"m/d/yyy"),"")</f>
        <v/>
      </c>
    </row>
    <row r="3706" spans="1:17" x14ac:dyDescent="0.2">
      <c r="A3706" s="6" t="s">
        <v>7980</v>
      </c>
      <c r="B3706" s="6" t="s">
        <v>7981</v>
      </c>
      <c r="C3706" s="6" t="s">
        <v>110</v>
      </c>
      <c r="D3706" s="6" t="s">
        <v>7982</v>
      </c>
      <c r="E3706" s="8" t="s">
        <v>63</v>
      </c>
      <c r="F3706" s="8">
        <v>0</v>
      </c>
      <c r="G3706" s="8">
        <v>3</v>
      </c>
      <c r="H3706" s="6" t="s">
        <v>344</v>
      </c>
      <c r="I3706" s="176" t="s">
        <v>11389</v>
      </c>
      <c r="J3706" s="176" t="s">
        <v>11389</v>
      </c>
      <c r="K3706" s="176" t="s">
        <v>11388</v>
      </c>
      <c r="L3706" s="8">
        <v>14</v>
      </c>
      <c r="M3706" s="116"/>
      <c r="P37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&lt;tr&gt;&lt;td&gt;63610-1700&lt;/td&gt;&lt;td&gt;Conduit, 50mm, rigid galvanized steel&lt;/td&gt;&lt;td&gt;m&lt;/td&gt;&lt;td&gt;CONDUIT, 2-INCH, RIGID GALVANIZED STEEL&lt;/td&gt;&lt;td&gt;LNFT&lt;/td&gt;&lt;td&gt;0&lt;/td&gt;&lt;td&gt;3&lt;/td&gt;&lt;td&gt;N&lt;/td&gt;&lt;td&gt; &lt;/td&gt;&lt;td&gt;&lt;/td&gt;&lt;/tr&gt;</v>
      </c>
      <c r="Q3706" s="106" t="str">
        <f>IF(PayItems[[#This Row],[Date Added / Modified]]&gt;0,TEXT(PayItems[[#This Row],[Date Added / Modified]],"m/d/yyy"),"")</f>
        <v/>
      </c>
    </row>
    <row r="3707" spans="1:17" x14ac:dyDescent="0.2">
      <c r="A3707" s="6" t="s">
        <v>7983</v>
      </c>
      <c r="B3707" s="6" t="s">
        <v>10402</v>
      </c>
      <c r="C3707" s="6" t="s">
        <v>110</v>
      </c>
      <c r="D3707" s="6" t="s">
        <v>10677</v>
      </c>
      <c r="E3707" s="8" t="s">
        <v>63</v>
      </c>
      <c r="F3707" s="8">
        <v>0</v>
      </c>
      <c r="G3707" s="8">
        <v>3</v>
      </c>
      <c r="H3707" s="6" t="s">
        <v>344</v>
      </c>
      <c r="I3707" s="176" t="s">
        <v>11389</v>
      </c>
      <c r="J3707" s="176" t="s">
        <v>11389</v>
      </c>
      <c r="K3707" s="176" t="s">
        <v>11388</v>
      </c>
      <c r="L3707" s="8">
        <v>14</v>
      </c>
      <c r="M3707" s="116"/>
      <c r="P37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&lt;tr&gt;&lt;td&gt;63610-1800&lt;/td&gt;&lt;td&gt;Conduit, 50mm, fiberglass&lt;/td&gt;&lt;td&gt;m&lt;/td&gt;&lt;td&gt;CONDUIT, 2-INCH, FIBERGLASS&lt;/td&gt;&lt;td&gt;LNFT&lt;/td&gt;&lt;td&gt;0&lt;/td&gt;&lt;td&gt;3&lt;/td&gt;&lt;td&gt;N&lt;/td&gt;&lt;td&gt; &lt;/td&gt;&lt;td&gt;&lt;/td&gt;&lt;/tr&gt;</v>
      </c>
      <c r="Q3707" s="106" t="str">
        <f>IF(PayItems[[#This Row],[Date Added / Modified]]&gt;0,TEXT(PayItems[[#This Row],[Date Added / Modified]],"m/d/yyy"),"")</f>
        <v/>
      </c>
    </row>
    <row r="3708" spans="1:17" x14ac:dyDescent="0.2">
      <c r="A3708" s="6" t="s">
        <v>7984</v>
      </c>
      <c r="B3708" s="6" t="s">
        <v>10403</v>
      </c>
      <c r="C3708" s="6" t="s">
        <v>110</v>
      </c>
      <c r="D3708" s="6" t="s">
        <v>10678</v>
      </c>
      <c r="E3708" s="8" t="s">
        <v>63</v>
      </c>
      <c r="F3708" s="8">
        <v>0</v>
      </c>
      <c r="G3708" s="8">
        <v>3</v>
      </c>
      <c r="H3708" s="6" t="s">
        <v>344</v>
      </c>
      <c r="I3708" s="176" t="s">
        <v>11389</v>
      </c>
      <c r="J3708" s="176" t="s">
        <v>11389</v>
      </c>
      <c r="K3708" s="176" t="s">
        <v>11388</v>
      </c>
      <c r="L3708" s="8">
        <v>14</v>
      </c>
      <c r="M3708" s="116"/>
      <c r="P37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&lt;tr&gt;&lt;td&gt;63610-1900&lt;/td&gt;&lt;td&gt;Conduit, 65mm, PVC&lt;/td&gt;&lt;td&gt;m&lt;/td&gt;&lt;td&gt;CONDUIT, 2 1/2-INCH, PVC&lt;/td&gt;&lt;td&gt;LNFT&lt;/td&gt;&lt;td&gt;0&lt;/td&gt;&lt;td&gt;3&lt;/td&gt;&lt;td&gt;N&lt;/td&gt;&lt;td&gt; &lt;/td&gt;&lt;td&gt;&lt;/td&gt;&lt;/tr&gt;</v>
      </c>
      <c r="Q3708" s="106" t="str">
        <f>IF(PayItems[[#This Row],[Date Added / Modified]]&gt;0,TEXT(PayItems[[#This Row],[Date Added / Modified]],"m/d/yyy"),"")</f>
        <v/>
      </c>
    </row>
    <row r="3709" spans="1:17" x14ac:dyDescent="0.2">
      <c r="A3709" s="6" t="s">
        <v>7985</v>
      </c>
      <c r="B3709" s="6" t="s">
        <v>7986</v>
      </c>
      <c r="C3709" s="6" t="s">
        <v>110</v>
      </c>
      <c r="D3709" s="6" t="s">
        <v>7987</v>
      </c>
      <c r="E3709" s="8" t="s">
        <v>63</v>
      </c>
      <c r="F3709" s="8">
        <v>0</v>
      </c>
      <c r="G3709" s="8">
        <v>3</v>
      </c>
      <c r="H3709" s="6" t="s">
        <v>344</v>
      </c>
      <c r="I3709" s="176" t="s">
        <v>11389</v>
      </c>
      <c r="J3709" s="176" t="s">
        <v>11389</v>
      </c>
      <c r="K3709" s="176" t="s">
        <v>11388</v>
      </c>
      <c r="L3709" s="8">
        <v>14</v>
      </c>
      <c r="M3709" s="116"/>
      <c r="P37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&lt;tr&gt;&lt;td&gt;63610-2000&lt;/td&gt;&lt;td&gt;Conduit, 65mm, rigid galvanized steel&lt;/td&gt;&lt;td&gt;m&lt;/td&gt;&lt;td&gt;CONDUIT, 2 1/2-INCH, RIGID GALVANIZED STEEL&lt;/td&gt;&lt;td&gt;LNFT&lt;/td&gt;&lt;td&gt;0&lt;/td&gt;&lt;td&gt;3&lt;/td&gt;&lt;td&gt;N&lt;/td&gt;&lt;td&gt; &lt;/td&gt;&lt;td&gt;&lt;/td&gt;&lt;/tr&gt;</v>
      </c>
      <c r="Q3709" s="106" t="str">
        <f>IF(PayItems[[#This Row],[Date Added / Modified]]&gt;0,TEXT(PayItems[[#This Row],[Date Added / Modified]],"m/d/yyy"),"")</f>
        <v/>
      </c>
    </row>
    <row r="3710" spans="1:17" x14ac:dyDescent="0.2">
      <c r="A3710" s="6" t="s">
        <v>7988</v>
      </c>
      <c r="B3710" s="6" t="s">
        <v>7989</v>
      </c>
      <c r="C3710" s="6" t="s">
        <v>110</v>
      </c>
      <c r="D3710" s="6" t="s">
        <v>7990</v>
      </c>
      <c r="E3710" s="8" t="s">
        <v>63</v>
      </c>
      <c r="F3710" s="8">
        <v>0</v>
      </c>
      <c r="G3710" s="8">
        <v>3</v>
      </c>
      <c r="H3710" s="6" t="s">
        <v>344</v>
      </c>
      <c r="I3710" s="176" t="s">
        <v>11389</v>
      </c>
      <c r="J3710" s="176" t="s">
        <v>11389</v>
      </c>
      <c r="K3710" s="176" t="s">
        <v>11388</v>
      </c>
      <c r="L3710" s="8">
        <v>14</v>
      </c>
      <c r="M3710" s="116"/>
      <c r="P371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&lt;tr&gt;&lt;td&gt;63610-2100&lt;/td&gt;&lt;td&gt;Conduit, 65mm, fiberglass&lt;/td&gt;&lt;td&gt;m&lt;/td&gt;&lt;td&gt;CONDUIT, 2 1/2-INCH, FIBERGLASS&lt;/td&gt;&lt;td&gt;LNFT&lt;/td&gt;&lt;td&gt;0&lt;/td&gt;&lt;td&gt;3&lt;/td&gt;&lt;td&gt;N&lt;/td&gt;&lt;td&gt; &lt;/td&gt;&lt;td&gt;&lt;/td&gt;&lt;/tr&gt;</v>
      </c>
      <c r="Q3710" s="106" t="str">
        <f>IF(PayItems[[#This Row],[Date Added / Modified]]&gt;0,TEXT(PayItems[[#This Row],[Date Added / Modified]],"m/d/yyy"),"")</f>
        <v/>
      </c>
    </row>
    <row r="3711" spans="1:17" x14ac:dyDescent="0.2">
      <c r="A3711" s="6" t="s">
        <v>7991</v>
      </c>
      <c r="B3711" s="6" t="s">
        <v>10404</v>
      </c>
      <c r="C3711" s="6" t="s">
        <v>110</v>
      </c>
      <c r="D3711" s="6" t="s">
        <v>10679</v>
      </c>
      <c r="E3711" s="8" t="s">
        <v>63</v>
      </c>
      <c r="F3711" s="8">
        <v>0</v>
      </c>
      <c r="G3711" s="8">
        <v>3</v>
      </c>
      <c r="H3711" s="6" t="s">
        <v>344</v>
      </c>
      <c r="I3711" s="176" t="s">
        <v>11389</v>
      </c>
      <c r="J3711" s="176" t="s">
        <v>11389</v>
      </c>
      <c r="K3711" s="176" t="s">
        <v>11388</v>
      </c>
      <c r="L3711" s="8">
        <v>14</v>
      </c>
      <c r="M3711" s="116"/>
      <c r="P371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&lt;tr&gt;&lt;td&gt;63610-2200&lt;/td&gt;&lt;td&gt;Conduit, 75mm, PVC&lt;/td&gt;&lt;td&gt;m&lt;/td&gt;&lt;td&gt;CONDUIT, 3-INCH, PVC&lt;/td&gt;&lt;td&gt;LNFT&lt;/td&gt;&lt;td&gt;0&lt;/td&gt;&lt;td&gt;3&lt;/td&gt;&lt;td&gt;N&lt;/td&gt;&lt;td&gt; &lt;/td&gt;&lt;td&gt;&lt;/td&gt;&lt;/tr&gt;</v>
      </c>
      <c r="Q3711" s="106" t="str">
        <f>IF(PayItems[[#This Row],[Date Added / Modified]]&gt;0,TEXT(PayItems[[#This Row],[Date Added / Modified]],"m/d/yyy"),"")</f>
        <v/>
      </c>
    </row>
    <row r="3712" spans="1:17" x14ac:dyDescent="0.2">
      <c r="A3712" s="6" t="s">
        <v>7992</v>
      </c>
      <c r="B3712" s="6" t="s">
        <v>7993</v>
      </c>
      <c r="C3712" s="6" t="s">
        <v>110</v>
      </c>
      <c r="D3712" s="6" t="s">
        <v>7994</v>
      </c>
      <c r="E3712" s="8" t="s">
        <v>63</v>
      </c>
      <c r="F3712" s="8">
        <v>0</v>
      </c>
      <c r="G3712" s="8">
        <v>3</v>
      </c>
      <c r="H3712" s="6" t="s">
        <v>344</v>
      </c>
      <c r="I3712" s="176" t="s">
        <v>11389</v>
      </c>
      <c r="J3712" s="176" t="s">
        <v>11389</v>
      </c>
      <c r="K3712" s="176" t="s">
        <v>11388</v>
      </c>
      <c r="L3712" s="8">
        <v>14</v>
      </c>
      <c r="M3712" s="116"/>
      <c r="P37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&lt;tr&gt;&lt;td&gt;63610-2300&lt;/td&gt;&lt;td&gt;Conduit, 75mm, rigid galvanized steel&lt;/td&gt;&lt;td&gt;m&lt;/td&gt;&lt;td&gt;CONDUIT, 3-INCH, RIGID GALVANIZED STEEL&lt;/td&gt;&lt;td&gt;LNFT&lt;/td&gt;&lt;td&gt;0&lt;/td&gt;&lt;td&gt;3&lt;/td&gt;&lt;td&gt;N&lt;/td&gt;&lt;td&gt; &lt;/td&gt;&lt;td&gt;&lt;/td&gt;&lt;/tr&gt;</v>
      </c>
      <c r="Q3712" s="106" t="str">
        <f>IF(PayItems[[#This Row],[Date Added / Modified]]&gt;0,TEXT(PayItems[[#This Row],[Date Added / Modified]],"m/d/yyy"),"")</f>
        <v/>
      </c>
    </row>
    <row r="3713" spans="1:17" x14ac:dyDescent="0.2">
      <c r="A3713" s="6" t="s">
        <v>7995</v>
      </c>
      <c r="B3713" s="6" t="s">
        <v>10405</v>
      </c>
      <c r="C3713" s="6" t="s">
        <v>110</v>
      </c>
      <c r="D3713" s="6" t="s">
        <v>10680</v>
      </c>
      <c r="E3713" s="8" t="s">
        <v>63</v>
      </c>
      <c r="F3713" s="8">
        <v>0</v>
      </c>
      <c r="G3713" s="8">
        <v>3</v>
      </c>
      <c r="H3713" s="6" t="s">
        <v>344</v>
      </c>
      <c r="I3713" s="176" t="s">
        <v>11389</v>
      </c>
      <c r="J3713" s="176" t="s">
        <v>11389</v>
      </c>
      <c r="K3713" s="176" t="s">
        <v>11388</v>
      </c>
      <c r="L3713" s="8">
        <v>14</v>
      </c>
      <c r="M3713" s="116"/>
      <c r="P37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&lt;tr&gt;&lt;td&gt;63610-2400&lt;/td&gt;&lt;td&gt;Conduit, 75mm, fiberglass&lt;/td&gt;&lt;td&gt;m&lt;/td&gt;&lt;td&gt;CONDUIT, 3-INCH, FIBERGLASS&lt;/td&gt;&lt;td&gt;LNFT&lt;/td&gt;&lt;td&gt;0&lt;/td&gt;&lt;td&gt;3&lt;/td&gt;&lt;td&gt;N&lt;/td&gt;&lt;td&gt; &lt;/td&gt;&lt;td&gt;&lt;/td&gt;&lt;/tr&gt;</v>
      </c>
      <c r="Q3713" s="106" t="str">
        <f>IF(PayItems[[#This Row],[Date Added / Modified]]&gt;0,TEXT(PayItems[[#This Row],[Date Added / Modified]],"m/d/yyy"),"")</f>
        <v/>
      </c>
    </row>
    <row r="3714" spans="1:17" x14ac:dyDescent="0.2">
      <c r="A3714" s="6" t="s">
        <v>7996</v>
      </c>
      <c r="B3714" s="6" t="s">
        <v>10406</v>
      </c>
      <c r="C3714" s="6" t="s">
        <v>110</v>
      </c>
      <c r="D3714" s="6" t="s">
        <v>10681</v>
      </c>
      <c r="E3714" s="8" t="s">
        <v>63</v>
      </c>
      <c r="F3714" s="8">
        <v>0</v>
      </c>
      <c r="G3714" s="8">
        <v>3</v>
      </c>
      <c r="H3714" s="6" t="s">
        <v>344</v>
      </c>
      <c r="I3714" s="176" t="s">
        <v>11389</v>
      </c>
      <c r="J3714" s="176" t="s">
        <v>11389</v>
      </c>
      <c r="K3714" s="176" t="s">
        <v>11388</v>
      </c>
      <c r="L3714" s="8">
        <v>14</v>
      </c>
      <c r="M3714" s="116"/>
      <c r="P37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&lt;tr&gt;&lt;td&gt;63610-2500&lt;/td&gt;&lt;td&gt;Conduit, 90mm, PVC&lt;/td&gt;&lt;td&gt;m&lt;/td&gt;&lt;td&gt;CONDUIT, 3 1/2-INCH, PVC&lt;/td&gt;&lt;td&gt;LNFT&lt;/td&gt;&lt;td&gt;0&lt;/td&gt;&lt;td&gt;3&lt;/td&gt;&lt;td&gt;N&lt;/td&gt;&lt;td&gt; &lt;/td&gt;&lt;td&gt;&lt;/td&gt;&lt;/tr&gt;</v>
      </c>
      <c r="Q3714" s="106" t="str">
        <f>IF(PayItems[[#This Row],[Date Added / Modified]]&gt;0,TEXT(PayItems[[#This Row],[Date Added / Modified]],"m/d/yyy"),"")</f>
        <v/>
      </c>
    </row>
    <row r="3715" spans="1:17" x14ac:dyDescent="0.2">
      <c r="A3715" s="6" t="s">
        <v>7997</v>
      </c>
      <c r="B3715" s="6" t="s">
        <v>7998</v>
      </c>
      <c r="C3715" s="6" t="s">
        <v>110</v>
      </c>
      <c r="D3715" s="6" t="s">
        <v>7999</v>
      </c>
      <c r="E3715" s="8" t="s">
        <v>63</v>
      </c>
      <c r="F3715" s="8">
        <v>0</v>
      </c>
      <c r="G3715" s="8">
        <v>3</v>
      </c>
      <c r="H3715" s="6" t="s">
        <v>344</v>
      </c>
      <c r="I3715" s="176" t="s">
        <v>11389</v>
      </c>
      <c r="J3715" s="176" t="s">
        <v>11389</v>
      </c>
      <c r="K3715" s="176" t="s">
        <v>11388</v>
      </c>
      <c r="L3715" s="8">
        <v>14</v>
      </c>
      <c r="M3715" s="116"/>
      <c r="P37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&lt;tr&gt;&lt;td&gt;63610-2600&lt;/td&gt;&lt;td&gt;Conduit, 90mm, rigid galvanized steel&lt;/td&gt;&lt;td&gt;m&lt;/td&gt;&lt;td&gt;CONDUIT, 3 1/2-INCH, RIGID GALVANIZED STEEL&lt;/td&gt;&lt;td&gt;LNFT&lt;/td&gt;&lt;td&gt;0&lt;/td&gt;&lt;td&gt;3&lt;/td&gt;&lt;td&gt;N&lt;/td&gt;&lt;td&gt; &lt;/td&gt;&lt;td&gt;&lt;/td&gt;&lt;/tr&gt;</v>
      </c>
      <c r="Q3715" s="106" t="str">
        <f>IF(PayItems[[#This Row],[Date Added / Modified]]&gt;0,TEXT(PayItems[[#This Row],[Date Added / Modified]],"m/d/yyy"),"")</f>
        <v/>
      </c>
    </row>
    <row r="3716" spans="1:17" x14ac:dyDescent="0.2">
      <c r="A3716" s="6" t="s">
        <v>8000</v>
      </c>
      <c r="B3716" s="6" t="s">
        <v>8001</v>
      </c>
      <c r="C3716" s="6" t="s">
        <v>110</v>
      </c>
      <c r="D3716" s="6" t="s">
        <v>8002</v>
      </c>
      <c r="E3716" s="8" t="s">
        <v>63</v>
      </c>
      <c r="F3716" s="8">
        <v>0</v>
      </c>
      <c r="G3716" s="8">
        <v>3</v>
      </c>
      <c r="H3716" s="6" t="s">
        <v>344</v>
      </c>
      <c r="I3716" s="176" t="s">
        <v>11389</v>
      </c>
      <c r="J3716" s="176" t="s">
        <v>11389</v>
      </c>
      <c r="K3716" s="176" t="s">
        <v>11388</v>
      </c>
      <c r="L3716" s="8">
        <v>14</v>
      </c>
      <c r="M3716" s="116"/>
      <c r="P37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&lt;tr&gt;&lt;td&gt;63610-2700&lt;/td&gt;&lt;td&gt;Conduit, 90mm, fiberglass&lt;/td&gt;&lt;td&gt;m&lt;/td&gt;&lt;td&gt;CONDUIT, 3 1/2-INCH, FIBERGLASS&lt;/td&gt;&lt;td&gt;LNFT&lt;/td&gt;&lt;td&gt;0&lt;/td&gt;&lt;td&gt;3&lt;/td&gt;&lt;td&gt;N&lt;/td&gt;&lt;td&gt; &lt;/td&gt;&lt;td&gt;&lt;/td&gt;&lt;/tr&gt;</v>
      </c>
      <c r="Q3716" s="106" t="str">
        <f>IF(PayItems[[#This Row],[Date Added / Modified]]&gt;0,TEXT(PayItems[[#This Row],[Date Added / Modified]],"m/d/yyy"),"")</f>
        <v/>
      </c>
    </row>
    <row r="3717" spans="1:17" x14ac:dyDescent="0.2">
      <c r="A3717" s="6" t="s">
        <v>8003</v>
      </c>
      <c r="B3717" s="6" t="s">
        <v>10407</v>
      </c>
      <c r="C3717" s="6" t="s">
        <v>110</v>
      </c>
      <c r="D3717" s="6" t="s">
        <v>10682</v>
      </c>
      <c r="E3717" s="8" t="s">
        <v>63</v>
      </c>
      <c r="F3717" s="8">
        <v>0</v>
      </c>
      <c r="G3717" s="8">
        <v>3</v>
      </c>
      <c r="H3717" s="6" t="s">
        <v>344</v>
      </c>
      <c r="I3717" s="176" t="s">
        <v>11389</v>
      </c>
      <c r="J3717" s="176" t="s">
        <v>11389</v>
      </c>
      <c r="K3717" s="176" t="s">
        <v>11388</v>
      </c>
      <c r="L3717" s="8">
        <v>14</v>
      </c>
      <c r="M3717" s="116"/>
      <c r="P37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&lt;tr&gt;&lt;td&gt;63610-2800&lt;/td&gt;&lt;td&gt;Conduit, 100mm, PVC&lt;/td&gt;&lt;td&gt;m&lt;/td&gt;&lt;td&gt;CONDUIT, 4-INCH, PVC&lt;/td&gt;&lt;td&gt;LNFT&lt;/td&gt;&lt;td&gt;0&lt;/td&gt;&lt;td&gt;3&lt;/td&gt;&lt;td&gt;N&lt;/td&gt;&lt;td&gt; &lt;/td&gt;&lt;td&gt;&lt;/td&gt;&lt;/tr&gt;</v>
      </c>
      <c r="Q3717" s="106" t="str">
        <f>IF(PayItems[[#This Row],[Date Added / Modified]]&gt;0,TEXT(PayItems[[#This Row],[Date Added / Modified]],"m/d/yyy"),"")</f>
        <v/>
      </c>
    </row>
    <row r="3718" spans="1:17" x14ac:dyDescent="0.2">
      <c r="A3718" s="6" t="s">
        <v>8004</v>
      </c>
      <c r="B3718" s="6" t="s">
        <v>8005</v>
      </c>
      <c r="C3718" s="6" t="s">
        <v>110</v>
      </c>
      <c r="D3718" s="6" t="s">
        <v>8006</v>
      </c>
      <c r="E3718" s="8" t="s">
        <v>63</v>
      </c>
      <c r="F3718" s="8">
        <v>0</v>
      </c>
      <c r="G3718" s="8">
        <v>3</v>
      </c>
      <c r="H3718" s="6" t="s">
        <v>344</v>
      </c>
      <c r="I3718" s="176" t="s">
        <v>11389</v>
      </c>
      <c r="J3718" s="176" t="s">
        <v>11389</v>
      </c>
      <c r="K3718" s="176" t="s">
        <v>11388</v>
      </c>
      <c r="L3718" s="8">
        <v>14</v>
      </c>
      <c r="M3718" s="116"/>
      <c r="P37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&lt;tr&gt;&lt;td&gt;63610-2900&lt;/td&gt;&lt;td&gt;Conduit, 100mm, rigid galvanized steel&lt;/td&gt;&lt;td&gt;m&lt;/td&gt;&lt;td&gt;CONDUIT, 4-INCH, RIGID GALVANIZED STEEL&lt;/td&gt;&lt;td&gt;LNFT&lt;/td&gt;&lt;td&gt;0&lt;/td&gt;&lt;td&gt;3&lt;/td&gt;&lt;td&gt;N&lt;/td&gt;&lt;td&gt; &lt;/td&gt;&lt;td&gt;&lt;/td&gt;&lt;/tr&gt;</v>
      </c>
      <c r="Q3718" s="106" t="str">
        <f>IF(PayItems[[#This Row],[Date Added / Modified]]&gt;0,TEXT(PayItems[[#This Row],[Date Added / Modified]],"m/d/yyy"),"")</f>
        <v/>
      </c>
    </row>
    <row r="3719" spans="1:17" x14ac:dyDescent="0.2">
      <c r="A3719" s="6" t="s">
        <v>8007</v>
      </c>
      <c r="B3719" s="6" t="s">
        <v>10408</v>
      </c>
      <c r="C3719" s="6" t="s">
        <v>110</v>
      </c>
      <c r="D3719" s="6" t="s">
        <v>10683</v>
      </c>
      <c r="E3719" s="8" t="s">
        <v>63</v>
      </c>
      <c r="F3719" s="8">
        <v>0</v>
      </c>
      <c r="G3719" s="8">
        <v>3</v>
      </c>
      <c r="H3719" s="6" t="s">
        <v>344</v>
      </c>
      <c r="I3719" s="176" t="s">
        <v>11389</v>
      </c>
      <c r="J3719" s="176" t="s">
        <v>11389</v>
      </c>
      <c r="K3719" s="176" t="s">
        <v>11388</v>
      </c>
      <c r="L3719" s="8">
        <v>14</v>
      </c>
      <c r="M3719" s="116"/>
      <c r="P37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&lt;tr&gt;&lt;td&gt;63610-3000&lt;/td&gt;&lt;td&gt;Conduit, 100mm, fiberglass&lt;/td&gt;&lt;td&gt;m&lt;/td&gt;&lt;td&gt;CONDUIT, 4-INCH, FIBERGLASS&lt;/td&gt;&lt;td&gt;LNFT&lt;/td&gt;&lt;td&gt;0&lt;/td&gt;&lt;td&gt;3&lt;/td&gt;&lt;td&gt;N&lt;/td&gt;&lt;td&gt; &lt;/td&gt;&lt;td&gt;&lt;/td&gt;&lt;/tr&gt;</v>
      </c>
      <c r="Q3719" s="106" t="str">
        <f>IF(PayItems[[#This Row],[Date Added / Modified]]&gt;0,TEXT(PayItems[[#This Row],[Date Added / Modified]],"m/d/yyy"),"")</f>
        <v/>
      </c>
    </row>
    <row r="3720" spans="1:17" x14ac:dyDescent="0.2">
      <c r="A3720" s="6" t="s">
        <v>8008</v>
      </c>
      <c r="B3720" s="6" t="s">
        <v>8009</v>
      </c>
      <c r="C3720" s="6" t="s">
        <v>110</v>
      </c>
      <c r="D3720" s="6" t="s">
        <v>8010</v>
      </c>
      <c r="E3720" s="8" t="s">
        <v>63</v>
      </c>
      <c r="F3720" s="8">
        <v>0</v>
      </c>
      <c r="G3720" s="8">
        <v>3</v>
      </c>
      <c r="H3720" s="6" t="s">
        <v>344</v>
      </c>
      <c r="I3720" s="176" t="s">
        <v>11389</v>
      </c>
      <c r="J3720" s="176" t="s">
        <v>11389</v>
      </c>
      <c r="K3720" s="176" t="s">
        <v>11388</v>
      </c>
      <c r="L3720" s="8">
        <v>14</v>
      </c>
      <c r="M3720" s="116"/>
      <c r="P37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&lt;tr&gt;&lt;td&gt;63610-3010&lt;/td&gt;&lt;td&gt;Conduit, 100mm, HDPE&lt;/td&gt;&lt;td&gt;m&lt;/td&gt;&lt;td&gt;CONDUIT, 4-INCH, HDPE&lt;/td&gt;&lt;td&gt;LNFT&lt;/td&gt;&lt;td&gt;0&lt;/td&gt;&lt;td&gt;3&lt;/td&gt;&lt;td&gt;N&lt;/td&gt;&lt;td&gt; &lt;/td&gt;&lt;td&gt;&lt;/td&gt;&lt;/tr&gt;</v>
      </c>
      <c r="Q3720" s="106" t="str">
        <f>IF(PayItems[[#This Row],[Date Added / Modified]]&gt;0,TEXT(PayItems[[#This Row],[Date Added / Modified]],"m/d/yyy"),"")</f>
        <v/>
      </c>
    </row>
    <row r="3721" spans="1:17" x14ac:dyDescent="0.2">
      <c r="A3721" s="6" t="s">
        <v>8011</v>
      </c>
      <c r="B3721" s="6" t="s">
        <v>10409</v>
      </c>
      <c r="C3721" s="6" t="s">
        <v>110</v>
      </c>
      <c r="D3721" s="6" t="s">
        <v>10684</v>
      </c>
      <c r="E3721" s="8" t="s">
        <v>63</v>
      </c>
      <c r="F3721" s="8">
        <v>0</v>
      </c>
      <c r="G3721" s="8">
        <v>3</v>
      </c>
      <c r="H3721" s="6" t="s">
        <v>344</v>
      </c>
      <c r="I3721" s="176" t="s">
        <v>11389</v>
      </c>
      <c r="J3721" s="176" t="s">
        <v>11389</v>
      </c>
      <c r="K3721" s="176" t="s">
        <v>11388</v>
      </c>
      <c r="L3721" s="8">
        <v>14</v>
      </c>
      <c r="M3721" s="116"/>
      <c r="P372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&lt;tr&gt;&lt;td&gt;63610-3100&lt;/td&gt;&lt;td&gt;Conduit, 125mm, PVC&lt;/td&gt;&lt;td&gt;m&lt;/td&gt;&lt;td&gt;CONDUIT, 5-INCH, PVC&lt;/td&gt;&lt;td&gt;LNFT&lt;/td&gt;&lt;td&gt;0&lt;/td&gt;&lt;td&gt;3&lt;/td&gt;&lt;td&gt;N&lt;/td&gt;&lt;td&gt; &lt;/td&gt;&lt;td&gt;&lt;/td&gt;&lt;/tr&gt;</v>
      </c>
      <c r="Q3721" s="106" t="str">
        <f>IF(PayItems[[#This Row],[Date Added / Modified]]&gt;0,TEXT(PayItems[[#This Row],[Date Added / Modified]],"m/d/yyy"),"")</f>
        <v/>
      </c>
    </row>
    <row r="3722" spans="1:17" x14ac:dyDescent="0.2">
      <c r="A3722" s="6" t="s">
        <v>8012</v>
      </c>
      <c r="B3722" s="6" t="s">
        <v>10410</v>
      </c>
      <c r="C3722" s="6" t="s">
        <v>110</v>
      </c>
      <c r="D3722" s="6" t="s">
        <v>10685</v>
      </c>
      <c r="E3722" s="8" t="s">
        <v>63</v>
      </c>
      <c r="F3722" s="8">
        <v>0</v>
      </c>
      <c r="G3722" s="8">
        <v>3</v>
      </c>
      <c r="H3722" s="6" t="s">
        <v>344</v>
      </c>
      <c r="I3722" s="176" t="s">
        <v>11389</v>
      </c>
      <c r="J3722" s="176" t="s">
        <v>11389</v>
      </c>
      <c r="K3722" s="176" t="s">
        <v>11388</v>
      </c>
      <c r="L3722" s="8">
        <v>14</v>
      </c>
      <c r="M3722" s="116"/>
      <c r="P37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&lt;tr&gt;&lt;td&gt;63610-3200&lt;/td&gt;&lt;td&gt;Conduit, 150mm, PVC&lt;/td&gt;&lt;td&gt;m&lt;/td&gt;&lt;td&gt;CONDUIT, 6-INCH, PVC&lt;/td&gt;&lt;td&gt;LNFT&lt;/td&gt;&lt;td&gt;0&lt;/td&gt;&lt;td&gt;3&lt;/td&gt;&lt;td&gt;N&lt;/td&gt;&lt;td&gt; &lt;/td&gt;&lt;td&gt;&lt;/td&gt;&lt;/tr&gt;</v>
      </c>
      <c r="Q3722" s="106" t="str">
        <f>IF(PayItems[[#This Row],[Date Added / Modified]]&gt;0,TEXT(PayItems[[#This Row],[Date Added / Modified]],"m/d/yyy"),"")</f>
        <v/>
      </c>
    </row>
    <row r="3723" spans="1:17" x14ac:dyDescent="0.2">
      <c r="A3723" s="6" t="s">
        <v>8013</v>
      </c>
      <c r="B3723" s="6" t="s">
        <v>8014</v>
      </c>
      <c r="C3723" s="6" t="s">
        <v>110</v>
      </c>
      <c r="D3723" s="6" t="s">
        <v>8015</v>
      </c>
      <c r="E3723" s="8" t="s">
        <v>63</v>
      </c>
      <c r="F3723" s="8">
        <v>0</v>
      </c>
      <c r="G3723" s="8">
        <v>3</v>
      </c>
      <c r="H3723" s="6" t="s">
        <v>344</v>
      </c>
      <c r="I3723" s="176" t="s">
        <v>11389</v>
      </c>
      <c r="J3723" s="176" t="s">
        <v>11389</v>
      </c>
      <c r="K3723" s="176" t="s">
        <v>11388</v>
      </c>
      <c r="L3723" s="8">
        <v>14</v>
      </c>
      <c r="M3723" s="116"/>
      <c r="P37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&lt;tr&gt;&lt;td&gt;63610-3300&lt;/td&gt;&lt;td&gt;Conduit, 150mm, rigid galvanized steel&lt;/td&gt;&lt;td&gt;m&lt;/td&gt;&lt;td&gt;CONDUIT, 6-INCH, RIGID GALVANIZED STEEL&lt;/td&gt;&lt;td&gt;LNFT&lt;/td&gt;&lt;td&gt;0&lt;/td&gt;&lt;td&gt;3&lt;/td&gt;&lt;td&gt;N&lt;/td&gt;&lt;td&gt; &lt;/td&gt;&lt;td&gt;&lt;/td&gt;&lt;/tr&gt;</v>
      </c>
      <c r="Q3723" s="106" t="str">
        <f>IF(PayItems[[#This Row],[Date Added / Modified]]&gt;0,TEXT(PayItems[[#This Row],[Date Added / Modified]],"m/d/yyy"),"")</f>
        <v/>
      </c>
    </row>
    <row r="3724" spans="1:17" x14ac:dyDescent="0.2">
      <c r="A3724" s="6" t="s">
        <v>8016</v>
      </c>
      <c r="B3724" s="6" t="s">
        <v>10411</v>
      </c>
      <c r="C3724" s="6" t="s">
        <v>110</v>
      </c>
      <c r="D3724" s="6" t="s">
        <v>10686</v>
      </c>
      <c r="E3724" s="8" t="s">
        <v>63</v>
      </c>
      <c r="F3724" s="8">
        <v>0</v>
      </c>
      <c r="G3724" s="8">
        <v>3</v>
      </c>
      <c r="H3724" s="6" t="s">
        <v>344</v>
      </c>
      <c r="I3724" s="176" t="s">
        <v>11389</v>
      </c>
      <c r="J3724" s="176" t="s">
        <v>11389</v>
      </c>
      <c r="K3724" s="176" t="s">
        <v>11388</v>
      </c>
      <c r="L3724" s="8">
        <v>14</v>
      </c>
      <c r="M3724" s="116"/>
      <c r="P37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&lt;tr&gt;&lt;td&gt;63610-3400&lt;/td&gt;&lt;td&gt;Conduit, 150mm, fiberglass&lt;/td&gt;&lt;td&gt;m&lt;/td&gt;&lt;td&gt;CONDUIT, 6-INCH, FIBERGLASS&lt;/td&gt;&lt;td&gt;LNFT&lt;/td&gt;&lt;td&gt;0&lt;/td&gt;&lt;td&gt;3&lt;/td&gt;&lt;td&gt;N&lt;/td&gt;&lt;td&gt; &lt;/td&gt;&lt;td&gt;&lt;/td&gt;&lt;/tr&gt;</v>
      </c>
      <c r="Q3724" s="106" t="str">
        <f>IF(PayItems[[#This Row],[Date Added / Modified]]&gt;0,TEXT(PayItems[[#This Row],[Date Added / Modified]],"m/d/yyy"),"")</f>
        <v/>
      </c>
    </row>
    <row r="3725" spans="1:17" x14ac:dyDescent="0.2">
      <c r="A3725" s="6" t="s">
        <v>8455</v>
      </c>
      <c r="B3725" s="6" t="s">
        <v>8017</v>
      </c>
      <c r="C3725" s="6" t="s">
        <v>110</v>
      </c>
      <c r="D3725" s="6" t="s">
        <v>8018</v>
      </c>
      <c r="E3725" s="8" t="s">
        <v>63</v>
      </c>
      <c r="F3725" s="8">
        <v>0</v>
      </c>
      <c r="G3725" s="8">
        <v>3</v>
      </c>
      <c r="H3725" s="6" t="s">
        <v>344</v>
      </c>
      <c r="I3725" s="176" t="s">
        <v>11389</v>
      </c>
      <c r="J3725" s="176" t="s">
        <v>11389</v>
      </c>
      <c r="K3725" s="176" t="s">
        <v>11388</v>
      </c>
      <c r="L3725" s="8">
        <v>14</v>
      </c>
      <c r="M3725" s="116"/>
      <c r="P37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&lt;tr&gt;&lt;td&gt;63610-3410&lt;/td&gt;&lt;td&gt;Conduit, 150mm, HDPE&lt;/td&gt;&lt;td&gt;m&lt;/td&gt;&lt;td&gt;CONDUIT, 6-INCH, HDPE&lt;/td&gt;&lt;td&gt;LNFT&lt;/td&gt;&lt;td&gt;0&lt;/td&gt;&lt;td&gt;3&lt;/td&gt;&lt;td&gt;N&lt;/td&gt;&lt;td&gt; &lt;/td&gt;&lt;td&gt;&lt;/td&gt;&lt;/tr&gt;</v>
      </c>
      <c r="Q3725" s="106" t="str">
        <f>IF(PayItems[[#This Row],[Date Added / Modified]]&gt;0,TEXT(PayItems[[#This Row],[Date Added / Modified]],"m/d/yyy"),"")</f>
        <v/>
      </c>
    </row>
    <row r="3726" spans="1:17" x14ac:dyDescent="0.2">
      <c r="A3726" s="6" t="s">
        <v>8019</v>
      </c>
      <c r="B3726" s="6" t="s">
        <v>10412</v>
      </c>
      <c r="C3726" s="6" t="s">
        <v>110</v>
      </c>
      <c r="D3726" s="6" t="s">
        <v>10687</v>
      </c>
      <c r="E3726" s="8" t="s">
        <v>63</v>
      </c>
      <c r="F3726" s="8">
        <v>0</v>
      </c>
      <c r="G3726" s="8">
        <v>3</v>
      </c>
      <c r="H3726" s="6" t="s">
        <v>344</v>
      </c>
      <c r="I3726" s="176" t="s">
        <v>11389</v>
      </c>
      <c r="J3726" s="176" t="s">
        <v>11389</v>
      </c>
      <c r="K3726" s="176" t="s">
        <v>11388</v>
      </c>
      <c r="L3726" s="8">
        <v>14</v>
      </c>
      <c r="M3726" s="116"/>
      <c r="P37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&lt;tr&gt;&lt;td&gt;63610-3500&lt;/td&gt;&lt;td&gt;Conduit, 200mm, PVC&lt;/td&gt;&lt;td&gt;m&lt;/td&gt;&lt;td&gt;CONDUIT, 8-INCH, PVC&lt;/td&gt;&lt;td&gt;LNFT&lt;/td&gt;&lt;td&gt;0&lt;/td&gt;&lt;td&gt;3&lt;/td&gt;&lt;td&gt;N&lt;/td&gt;&lt;td&gt; &lt;/td&gt;&lt;td&gt;&lt;/td&gt;&lt;/tr&gt;</v>
      </c>
      <c r="Q3726" s="106" t="str">
        <f>IF(PayItems[[#This Row],[Date Added / Modified]]&gt;0,TEXT(PayItems[[#This Row],[Date Added / Modified]],"m/d/yyy"),"")</f>
        <v/>
      </c>
    </row>
    <row r="3727" spans="1:17" x14ac:dyDescent="0.2">
      <c r="A3727" s="6" t="s">
        <v>8020</v>
      </c>
      <c r="B3727" s="6" t="s">
        <v>8021</v>
      </c>
      <c r="C3727" s="6" t="s">
        <v>110</v>
      </c>
      <c r="D3727" s="6" t="s">
        <v>8022</v>
      </c>
      <c r="E3727" s="8" t="s">
        <v>63</v>
      </c>
      <c r="F3727" s="8">
        <v>0</v>
      </c>
      <c r="G3727" s="8">
        <v>3</v>
      </c>
      <c r="H3727" s="6" t="s">
        <v>344</v>
      </c>
      <c r="I3727" s="176" t="s">
        <v>11389</v>
      </c>
      <c r="J3727" s="176" t="s">
        <v>11389</v>
      </c>
      <c r="K3727" s="176" t="s">
        <v>11388</v>
      </c>
      <c r="L3727" s="8">
        <v>14</v>
      </c>
      <c r="M3727" s="116"/>
      <c r="P37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&lt;tr&gt;&lt;td&gt;63610-3600&lt;/td&gt;&lt;td&gt;Conduit, 200mm, rigid galvanized steel&lt;/td&gt;&lt;td&gt;m&lt;/td&gt;&lt;td&gt;CONDUIT, 8-INCH, RIGID GALVANIZED STEEL&lt;/td&gt;&lt;td&gt;LNFT&lt;/td&gt;&lt;td&gt;0&lt;/td&gt;&lt;td&gt;3&lt;/td&gt;&lt;td&gt;N&lt;/td&gt;&lt;td&gt; &lt;/td&gt;&lt;td&gt;&lt;/td&gt;&lt;/tr&gt;</v>
      </c>
      <c r="Q3727" s="106" t="str">
        <f>IF(PayItems[[#This Row],[Date Added / Modified]]&gt;0,TEXT(PayItems[[#This Row],[Date Added / Modified]],"m/d/yyy"),"")</f>
        <v/>
      </c>
    </row>
    <row r="3728" spans="1:17" x14ac:dyDescent="0.2">
      <c r="A3728" s="6" t="s">
        <v>8023</v>
      </c>
      <c r="B3728" s="6" t="s">
        <v>10413</v>
      </c>
      <c r="C3728" s="6" t="s">
        <v>110</v>
      </c>
      <c r="D3728" s="6" t="s">
        <v>10688</v>
      </c>
      <c r="E3728" s="8" t="s">
        <v>63</v>
      </c>
      <c r="F3728" s="8">
        <v>0</v>
      </c>
      <c r="G3728" s="8">
        <v>3</v>
      </c>
      <c r="H3728" s="6" t="s">
        <v>344</v>
      </c>
      <c r="I3728" s="176" t="s">
        <v>11389</v>
      </c>
      <c r="J3728" s="176" t="s">
        <v>11389</v>
      </c>
      <c r="K3728" s="176" t="s">
        <v>11388</v>
      </c>
      <c r="L3728" s="8">
        <v>14</v>
      </c>
      <c r="M3728" s="116"/>
      <c r="P37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&lt;tr&gt;&lt;td&gt;63610-3700&lt;/td&gt;&lt;td&gt;Conduit, 200mm, fiberglass&lt;/td&gt;&lt;td&gt;m&lt;/td&gt;&lt;td&gt;CONDUIT, 8-INCH, FIBERGLASS&lt;/td&gt;&lt;td&gt;LNFT&lt;/td&gt;&lt;td&gt;0&lt;/td&gt;&lt;td&gt;3&lt;/td&gt;&lt;td&gt;N&lt;/td&gt;&lt;td&gt; &lt;/td&gt;&lt;td&gt;&lt;/td&gt;&lt;/tr&gt;</v>
      </c>
      <c r="Q3728" s="106" t="str">
        <f>IF(PayItems[[#This Row],[Date Added / Modified]]&gt;0,TEXT(PayItems[[#This Row],[Date Added / Modified]],"m/d/yyy"),"")</f>
        <v/>
      </c>
    </row>
    <row r="3729" spans="1:17" x14ac:dyDescent="0.2">
      <c r="A3729" s="6" t="s">
        <v>8024</v>
      </c>
      <c r="B3729" s="6" t="s">
        <v>10414</v>
      </c>
      <c r="C3729" s="6" t="s">
        <v>110</v>
      </c>
      <c r="D3729" s="6" t="s">
        <v>10689</v>
      </c>
      <c r="E3729" s="8" t="s">
        <v>63</v>
      </c>
      <c r="F3729" s="8">
        <v>0</v>
      </c>
      <c r="G3729" s="8">
        <v>3</v>
      </c>
      <c r="H3729" s="6" t="s">
        <v>344</v>
      </c>
      <c r="I3729" s="176" t="s">
        <v>11389</v>
      </c>
      <c r="J3729" s="176" t="s">
        <v>11389</v>
      </c>
      <c r="K3729" s="176" t="s">
        <v>11388</v>
      </c>
      <c r="L3729" s="8">
        <v>14</v>
      </c>
      <c r="M3729" s="116"/>
      <c r="P37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&lt;tr&gt;&lt;td&gt;63610-3800&lt;/td&gt;&lt;td&gt;Conduit, 250mm, PVC&lt;/td&gt;&lt;td&gt;m&lt;/td&gt;&lt;td&gt;CONDUIT, 10-INCH, PVC&lt;/td&gt;&lt;td&gt;LNFT&lt;/td&gt;&lt;td&gt;0&lt;/td&gt;&lt;td&gt;3&lt;/td&gt;&lt;td&gt;N&lt;/td&gt;&lt;td&gt; &lt;/td&gt;&lt;td&gt;&lt;/td&gt;&lt;/tr&gt;</v>
      </c>
      <c r="Q3729" s="106" t="str">
        <f>IF(PayItems[[#This Row],[Date Added / Modified]]&gt;0,TEXT(PayItems[[#This Row],[Date Added / Modified]],"m/d/yyy"),"")</f>
        <v/>
      </c>
    </row>
    <row r="3730" spans="1:17" x14ac:dyDescent="0.2">
      <c r="A3730" s="6" t="s">
        <v>8025</v>
      </c>
      <c r="B3730" s="6" t="s">
        <v>8026</v>
      </c>
      <c r="C3730" s="6" t="s">
        <v>110</v>
      </c>
      <c r="D3730" s="6" t="s">
        <v>8027</v>
      </c>
      <c r="E3730" s="8" t="s">
        <v>63</v>
      </c>
      <c r="F3730" s="8">
        <v>0</v>
      </c>
      <c r="G3730" s="8">
        <v>3</v>
      </c>
      <c r="H3730" s="6" t="s">
        <v>344</v>
      </c>
      <c r="I3730" s="176" t="s">
        <v>11389</v>
      </c>
      <c r="J3730" s="176" t="s">
        <v>11389</v>
      </c>
      <c r="K3730" s="176" t="s">
        <v>11388</v>
      </c>
      <c r="L3730" s="8">
        <v>14</v>
      </c>
      <c r="M3730" s="116"/>
      <c r="P37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&lt;tr&gt;&lt;td&gt;63610-3900&lt;/td&gt;&lt;td&gt;Conduit, 250mm, rigid galvanized steel&lt;/td&gt;&lt;td&gt;m&lt;/td&gt;&lt;td&gt;CONDUIT, 10-INCH, RIGID GALVANIZED STEEL&lt;/td&gt;&lt;td&gt;LNFT&lt;/td&gt;&lt;td&gt;0&lt;/td&gt;&lt;td&gt;3&lt;/td&gt;&lt;td&gt;N&lt;/td&gt;&lt;td&gt; &lt;/td&gt;&lt;td&gt;&lt;/td&gt;&lt;/tr&gt;</v>
      </c>
      <c r="Q3730" s="106" t="str">
        <f>IF(PayItems[[#This Row],[Date Added / Modified]]&gt;0,TEXT(PayItems[[#This Row],[Date Added / Modified]],"m/d/yyy"),"")</f>
        <v/>
      </c>
    </row>
    <row r="3731" spans="1:17" x14ac:dyDescent="0.2">
      <c r="A3731" s="6" t="s">
        <v>8028</v>
      </c>
      <c r="B3731" s="6" t="s">
        <v>10415</v>
      </c>
      <c r="C3731" s="6" t="s">
        <v>110</v>
      </c>
      <c r="D3731" s="6" t="s">
        <v>10690</v>
      </c>
      <c r="E3731" s="8" t="s">
        <v>63</v>
      </c>
      <c r="F3731" s="8">
        <v>0</v>
      </c>
      <c r="G3731" s="8">
        <v>3</v>
      </c>
      <c r="H3731" s="6" t="s">
        <v>344</v>
      </c>
      <c r="I3731" s="176" t="s">
        <v>11389</v>
      </c>
      <c r="J3731" s="176" t="s">
        <v>11389</v>
      </c>
      <c r="K3731" s="176" t="s">
        <v>11388</v>
      </c>
      <c r="L3731" s="8">
        <v>14</v>
      </c>
      <c r="M3731" s="116"/>
      <c r="P37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&lt;tr&gt;&lt;td&gt;63610-4000&lt;/td&gt;&lt;td&gt;Conduit, 250mm, fiberglass&lt;/td&gt;&lt;td&gt;m&lt;/td&gt;&lt;td&gt;CONDUIT, 10-INCH, FIBERGLASS&lt;/td&gt;&lt;td&gt;LNFT&lt;/td&gt;&lt;td&gt;0&lt;/td&gt;&lt;td&gt;3&lt;/td&gt;&lt;td&gt;N&lt;/td&gt;&lt;td&gt; &lt;/td&gt;&lt;td&gt;&lt;/td&gt;&lt;/tr&gt;</v>
      </c>
      <c r="Q3731" s="106" t="str">
        <f>IF(PayItems[[#This Row],[Date Added / Modified]]&gt;0,TEXT(PayItems[[#This Row],[Date Added / Modified]],"m/d/yyy"),"")</f>
        <v/>
      </c>
    </row>
    <row r="3732" spans="1:17" x14ac:dyDescent="0.2">
      <c r="A3732" s="6" t="s">
        <v>8029</v>
      </c>
      <c r="B3732" s="6" t="s">
        <v>10416</v>
      </c>
      <c r="C3732" s="6" t="s">
        <v>110</v>
      </c>
      <c r="D3732" s="6" t="s">
        <v>10691</v>
      </c>
      <c r="E3732" s="8" t="s">
        <v>63</v>
      </c>
      <c r="F3732" s="8">
        <v>0</v>
      </c>
      <c r="G3732" s="8">
        <v>3</v>
      </c>
      <c r="H3732" s="6" t="s">
        <v>344</v>
      </c>
      <c r="I3732" s="176" t="s">
        <v>11389</v>
      </c>
      <c r="J3732" s="176" t="s">
        <v>11389</v>
      </c>
      <c r="K3732" s="176" t="s">
        <v>11388</v>
      </c>
      <c r="L3732" s="8">
        <v>14</v>
      </c>
      <c r="M3732" s="116"/>
      <c r="P37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&lt;tr&gt;&lt;td&gt;63610-4100&lt;/td&gt;&lt;td&gt;Conduit, 300mm, PVC&lt;/td&gt;&lt;td&gt;m&lt;/td&gt;&lt;td&gt;CONDUIT, 12-INCH, PVC&lt;/td&gt;&lt;td&gt;LNFT&lt;/td&gt;&lt;td&gt;0&lt;/td&gt;&lt;td&gt;3&lt;/td&gt;&lt;td&gt;N&lt;/td&gt;&lt;td&gt; &lt;/td&gt;&lt;td&gt;&lt;/td&gt;&lt;/tr&gt;</v>
      </c>
      <c r="Q3732" s="106" t="str">
        <f>IF(PayItems[[#This Row],[Date Added / Modified]]&gt;0,TEXT(PayItems[[#This Row],[Date Added / Modified]],"m/d/yyy"),"")</f>
        <v/>
      </c>
    </row>
    <row r="3733" spans="1:17" x14ac:dyDescent="0.2">
      <c r="A3733" s="6" t="s">
        <v>8030</v>
      </c>
      <c r="B3733" s="6" t="s">
        <v>8031</v>
      </c>
      <c r="C3733" s="6" t="s">
        <v>110</v>
      </c>
      <c r="D3733" s="6" t="s">
        <v>8032</v>
      </c>
      <c r="E3733" s="8" t="s">
        <v>63</v>
      </c>
      <c r="F3733" s="8">
        <v>0</v>
      </c>
      <c r="G3733" s="8">
        <v>3</v>
      </c>
      <c r="H3733" s="6" t="s">
        <v>344</v>
      </c>
      <c r="I3733" s="176" t="s">
        <v>11389</v>
      </c>
      <c r="J3733" s="176" t="s">
        <v>11389</v>
      </c>
      <c r="K3733" s="176" t="s">
        <v>11388</v>
      </c>
      <c r="L3733" s="8">
        <v>14</v>
      </c>
      <c r="M3733" s="116"/>
      <c r="P37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&lt;tr&gt;&lt;td&gt;63610-4200&lt;/td&gt;&lt;td&gt;Conduit, 300mm, rigid galvanized steel&lt;/td&gt;&lt;td&gt;m&lt;/td&gt;&lt;td&gt;CONDUIT, 12-INCH, RIGID GALVANIZED STEEL&lt;/td&gt;&lt;td&gt;LNFT&lt;/td&gt;&lt;td&gt;0&lt;/td&gt;&lt;td&gt;3&lt;/td&gt;&lt;td&gt;N&lt;/td&gt;&lt;td&gt; &lt;/td&gt;&lt;td&gt;&lt;/td&gt;&lt;/tr&gt;</v>
      </c>
      <c r="Q3733" s="106" t="str">
        <f>IF(PayItems[[#This Row],[Date Added / Modified]]&gt;0,TEXT(PayItems[[#This Row],[Date Added / Modified]],"m/d/yyy"),"")</f>
        <v/>
      </c>
    </row>
    <row r="3734" spans="1:17" x14ac:dyDescent="0.2">
      <c r="A3734" s="6" t="s">
        <v>8033</v>
      </c>
      <c r="B3734" s="6" t="s">
        <v>10417</v>
      </c>
      <c r="C3734" s="6" t="s">
        <v>110</v>
      </c>
      <c r="D3734" s="6" t="s">
        <v>10692</v>
      </c>
      <c r="E3734" s="8" t="s">
        <v>63</v>
      </c>
      <c r="F3734" s="8">
        <v>0</v>
      </c>
      <c r="G3734" s="8">
        <v>3</v>
      </c>
      <c r="H3734" s="6" t="s">
        <v>344</v>
      </c>
      <c r="I3734" s="176" t="s">
        <v>11389</v>
      </c>
      <c r="J3734" s="176" t="s">
        <v>11389</v>
      </c>
      <c r="K3734" s="176" t="s">
        <v>11388</v>
      </c>
      <c r="L3734" s="8">
        <v>14</v>
      </c>
      <c r="M3734" s="116"/>
      <c r="P37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&lt;tr&gt;&lt;td&gt;63610-4300&lt;/td&gt;&lt;td&gt;Conduit, 300mm, fiberglass&lt;/td&gt;&lt;td&gt;m&lt;/td&gt;&lt;td&gt;CONDUIT, 12-INCH, FIBERGLASS&lt;/td&gt;&lt;td&gt;LNFT&lt;/td&gt;&lt;td&gt;0&lt;/td&gt;&lt;td&gt;3&lt;/td&gt;&lt;td&gt;N&lt;/td&gt;&lt;td&gt; &lt;/td&gt;&lt;td&gt;&lt;/td&gt;&lt;/tr&gt;</v>
      </c>
      <c r="Q3734" s="106" t="str">
        <f>IF(PayItems[[#This Row],[Date Added / Modified]]&gt;0,TEXT(PayItems[[#This Row],[Date Added / Modified]],"m/d/yyy"),"")</f>
        <v/>
      </c>
    </row>
    <row r="3735" spans="1:17" x14ac:dyDescent="0.2">
      <c r="A3735" s="6" t="s">
        <v>8034</v>
      </c>
      <c r="B3735" s="6" t="s">
        <v>8035</v>
      </c>
      <c r="C3735" s="6" t="s">
        <v>110</v>
      </c>
      <c r="D3735" s="6" t="s">
        <v>8036</v>
      </c>
      <c r="E3735" s="8" t="s">
        <v>63</v>
      </c>
      <c r="F3735" s="8">
        <v>0</v>
      </c>
      <c r="G3735" s="8">
        <v>3</v>
      </c>
      <c r="H3735" s="6" t="s">
        <v>344</v>
      </c>
      <c r="I3735" s="176" t="s">
        <v>11389</v>
      </c>
      <c r="J3735" s="176" t="s">
        <v>11389</v>
      </c>
      <c r="K3735" s="176" t="s">
        <v>11388</v>
      </c>
      <c r="L3735" s="8">
        <v>14</v>
      </c>
      <c r="M3735" s="116"/>
      <c r="P37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&lt;tr&gt;&lt;td&gt;63610-4310&lt;/td&gt;&lt;td&gt;Conduit, 300mm, HDPE&lt;/td&gt;&lt;td&gt;m&lt;/td&gt;&lt;td&gt;CONDUIT, 12-INCH, HDPE&lt;/td&gt;&lt;td&gt;LNFT&lt;/td&gt;&lt;td&gt;0&lt;/td&gt;&lt;td&gt;3&lt;/td&gt;&lt;td&gt;N&lt;/td&gt;&lt;td&gt; &lt;/td&gt;&lt;td&gt;&lt;/td&gt;&lt;/tr&gt;</v>
      </c>
      <c r="Q3735" s="106" t="str">
        <f>IF(PayItems[[#This Row],[Date Added / Modified]]&gt;0,TEXT(PayItems[[#This Row],[Date Added / Modified]],"m/d/yyy"),"")</f>
        <v/>
      </c>
    </row>
    <row r="3736" spans="1:17" s="183" customFormat="1" x14ac:dyDescent="0.2">
      <c r="A3736" s="88" t="s">
        <v>11474</v>
      </c>
      <c r="B3736" s="104" t="s">
        <v>11475</v>
      </c>
      <c r="C3736" s="88" t="s">
        <v>110</v>
      </c>
      <c r="D3736" s="104" t="s">
        <v>11476</v>
      </c>
      <c r="E3736" s="104" t="s">
        <v>63</v>
      </c>
      <c r="F3736" s="104">
        <v>0</v>
      </c>
      <c r="G3736" s="104">
        <v>3</v>
      </c>
      <c r="H3736" s="88" t="s">
        <v>344</v>
      </c>
      <c r="I3736" s="176" t="s">
        <v>11389</v>
      </c>
      <c r="J3736" s="176" t="s">
        <v>11389</v>
      </c>
      <c r="K3736" s="176" t="s">
        <v>11388</v>
      </c>
      <c r="L3736" s="104">
        <v>14</v>
      </c>
      <c r="M3736" s="116">
        <v>45665</v>
      </c>
      <c r="N3736" s="88" t="s">
        <v>9977</v>
      </c>
      <c r="O3736" s="88"/>
      <c r="P3736" s="42"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&lt;tr&gt;&lt;td&gt;63611-0000&lt;/td&gt;&lt;td&gt;Wire, electrical conductors&lt;/td&gt;&lt;td&gt;m&lt;/td&gt;&lt;td&gt;WIRE, ELECTRICAL CONDUCTORS&lt;/td&gt;&lt;td&gt;LNFT&lt;/td&gt;&lt;td&gt;0&lt;/td&gt;&lt;td&gt;3&lt;/td&gt;&lt;td&gt;N&lt;/td&gt;&lt;td&gt;1/8/2025&lt;/td&gt;&lt;td&gt;&lt;/td&gt;&lt;/tr&gt;</v>
      </c>
      <c r="Q3736" s="106" t="str">
        <f>IF(PayItems[[#This Row],[Date Added / Modified]]&gt;0,TEXT(PayItems[[#This Row],[Date Added / Modified]],"m/d/yyy"),"")</f>
        <v>1/8/2025</v>
      </c>
    </row>
    <row r="3737" spans="1:17" x14ac:dyDescent="0.2">
      <c r="A3737" s="6" t="s">
        <v>8037</v>
      </c>
      <c r="B3737" s="8" t="s">
        <v>8038</v>
      </c>
      <c r="C3737" s="6" t="s">
        <v>110</v>
      </c>
      <c r="D3737" s="8" t="s">
        <v>8039</v>
      </c>
      <c r="E3737" s="8" t="s">
        <v>63</v>
      </c>
      <c r="F3737" s="8">
        <v>0</v>
      </c>
      <c r="G3737" s="8">
        <v>3</v>
      </c>
      <c r="H3737" s="6" t="s">
        <v>344</v>
      </c>
      <c r="I3737" s="176" t="s">
        <v>11389</v>
      </c>
      <c r="J3737" s="176" t="s">
        <v>11389</v>
      </c>
      <c r="K3737" s="176" t="s">
        <v>11388</v>
      </c>
      <c r="L3737" s="8">
        <v>14</v>
      </c>
      <c r="M3737" s="116"/>
      <c r="P37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&lt;tr&gt;&lt;td&gt;63611-0100&lt;/td&gt;&lt;td&gt;Wire, electrical conductors, 14 awg&lt;/td&gt;&lt;td&gt;m&lt;/td&gt;&lt;td&gt;WIRE, ELECTRICAL CONDUCTORS, 14 AWG&lt;/td&gt;&lt;td&gt;LNFT&lt;/td&gt;&lt;td&gt;0&lt;/td&gt;&lt;td&gt;3&lt;/td&gt;&lt;td&gt;N&lt;/td&gt;&lt;td&gt; &lt;/td&gt;&lt;td&gt;&lt;/td&gt;&lt;/tr&gt;</v>
      </c>
      <c r="Q3737" s="106" t="str">
        <f>IF(PayItems[[#This Row],[Date Added / Modified]]&gt;0,TEXT(PayItems[[#This Row],[Date Added / Modified]],"m/d/yyy"),"")</f>
        <v/>
      </c>
    </row>
    <row r="3738" spans="1:17" x14ac:dyDescent="0.2">
      <c r="A3738" s="6" t="s">
        <v>8040</v>
      </c>
      <c r="B3738" s="8" t="s">
        <v>8041</v>
      </c>
      <c r="C3738" s="6" t="s">
        <v>110</v>
      </c>
      <c r="D3738" s="8" t="s">
        <v>8042</v>
      </c>
      <c r="E3738" s="8" t="s">
        <v>63</v>
      </c>
      <c r="F3738" s="8">
        <v>0</v>
      </c>
      <c r="G3738" s="8">
        <v>3</v>
      </c>
      <c r="H3738" s="6" t="s">
        <v>344</v>
      </c>
      <c r="I3738" s="176" t="s">
        <v>11389</v>
      </c>
      <c r="J3738" s="176" t="s">
        <v>11389</v>
      </c>
      <c r="K3738" s="176" t="s">
        <v>11388</v>
      </c>
      <c r="L3738" s="8">
        <v>14</v>
      </c>
      <c r="M3738" s="116"/>
      <c r="P37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&lt;tr&gt;&lt;td&gt;63611-0200&lt;/td&gt;&lt;td&gt;Wire, electrical conductors, 12 awg&lt;/td&gt;&lt;td&gt;m&lt;/td&gt;&lt;td&gt;WIRE, ELECTRICAL CONDUCTORS, 12 AWG&lt;/td&gt;&lt;td&gt;LNFT&lt;/td&gt;&lt;td&gt;0&lt;/td&gt;&lt;td&gt;3&lt;/td&gt;&lt;td&gt;N&lt;/td&gt;&lt;td&gt; &lt;/td&gt;&lt;td&gt;&lt;/td&gt;&lt;/tr&gt;</v>
      </c>
      <c r="Q3738" s="106" t="str">
        <f>IF(PayItems[[#This Row],[Date Added / Modified]]&gt;0,TEXT(PayItems[[#This Row],[Date Added / Modified]],"m/d/yyy"),"")</f>
        <v/>
      </c>
    </row>
    <row r="3739" spans="1:17" x14ac:dyDescent="0.2">
      <c r="A3739" s="6" t="s">
        <v>8043</v>
      </c>
      <c r="B3739" s="8" t="s">
        <v>8044</v>
      </c>
      <c r="C3739" s="6" t="s">
        <v>110</v>
      </c>
      <c r="D3739" s="8" t="s">
        <v>8045</v>
      </c>
      <c r="E3739" s="8" t="s">
        <v>63</v>
      </c>
      <c r="F3739" s="8">
        <v>0</v>
      </c>
      <c r="G3739" s="8">
        <v>3</v>
      </c>
      <c r="H3739" s="6" t="s">
        <v>344</v>
      </c>
      <c r="I3739" s="176" t="s">
        <v>11389</v>
      </c>
      <c r="J3739" s="176" t="s">
        <v>11389</v>
      </c>
      <c r="K3739" s="176" t="s">
        <v>11388</v>
      </c>
      <c r="L3739" s="8">
        <v>14</v>
      </c>
      <c r="M3739" s="116"/>
      <c r="P37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&lt;tr&gt;&lt;td&gt;63611-0300&lt;/td&gt;&lt;td&gt;Wire, electrical conductors, 10 awg&lt;/td&gt;&lt;td&gt;m&lt;/td&gt;&lt;td&gt;WIRE, ELECTRICAL CONDUCTORS, 10 AWG&lt;/td&gt;&lt;td&gt;LNFT&lt;/td&gt;&lt;td&gt;0&lt;/td&gt;&lt;td&gt;3&lt;/td&gt;&lt;td&gt;N&lt;/td&gt;&lt;td&gt; &lt;/td&gt;&lt;td&gt;&lt;/td&gt;&lt;/tr&gt;</v>
      </c>
      <c r="Q3739" s="106" t="str">
        <f>IF(PayItems[[#This Row],[Date Added / Modified]]&gt;0,TEXT(PayItems[[#This Row],[Date Added / Modified]],"m/d/yyy"),"")</f>
        <v/>
      </c>
    </row>
    <row r="3740" spans="1:17" x14ac:dyDescent="0.2">
      <c r="A3740" s="6" t="s">
        <v>8046</v>
      </c>
      <c r="B3740" s="8" t="s">
        <v>8047</v>
      </c>
      <c r="C3740" s="6" t="s">
        <v>110</v>
      </c>
      <c r="D3740" s="8" t="s">
        <v>8048</v>
      </c>
      <c r="E3740" s="8" t="s">
        <v>63</v>
      </c>
      <c r="F3740" s="8">
        <v>0</v>
      </c>
      <c r="G3740" s="8">
        <v>3</v>
      </c>
      <c r="H3740" s="6" t="s">
        <v>344</v>
      </c>
      <c r="I3740" s="176" t="s">
        <v>11389</v>
      </c>
      <c r="J3740" s="176" t="s">
        <v>11389</v>
      </c>
      <c r="K3740" s="176" t="s">
        <v>11388</v>
      </c>
      <c r="L3740" s="8">
        <v>14</v>
      </c>
      <c r="M3740" s="116"/>
      <c r="P37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&lt;tr&gt;&lt;td&gt;63611-0400&lt;/td&gt;&lt;td&gt;Wire, electrical conductors, 8 awg&lt;/td&gt;&lt;td&gt;m&lt;/td&gt;&lt;td&gt;WIRE, ELECTRICAL CONDUCTORS, 8 AWG&lt;/td&gt;&lt;td&gt;LNFT&lt;/td&gt;&lt;td&gt;0&lt;/td&gt;&lt;td&gt;3&lt;/td&gt;&lt;td&gt;N&lt;/td&gt;&lt;td&gt; &lt;/td&gt;&lt;td&gt;&lt;/td&gt;&lt;/tr&gt;</v>
      </c>
      <c r="Q3740" s="106" t="str">
        <f>IF(PayItems[[#This Row],[Date Added / Modified]]&gt;0,TEXT(PayItems[[#This Row],[Date Added / Modified]],"m/d/yyy"),"")</f>
        <v/>
      </c>
    </row>
    <row r="3741" spans="1:17" x14ac:dyDescent="0.2">
      <c r="A3741" s="6" t="s">
        <v>8049</v>
      </c>
      <c r="B3741" s="8" t="s">
        <v>8050</v>
      </c>
      <c r="C3741" s="6" t="s">
        <v>110</v>
      </c>
      <c r="D3741" s="8" t="s">
        <v>8051</v>
      </c>
      <c r="E3741" s="8" t="s">
        <v>63</v>
      </c>
      <c r="F3741" s="8">
        <v>0</v>
      </c>
      <c r="G3741" s="8">
        <v>3</v>
      </c>
      <c r="H3741" s="6" t="s">
        <v>344</v>
      </c>
      <c r="I3741" s="176" t="s">
        <v>11389</v>
      </c>
      <c r="J3741" s="176" t="s">
        <v>11389</v>
      </c>
      <c r="K3741" s="176" t="s">
        <v>11388</v>
      </c>
      <c r="L3741" s="8">
        <v>14</v>
      </c>
      <c r="M3741" s="116"/>
      <c r="P37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&lt;tr&gt;&lt;td&gt;63611-0500&lt;/td&gt;&lt;td&gt;Wire, electrical conductors, 6 awg&lt;/td&gt;&lt;td&gt;m&lt;/td&gt;&lt;td&gt;WIRE, ELECTRICAL CONDUCTORS, 6 AWG&lt;/td&gt;&lt;td&gt;LNFT&lt;/td&gt;&lt;td&gt;0&lt;/td&gt;&lt;td&gt;3&lt;/td&gt;&lt;td&gt;N&lt;/td&gt;&lt;td&gt; &lt;/td&gt;&lt;td&gt;&lt;/td&gt;&lt;/tr&gt;</v>
      </c>
      <c r="Q3741" s="106" t="str">
        <f>IF(PayItems[[#This Row],[Date Added / Modified]]&gt;0,TEXT(PayItems[[#This Row],[Date Added / Modified]],"m/d/yyy"),"")</f>
        <v/>
      </c>
    </row>
    <row r="3742" spans="1:17" x14ac:dyDescent="0.2">
      <c r="A3742" s="6" t="s">
        <v>8052</v>
      </c>
      <c r="B3742" s="8" t="s">
        <v>8053</v>
      </c>
      <c r="C3742" s="6" t="s">
        <v>110</v>
      </c>
      <c r="D3742" s="8" t="s">
        <v>8054</v>
      </c>
      <c r="E3742" s="8" t="s">
        <v>63</v>
      </c>
      <c r="F3742" s="8">
        <v>0</v>
      </c>
      <c r="G3742" s="8">
        <v>3</v>
      </c>
      <c r="H3742" s="6" t="s">
        <v>344</v>
      </c>
      <c r="I3742" s="176" t="s">
        <v>11389</v>
      </c>
      <c r="J3742" s="176" t="s">
        <v>11389</v>
      </c>
      <c r="K3742" s="176" t="s">
        <v>11388</v>
      </c>
      <c r="L3742" s="8">
        <v>14</v>
      </c>
      <c r="M3742" s="116"/>
      <c r="P37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&lt;tr&gt;&lt;td&gt;63611-0600&lt;/td&gt;&lt;td&gt;Wire, electrical conductors, 4 awg&lt;/td&gt;&lt;td&gt;m&lt;/td&gt;&lt;td&gt;WIRE, ELECTRICAL CONDUCTORS, 4 AWG&lt;/td&gt;&lt;td&gt;LNFT&lt;/td&gt;&lt;td&gt;0&lt;/td&gt;&lt;td&gt;3&lt;/td&gt;&lt;td&gt;N&lt;/td&gt;&lt;td&gt; &lt;/td&gt;&lt;td&gt;&lt;/td&gt;&lt;/tr&gt;</v>
      </c>
      <c r="Q3742" s="106" t="str">
        <f>IF(PayItems[[#This Row],[Date Added / Modified]]&gt;0,TEXT(PayItems[[#This Row],[Date Added / Modified]],"m/d/yyy"),"")</f>
        <v/>
      </c>
    </row>
    <row r="3743" spans="1:17" x14ac:dyDescent="0.2">
      <c r="A3743" s="6" t="s">
        <v>8055</v>
      </c>
      <c r="B3743" s="8" t="s">
        <v>8056</v>
      </c>
      <c r="C3743" s="6" t="s">
        <v>110</v>
      </c>
      <c r="D3743" s="8" t="s">
        <v>8057</v>
      </c>
      <c r="E3743" s="8" t="s">
        <v>63</v>
      </c>
      <c r="F3743" s="8">
        <v>0</v>
      </c>
      <c r="G3743" s="8">
        <v>3</v>
      </c>
      <c r="H3743" s="6" t="s">
        <v>344</v>
      </c>
      <c r="I3743" s="176" t="s">
        <v>11389</v>
      </c>
      <c r="J3743" s="176" t="s">
        <v>11389</v>
      </c>
      <c r="K3743" s="176" t="s">
        <v>11388</v>
      </c>
      <c r="L3743" s="8">
        <v>14</v>
      </c>
      <c r="M3743" s="116"/>
      <c r="P37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&lt;tr&gt;&lt;td&gt;63611-0700&lt;/td&gt;&lt;td&gt;Wire, electrical conductors, 3 awg&lt;/td&gt;&lt;td&gt;m&lt;/td&gt;&lt;td&gt;WIRE, ELECTRICAL CONDUCTORS, 3 AWG&lt;/td&gt;&lt;td&gt;LNFT&lt;/td&gt;&lt;td&gt;0&lt;/td&gt;&lt;td&gt;3&lt;/td&gt;&lt;td&gt;N&lt;/td&gt;&lt;td&gt; &lt;/td&gt;&lt;td&gt;&lt;/td&gt;&lt;/tr&gt;</v>
      </c>
      <c r="Q3743" s="106" t="str">
        <f>IF(PayItems[[#This Row],[Date Added / Modified]]&gt;0,TEXT(PayItems[[#This Row],[Date Added / Modified]],"m/d/yyy"),"")</f>
        <v/>
      </c>
    </row>
    <row r="3744" spans="1:17" x14ac:dyDescent="0.2">
      <c r="A3744" s="6" t="s">
        <v>8058</v>
      </c>
      <c r="B3744" s="8" t="s">
        <v>8059</v>
      </c>
      <c r="C3744" s="6" t="s">
        <v>110</v>
      </c>
      <c r="D3744" s="8" t="s">
        <v>8060</v>
      </c>
      <c r="E3744" s="8" t="s">
        <v>63</v>
      </c>
      <c r="F3744" s="8">
        <v>0</v>
      </c>
      <c r="G3744" s="8">
        <v>3</v>
      </c>
      <c r="H3744" s="6" t="s">
        <v>344</v>
      </c>
      <c r="I3744" s="176" t="s">
        <v>11389</v>
      </c>
      <c r="J3744" s="176" t="s">
        <v>11389</v>
      </c>
      <c r="K3744" s="176" t="s">
        <v>11388</v>
      </c>
      <c r="L3744" s="8">
        <v>14</v>
      </c>
      <c r="M3744" s="116"/>
      <c r="P37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&lt;tr&gt;&lt;td&gt;63611-0800&lt;/td&gt;&lt;td&gt;Wire, electrical conductors, 2 awg&lt;/td&gt;&lt;td&gt;m&lt;/td&gt;&lt;td&gt;WIRE, ELECTRICAL CONDUCTORS, 2 AWG&lt;/td&gt;&lt;td&gt;LNFT&lt;/td&gt;&lt;td&gt;0&lt;/td&gt;&lt;td&gt;3&lt;/td&gt;&lt;td&gt;N&lt;/td&gt;&lt;td&gt; &lt;/td&gt;&lt;td&gt;&lt;/td&gt;&lt;/tr&gt;</v>
      </c>
      <c r="Q3744" s="106" t="str">
        <f>IF(PayItems[[#This Row],[Date Added / Modified]]&gt;0,TEXT(PayItems[[#This Row],[Date Added / Modified]],"m/d/yyy"),"")</f>
        <v/>
      </c>
    </row>
    <row r="3745" spans="1:17" x14ac:dyDescent="0.2">
      <c r="A3745" s="6" t="s">
        <v>8061</v>
      </c>
      <c r="B3745" s="8" t="s">
        <v>8062</v>
      </c>
      <c r="C3745" s="6" t="s">
        <v>110</v>
      </c>
      <c r="D3745" s="8" t="s">
        <v>8063</v>
      </c>
      <c r="E3745" s="8" t="s">
        <v>63</v>
      </c>
      <c r="F3745" s="8">
        <v>0</v>
      </c>
      <c r="G3745" s="8">
        <v>3</v>
      </c>
      <c r="H3745" s="6" t="s">
        <v>344</v>
      </c>
      <c r="I3745" s="176" t="s">
        <v>11389</v>
      </c>
      <c r="J3745" s="176" t="s">
        <v>11389</v>
      </c>
      <c r="K3745" s="176" t="s">
        <v>11388</v>
      </c>
      <c r="L3745" s="8">
        <v>14</v>
      </c>
      <c r="M3745" s="116"/>
      <c r="P37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&lt;tr&gt;&lt;td&gt;63611-0900&lt;/td&gt;&lt;td&gt;Wire, electrical conductors, 1 awg&lt;/td&gt;&lt;td&gt;m&lt;/td&gt;&lt;td&gt;WIRE, ELECTRICAL CONDUCTORS, 1 AWG&lt;/td&gt;&lt;td&gt;LNFT&lt;/td&gt;&lt;td&gt;0&lt;/td&gt;&lt;td&gt;3&lt;/td&gt;&lt;td&gt;N&lt;/td&gt;&lt;td&gt; &lt;/td&gt;&lt;td&gt;&lt;/td&gt;&lt;/tr&gt;</v>
      </c>
      <c r="Q3745" s="106" t="str">
        <f>IF(PayItems[[#This Row],[Date Added / Modified]]&gt;0,TEXT(PayItems[[#This Row],[Date Added / Modified]],"m/d/yyy"),"")</f>
        <v/>
      </c>
    </row>
    <row r="3746" spans="1:17" x14ac:dyDescent="0.2">
      <c r="A3746" s="6" t="s">
        <v>8064</v>
      </c>
      <c r="B3746" s="8" t="s">
        <v>8065</v>
      </c>
      <c r="C3746" s="6" t="s">
        <v>110</v>
      </c>
      <c r="D3746" s="8" t="s">
        <v>8066</v>
      </c>
      <c r="E3746" s="8" t="s">
        <v>63</v>
      </c>
      <c r="F3746" s="8">
        <v>0</v>
      </c>
      <c r="G3746" s="8">
        <v>3</v>
      </c>
      <c r="H3746" s="6" t="s">
        <v>344</v>
      </c>
      <c r="I3746" s="176" t="s">
        <v>11389</v>
      </c>
      <c r="J3746" s="176" t="s">
        <v>11389</v>
      </c>
      <c r="K3746" s="176" t="s">
        <v>11388</v>
      </c>
      <c r="L3746" s="8">
        <v>14</v>
      </c>
      <c r="M3746" s="116"/>
      <c r="P37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&lt;tr&gt;&lt;td&gt;63611-1000&lt;/td&gt;&lt;td&gt;Wire, electrical conductors, 0 awg&lt;/td&gt;&lt;td&gt;m&lt;/td&gt;&lt;td&gt;WIRE, ELECTRICAL CONDUCTORS, 0 AWG&lt;/td&gt;&lt;td&gt;LNFT&lt;/td&gt;&lt;td&gt;0&lt;/td&gt;&lt;td&gt;3&lt;/td&gt;&lt;td&gt;N&lt;/td&gt;&lt;td&gt; &lt;/td&gt;&lt;td&gt;&lt;/td&gt;&lt;/tr&gt;</v>
      </c>
      <c r="Q3746" s="106" t="str">
        <f>IF(PayItems[[#This Row],[Date Added / Modified]]&gt;0,TEXT(PayItems[[#This Row],[Date Added / Modified]],"m/d/yyy"),"")</f>
        <v/>
      </c>
    </row>
    <row r="3747" spans="1:17" x14ac:dyDescent="0.2">
      <c r="A3747" s="6" t="s">
        <v>8067</v>
      </c>
      <c r="B3747" s="8" t="s">
        <v>8068</v>
      </c>
      <c r="C3747" s="6" t="s">
        <v>110</v>
      </c>
      <c r="D3747" s="8" t="s">
        <v>8069</v>
      </c>
      <c r="E3747" s="8" t="s">
        <v>63</v>
      </c>
      <c r="F3747" s="8">
        <v>0</v>
      </c>
      <c r="G3747" s="8">
        <v>3</v>
      </c>
      <c r="H3747" s="6" t="s">
        <v>344</v>
      </c>
      <c r="I3747" s="176" t="s">
        <v>11389</v>
      </c>
      <c r="J3747" s="176" t="s">
        <v>11389</v>
      </c>
      <c r="K3747" s="176" t="s">
        <v>11388</v>
      </c>
      <c r="L3747" s="8">
        <v>14</v>
      </c>
      <c r="M3747" s="116"/>
      <c r="P37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&lt;tr&gt;&lt;td&gt;63611-1100&lt;/td&gt;&lt;td&gt;Wire, electrical conductors, 00 awg&lt;/td&gt;&lt;td&gt;m&lt;/td&gt;&lt;td&gt;WIRE, ELECTRICAL CONDUCTORS, 00 AWG&lt;/td&gt;&lt;td&gt;LNFT&lt;/td&gt;&lt;td&gt;0&lt;/td&gt;&lt;td&gt;3&lt;/td&gt;&lt;td&gt;N&lt;/td&gt;&lt;td&gt; &lt;/td&gt;&lt;td&gt;&lt;/td&gt;&lt;/tr&gt;</v>
      </c>
      <c r="Q3747" s="106" t="str">
        <f>IF(PayItems[[#This Row],[Date Added / Modified]]&gt;0,TEXT(PayItems[[#This Row],[Date Added / Modified]],"m/d/yyy"),"")</f>
        <v/>
      </c>
    </row>
    <row r="3748" spans="1:17" x14ac:dyDescent="0.2">
      <c r="A3748" s="106" t="s">
        <v>11460</v>
      </c>
      <c r="B3748" s="45" t="s">
        <v>11461</v>
      </c>
      <c r="C3748" s="106" t="s">
        <v>110</v>
      </c>
      <c r="D3748" s="45" t="s">
        <v>11462</v>
      </c>
      <c r="E3748" s="45" t="s">
        <v>63</v>
      </c>
      <c r="F3748" s="180">
        <v>0</v>
      </c>
      <c r="G3748" s="180">
        <v>3</v>
      </c>
      <c r="H3748" s="106" t="s">
        <v>344</v>
      </c>
      <c r="I3748" s="177" t="s">
        <v>11389</v>
      </c>
      <c r="J3748" s="177" t="s">
        <v>11389</v>
      </c>
      <c r="K3748" s="177" t="s">
        <v>11388</v>
      </c>
      <c r="L3748" s="180">
        <v>14</v>
      </c>
      <c r="M3748" s="116">
        <v>45483</v>
      </c>
      <c r="N3748" s="106" t="s">
        <v>9977</v>
      </c>
      <c r="O3748" s="179"/>
      <c r="P3748"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&lt;tr&gt;&lt;td&gt;63611-1120&lt;/td&gt;&lt;td&gt;Wire, electrical conductors, 0000 awg&lt;/td&gt;&lt;td&gt;m&lt;/td&gt;&lt;td&gt;WIRE, ELECTRICAL CONDUCTORS, 0000 AWG  &lt;/td&gt;&lt;td&gt;LNFT&lt;/td&gt;&lt;td&gt;0&lt;/td&gt;&lt;td&gt;3&lt;/td&gt;&lt;td&gt;N&lt;/td&gt;&lt;td&gt;7/10/2024&lt;/td&gt;&lt;td&gt;&lt;/td&gt;&lt;/tr&gt;</v>
      </c>
      <c r="Q3748" s="181" t="str">
        <f>IF(PayItems[[#This Row],[Date Added / Modified]]&gt;0,TEXT(PayItems[[#This Row],[Date Added / Modified]],"m/d/yyy"),"")</f>
        <v>7/10/2024</v>
      </c>
    </row>
    <row r="3749" spans="1:17" x14ac:dyDescent="0.2">
      <c r="A3749" s="6" t="s">
        <v>8070</v>
      </c>
      <c r="B3749" s="6" t="s">
        <v>8071</v>
      </c>
      <c r="C3749" s="6" t="s">
        <v>110</v>
      </c>
      <c r="D3749" s="6" t="s">
        <v>8072</v>
      </c>
      <c r="E3749" s="8" t="s">
        <v>63</v>
      </c>
      <c r="F3749" s="8">
        <v>0</v>
      </c>
      <c r="G3749" s="8">
        <v>3</v>
      </c>
      <c r="H3749" s="6" t="s">
        <v>344</v>
      </c>
      <c r="I3749" s="176" t="s">
        <v>11389</v>
      </c>
      <c r="J3749" s="176" t="s">
        <v>11389</v>
      </c>
      <c r="K3749" s="176" t="s">
        <v>11388</v>
      </c>
      <c r="L3749" s="8">
        <v>14</v>
      </c>
      <c r="M3749" s="116"/>
      <c r="P37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&lt;tr&gt;&lt;td&gt;63611-1200&lt;/td&gt;&lt;td&gt;Wire, telephone, 3 pair, 19 awg&lt;/td&gt;&lt;td&gt;m&lt;/td&gt;&lt;td&gt;WIRE, TELEPHONE, 3 PAIR, 19 AWG&lt;/td&gt;&lt;td&gt;LNFT&lt;/td&gt;&lt;td&gt;0&lt;/td&gt;&lt;td&gt;3&lt;/td&gt;&lt;td&gt;N&lt;/td&gt;&lt;td&gt; &lt;/td&gt;&lt;td&gt;&lt;/td&gt;&lt;/tr&gt;</v>
      </c>
      <c r="Q3749" s="106" t="str">
        <f>IF(PayItems[[#This Row],[Date Added / Modified]]&gt;0,TEXT(PayItems[[#This Row],[Date Added / Modified]],"m/d/yyy"),"")</f>
        <v/>
      </c>
    </row>
    <row r="3750" spans="1:17" x14ac:dyDescent="0.2">
      <c r="A3750" s="6" t="s">
        <v>8073</v>
      </c>
      <c r="B3750" s="6" t="s">
        <v>8074</v>
      </c>
      <c r="C3750" s="6" t="s">
        <v>110</v>
      </c>
      <c r="D3750" s="6" t="s">
        <v>8075</v>
      </c>
      <c r="E3750" s="8" t="s">
        <v>63</v>
      </c>
      <c r="F3750" s="8">
        <v>0</v>
      </c>
      <c r="G3750" s="8">
        <v>3</v>
      </c>
      <c r="H3750" s="6" t="s">
        <v>344</v>
      </c>
      <c r="I3750" s="176" t="s">
        <v>11389</v>
      </c>
      <c r="J3750" s="176" t="s">
        <v>11389</v>
      </c>
      <c r="K3750" s="176" t="s">
        <v>11388</v>
      </c>
      <c r="L3750" s="8">
        <v>14</v>
      </c>
      <c r="M3750" s="116"/>
      <c r="P37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&lt;tr&gt;&lt;td&gt;63611-1300&lt;/td&gt;&lt;td&gt;Wire, coaxial cable type 1&lt;/td&gt;&lt;td&gt;m&lt;/td&gt;&lt;td&gt;WIRE, COAXIAL CABLE TYPE 1&lt;/td&gt;&lt;td&gt;LNFT&lt;/td&gt;&lt;td&gt;0&lt;/td&gt;&lt;td&gt;3&lt;/td&gt;&lt;td&gt;N&lt;/td&gt;&lt;td&gt; &lt;/td&gt;&lt;td&gt;&lt;/td&gt;&lt;/tr&gt;</v>
      </c>
      <c r="Q3750" s="106" t="str">
        <f>IF(PayItems[[#This Row],[Date Added / Modified]]&gt;0,TEXT(PayItems[[#This Row],[Date Added / Modified]],"m/d/yyy"),"")</f>
        <v/>
      </c>
    </row>
    <row r="3751" spans="1:17" s="88" customFormat="1" x14ac:dyDescent="0.2">
      <c r="A3751" s="6" t="s">
        <v>8076</v>
      </c>
      <c r="B3751" s="6" t="s">
        <v>8077</v>
      </c>
      <c r="C3751" s="6" t="s">
        <v>110</v>
      </c>
      <c r="D3751" s="6" t="s">
        <v>8078</v>
      </c>
      <c r="E3751" s="8" t="s">
        <v>63</v>
      </c>
      <c r="F3751" s="8">
        <v>0</v>
      </c>
      <c r="G3751" s="8">
        <v>3</v>
      </c>
      <c r="H3751" s="6" t="s">
        <v>344</v>
      </c>
      <c r="I3751" s="176" t="s">
        <v>11389</v>
      </c>
      <c r="J3751" s="176" t="s">
        <v>11389</v>
      </c>
      <c r="K3751" s="176" t="s">
        <v>11388</v>
      </c>
      <c r="L3751" s="8">
        <v>14</v>
      </c>
      <c r="M3751" s="116"/>
      <c r="N3751" s="6"/>
      <c r="O3751" s="6"/>
      <c r="P37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&lt;tr&gt;&lt;td&gt;63611-1400&lt;/td&gt;&lt;td&gt;Wire, coaxial cable type 2&lt;/td&gt;&lt;td&gt;m&lt;/td&gt;&lt;td&gt;WIRE, COAXIAL CABLE TYPE 2&lt;/td&gt;&lt;td&gt;LNFT&lt;/td&gt;&lt;td&gt;0&lt;/td&gt;&lt;td&gt;3&lt;/td&gt;&lt;td&gt;N&lt;/td&gt;&lt;td&gt; &lt;/td&gt;&lt;td&gt;&lt;/td&gt;&lt;/tr&gt;</v>
      </c>
      <c r="Q3751" s="106" t="str">
        <f>IF(PayItems[[#This Row],[Date Added / Modified]]&gt;0,TEXT(PayItems[[#This Row],[Date Added / Modified]],"m/d/yyy"),"")</f>
        <v/>
      </c>
    </row>
    <row r="3752" spans="1:17" x14ac:dyDescent="0.2">
      <c r="A3752" s="6" t="s">
        <v>8079</v>
      </c>
      <c r="B3752" s="6" t="s">
        <v>8080</v>
      </c>
      <c r="C3752" s="6" t="s">
        <v>110</v>
      </c>
      <c r="D3752" s="6" t="s">
        <v>8081</v>
      </c>
      <c r="E3752" s="8" t="s">
        <v>63</v>
      </c>
      <c r="F3752" s="8">
        <v>0</v>
      </c>
      <c r="G3752" s="8">
        <v>3</v>
      </c>
      <c r="H3752" s="6" t="s">
        <v>344</v>
      </c>
      <c r="I3752" s="176" t="s">
        <v>11389</v>
      </c>
      <c r="J3752" s="176" t="s">
        <v>11389</v>
      </c>
      <c r="K3752" s="176" t="s">
        <v>11388</v>
      </c>
      <c r="L3752" s="8">
        <v>14</v>
      </c>
      <c r="M3752" s="116"/>
      <c r="P37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&lt;tr&gt;&lt;td&gt;63611-1500&lt;/td&gt;&lt;td&gt;Wire, coaxial cable, type 3&lt;/td&gt;&lt;td&gt;m&lt;/td&gt;&lt;td&gt;WIRE, COAXIAL CABLE, TYPE 3&lt;/td&gt;&lt;td&gt;LNFT&lt;/td&gt;&lt;td&gt;0&lt;/td&gt;&lt;td&gt;3&lt;/td&gt;&lt;td&gt;N&lt;/td&gt;&lt;td&gt; &lt;/td&gt;&lt;td&gt;&lt;/td&gt;&lt;/tr&gt;</v>
      </c>
      <c r="Q3752" s="106" t="str">
        <f>IF(PayItems[[#This Row],[Date Added / Modified]]&gt;0,TEXT(PayItems[[#This Row],[Date Added / Modified]],"m/d/yyy"),"")</f>
        <v/>
      </c>
    </row>
    <row r="3753" spans="1:17" x14ac:dyDescent="0.2">
      <c r="A3753" s="106" t="s">
        <v>11436</v>
      </c>
      <c r="B3753" s="106" t="s">
        <v>11437</v>
      </c>
      <c r="C3753" s="106" t="s">
        <v>110</v>
      </c>
      <c r="D3753" s="106" t="s">
        <v>11458</v>
      </c>
      <c r="E3753" s="45" t="s">
        <v>63</v>
      </c>
      <c r="F3753" s="180">
        <v>0</v>
      </c>
      <c r="G3753" s="180">
        <v>3</v>
      </c>
      <c r="H3753" s="106" t="s">
        <v>344</v>
      </c>
      <c r="I3753" s="177" t="s">
        <v>11389</v>
      </c>
      <c r="J3753" s="177" t="s">
        <v>11389</v>
      </c>
      <c r="K3753" s="177" t="s">
        <v>11388</v>
      </c>
      <c r="L3753" s="180">
        <v>14</v>
      </c>
      <c r="M3753" s="116">
        <v>45398</v>
      </c>
      <c r="N3753" s="106" t="s">
        <v>9977</v>
      </c>
      <c r="O3753" s="179"/>
      <c r="P3753"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&lt;tr&gt;&lt;td&gt;63611-1600&lt;/td&gt;&lt;td&gt;Wire, fiber optic cable&lt;/td&gt;&lt;td&gt;m&lt;/td&gt;&lt;td&gt;WIRE, FIBER OPTIC CABLE&lt;/td&gt;&lt;td&gt;LNFT&lt;/td&gt;&lt;td&gt;0&lt;/td&gt;&lt;td&gt;3&lt;/td&gt;&lt;td&gt;N&lt;/td&gt;&lt;td&gt;4/16/2024&lt;/td&gt;&lt;td&gt;&lt;/td&gt;&lt;/tr&gt;</v>
      </c>
      <c r="Q3753" s="181" t="str">
        <f>IF(PayItems[[#This Row],[Date Added / Modified]]&gt;0,TEXT(PayItems[[#This Row],[Date Added / Modified]],"m/d/yyy"),"")</f>
        <v>4/16/2024</v>
      </c>
    </row>
    <row r="3754" spans="1:17" x14ac:dyDescent="0.2">
      <c r="A3754" s="6" t="s">
        <v>8082</v>
      </c>
      <c r="B3754" s="8" t="s">
        <v>8083</v>
      </c>
      <c r="C3754" s="6" t="s">
        <v>6</v>
      </c>
      <c r="D3754" s="8" t="s">
        <v>8084</v>
      </c>
      <c r="E3754" s="8" t="s">
        <v>59</v>
      </c>
      <c r="F3754" s="8">
        <v>0</v>
      </c>
      <c r="G3754" s="8">
        <v>3</v>
      </c>
      <c r="H3754" s="6" t="s">
        <v>344</v>
      </c>
      <c r="I3754" s="176" t="s">
        <v>11389</v>
      </c>
      <c r="J3754" s="176" t="s">
        <v>11389</v>
      </c>
      <c r="K3754" s="176" t="s">
        <v>11388</v>
      </c>
      <c r="L3754" s="8">
        <v>14</v>
      </c>
      <c r="M3754" s="116"/>
      <c r="P37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&lt;tr&gt;&lt;td&gt;63612-0000&lt;/td&gt;&lt;td&gt;Luminaire&lt;/td&gt;&lt;td&gt;Each&lt;/td&gt;&lt;td&gt;LUMINAIRE&lt;/td&gt;&lt;td&gt;EACH&lt;/td&gt;&lt;td&gt;0&lt;/td&gt;&lt;td&gt;3&lt;/td&gt;&lt;td&gt;N&lt;/td&gt;&lt;td&gt; &lt;/td&gt;&lt;td&gt;&lt;/td&gt;&lt;/tr&gt;</v>
      </c>
      <c r="Q3754" s="106" t="str">
        <f>IF(PayItems[[#This Row],[Date Added / Modified]]&gt;0,TEXT(PayItems[[#This Row],[Date Added / Modified]],"m/d/yyy"),"")</f>
        <v/>
      </c>
    </row>
    <row r="3755" spans="1:17" x14ac:dyDescent="0.2">
      <c r="A3755" s="6" t="s">
        <v>8085</v>
      </c>
      <c r="B3755" s="8" t="s">
        <v>8086</v>
      </c>
      <c r="C3755" s="6" t="s">
        <v>6</v>
      </c>
      <c r="D3755" s="8" t="s">
        <v>8087</v>
      </c>
      <c r="E3755" s="8" t="s">
        <v>59</v>
      </c>
      <c r="F3755" s="8">
        <v>0</v>
      </c>
      <c r="G3755" s="8">
        <v>3</v>
      </c>
      <c r="H3755" s="6" t="s">
        <v>344</v>
      </c>
      <c r="I3755" s="176" t="s">
        <v>11389</v>
      </c>
      <c r="J3755" s="176" t="s">
        <v>11389</v>
      </c>
      <c r="K3755" s="176" t="s">
        <v>11388</v>
      </c>
      <c r="L3755" s="8">
        <v>14</v>
      </c>
      <c r="M3755" s="116"/>
      <c r="P37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&lt;tr&gt;&lt;td&gt;63612-0100&lt;/td&gt;&lt;td&gt;Luminaire, type A&lt;/td&gt;&lt;td&gt;Each&lt;/td&gt;&lt;td&gt;LUMINAIRE, TYPE A&lt;/td&gt;&lt;td&gt;EACH&lt;/td&gt;&lt;td&gt;0&lt;/td&gt;&lt;td&gt;3&lt;/td&gt;&lt;td&gt;N&lt;/td&gt;&lt;td&gt; &lt;/td&gt;&lt;td&gt;&lt;/td&gt;&lt;/tr&gt;</v>
      </c>
      <c r="Q3755" s="106" t="str">
        <f>IF(PayItems[[#This Row],[Date Added / Modified]]&gt;0,TEXT(PayItems[[#This Row],[Date Added / Modified]],"m/d/yyy"),"")</f>
        <v/>
      </c>
    </row>
    <row r="3756" spans="1:17" x14ac:dyDescent="0.2">
      <c r="A3756" s="6" t="s">
        <v>8088</v>
      </c>
      <c r="B3756" s="8" t="s">
        <v>8089</v>
      </c>
      <c r="C3756" s="6" t="s">
        <v>6</v>
      </c>
      <c r="D3756" s="8" t="s">
        <v>8090</v>
      </c>
      <c r="E3756" s="8" t="s">
        <v>59</v>
      </c>
      <c r="F3756" s="8">
        <v>0</v>
      </c>
      <c r="G3756" s="8">
        <v>3</v>
      </c>
      <c r="H3756" s="6" t="s">
        <v>344</v>
      </c>
      <c r="I3756" s="176" t="s">
        <v>11389</v>
      </c>
      <c r="J3756" s="176" t="s">
        <v>11389</v>
      </c>
      <c r="K3756" s="176" t="s">
        <v>11388</v>
      </c>
      <c r="L3756" s="8">
        <v>14</v>
      </c>
      <c r="M3756" s="116"/>
      <c r="P37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&lt;tr&gt;&lt;td&gt;63612-0200&lt;/td&gt;&lt;td&gt;Luminaire, type B&lt;/td&gt;&lt;td&gt;Each&lt;/td&gt;&lt;td&gt;LUMINAIRE, TYPE B&lt;/td&gt;&lt;td&gt;EACH&lt;/td&gt;&lt;td&gt;0&lt;/td&gt;&lt;td&gt;3&lt;/td&gt;&lt;td&gt;N&lt;/td&gt;&lt;td&gt; &lt;/td&gt;&lt;td&gt;&lt;/td&gt;&lt;/tr&gt;</v>
      </c>
      <c r="Q3756" s="106" t="str">
        <f>IF(PayItems[[#This Row],[Date Added / Modified]]&gt;0,TEXT(PayItems[[#This Row],[Date Added / Modified]],"m/d/yyy"),"")</f>
        <v/>
      </c>
    </row>
    <row r="3757" spans="1:17" x14ac:dyDescent="0.2">
      <c r="A3757" s="6" t="s">
        <v>8091</v>
      </c>
      <c r="B3757" s="8" t="s">
        <v>8092</v>
      </c>
      <c r="C3757" s="6" t="s">
        <v>6</v>
      </c>
      <c r="D3757" s="8" t="s">
        <v>8093</v>
      </c>
      <c r="E3757" s="8" t="s">
        <v>59</v>
      </c>
      <c r="F3757" s="8">
        <v>0</v>
      </c>
      <c r="G3757" s="8">
        <v>3</v>
      </c>
      <c r="H3757" s="6" t="s">
        <v>344</v>
      </c>
      <c r="I3757" s="176" t="s">
        <v>11389</v>
      </c>
      <c r="J3757" s="176" t="s">
        <v>11389</v>
      </c>
      <c r="K3757" s="176" t="s">
        <v>11388</v>
      </c>
      <c r="L3757" s="8">
        <v>14</v>
      </c>
      <c r="M3757" s="116"/>
      <c r="P37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&lt;tr&gt;&lt;td&gt;63612-0300&lt;/td&gt;&lt;td&gt;Luminaire, type C&lt;/td&gt;&lt;td&gt;Each&lt;/td&gt;&lt;td&gt;LUMINAIRE, TYPE C&lt;/td&gt;&lt;td&gt;EACH&lt;/td&gt;&lt;td&gt;0&lt;/td&gt;&lt;td&gt;3&lt;/td&gt;&lt;td&gt;N&lt;/td&gt;&lt;td&gt; &lt;/td&gt;&lt;td&gt;&lt;/td&gt;&lt;/tr&gt;</v>
      </c>
      <c r="Q3757" s="106" t="str">
        <f>IF(PayItems[[#This Row],[Date Added / Modified]]&gt;0,TEXT(PayItems[[#This Row],[Date Added / Modified]],"m/d/yyy"),"")</f>
        <v/>
      </c>
    </row>
    <row r="3758" spans="1:17" x14ac:dyDescent="0.2">
      <c r="A3758" s="6" t="s">
        <v>8094</v>
      </c>
      <c r="B3758" s="8" t="s">
        <v>8095</v>
      </c>
      <c r="C3758" s="6" t="s">
        <v>6</v>
      </c>
      <c r="D3758" s="8" t="s">
        <v>8096</v>
      </c>
      <c r="E3758" s="8" t="s">
        <v>59</v>
      </c>
      <c r="F3758" s="8">
        <v>0</v>
      </c>
      <c r="G3758" s="8">
        <v>3</v>
      </c>
      <c r="H3758" s="6" t="s">
        <v>344</v>
      </c>
      <c r="I3758" s="176" t="s">
        <v>11389</v>
      </c>
      <c r="J3758" s="176" t="s">
        <v>11389</v>
      </c>
      <c r="K3758" s="176" t="s">
        <v>11388</v>
      </c>
      <c r="L3758" s="8">
        <v>14</v>
      </c>
      <c r="M3758" s="116"/>
      <c r="P37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&lt;tr&gt;&lt;td&gt;63612-0400&lt;/td&gt;&lt;td&gt;Luminaire, type Washington Style&lt;/td&gt;&lt;td&gt;Each&lt;/td&gt;&lt;td&gt;LUMINAIRE, TYPE WASHINGTON STYLE&lt;/td&gt;&lt;td&gt;EACH&lt;/td&gt;&lt;td&gt;0&lt;/td&gt;&lt;td&gt;3&lt;/td&gt;&lt;td&gt;N&lt;/td&gt;&lt;td&gt; &lt;/td&gt;&lt;td&gt;&lt;/td&gt;&lt;/tr&gt;</v>
      </c>
      <c r="Q3758" s="106" t="str">
        <f>IF(PayItems[[#This Row],[Date Added / Modified]]&gt;0,TEXT(PayItems[[#This Row],[Date Added / Modified]],"m/d/yyy"),"")</f>
        <v/>
      </c>
    </row>
    <row r="3759" spans="1:17" x14ac:dyDescent="0.2">
      <c r="A3759" s="6" t="s">
        <v>8097</v>
      </c>
      <c r="B3759" s="8" t="s">
        <v>8098</v>
      </c>
      <c r="C3759" s="6" t="s">
        <v>6</v>
      </c>
      <c r="D3759" s="8" t="s">
        <v>8099</v>
      </c>
      <c r="E3759" s="8" t="s">
        <v>59</v>
      </c>
      <c r="F3759" s="8">
        <v>0</v>
      </c>
      <c r="G3759" s="8">
        <v>3</v>
      </c>
      <c r="H3759" s="6" t="s">
        <v>344</v>
      </c>
      <c r="I3759" s="176" t="s">
        <v>11389</v>
      </c>
      <c r="J3759" s="176" t="s">
        <v>11389</v>
      </c>
      <c r="K3759" s="176" t="s">
        <v>11388</v>
      </c>
      <c r="L3759" s="8">
        <v>14</v>
      </c>
      <c r="M3759" s="116"/>
      <c r="P37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&lt;tr&gt;&lt;td&gt;63612-0500&lt;/td&gt;&lt;td&gt;Luminaire, type Frederick Law Olmsted Style&lt;/td&gt;&lt;td&gt;Each&lt;/td&gt;&lt;td&gt;LUMINAIRE, TYPE FREDERICK LAW OLMSTED STYLE&lt;/td&gt;&lt;td&gt;EACH&lt;/td&gt;&lt;td&gt;0&lt;/td&gt;&lt;td&gt;3&lt;/td&gt;&lt;td&gt;N&lt;/td&gt;&lt;td&gt; &lt;/td&gt;&lt;td&gt;&lt;/td&gt;&lt;/tr&gt;</v>
      </c>
      <c r="Q3759" s="106" t="str">
        <f>IF(PayItems[[#This Row],[Date Added / Modified]]&gt;0,TEXT(PayItems[[#This Row],[Date Added / Modified]],"m/d/yyy"),"")</f>
        <v/>
      </c>
    </row>
    <row r="3760" spans="1:17" x14ac:dyDescent="0.2">
      <c r="A3760" s="6" t="s">
        <v>8100</v>
      </c>
      <c r="B3760" s="6" t="s">
        <v>10418</v>
      </c>
      <c r="C3760" s="6" t="s">
        <v>6</v>
      </c>
      <c r="D3760" s="6" t="s">
        <v>10693</v>
      </c>
      <c r="E3760" s="8" t="s">
        <v>59</v>
      </c>
      <c r="F3760" s="8">
        <v>0</v>
      </c>
      <c r="G3760" s="8">
        <v>3</v>
      </c>
      <c r="H3760" s="6" t="s">
        <v>344</v>
      </c>
      <c r="I3760" s="176" t="s">
        <v>11389</v>
      </c>
      <c r="J3760" s="176" t="s">
        <v>11389</v>
      </c>
      <c r="K3760" s="176" t="s">
        <v>11388</v>
      </c>
      <c r="L3760" s="8">
        <v>14</v>
      </c>
      <c r="M3760" s="116"/>
      <c r="P37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&lt;tr&gt;&lt;td&gt;63612-0600&lt;/td&gt;&lt;td&gt;Luminaire, Lamps, type Twin 20 Light Standard&lt;/td&gt;&lt;td&gt;Each&lt;/td&gt;&lt;td&gt;LUMINAIRE, LAMPS, TYPE TWIN 20 LIGHT STANDARD&lt;/td&gt;&lt;td&gt;EACH&lt;/td&gt;&lt;td&gt;0&lt;/td&gt;&lt;td&gt;3&lt;/td&gt;&lt;td&gt;N&lt;/td&gt;&lt;td&gt; &lt;/td&gt;&lt;td&gt;&lt;/td&gt;&lt;/tr&gt;</v>
      </c>
      <c r="Q3760" s="106" t="str">
        <f>IF(PayItems[[#This Row],[Date Added / Modified]]&gt;0,TEXT(PayItems[[#This Row],[Date Added / Modified]],"m/d/yyy"),"")</f>
        <v/>
      </c>
    </row>
    <row r="3761" spans="1:17" x14ac:dyDescent="0.2">
      <c r="A3761" s="6" t="s">
        <v>8101</v>
      </c>
      <c r="B3761" s="6" t="s">
        <v>10419</v>
      </c>
      <c r="C3761" s="6" t="s">
        <v>6</v>
      </c>
      <c r="D3761" s="6" t="s">
        <v>10694</v>
      </c>
      <c r="E3761" s="8" t="s">
        <v>59</v>
      </c>
      <c r="F3761" s="8">
        <v>0</v>
      </c>
      <c r="G3761" s="8">
        <v>3</v>
      </c>
      <c r="H3761" s="6" t="s">
        <v>344</v>
      </c>
      <c r="I3761" s="176" t="s">
        <v>11389</v>
      </c>
      <c r="J3761" s="176" t="s">
        <v>11389</v>
      </c>
      <c r="K3761" s="176" t="s">
        <v>11388</v>
      </c>
      <c r="L3761" s="8">
        <v>14</v>
      </c>
      <c r="M3761" s="116"/>
      <c r="P37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&lt;tr&gt;&lt;td&gt;63612-0700&lt;/td&gt;&lt;td&gt;Luminaire, Globe, type Twin 20 Light Standard&lt;/td&gt;&lt;td&gt;Each&lt;/td&gt;&lt;td&gt;LUMINAIRE, GLOBE, TYPE TWIN 20 LIGHT STANDARD&lt;/td&gt;&lt;td&gt;EACH&lt;/td&gt;&lt;td&gt;0&lt;/td&gt;&lt;td&gt;3&lt;/td&gt;&lt;td&gt;N&lt;/td&gt;&lt;td&gt; &lt;/td&gt;&lt;td&gt;&lt;/td&gt;&lt;/tr&gt;</v>
      </c>
      <c r="Q3761" s="106" t="str">
        <f>IF(PayItems[[#This Row],[Date Added / Modified]]&gt;0,TEXT(PayItems[[#This Row],[Date Added / Modified]],"m/d/yyy"),"")</f>
        <v/>
      </c>
    </row>
    <row r="3762" spans="1:17" x14ac:dyDescent="0.2">
      <c r="A3762" s="6" t="s">
        <v>8102</v>
      </c>
      <c r="B3762" s="6" t="s">
        <v>10420</v>
      </c>
      <c r="C3762" s="6" t="s">
        <v>6</v>
      </c>
      <c r="D3762" s="6" t="s">
        <v>10695</v>
      </c>
      <c r="E3762" s="8" t="s">
        <v>59</v>
      </c>
      <c r="F3762" s="8">
        <v>0</v>
      </c>
      <c r="G3762" s="8">
        <v>3</v>
      </c>
      <c r="H3762" s="6" t="s">
        <v>344</v>
      </c>
      <c r="I3762" s="176" t="s">
        <v>11389</v>
      </c>
      <c r="J3762" s="176" t="s">
        <v>11389</v>
      </c>
      <c r="K3762" s="176" t="s">
        <v>11388</v>
      </c>
      <c r="L3762" s="8">
        <v>14</v>
      </c>
      <c r="M3762" s="116"/>
      <c r="P37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&lt;tr&gt;&lt;td&gt;63612-0800&lt;/td&gt;&lt;td&gt;Luminaire, Conversion kit, type Twin 20 Light Standard&lt;/td&gt;&lt;td&gt;Each&lt;/td&gt;&lt;td&gt;LUMINAIRE, CONVERSION KIT, TYPE TWIN 20 LIGHT STANDARD&lt;/td&gt;&lt;td&gt;EACH&lt;/td&gt;&lt;td&gt;0&lt;/td&gt;&lt;td&gt;3&lt;/td&gt;&lt;td&gt;N&lt;/td&gt;&lt;td&gt; &lt;/td&gt;&lt;td&gt;&lt;/td&gt;&lt;/tr&gt;</v>
      </c>
      <c r="Q3762" s="106" t="str">
        <f>IF(PayItems[[#This Row],[Date Added / Modified]]&gt;0,TEXT(PayItems[[#This Row],[Date Added / Modified]],"m/d/yyy"),"")</f>
        <v/>
      </c>
    </row>
    <row r="3763" spans="1:17" x14ac:dyDescent="0.2">
      <c r="A3763" s="6" t="s">
        <v>8103</v>
      </c>
      <c r="B3763" s="6" t="s">
        <v>8104</v>
      </c>
      <c r="C3763" s="6" t="s">
        <v>6</v>
      </c>
      <c r="D3763" s="6" t="s">
        <v>8105</v>
      </c>
      <c r="E3763" s="8" t="s">
        <v>59</v>
      </c>
      <c r="F3763" s="8">
        <v>0</v>
      </c>
      <c r="G3763" s="8">
        <v>3</v>
      </c>
      <c r="H3763" s="6" t="s">
        <v>344</v>
      </c>
      <c r="I3763" s="176" t="s">
        <v>11389</v>
      </c>
      <c r="J3763" s="176" t="s">
        <v>11389</v>
      </c>
      <c r="K3763" s="176" t="s">
        <v>11388</v>
      </c>
      <c r="L3763" s="8">
        <v>14</v>
      </c>
      <c r="M3763" s="116"/>
      <c r="P37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&lt;tr&gt;&lt;td&gt;63612-0900&lt;/td&gt;&lt;td&gt;Luminaire, Cutoff luminaire, high pressure sodium, 400 watt with lamp&lt;/td&gt;&lt;td&gt;Each&lt;/td&gt;&lt;td&gt;LUMINAIRE, CUTOFF LUMINAIRE, HIGH PRESSURE SODIUM, 400 WATT WITH LAMP&lt;/td&gt;&lt;td&gt;EACH&lt;/td&gt;&lt;td&gt;0&lt;/td&gt;&lt;td&gt;3&lt;/td&gt;&lt;td&gt;N&lt;/td&gt;&lt;td&gt; &lt;/td&gt;&lt;td&gt;&lt;/td&gt;&lt;/tr&gt;</v>
      </c>
      <c r="Q3763" s="106" t="str">
        <f>IF(PayItems[[#This Row],[Date Added / Modified]]&gt;0,TEXT(PayItems[[#This Row],[Date Added / Modified]],"m/d/yyy"),"")</f>
        <v/>
      </c>
    </row>
    <row r="3764" spans="1:17" x14ac:dyDescent="0.2">
      <c r="A3764" s="6" t="s">
        <v>8106</v>
      </c>
      <c r="B3764" s="6" t="s">
        <v>8107</v>
      </c>
      <c r="C3764" s="6" t="s">
        <v>6</v>
      </c>
      <c r="D3764" s="6" t="s">
        <v>8108</v>
      </c>
      <c r="E3764" s="8" t="s">
        <v>59</v>
      </c>
      <c r="F3764" s="8">
        <v>0</v>
      </c>
      <c r="G3764" s="8">
        <v>3</v>
      </c>
      <c r="H3764" s="6" t="s">
        <v>344</v>
      </c>
      <c r="I3764" s="176" t="s">
        <v>11389</v>
      </c>
      <c r="J3764" s="176" t="s">
        <v>11389</v>
      </c>
      <c r="K3764" s="176" t="s">
        <v>11388</v>
      </c>
      <c r="L3764" s="8">
        <v>14</v>
      </c>
      <c r="M3764" s="116"/>
      <c r="P37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&lt;tr&gt;&lt;td&gt;63612-1000&lt;/td&gt;&lt;td&gt;Luminaire, Cutoff luminaire, high pressure sodium, 250 watt with lamp&lt;/td&gt;&lt;td&gt;Each&lt;/td&gt;&lt;td&gt;LUMINAIRE, CUTOFF LUMINAIRE, HIGH PRESSURE SODIUM, 250 WATT WITH LAMP&lt;/td&gt;&lt;td&gt;EACH&lt;/td&gt;&lt;td&gt;0&lt;/td&gt;&lt;td&gt;3&lt;/td&gt;&lt;td&gt;N&lt;/td&gt;&lt;td&gt; &lt;/td&gt;&lt;td&gt;&lt;/td&gt;&lt;/tr&gt;</v>
      </c>
      <c r="Q3764" s="106" t="str">
        <f>IF(PayItems[[#This Row],[Date Added / Modified]]&gt;0,TEXT(PayItems[[#This Row],[Date Added / Modified]],"m/d/yyy"),"")</f>
        <v/>
      </c>
    </row>
    <row r="3765" spans="1:17" x14ac:dyDescent="0.2">
      <c r="A3765" s="6" t="s">
        <v>8109</v>
      </c>
      <c r="B3765" s="6" t="s">
        <v>8110</v>
      </c>
      <c r="C3765" s="6" t="s">
        <v>6</v>
      </c>
      <c r="D3765" s="6" t="s">
        <v>8111</v>
      </c>
      <c r="E3765" s="8" t="s">
        <v>59</v>
      </c>
      <c r="F3765" s="8">
        <v>0</v>
      </c>
      <c r="G3765" s="8">
        <v>3</v>
      </c>
      <c r="H3765" s="6" t="s">
        <v>344</v>
      </c>
      <c r="I3765" s="176" t="s">
        <v>11389</v>
      </c>
      <c r="J3765" s="176" t="s">
        <v>11389</v>
      </c>
      <c r="K3765" s="176" t="s">
        <v>11388</v>
      </c>
      <c r="L3765" s="8">
        <v>14</v>
      </c>
      <c r="M3765" s="116"/>
      <c r="P37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&lt;tr&gt;&lt;td&gt;63612-1100&lt;/td&gt;&lt;td&gt;Luminaire, Cutoff luminaire, high pressure sodium, 150 watt with lamp&lt;/td&gt;&lt;td&gt;Each&lt;/td&gt;&lt;td&gt;LUMINAIRE, CUTOFF LUMINAIRE, HIGH PRESSURE SODIUM, 150 WATT WITH LAMP&lt;/td&gt;&lt;td&gt;EACH&lt;/td&gt;&lt;td&gt;0&lt;/td&gt;&lt;td&gt;3&lt;/td&gt;&lt;td&gt;N&lt;/td&gt;&lt;td&gt; &lt;/td&gt;&lt;td&gt;&lt;/td&gt;&lt;/tr&gt;</v>
      </c>
      <c r="Q3765" s="106" t="str">
        <f>IF(PayItems[[#This Row],[Date Added / Modified]]&gt;0,TEXT(PayItems[[#This Row],[Date Added / Modified]],"m/d/yyy"),"")</f>
        <v/>
      </c>
    </row>
    <row r="3766" spans="1:17" s="88" customFormat="1" x14ac:dyDescent="0.2">
      <c r="A3766" s="6" t="s">
        <v>8112</v>
      </c>
      <c r="B3766" s="6" t="s">
        <v>10421</v>
      </c>
      <c r="C3766" s="6" t="s">
        <v>6</v>
      </c>
      <c r="D3766" s="6" t="s">
        <v>10696</v>
      </c>
      <c r="E3766" s="8" t="s">
        <v>59</v>
      </c>
      <c r="F3766" s="8">
        <v>0</v>
      </c>
      <c r="G3766" s="8">
        <v>3</v>
      </c>
      <c r="H3766" s="6" t="s">
        <v>344</v>
      </c>
      <c r="I3766" s="176" t="s">
        <v>11389</v>
      </c>
      <c r="J3766" s="176" t="s">
        <v>11389</v>
      </c>
      <c r="K3766" s="176" t="s">
        <v>11388</v>
      </c>
      <c r="L3766" s="8">
        <v>14</v>
      </c>
      <c r="M3766" s="116"/>
      <c r="N3766" s="6"/>
      <c r="O3766" s="6"/>
      <c r="P37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&lt;tr&gt;&lt;td&gt;63612-1200&lt;/td&gt;&lt;td&gt;Luminaire, Photocontrols, type Twin 20 Light Standard&lt;/td&gt;&lt;td&gt;Each&lt;/td&gt;&lt;td&gt;LUMINAIRE, PHOTOCONTROLS, TYPE TWIN 20 LIGHT STANDARD&lt;/td&gt;&lt;td&gt;EACH&lt;/td&gt;&lt;td&gt;0&lt;/td&gt;&lt;td&gt;3&lt;/td&gt;&lt;td&gt;N&lt;/td&gt;&lt;td&gt; &lt;/td&gt;&lt;td&gt;&lt;/td&gt;&lt;/tr&gt;</v>
      </c>
      <c r="Q3766" s="106" t="str">
        <f>IF(PayItems[[#This Row],[Date Added / Modified]]&gt;0,TEXT(PayItems[[#This Row],[Date Added / Modified]],"m/d/yyy"),"")</f>
        <v/>
      </c>
    </row>
    <row r="3767" spans="1:17" s="88" customFormat="1" x14ac:dyDescent="0.2">
      <c r="A3767" s="6" t="s">
        <v>8113</v>
      </c>
      <c r="B3767" s="6" t="s">
        <v>8114</v>
      </c>
      <c r="C3767" s="6" t="s">
        <v>6</v>
      </c>
      <c r="D3767" s="6" t="s">
        <v>8115</v>
      </c>
      <c r="E3767" s="8" t="s">
        <v>59</v>
      </c>
      <c r="F3767" s="8">
        <v>0</v>
      </c>
      <c r="G3767" s="8">
        <v>3</v>
      </c>
      <c r="H3767" s="6" t="s">
        <v>344</v>
      </c>
      <c r="I3767" s="176" t="s">
        <v>11389</v>
      </c>
      <c r="J3767" s="176" t="s">
        <v>11389</v>
      </c>
      <c r="K3767" s="176" t="s">
        <v>11388</v>
      </c>
      <c r="L3767" s="8">
        <v>14</v>
      </c>
      <c r="M3767" s="116"/>
      <c r="N3767" s="6"/>
      <c r="O3767" s="6"/>
      <c r="P37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&lt;tr&gt;&lt;td&gt;63613-0000&lt;/td&gt;&lt;td&gt;Signal head&lt;/td&gt;&lt;td&gt;Each&lt;/td&gt;&lt;td&gt;SIGNAL HEAD&lt;/td&gt;&lt;td&gt;EACH&lt;/td&gt;&lt;td&gt;0&lt;/td&gt;&lt;td&gt;3&lt;/td&gt;&lt;td&gt;N&lt;/td&gt;&lt;td&gt; &lt;/td&gt;&lt;td&gt;&lt;/td&gt;&lt;/tr&gt;</v>
      </c>
      <c r="Q3767" s="106" t="str">
        <f>IF(PayItems[[#This Row],[Date Added / Modified]]&gt;0,TEXT(PayItems[[#This Row],[Date Added / Modified]],"m/d/yyy"),"")</f>
        <v/>
      </c>
    </row>
    <row r="3768" spans="1:17" s="88" customFormat="1" x14ac:dyDescent="0.2">
      <c r="A3768" s="106" t="s">
        <v>11438</v>
      </c>
      <c r="B3768" s="106" t="s">
        <v>11439</v>
      </c>
      <c r="C3768" s="106" t="s">
        <v>6</v>
      </c>
      <c r="D3768" s="106" t="s">
        <v>11440</v>
      </c>
      <c r="E3768" s="45" t="s">
        <v>59</v>
      </c>
      <c r="F3768" s="180">
        <v>0</v>
      </c>
      <c r="G3768" s="180">
        <v>3</v>
      </c>
      <c r="H3768" s="106" t="s">
        <v>344</v>
      </c>
      <c r="I3768" s="177" t="s">
        <v>11389</v>
      </c>
      <c r="J3768" s="177" t="s">
        <v>11389</v>
      </c>
      <c r="K3768" s="177" t="s">
        <v>11388</v>
      </c>
      <c r="L3768" s="180">
        <v>14</v>
      </c>
      <c r="M3768" s="116">
        <v>45398</v>
      </c>
      <c r="N3768" s="106" t="s">
        <v>9977</v>
      </c>
      <c r="O3768" s="179"/>
      <c r="P3768"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63614-0000&lt;/td&gt;&lt;td&gt;Transformer&lt;/td&gt;&lt;td&gt;Each&lt;/td&gt;&lt;td&gt;TRANSFORMER&lt;/td&gt;&lt;td&gt;EACH&lt;/td&gt;&lt;td&gt;0&lt;/td&gt;&lt;td&gt;3&lt;/td&gt;&lt;td&gt;N&lt;/td&gt;&lt;td&gt;4/16/2024&lt;/td&gt;&lt;td&gt;&lt;/td&gt;&lt;/tr&gt;</v>
      </c>
      <c r="Q3768" s="181" t="str">
        <f>IF(PayItems[[#This Row],[Date Added / Modified]]&gt;0,TEXT(PayItems[[#This Row],[Date Added / Modified]],"m/d/yyy"),"")</f>
        <v>4/16/2024</v>
      </c>
    </row>
    <row r="3769" spans="1:17" x14ac:dyDescent="0.2">
      <c r="A3769" s="106" t="s">
        <v>11441</v>
      </c>
      <c r="B3769" s="106" t="s">
        <v>11442</v>
      </c>
      <c r="C3769" s="106" t="s">
        <v>6</v>
      </c>
      <c r="D3769" s="106" t="s">
        <v>11443</v>
      </c>
      <c r="E3769" s="45" t="s">
        <v>59</v>
      </c>
      <c r="F3769" s="180">
        <v>0</v>
      </c>
      <c r="G3769" s="180">
        <v>3</v>
      </c>
      <c r="H3769" s="106" t="s">
        <v>344</v>
      </c>
      <c r="I3769" s="177" t="s">
        <v>11389</v>
      </c>
      <c r="J3769" s="177" t="s">
        <v>11389</v>
      </c>
      <c r="K3769" s="177" t="s">
        <v>11388</v>
      </c>
      <c r="L3769" s="180">
        <v>14</v>
      </c>
      <c r="M3769" s="116">
        <v>45398</v>
      </c>
      <c r="N3769" s="106" t="s">
        <v>9977</v>
      </c>
      <c r="O3769" s="179"/>
      <c r="P3769"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&lt;tr&gt;&lt;td&gt;63615-0000&lt;/td&gt;&lt;td&gt;Switch&lt;/td&gt;&lt;td&gt;Each&lt;/td&gt;&lt;td&gt;SWITCH&lt;/td&gt;&lt;td&gt;EACH&lt;/td&gt;&lt;td&gt;0&lt;/td&gt;&lt;td&gt;3&lt;/td&gt;&lt;td&gt;N&lt;/td&gt;&lt;td&gt;4/16/2024&lt;/td&gt;&lt;td&gt;&lt;/td&gt;&lt;/tr&gt;</v>
      </c>
      <c r="Q3769" s="181" t="str">
        <f>IF(PayItems[[#This Row],[Date Added / Modified]]&gt;0,TEXT(PayItems[[#This Row],[Date Added / Modified]],"m/d/yyy"),"")</f>
        <v>4/16/2024</v>
      </c>
    </row>
    <row r="3770" spans="1:17" x14ac:dyDescent="0.2">
      <c r="A3770" s="106" t="s">
        <v>11455</v>
      </c>
      <c r="B3770" s="106" t="s">
        <v>11456</v>
      </c>
      <c r="C3770" s="106" t="s">
        <v>6</v>
      </c>
      <c r="D3770" s="106" t="s">
        <v>11457</v>
      </c>
      <c r="E3770" s="45" t="s">
        <v>59</v>
      </c>
      <c r="F3770" s="180">
        <v>0</v>
      </c>
      <c r="G3770" s="180">
        <v>3</v>
      </c>
      <c r="H3770" s="106" t="s">
        <v>344</v>
      </c>
      <c r="I3770" s="177" t="s">
        <v>11389</v>
      </c>
      <c r="J3770" s="177" t="s">
        <v>11389</v>
      </c>
      <c r="K3770" s="177" t="s">
        <v>11388</v>
      </c>
      <c r="L3770" s="180">
        <v>14</v>
      </c>
      <c r="M3770" s="116">
        <v>45442</v>
      </c>
      <c r="N3770" s="106" t="s">
        <v>9977</v>
      </c>
      <c r="O3770" s="179"/>
      <c r="P3770"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&lt;tr&gt;&lt;td&gt;63616-0000&lt;/td&gt;&lt;td&gt;Electric vehicle charging station&lt;/td&gt;&lt;td&gt;Each&lt;/td&gt;&lt;td&gt;ELECTRIC VEHICLE CHARGING STATION&lt;/td&gt;&lt;td&gt;EACH&lt;/td&gt;&lt;td&gt;0&lt;/td&gt;&lt;td&gt;3&lt;/td&gt;&lt;td&gt;N&lt;/td&gt;&lt;td&gt;5/30/2024&lt;/td&gt;&lt;td&gt;&lt;/td&gt;&lt;/tr&gt;</v>
      </c>
      <c r="Q3770" s="181" t="str">
        <f>IF(PayItems[[#This Row],[Date Added / Modified]]&gt;0,TEXT(PayItems[[#This Row],[Date Added / Modified]],"m/d/yyy"),"")</f>
        <v>5/30/2024</v>
      </c>
    </row>
    <row r="3771" spans="1:17" x14ac:dyDescent="0.2">
      <c r="A3771" s="6" t="s">
        <v>8116</v>
      </c>
      <c r="B3771" s="6" t="s">
        <v>8117</v>
      </c>
      <c r="C3771" s="6" t="s">
        <v>6</v>
      </c>
      <c r="D3771" s="6" t="s">
        <v>8118</v>
      </c>
      <c r="E3771" s="8" t="s">
        <v>59</v>
      </c>
      <c r="F3771" s="8">
        <v>0</v>
      </c>
      <c r="G3771" s="8">
        <v>3</v>
      </c>
      <c r="H3771" s="6" t="s">
        <v>344</v>
      </c>
      <c r="I3771" s="176" t="s">
        <v>11389</v>
      </c>
      <c r="J3771" s="176" t="s">
        <v>11389</v>
      </c>
      <c r="K3771" s="176" t="s">
        <v>11388</v>
      </c>
      <c r="L3771" s="8">
        <v>14</v>
      </c>
      <c r="M3771" s="116"/>
      <c r="P37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&lt;tr&gt;&lt;td&gt;63620-0000&lt;/td&gt;&lt;td&gt;Pole&lt;/td&gt;&lt;td&gt;Each&lt;/td&gt;&lt;td&gt;POLE&lt;/td&gt;&lt;td&gt;EACH&lt;/td&gt;&lt;td&gt;0&lt;/td&gt;&lt;td&gt;3&lt;/td&gt;&lt;td&gt;N&lt;/td&gt;&lt;td&gt; &lt;/td&gt;&lt;td&gt;&lt;/td&gt;&lt;/tr&gt;</v>
      </c>
      <c r="Q3771" s="106" t="str">
        <f>IF(PayItems[[#This Row],[Date Added / Modified]]&gt;0,TEXT(PayItems[[#This Row],[Date Added / Modified]],"m/d/yyy"),"")</f>
        <v/>
      </c>
    </row>
    <row r="3772" spans="1:17" x14ac:dyDescent="0.2">
      <c r="A3772" s="6" t="s">
        <v>8119</v>
      </c>
      <c r="B3772" s="6" t="s">
        <v>8120</v>
      </c>
      <c r="C3772" s="6" t="s">
        <v>6</v>
      </c>
      <c r="D3772" s="6" t="s">
        <v>8121</v>
      </c>
      <c r="E3772" s="8" t="s">
        <v>59</v>
      </c>
      <c r="F3772" s="8">
        <v>0</v>
      </c>
      <c r="G3772" s="8">
        <v>3</v>
      </c>
      <c r="H3772" s="6" t="s">
        <v>344</v>
      </c>
      <c r="I3772" s="176" t="s">
        <v>11389</v>
      </c>
      <c r="J3772" s="176" t="s">
        <v>11389</v>
      </c>
      <c r="K3772" s="176" t="s">
        <v>11388</v>
      </c>
      <c r="L3772" s="8">
        <v>14</v>
      </c>
      <c r="M3772" s="116"/>
      <c r="P37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&lt;tr&gt;&lt;td&gt;63620-0400&lt;/td&gt;&lt;td&gt;Pole, type Twin 20 Light Standard&lt;/td&gt;&lt;td&gt;Each&lt;/td&gt;&lt;td&gt;POLE, TYPE TWIN 20 LIGHT STANDARD&lt;/td&gt;&lt;td&gt;EACH&lt;/td&gt;&lt;td&gt;0&lt;/td&gt;&lt;td&gt;3&lt;/td&gt;&lt;td&gt;N&lt;/td&gt;&lt;td&gt; &lt;/td&gt;&lt;td&gt;&lt;/td&gt;&lt;/tr&gt;</v>
      </c>
      <c r="Q3772" s="106" t="str">
        <f>IF(PayItems[[#This Row],[Date Added / Modified]]&gt;0,TEXT(PayItems[[#This Row],[Date Added / Modified]],"m/d/yyy"),"")</f>
        <v/>
      </c>
    </row>
    <row r="3773" spans="1:17" x14ac:dyDescent="0.2">
      <c r="A3773" s="6" t="s">
        <v>8122</v>
      </c>
      <c r="B3773" s="6" t="s">
        <v>8123</v>
      </c>
      <c r="C3773" s="6" t="s">
        <v>6</v>
      </c>
      <c r="D3773" s="6" t="s">
        <v>8124</v>
      </c>
      <c r="E3773" s="8" t="s">
        <v>59</v>
      </c>
      <c r="F3773" s="8">
        <v>0</v>
      </c>
      <c r="G3773" s="8">
        <v>3</v>
      </c>
      <c r="H3773" s="6" t="s">
        <v>344</v>
      </c>
      <c r="I3773" s="176" t="s">
        <v>11389</v>
      </c>
      <c r="J3773" s="176" t="s">
        <v>11389</v>
      </c>
      <c r="K3773" s="176" t="s">
        <v>11388</v>
      </c>
      <c r="L3773" s="8">
        <v>14</v>
      </c>
      <c r="M3773" s="116"/>
      <c r="P37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&lt;tr&gt;&lt;td&gt;63620-0500&lt;/td&gt;&lt;td&gt;Pole, type Washington Globe No. 16 Light Standard&lt;/td&gt;&lt;td&gt;Each&lt;/td&gt;&lt;td&gt;POLE, TYPE WASHINGTON GLOBE NO. 16 LIGHT STANDARD&lt;/td&gt;&lt;td&gt;EACH&lt;/td&gt;&lt;td&gt;0&lt;/td&gt;&lt;td&gt;3&lt;/td&gt;&lt;td&gt;N&lt;/td&gt;&lt;td&gt; &lt;/td&gt;&lt;td&gt;&lt;/td&gt;&lt;/tr&gt;</v>
      </c>
      <c r="Q3773" s="106" t="str">
        <f>IF(PayItems[[#This Row],[Date Added / Modified]]&gt;0,TEXT(PayItems[[#This Row],[Date Added / Modified]],"m/d/yyy"),"")</f>
        <v/>
      </c>
    </row>
    <row r="3774" spans="1:17" x14ac:dyDescent="0.2">
      <c r="A3774" s="6" t="s">
        <v>8125</v>
      </c>
      <c r="B3774" s="6" t="s">
        <v>8126</v>
      </c>
      <c r="C3774" s="6" t="s">
        <v>6</v>
      </c>
      <c r="D3774" s="6" t="s">
        <v>8127</v>
      </c>
      <c r="E3774" s="8" t="s">
        <v>59</v>
      </c>
      <c r="F3774" s="8">
        <v>0</v>
      </c>
      <c r="G3774" s="8">
        <v>3</v>
      </c>
      <c r="H3774" s="6" t="s">
        <v>344</v>
      </c>
      <c r="I3774" s="176" t="s">
        <v>11389</v>
      </c>
      <c r="J3774" s="176" t="s">
        <v>11389</v>
      </c>
      <c r="K3774" s="176" t="s">
        <v>11388</v>
      </c>
      <c r="L3774" s="8">
        <v>14</v>
      </c>
      <c r="M3774" s="116"/>
      <c r="P37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&lt;tr&gt;&lt;td&gt;63620-0600&lt;/td&gt;&lt;td&gt;Pole, type Washington Globe No. 14N Light Standard&lt;/td&gt;&lt;td&gt;Each&lt;/td&gt;&lt;td&gt;POLE, TYPE WASHINGTON GLOBE NO. 14N LIGHT STANDARD&lt;/td&gt;&lt;td&gt;EACH&lt;/td&gt;&lt;td&gt;0&lt;/td&gt;&lt;td&gt;3&lt;/td&gt;&lt;td&gt;N&lt;/td&gt;&lt;td&gt; &lt;/td&gt;&lt;td&gt;&lt;/td&gt;&lt;/tr&gt;</v>
      </c>
      <c r="Q3774" s="106" t="str">
        <f>IF(PayItems[[#This Row],[Date Added / Modified]]&gt;0,TEXT(PayItems[[#This Row],[Date Added / Modified]],"m/d/yyy"),"")</f>
        <v/>
      </c>
    </row>
    <row r="3775" spans="1:17" x14ac:dyDescent="0.2">
      <c r="A3775" s="6" t="s">
        <v>8128</v>
      </c>
      <c r="B3775" s="6" t="s">
        <v>8129</v>
      </c>
      <c r="C3775" s="6" t="s">
        <v>6</v>
      </c>
      <c r="D3775" s="6" t="s">
        <v>8130</v>
      </c>
      <c r="E3775" s="8" t="s">
        <v>59</v>
      </c>
      <c r="F3775" s="8">
        <v>0</v>
      </c>
      <c r="G3775" s="8">
        <v>3</v>
      </c>
      <c r="H3775" s="6" t="s">
        <v>344</v>
      </c>
      <c r="I3775" s="176" t="s">
        <v>11389</v>
      </c>
      <c r="J3775" s="176" t="s">
        <v>11389</v>
      </c>
      <c r="K3775" s="176" t="s">
        <v>11388</v>
      </c>
      <c r="L3775" s="8">
        <v>14</v>
      </c>
      <c r="M3775" s="116"/>
      <c r="P37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&lt;tr&gt;&lt;td&gt;63620-0700&lt;/td&gt;&lt;td&gt;Pole, type Frederick Law Olmsted Light Standard&lt;/td&gt;&lt;td&gt;Each&lt;/td&gt;&lt;td&gt;POLE, TYPE FREDERICK LAW OLMSTED LIGHT STANDARD&lt;/td&gt;&lt;td&gt;EACH&lt;/td&gt;&lt;td&gt;0&lt;/td&gt;&lt;td&gt;3&lt;/td&gt;&lt;td&gt;N&lt;/td&gt;&lt;td&gt; &lt;/td&gt;&lt;td&gt;&lt;/td&gt;&lt;/tr&gt;</v>
      </c>
      <c r="Q3775" s="106" t="str">
        <f>IF(PayItems[[#This Row],[Date Added / Modified]]&gt;0,TEXT(PayItems[[#This Row],[Date Added / Modified]],"m/d/yyy"),"")</f>
        <v/>
      </c>
    </row>
    <row r="3776" spans="1:17" x14ac:dyDescent="0.2">
      <c r="A3776" s="6" t="s">
        <v>8131</v>
      </c>
      <c r="B3776" s="6" t="s">
        <v>10422</v>
      </c>
      <c r="C3776" s="6" t="s">
        <v>6</v>
      </c>
      <c r="D3776" s="6" t="s">
        <v>10697</v>
      </c>
      <c r="E3776" s="8" t="s">
        <v>59</v>
      </c>
      <c r="F3776" s="8">
        <v>0</v>
      </c>
      <c r="G3776" s="8">
        <v>3</v>
      </c>
      <c r="H3776" s="6" t="s">
        <v>344</v>
      </c>
      <c r="I3776" s="176" t="s">
        <v>11389</v>
      </c>
      <c r="J3776" s="176" t="s">
        <v>11389</v>
      </c>
      <c r="K3776" s="176" t="s">
        <v>11388</v>
      </c>
      <c r="L3776" s="8">
        <v>14</v>
      </c>
      <c r="M3776" s="116"/>
      <c r="P37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&lt;tr&gt;&lt;td&gt;63620-0800&lt;/td&gt;&lt;td&gt;Pole, type traffic signal&lt;/td&gt;&lt;td&gt;Each&lt;/td&gt;&lt;td&gt;POLE, TYPE TRAFFIC SIGNAL&lt;/td&gt;&lt;td&gt;EACH&lt;/td&gt;&lt;td&gt;0&lt;/td&gt;&lt;td&gt;3&lt;/td&gt;&lt;td&gt;N&lt;/td&gt;&lt;td&gt; &lt;/td&gt;&lt;td&gt;&lt;/td&gt;&lt;/tr&gt;</v>
      </c>
      <c r="Q3776" s="106" t="str">
        <f>IF(PayItems[[#This Row],[Date Added / Modified]]&gt;0,TEXT(PayItems[[#This Row],[Date Added / Modified]],"m/d/yyy"),"")</f>
        <v/>
      </c>
    </row>
    <row r="3777" spans="1:17" x14ac:dyDescent="0.2">
      <c r="A3777" s="6" t="s">
        <v>8132</v>
      </c>
      <c r="B3777" s="6" t="s">
        <v>8133</v>
      </c>
      <c r="C3777" s="6" t="s">
        <v>6</v>
      </c>
      <c r="D3777" s="6" t="s">
        <v>8134</v>
      </c>
      <c r="E3777" s="8" t="s">
        <v>59</v>
      </c>
      <c r="F3777" s="8">
        <v>0</v>
      </c>
      <c r="G3777" s="8">
        <v>3</v>
      </c>
      <c r="H3777" s="6" t="s">
        <v>344</v>
      </c>
      <c r="I3777" s="176" t="s">
        <v>11389</v>
      </c>
      <c r="J3777" s="176" t="s">
        <v>11389</v>
      </c>
      <c r="K3777" s="176" t="s">
        <v>11388</v>
      </c>
      <c r="L3777" s="8">
        <v>14</v>
      </c>
      <c r="M3777" s="116"/>
      <c r="P37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&lt;tr&gt;&lt;td&gt;63621-1000&lt;/td&gt;&lt;td&gt;Utility box, pullbox&lt;/td&gt;&lt;td&gt;Each&lt;/td&gt;&lt;td&gt;UTILITY BOX, PULLBOX&lt;/td&gt;&lt;td&gt;EACH&lt;/td&gt;&lt;td&gt;0&lt;/td&gt;&lt;td&gt;3&lt;/td&gt;&lt;td&gt;N&lt;/td&gt;&lt;td&gt; &lt;/td&gt;&lt;td&gt;&lt;/td&gt;&lt;/tr&gt;</v>
      </c>
      <c r="Q3777" s="106" t="str">
        <f>IF(PayItems[[#This Row],[Date Added / Modified]]&gt;0,TEXT(PayItems[[#This Row],[Date Added / Modified]],"m/d/yyy"),"")</f>
        <v/>
      </c>
    </row>
    <row r="3778" spans="1:17" x14ac:dyDescent="0.2">
      <c r="A3778" s="6" t="s">
        <v>8135</v>
      </c>
      <c r="B3778" s="6" t="s">
        <v>8136</v>
      </c>
      <c r="C3778" s="6" t="s">
        <v>6</v>
      </c>
      <c r="D3778" s="6" t="s">
        <v>8137</v>
      </c>
      <c r="E3778" s="8" t="s">
        <v>59</v>
      </c>
      <c r="F3778" s="8">
        <v>0</v>
      </c>
      <c r="G3778" s="8">
        <v>3</v>
      </c>
      <c r="H3778" s="6" t="s">
        <v>344</v>
      </c>
      <c r="I3778" s="176" t="s">
        <v>11389</v>
      </c>
      <c r="J3778" s="176" t="s">
        <v>11389</v>
      </c>
      <c r="K3778" s="176" t="s">
        <v>11388</v>
      </c>
      <c r="L3778" s="8">
        <v>14</v>
      </c>
      <c r="M3778" s="116"/>
      <c r="P377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&lt;tr&gt;&lt;td&gt;63621-2000&lt;/td&gt;&lt;td&gt;Utility box, telephone pullbox&lt;/td&gt;&lt;td&gt;Each&lt;/td&gt;&lt;td&gt;UTILITY BOX, TELEPHONE PULLBOX&lt;/td&gt;&lt;td&gt;EACH&lt;/td&gt;&lt;td&gt;0&lt;/td&gt;&lt;td&gt;3&lt;/td&gt;&lt;td&gt;N&lt;/td&gt;&lt;td&gt; &lt;/td&gt;&lt;td&gt;&lt;/td&gt;&lt;/tr&gt;</v>
      </c>
      <c r="Q3778" s="106" t="str">
        <f>IF(PayItems[[#This Row],[Date Added / Modified]]&gt;0,TEXT(PayItems[[#This Row],[Date Added / Modified]],"m/d/yyy"),"")</f>
        <v/>
      </c>
    </row>
    <row r="3779" spans="1:17" s="88" customFormat="1" x14ac:dyDescent="0.2">
      <c r="A3779" s="6" t="s">
        <v>8138</v>
      </c>
      <c r="B3779" s="6" t="s">
        <v>8139</v>
      </c>
      <c r="C3779" s="6" t="s">
        <v>6</v>
      </c>
      <c r="D3779" s="6" t="s">
        <v>8140</v>
      </c>
      <c r="E3779" s="8" t="s">
        <v>59</v>
      </c>
      <c r="F3779" s="8">
        <v>0</v>
      </c>
      <c r="G3779" s="8">
        <v>3</v>
      </c>
      <c r="H3779" s="6" t="s">
        <v>344</v>
      </c>
      <c r="I3779" s="176" t="s">
        <v>11389</v>
      </c>
      <c r="J3779" s="176" t="s">
        <v>11389</v>
      </c>
      <c r="K3779" s="176" t="s">
        <v>11388</v>
      </c>
      <c r="L3779" s="8">
        <v>14</v>
      </c>
      <c r="M3779" s="116"/>
      <c r="N3779" s="6"/>
      <c r="O3779" s="6"/>
      <c r="P37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&lt;tr&gt;&lt;td&gt;63621-3000&lt;/td&gt;&lt;td&gt;Utility box, junction box&lt;/td&gt;&lt;td&gt;Each&lt;/td&gt;&lt;td&gt;UTILITY BOX, JUNCTION BOX&lt;/td&gt;&lt;td&gt;EACH&lt;/td&gt;&lt;td&gt;0&lt;/td&gt;&lt;td&gt;3&lt;/td&gt;&lt;td&gt;N&lt;/td&gt;&lt;td&gt; &lt;/td&gt;&lt;td&gt;&lt;/td&gt;&lt;/tr&gt;</v>
      </c>
      <c r="Q3779" s="106" t="str">
        <f>IF(PayItems[[#This Row],[Date Added / Modified]]&gt;0,TEXT(PayItems[[#This Row],[Date Added / Modified]],"m/d/yyy"),"")</f>
        <v/>
      </c>
    </row>
    <row r="3780" spans="1:17" s="88" customFormat="1" x14ac:dyDescent="0.2">
      <c r="A3780" s="6" t="s">
        <v>8141</v>
      </c>
      <c r="B3780" s="6" t="s">
        <v>8142</v>
      </c>
      <c r="C3780" s="6" t="s">
        <v>6</v>
      </c>
      <c r="D3780" s="6" t="s">
        <v>8143</v>
      </c>
      <c r="E3780" s="8" t="s">
        <v>59</v>
      </c>
      <c r="F3780" s="8">
        <v>0</v>
      </c>
      <c r="G3780" s="8">
        <v>3</v>
      </c>
      <c r="H3780" s="6" t="s">
        <v>344</v>
      </c>
      <c r="I3780" s="176" t="s">
        <v>11389</v>
      </c>
      <c r="J3780" s="176" t="s">
        <v>11389</v>
      </c>
      <c r="K3780" s="176" t="s">
        <v>11388</v>
      </c>
      <c r="L3780" s="8">
        <v>14</v>
      </c>
      <c r="M3780" s="116"/>
      <c r="N3780" s="6"/>
      <c r="O3780" s="6"/>
      <c r="P37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&lt;tr&gt;&lt;td&gt;63621-4000&lt;/td&gt;&lt;td&gt;Utility box, telephone intercept box&lt;/td&gt;&lt;td&gt;Each&lt;/td&gt;&lt;td&gt;UTILITY BOX, TELEPHONE INTERCEPT BOX&lt;/td&gt;&lt;td&gt;EACH&lt;/td&gt;&lt;td&gt;0&lt;/td&gt;&lt;td&gt;3&lt;/td&gt;&lt;td&gt;N&lt;/td&gt;&lt;td&gt; &lt;/td&gt;&lt;td&gt;&lt;/td&gt;&lt;/tr&gt;</v>
      </c>
      <c r="Q3780" s="106" t="str">
        <f>IF(PayItems[[#This Row],[Date Added / Modified]]&gt;0,TEXT(PayItems[[#This Row],[Date Added / Modified]],"m/d/yyy"),"")</f>
        <v/>
      </c>
    </row>
    <row r="3781" spans="1:17" s="88" customFormat="1" x14ac:dyDescent="0.2">
      <c r="A3781" s="6" t="s">
        <v>8144</v>
      </c>
      <c r="B3781" s="6" t="s">
        <v>8145</v>
      </c>
      <c r="C3781" s="6" t="s">
        <v>6</v>
      </c>
      <c r="D3781" s="6" t="s">
        <v>8146</v>
      </c>
      <c r="E3781" s="8" t="s">
        <v>59</v>
      </c>
      <c r="F3781" s="8">
        <v>0</v>
      </c>
      <c r="G3781" s="8">
        <v>3</v>
      </c>
      <c r="H3781" s="6" t="s">
        <v>344</v>
      </c>
      <c r="I3781" s="176" t="s">
        <v>11389</v>
      </c>
      <c r="J3781" s="176" t="s">
        <v>11389</v>
      </c>
      <c r="K3781" s="176" t="s">
        <v>11388</v>
      </c>
      <c r="L3781" s="8">
        <v>14</v>
      </c>
      <c r="M3781" s="116"/>
      <c r="N3781" s="6"/>
      <c r="O3781" s="6"/>
      <c r="P37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&lt;tr&gt;&lt;td&gt;63621-5000&lt;/td&gt;&lt;td&gt;Utility box, concrete&lt;/td&gt;&lt;td&gt;Each&lt;/td&gt;&lt;td&gt;UTILITY BOX, CONCRETE&lt;/td&gt;&lt;td&gt;EACH&lt;/td&gt;&lt;td&gt;0&lt;/td&gt;&lt;td&gt;3&lt;/td&gt;&lt;td&gt;N&lt;/td&gt;&lt;td&gt; &lt;/td&gt;&lt;td&gt;&lt;/td&gt;&lt;/tr&gt;</v>
      </c>
      <c r="Q3781" s="106" t="str">
        <f>IF(PayItems[[#This Row],[Date Added / Modified]]&gt;0,TEXT(PayItems[[#This Row],[Date Added / Modified]],"m/d/yyy"),"")</f>
        <v/>
      </c>
    </row>
    <row r="3782" spans="1:17" s="88" customFormat="1" x14ac:dyDescent="0.2">
      <c r="A3782" s="6" t="s">
        <v>8147</v>
      </c>
      <c r="B3782" s="6" t="s">
        <v>8148</v>
      </c>
      <c r="C3782" s="6" t="s">
        <v>110</v>
      </c>
      <c r="D3782" s="6" t="s">
        <v>8149</v>
      </c>
      <c r="E3782" s="8" t="s">
        <v>63</v>
      </c>
      <c r="F3782" s="8">
        <v>0</v>
      </c>
      <c r="G3782" s="8">
        <v>3</v>
      </c>
      <c r="H3782" s="6" t="s">
        <v>344</v>
      </c>
      <c r="I3782" s="176" t="s">
        <v>11389</v>
      </c>
      <c r="J3782" s="176" t="s">
        <v>11389</v>
      </c>
      <c r="K3782" s="176" t="s">
        <v>11388</v>
      </c>
      <c r="L3782" s="8">
        <v>14</v>
      </c>
      <c r="M3782" s="116"/>
      <c r="N3782" s="6"/>
      <c r="O3782" s="6"/>
      <c r="P37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&lt;tr&gt;&lt;td&gt;63622-0000&lt;/td&gt;&lt;td&gt;Utility trench&lt;/td&gt;&lt;td&gt;m&lt;/td&gt;&lt;td&gt;UTILITY TRENCH&lt;/td&gt;&lt;td&gt;LNFT&lt;/td&gt;&lt;td&gt;0&lt;/td&gt;&lt;td&gt;3&lt;/td&gt;&lt;td&gt;N&lt;/td&gt;&lt;td&gt; &lt;/td&gt;&lt;td&gt;&lt;/td&gt;&lt;/tr&gt;</v>
      </c>
      <c r="Q3782" s="106" t="str">
        <f>IF(PayItems[[#This Row],[Date Added / Modified]]&gt;0,TEXT(PayItems[[#This Row],[Date Added / Modified]],"m/d/yyy"),"")</f>
        <v/>
      </c>
    </row>
    <row r="3783" spans="1:17" x14ac:dyDescent="0.2">
      <c r="A3783" s="6" t="s">
        <v>8150</v>
      </c>
      <c r="B3783" s="6" t="s">
        <v>8151</v>
      </c>
      <c r="C3783" s="6" t="s">
        <v>6</v>
      </c>
      <c r="D3783" s="6" t="s">
        <v>8152</v>
      </c>
      <c r="E3783" s="8" t="s">
        <v>59</v>
      </c>
      <c r="F3783" s="8">
        <v>0</v>
      </c>
      <c r="G3783" s="8">
        <v>3</v>
      </c>
      <c r="H3783" s="6" t="s">
        <v>344</v>
      </c>
      <c r="I3783" s="176" t="s">
        <v>11389</v>
      </c>
      <c r="J3783" s="176" t="s">
        <v>11389</v>
      </c>
      <c r="K3783" s="176" t="s">
        <v>11388</v>
      </c>
      <c r="L3783" s="8">
        <v>14</v>
      </c>
      <c r="M3783" s="116"/>
      <c r="P37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&lt;tr&gt;&lt;td&gt;63623-1000&lt;/td&gt;&lt;td&gt;Manhole, electrical&lt;/td&gt;&lt;td&gt;Each&lt;/td&gt;&lt;td&gt;MANHOLE, ELECTRICAL&lt;/td&gt;&lt;td&gt;EACH&lt;/td&gt;&lt;td&gt;0&lt;/td&gt;&lt;td&gt;3&lt;/td&gt;&lt;td&gt;N&lt;/td&gt;&lt;td&gt; &lt;/td&gt;&lt;td&gt;&lt;/td&gt;&lt;/tr&gt;</v>
      </c>
      <c r="Q3783" s="106" t="str">
        <f>IF(PayItems[[#This Row],[Date Added / Modified]]&gt;0,TEXT(PayItems[[#This Row],[Date Added / Modified]],"m/d/yyy"),"")</f>
        <v/>
      </c>
    </row>
    <row r="3784" spans="1:17" x14ac:dyDescent="0.2">
      <c r="A3784" s="6" t="s">
        <v>8153</v>
      </c>
      <c r="B3784" s="6" t="s">
        <v>8154</v>
      </c>
      <c r="C3784" s="6" t="s">
        <v>6</v>
      </c>
      <c r="D3784" s="6" t="s">
        <v>8155</v>
      </c>
      <c r="E3784" s="8" t="s">
        <v>59</v>
      </c>
      <c r="F3784" s="8">
        <v>0</v>
      </c>
      <c r="G3784" s="8">
        <v>3</v>
      </c>
      <c r="H3784" s="6" t="s">
        <v>344</v>
      </c>
      <c r="I3784" s="176" t="s">
        <v>11389</v>
      </c>
      <c r="J3784" s="176" t="s">
        <v>11389</v>
      </c>
      <c r="K3784" s="176" t="s">
        <v>11388</v>
      </c>
      <c r="L3784" s="8">
        <v>14</v>
      </c>
      <c r="M3784" s="116"/>
      <c r="P37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&lt;tr&gt;&lt;td&gt;63623-2000&lt;/td&gt;&lt;td&gt;Manhole, telephone&lt;/td&gt;&lt;td&gt;Each&lt;/td&gt;&lt;td&gt;MANHOLE, TELEPHONE&lt;/td&gt;&lt;td&gt;EACH&lt;/td&gt;&lt;td&gt;0&lt;/td&gt;&lt;td&gt;3&lt;/td&gt;&lt;td&gt;N&lt;/td&gt;&lt;td&gt; &lt;/td&gt;&lt;td&gt;&lt;/td&gt;&lt;/tr&gt;</v>
      </c>
      <c r="Q3784" s="106" t="str">
        <f>IF(PayItems[[#This Row],[Date Added / Modified]]&gt;0,TEXT(PayItems[[#This Row],[Date Added / Modified]],"m/d/yyy"),"")</f>
        <v/>
      </c>
    </row>
    <row r="3785" spans="1:17" x14ac:dyDescent="0.2">
      <c r="A3785" s="6" t="s">
        <v>8156</v>
      </c>
      <c r="B3785" s="6" t="s">
        <v>8157</v>
      </c>
      <c r="C3785" s="6" t="s">
        <v>6</v>
      </c>
      <c r="D3785" s="6" t="s">
        <v>8158</v>
      </c>
      <c r="E3785" s="8" t="s">
        <v>59</v>
      </c>
      <c r="F3785" s="8">
        <v>0</v>
      </c>
      <c r="G3785" s="8">
        <v>3</v>
      </c>
      <c r="H3785" s="6" t="s">
        <v>344</v>
      </c>
      <c r="I3785" s="176" t="s">
        <v>11389</v>
      </c>
      <c r="J3785" s="176" t="s">
        <v>11389</v>
      </c>
      <c r="K3785" s="176" t="s">
        <v>11388</v>
      </c>
      <c r="L3785" s="8">
        <v>14</v>
      </c>
      <c r="M3785" s="116"/>
      <c r="P37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&lt;tr&gt;&lt;td&gt;63624-0050&lt;/td&gt;&lt;td&gt;Bollard, solar light&lt;/td&gt;&lt;td&gt;Each&lt;/td&gt;&lt;td&gt;BOLLARD, SOLAR LIGHT&lt;/td&gt;&lt;td&gt;EACH&lt;/td&gt;&lt;td&gt;0&lt;/td&gt;&lt;td&gt;3&lt;/td&gt;&lt;td&gt;N&lt;/td&gt;&lt;td&gt; &lt;/td&gt;&lt;td&gt;&lt;/td&gt;&lt;/tr&gt;</v>
      </c>
      <c r="Q3785" s="106" t="str">
        <f>IF(PayItems[[#This Row],[Date Added / Modified]]&gt;0,TEXT(PayItems[[#This Row],[Date Added / Modified]],"m/d/yyy"),"")</f>
        <v/>
      </c>
    </row>
    <row r="3786" spans="1:17" x14ac:dyDescent="0.2">
      <c r="A3786" s="6" t="s">
        <v>8159</v>
      </c>
      <c r="B3786" s="8" t="s">
        <v>8160</v>
      </c>
      <c r="C3786" s="8" t="s">
        <v>85</v>
      </c>
      <c r="D3786" s="8" t="s">
        <v>8161</v>
      </c>
      <c r="E3786" s="8" t="s">
        <v>85</v>
      </c>
      <c r="F3786" s="8">
        <v>0</v>
      </c>
      <c r="G3786" s="8">
        <v>3</v>
      </c>
      <c r="H3786" s="6" t="s">
        <v>344</v>
      </c>
      <c r="I3786" s="176" t="s">
        <v>11389</v>
      </c>
      <c r="J3786" s="176" t="s">
        <v>11389</v>
      </c>
      <c r="K3786" s="176" t="s">
        <v>11388</v>
      </c>
      <c r="L3786" s="8">
        <v>14</v>
      </c>
      <c r="M3786" s="116"/>
      <c r="P37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&lt;tr&gt;&lt;td&gt;63640-0100&lt;/td&gt;&lt;td&gt;Relocate luminaires&lt;/td&gt;&lt;td&gt;LPSM&lt;/td&gt;&lt;td&gt;RELOCATE LUMINAIRES&lt;/td&gt;&lt;td&gt;LPSM&lt;/td&gt;&lt;td&gt;0&lt;/td&gt;&lt;td&gt;3&lt;/td&gt;&lt;td&gt;N&lt;/td&gt;&lt;td&gt; &lt;/td&gt;&lt;td&gt;&lt;/td&gt;&lt;/tr&gt;</v>
      </c>
      <c r="Q3786" s="106" t="str">
        <f>IF(PayItems[[#This Row],[Date Added / Modified]]&gt;0,TEXT(PayItems[[#This Row],[Date Added / Modified]],"m/d/yyy"),"")</f>
        <v/>
      </c>
    </row>
    <row r="3787" spans="1:17" s="88" customFormat="1" x14ac:dyDescent="0.2">
      <c r="A3787" s="6" t="s">
        <v>8162</v>
      </c>
      <c r="B3787" s="8" t="s">
        <v>8163</v>
      </c>
      <c r="C3787" s="8" t="s">
        <v>85</v>
      </c>
      <c r="D3787" s="8" t="s">
        <v>8164</v>
      </c>
      <c r="E3787" s="8" t="s">
        <v>85</v>
      </c>
      <c r="F3787" s="8">
        <v>0</v>
      </c>
      <c r="G3787" s="8">
        <v>3</v>
      </c>
      <c r="H3787" s="6" t="s">
        <v>344</v>
      </c>
      <c r="I3787" s="176" t="s">
        <v>11389</v>
      </c>
      <c r="J3787" s="176" t="s">
        <v>11389</v>
      </c>
      <c r="K3787" s="176" t="s">
        <v>11388</v>
      </c>
      <c r="L3787" s="8">
        <v>14</v>
      </c>
      <c r="M3787" s="116"/>
      <c r="N3787" s="6"/>
      <c r="O3787" s="6"/>
      <c r="P37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&lt;tr&gt;&lt;td&gt;63640-0200&lt;/td&gt;&lt;td&gt;Relocate signal system&lt;/td&gt;&lt;td&gt;LPSM&lt;/td&gt;&lt;td&gt;RELOCATE SIGNAL SYSTEM&lt;/td&gt;&lt;td&gt;LPSM&lt;/td&gt;&lt;td&gt;0&lt;/td&gt;&lt;td&gt;3&lt;/td&gt;&lt;td&gt;N&lt;/td&gt;&lt;td&gt; &lt;/td&gt;&lt;td&gt;&lt;/td&gt;&lt;/tr&gt;</v>
      </c>
      <c r="Q3787" s="106" t="str">
        <f>IF(PayItems[[#This Row],[Date Added / Modified]]&gt;0,TEXT(PayItems[[#This Row],[Date Added / Modified]],"m/d/yyy"),"")</f>
        <v/>
      </c>
    </row>
    <row r="3788" spans="1:17" x14ac:dyDescent="0.2">
      <c r="A3788" s="6" t="s">
        <v>8165</v>
      </c>
      <c r="B3788" s="8" t="s">
        <v>8166</v>
      </c>
      <c r="C3788" s="8" t="s">
        <v>85</v>
      </c>
      <c r="D3788" s="8" t="s">
        <v>8167</v>
      </c>
      <c r="E3788" s="8" t="s">
        <v>85</v>
      </c>
      <c r="F3788" s="8">
        <v>0</v>
      </c>
      <c r="G3788" s="8">
        <v>3</v>
      </c>
      <c r="H3788" s="6" t="s">
        <v>344</v>
      </c>
      <c r="I3788" s="176" t="s">
        <v>11389</v>
      </c>
      <c r="J3788" s="176" t="s">
        <v>11389</v>
      </c>
      <c r="K3788" s="176" t="s">
        <v>11388</v>
      </c>
      <c r="L3788" s="8">
        <v>14</v>
      </c>
      <c r="M3788" s="116"/>
      <c r="P37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&lt;tr&gt;&lt;td&gt;63640-0300&lt;/td&gt;&lt;td&gt;Relocate railroad crossing&lt;/td&gt;&lt;td&gt;LPSM&lt;/td&gt;&lt;td&gt;RELOCATE RAILROAD CROSSING&lt;/td&gt;&lt;td&gt;LPSM&lt;/td&gt;&lt;td&gt;0&lt;/td&gt;&lt;td&gt;3&lt;/td&gt;&lt;td&gt;N&lt;/td&gt;&lt;td&gt; &lt;/td&gt;&lt;td&gt;&lt;/td&gt;&lt;/tr&gt;</v>
      </c>
      <c r="Q3788" s="106" t="str">
        <f>IF(PayItems[[#This Row],[Date Added / Modified]]&gt;0,TEXT(PayItems[[#This Row],[Date Added / Modified]],"m/d/yyy"),"")</f>
        <v/>
      </c>
    </row>
    <row r="3789" spans="1:17" x14ac:dyDescent="0.2">
      <c r="A3789" s="6" t="s">
        <v>8168</v>
      </c>
      <c r="B3789" s="8" t="s">
        <v>8169</v>
      </c>
      <c r="C3789" s="8" t="s">
        <v>85</v>
      </c>
      <c r="D3789" s="8" t="s">
        <v>8170</v>
      </c>
      <c r="E3789" s="8" t="s">
        <v>85</v>
      </c>
      <c r="F3789" s="8">
        <v>0</v>
      </c>
      <c r="G3789" s="8">
        <v>3</v>
      </c>
      <c r="H3789" s="6" t="s">
        <v>344</v>
      </c>
      <c r="I3789" s="176" t="s">
        <v>11389</v>
      </c>
      <c r="J3789" s="176" t="s">
        <v>11389</v>
      </c>
      <c r="K3789" s="176" t="s">
        <v>11388</v>
      </c>
      <c r="L3789" s="8">
        <v>14</v>
      </c>
      <c r="M3789" s="116"/>
      <c r="P37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&lt;tr&gt;&lt;td&gt;63640-0400&lt;/td&gt;&lt;td&gt;Relocate pole&lt;/td&gt;&lt;td&gt;LPSM&lt;/td&gt;&lt;td&gt;RELOCATE POLE&lt;/td&gt;&lt;td&gt;LPSM&lt;/td&gt;&lt;td&gt;0&lt;/td&gt;&lt;td&gt;3&lt;/td&gt;&lt;td&gt;N&lt;/td&gt;&lt;td&gt; &lt;/td&gt;&lt;td&gt;&lt;/td&gt;&lt;/tr&gt;</v>
      </c>
      <c r="Q3789" s="106" t="str">
        <f>IF(PayItems[[#This Row],[Date Added / Modified]]&gt;0,TEXT(PayItems[[#This Row],[Date Added / Modified]],"m/d/yyy"),"")</f>
        <v/>
      </c>
    </row>
    <row r="3790" spans="1:17" x14ac:dyDescent="0.2">
      <c r="A3790" s="6" t="s">
        <v>8171</v>
      </c>
      <c r="B3790" s="8" t="s">
        <v>8172</v>
      </c>
      <c r="C3790" s="8" t="s">
        <v>85</v>
      </c>
      <c r="D3790" s="8" t="s">
        <v>8173</v>
      </c>
      <c r="E3790" s="8" t="s">
        <v>85</v>
      </c>
      <c r="F3790" s="8">
        <v>0</v>
      </c>
      <c r="G3790" s="8">
        <v>3</v>
      </c>
      <c r="H3790" s="6" t="s">
        <v>344</v>
      </c>
      <c r="I3790" s="176" t="s">
        <v>11389</v>
      </c>
      <c r="J3790" s="176" t="s">
        <v>11389</v>
      </c>
      <c r="K3790" s="176" t="s">
        <v>11388</v>
      </c>
      <c r="L3790" s="8">
        <v>14</v>
      </c>
      <c r="M3790" s="116"/>
      <c r="P37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&lt;tr&gt;&lt;td&gt;63640-0500&lt;/td&gt;&lt;td&gt;Relocate call box&lt;/td&gt;&lt;td&gt;LPSM&lt;/td&gt;&lt;td&gt;RELOCATE CALL BOX&lt;/td&gt;&lt;td&gt;LPSM&lt;/td&gt;&lt;td&gt;0&lt;/td&gt;&lt;td&gt;3&lt;/td&gt;&lt;td&gt;N&lt;/td&gt;&lt;td&gt; &lt;/td&gt;&lt;td&gt;&lt;/td&gt;&lt;/tr&gt;</v>
      </c>
      <c r="Q3790" s="106" t="str">
        <f>IF(PayItems[[#This Row],[Date Added / Modified]]&gt;0,TEXT(PayItems[[#This Row],[Date Added / Modified]],"m/d/yyy"),"")</f>
        <v/>
      </c>
    </row>
    <row r="3791" spans="1:17" x14ac:dyDescent="0.2">
      <c r="A3791" s="6" t="s">
        <v>8174</v>
      </c>
      <c r="B3791" s="8" t="s">
        <v>8175</v>
      </c>
      <c r="C3791" s="8" t="s">
        <v>85</v>
      </c>
      <c r="D3791" s="8" t="s">
        <v>8176</v>
      </c>
      <c r="E3791" s="8" t="s">
        <v>85</v>
      </c>
      <c r="F3791" s="8">
        <v>0</v>
      </c>
      <c r="G3791" s="8">
        <v>3</v>
      </c>
      <c r="H3791" s="6" t="s">
        <v>344</v>
      </c>
      <c r="I3791" s="176" t="s">
        <v>11389</v>
      </c>
      <c r="J3791" s="176" t="s">
        <v>11389</v>
      </c>
      <c r="K3791" s="176" t="s">
        <v>11388</v>
      </c>
      <c r="L3791" s="8">
        <v>14</v>
      </c>
      <c r="M3791" s="116"/>
      <c r="P37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&lt;tr&gt;&lt;td&gt;63640-0600&lt;/td&gt;&lt;td&gt;Relocate communication line&lt;/td&gt;&lt;td&gt;LPSM&lt;/td&gt;&lt;td&gt;RELOCATE COMMUNICATION LINE&lt;/td&gt;&lt;td&gt;LPSM&lt;/td&gt;&lt;td&gt;0&lt;/td&gt;&lt;td&gt;3&lt;/td&gt;&lt;td&gt;N&lt;/td&gt;&lt;td&gt; &lt;/td&gt;&lt;td&gt;&lt;/td&gt;&lt;/tr&gt;</v>
      </c>
      <c r="Q3791" s="106" t="str">
        <f>IF(PayItems[[#This Row],[Date Added / Modified]]&gt;0,TEXT(PayItems[[#This Row],[Date Added / Modified]],"m/d/yyy"),"")</f>
        <v/>
      </c>
    </row>
    <row r="3792" spans="1:17" x14ac:dyDescent="0.2">
      <c r="A3792" s="6" t="s">
        <v>8177</v>
      </c>
      <c r="B3792" s="8" t="s">
        <v>8178</v>
      </c>
      <c r="C3792" s="8" t="s">
        <v>85</v>
      </c>
      <c r="D3792" s="8" t="s">
        <v>8179</v>
      </c>
      <c r="E3792" s="8" t="s">
        <v>85</v>
      </c>
      <c r="F3792" s="8">
        <v>0</v>
      </c>
      <c r="G3792" s="8">
        <v>3</v>
      </c>
      <c r="H3792" s="6" t="s">
        <v>344</v>
      </c>
      <c r="I3792" s="176" t="s">
        <v>11389</v>
      </c>
      <c r="J3792" s="176" t="s">
        <v>11389</v>
      </c>
      <c r="K3792" s="176" t="s">
        <v>11388</v>
      </c>
      <c r="L3792" s="8">
        <v>14</v>
      </c>
      <c r="M3792" s="116"/>
      <c r="P37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&lt;tr&gt;&lt;td&gt;63640-0700&lt;/td&gt;&lt;td&gt;Relocate electrical line&lt;/td&gt;&lt;td&gt;LPSM&lt;/td&gt;&lt;td&gt;RELOCATE ELECTRICAL LINE&lt;/td&gt;&lt;td&gt;LPSM&lt;/td&gt;&lt;td&gt;0&lt;/td&gt;&lt;td&gt;3&lt;/td&gt;&lt;td&gt;N&lt;/td&gt;&lt;td&gt; &lt;/td&gt;&lt;td&gt;&lt;/td&gt;&lt;/tr&gt;</v>
      </c>
      <c r="Q3792" s="106" t="str">
        <f>IF(PayItems[[#This Row],[Date Added / Modified]]&gt;0,TEXT(PayItems[[#This Row],[Date Added / Modified]],"m/d/yyy"),"")</f>
        <v/>
      </c>
    </row>
    <row r="3793" spans="1:17" x14ac:dyDescent="0.2">
      <c r="A3793" s="6" t="s">
        <v>8180</v>
      </c>
      <c r="B3793" s="8" t="s">
        <v>8181</v>
      </c>
      <c r="C3793" s="6" t="s">
        <v>6</v>
      </c>
      <c r="D3793" s="8" t="s">
        <v>8182</v>
      </c>
      <c r="E3793" s="8" t="s">
        <v>59</v>
      </c>
      <c r="F3793" s="8">
        <v>0</v>
      </c>
      <c r="G3793" s="8">
        <v>3</v>
      </c>
      <c r="H3793" s="6" t="s">
        <v>344</v>
      </c>
      <c r="I3793" s="176" t="s">
        <v>11389</v>
      </c>
      <c r="J3793" s="176" t="s">
        <v>11389</v>
      </c>
      <c r="K3793" s="176" t="s">
        <v>11388</v>
      </c>
      <c r="L3793" s="8">
        <v>14</v>
      </c>
      <c r="M3793" s="116"/>
      <c r="P379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&lt;tr&gt;&lt;td&gt;63641-0100&lt;/td&gt;&lt;td&gt;Relocate luminaire&lt;/td&gt;&lt;td&gt;Each&lt;/td&gt;&lt;td&gt;RELOCATE LUMINAIRE&lt;/td&gt;&lt;td&gt;EACH&lt;/td&gt;&lt;td&gt;0&lt;/td&gt;&lt;td&gt;3&lt;/td&gt;&lt;td&gt;N&lt;/td&gt;&lt;td&gt; &lt;/td&gt;&lt;td&gt;&lt;/td&gt;&lt;/tr&gt;</v>
      </c>
      <c r="Q3793" s="106" t="str">
        <f>IF(PayItems[[#This Row],[Date Added / Modified]]&gt;0,TEXT(PayItems[[#This Row],[Date Added / Modified]],"m/d/yyy"),"")</f>
        <v/>
      </c>
    </row>
    <row r="3794" spans="1:17" x14ac:dyDescent="0.2">
      <c r="A3794" s="6" t="s">
        <v>8183</v>
      </c>
      <c r="B3794" s="8" t="s">
        <v>8163</v>
      </c>
      <c r="C3794" s="6" t="s">
        <v>6</v>
      </c>
      <c r="D3794" s="8" t="s">
        <v>8164</v>
      </c>
      <c r="E3794" s="8" t="s">
        <v>59</v>
      </c>
      <c r="F3794" s="8">
        <v>0</v>
      </c>
      <c r="G3794" s="8">
        <v>3</v>
      </c>
      <c r="H3794" s="6" t="s">
        <v>344</v>
      </c>
      <c r="I3794" s="176" t="s">
        <v>11389</v>
      </c>
      <c r="J3794" s="176" t="s">
        <v>11389</v>
      </c>
      <c r="K3794" s="176" t="s">
        <v>11388</v>
      </c>
      <c r="L3794" s="8">
        <v>14</v>
      </c>
      <c r="M3794" s="116"/>
      <c r="P379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&lt;tr&gt;&lt;td&gt;63641-0200&lt;/td&gt;&lt;td&gt;Relocate signal system&lt;/td&gt;&lt;td&gt;Each&lt;/td&gt;&lt;td&gt;RELOCATE SIGNAL SYSTEM&lt;/td&gt;&lt;td&gt;EACH&lt;/td&gt;&lt;td&gt;0&lt;/td&gt;&lt;td&gt;3&lt;/td&gt;&lt;td&gt;N&lt;/td&gt;&lt;td&gt; &lt;/td&gt;&lt;td&gt;&lt;/td&gt;&lt;/tr&gt;</v>
      </c>
      <c r="Q3794" s="106" t="str">
        <f>IF(PayItems[[#This Row],[Date Added / Modified]]&gt;0,TEXT(PayItems[[#This Row],[Date Added / Modified]],"m/d/yyy"),"")</f>
        <v/>
      </c>
    </row>
    <row r="3795" spans="1:17" x14ac:dyDescent="0.2">
      <c r="A3795" s="6" t="s">
        <v>8184</v>
      </c>
      <c r="B3795" s="8" t="s">
        <v>8166</v>
      </c>
      <c r="C3795" s="6" t="s">
        <v>6</v>
      </c>
      <c r="D3795" s="8" t="s">
        <v>8167</v>
      </c>
      <c r="E3795" s="8" t="s">
        <v>59</v>
      </c>
      <c r="F3795" s="8">
        <v>0</v>
      </c>
      <c r="G3795" s="8">
        <v>3</v>
      </c>
      <c r="H3795" s="6" t="s">
        <v>344</v>
      </c>
      <c r="I3795" s="176" t="s">
        <v>11389</v>
      </c>
      <c r="J3795" s="176" t="s">
        <v>11389</v>
      </c>
      <c r="K3795" s="176" t="s">
        <v>11388</v>
      </c>
      <c r="L3795" s="8">
        <v>14</v>
      </c>
      <c r="M3795" s="116"/>
      <c r="P37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&lt;tr&gt;&lt;td&gt;63641-0300&lt;/td&gt;&lt;td&gt;Relocate railroad crossing&lt;/td&gt;&lt;td&gt;Each&lt;/td&gt;&lt;td&gt;RELOCATE RAILROAD CROSSING&lt;/td&gt;&lt;td&gt;EACH&lt;/td&gt;&lt;td&gt;0&lt;/td&gt;&lt;td&gt;3&lt;/td&gt;&lt;td&gt;N&lt;/td&gt;&lt;td&gt; &lt;/td&gt;&lt;td&gt;&lt;/td&gt;&lt;/tr&gt;</v>
      </c>
      <c r="Q3795" s="106" t="str">
        <f>IF(PayItems[[#This Row],[Date Added / Modified]]&gt;0,TEXT(PayItems[[#This Row],[Date Added / Modified]],"m/d/yyy"),"")</f>
        <v/>
      </c>
    </row>
    <row r="3796" spans="1:17" x14ac:dyDescent="0.2">
      <c r="A3796" s="6" t="s">
        <v>8185</v>
      </c>
      <c r="B3796" s="8" t="s">
        <v>8169</v>
      </c>
      <c r="C3796" s="6" t="s">
        <v>6</v>
      </c>
      <c r="D3796" s="8" t="s">
        <v>8170</v>
      </c>
      <c r="E3796" s="8" t="s">
        <v>59</v>
      </c>
      <c r="F3796" s="8">
        <v>0</v>
      </c>
      <c r="G3796" s="8">
        <v>3</v>
      </c>
      <c r="H3796" s="6" t="s">
        <v>344</v>
      </c>
      <c r="I3796" s="176" t="s">
        <v>11389</v>
      </c>
      <c r="J3796" s="176" t="s">
        <v>11389</v>
      </c>
      <c r="K3796" s="176" t="s">
        <v>11388</v>
      </c>
      <c r="L3796" s="8">
        <v>14</v>
      </c>
      <c r="M3796" s="116"/>
      <c r="P37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&lt;tr&gt;&lt;td&gt;63641-0400&lt;/td&gt;&lt;td&gt;Relocate pole&lt;/td&gt;&lt;td&gt;Each&lt;/td&gt;&lt;td&gt;RELOCATE POLE&lt;/td&gt;&lt;td&gt;EACH&lt;/td&gt;&lt;td&gt;0&lt;/td&gt;&lt;td&gt;3&lt;/td&gt;&lt;td&gt;N&lt;/td&gt;&lt;td&gt; &lt;/td&gt;&lt;td&gt;&lt;/td&gt;&lt;/tr&gt;</v>
      </c>
      <c r="Q3796" s="106" t="str">
        <f>IF(PayItems[[#This Row],[Date Added / Modified]]&gt;0,TEXT(PayItems[[#This Row],[Date Added / Modified]],"m/d/yyy"),"")</f>
        <v/>
      </c>
    </row>
    <row r="3797" spans="1:17" x14ac:dyDescent="0.2">
      <c r="A3797" s="6" t="s">
        <v>8186</v>
      </c>
      <c r="B3797" s="8" t="s">
        <v>8172</v>
      </c>
      <c r="C3797" s="6" t="s">
        <v>6</v>
      </c>
      <c r="D3797" s="8" t="s">
        <v>8173</v>
      </c>
      <c r="E3797" s="8" t="s">
        <v>59</v>
      </c>
      <c r="F3797" s="8">
        <v>0</v>
      </c>
      <c r="G3797" s="8">
        <v>3</v>
      </c>
      <c r="H3797" s="6" t="s">
        <v>344</v>
      </c>
      <c r="I3797" s="176" t="s">
        <v>11389</v>
      </c>
      <c r="J3797" s="176" t="s">
        <v>11389</v>
      </c>
      <c r="K3797" s="176" t="s">
        <v>11388</v>
      </c>
      <c r="L3797" s="8">
        <v>14</v>
      </c>
      <c r="M3797" s="116"/>
      <c r="P37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&lt;tr&gt;&lt;td&gt;63641-0500&lt;/td&gt;&lt;td&gt;Relocate call box&lt;/td&gt;&lt;td&gt;Each&lt;/td&gt;&lt;td&gt;RELOCATE CALL BOX&lt;/td&gt;&lt;td&gt;EACH&lt;/td&gt;&lt;td&gt;0&lt;/td&gt;&lt;td&gt;3&lt;/td&gt;&lt;td&gt;N&lt;/td&gt;&lt;td&gt; &lt;/td&gt;&lt;td&gt;&lt;/td&gt;&lt;/tr&gt;</v>
      </c>
      <c r="Q3797" s="106" t="str">
        <f>IF(PayItems[[#This Row],[Date Added / Modified]]&gt;0,TEXT(PayItems[[#This Row],[Date Added / Modified]],"m/d/yyy"),"")</f>
        <v/>
      </c>
    </row>
    <row r="3798" spans="1:17" x14ac:dyDescent="0.2">
      <c r="A3798" s="6" t="s">
        <v>8187</v>
      </c>
      <c r="B3798" s="8" t="s">
        <v>8188</v>
      </c>
      <c r="C3798" s="6" t="s">
        <v>6</v>
      </c>
      <c r="D3798" s="8" t="s">
        <v>8189</v>
      </c>
      <c r="E3798" s="8" t="s">
        <v>59</v>
      </c>
      <c r="F3798" s="8">
        <v>0</v>
      </c>
      <c r="G3798" s="8">
        <v>3</v>
      </c>
      <c r="H3798" s="6" t="s">
        <v>344</v>
      </c>
      <c r="I3798" s="176" t="s">
        <v>11389</v>
      </c>
      <c r="J3798" s="176" t="s">
        <v>11389</v>
      </c>
      <c r="K3798" s="176" t="s">
        <v>11388</v>
      </c>
      <c r="L3798" s="8">
        <v>14</v>
      </c>
      <c r="M3798" s="116"/>
      <c r="P37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&lt;tr&gt;&lt;td&gt;63641-0600&lt;/td&gt;&lt;td&gt;Relocate signal head&lt;/td&gt;&lt;td&gt;Each&lt;/td&gt;&lt;td&gt;RELOCATE SIGNAL HEAD&lt;/td&gt;&lt;td&gt;EACH&lt;/td&gt;&lt;td&gt;0&lt;/td&gt;&lt;td&gt;3&lt;/td&gt;&lt;td&gt;N&lt;/td&gt;&lt;td&gt; &lt;/td&gt;&lt;td&gt;&lt;/td&gt;&lt;/tr&gt;</v>
      </c>
      <c r="Q3798" s="106" t="str">
        <f>IF(PayItems[[#This Row],[Date Added / Modified]]&gt;0,TEXT(PayItems[[#This Row],[Date Added / Modified]],"m/d/yyy"),"")</f>
        <v/>
      </c>
    </row>
    <row r="3799" spans="1:17" x14ac:dyDescent="0.2">
      <c r="A3799" s="6" t="s">
        <v>8190</v>
      </c>
      <c r="B3799" s="6" t="s">
        <v>8191</v>
      </c>
      <c r="C3799" s="6" t="s">
        <v>6</v>
      </c>
      <c r="D3799" s="6" t="s">
        <v>8192</v>
      </c>
      <c r="E3799" s="8" t="s">
        <v>59</v>
      </c>
      <c r="F3799" s="8">
        <v>0</v>
      </c>
      <c r="G3799" s="8">
        <v>3</v>
      </c>
      <c r="H3799" s="6" t="s">
        <v>344</v>
      </c>
      <c r="I3799" s="176" t="s">
        <v>11389</v>
      </c>
      <c r="J3799" s="176" t="s">
        <v>11389</v>
      </c>
      <c r="K3799" s="176" t="s">
        <v>11388</v>
      </c>
      <c r="L3799" s="8">
        <v>14</v>
      </c>
      <c r="M3799" s="116"/>
      <c r="P379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&lt;tr&gt;&lt;td&gt;63641-0900&lt;/td&gt;&lt;td&gt;Relocate electrical cable&lt;/td&gt;&lt;td&gt;Each&lt;/td&gt;&lt;td&gt;RELOCATE ELECTRICAL CABLE&lt;/td&gt;&lt;td&gt;EACH&lt;/td&gt;&lt;td&gt;0&lt;/td&gt;&lt;td&gt;3&lt;/td&gt;&lt;td&gt;N&lt;/td&gt;&lt;td&gt; &lt;/td&gt;&lt;td&gt;&lt;/td&gt;&lt;/tr&gt;</v>
      </c>
      <c r="Q3799" s="106" t="str">
        <f>IF(PayItems[[#This Row],[Date Added / Modified]]&gt;0,TEXT(PayItems[[#This Row],[Date Added / Modified]],"m/d/yyy"),"")</f>
        <v/>
      </c>
    </row>
    <row r="3800" spans="1:17" x14ac:dyDescent="0.2">
      <c r="A3800" s="6" t="s">
        <v>8193</v>
      </c>
      <c r="B3800" s="6" t="s">
        <v>8194</v>
      </c>
      <c r="C3800" s="6" t="s">
        <v>6</v>
      </c>
      <c r="D3800" s="6" t="s">
        <v>8195</v>
      </c>
      <c r="E3800" s="8" t="s">
        <v>59</v>
      </c>
      <c r="F3800" s="8">
        <v>0</v>
      </c>
      <c r="G3800" s="8">
        <v>3</v>
      </c>
      <c r="H3800" s="6" t="s">
        <v>344</v>
      </c>
      <c r="I3800" s="176" t="s">
        <v>11389</v>
      </c>
      <c r="J3800" s="176" t="s">
        <v>11389</v>
      </c>
      <c r="K3800" s="176" t="s">
        <v>11388</v>
      </c>
      <c r="L3800" s="8">
        <v>14</v>
      </c>
      <c r="M3800" s="116"/>
      <c r="P38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&lt;tr&gt;&lt;td&gt;63641-1000&lt;/td&gt;&lt;td&gt;Relocate CATV pedestal&lt;/td&gt;&lt;td&gt;Each&lt;/td&gt;&lt;td&gt;RELOCATE CATV PEDESTAL&lt;/td&gt;&lt;td&gt;EACH&lt;/td&gt;&lt;td&gt;0&lt;/td&gt;&lt;td&gt;3&lt;/td&gt;&lt;td&gt;N&lt;/td&gt;&lt;td&gt; &lt;/td&gt;&lt;td&gt;&lt;/td&gt;&lt;/tr&gt;</v>
      </c>
      <c r="Q3800" s="106" t="str">
        <f>IF(PayItems[[#This Row],[Date Added / Modified]]&gt;0,TEXT(PayItems[[#This Row],[Date Added / Modified]],"m/d/yyy"),"")</f>
        <v/>
      </c>
    </row>
    <row r="3801" spans="1:17" x14ac:dyDescent="0.2">
      <c r="A3801" s="6" t="s">
        <v>8196</v>
      </c>
      <c r="B3801" s="6" t="s">
        <v>8197</v>
      </c>
      <c r="C3801" s="6" t="s">
        <v>110</v>
      </c>
      <c r="D3801" s="6" t="s">
        <v>8198</v>
      </c>
      <c r="E3801" s="8" t="s">
        <v>63</v>
      </c>
      <c r="F3801" s="8">
        <v>0</v>
      </c>
      <c r="G3801" s="8">
        <v>3</v>
      </c>
      <c r="H3801" s="6" t="s">
        <v>344</v>
      </c>
      <c r="I3801" s="176" t="s">
        <v>11389</v>
      </c>
      <c r="J3801" s="176" t="s">
        <v>11389</v>
      </c>
      <c r="K3801" s="176" t="s">
        <v>11388</v>
      </c>
      <c r="L3801" s="8">
        <v>14</v>
      </c>
      <c r="M3801" s="116"/>
      <c r="P38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&lt;tr&gt;&lt;td&gt;63642-0100&lt;/td&gt;&lt;td&gt;Relocate CATV line&lt;/td&gt;&lt;td&gt;m&lt;/td&gt;&lt;td&gt;RELOCATE CATV LINE&lt;/td&gt;&lt;td&gt;LNFT&lt;/td&gt;&lt;td&gt;0&lt;/td&gt;&lt;td&gt;3&lt;/td&gt;&lt;td&gt;N&lt;/td&gt;&lt;td&gt; &lt;/td&gt;&lt;td&gt;&lt;/td&gt;&lt;/tr&gt;</v>
      </c>
      <c r="Q3801" s="106" t="str">
        <f>IF(PayItems[[#This Row],[Date Added / Modified]]&gt;0,TEXT(PayItems[[#This Row],[Date Added / Modified]],"m/d/yyy"),"")</f>
        <v/>
      </c>
    </row>
    <row r="3802" spans="1:17" x14ac:dyDescent="0.2">
      <c r="A3802" s="6" t="s">
        <v>8199</v>
      </c>
      <c r="B3802" s="6" t="s">
        <v>8200</v>
      </c>
      <c r="C3802" s="6" t="s">
        <v>6</v>
      </c>
      <c r="D3802" s="6" t="s">
        <v>8201</v>
      </c>
      <c r="E3802" s="8" t="s">
        <v>59</v>
      </c>
      <c r="F3802" s="8">
        <v>0</v>
      </c>
      <c r="G3802" s="8">
        <v>3</v>
      </c>
      <c r="H3802" s="6" t="s">
        <v>344</v>
      </c>
      <c r="I3802" s="176" t="s">
        <v>11389</v>
      </c>
      <c r="J3802" s="176" t="s">
        <v>11389</v>
      </c>
      <c r="K3802" s="176" t="s">
        <v>11388</v>
      </c>
      <c r="L3802" s="8">
        <v>14</v>
      </c>
      <c r="M3802" s="116"/>
      <c r="P38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&lt;tr&gt;&lt;td&gt;63701-0000&lt;/td&gt;&lt;td&gt;Field office&lt;/td&gt;&lt;td&gt;Each&lt;/td&gt;&lt;td&gt;FIELD OFFICE&lt;/td&gt;&lt;td&gt;EACH&lt;/td&gt;&lt;td&gt;0&lt;/td&gt;&lt;td&gt;3&lt;/td&gt;&lt;td&gt;N&lt;/td&gt;&lt;td&gt; &lt;/td&gt;&lt;td&gt;&lt;/td&gt;&lt;/tr&gt;</v>
      </c>
      <c r="Q3802" s="106" t="str">
        <f>IF(PayItems[[#This Row],[Date Added / Modified]]&gt;0,TEXT(PayItems[[#This Row],[Date Added / Modified]],"m/d/yyy"),"")</f>
        <v/>
      </c>
    </row>
    <row r="3803" spans="1:17" x14ac:dyDescent="0.2">
      <c r="A3803" s="6" t="s">
        <v>8202</v>
      </c>
      <c r="B3803" s="6" t="s">
        <v>8203</v>
      </c>
      <c r="C3803" s="6" t="s">
        <v>6</v>
      </c>
      <c r="D3803" s="6" t="s">
        <v>8204</v>
      </c>
      <c r="E3803" s="8" t="s">
        <v>59</v>
      </c>
      <c r="F3803" s="8">
        <v>0</v>
      </c>
      <c r="G3803" s="8">
        <v>3</v>
      </c>
      <c r="H3803" s="6" t="s">
        <v>344</v>
      </c>
      <c r="I3803" s="176" t="s">
        <v>11389</v>
      </c>
      <c r="J3803" s="176" t="s">
        <v>11389</v>
      </c>
      <c r="K3803" s="176" t="s">
        <v>11388</v>
      </c>
      <c r="L3803" s="8">
        <v>14</v>
      </c>
      <c r="M3803" s="116"/>
      <c r="P38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&lt;tr&gt;&lt;td&gt;63702-0000&lt;/td&gt;&lt;td&gt;Field laboratory&lt;/td&gt;&lt;td&gt;Each&lt;/td&gt;&lt;td&gt;FIELD LABORATORY&lt;/td&gt;&lt;td&gt;EACH&lt;/td&gt;&lt;td&gt;0&lt;/td&gt;&lt;td&gt;3&lt;/td&gt;&lt;td&gt;N&lt;/td&gt;&lt;td&gt; &lt;/td&gt;&lt;td&gt;&lt;/td&gt;&lt;/tr&gt;</v>
      </c>
      <c r="Q3803" s="106" t="str">
        <f>IF(PayItems[[#This Row],[Date Added / Modified]]&gt;0,TEXT(PayItems[[#This Row],[Date Added / Modified]],"m/d/yyy"),"")</f>
        <v/>
      </c>
    </row>
    <row r="3804" spans="1:17" x14ac:dyDescent="0.2">
      <c r="A3804" s="6" t="s">
        <v>8205</v>
      </c>
      <c r="B3804" s="6" t="s">
        <v>8206</v>
      </c>
      <c r="C3804" s="6" t="s">
        <v>6</v>
      </c>
      <c r="D3804" s="6" t="s">
        <v>8207</v>
      </c>
      <c r="E3804" s="8" t="s">
        <v>59</v>
      </c>
      <c r="F3804" s="8">
        <v>0</v>
      </c>
      <c r="G3804" s="8">
        <v>3</v>
      </c>
      <c r="H3804" s="6" t="s">
        <v>344</v>
      </c>
      <c r="I3804" s="176" t="s">
        <v>11389</v>
      </c>
      <c r="J3804" s="176" t="s">
        <v>11389</v>
      </c>
      <c r="K3804" s="176" t="s">
        <v>11388</v>
      </c>
      <c r="L3804" s="8">
        <v>14</v>
      </c>
      <c r="M3804" s="116"/>
      <c r="P38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&lt;tr&gt;&lt;td&gt;63703-0000&lt;/td&gt;&lt;td&gt;Residential housing&lt;/td&gt;&lt;td&gt;Each&lt;/td&gt;&lt;td&gt;RESIDENTIAL HOUSING&lt;/td&gt;&lt;td&gt;EACH&lt;/td&gt;&lt;td&gt;0&lt;/td&gt;&lt;td&gt;3&lt;/td&gt;&lt;td&gt;N&lt;/td&gt;&lt;td&gt; &lt;/td&gt;&lt;td&gt;&lt;/td&gt;&lt;/tr&gt;</v>
      </c>
      <c r="Q3804" s="106" t="str">
        <f>IF(PayItems[[#This Row],[Date Added / Modified]]&gt;0,TEXT(PayItems[[#This Row],[Date Added / Modified]],"m/d/yyy"),"")</f>
        <v/>
      </c>
    </row>
    <row r="3805" spans="1:17" x14ac:dyDescent="0.2">
      <c r="A3805" s="6" t="s">
        <v>8208</v>
      </c>
      <c r="B3805" s="6" t="s">
        <v>8209</v>
      </c>
      <c r="C3805" s="6" t="s">
        <v>6</v>
      </c>
      <c r="D3805" s="6" t="s">
        <v>8210</v>
      </c>
      <c r="E3805" s="8" t="s">
        <v>59</v>
      </c>
      <c r="F3805" s="8">
        <v>0</v>
      </c>
      <c r="G3805" s="8">
        <v>3</v>
      </c>
      <c r="H3805" s="6" t="s">
        <v>344</v>
      </c>
      <c r="I3805" s="176" t="s">
        <v>11389</v>
      </c>
      <c r="J3805" s="176" t="s">
        <v>11389</v>
      </c>
      <c r="K3805" s="176" t="s">
        <v>11388</v>
      </c>
      <c r="L3805" s="8">
        <v>14</v>
      </c>
      <c r="M3805" s="116"/>
      <c r="P38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&lt;tr&gt;&lt;td&gt;63704-0000&lt;/td&gt;&lt;td&gt;Vehicle&lt;/td&gt;&lt;td&gt;Each&lt;/td&gt;&lt;td&gt;VEHICLE&lt;/td&gt;&lt;td&gt;EACH&lt;/td&gt;&lt;td&gt;0&lt;/td&gt;&lt;td&gt;3&lt;/td&gt;&lt;td&gt;N&lt;/td&gt;&lt;td&gt; &lt;/td&gt;&lt;td&gt;&lt;/td&gt;&lt;/tr&gt;</v>
      </c>
      <c r="Q3805" s="106" t="str">
        <f>IF(PayItems[[#This Row],[Date Added / Modified]]&gt;0,TEXT(PayItems[[#This Row],[Date Added / Modified]],"m/d/yyy"),"")</f>
        <v/>
      </c>
    </row>
    <row r="3806" spans="1:17" x14ac:dyDescent="0.2">
      <c r="A3806" s="6" t="s">
        <v>8211</v>
      </c>
      <c r="B3806" s="8" t="s">
        <v>8212</v>
      </c>
      <c r="C3806" s="6" t="s">
        <v>85</v>
      </c>
      <c r="D3806" s="8" t="s">
        <v>8213</v>
      </c>
      <c r="E3806" s="8" t="s">
        <v>85</v>
      </c>
      <c r="F3806" s="8">
        <v>0</v>
      </c>
      <c r="G3806" s="8">
        <v>3</v>
      </c>
      <c r="H3806" s="6" t="s">
        <v>344</v>
      </c>
      <c r="I3806" s="176" t="s">
        <v>11389</v>
      </c>
      <c r="J3806" s="176" t="s">
        <v>11389</v>
      </c>
      <c r="K3806" s="176" t="s">
        <v>11388</v>
      </c>
      <c r="L3806" s="8">
        <v>14</v>
      </c>
      <c r="M3806" s="116"/>
      <c r="P38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&lt;tr&gt;&lt;td&gt;63705-0000&lt;/td&gt;&lt;td&gt;Long distance calls&lt;/td&gt;&lt;td&gt;LPSM&lt;/td&gt;&lt;td&gt;LONG DISTANCE CALLS&lt;/td&gt;&lt;td&gt;LPSM&lt;/td&gt;&lt;td&gt;0&lt;/td&gt;&lt;td&gt;3&lt;/td&gt;&lt;td&gt;N&lt;/td&gt;&lt;td&gt; &lt;/td&gt;&lt;td&gt;&lt;/td&gt;&lt;/tr&gt;</v>
      </c>
      <c r="Q3806" s="106" t="str">
        <f>IF(PayItems[[#This Row],[Date Added / Modified]]&gt;0,TEXT(PayItems[[#This Row],[Date Added / Modified]],"m/d/yyy"),"")</f>
        <v/>
      </c>
    </row>
    <row r="3807" spans="1:17" customFormat="1" x14ac:dyDescent="0.2">
      <c r="A3807" s="6" t="s">
        <v>8214</v>
      </c>
      <c r="B3807" s="6" t="s">
        <v>8206</v>
      </c>
      <c r="C3807" s="6" t="s">
        <v>21</v>
      </c>
      <c r="D3807" s="6" t="s">
        <v>8207</v>
      </c>
      <c r="E3807" s="8" t="s">
        <v>31</v>
      </c>
      <c r="F3807" s="8">
        <v>0</v>
      </c>
      <c r="G3807" s="8">
        <v>3</v>
      </c>
      <c r="H3807" s="6" t="s">
        <v>344</v>
      </c>
      <c r="I3807" s="176" t="s">
        <v>11389</v>
      </c>
      <c r="J3807" s="176" t="s">
        <v>11389</v>
      </c>
      <c r="K3807" s="176" t="s">
        <v>11388</v>
      </c>
      <c r="L3807" s="8">
        <v>14</v>
      </c>
      <c r="M3807" s="116"/>
      <c r="N3807" s="6"/>
      <c r="O3807" s="6"/>
      <c r="P38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&lt;tr&gt;&lt;td&gt;63706-0000&lt;/td&gt;&lt;td&gt;Residential housing&lt;/td&gt;&lt;td&gt;Day&lt;/td&gt;&lt;td&gt;RESIDENTIAL HOUSING&lt;/td&gt;&lt;td&gt;DAY&lt;/td&gt;&lt;td&gt;0&lt;/td&gt;&lt;td&gt;3&lt;/td&gt;&lt;td&gt;N&lt;/td&gt;&lt;td&gt; &lt;/td&gt;&lt;td&gt;&lt;/td&gt;&lt;/tr&gt;</v>
      </c>
      <c r="Q3807" s="106" t="str">
        <f>IF(PayItems[[#This Row],[Date Added / Modified]]&gt;0,TEXT(PayItems[[#This Row],[Date Added / Modified]],"m/d/yyy"),"")</f>
        <v/>
      </c>
    </row>
    <row r="3808" spans="1:17" x14ac:dyDescent="0.2">
      <c r="A3808" s="6" t="s">
        <v>8215</v>
      </c>
      <c r="B3808" s="6" t="s">
        <v>8216</v>
      </c>
      <c r="C3808" s="6" t="s">
        <v>6</v>
      </c>
      <c r="D3808" s="6" t="s">
        <v>8217</v>
      </c>
      <c r="E3808" s="8" t="s">
        <v>59</v>
      </c>
      <c r="F3808" s="8">
        <v>0</v>
      </c>
      <c r="G3808" s="8">
        <v>3</v>
      </c>
      <c r="H3808" s="6" t="s">
        <v>344</v>
      </c>
      <c r="I3808" s="176" t="s">
        <v>11389</v>
      </c>
      <c r="J3808" s="176" t="s">
        <v>11389</v>
      </c>
      <c r="K3808" s="176" t="s">
        <v>11388</v>
      </c>
      <c r="L3808" s="8">
        <v>14</v>
      </c>
      <c r="M3808" s="116"/>
      <c r="P38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&lt;tr&gt;&lt;td&gt;63707-0000&lt;/td&gt;&lt;td&gt;Meal&lt;/td&gt;&lt;td&gt;Each&lt;/td&gt;&lt;td&gt;MEAL&lt;/td&gt;&lt;td&gt;EACH&lt;/td&gt;&lt;td&gt;0&lt;/td&gt;&lt;td&gt;3&lt;/td&gt;&lt;td&gt;N&lt;/td&gt;&lt;td&gt; &lt;/td&gt;&lt;td&gt;&lt;/td&gt;&lt;/tr&gt;</v>
      </c>
      <c r="Q3808" s="106" t="str">
        <f>IF(PayItems[[#This Row],[Date Added / Modified]]&gt;0,TEXT(PayItems[[#This Row],[Date Added / Modified]],"m/d/yyy"),"")</f>
        <v/>
      </c>
    </row>
    <row r="3809" spans="1:17" s="88" customFormat="1" x14ac:dyDescent="0.2">
      <c r="A3809" s="6" t="s">
        <v>8218</v>
      </c>
      <c r="B3809" s="6" t="s">
        <v>8219</v>
      </c>
      <c r="C3809" s="6" t="s">
        <v>97</v>
      </c>
      <c r="D3809" s="6" t="s">
        <v>8220</v>
      </c>
      <c r="E3809" s="8" t="s">
        <v>172</v>
      </c>
      <c r="F3809" s="8">
        <v>0</v>
      </c>
      <c r="G3809" s="8">
        <v>3</v>
      </c>
      <c r="H3809" s="6" t="s">
        <v>344</v>
      </c>
      <c r="I3809" s="176" t="s">
        <v>11389</v>
      </c>
      <c r="J3809" s="176" t="s">
        <v>11389</v>
      </c>
      <c r="K3809" s="176" t="s">
        <v>11388</v>
      </c>
      <c r="L3809" s="8">
        <v>14</v>
      </c>
      <c r="M3809" s="116"/>
      <c r="N3809" s="6"/>
      <c r="O3809" s="6"/>
      <c r="P38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&lt;tr&gt;&lt;td&gt;63708-0000&lt;/td&gt;&lt;td&gt;Cellular phone service&lt;/td&gt;&lt;td&gt;mo&lt;/td&gt;&lt;td&gt;CELLULAR PHONE SERVICE&lt;/td&gt;&lt;td&gt;MO&lt;/td&gt;&lt;td&gt;0&lt;/td&gt;&lt;td&gt;3&lt;/td&gt;&lt;td&gt;N&lt;/td&gt;&lt;td&gt; &lt;/td&gt;&lt;td&gt;&lt;/td&gt;&lt;/tr&gt;</v>
      </c>
      <c r="Q3809" s="106" t="str">
        <f>IF(PayItems[[#This Row],[Date Added / Modified]]&gt;0,TEXT(PayItems[[#This Row],[Date Added / Modified]],"m/d/yyy"),"")</f>
        <v/>
      </c>
    </row>
    <row r="3810" spans="1:17" x14ac:dyDescent="0.2">
      <c r="A3810" s="55" t="s">
        <v>11004</v>
      </c>
      <c r="B3810" s="56" t="s">
        <v>11002</v>
      </c>
      <c r="C3810" s="81" t="s">
        <v>6</v>
      </c>
      <c r="D3810" s="106" t="s">
        <v>11008</v>
      </c>
      <c r="E3810" s="45" t="s">
        <v>59</v>
      </c>
      <c r="F3810" s="104">
        <v>0</v>
      </c>
      <c r="G3810" s="104">
        <v>3</v>
      </c>
      <c r="H3810" s="88" t="s">
        <v>344</v>
      </c>
      <c r="I3810" s="176" t="s">
        <v>11389</v>
      </c>
      <c r="J3810" s="176" t="s">
        <v>11389</v>
      </c>
      <c r="K3810" s="176" t="s">
        <v>11388</v>
      </c>
      <c r="L3810" s="104">
        <v>14</v>
      </c>
      <c r="M3810" s="116">
        <v>43199</v>
      </c>
      <c r="N3810" s="106" t="s">
        <v>9962</v>
      </c>
      <c r="O3810" s="106"/>
      <c r="P3810"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&lt;tr&gt;&lt;td&gt;63709-0000&lt;/td&gt;&lt;td&gt;Field office equipment&lt;/td&gt;&lt;td&gt;Each&lt;/td&gt;&lt;td&gt;FIELD OFFICE EQUIPMENT&lt;/td&gt;&lt;td&gt;EACH&lt;/td&gt;&lt;td&gt;0&lt;/td&gt;&lt;td&gt;3&lt;/td&gt;&lt;td&gt;N&lt;/td&gt;&lt;td&gt;4/9/2018&lt;/td&gt;&lt;td&gt;&lt;/td&gt;&lt;/tr&gt;</v>
      </c>
      <c r="Q3810" s="106" t="str">
        <f>IF(PayItems[[#This Row],[Date Added / Modified]]&gt;0,TEXT(PayItems[[#This Row],[Date Added / Modified]],"m/d/yyy"),"")</f>
        <v>4/9/2018</v>
      </c>
    </row>
    <row r="3811" spans="1:17" x14ac:dyDescent="0.2">
      <c r="A3811" s="55" t="s">
        <v>11005</v>
      </c>
      <c r="B3811" s="56" t="s">
        <v>11002</v>
      </c>
      <c r="C3811" s="81" t="s">
        <v>85</v>
      </c>
      <c r="D3811" s="106" t="s">
        <v>11008</v>
      </c>
      <c r="E3811" s="45" t="s">
        <v>85</v>
      </c>
      <c r="F3811" s="104">
        <v>0</v>
      </c>
      <c r="G3811" s="104">
        <v>3</v>
      </c>
      <c r="H3811" s="88" t="s">
        <v>344</v>
      </c>
      <c r="I3811" s="176" t="s">
        <v>11389</v>
      </c>
      <c r="J3811" s="176" t="s">
        <v>11389</v>
      </c>
      <c r="K3811" s="176" t="s">
        <v>11388</v>
      </c>
      <c r="L3811" s="104">
        <v>14</v>
      </c>
      <c r="M3811" s="116">
        <v>43199</v>
      </c>
      <c r="N3811" s="106" t="s">
        <v>9962</v>
      </c>
      <c r="O3811" s="106"/>
      <c r="P3811"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&lt;tr&gt;&lt;td&gt;63710-0000&lt;/td&gt;&lt;td&gt;Field office equipment&lt;/td&gt;&lt;td&gt;LPSM&lt;/td&gt;&lt;td&gt;FIELD OFFICE EQUIPMENT&lt;/td&gt;&lt;td&gt;LPSM&lt;/td&gt;&lt;td&gt;0&lt;/td&gt;&lt;td&gt;3&lt;/td&gt;&lt;td&gt;N&lt;/td&gt;&lt;td&gt;4/9/2018&lt;/td&gt;&lt;td&gt;&lt;/td&gt;&lt;/tr&gt;</v>
      </c>
      <c r="Q3811" s="106" t="str">
        <f>IF(PayItems[[#This Row],[Date Added / Modified]]&gt;0,TEXT(PayItems[[#This Row],[Date Added / Modified]],"m/d/yyy"),"")</f>
        <v>4/9/2018</v>
      </c>
    </row>
    <row r="3812" spans="1:17" x14ac:dyDescent="0.2">
      <c r="A3812" s="55" t="s">
        <v>11006</v>
      </c>
      <c r="B3812" s="56" t="s">
        <v>11003</v>
      </c>
      <c r="C3812" s="81" t="s">
        <v>85</v>
      </c>
      <c r="D3812" s="106" t="s">
        <v>11009</v>
      </c>
      <c r="E3812" s="81" t="s">
        <v>85</v>
      </c>
      <c r="F3812" s="104">
        <v>0</v>
      </c>
      <c r="G3812" s="104">
        <v>3</v>
      </c>
      <c r="H3812" s="88" t="s">
        <v>344</v>
      </c>
      <c r="I3812" s="176" t="s">
        <v>11389</v>
      </c>
      <c r="J3812" s="176" t="s">
        <v>11389</v>
      </c>
      <c r="K3812" s="176" t="s">
        <v>11388</v>
      </c>
      <c r="L3812" s="104">
        <v>14</v>
      </c>
      <c r="M3812" s="116">
        <v>43200</v>
      </c>
      <c r="N3812" s="106" t="s">
        <v>9962</v>
      </c>
      <c r="O3812" s="106"/>
      <c r="P3812"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&lt;tr&gt;&lt;td&gt;63712-0000&lt;/td&gt;&lt;td&gt;Field office services&lt;/td&gt;&lt;td&gt;LPSM&lt;/td&gt;&lt;td&gt;FIELD OFFICE SERVICES&lt;/td&gt;&lt;td&gt;LPSM&lt;/td&gt;&lt;td&gt;0&lt;/td&gt;&lt;td&gt;3&lt;/td&gt;&lt;td&gt;N&lt;/td&gt;&lt;td&gt;4/10/2018&lt;/td&gt;&lt;td&gt;&lt;/td&gt;&lt;/tr&gt;</v>
      </c>
      <c r="Q3812" s="106" t="str">
        <f>IF(PayItems[[#This Row],[Date Added / Modified]]&gt;0,TEXT(PayItems[[#This Row],[Date Added / Modified]],"m/d/yyy"),"")</f>
        <v>4/10/2018</v>
      </c>
    </row>
    <row r="3813" spans="1:17" x14ac:dyDescent="0.2">
      <c r="A3813" s="55" t="s">
        <v>11007</v>
      </c>
      <c r="B3813" s="56" t="s">
        <v>11003</v>
      </c>
      <c r="C3813" s="81" t="s">
        <v>8990</v>
      </c>
      <c r="D3813" s="106" t="s">
        <v>11009</v>
      </c>
      <c r="E3813" s="45" t="s">
        <v>172</v>
      </c>
      <c r="F3813" s="104">
        <v>0</v>
      </c>
      <c r="G3813" s="104">
        <v>3</v>
      </c>
      <c r="H3813" s="88" t="s">
        <v>344</v>
      </c>
      <c r="I3813" s="176" t="s">
        <v>11389</v>
      </c>
      <c r="J3813" s="176" t="s">
        <v>11389</v>
      </c>
      <c r="K3813" s="176" t="s">
        <v>11388</v>
      </c>
      <c r="L3813" s="104">
        <v>14</v>
      </c>
      <c r="M3813" s="116">
        <v>43199</v>
      </c>
      <c r="N3813" s="106" t="s">
        <v>9962</v>
      </c>
      <c r="O3813" s="106"/>
      <c r="P3813"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&lt;tr&gt;&lt;td&gt;63713-0000&lt;/td&gt;&lt;td&gt;Field office services&lt;/td&gt;&lt;td&gt;Mo&lt;/td&gt;&lt;td&gt;FIELD OFFICE SERVICES&lt;/td&gt;&lt;td&gt;MO&lt;/td&gt;&lt;td&gt;0&lt;/td&gt;&lt;td&gt;3&lt;/td&gt;&lt;td&gt;N&lt;/td&gt;&lt;td&gt;4/9/2018&lt;/td&gt;&lt;td&gt;&lt;/td&gt;&lt;/tr&gt;</v>
      </c>
      <c r="Q3813" s="106" t="str">
        <f>IF(PayItems[[#This Row],[Date Added / Modified]]&gt;0,TEXT(PayItems[[#This Row],[Date Added / Modified]],"m/d/yyy"),"")</f>
        <v>4/9/2018</v>
      </c>
    </row>
    <row r="3814" spans="1:17" x14ac:dyDescent="0.2">
      <c r="A3814" s="6" t="s">
        <v>8221</v>
      </c>
      <c r="B3814" s="6" t="s">
        <v>8222</v>
      </c>
      <c r="C3814" s="6" t="s">
        <v>85</v>
      </c>
      <c r="D3814" s="6" t="s">
        <v>8223</v>
      </c>
      <c r="E3814" s="8" t="s">
        <v>85</v>
      </c>
      <c r="F3814" s="8">
        <v>0</v>
      </c>
      <c r="G3814" s="8">
        <v>3</v>
      </c>
      <c r="H3814" s="6" t="s">
        <v>344</v>
      </c>
      <c r="I3814" s="176" t="s">
        <v>11389</v>
      </c>
      <c r="J3814" s="176" t="s">
        <v>11389</v>
      </c>
      <c r="K3814" s="176" t="s">
        <v>11388</v>
      </c>
      <c r="L3814" s="8">
        <v>14</v>
      </c>
      <c r="M3814" s="116"/>
      <c r="P38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&lt;tr&gt;&lt;td&gt;64501-0000&lt;/td&gt;&lt;td&gt;Locate utilities&lt;/td&gt;&lt;td&gt;LPSM&lt;/td&gt;&lt;td&gt;LOCATE UTILITIES&lt;/td&gt;&lt;td&gt;LPSM&lt;/td&gt;&lt;td&gt;0&lt;/td&gt;&lt;td&gt;3&lt;/td&gt;&lt;td&gt;N&lt;/td&gt;&lt;td&gt; &lt;/td&gt;&lt;td&gt;&lt;/td&gt;&lt;/tr&gt;</v>
      </c>
      <c r="Q3814" s="106" t="str">
        <f>IF(PayItems[[#This Row],[Date Added / Modified]]&gt;0,TEXT(PayItems[[#This Row],[Date Added / Modified]],"m/d/yyy"),"")</f>
        <v/>
      </c>
    </row>
    <row r="3815" spans="1:17" x14ac:dyDescent="0.2">
      <c r="A3815" s="6" t="s">
        <v>8224</v>
      </c>
      <c r="B3815" s="6" t="s">
        <v>8222</v>
      </c>
      <c r="C3815" s="6" t="s">
        <v>6</v>
      </c>
      <c r="D3815" s="6" t="s">
        <v>8223</v>
      </c>
      <c r="E3815" s="8" t="s">
        <v>59</v>
      </c>
      <c r="F3815" s="8">
        <v>0</v>
      </c>
      <c r="G3815" s="8">
        <v>3</v>
      </c>
      <c r="H3815" s="6" t="s">
        <v>344</v>
      </c>
      <c r="I3815" s="176" t="s">
        <v>11389</v>
      </c>
      <c r="J3815" s="176" t="s">
        <v>11389</v>
      </c>
      <c r="K3815" s="176" t="s">
        <v>11388</v>
      </c>
      <c r="L3815" s="8">
        <v>14</v>
      </c>
      <c r="M3815" s="116"/>
      <c r="P38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&lt;tr&gt;&lt;td&gt;64502-0000&lt;/td&gt;&lt;td&gt;Locate utilities&lt;/td&gt;&lt;td&gt;Each&lt;/td&gt;&lt;td&gt;LOCATE UTILITIES&lt;/td&gt;&lt;td&gt;EACH&lt;/td&gt;&lt;td&gt;0&lt;/td&gt;&lt;td&gt;3&lt;/td&gt;&lt;td&gt;N&lt;/td&gt;&lt;td&gt; &lt;/td&gt;&lt;td&gt;&lt;/td&gt;&lt;/tr&gt;</v>
      </c>
      <c r="Q3815" s="106" t="str">
        <f>IF(PayItems[[#This Row],[Date Added / Modified]]&gt;0,TEXT(PayItems[[#This Row],[Date Added / Modified]],"m/d/yyy"),"")</f>
        <v/>
      </c>
    </row>
    <row r="3816" spans="1:17" x14ac:dyDescent="0.2">
      <c r="A3816" s="106" t="s">
        <v>11336</v>
      </c>
      <c r="B3816" s="106" t="s">
        <v>11334</v>
      </c>
      <c r="C3816" s="106" t="s">
        <v>5209</v>
      </c>
      <c r="D3816" s="106" t="s">
        <v>11337</v>
      </c>
      <c r="E3816" s="45" t="s">
        <v>5209</v>
      </c>
      <c r="F3816" s="45">
        <v>0</v>
      </c>
      <c r="G3816" s="45">
        <v>3</v>
      </c>
      <c r="H3816" s="106" t="s">
        <v>344</v>
      </c>
      <c r="I3816" s="176" t="s">
        <v>11389</v>
      </c>
      <c r="J3816" s="176" t="s">
        <v>11388</v>
      </c>
      <c r="K3816" s="176" t="s">
        <v>11388</v>
      </c>
      <c r="L3816" s="45">
        <v>14</v>
      </c>
      <c r="M3816" s="116">
        <v>44417</v>
      </c>
      <c r="N3816" s="106" t="s">
        <v>9962</v>
      </c>
      <c r="O3816" s="106"/>
      <c r="P3816"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&lt;tr&gt;&lt;td&gt;64503-1000&lt;/td&gt;&lt;td&gt;Utility company compensation&lt;/td&gt;&lt;td&gt;CTSM&lt;/td&gt;&lt;td&gt;UTILITY COMPANY COMPENSATION&lt;/td&gt;&lt;td&gt;CTSM&lt;/td&gt;&lt;td&gt;0&lt;/td&gt;&lt;td&gt;3&lt;/td&gt;&lt;td&gt;N&lt;/td&gt;&lt;td&gt;8/9/2021&lt;/td&gt;&lt;td&gt;&lt;/td&gt;&lt;/tr&gt;</v>
      </c>
      <c r="Q3816" s="168" t="str">
        <f>IF(PayItems[[#This Row],[Date Added / Modified]]&gt;0,TEXT(PayItems[[#This Row],[Date Added / Modified]],"m/d/yyy"),"")</f>
        <v>8/9/2021</v>
      </c>
    </row>
    <row r="3817" spans="1:17" s="88" customFormat="1" x14ac:dyDescent="0.2">
      <c r="A3817" s="88" t="s">
        <v>11478</v>
      </c>
      <c r="B3817" s="88" t="s">
        <v>8222</v>
      </c>
      <c r="C3817" s="88" t="s">
        <v>107</v>
      </c>
      <c r="D3817" s="88" t="s">
        <v>8223</v>
      </c>
      <c r="E3817" s="104" t="s">
        <v>60</v>
      </c>
      <c r="F3817" s="104">
        <v>0</v>
      </c>
      <c r="G3817" s="104">
        <v>3</v>
      </c>
      <c r="H3817" s="88" t="s">
        <v>344</v>
      </c>
      <c r="I3817" s="176" t="s">
        <v>11389</v>
      </c>
      <c r="J3817" s="176" t="s">
        <v>11389</v>
      </c>
      <c r="K3817" s="176" t="s">
        <v>11388</v>
      </c>
      <c r="L3817" s="104">
        <v>14</v>
      </c>
      <c r="M3817" s="116">
        <v>45665</v>
      </c>
      <c r="N3817" s="88" t="s">
        <v>9977</v>
      </c>
      <c r="P38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&lt;tr&gt;&lt;td&gt;64504-0000&lt;/td&gt;&lt;td&gt;Locate utilities&lt;/td&gt;&lt;td&gt;Hour&lt;/td&gt;&lt;td&gt;LOCATE UTILITIES&lt;/td&gt;&lt;td&gt;HOUR&lt;/td&gt;&lt;td&gt;0&lt;/td&gt;&lt;td&gt;3&lt;/td&gt;&lt;td&gt;N&lt;/td&gt;&lt;td&gt;1/8/2025&lt;/td&gt;&lt;td&gt;&lt;/td&gt;&lt;/tr&gt;</v>
      </c>
      <c r="Q3817" s="106" t="str">
        <f>IF(PayItems[[#This Row],[Date Added / Modified]]&gt;0,TEXT(PayItems[[#This Row],[Date Added / Modified]],"m/d/yyy"),"")</f>
        <v>1/8/2025</v>
      </c>
    </row>
    <row r="3818" spans="1:17" x14ac:dyDescent="0.2">
      <c r="A3818" s="6" t="s">
        <v>8225</v>
      </c>
      <c r="B3818" s="6" t="s">
        <v>8226</v>
      </c>
      <c r="C3818" s="6" t="s">
        <v>6</v>
      </c>
      <c r="D3818" s="6" t="s">
        <v>8227</v>
      </c>
      <c r="E3818" s="8" t="s">
        <v>59</v>
      </c>
      <c r="F3818" s="8">
        <v>0</v>
      </c>
      <c r="G3818" s="8">
        <v>3</v>
      </c>
      <c r="H3818" s="6" t="s">
        <v>344</v>
      </c>
      <c r="I3818" s="176" t="s">
        <v>11389</v>
      </c>
      <c r="J3818" s="176" t="s">
        <v>11389</v>
      </c>
      <c r="K3818" s="176" t="s">
        <v>11388</v>
      </c>
      <c r="L3818" s="8">
        <v>14</v>
      </c>
      <c r="M3818" s="116"/>
      <c r="P38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&lt;tr&gt;&lt;td&gt;64601-1000&lt;/td&gt;&lt;td&gt;Building, restroom facility&lt;/td&gt;&lt;td&gt;Each&lt;/td&gt;&lt;td&gt;BUILDING, RESTROOM FACILITY&lt;/td&gt;&lt;td&gt;EACH&lt;/td&gt;&lt;td&gt;0&lt;/td&gt;&lt;td&gt;3&lt;/td&gt;&lt;td&gt;N&lt;/td&gt;&lt;td&gt; &lt;/td&gt;&lt;td&gt;&lt;/td&gt;&lt;/tr&gt;</v>
      </c>
      <c r="Q3818" s="106" t="str">
        <f>IF(PayItems[[#This Row],[Date Added / Modified]]&gt;0,TEXT(PayItems[[#This Row],[Date Added / Modified]],"m/d/yyy"),"")</f>
        <v/>
      </c>
    </row>
    <row r="3819" spans="1:17" x14ac:dyDescent="0.2">
      <c r="A3819" s="6" t="s">
        <v>8230</v>
      </c>
      <c r="B3819" s="6" t="s">
        <v>8226</v>
      </c>
      <c r="C3819" s="6" t="s">
        <v>85</v>
      </c>
      <c r="D3819" s="6" t="s">
        <v>8227</v>
      </c>
      <c r="E3819" s="8" t="s">
        <v>85</v>
      </c>
      <c r="F3819" s="8">
        <v>0</v>
      </c>
      <c r="G3819" s="8">
        <v>3</v>
      </c>
      <c r="H3819" s="6" t="s">
        <v>344</v>
      </c>
      <c r="I3819" s="176" t="s">
        <v>11389</v>
      </c>
      <c r="J3819" s="176" t="s">
        <v>11389</v>
      </c>
      <c r="K3819" s="176" t="s">
        <v>11388</v>
      </c>
      <c r="L3819" s="8">
        <v>14</v>
      </c>
      <c r="M3819" s="116"/>
      <c r="P38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&lt;tr&gt;&lt;td&gt;64602-1000&lt;/td&gt;&lt;td&gt;Building, restroom facility&lt;/td&gt;&lt;td&gt;LPSM&lt;/td&gt;&lt;td&gt;BUILDING, RESTROOM FACILITY&lt;/td&gt;&lt;td&gt;LPSM&lt;/td&gt;&lt;td&gt;0&lt;/td&gt;&lt;td&gt;3&lt;/td&gt;&lt;td&gt;N&lt;/td&gt;&lt;td&gt; &lt;/td&gt;&lt;td&gt;&lt;/td&gt;&lt;/tr&gt;</v>
      </c>
      <c r="Q3819" s="106" t="str">
        <f>IF(PayItems[[#This Row],[Date Added / Modified]]&gt;0,TEXT(PayItems[[#This Row],[Date Added / Modified]],"m/d/yyy"),"")</f>
        <v/>
      </c>
    </row>
    <row r="3820" spans="1:17" s="88" customFormat="1" x14ac:dyDescent="0.2">
      <c r="A3820" s="6" t="s">
        <v>8231</v>
      </c>
      <c r="B3820" s="6" t="s">
        <v>8228</v>
      </c>
      <c r="C3820" s="6" t="s">
        <v>85</v>
      </c>
      <c r="D3820" s="6" t="s">
        <v>8229</v>
      </c>
      <c r="E3820" s="8" t="s">
        <v>85</v>
      </c>
      <c r="F3820" s="8">
        <v>0</v>
      </c>
      <c r="G3820" s="8">
        <v>3</v>
      </c>
      <c r="H3820" s="6" t="s">
        <v>344</v>
      </c>
      <c r="I3820" s="176" t="s">
        <v>11389</v>
      </c>
      <c r="J3820" s="176" t="s">
        <v>11389</v>
      </c>
      <c r="K3820" s="176" t="s">
        <v>11388</v>
      </c>
      <c r="L3820" s="8">
        <v>14</v>
      </c>
      <c r="M3820" s="116"/>
      <c r="N3820" s="6"/>
      <c r="O3820" s="6"/>
      <c r="P382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&lt;tr&gt;&lt;td&gt;64602-2000&lt;/td&gt;&lt;td&gt;Building, support building&lt;/td&gt;&lt;td&gt;LPSM&lt;/td&gt;&lt;td&gt;BUILDING, SUPPORT BUILDING&lt;/td&gt;&lt;td&gt;LPSM&lt;/td&gt;&lt;td&gt;0&lt;/td&gt;&lt;td&gt;3&lt;/td&gt;&lt;td&gt;N&lt;/td&gt;&lt;td&gt; &lt;/td&gt;&lt;td&gt;&lt;/td&gt;&lt;/tr&gt;</v>
      </c>
      <c r="Q3820" s="106" t="str">
        <f>IF(PayItems[[#This Row],[Date Added / Modified]]&gt;0,TEXT(PayItems[[#This Row],[Date Added / Modified]],"m/d/yyy"),"")</f>
        <v/>
      </c>
    </row>
    <row r="3821" spans="1:17" x14ac:dyDescent="0.2">
      <c r="A3821" s="106" t="s">
        <v>10775</v>
      </c>
      <c r="B3821" s="106" t="s">
        <v>9913</v>
      </c>
      <c r="C3821" s="88" t="s">
        <v>6</v>
      </c>
      <c r="D3821" s="106" t="s">
        <v>9914</v>
      </c>
      <c r="E3821" s="104" t="s">
        <v>59</v>
      </c>
      <c r="F3821" s="104">
        <v>0</v>
      </c>
      <c r="G3821" s="104">
        <v>3</v>
      </c>
      <c r="H3821" s="88" t="s">
        <v>344</v>
      </c>
      <c r="I3821" s="176" t="s">
        <v>11389</v>
      </c>
      <c r="J3821" s="176" t="s">
        <v>11389</v>
      </c>
      <c r="K3821" s="176" t="s">
        <v>11388</v>
      </c>
      <c r="L3821" s="104">
        <v>14</v>
      </c>
      <c r="M3821" s="116">
        <v>42485</v>
      </c>
      <c r="N3821" s="106" t="s">
        <v>9971</v>
      </c>
      <c r="O3821" s="106"/>
      <c r="P3821"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&lt;tr&gt;&lt;td&gt;64603-0000&lt;/td&gt;&lt;td&gt;Fixture&lt;/td&gt;&lt;td&gt;Each&lt;/td&gt;&lt;td&gt;FIXTURE&lt;/td&gt;&lt;td&gt;EACH&lt;/td&gt;&lt;td&gt;0&lt;/td&gt;&lt;td&gt;3&lt;/td&gt;&lt;td&gt;N&lt;/td&gt;&lt;td&gt;4/25/2016&lt;/td&gt;&lt;td&gt;&lt;/td&gt;&lt;/tr&gt;</v>
      </c>
      <c r="Q3821" s="106" t="str">
        <f>IF(PayItems[[#This Row],[Date Added / Modified]]&gt;0,TEXT(PayItems[[#This Row],[Date Added / Modified]],"m/d/yyy"),"")</f>
        <v>4/25/2016</v>
      </c>
    </row>
    <row r="3822" spans="1:17" x14ac:dyDescent="0.2">
      <c r="A3822" s="6" t="s">
        <v>8232</v>
      </c>
      <c r="B3822" s="6" t="s">
        <v>8233</v>
      </c>
      <c r="C3822" s="6" t="s">
        <v>6</v>
      </c>
      <c r="D3822" s="6" t="s">
        <v>8234</v>
      </c>
      <c r="E3822" s="8" t="s">
        <v>59</v>
      </c>
      <c r="F3822" s="8">
        <v>0</v>
      </c>
      <c r="G3822" s="8">
        <v>3</v>
      </c>
      <c r="H3822" s="6" t="s">
        <v>344</v>
      </c>
      <c r="I3822" s="176" t="s">
        <v>11389</v>
      </c>
      <c r="J3822" s="176" t="s">
        <v>11389</v>
      </c>
      <c r="K3822" s="176" t="s">
        <v>11388</v>
      </c>
      <c r="L3822" s="8">
        <v>14</v>
      </c>
      <c r="M3822" s="116"/>
      <c r="P38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&lt;tr&gt;&lt;td&gt;64603-0100&lt;/td&gt;&lt;td&gt;Fixture, trash receptacle&lt;/td&gt;&lt;td&gt;Each&lt;/td&gt;&lt;td&gt;FIXTURE, TRASH RECEPTACLE&lt;/td&gt;&lt;td&gt;EACH&lt;/td&gt;&lt;td&gt;0&lt;/td&gt;&lt;td&gt;3&lt;/td&gt;&lt;td&gt;N&lt;/td&gt;&lt;td&gt; &lt;/td&gt;&lt;td&gt;&lt;/td&gt;&lt;/tr&gt;</v>
      </c>
      <c r="Q3822" s="106" t="str">
        <f>IF(PayItems[[#This Row],[Date Added / Modified]]&gt;0,TEXT(PayItems[[#This Row],[Date Added / Modified]],"m/d/yyy"),"")</f>
        <v/>
      </c>
    </row>
    <row r="3823" spans="1:17" x14ac:dyDescent="0.2">
      <c r="A3823" s="6" t="s">
        <v>8235</v>
      </c>
      <c r="B3823" s="6" t="s">
        <v>8236</v>
      </c>
      <c r="C3823" s="6" t="s">
        <v>6</v>
      </c>
      <c r="D3823" s="6" t="s">
        <v>8237</v>
      </c>
      <c r="E3823" s="8" t="s">
        <v>59</v>
      </c>
      <c r="F3823" s="8">
        <v>0</v>
      </c>
      <c r="G3823" s="8">
        <v>3</v>
      </c>
      <c r="H3823" s="6" t="s">
        <v>344</v>
      </c>
      <c r="I3823" s="176" t="s">
        <v>11389</v>
      </c>
      <c r="J3823" s="176" t="s">
        <v>11389</v>
      </c>
      <c r="K3823" s="176" t="s">
        <v>11388</v>
      </c>
      <c r="L3823" s="8">
        <v>14</v>
      </c>
      <c r="M3823" s="116"/>
      <c r="P38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&lt;tr&gt;&lt;td&gt;64603-0200&lt;/td&gt;&lt;td&gt;Fixture, mailbox&lt;/td&gt;&lt;td&gt;Each&lt;/td&gt;&lt;td&gt;FIXTURE, MAILBOX&lt;/td&gt;&lt;td&gt;EACH&lt;/td&gt;&lt;td&gt;0&lt;/td&gt;&lt;td&gt;3&lt;/td&gt;&lt;td&gt;N&lt;/td&gt;&lt;td&gt; &lt;/td&gt;&lt;td&gt;&lt;/td&gt;&lt;/tr&gt;</v>
      </c>
      <c r="Q3823" s="106" t="str">
        <f>IF(PayItems[[#This Row],[Date Added / Modified]]&gt;0,TEXT(PayItems[[#This Row],[Date Added / Modified]],"m/d/yyy"),"")</f>
        <v/>
      </c>
    </row>
    <row r="3824" spans="1:17" x14ac:dyDescent="0.2">
      <c r="A3824" s="6" t="s">
        <v>8238</v>
      </c>
      <c r="B3824" s="6" t="s">
        <v>8239</v>
      </c>
      <c r="C3824" s="6" t="s">
        <v>6</v>
      </c>
      <c r="D3824" s="6" t="s">
        <v>8240</v>
      </c>
      <c r="E3824" s="8" t="s">
        <v>59</v>
      </c>
      <c r="F3824" s="8">
        <v>0</v>
      </c>
      <c r="G3824" s="8">
        <v>3</v>
      </c>
      <c r="H3824" s="6" t="s">
        <v>344</v>
      </c>
      <c r="I3824" s="176" t="s">
        <v>11389</v>
      </c>
      <c r="J3824" s="176" t="s">
        <v>11389</v>
      </c>
      <c r="K3824" s="176" t="s">
        <v>11388</v>
      </c>
      <c r="L3824" s="8">
        <v>14</v>
      </c>
      <c r="M3824" s="116"/>
      <c r="P38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&lt;tr&gt;&lt;td&gt;64603-0300&lt;/td&gt;&lt;td&gt;Fixture, bench&lt;/td&gt;&lt;td&gt;Each&lt;/td&gt;&lt;td&gt;FIXTURE, BENCH&lt;/td&gt;&lt;td&gt;EACH&lt;/td&gt;&lt;td&gt;0&lt;/td&gt;&lt;td&gt;3&lt;/td&gt;&lt;td&gt;N&lt;/td&gt;&lt;td&gt; &lt;/td&gt;&lt;td&gt;&lt;/td&gt;&lt;/tr&gt;</v>
      </c>
      <c r="Q3824" s="106" t="str">
        <f>IF(PayItems[[#This Row],[Date Added / Modified]]&gt;0,TEXT(PayItems[[#This Row],[Date Added / Modified]],"m/d/yyy"),"")</f>
        <v/>
      </c>
    </row>
    <row r="3825" spans="1:17" x14ac:dyDescent="0.2">
      <c r="A3825" s="6" t="s">
        <v>8241</v>
      </c>
      <c r="B3825" s="6" t="s">
        <v>8242</v>
      </c>
      <c r="C3825" s="6" t="s">
        <v>6</v>
      </c>
      <c r="D3825" s="6" t="s">
        <v>8243</v>
      </c>
      <c r="E3825" s="8" t="s">
        <v>59</v>
      </c>
      <c r="F3825" s="8">
        <v>0</v>
      </c>
      <c r="G3825" s="8">
        <v>3</v>
      </c>
      <c r="H3825" s="6" t="s">
        <v>344</v>
      </c>
      <c r="I3825" s="176" t="s">
        <v>11389</v>
      </c>
      <c r="J3825" s="176" t="s">
        <v>11389</v>
      </c>
      <c r="K3825" s="176" t="s">
        <v>11388</v>
      </c>
      <c r="L3825" s="8">
        <v>14</v>
      </c>
      <c r="M3825" s="116"/>
      <c r="P38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&lt;tr&gt;&lt;td&gt;64603-0400&lt;/td&gt;&lt;td&gt;Fixture, bench with trash receptacle&lt;/td&gt;&lt;td&gt;Each&lt;/td&gt;&lt;td&gt;FIXTURE, BENCH WITH TRASH RECEPTACLE&lt;/td&gt;&lt;td&gt;EACH&lt;/td&gt;&lt;td&gt;0&lt;/td&gt;&lt;td&gt;3&lt;/td&gt;&lt;td&gt;N&lt;/td&gt;&lt;td&gt; &lt;/td&gt;&lt;td&gt;&lt;/td&gt;&lt;/tr&gt;</v>
      </c>
      <c r="Q3825" s="106" t="str">
        <f>IF(PayItems[[#This Row],[Date Added / Modified]]&gt;0,TEXT(PayItems[[#This Row],[Date Added / Modified]],"m/d/yyy"),"")</f>
        <v/>
      </c>
    </row>
    <row r="3826" spans="1:17" x14ac:dyDescent="0.2">
      <c r="A3826" s="6" t="s">
        <v>8244</v>
      </c>
      <c r="B3826" s="6" t="s">
        <v>8245</v>
      </c>
      <c r="C3826" s="6" t="s">
        <v>6</v>
      </c>
      <c r="D3826" s="6" t="s">
        <v>8246</v>
      </c>
      <c r="E3826" s="8" t="s">
        <v>59</v>
      </c>
      <c r="F3826" s="8">
        <v>0</v>
      </c>
      <c r="G3826" s="8">
        <v>3</v>
      </c>
      <c r="H3826" s="6" t="s">
        <v>344</v>
      </c>
      <c r="I3826" s="176" t="s">
        <v>11389</v>
      </c>
      <c r="J3826" s="176" t="s">
        <v>11389</v>
      </c>
      <c r="K3826" s="176" t="s">
        <v>11388</v>
      </c>
      <c r="L3826" s="8">
        <v>14</v>
      </c>
      <c r="M3826" s="116"/>
      <c r="P38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&lt;tr&gt;&lt;td&gt;64603-0500&lt;/td&gt;&lt;td&gt;Fixture, bicycle storage rack&lt;/td&gt;&lt;td&gt;Each&lt;/td&gt;&lt;td&gt;FIXTURE, BICYCLE STORAGE RACK&lt;/td&gt;&lt;td&gt;EACH&lt;/td&gt;&lt;td&gt;0&lt;/td&gt;&lt;td&gt;3&lt;/td&gt;&lt;td&gt;N&lt;/td&gt;&lt;td&gt; &lt;/td&gt;&lt;td&gt;&lt;/td&gt;&lt;/tr&gt;</v>
      </c>
      <c r="Q3826" s="106" t="str">
        <f>IF(PayItems[[#This Row],[Date Added / Modified]]&gt;0,TEXT(PayItems[[#This Row],[Date Added / Modified]],"m/d/yyy"),"")</f>
        <v/>
      </c>
    </row>
    <row r="3827" spans="1:17" x14ac:dyDescent="0.2">
      <c r="A3827" s="6" t="s">
        <v>8247</v>
      </c>
      <c r="B3827" s="6" t="s">
        <v>8248</v>
      </c>
      <c r="C3827" s="6" t="s">
        <v>6</v>
      </c>
      <c r="D3827" s="6" t="s">
        <v>8249</v>
      </c>
      <c r="E3827" s="8" t="s">
        <v>59</v>
      </c>
      <c r="F3827" s="8">
        <v>0</v>
      </c>
      <c r="G3827" s="8">
        <v>3</v>
      </c>
      <c r="H3827" s="6" t="s">
        <v>344</v>
      </c>
      <c r="I3827" s="176" t="s">
        <v>11389</v>
      </c>
      <c r="J3827" s="176" t="s">
        <v>11389</v>
      </c>
      <c r="K3827" s="176" t="s">
        <v>11388</v>
      </c>
      <c r="L3827" s="8">
        <v>14</v>
      </c>
      <c r="M3827" s="116"/>
      <c r="P382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&lt;tr&gt;&lt;td&gt;64603-0600&lt;/td&gt;&lt;td&gt;Fixture, flag pole&lt;/td&gt;&lt;td&gt;Each&lt;/td&gt;&lt;td&gt;FIXTURE, FLAG POLE&lt;/td&gt;&lt;td&gt;EACH&lt;/td&gt;&lt;td&gt;0&lt;/td&gt;&lt;td&gt;3&lt;/td&gt;&lt;td&gt;N&lt;/td&gt;&lt;td&gt; &lt;/td&gt;&lt;td&gt;&lt;/td&gt;&lt;/tr&gt;</v>
      </c>
      <c r="Q3827" s="106" t="str">
        <f>IF(PayItems[[#This Row],[Date Added / Modified]]&gt;0,TEXT(PayItems[[#This Row],[Date Added / Modified]],"m/d/yyy"),"")</f>
        <v/>
      </c>
    </row>
    <row r="3828" spans="1:17" x14ac:dyDescent="0.2">
      <c r="A3828" s="6" t="s">
        <v>8250</v>
      </c>
      <c r="B3828" s="6" t="s">
        <v>8251</v>
      </c>
      <c r="C3828" s="6" t="s">
        <v>6</v>
      </c>
      <c r="D3828" s="6" t="s">
        <v>8252</v>
      </c>
      <c r="E3828" s="8" t="s">
        <v>59</v>
      </c>
      <c r="F3828" s="8">
        <v>0</v>
      </c>
      <c r="G3828" s="8">
        <v>3</v>
      </c>
      <c r="H3828" s="6" t="s">
        <v>344</v>
      </c>
      <c r="I3828" s="176" t="s">
        <v>11389</v>
      </c>
      <c r="J3828" s="176" t="s">
        <v>11389</v>
      </c>
      <c r="K3828" s="176" t="s">
        <v>11388</v>
      </c>
      <c r="L3828" s="8">
        <v>14</v>
      </c>
      <c r="M3828" s="116"/>
      <c r="P38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&lt;tr&gt;&lt;td&gt;64603-0700&lt;/td&gt;&lt;td&gt;Fixture, picnic table&lt;/td&gt;&lt;td&gt;Each&lt;/td&gt;&lt;td&gt;FIXTURE, PICNIC TABLE&lt;/td&gt;&lt;td&gt;EACH&lt;/td&gt;&lt;td&gt;0&lt;/td&gt;&lt;td&gt;3&lt;/td&gt;&lt;td&gt;N&lt;/td&gt;&lt;td&gt; &lt;/td&gt;&lt;td&gt;&lt;/td&gt;&lt;/tr&gt;</v>
      </c>
      <c r="Q3828" s="106" t="str">
        <f>IF(PayItems[[#This Row],[Date Added / Modified]]&gt;0,TEXT(PayItems[[#This Row],[Date Added / Modified]],"m/d/yyy"),"")</f>
        <v/>
      </c>
    </row>
    <row r="3829" spans="1:17" x14ac:dyDescent="0.2">
      <c r="A3829" s="6" t="s">
        <v>8253</v>
      </c>
      <c r="B3829" s="6" t="s">
        <v>8254</v>
      </c>
      <c r="C3829" s="6" t="s">
        <v>6</v>
      </c>
      <c r="D3829" s="6" t="s">
        <v>8255</v>
      </c>
      <c r="E3829" s="8" t="s">
        <v>59</v>
      </c>
      <c r="F3829" s="8">
        <v>0</v>
      </c>
      <c r="G3829" s="8">
        <v>3</v>
      </c>
      <c r="H3829" s="6" t="s">
        <v>344</v>
      </c>
      <c r="I3829" s="176" t="s">
        <v>11389</v>
      </c>
      <c r="J3829" s="176" t="s">
        <v>11389</v>
      </c>
      <c r="K3829" s="176" t="s">
        <v>11388</v>
      </c>
      <c r="L3829" s="8">
        <v>14</v>
      </c>
      <c r="M3829" s="116"/>
      <c r="P38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&lt;tr&gt;&lt;td&gt;64603-0800&lt;/td&gt;&lt;td&gt;Fixture, kiosk&lt;/td&gt;&lt;td&gt;Each&lt;/td&gt;&lt;td&gt;FIXTURE, KIOSK&lt;/td&gt;&lt;td&gt;EACH&lt;/td&gt;&lt;td&gt;0&lt;/td&gt;&lt;td&gt;3&lt;/td&gt;&lt;td&gt;N&lt;/td&gt;&lt;td&gt; &lt;/td&gt;&lt;td&gt;&lt;/td&gt;&lt;/tr&gt;</v>
      </c>
      <c r="Q3829" s="106" t="str">
        <f>IF(PayItems[[#This Row],[Date Added / Modified]]&gt;0,TEXT(PayItems[[#This Row],[Date Added / Modified]],"m/d/yyy"),"")</f>
        <v/>
      </c>
    </row>
    <row r="3830" spans="1:17" x14ac:dyDescent="0.2">
      <c r="A3830" s="6" t="s">
        <v>8256</v>
      </c>
      <c r="B3830" s="6" t="s">
        <v>8257</v>
      </c>
      <c r="C3830" s="6" t="s">
        <v>6</v>
      </c>
      <c r="D3830" s="6" t="s">
        <v>8258</v>
      </c>
      <c r="E3830" s="8" t="s">
        <v>59</v>
      </c>
      <c r="F3830" s="8">
        <v>0</v>
      </c>
      <c r="G3830" s="8">
        <v>3</v>
      </c>
      <c r="H3830" s="6" t="s">
        <v>344</v>
      </c>
      <c r="I3830" s="176" t="s">
        <v>11389</v>
      </c>
      <c r="J3830" s="176" t="s">
        <v>11389</v>
      </c>
      <c r="K3830" s="176" t="s">
        <v>11388</v>
      </c>
      <c r="L3830" s="8">
        <v>14</v>
      </c>
      <c r="M3830" s="116"/>
      <c r="P38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&lt;tr&gt;&lt;td&gt;64603-0900&lt;/td&gt;&lt;td&gt;Fixture, portable toilet&lt;/td&gt;&lt;td&gt;Each&lt;/td&gt;&lt;td&gt;FIXTURE, PORTABLE TOILET&lt;/td&gt;&lt;td&gt;EACH&lt;/td&gt;&lt;td&gt;0&lt;/td&gt;&lt;td&gt;3&lt;/td&gt;&lt;td&gt;N&lt;/td&gt;&lt;td&gt; &lt;/td&gt;&lt;td&gt;&lt;/td&gt;&lt;/tr&gt;</v>
      </c>
      <c r="Q3830" s="106" t="str">
        <f>IF(PayItems[[#This Row],[Date Added / Modified]]&gt;0,TEXT(PayItems[[#This Row],[Date Added / Modified]],"m/d/yyy"),"")</f>
        <v/>
      </c>
    </row>
    <row r="3831" spans="1:17" x14ac:dyDescent="0.2">
      <c r="A3831" s="6" t="s">
        <v>8259</v>
      </c>
      <c r="B3831" s="6" t="s">
        <v>8260</v>
      </c>
      <c r="C3831" s="6" t="s">
        <v>6</v>
      </c>
      <c r="D3831" s="6" t="s">
        <v>8261</v>
      </c>
      <c r="E3831" s="8" t="s">
        <v>59</v>
      </c>
      <c r="F3831" s="8">
        <v>0</v>
      </c>
      <c r="G3831" s="8">
        <v>3</v>
      </c>
      <c r="H3831" s="6" t="s">
        <v>344</v>
      </c>
      <c r="I3831" s="176" t="s">
        <v>11389</v>
      </c>
      <c r="J3831" s="176" t="s">
        <v>11389</v>
      </c>
      <c r="K3831" s="176" t="s">
        <v>11388</v>
      </c>
      <c r="L3831" s="8">
        <v>14</v>
      </c>
      <c r="M3831" s="116"/>
      <c r="P383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&lt;tr&gt;&lt;td&gt;64603-1000&lt;/td&gt;&lt;td&gt;Fixture, vault toilet&lt;/td&gt;&lt;td&gt;Each&lt;/td&gt;&lt;td&gt;FIXTURE, VAULT TOILET&lt;/td&gt;&lt;td&gt;EACH&lt;/td&gt;&lt;td&gt;0&lt;/td&gt;&lt;td&gt;3&lt;/td&gt;&lt;td&gt;N&lt;/td&gt;&lt;td&gt; &lt;/td&gt;&lt;td&gt;&lt;/td&gt;&lt;/tr&gt;</v>
      </c>
      <c r="Q3831" s="106" t="str">
        <f>IF(PayItems[[#This Row],[Date Added / Modified]]&gt;0,TEXT(PayItems[[#This Row],[Date Added / Modified]],"m/d/yyy"),"")</f>
        <v/>
      </c>
    </row>
    <row r="3832" spans="1:17" x14ac:dyDescent="0.2">
      <c r="A3832" s="6" t="s">
        <v>8262</v>
      </c>
      <c r="B3832" s="6" t="s">
        <v>8263</v>
      </c>
      <c r="C3832" s="6" t="s">
        <v>6</v>
      </c>
      <c r="D3832" s="6" t="s">
        <v>8264</v>
      </c>
      <c r="E3832" s="8" t="s">
        <v>59</v>
      </c>
      <c r="F3832" s="8">
        <v>0</v>
      </c>
      <c r="G3832" s="8">
        <v>3</v>
      </c>
      <c r="H3832" s="6" t="s">
        <v>344</v>
      </c>
      <c r="I3832" s="176" t="s">
        <v>11389</v>
      </c>
      <c r="J3832" s="176" t="s">
        <v>11389</v>
      </c>
      <c r="K3832" s="176" t="s">
        <v>11388</v>
      </c>
      <c r="L3832" s="8">
        <v>14</v>
      </c>
      <c r="M3832" s="116"/>
      <c r="P383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&lt;tr&gt;&lt;td&gt;64603-1100&lt;/td&gt;&lt;td&gt;Fixture, picnic pad&lt;/td&gt;&lt;td&gt;Each&lt;/td&gt;&lt;td&gt;FIXTURE, PICNIC PAD&lt;/td&gt;&lt;td&gt;EACH&lt;/td&gt;&lt;td&gt;0&lt;/td&gt;&lt;td&gt;3&lt;/td&gt;&lt;td&gt;N&lt;/td&gt;&lt;td&gt; &lt;/td&gt;&lt;td&gt;&lt;/td&gt;&lt;/tr&gt;</v>
      </c>
      <c r="Q3832" s="106" t="str">
        <f>IF(PayItems[[#This Row],[Date Added / Modified]]&gt;0,TEXT(PayItems[[#This Row],[Date Added / Modified]],"m/d/yyy"),"")</f>
        <v/>
      </c>
    </row>
    <row r="3833" spans="1:17" x14ac:dyDescent="0.2">
      <c r="A3833" s="6" t="s">
        <v>8265</v>
      </c>
      <c r="B3833" s="6" t="s">
        <v>10423</v>
      </c>
      <c r="C3833" s="6" t="s">
        <v>6</v>
      </c>
      <c r="D3833" s="6" t="s">
        <v>8266</v>
      </c>
      <c r="E3833" s="8" t="s">
        <v>59</v>
      </c>
      <c r="F3833" s="8">
        <v>0</v>
      </c>
      <c r="G3833" s="8">
        <v>3</v>
      </c>
      <c r="H3833" s="6" t="s">
        <v>344</v>
      </c>
      <c r="I3833" s="176" t="s">
        <v>11389</v>
      </c>
      <c r="J3833" s="176" t="s">
        <v>11389</v>
      </c>
      <c r="K3833" s="176" t="s">
        <v>11388</v>
      </c>
      <c r="L3833" s="8">
        <v>14</v>
      </c>
      <c r="M3833" s="116"/>
      <c r="P383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&lt;tr&gt;&lt;td&gt;64603-1200&lt;/td&gt;&lt;td&gt;Fixture, wayside exhibit&lt;/td&gt;&lt;td&gt;Each&lt;/td&gt;&lt;td&gt;FIXTURE, WAYSIDE EXHIBIT&lt;/td&gt;&lt;td&gt;EACH&lt;/td&gt;&lt;td&gt;0&lt;/td&gt;&lt;td&gt;3&lt;/td&gt;&lt;td&gt;N&lt;/td&gt;&lt;td&gt; &lt;/td&gt;&lt;td&gt;&lt;/td&gt;&lt;/tr&gt;</v>
      </c>
      <c r="Q3833" s="106" t="str">
        <f>IF(PayItems[[#This Row],[Date Added / Modified]]&gt;0,TEXT(PayItems[[#This Row],[Date Added / Modified]],"m/d/yyy"),"")</f>
        <v/>
      </c>
    </row>
    <row r="3834" spans="1:17" x14ac:dyDescent="0.2">
      <c r="A3834" s="6" t="s">
        <v>8267</v>
      </c>
      <c r="B3834" s="6" t="s">
        <v>10424</v>
      </c>
      <c r="C3834" s="6" t="s">
        <v>6</v>
      </c>
      <c r="D3834" s="6" t="s">
        <v>8268</v>
      </c>
      <c r="E3834" s="8" t="s">
        <v>59</v>
      </c>
      <c r="F3834" s="8">
        <v>0</v>
      </c>
      <c r="G3834" s="8">
        <v>3</v>
      </c>
      <c r="H3834" s="6" t="s">
        <v>344</v>
      </c>
      <c r="I3834" s="176" t="s">
        <v>11389</v>
      </c>
      <c r="J3834" s="176" t="s">
        <v>11389</v>
      </c>
      <c r="K3834" s="176" t="s">
        <v>11388</v>
      </c>
      <c r="L3834" s="8">
        <v>14</v>
      </c>
      <c r="M3834" s="116"/>
      <c r="P383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&lt;tr&gt;&lt;td&gt;64603-1400&lt;/td&gt;&lt;td&gt;Fixture, information box&lt;/td&gt;&lt;td&gt;Each&lt;/td&gt;&lt;td&gt;FIXTURE, INFORMATION BOX&lt;/td&gt;&lt;td&gt;EACH&lt;/td&gt;&lt;td&gt;0&lt;/td&gt;&lt;td&gt;3&lt;/td&gt;&lt;td&gt;N&lt;/td&gt;&lt;td&gt; &lt;/td&gt;&lt;td&gt;&lt;/td&gt;&lt;/tr&gt;</v>
      </c>
      <c r="Q3834" s="106" t="str">
        <f>IF(PayItems[[#This Row],[Date Added / Modified]]&gt;0,TEXT(PayItems[[#This Row],[Date Added / Modified]],"m/d/yyy"),"")</f>
        <v/>
      </c>
    </row>
    <row r="3835" spans="1:17" x14ac:dyDescent="0.2">
      <c r="A3835" s="6" t="s">
        <v>8269</v>
      </c>
      <c r="B3835" s="6" t="s">
        <v>8270</v>
      </c>
      <c r="C3835" s="6" t="s">
        <v>6</v>
      </c>
      <c r="D3835" s="6" t="s">
        <v>8271</v>
      </c>
      <c r="E3835" s="8" t="s">
        <v>59</v>
      </c>
      <c r="F3835" s="8">
        <v>0</v>
      </c>
      <c r="G3835" s="8">
        <v>3</v>
      </c>
      <c r="H3835" s="6" t="s">
        <v>344</v>
      </c>
      <c r="I3835" s="176" t="s">
        <v>11389</v>
      </c>
      <c r="J3835" s="176" t="s">
        <v>11389</v>
      </c>
      <c r="K3835" s="176" t="s">
        <v>11388</v>
      </c>
      <c r="L3835" s="8">
        <v>14</v>
      </c>
      <c r="M3835" s="116"/>
      <c r="P383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&lt;tr&gt;&lt;td&gt;64603-1500&lt;/td&gt;&lt;td&gt;Fixture, shelter&lt;/td&gt;&lt;td&gt;Each&lt;/td&gt;&lt;td&gt;FIXTURE, SHELTER&lt;/td&gt;&lt;td&gt;EACH&lt;/td&gt;&lt;td&gt;0&lt;/td&gt;&lt;td&gt;3&lt;/td&gt;&lt;td&gt;N&lt;/td&gt;&lt;td&gt; &lt;/td&gt;&lt;td&gt;&lt;/td&gt;&lt;/tr&gt;</v>
      </c>
      <c r="Q3835" s="106" t="str">
        <f>IF(PayItems[[#This Row],[Date Added / Modified]]&gt;0,TEXT(PayItems[[#This Row],[Date Added / Modified]],"m/d/yyy"),"")</f>
        <v/>
      </c>
    </row>
    <row r="3836" spans="1:17" s="88" customFormat="1" x14ac:dyDescent="0.2">
      <c r="A3836" s="6" t="s">
        <v>8272</v>
      </c>
      <c r="B3836" s="6" t="s">
        <v>8273</v>
      </c>
      <c r="C3836" s="6" t="s">
        <v>6</v>
      </c>
      <c r="D3836" s="6" t="s">
        <v>8274</v>
      </c>
      <c r="E3836" s="8" t="s">
        <v>59</v>
      </c>
      <c r="F3836" s="8">
        <v>0</v>
      </c>
      <c r="G3836" s="8">
        <v>3</v>
      </c>
      <c r="H3836" s="6" t="s">
        <v>344</v>
      </c>
      <c r="I3836" s="176" t="s">
        <v>11389</v>
      </c>
      <c r="J3836" s="176" t="s">
        <v>11389</v>
      </c>
      <c r="K3836" s="176" t="s">
        <v>11388</v>
      </c>
      <c r="L3836" s="8">
        <v>14</v>
      </c>
      <c r="M3836" s="116"/>
      <c r="N3836" s="6"/>
      <c r="O3836" s="6"/>
      <c r="P383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&lt;tr&gt;&lt;td&gt;64603-1600&lt;/td&gt;&lt;td&gt;Fixture, fire ring&lt;/td&gt;&lt;td&gt;Each&lt;/td&gt;&lt;td&gt;FIXTURE, FIRE RING&lt;/td&gt;&lt;td&gt;EACH&lt;/td&gt;&lt;td&gt;0&lt;/td&gt;&lt;td&gt;3&lt;/td&gt;&lt;td&gt;N&lt;/td&gt;&lt;td&gt; &lt;/td&gt;&lt;td&gt;&lt;/td&gt;&lt;/tr&gt;</v>
      </c>
      <c r="Q3836" s="106" t="str">
        <f>IF(PayItems[[#This Row],[Date Added / Modified]]&gt;0,TEXT(PayItems[[#This Row],[Date Added / Modified]],"m/d/yyy"),"")</f>
        <v/>
      </c>
    </row>
    <row r="3837" spans="1:17" x14ac:dyDescent="0.2">
      <c r="A3837" s="6" t="s">
        <v>8275</v>
      </c>
      <c r="B3837" s="6" t="s">
        <v>8276</v>
      </c>
      <c r="C3837" s="6" t="s">
        <v>6</v>
      </c>
      <c r="D3837" s="6" t="s">
        <v>8277</v>
      </c>
      <c r="E3837" s="8" t="s">
        <v>59</v>
      </c>
      <c r="F3837" s="8">
        <v>0</v>
      </c>
      <c r="G3837" s="8">
        <v>3</v>
      </c>
      <c r="H3837" s="6" t="s">
        <v>344</v>
      </c>
      <c r="I3837" s="176" t="s">
        <v>11389</v>
      </c>
      <c r="J3837" s="176" t="s">
        <v>11389</v>
      </c>
      <c r="K3837" s="176" t="s">
        <v>11388</v>
      </c>
      <c r="L3837" s="8">
        <v>14</v>
      </c>
      <c r="M3837" s="116"/>
      <c r="P383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&lt;tr&gt;&lt;td&gt;64603-1700&lt;/td&gt;&lt;td&gt;Fixture, monitoring well&lt;/td&gt;&lt;td&gt;Each&lt;/td&gt;&lt;td&gt;FIXTURE, MONITORING WELL&lt;/td&gt;&lt;td&gt;EACH&lt;/td&gt;&lt;td&gt;0&lt;/td&gt;&lt;td&gt;3&lt;/td&gt;&lt;td&gt;N&lt;/td&gt;&lt;td&gt; &lt;/td&gt;&lt;td&gt;&lt;/td&gt;&lt;/tr&gt;</v>
      </c>
      <c r="Q3837" s="106" t="str">
        <f>IF(PayItems[[#This Row],[Date Added / Modified]]&gt;0,TEXT(PayItems[[#This Row],[Date Added / Modified]],"m/d/yyy"),"")</f>
        <v/>
      </c>
    </row>
    <row r="3838" spans="1:17" x14ac:dyDescent="0.2">
      <c r="A3838" s="6" t="s">
        <v>8278</v>
      </c>
      <c r="B3838" s="6" t="s">
        <v>8279</v>
      </c>
      <c r="C3838" s="6" t="s">
        <v>6</v>
      </c>
      <c r="D3838" s="6" t="s">
        <v>8280</v>
      </c>
      <c r="E3838" s="8" t="s">
        <v>59</v>
      </c>
      <c r="F3838" s="8">
        <v>0</v>
      </c>
      <c r="G3838" s="8">
        <v>3</v>
      </c>
      <c r="H3838" s="6" t="s">
        <v>344</v>
      </c>
      <c r="I3838" s="176" t="s">
        <v>11389</v>
      </c>
      <c r="J3838" s="176" t="s">
        <v>11389</v>
      </c>
      <c r="K3838" s="176" t="s">
        <v>11388</v>
      </c>
      <c r="L3838" s="8">
        <v>14</v>
      </c>
      <c r="M3838" s="116"/>
      <c r="P383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&lt;tr&gt;&lt;td&gt;64603-1800&lt;/td&gt;&lt;td&gt;Fixture, roof drain connection&lt;/td&gt;&lt;td&gt;Each&lt;/td&gt;&lt;td&gt;FIXTURE, ROOF DRAIN CONNECTION&lt;/td&gt;&lt;td&gt;EACH&lt;/td&gt;&lt;td&gt;0&lt;/td&gt;&lt;td&gt;3&lt;/td&gt;&lt;td&gt;N&lt;/td&gt;&lt;td&gt; &lt;/td&gt;&lt;td&gt;&lt;/td&gt;&lt;/tr&gt;</v>
      </c>
      <c r="Q3838" s="106" t="str">
        <f>IF(PayItems[[#This Row],[Date Added / Modified]]&gt;0,TEXT(PayItems[[#This Row],[Date Added / Modified]],"m/d/yyy"),"")</f>
        <v/>
      </c>
    </row>
    <row r="3839" spans="1:17" x14ac:dyDescent="0.2">
      <c r="A3839" s="6" t="s">
        <v>8281</v>
      </c>
      <c r="B3839" s="6" t="s">
        <v>8282</v>
      </c>
      <c r="C3839" s="6" t="s">
        <v>6</v>
      </c>
      <c r="D3839" s="6" t="s">
        <v>8283</v>
      </c>
      <c r="E3839" s="8" t="s">
        <v>59</v>
      </c>
      <c r="F3839" s="8">
        <v>0</v>
      </c>
      <c r="G3839" s="8">
        <v>3</v>
      </c>
      <c r="H3839" s="6" t="s">
        <v>344</v>
      </c>
      <c r="I3839" s="176" t="s">
        <v>11389</v>
      </c>
      <c r="J3839" s="176" t="s">
        <v>11389</v>
      </c>
      <c r="K3839" s="176" t="s">
        <v>11388</v>
      </c>
      <c r="L3839" s="8">
        <v>14</v>
      </c>
      <c r="M3839" s="116"/>
      <c r="P38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&lt;tr&gt;&lt;td&gt;64603-1900&lt;/td&gt;&lt;td&gt;Fixture, parking meter&lt;/td&gt;&lt;td&gt;Each&lt;/td&gt;&lt;td&gt;FIXTURE, PARKING METER&lt;/td&gt;&lt;td&gt;EACH&lt;/td&gt;&lt;td&gt;0&lt;/td&gt;&lt;td&gt;3&lt;/td&gt;&lt;td&gt;N&lt;/td&gt;&lt;td&gt; &lt;/td&gt;&lt;td&gt;&lt;/td&gt;&lt;/tr&gt;</v>
      </c>
      <c r="Q3839" s="106" t="str">
        <f>IF(PayItems[[#This Row],[Date Added / Modified]]&gt;0,TEXT(PayItems[[#This Row],[Date Added / Modified]],"m/d/yyy"),"")</f>
        <v/>
      </c>
    </row>
    <row r="3840" spans="1:17" x14ac:dyDescent="0.2">
      <c r="A3840" s="6" t="s">
        <v>9909</v>
      </c>
      <c r="B3840" s="6" t="s">
        <v>9910</v>
      </c>
      <c r="C3840" s="6" t="s">
        <v>6</v>
      </c>
      <c r="D3840" s="6" t="s">
        <v>9911</v>
      </c>
      <c r="E3840" s="8" t="s">
        <v>59</v>
      </c>
      <c r="F3840" s="8">
        <v>0</v>
      </c>
      <c r="G3840" s="8">
        <v>3</v>
      </c>
      <c r="H3840" s="6" t="s">
        <v>344</v>
      </c>
      <c r="I3840" s="176" t="s">
        <v>11389</v>
      </c>
      <c r="J3840" s="176" t="s">
        <v>11389</v>
      </c>
      <c r="K3840" s="176" t="s">
        <v>11388</v>
      </c>
      <c r="L3840" s="8">
        <v>14</v>
      </c>
      <c r="M3840" s="116"/>
      <c r="P38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&lt;tr&gt;&lt;td&gt;64603-2000&lt;/td&gt;&lt;td&gt;Fixture, stabilized entrance&lt;/td&gt;&lt;td&gt;Each&lt;/td&gt;&lt;td&gt;FIXTURE, STABILIZED ENTRANCE&lt;/td&gt;&lt;td&gt;EACH&lt;/td&gt;&lt;td&gt;0&lt;/td&gt;&lt;td&gt;3&lt;/td&gt;&lt;td&gt;N&lt;/td&gt;&lt;td&gt; &lt;/td&gt;&lt;td&gt;&lt;/td&gt;&lt;/tr&gt;</v>
      </c>
      <c r="Q3840" s="55" t="str">
        <f>IF(PayItems[[#This Row],[Date Added / Modified]]&gt;0,TEXT(PayItems[[#This Row],[Date Added / Modified]],"m/d/yyy"),"")</f>
        <v/>
      </c>
    </row>
    <row r="3841" spans="1:17" x14ac:dyDescent="0.2">
      <c r="A3841" s="34" t="s">
        <v>10059</v>
      </c>
      <c r="B3841" s="34" t="s">
        <v>10060</v>
      </c>
      <c r="C3841" s="34" t="s">
        <v>6</v>
      </c>
      <c r="D3841" s="34" t="s">
        <v>10061</v>
      </c>
      <c r="E3841" s="33" t="s">
        <v>59</v>
      </c>
      <c r="F3841" s="35">
        <v>0</v>
      </c>
      <c r="G3841" s="35">
        <v>3</v>
      </c>
      <c r="H3841" t="s">
        <v>344</v>
      </c>
      <c r="I3841" s="176" t="s">
        <v>11389</v>
      </c>
      <c r="J3841" s="176" t="s">
        <v>11389</v>
      </c>
      <c r="K3841" s="176" t="s">
        <v>11388</v>
      </c>
      <c r="L3841" s="37">
        <v>14</v>
      </c>
      <c r="M3841" s="119">
        <v>41939</v>
      </c>
      <c r="N3841" s="53" t="s">
        <v>9977</v>
      </c>
      <c r="O3841" s="109"/>
      <c r="P38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&lt;tr&gt;&lt;td&gt;64603-2100&lt;/td&gt;&lt;td&gt;Fixture, Stairway&lt;/td&gt;&lt;td&gt;Each&lt;/td&gt;&lt;td&gt;FIXTURE, STAIRWAY&lt;/td&gt;&lt;td&gt;EACH&lt;/td&gt;&lt;td&gt;0&lt;/td&gt;&lt;td&gt;3&lt;/td&gt;&lt;td&gt;N&lt;/td&gt;&lt;td&gt;10/27/2014&lt;/td&gt;&lt;td&gt;&lt;/td&gt;&lt;/tr&gt;</v>
      </c>
      <c r="Q3841" s="106" t="str">
        <f>IF(PayItems[[#This Row],[Date Added / Modified]]&gt;0,TEXT(PayItems[[#This Row],[Date Added / Modified]],"m/d/yyy"),"")</f>
        <v>10/27/2014</v>
      </c>
    </row>
    <row r="3842" spans="1:17" x14ac:dyDescent="0.2">
      <c r="A3842" s="6" t="s">
        <v>8284</v>
      </c>
      <c r="B3842" s="6" t="s">
        <v>8285</v>
      </c>
      <c r="C3842" s="6" t="s">
        <v>110</v>
      </c>
      <c r="D3842" s="6" t="s">
        <v>8286</v>
      </c>
      <c r="E3842" s="8" t="s">
        <v>63</v>
      </c>
      <c r="F3842" s="8">
        <v>0</v>
      </c>
      <c r="G3842" s="8">
        <v>3</v>
      </c>
      <c r="H3842" s="6" t="s">
        <v>344</v>
      </c>
      <c r="I3842" s="176" t="s">
        <v>11389</v>
      </c>
      <c r="J3842" s="176" t="s">
        <v>11389</v>
      </c>
      <c r="K3842" s="176" t="s">
        <v>11388</v>
      </c>
      <c r="L3842" s="8">
        <v>14</v>
      </c>
      <c r="M3842" s="116"/>
      <c r="P38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&lt;tr&gt;&lt;td&gt;64604-1000&lt;/td&gt;&lt;td&gt;Fixture, handrail&lt;/td&gt;&lt;td&gt;m&lt;/td&gt;&lt;td&gt;FIXTURE, HANDRAIL&lt;/td&gt;&lt;td&gt;LNFT&lt;/td&gt;&lt;td&gt;0&lt;/td&gt;&lt;td&gt;3&lt;/td&gt;&lt;td&gt;N&lt;/td&gt;&lt;td&gt; &lt;/td&gt;&lt;td&gt;&lt;/td&gt;&lt;/tr&gt;</v>
      </c>
      <c r="Q3842" s="106" t="str">
        <f>IF(PayItems[[#This Row],[Date Added / Modified]]&gt;0,TEXT(PayItems[[#This Row],[Date Added / Modified]],"m/d/yyy"),"")</f>
        <v/>
      </c>
    </row>
    <row r="3843" spans="1:17" x14ac:dyDescent="0.2">
      <c r="A3843" s="6" t="s">
        <v>8287</v>
      </c>
      <c r="B3843" s="6" t="s">
        <v>8288</v>
      </c>
      <c r="C3843" s="6" t="s">
        <v>110</v>
      </c>
      <c r="D3843" s="6" t="s">
        <v>8289</v>
      </c>
      <c r="E3843" s="8" t="s">
        <v>63</v>
      </c>
      <c r="F3843" s="8">
        <v>0</v>
      </c>
      <c r="G3843" s="8">
        <v>3</v>
      </c>
      <c r="H3843" s="6" t="s">
        <v>344</v>
      </c>
      <c r="I3843" s="176" t="s">
        <v>11389</v>
      </c>
      <c r="J3843" s="176" t="s">
        <v>11389</v>
      </c>
      <c r="K3843" s="176" t="s">
        <v>11388</v>
      </c>
      <c r="L3843" s="8">
        <v>14</v>
      </c>
      <c r="M3843" s="116"/>
      <c r="P38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&lt;tr&gt;&lt;td&gt;64604-3000&lt;/td&gt;&lt;td&gt;Fixture, pedestrian railing&lt;/td&gt;&lt;td&gt;m&lt;/td&gt;&lt;td&gt;FIXTURE, PEDESTRIAN RAILING&lt;/td&gt;&lt;td&gt;LNFT&lt;/td&gt;&lt;td&gt;0&lt;/td&gt;&lt;td&gt;3&lt;/td&gt;&lt;td&gt;N&lt;/td&gt;&lt;td&gt; &lt;/td&gt;&lt;td&gt;&lt;/td&gt;&lt;/tr&gt;</v>
      </c>
      <c r="Q3843" s="106" t="str">
        <f>IF(PayItems[[#This Row],[Date Added / Modified]]&gt;0,TEXT(PayItems[[#This Row],[Date Added / Modified]],"m/d/yyy"),"")</f>
        <v/>
      </c>
    </row>
    <row r="3844" spans="1:17" x14ac:dyDescent="0.2">
      <c r="A3844" s="6" t="s">
        <v>8290</v>
      </c>
      <c r="B3844" s="6" t="s">
        <v>8291</v>
      </c>
      <c r="C3844" s="6" t="s">
        <v>110</v>
      </c>
      <c r="D3844" s="6" t="s">
        <v>8292</v>
      </c>
      <c r="E3844" s="8" t="s">
        <v>63</v>
      </c>
      <c r="F3844" s="8">
        <v>0</v>
      </c>
      <c r="G3844" s="8">
        <v>3</v>
      </c>
      <c r="H3844" s="6" t="s">
        <v>344</v>
      </c>
      <c r="I3844" s="176" t="s">
        <v>11389</v>
      </c>
      <c r="J3844" s="176" t="s">
        <v>11389</v>
      </c>
      <c r="K3844" s="176" t="s">
        <v>11388</v>
      </c>
      <c r="L3844" s="8">
        <v>14</v>
      </c>
      <c r="M3844" s="116"/>
      <c r="P38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&lt;tr&gt;&lt;td&gt;64604-4000&lt;/td&gt;&lt;td&gt;Fixture, log planter&lt;/td&gt;&lt;td&gt;m&lt;/td&gt;&lt;td&gt;FIXTURE, LOG PLANTER&lt;/td&gt;&lt;td&gt;LNFT&lt;/td&gt;&lt;td&gt;0&lt;/td&gt;&lt;td&gt;3&lt;/td&gt;&lt;td&gt;N&lt;/td&gt;&lt;td&gt; &lt;/td&gt;&lt;td&gt;&lt;/td&gt;&lt;/tr&gt;</v>
      </c>
      <c r="Q3844" s="106" t="str">
        <f>IF(PayItems[[#This Row],[Date Added / Modified]]&gt;0,TEXT(PayItems[[#This Row],[Date Added / Modified]],"m/d/yyy"),"")</f>
        <v/>
      </c>
    </row>
    <row r="3845" spans="1:17" x14ac:dyDescent="0.2">
      <c r="A3845" s="6" t="s">
        <v>9912</v>
      </c>
      <c r="B3845" s="6" t="s">
        <v>9913</v>
      </c>
      <c r="C3845" s="6" t="s">
        <v>85</v>
      </c>
      <c r="D3845" s="6" t="s">
        <v>9914</v>
      </c>
      <c r="E3845" s="8" t="s">
        <v>85</v>
      </c>
      <c r="F3845" s="8">
        <v>0</v>
      </c>
      <c r="G3845" s="8">
        <v>3</v>
      </c>
      <c r="H3845" s="6" t="s">
        <v>344</v>
      </c>
      <c r="I3845" s="176" t="s">
        <v>11389</v>
      </c>
      <c r="J3845" s="176" t="s">
        <v>11389</v>
      </c>
      <c r="K3845" s="176" t="s">
        <v>11388</v>
      </c>
      <c r="L3845" s="8">
        <v>14</v>
      </c>
      <c r="M3845" s="116"/>
      <c r="P38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&lt;tr&gt;&lt;td&gt;64605-0000&lt;/td&gt;&lt;td&gt;Fixture&lt;/td&gt;&lt;td&gt;LPSM&lt;/td&gt;&lt;td&gt;FIXTURE&lt;/td&gt;&lt;td&gt;LPSM&lt;/td&gt;&lt;td&gt;0&lt;/td&gt;&lt;td&gt;3&lt;/td&gt;&lt;td&gt;N&lt;/td&gt;&lt;td&gt; &lt;/td&gt;&lt;td&gt;&lt;/td&gt;&lt;/tr&gt;</v>
      </c>
      <c r="Q3845" s="106" t="str">
        <f>IF(PayItems[[#This Row],[Date Added / Modified]]&gt;0,TEXT(PayItems[[#This Row],[Date Added / Modified]],"m/d/yyy"),"")</f>
        <v/>
      </c>
    </row>
    <row r="3846" spans="1:17" x14ac:dyDescent="0.2">
      <c r="A3846" s="6" t="s">
        <v>8293</v>
      </c>
      <c r="B3846" s="6" t="s">
        <v>8254</v>
      </c>
      <c r="C3846" s="6" t="s">
        <v>85</v>
      </c>
      <c r="D3846" s="6" t="s">
        <v>8255</v>
      </c>
      <c r="E3846" s="8" t="s">
        <v>85</v>
      </c>
      <c r="F3846" s="8">
        <v>0</v>
      </c>
      <c r="G3846" s="8">
        <v>3</v>
      </c>
      <c r="H3846" s="6" t="s">
        <v>344</v>
      </c>
      <c r="I3846" s="176" t="s">
        <v>11389</v>
      </c>
      <c r="J3846" s="176" t="s">
        <v>11389</v>
      </c>
      <c r="K3846" s="176" t="s">
        <v>11388</v>
      </c>
      <c r="L3846" s="8">
        <v>14</v>
      </c>
      <c r="M3846" s="116"/>
      <c r="P38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&lt;tr&gt;&lt;td&gt;64605-1000&lt;/td&gt;&lt;td&gt;Fixture, kiosk&lt;/td&gt;&lt;td&gt;LPSM&lt;/td&gt;&lt;td&gt;FIXTURE, KIOSK&lt;/td&gt;&lt;td&gt;LPSM&lt;/td&gt;&lt;td&gt;0&lt;/td&gt;&lt;td&gt;3&lt;/td&gt;&lt;td&gt;N&lt;/td&gt;&lt;td&gt; &lt;/td&gt;&lt;td&gt;&lt;/td&gt;&lt;/tr&gt;</v>
      </c>
      <c r="Q3846" s="106" t="str">
        <f>IF(PayItems[[#This Row],[Date Added / Modified]]&gt;0,TEXT(PayItems[[#This Row],[Date Added / Modified]],"m/d/yyy"),"")</f>
        <v/>
      </c>
    </row>
    <row r="3847" spans="1:17" x14ac:dyDescent="0.2">
      <c r="A3847" s="6" t="s">
        <v>8294</v>
      </c>
      <c r="B3847" s="6" t="s">
        <v>8257</v>
      </c>
      <c r="C3847" s="6" t="s">
        <v>85</v>
      </c>
      <c r="D3847" s="6" t="s">
        <v>8258</v>
      </c>
      <c r="E3847" s="8" t="s">
        <v>85</v>
      </c>
      <c r="F3847" s="8">
        <v>0</v>
      </c>
      <c r="G3847" s="8">
        <v>3</v>
      </c>
      <c r="H3847" s="6" t="s">
        <v>344</v>
      </c>
      <c r="I3847" s="176" t="s">
        <v>11389</v>
      </c>
      <c r="J3847" s="176" t="s">
        <v>11389</v>
      </c>
      <c r="K3847" s="176" t="s">
        <v>11388</v>
      </c>
      <c r="L3847" s="8">
        <v>14</v>
      </c>
      <c r="M3847" s="116"/>
      <c r="P38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&lt;tr&gt;&lt;td&gt;64605-2000&lt;/td&gt;&lt;td&gt;Fixture, portable toilet&lt;/td&gt;&lt;td&gt;LPSM&lt;/td&gt;&lt;td&gt;FIXTURE, PORTABLE TOILET&lt;/td&gt;&lt;td&gt;LPSM&lt;/td&gt;&lt;td&gt;0&lt;/td&gt;&lt;td&gt;3&lt;/td&gt;&lt;td&gt;N&lt;/td&gt;&lt;td&gt; &lt;/td&gt;&lt;td&gt;&lt;/td&gt;&lt;/tr&gt;</v>
      </c>
      <c r="Q3847" s="106" t="str">
        <f>IF(PayItems[[#This Row],[Date Added / Modified]]&gt;0,TEXT(PayItems[[#This Row],[Date Added / Modified]],"m/d/yyy"),"")</f>
        <v/>
      </c>
    </row>
    <row r="3848" spans="1:17" x14ac:dyDescent="0.2">
      <c r="A3848" s="6" t="s">
        <v>8295</v>
      </c>
      <c r="B3848" s="6" t="s">
        <v>8296</v>
      </c>
      <c r="C3848" s="6" t="s">
        <v>85</v>
      </c>
      <c r="D3848" s="6" t="s">
        <v>8297</v>
      </c>
      <c r="E3848" s="8" t="s">
        <v>85</v>
      </c>
      <c r="F3848" s="8">
        <v>0</v>
      </c>
      <c r="G3848" s="8">
        <v>3</v>
      </c>
      <c r="H3848" s="6" t="s">
        <v>344</v>
      </c>
      <c r="I3848" s="176" t="s">
        <v>11389</v>
      </c>
      <c r="J3848" s="176" t="s">
        <v>11389</v>
      </c>
      <c r="K3848" s="176" t="s">
        <v>11388</v>
      </c>
      <c r="L3848" s="8">
        <v>14</v>
      </c>
      <c r="M3848" s="116"/>
      <c r="P38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&lt;tr&gt;&lt;td&gt;64605-3000&lt;/td&gt;&lt;td&gt;Fixture, boat ramp&lt;/td&gt;&lt;td&gt;LPSM&lt;/td&gt;&lt;td&gt;FIXTURE, BOAT RAMP&lt;/td&gt;&lt;td&gt;LPSM&lt;/td&gt;&lt;td&gt;0&lt;/td&gt;&lt;td&gt;3&lt;/td&gt;&lt;td&gt;N&lt;/td&gt;&lt;td&gt; &lt;/td&gt;&lt;td&gt;&lt;/td&gt;&lt;/tr&gt;</v>
      </c>
      <c r="Q3848" s="106" t="str">
        <f>IF(PayItems[[#This Row],[Date Added / Modified]]&gt;0,TEXT(PayItems[[#This Row],[Date Added / Modified]],"m/d/yyy"),"")</f>
        <v/>
      </c>
    </row>
    <row r="3849" spans="1:17" x14ac:dyDescent="0.2">
      <c r="A3849" s="6" t="s">
        <v>8298</v>
      </c>
      <c r="B3849" s="6" t="s">
        <v>8299</v>
      </c>
      <c r="C3849" s="6" t="s">
        <v>85</v>
      </c>
      <c r="D3849" s="6" t="s">
        <v>8300</v>
      </c>
      <c r="E3849" s="8" t="s">
        <v>85</v>
      </c>
      <c r="F3849" s="8">
        <v>0</v>
      </c>
      <c r="G3849" s="8">
        <v>3</v>
      </c>
      <c r="H3849" s="6" t="s">
        <v>344</v>
      </c>
      <c r="I3849" s="176" t="s">
        <v>11389</v>
      </c>
      <c r="J3849" s="176" t="s">
        <v>11389</v>
      </c>
      <c r="K3849" s="176" t="s">
        <v>11388</v>
      </c>
      <c r="L3849" s="8">
        <v>14</v>
      </c>
      <c r="M3849" s="116"/>
      <c r="P38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&lt;tr&gt;&lt;td&gt;64605-3100&lt;/td&gt;&lt;td&gt;Fixture, floating dock&lt;/td&gt;&lt;td&gt;LPSM&lt;/td&gt;&lt;td&gt;FIXTURE, FLOATING DOCK&lt;/td&gt;&lt;td&gt;LPSM&lt;/td&gt;&lt;td&gt;0&lt;/td&gt;&lt;td&gt;3&lt;/td&gt;&lt;td&gt;N&lt;/td&gt;&lt;td&gt; &lt;/td&gt;&lt;td&gt;&lt;/td&gt;&lt;/tr&gt;</v>
      </c>
      <c r="Q3849" s="106" t="str">
        <f>IF(PayItems[[#This Row],[Date Added / Modified]]&gt;0,TEXT(PayItems[[#This Row],[Date Added / Modified]],"m/d/yyy"),"")</f>
        <v/>
      </c>
    </row>
    <row r="3850" spans="1:17" x14ac:dyDescent="0.2">
      <c r="A3850" s="6" t="s">
        <v>8301</v>
      </c>
      <c r="B3850" s="6" t="s">
        <v>8302</v>
      </c>
      <c r="C3850" s="6" t="s">
        <v>85</v>
      </c>
      <c r="D3850" s="6" t="s">
        <v>8303</v>
      </c>
      <c r="E3850" s="8" t="s">
        <v>85</v>
      </c>
      <c r="F3850" s="8">
        <v>0</v>
      </c>
      <c r="G3850" s="8">
        <v>3</v>
      </c>
      <c r="H3850" s="6" t="s">
        <v>344</v>
      </c>
      <c r="I3850" s="176" t="s">
        <v>11389</v>
      </c>
      <c r="J3850" s="176" t="s">
        <v>11389</v>
      </c>
      <c r="K3850" s="176" t="s">
        <v>11388</v>
      </c>
      <c r="L3850" s="8">
        <v>14</v>
      </c>
      <c r="M3850" s="116"/>
      <c r="P38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&lt;tr&gt;&lt;td&gt;64605-3200&lt;/td&gt;&lt;td&gt;Fixture, stream gauging station&lt;/td&gt;&lt;td&gt;LPSM&lt;/td&gt;&lt;td&gt;FIXTURE, STREAM GAUGING STATION&lt;/td&gt;&lt;td&gt;LPSM&lt;/td&gt;&lt;td&gt;0&lt;/td&gt;&lt;td&gt;3&lt;/td&gt;&lt;td&gt;N&lt;/td&gt;&lt;td&gt; &lt;/td&gt;&lt;td&gt;&lt;/td&gt;&lt;/tr&gt;</v>
      </c>
      <c r="Q3850" s="106" t="str">
        <f>IF(PayItems[[#This Row],[Date Added / Modified]]&gt;0,TEXT(PayItems[[#This Row],[Date Added / Modified]],"m/d/yyy"),"")</f>
        <v/>
      </c>
    </row>
    <row r="3851" spans="1:17" x14ac:dyDescent="0.2">
      <c r="A3851" s="106" t="s">
        <v>10937</v>
      </c>
      <c r="B3851" s="106" t="s">
        <v>10938</v>
      </c>
      <c r="C3851" s="88" t="s">
        <v>6</v>
      </c>
      <c r="D3851" s="106" t="s">
        <v>10939</v>
      </c>
      <c r="E3851" s="104" t="s">
        <v>59</v>
      </c>
      <c r="F3851" s="104">
        <v>0</v>
      </c>
      <c r="G3851" s="104">
        <v>3</v>
      </c>
      <c r="H3851" s="88" t="s">
        <v>344</v>
      </c>
      <c r="I3851" s="176" t="s">
        <v>11389</v>
      </c>
      <c r="J3851" s="176" t="s">
        <v>11389</v>
      </c>
      <c r="K3851" s="176" t="s">
        <v>11388</v>
      </c>
      <c r="L3851" s="104">
        <v>14</v>
      </c>
      <c r="M3851" s="116">
        <v>43005</v>
      </c>
      <c r="N3851" s="106" t="s">
        <v>9977</v>
      </c>
      <c r="O3851" s="106" t="s">
        <v>10940</v>
      </c>
      <c r="P38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&lt;tr&gt;&lt;td&gt;64620-0000&lt;/td&gt;&lt;td&gt;Remove and reset&lt;/td&gt;&lt;td&gt;Each&lt;/td&gt;&lt;td&gt;REMOVE AND RESET &lt;/td&gt;&lt;td&gt;EACH&lt;/td&gt;&lt;td&gt;0&lt;/td&gt;&lt;td&gt;3&lt;/td&gt;&lt;td&gt;N&lt;/td&gt;&lt;td&gt;9/27/2017&lt;/td&gt;&lt;td&gt;Only for UNCOMMON items to be removed &amp; reset&lt;/td&gt;&lt;/tr&gt;</v>
      </c>
      <c r="Q3851" s="106" t="str">
        <f>IF(PayItems[[#This Row],[Date Added / Modified]]&gt;0,TEXT(PayItems[[#This Row],[Date Added / Modified]],"m/d/yyy"),"")</f>
        <v>9/27/2017</v>
      </c>
    </row>
    <row r="3852" spans="1:17" x14ac:dyDescent="0.2">
      <c r="A3852" s="6" t="s">
        <v>8304</v>
      </c>
      <c r="B3852" s="6" t="s">
        <v>8305</v>
      </c>
      <c r="C3852" s="6" t="s">
        <v>6</v>
      </c>
      <c r="D3852" s="6" t="s">
        <v>8306</v>
      </c>
      <c r="E3852" s="8" t="s">
        <v>59</v>
      </c>
      <c r="F3852" s="8">
        <v>0</v>
      </c>
      <c r="G3852" s="8">
        <v>3</v>
      </c>
      <c r="H3852" s="6" t="s">
        <v>344</v>
      </c>
      <c r="I3852" s="176" t="s">
        <v>11389</v>
      </c>
      <c r="J3852" s="176" t="s">
        <v>11389</v>
      </c>
      <c r="K3852" s="176" t="s">
        <v>11388</v>
      </c>
      <c r="L3852" s="8">
        <v>14</v>
      </c>
      <c r="M3852" s="116"/>
      <c r="P38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&lt;tr&gt;&lt;td&gt;64620-0100&lt;/td&gt;&lt;td&gt;Remove and reset litter barrel pad&lt;/td&gt;&lt;td&gt;Each&lt;/td&gt;&lt;td&gt;REMOVE AND RESET LITTER BARREL PAD&lt;/td&gt;&lt;td&gt;EACH&lt;/td&gt;&lt;td&gt;0&lt;/td&gt;&lt;td&gt;3&lt;/td&gt;&lt;td&gt;N&lt;/td&gt;&lt;td&gt; &lt;/td&gt;&lt;td&gt;&lt;/td&gt;&lt;/tr&gt;</v>
      </c>
      <c r="Q3852" s="106" t="str">
        <f>IF(PayItems[[#This Row],[Date Added / Modified]]&gt;0,TEXT(PayItems[[#This Row],[Date Added / Modified]],"m/d/yyy"),"")</f>
        <v/>
      </c>
    </row>
    <row r="3853" spans="1:17" x14ac:dyDescent="0.2">
      <c r="A3853" s="6" t="s">
        <v>8307</v>
      </c>
      <c r="B3853" s="6" t="s">
        <v>8308</v>
      </c>
      <c r="C3853" s="6" t="s">
        <v>6</v>
      </c>
      <c r="D3853" s="6" t="s">
        <v>8309</v>
      </c>
      <c r="E3853" s="8" t="s">
        <v>59</v>
      </c>
      <c r="F3853" s="8">
        <v>0</v>
      </c>
      <c r="G3853" s="8">
        <v>3</v>
      </c>
      <c r="H3853" s="6" t="s">
        <v>344</v>
      </c>
      <c r="I3853" s="176" t="s">
        <v>11389</v>
      </c>
      <c r="J3853" s="176" t="s">
        <v>11389</v>
      </c>
      <c r="K3853" s="176" t="s">
        <v>11388</v>
      </c>
      <c r="L3853" s="8">
        <v>14</v>
      </c>
      <c r="M3853" s="116"/>
      <c r="P38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&lt;tr&gt;&lt;td&gt;64620-0200&lt;/td&gt;&lt;td&gt;Remove and reset sanitary facility&lt;/td&gt;&lt;td&gt;Each&lt;/td&gt;&lt;td&gt;REMOVE AND RESET SANITARY FACILITY&lt;/td&gt;&lt;td&gt;EACH&lt;/td&gt;&lt;td&gt;0&lt;/td&gt;&lt;td&gt;3&lt;/td&gt;&lt;td&gt;N&lt;/td&gt;&lt;td&gt; &lt;/td&gt;&lt;td&gt;&lt;/td&gt;&lt;/tr&gt;</v>
      </c>
      <c r="Q3853" s="106" t="str">
        <f>IF(PayItems[[#This Row],[Date Added / Modified]]&gt;0,TEXT(PayItems[[#This Row],[Date Added / Modified]],"m/d/yyy"),"")</f>
        <v/>
      </c>
    </row>
    <row r="3854" spans="1:17" x14ac:dyDescent="0.2">
      <c r="A3854" s="6" t="s">
        <v>8310</v>
      </c>
      <c r="B3854" s="6" t="s">
        <v>10425</v>
      </c>
      <c r="C3854" s="6" t="s">
        <v>6</v>
      </c>
      <c r="D3854" s="6" t="s">
        <v>10698</v>
      </c>
      <c r="E3854" s="8" t="s">
        <v>59</v>
      </c>
      <c r="F3854" s="8">
        <v>0</v>
      </c>
      <c r="G3854" s="8">
        <v>3</v>
      </c>
      <c r="H3854" s="6" t="s">
        <v>344</v>
      </c>
      <c r="I3854" s="176" t="s">
        <v>11389</v>
      </c>
      <c r="J3854" s="176" t="s">
        <v>11389</v>
      </c>
      <c r="K3854" s="176" t="s">
        <v>11388</v>
      </c>
      <c r="L3854" s="8">
        <v>14</v>
      </c>
      <c r="M3854" s="116"/>
      <c r="P38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&lt;tr&gt;&lt;td&gt;64620-0300&lt;/td&gt;&lt;td&gt;Remove and reset bench&lt;/td&gt;&lt;td&gt;Each&lt;/td&gt;&lt;td&gt;REMOVE AND RESET BENCH&lt;/td&gt;&lt;td&gt;EACH&lt;/td&gt;&lt;td&gt;0&lt;/td&gt;&lt;td&gt;3&lt;/td&gt;&lt;td&gt;N&lt;/td&gt;&lt;td&gt; &lt;/td&gt;&lt;td&gt;&lt;/td&gt;&lt;/tr&gt;</v>
      </c>
      <c r="Q3854" s="106" t="str">
        <f>IF(PayItems[[#This Row],[Date Added / Modified]]&gt;0,TEXT(PayItems[[#This Row],[Date Added / Modified]],"m/d/yyy"),"")</f>
        <v/>
      </c>
    </row>
    <row r="3855" spans="1:17" x14ac:dyDescent="0.2">
      <c r="A3855" s="6" t="s">
        <v>8311</v>
      </c>
      <c r="B3855" s="6" t="s">
        <v>10426</v>
      </c>
      <c r="C3855" s="6" t="s">
        <v>6</v>
      </c>
      <c r="D3855" s="6" t="s">
        <v>10699</v>
      </c>
      <c r="E3855" s="8" t="s">
        <v>59</v>
      </c>
      <c r="F3855" s="8">
        <v>0</v>
      </c>
      <c r="G3855" s="8">
        <v>3</v>
      </c>
      <c r="H3855" s="6" t="s">
        <v>344</v>
      </c>
      <c r="I3855" s="176" t="s">
        <v>11389</v>
      </c>
      <c r="J3855" s="176" t="s">
        <v>11389</v>
      </c>
      <c r="K3855" s="176" t="s">
        <v>11388</v>
      </c>
      <c r="L3855" s="8">
        <v>14</v>
      </c>
      <c r="M3855" s="116"/>
      <c r="P38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&lt;tr&gt;&lt;td&gt;64620-0400&lt;/td&gt;&lt;td&gt;Remove and reset mailbox&lt;/td&gt;&lt;td&gt;Each&lt;/td&gt;&lt;td&gt;REMOVE AND RESET MAILBOX&lt;/td&gt;&lt;td&gt;EACH&lt;/td&gt;&lt;td&gt;0&lt;/td&gt;&lt;td&gt;3&lt;/td&gt;&lt;td&gt;N&lt;/td&gt;&lt;td&gt; &lt;/td&gt;&lt;td&gt;&lt;/td&gt;&lt;/tr&gt;</v>
      </c>
      <c r="Q3855" s="106" t="str">
        <f>IF(PayItems[[#This Row],[Date Added / Modified]]&gt;0,TEXT(PayItems[[#This Row],[Date Added / Modified]],"m/d/yyy"),"")</f>
        <v/>
      </c>
    </row>
    <row r="3856" spans="1:17" s="88" customFormat="1" x14ac:dyDescent="0.2">
      <c r="A3856" s="6" t="s">
        <v>8312</v>
      </c>
      <c r="B3856" s="6" t="s">
        <v>10427</v>
      </c>
      <c r="C3856" s="6" t="s">
        <v>6</v>
      </c>
      <c r="D3856" s="6" t="s">
        <v>10700</v>
      </c>
      <c r="E3856" s="8" t="s">
        <v>59</v>
      </c>
      <c r="F3856" s="8">
        <v>0</v>
      </c>
      <c r="G3856" s="8">
        <v>3</v>
      </c>
      <c r="H3856" s="6" t="s">
        <v>344</v>
      </c>
      <c r="I3856" s="176" t="s">
        <v>11389</v>
      </c>
      <c r="J3856" s="176" t="s">
        <v>11389</v>
      </c>
      <c r="K3856" s="176" t="s">
        <v>11388</v>
      </c>
      <c r="L3856" s="8">
        <v>14</v>
      </c>
      <c r="M3856" s="116"/>
      <c r="N3856" s="6"/>
      <c r="O3856" s="6"/>
      <c r="P38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&lt;tr&gt;&lt;td&gt;64620-0500&lt;/td&gt;&lt;td&gt;Remove and reset flag pole&lt;/td&gt;&lt;td&gt;Each&lt;/td&gt;&lt;td&gt;REMOVE AND RESET FLAG POLE&lt;/td&gt;&lt;td&gt;EACH&lt;/td&gt;&lt;td&gt;0&lt;/td&gt;&lt;td&gt;3&lt;/td&gt;&lt;td&gt;N&lt;/td&gt;&lt;td&gt; &lt;/td&gt;&lt;td&gt;&lt;/td&gt;&lt;/tr&gt;</v>
      </c>
      <c r="Q3856" s="106" t="str">
        <f>IF(PayItems[[#This Row],[Date Added / Modified]]&gt;0,TEXT(PayItems[[#This Row],[Date Added / Modified]],"m/d/yyy"),"")</f>
        <v/>
      </c>
    </row>
    <row r="3857" spans="1:17" s="88" customFormat="1" x14ac:dyDescent="0.2">
      <c r="A3857" s="6" t="s">
        <v>8313</v>
      </c>
      <c r="B3857" s="6" t="s">
        <v>8314</v>
      </c>
      <c r="C3857" s="6" t="s">
        <v>6</v>
      </c>
      <c r="D3857" s="6" t="s">
        <v>8315</v>
      </c>
      <c r="E3857" s="8" t="s">
        <v>59</v>
      </c>
      <c r="F3857" s="8">
        <v>0</v>
      </c>
      <c r="G3857" s="8">
        <v>3</v>
      </c>
      <c r="H3857" s="6" t="s">
        <v>344</v>
      </c>
      <c r="I3857" s="176" t="s">
        <v>11389</v>
      </c>
      <c r="J3857" s="176" t="s">
        <v>11389</v>
      </c>
      <c r="K3857" s="176" t="s">
        <v>11388</v>
      </c>
      <c r="L3857" s="8">
        <v>14</v>
      </c>
      <c r="M3857" s="116"/>
      <c r="N3857" s="6"/>
      <c r="O3857" s="6"/>
      <c r="P38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&lt;tr&gt;&lt;td&gt;64620-0600&lt;/td&gt;&lt;td&gt;Remove and reset trash receptacle&lt;/td&gt;&lt;td&gt;Each&lt;/td&gt;&lt;td&gt;REMOVE AND RESET TRASH RECEPTACLE&lt;/td&gt;&lt;td&gt;EACH&lt;/td&gt;&lt;td&gt;0&lt;/td&gt;&lt;td&gt;3&lt;/td&gt;&lt;td&gt;N&lt;/td&gt;&lt;td&gt; &lt;/td&gt;&lt;td&gt;&lt;/td&gt;&lt;/tr&gt;</v>
      </c>
      <c r="Q3857" s="106" t="str">
        <f>IF(PayItems[[#This Row],[Date Added / Modified]]&gt;0,TEXT(PayItems[[#This Row],[Date Added / Modified]],"m/d/yyy"),"")</f>
        <v/>
      </c>
    </row>
    <row r="3858" spans="1:17" s="88" customFormat="1" x14ac:dyDescent="0.2">
      <c r="A3858" s="6" t="s">
        <v>8316</v>
      </c>
      <c r="B3858" s="6" t="s">
        <v>8317</v>
      </c>
      <c r="C3858" s="6" t="s">
        <v>6</v>
      </c>
      <c r="D3858" s="6" t="s">
        <v>8318</v>
      </c>
      <c r="E3858" s="8" t="s">
        <v>59</v>
      </c>
      <c r="F3858" s="8">
        <v>0</v>
      </c>
      <c r="G3858" s="8">
        <v>3</v>
      </c>
      <c r="H3858" s="6" t="s">
        <v>344</v>
      </c>
      <c r="I3858" s="176" t="s">
        <v>11389</v>
      </c>
      <c r="J3858" s="176" t="s">
        <v>11389</v>
      </c>
      <c r="K3858" s="176" t="s">
        <v>11388</v>
      </c>
      <c r="L3858" s="8">
        <v>14</v>
      </c>
      <c r="M3858" s="116"/>
      <c r="N3858" s="6"/>
      <c r="O3858" s="6"/>
      <c r="P38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&lt;tr&gt;&lt;td&gt;64620-0700&lt;/td&gt;&lt;td&gt;Remove and reset concrete planter&lt;/td&gt;&lt;td&gt;Each&lt;/td&gt;&lt;td&gt;REMOVE AND RESET CONCRETE PLANTER&lt;/td&gt;&lt;td&gt;EACH&lt;/td&gt;&lt;td&gt;0&lt;/td&gt;&lt;td&gt;3&lt;/td&gt;&lt;td&gt;N&lt;/td&gt;&lt;td&gt; &lt;/td&gt;&lt;td&gt;&lt;/td&gt;&lt;/tr&gt;</v>
      </c>
      <c r="Q3858" s="106" t="str">
        <f>IF(PayItems[[#This Row],[Date Added / Modified]]&gt;0,TEXT(PayItems[[#This Row],[Date Added / Modified]],"m/d/yyy"),"")</f>
        <v/>
      </c>
    </row>
    <row r="3859" spans="1:17" x14ac:dyDescent="0.2">
      <c r="A3859" s="6" t="s">
        <v>8319</v>
      </c>
      <c r="B3859" s="6" t="s">
        <v>8320</v>
      </c>
      <c r="C3859" s="6" t="s">
        <v>6</v>
      </c>
      <c r="D3859" s="6" t="s">
        <v>8321</v>
      </c>
      <c r="E3859" s="8" t="s">
        <v>59</v>
      </c>
      <c r="F3859" s="8">
        <v>0</v>
      </c>
      <c r="G3859" s="8">
        <v>3</v>
      </c>
      <c r="H3859" s="6" t="s">
        <v>344</v>
      </c>
      <c r="I3859" s="176" t="s">
        <v>11389</v>
      </c>
      <c r="J3859" s="176" t="s">
        <v>11389</v>
      </c>
      <c r="K3859" s="176" t="s">
        <v>11388</v>
      </c>
      <c r="L3859" s="8">
        <v>14</v>
      </c>
      <c r="M3859" s="116"/>
      <c r="P38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&lt;tr&gt;&lt;td&gt;64620-0800&lt;/td&gt;&lt;td&gt;Remove and reset vault toilet&lt;/td&gt;&lt;td&gt;Each&lt;/td&gt;&lt;td&gt;REMOVE AND RESET VAULT TOILET&lt;/td&gt;&lt;td&gt;EACH&lt;/td&gt;&lt;td&gt;0&lt;/td&gt;&lt;td&gt;3&lt;/td&gt;&lt;td&gt;N&lt;/td&gt;&lt;td&gt; &lt;/td&gt;&lt;td&gt;&lt;/td&gt;&lt;/tr&gt;</v>
      </c>
      <c r="Q3859" s="106" t="str">
        <f>IF(PayItems[[#This Row],[Date Added / Modified]]&gt;0,TEXT(PayItems[[#This Row],[Date Added / Modified]],"m/d/yyy"),"")</f>
        <v/>
      </c>
    </row>
    <row r="3860" spans="1:17" x14ac:dyDescent="0.2">
      <c r="A3860" s="6" t="s">
        <v>8322</v>
      </c>
      <c r="B3860" s="6" t="s">
        <v>8323</v>
      </c>
      <c r="C3860" s="6" t="s">
        <v>6</v>
      </c>
      <c r="D3860" s="6" t="s">
        <v>8324</v>
      </c>
      <c r="E3860" s="8" t="s">
        <v>59</v>
      </c>
      <c r="F3860" s="8">
        <v>0</v>
      </c>
      <c r="G3860" s="8">
        <v>3</v>
      </c>
      <c r="H3860" s="6" t="s">
        <v>344</v>
      </c>
      <c r="I3860" s="176" t="s">
        <v>11389</v>
      </c>
      <c r="J3860" s="176" t="s">
        <v>11389</v>
      </c>
      <c r="K3860" s="176" t="s">
        <v>11388</v>
      </c>
      <c r="L3860" s="8">
        <v>14</v>
      </c>
      <c r="M3860" s="116"/>
      <c r="P38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&lt;tr&gt;&lt;td&gt;64620-0900&lt;/td&gt;&lt;td&gt;Remove and reset bus shelter&lt;/td&gt;&lt;td&gt;Each&lt;/td&gt;&lt;td&gt;REMOVE AND RESET BUS SHELTER&lt;/td&gt;&lt;td&gt;EACH&lt;/td&gt;&lt;td&gt;0&lt;/td&gt;&lt;td&gt;3&lt;/td&gt;&lt;td&gt;N&lt;/td&gt;&lt;td&gt; &lt;/td&gt;&lt;td&gt;&lt;/td&gt;&lt;/tr&gt;</v>
      </c>
      <c r="Q3860" s="106" t="str">
        <f>IF(PayItems[[#This Row],[Date Added / Modified]]&gt;0,TEXT(PayItems[[#This Row],[Date Added / Modified]],"m/d/yyy"),"")</f>
        <v/>
      </c>
    </row>
    <row r="3861" spans="1:17" x14ac:dyDescent="0.2">
      <c r="A3861" s="6" t="s">
        <v>8325</v>
      </c>
      <c r="B3861" s="6" t="s">
        <v>8326</v>
      </c>
      <c r="C3861" s="6" t="s">
        <v>6</v>
      </c>
      <c r="D3861" s="6" t="s">
        <v>8327</v>
      </c>
      <c r="E3861" s="8" t="s">
        <v>59</v>
      </c>
      <c r="F3861" s="8">
        <v>0</v>
      </c>
      <c r="G3861" s="8">
        <v>3</v>
      </c>
      <c r="H3861" s="6" t="s">
        <v>344</v>
      </c>
      <c r="I3861" s="176" t="s">
        <v>11389</v>
      </c>
      <c r="J3861" s="176" t="s">
        <v>11389</v>
      </c>
      <c r="K3861" s="176" t="s">
        <v>11388</v>
      </c>
      <c r="L3861" s="8">
        <v>14</v>
      </c>
      <c r="M3861" s="116"/>
      <c r="P38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&lt;tr&gt;&lt;td&gt;64620-1000&lt;/td&gt;&lt;td&gt;Remove and reset historic marker&lt;/td&gt;&lt;td&gt;Each&lt;/td&gt;&lt;td&gt;REMOVE AND RESET HISTORIC MARKER&lt;/td&gt;&lt;td&gt;EACH&lt;/td&gt;&lt;td&gt;0&lt;/td&gt;&lt;td&gt;3&lt;/td&gt;&lt;td&gt;N&lt;/td&gt;&lt;td&gt; &lt;/td&gt;&lt;td&gt;&lt;/td&gt;&lt;/tr&gt;</v>
      </c>
      <c r="Q3861" s="106" t="str">
        <f>IF(PayItems[[#This Row],[Date Added / Modified]]&gt;0,TEXT(PayItems[[#This Row],[Date Added / Modified]],"m/d/yyy"),"")</f>
        <v/>
      </c>
    </row>
    <row r="3862" spans="1:17" s="88" customFormat="1" x14ac:dyDescent="0.2">
      <c r="A3862" s="6" t="s">
        <v>8328</v>
      </c>
      <c r="B3862" s="6" t="s">
        <v>8329</v>
      </c>
      <c r="C3862" s="6" t="s">
        <v>6</v>
      </c>
      <c r="D3862" s="6" t="s">
        <v>8330</v>
      </c>
      <c r="E3862" s="8" t="s">
        <v>59</v>
      </c>
      <c r="F3862" s="8">
        <v>0</v>
      </c>
      <c r="G3862" s="8">
        <v>3</v>
      </c>
      <c r="H3862" s="6" t="s">
        <v>344</v>
      </c>
      <c r="I3862" s="176" t="s">
        <v>11389</v>
      </c>
      <c r="J3862" s="176" t="s">
        <v>11389</v>
      </c>
      <c r="K3862" s="176" t="s">
        <v>11388</v>
      </c>
      <c r="L3862" s="8">
        <v>14</v>
      </c>
      <c r="M3862" s="116"/>
      <c r="N3862" s="6"/>
      <c r="O3862" s="6"/>
      <c r="P38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&lt;tr&gt;&lt;td&gt;64620-1100&lt;/td&gt;&lt;td&gt;Remove and reset kiosk&lt;/td&gt;&lt;td&gt;Each&lt;/td&gt;&lt;td&gt;REMOVE AND RESET KIOSK&lt;/td&gt;&lt;td&gt;EACH&lt;/td&gt;&lt;td&gt;0&lt;/td&gt;&lt;td&gt;3&lt;/td&gt;&lt;td&gt;N&lt;/td&gt;&lt;td&gt; &lt;/td&gt;&lt;td&gt;&lt;/td&gt;&lt;/tr&gt;</v>
      </c>
      <c r="Q3862" s="106" t="str">
        <f>IF(PayItems[[#This Row],[Date Added / Modified]]&gt;0,TEXT(PayItems[[#This Row],[Date Added / Modified]],"m/d/yyy"),"")</f>
        <v/>
      </c>
    </row>
    <row r="3863" spans="1:17" s="88" customFormat="1" x14ac:dyDescent="0.2">
      <c r="A3863" s="6" t="s">
        <v>8331</v>
      </c>
      <c r="B3863" s="6" t="s">
        <v>8332</v>
      </c>
      <c r="C3863" s="6" t="s">
        <v>6</v>
      </c>
      <c r="D3863" s="6" t="s">
        <v>8333</v>
      </c>
      <c r="E3863" s="8" t="s">
        <v>59</v>
      </c>
      <c r="F3863" s="8">
        <v>0</v>
      </c>
      <c r="G3863" s="8">
        <v>3</v>
      </c>
      <c r="H3863" s="6" t="s">
        <v>344</v>
      </c>
      <c r="I3863" s="176" t="s">
        <v>11389</v>
      </c>
      <c r="J3863" s="176" t="s">
        <v>11389</v>
      </c>
      <c r="K3863" s="176" t="s">
        <v>11388</v>
      </c>
      <c r="L3863" s="8">
        <v>14</v>
      </c>
      <c r="M3863" s="116"/>
      <c r="N3863" s="6"/>
      <c r="O3863" s="6"/>
      <c r="P38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&lt;tr&gt;&lt;td&gt;64625-1000&lt;/td&gt;&lt;td&gt;Maintenance, toilet&lt;/td&gt;&lt;td&gt;Each&lt;/td&gt;&lt;td&gt;MAINTENANCE, TOILET&lt;/td&gt;&lt;td&gt;EACH&lt;/td&gt;&lt;td&gt;0&lt;/td&gt;&lt;td&gt;3&lt;/td&gt;&lt;td&gt;N&lt;/td&gt;&lt;td&gt; &lt;/td&gt;&lt;td&gt;&lt;/td&gt;&lt;/tr&gt;</v>
      </c>
      <c r="Q3863" s="106" t="str">
        <f>IF(PayItems[[#This Row],[Date Added / Modified]]&gt;0,TEXT(PayItems[[#This Row],[Date Added / Modified]],"m/d/yyy"),"")</f>
        <v/>
      </c>
    </row>
    <row r="3864" spans="1:17" s="88" customFormat="1" x14ac:dyDescent="0.2">
      <c r="A3864" s="6" t="s">
        <v>8334</v>
      </c>
      <c r="B3864" s="6" t="s">
        <v>8335</v>
      </c>
      <c r="C3864" s="6" t="s">
        <v>85</v>
      </c>
      <c r="D3864" s="6" t="s">
        <v>8336</v>
      </c>
      <c r="E3864" s="8" t="s">
        <v>85</v>
      </c>
      <c r="F3864" s="8">
        <v>0</v>
      </c>
      <c r="G3864" s="8">
        <v>3</v>
      </c>
      <c r="H3864" s="6" t="s">
        <v>344</v>
      </c>
      <c r="I3864" s="176" t="s">
        <v>11389</v>
      </c>
      <c r="J3864" s="176" t="s">
        <v>11389</v>
      </c>
      <c r="K3864" s="176" t="s">
        <v>11388</v>
      </c>
      <c r="L3864" s="8">
        <v>14</v>
      </c>
      <c r="M3864" s="116"/>
      <c r="N3864" s="6"/>
      <c r="O3864" s="6"/>
      <c r="P38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&lt;tr&gt;&lt;td&gt;64630-0000&lt;/td&gt;&lt;td&gt;Roadside development&lt;/td&gt;&lt;td&gt;LPSM&lt;/td&gt;&lt;td&gt;ROADSIDE DEVELOPMENT&lt;/td&gt;&lt;td&gt;LPSM&lt;/td&gt;&lt;td&gt;0&lt;/td&gt;&lt;td&gt;3&lt;/td&gt;&lt;td&gt;N&lt;/td&gt;&lt;td&gt; &lt;/td&gt;&lt;td&gt;&lt;/td&gt;&lt;/tr&gt;</v>
      </c>
      <c r="Q3864" s="106" t="str">
        <f>IF(PayItems[[#This Row],[Date Added / Modified]]&gt;0,TEXT(PayItems[[#This Row],[Date Added / Modified]],"m/d/yyy"),"")</f>
        <v/>
      </c>
    </row>
    <row r="3865" spans="1:17" x14ac:dyDescent="0.2">
      <c r="A3865" s="6" t="s">
        <v>8337</v>
      </c>
      <c r="B3865" s="6" t="s">
        <v>8335</v>
      </c>
      <c r="C3865" s="6" t="s">
        <v>110</v>
      </c>
      <c r="D3865" s="6" t="s">
        <v>8336</v>
      </c>
      <c r="E3865" s="8" t="s">
        <v>63</v>
      </c>
      <c r="F3865" s="8">
        <v>0</v>
      </c>
      <c r="G3865" s="8">
        <v>3</v>
      </c>
      <c r="H3865" s="6" t="s">
        <v>344</v>
      </c>
      <c r="I3865" s="176" t="s">
        <v>11389</v>
      </c>
      <c r="J3865" s="176" t="s">
        <v>11389</v>
      </c>
      <c r="K3865" s="176" t="s">
        <v>11388</v>
      </c>
      <c r="L3865" s="8">
        <v>14</v>
      </c>
      <c r="M3865" s="116"/>
      <c r="P38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&lt;tr&gt;&lt;td&gt;64631-0000&lt;/td&gt;&lt;td&gt;Roadside development&lt;/td&gt;&lt;td&gt;m&lt;/td&gt;&lt;td&gt;ROADSIDE DEVELOPMENT&lt;/td&gt;&lt;td&gt;LNFT&lt;/td&gt;&lt;td&gt;0&lt;/td&gt;&lt;td&gt;3&lt;/td&gt;&lt;td&gt;N&lt;/td&gt;&lt;td&gt; &lt;/td&gt;&lt;td&gt;&lt;/td&gt;&lt;/tr&gt;</v>
      </c>
      <c r="Q3865" s="106" t="str">
        <f>IF(PayItems[[#This Row],[Date Added / Modified]]&gt;0,TEXT(PayItems[[#This Row],[Date Added / Modified]],"m/d/yyy"),"")</f>
        <v/>
      </c>
    </row>
    <row r="3866" spans="1:17" x14ac:dyDescent="0.2">
      <c r="A3866" s="6" t="s">
        <v>8338</v>
      </c>
      <c r="B3866" s="6" t="s">
        <v>8335</v>
      </c>
      <c r="C3866" s="6" t="s">
        <v>109</v>
      </c>
      <c r="D3866" s="6" t="s">
        <v>8336</v>
      </c>
      <c r="E3866" s="8" t="s">
        <v>62</v>
      </c>
      <c r="F3866" s="8">
        <v>0</v>
      </c>
      <c r="G3866" s="8">
        <v>3</v>
      </c>
      <c r="H3866" s="6" t="s">
        <v>344</v>
      </c>
      <c r="I3866" s="176" t="s">
        <v>11389</v>
      </c>
      <c r="J3866" s="176" t="s">
        <v>11389</v>
      </c>
      <c r="K3866" s="176" t="s">
        <v>11388</v>
      </c>
      <c r="L3866" s="8">
        <v>14</v>
      </c>
      <c r="M3866" s="116"/>
      <c r="P38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&lt;tr&gt;&lt;td&gt;64632-0000&lt;/td&gt;&lt;td&gt;Roadside development&lt;/td&gt;&lt;td&gt;m2&lt;/td&gt;&lt;td&gt;ROADSIDE DEVELOPMENT&lt;/td&gt;&lt;td&gt;SQYD&lt;/td&gt;&lt;td&gt;0&lt;/td&gt;&lt;td&gt;3&lt;/td&gt;&lt;td&gt;N&lt;/td&gt;&lt;td&gt; &lt;/td&gt;&lt;td&gt;&lt;/td&gt;&lt;/tr&gt;</v>
      </c>
      <c r="Q3866" s="106" t="str">
        <f>IF(PayItems[[#This Row],[Date Added / Modified]]&gt;0,TEXT(PayItems[[#This Row],[Date Added / Modified]],"m/d/yyy"),"")</f>
        <v/>
      </c>
    </row>
    <row r="3867" spans="1:17" s="88" customFormat="1" x14ac:dyDescent="0.2">
      <c r="A3867" s="106" t="s">
        <v>11011</v>
      </c>
      <c r="B3867" s="88" t="s">
        <v>8335</v>
      </c>
      <c r="C3867" s="106" t="s">
        <v>113</v>
      </c>
      <c r="D3867" s="88" t="s">
        <v>8336</v>
      </c>
      <c r="E3867" s="45" t="s">
        <v>65</v>
      </c>
      <c r="F3867" s="104">
        <v>0</v>
      </c>
      <c r="G3867" s="104">
        <v>3</v>
      </c>
      <c r="H3867" s="88" t="s">
        <v>344</v>
      </c>
      <c r="I3867" s="176" t="s">
        <v>11389</v>
      </c>
      <c r="J3867" s="176" t="s">
        <v>11389</v>
      </c>
      <c r="K3867" s="176" t="s">
        <v>11388</v>
      </c>
      <c r="L3867" s="104">
        <v>14</v>
      </c>
      <c r="M3867" s="116">
        <v>43258</v>
      </c>
      <c r="N3867" s="106" t="s">
        <v>9971</v>
      </c>
      <c r="P38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&lt;tr&gt;&lt;td&gt;64633-0000&lt;/td&gt;&lt;td&gt;Roadside development&lt;/td&gt;&lt;td&gt;m3&lt;/td&gt;&lt;td&gt;ROADSIDE DEVELOPMENT&lt;/td&gt;&lt;td&gt;CUYD&lt;/td&gt;&lt;td&gt;0&lt;/td&gt;&lt;td&gt;3&lt;/td&gt;&lt;td&gt;N&lt;/td&gt;&lt;td&gt;6/7/2018&lt;/td&gt;&lt;td&gt;&lt;/td&gt;&lt;/tr&gt;</v>
      </c>
      <c r="Q3867" s="106" t="str">
        <f>IF(PayItems[[#This Row],[Date Added / Modified]]&gt;0,TEXT(PayItems[[#This Row],[Date Added / Modified]],"m/d/yyy"),"")</f>
        <v>6/7/2018</v>
      </c>
    </row>
    <row r="3868" spans="1:17" s="88" customFormat="1" x14ac:dyDescent="0.2">
      <c r="A3868" s="6" t="s">
        <v>4070</v>
      </c>
      <c r="B3868" s="6" t="s">
        <v>4071</v>
      </c>
      <c r="C3868" s="6" t="s">
        <v>85</v>
      </c>
      <c r="D3868" s="6" t="s">
        <v>4072</v>
      </c>
      <c r="E3868" s="8" t="s">
        <v>85</v>
      </c>
      <c r="F3868" s="8">
        <v>0</v>
      </c>
      <c r="G3868" s="8">
        <v>3</v>
      </c>
      <c r="H3868" s="6" t="s">
        <v>344</v>
      </c>
      <c r="I3868" s="176" t="s">
        <v>11389</v>
      </c>
      <c r="J3868" s="176" t="s">
        <v>11389</v>
      </c>
      <c r="K3868" s="176" t="s">
        <v>11388</v>
      </c>
      <c r="L3868" s="8">
        <v>14</v>
      </c>
      <c r="M3868" s="116"/>
      <c r="N3868" s="6"/>
      <c r="O3868" s="6"/>
      <c r="P38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&lt;tr&gt;&lt;td&gt;64701-1000&lt;/td&gt;&lt;td&gt;Mitigation, wetlands mitigation&lt;/td&gt;&lt;td&gt;LPSM&lt;/td&gt;&lt;td&gt;MITIGATION, WETLANDS MITIGATION&lt;/td&gt;&lt;td&gt;LPSM&lt;/td&gt;&lt;td&gt;0&lt;/td&gt;&lt;td&gt;3&lt;/td&gt;&lt;td&gt;N&lt;/td&gt;&lt;td&gt; &lt;/td&gt;&lt;td&gt;&lt;/td&gt;&lt;/tr&gt;</v>
      </c>
      <c r="Q3868" s="106" t="str">
        <f>IF(PayItems[[#This Row],[Date Added / Modified]]&gt;0,TEXT(PayItems[[#This Row],[Date Added / Modified]],"m/d/yyy"),"")</f>
        <v/>
      </c>
    </row>
    <row r="3869" spans="1:17" x14ac:dyDescent="0.2">
      <c r="A3869" s="34" t="s">
        <v>10087</v>
      </c>
      <c r="B3869" s="34" t="s">
        <v>10088</v>
      </c>
      <c r="C3869" s="34" t="s">
        <v>85</v>
      </c>
      <c r="D3869" s="34" t="s">
        <v>10089</v>
      </c>
      <c r="E3869" s="33" t="s">
        <v>85</v>
      </c>
      <c r="F3869" s="35">
        <v>0</v>
      </c>
      <c r="G3869" s="35">
        <v>3</v>
      </c>
      <c r="H3869" t="s">
        <v>344</v>
      </c>
      <c r="I3869" s="176" t="s">
        <v>11389</v>
      </c>
      <c r="J3869" s="176" t="s">
        <v>11389</v>
      </c>
      <c r="K3869" s="176" t="s">
        <v>11388</v>
      </c>
      <c r="L3869" s="8">
        <v>14</v>
      </c>
      <c r="M3869" s="116">
        <v>42108</v>
      </c>
      <c r="N3869" s="106" t="s">
        <v>9962</v>
      </c>
      <c r="O3869" s="106"/>
      <c r="P38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&lt;tr&gt;&lt;td&gt;64701-2000&lt;/td&gt;&lt;td&gt;Mitigation, stormwater management, bioretention cell&lt;/td&gt;&lt;td&gt;LPSM&lt;/td&gt;&lt;td&gt;MITIGATION, STORMWATER MANAGEMENT, BIORETENTION CELL&lt;/td&gt;&lt;td&gt;LPSM&lt;/td&gt;&lt;td&gt;0&lt;/td&gt;&lt;td&gt;3&lt;/td&gt;&lt;td&gt;N&lt;/td&gt;&lt;td&gt;4/14/2015&lt;/td&gt;&lt;td&gt;&lt;/td&gt;&lt;/tr&gt;</v>
      </c>
      <c r="Q3869" s="106" t="str">
        <f>IF(PayItems[[#This Row],[Date Added / Modified]]&gt;0,TEXT(PayItems[[#This Row],[Date Added / Modified]],"m/d/yyy"),"")</f>
        <v>4/14/2015</v>
      </c>
    </row>
    <row r="3870" spans="1:17" s="88" customFormat="1" x14ac:dyDescent="0.2">
      <c r="A3870" s="95" t="s">
        <v>11328</v>
      </c>
      <c r="B3870" s="95" t="s">
        <v>11329</v>
      </c>
      <c r="C3870" s="95" t="s">
        <v>85</v>
      </c>
      <c r="D3870" s="95" t="s">
        <v>11330</v>
      </c>
      <c r="E3870" s="102" t="s">
        <v>85</v>
      </c>
      <c r="F3870" s="103">
        <v>0</v>
      </c>
      <c r="G3870" s="103">
        <v>3</v>
      </c>
      <c r="H3870" s="101" t="s">
        <v>344</v>
      </c>
      <c r="I3870" s="176" t="s">
        <v>11389</v>
      </c>
      <c r="J3870" s="176" t="s">
        <v>11389</v>
      </c>
      <c r="K3870" s="176" t="s">
        <v>11388</v>
      </c>
      <c r="L3870" s="104">
        <v>14</v>
      </c>
      <c r="M3870" s="116">
        <v>44389</v>
      </c>
      <c r="N3870" s="106" t="s">
        <v>9962</v>
      </c>
      <c r="O3870" s="106"/>
      <c r="P38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&lt;tr&gt;&lt;td&gt;64701-3000&lt;/td&gt;&lt;td&gt;Mitigation, Archaeological Site&lt;/td&gt;&lt;td&gt;LPSM&lt;/td&gt;&lt;td&gt;MITIGATION, ARCHAEOLOGICAL SITE&lt;/td&gt;&lt;td&gt;LPSM&lt;/td&gt;&lt;td&gt;0&lt;/td&gt;&lt;td&gt;3&lt;/td&gt;&lt;td&gt;N&lt;/td&gt;&lt;td&gt;7/12/2021&lt;/td&gt;&lt;td&gt;&lt;/td&gt;&lt;/tr&gt;</v>
      </c>
      <c r="Q3870" s="106" t="str">
        <f>IF(PayItems[[#This Row],[Date Added / Modified]]&gt;0,TEXT(PayItems[[#This Row],[Date Added / Modified]],"m/d/yyy"),"")</f>
        <v>7/12/2021</v>
      </c>
    </row>
    <row r="3871" spans="1:17" x14ac:dyDescent="0.2">
      <c r="A3871" s="6" t="s">
        <v>4073</v>
      </c>
      <c r="B3871" s="6" t="s">
        <v>4074</v>
      </c>
      <c r="C3871" s="6" t="s">
        <v>110</v>
      </c>
      <c r="D3871" s="6" t="s">
        <v>4075</v>
      </c>
      <c r="E3871" s="8" t="s">
        <v>63</v>
      </c>
      <c r="F3871" s="8">
        <v>0</v>
      </c>
      <c r="G3871" s="8">
        <v>3</v>
      </c>
      <c r="H3871" s="6" t="s">
        <v>344</v>
      </c>
      <c r="I3871" s="176" t="s">
        <v>11389</v>
      </c>
      <c r="J3871" s="176" t="s">
        <v>11389</v>
      </c>
      <c r="K3871" s="176" t="s">
        <v>11388</v>
      </c>
      <c r="L3871" s="8">
        <v>14</v>
      </c>
      <c r="M3871" s="116"/>
      <c r="P38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&lt;tr&gt;&lt;td&gt;64702-1000&lt;/td&gt;&lt;td&gt;Mitigation, landscaping log&lt;/td&gt;&lt;td&gt;m&lt;/td&gt;&lt;td&gt;MITIGATION, LANDSCAPING LOG&lt;/td&gt;&lt;td&gt;LNFT&lt;/td&gt;&lt;td&gt;0&lt;/td&gt;&lt;td&gt;3&lt;/td&gt;&lt;td&gt;N&lt;/td&gt;&lt;td&gt; &lt;/td&gt;&lt;td&gt;&lt;/td&gt;&lt;/tr&gt;</v>
      </c>
      <c r="Q3871" s="106" t="str">
        <f>IF(PayItems[[#This Row],[Date Added / Modified]]&gt;0,TEXT(PayItems[[#This Row],[Date Added / Modified]],"m/d/yyy"),"")</f>
        <v/>
      </c>
    </row>
    <row r="3872" spans="1:17" x14ac:dyDescent="0.2">
      <c r="A3872" s="6" t="s">
        <v>4076</v>
      </c>
      <c r="B3872" s="6" t="s">
        <v>4077</v>
      </c>
      <c r="C3872" s="6" t="s">
        <v>110</v>
      </c>
      <c r="D3872" s="6" t="s">
        <v>4078</v>
      </c>
      <c r="E3872" s="8" t="s">
        <v>63</v>
      </c>
      <c r="F3872" s="8">
        <v>0</v>
      </c>
      <c r="G3872" s="8">
        <v>3</v>
      </c>
      <c r="H3872" s="6" t="s">
        <v>344</v>
      </c>
      <c r="I3872" s="176" t="s">
        <v>11389</v>
      </c>
      <c r="J3872" s="176" t="s">
        <v>11389</v>
      </c>
      <c r="K3872" s="176" t="s">
        <v>11388</v>
      </c>
      <c r="L3872" s="8">
        <v>14</v>
      </c>
      <c r="M3872" s="116"/>
      <c r="P38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&lt;tr&gt;&lt;td&gt;64702-2000&lt;/td&gt;&lt;td&gt;Mitigation, log barrier&lt;/td&gt;&lt;td&gt;m&lt;/td&gt;&lt;td&gt;MITIGATION, LOG BARRIER&lt;/td&gt;&lt;td&gt;LNFT&lt;/td&gt;&lt;td&gt;0&lt;/td&gt;&lt;td&gt;3&lt;/td&gt;&lt;td&gt;N&lt;/td&gt;&lt;td&gt; &lt;/td&gt;&lt;td&gt;&lt;/td&gt;&lt;/tr&gt;</v>
      </c>
      <c r="Q3872" s="106" t="str">
        <f>IF(PayItems[[#This Row],[Date Added / Modified]]&gt;0,TEXT(PayItems[[#This Row],[Date Added / Modified]],"m/d/yyy"),"")</f>
        <v/>
      </c>
    </row>
    <row r="3873" spans="1:17" x14ac:dyDescent="0.2">
      <c r="A3873" s="6" t="s">
        <v>4079</v>
      </c>
      <c r="B3873" s="6" t="s">
        <v>4080</v>
      </c>
      <c r="C3873" s="6" t="s">
        <v>110</v>
      </c>
      <c r="D3873" s="6" t="s">
        <v>4081</v>
      </c>
      <c r="E3873" s="8" t="s">
        <v>63</v>
      </c>
      <c r="F3873" s="8">
        <v>0</v>
      </c>
      <c r="G3873" s="8">
        <v>3</v>
      </c>
      <c r="H3873" s="6" t="s">
        <v>344</v>
      </c>
      <c r="I3873" s="176" t="s">
        <v>11389</v>
      </c>
      <c r="J3873" s="176" t="s">
        <v>11389</v>
      </c>
      <c r="K3873" s="176" t="s">
        <v>11388</v>
      </c>
      <c r="L3873" s="8">
        <v>14</v>
      </c>
      <c r="M3873" s="116">
        <v>42178</v>
      </c>
      <c r="N3873" s="106" t="s">
        <v>9962</v>
      </c>
      <c r="O3873" s="106"/>
      <c r="P38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&lt;tr&gt;&lt;td&gt;64702-3000&lt;/td&gt;&lt;td&gt;Mitigation, small mammal crossing structure&lt;/td&gt;&lt;td&gt;m&lt;/td&gt;&lt;td&gt;MITIGATION, SMALL MAMMAL CROSSING STRUCTURE&lt;/td&gt;&lt;td&gt;LNFT&lt;/td&gt;&lt;td&gt;0&lt;/td&gt;&lt;td&gt;3&lt;/td&gt;&lt;td&gt;N&lt;/td&gt;&lt;td&gt;6/23/2015&lt;/td&gt;&lt;td&gt;&lt;/td&gt;&lt;/tr&gt;</v>
      </c>
      <c r="Q3873" s="106" t="str">
        <f>IF(PayItems[[#This Row],[Date Added / Modified]]&gt;0,TEXT(PayItems[[#This Row],[Date Added / Modified]],"m/d/yyy"),"")</f>
        <v>6/23/2015</v>
      </c>
    </row>
    <row r="3874" spans="1:17" s="88" customFormat="1" x14ac:dyDescent="0.2">
      <c r="A3874" s="106" t="s">
        <v>11468</v>
      </c>
      <c r="B3874" s="106" t="s">
        <v>11470</v>
      </c>
      <c r="C3874" s="106" t="s">
        <v>110</v>
      </c>
      <c r="D3874" s="88" t="s">
        <v>11471</v>
      </c>
      <c r="E3874" s="45" t="s">
        <v>63</v>
      </c>
      <c r="F3874" s="104">
        <v>0</v>
      </c>
      <c r="G3874" s="104">
        <v>3</v>
      </c>
      <c r="H3874" s="88" t="s">
        <v>344</v>
      </c>
      <c r="I3874" s="176" t="s">
        <v>11389</v>
      </c>
      <c r="J3874" s="176" t="s">
        <v>11389</v>
      </c>
      <c r="K3874" s="176" t="s">
        <v>11388</v>
      </c>
      <c r="L3874" s="104">
        <v>14</v>
      </c>
      <c r="M3874" s="116">
        <v>45539</v>
      </c>
      <c r="N3874" s="106" t="s">
        <v>9977</v>
      </c>
      <c r="O3874" s="179"/>
      <c r="P3874"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&lt;tr&gt;&lt;td&gt;64702-3100&lt;/td&gt;&lt;td&gt;Mitigation, tortoise crossing structure&lt;/td&gt;&lt;td&gt;m&lt;/td&gt;&lt;td&gt;MITIGATION, TORTOISE CROSSING STRUCTURE&lt;/td&gt;&lt;td&gt;LNFT&lt;/td&gt;&lt;td&gt;0&lt;/td&gt;&lt;td&gt;3&lt;/td&gt;&lt;td&gt;N&lt;/td&gt;&lt;td&gt;9/4/2024&lt;/td&gt;&lt;td&gt;&lt;/td&gt;&lt;/tr&gt;</v>
      </c>
      <c r="Q3874" s="181" t="str">
        <f>IF(PayItems[[#This Row],[Date Added / Modified]]&gt;0,TEXT(PayItems[[#This Row],[Date Added / Modified]],"m/d/yyy"),"")</f>
        <v>9/4/2024</v>
      </c>
    </row>
    <row r="3875" spans="1:17" s="88" customFormat="1" x14ac:dyDescent="0.2">
      <c r="A3875" s="106" t="s">
        <v>11469</v>
      </c>
      <c r="B3875" s="106" t="s">
        <v>11473</v>
      </c>
      <c r="C3875" s="106" t="s">
        <v>110</v>
      </c>
      <c r="D3875" s="88" t="s">
        <v>11472</v>
      </c>
      <c r="E3875" s="45" t="s">
        <v>63</v>
      </c>
      <c r="F3875" s="104">
        <v>0</v>
      </c>
      <c r="G3875" s="104">
        <v>3</v>
      </c>
      <c r="H3875" s="88" t="s">
        <v>344</v>
      </c>
      <c r="I3875" s="176" t="s">
        <v>11389</v>
      </c>
      <c r="J3875" s="176" t="s">
        <v>11389</v>
      </c>
      <c r="K3875" s="176" t="s">
        <v>11388</v>
      </c>
      <c r="L3875" s="104">
        <v>14</v>
      </c>
      <c r="M3875" s="116">
        <v>45539</v>
      </c>
      <c r="N3875" s="106" t="s">
        <v>9977</v>
      </c>
      <c r="O3875" s="179"/>
      <c r="P3875"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&lt;tr&gt;&lt;td&gt;64702-3200&lt;/td&gt;&lt;td&gt;Mitigation, tortoise guard&lt;/td&gt;&lt;td&gt;m&lt;/td&gt;&lt;td&gt;MITIGATION, TORTOISE GUARD&lt;/td&gt;&lt;td&gt;LNFT&lt;/td&gt;&lt;td&gt;0&lt;/td&gt;&lt;td&gt;3&lt;/td&gt;&lt;td&gt;N&lt;/td&gt;&lt;td&gt;9/4/2024&lt;/td&gt;&lt;td&gt;&lt;/td&gt;&lt;/tr&gt;</v>
      </c>
      <c r="Q3875" s="181" t="str">
        <f>IF(PayItems[[#This Row],[Date Added / Modified]]&gt;0,TEXT(PayItems[[#This Row],[Date Added / Modified]],"m/d/yyy"),"")</f>
        <v>9/4/2024</v>
      </c>
    </row>
    <row r="3876" spans="1:17" x14ac:dyDescent="0.2">
      <c r="A3876" s="6" t="s">
        <v>10124</v>
      </c>
      <c r="B3876" s="34" t="s">
        <v>10125</v>
      </c>
      <c r="C3876" s="6" t="s">
        <v>110</v>
      </c>
      <c r="D3876" s="34" t="s">
        <v>10126</v>
      </c>
      <c r="E3876" s="8" t="s">
        <v>63</v>
      </c>
      <c r="F3876" s="8">
        <v>0</v>
      </c>
      <c r="G3876" s="8">
        <v>3</v>
      </c>
      <c r="H3876" s="6" t="s">
        <v>344</v>
      </c>
      <c r="I3876" s="176" t="s">
        <v>11389</v>
      </c>
      <c r="J3876" s="176" t="s">
        <v>11389</v>
      </c>
      <c r="K3876" s="176" t="s">
        <v>11388</v>
      </c>
      <c r="L3876" s="8">
        <v>14</v>
      </c>
      <c r="M3876" s="116"/>
      <c r="P387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&lt;tr&gt;&lt;td&gt;64702-3500&lt;/td&gt;&lt;td&gt;Mitigation, stormwater management, dry swale&lt;/td&gt;&lt;td&gt;m&lt;/td&gt;&lt;td&gt;MITIGATION, STORMWATER MANAGEMENT, DRY SWALE&lt;/td&gt;&lt;td&gt;LNFT&lt;/td&gt;&lt;td&gt;0&lt;/td&gt;&lt;td&gt;3&lt;/td&gt;&lt;td&gt;N&lt;/td&gt;&lt;td&gt; &lt;/td&gt;&lt;td&gt;&lt;/td&gt;&lt;/tr&gt;</v>
      </c>
      <c r="Q3876" s="106" t="str">
        <f>IF(PayItems[[#This Row],[Date Added / Modified]]&gt;0,TEXT(PayItems[[#This Row],[Date Added / Modified]],"m/d/yyy"),"")</f>
        <v/>
      </c>
    </row>
    <row r="3877" spans="1:17" x14ac:dyDescent="0.2">
      <c r="A3877" s="88" t="s">
        <v>11357</v>
      </c>
      <c r="B3877" s="88" t="s">
        <v>4124</v>
      </c>
      <c r="C3877" s="88" t="s">
        <v>110</v>
      </c>
      <c r="D3877" s="88" t="s">
        <v>4125</v>
      </c>
      <c r="E3877" s="104" t="s">
        <v>63</v>
      </c>
      <c r="F3877" s="104">
        <v>0</v>
      </c>
      <c r="G3877" s="104">
        <v>3</v>
      </c>
      <c r="H3877" s="88" t="s">
        <v>344</v>
      </c>
      <c r="I3877" s="176" t="s">
        <v>11389</v>
      </c>
      <c r="J3877" s="176" t="s">
        <v>11389</v>
      </c>
      <c r="K3877" s="176" t="s">
        <v>11388</v>
      </c>
      <c r="L3877" s="104">
        <v>14</v>
      </c>
      <c r="M3877" s="116">
        <v>44543</v>
      </c>
      <c r="N3877" s="106" t="s">
        <v>9977</v>
      </c>
      <c r="O3877" s="171"/>
      <c r="P3877"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&lt;tr&gt;&lt;td&gt;64702-3600&lt;/td&gt;&lt;td&gt;Mitigation, streambed channel reconstruction&lt;/td&gt;&lt;td&gt;m&lt;/td&gt;&lt;td&gt;MITIGATION, STREAMBED CHANNEL RECONSTRUCTION&lt;/td&gt;&lt;td&gt;LNFT&lt;/td&gt;&lt;td&gt;0&lt;/td&gt;&lt;td&gt;3&lt;/td&gt;&lt;td&gt;N&lt;/td&gt;&lt;td&gt;12/13/2021&lt;/td&gt;&lt;td&gt;&lt;/td&gt;&lt;/tr&gt;</v>
      </c>
      <c r="Q3877" s="173" t="str">
        <f>IF(PayItems[[#This Row],[Date Added / Modified]]&gt;0,TEXT(PayItems[[#This Row],[Date Added / Modified]],"m/d/yyy"),"")</f>
        <v>12/13/2021</v>
      </c>
    </row>
    <row r="3878" spans="1:17" x14ac:dyDescent="0.2">
      <c r="A3878" s="88" t="s">
        <v>11360</v>
      </c>
      <c r="B3878" s="88" t="s">
        <v>10887</v>
      </c>
      <c r="C3878" s="88" t="s">
        <v>110</v>
      </c>
      <c r="D3878" s="88" t="s">
        <v>10890</v>
      </c>
      <c r="E3878" s="104" t="s">
        <v>63</v>
      </c>
      <c r="F3878" s="104">
        <v>0</v>
      </c>
      <c r="G3878" s="104">
        <v>3</v>
      </c>
      <c r="H3878" s="88" t="s">
        <v>344</v>
      </c>
      <c r="I3878" s="176" t="s">
        <v>11389</v>
      </c>
      <c r="J3878" s="176" t="s">
        <v>11389</v>
      </c>
      <c r="K3878" s="176" t="s">
        <v>11388</v>
      </c>
      <c r="L3878" s="104">
        <v>14</v>
      </c>
      <c r="M3878" s="116">
        <v>44585</v>
      </c>
      <c r="N3878" s="106" t="s">
        <v>9971</v>
      </c>
      <c r="O3878" s="171"/>
      <c r="P3878"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&lt;tr&gt;&lt;td&gt;64702-3700&lt;/td&gt;&lt;td&gt;Mitigation, bank stabilization&lt;/td&gt;&lt;td&gt;m&lt;/td&gt;&lt;td&gt;MITIGATION, BANK STABILIZATION&lt;/td&gt;&lt;td&gt;LNFT&lt;/td&gt;&lt;td&gt;0&lt;/td&gt;&lt;td&gt;3&lt;/td&gt;&lt;td&gt;N&lt;/td&gt;&lt;td&gt;1/24/2022&lt;/td&gt;&lt;td&gt;&lt;/td&gt;&lt;/tr&gt;</v>
      </c>
      <c r="Q3878" s="173" t="str">
        <f>IF(PayItems[[#This Row],[Date Added / Modified]]&gt;0,TEXT(PayItems[[#This Row],[Date Added / Modified]],"m/d/yyy"),"")</f>
        <v>1/24/2022</v>
      </c>
    </row>
    <row r="3879" spans="1:17" x14ac:dyDescent="0.2">
      <c r="A3879" s="6" t="s">
        <v>4082</v>
      </c>
      <c r="B3879" s="6" t="s">
        <v>4074</v>
      </c>
      <c r="C3879" s="6" t="s">
        <v>6</v>
      </c>
      <c r="D3879" s="6" t="s">
        <v>4075</v>
      </c>
      <c r="E3879" s="8" t="s">
        <v>59</v>
      </c>
      <c r="F3879" s="8">
        <v>0</v>
      </c>
      <c r="G3879" s="8">
        <v>3</v>
      </c>
      <c r="H3879" s="6" t="s">
        <v>344</v>
      </c>
      <c r="I3879" s="176" t="s">
        <v>11389</v>
      </c>
      <c r="J3879" s="176" t="s">
        <v>11389</v>
      </c>
      <c r="K3879" s="176" t="s">
        <v>11388</v>
      </c>
      <c r="L3879" s="8">
        <v>14</v>
      </c>
      <c r="M3879" s="116"/>
      <c r="P387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&lt;tr&gt;&lt;td&gt;64703-1000&lt;/td&gt;&lt;td&gt;Mitigation, landscaping log&lt;/td&gt;&lt;td&gt;Each&lt;/td&gt;&lt;td&gt;MITIGATION, LANDSCAPING LOG&lt;/td&gt;&lt;td&gt;EACH&lt;/td&gt;&lt;td&gt;0&lt;/td&gt;&lt;td&gt;3&lt;/td&gt;&lt;td&gt;N&lt;/td&gt;&lt;td&gt; &lt;/td&gt;&lt;td&gt;&lt;/td&gt;&lt;/tr&gt;</v>
      </c>
      <c r="Q3879" s="106" t="str">
        <f>IF(PayItems[[#This Row],[Date Added / Modified]]&gt;0,TEXT(PayItems[[#This Row],[Date Added / Modified]],"m/d/yyy"),"")</f>
        <v/>
      </c>
    </row>
    <row r="3880" spans="1:17" x14ac:dyDescent="0.2">
      <c r="A3880" s="6" t="s">
        <v>4083</v>
      </c>
      <c r="B3880" s="106" t="s">
        <v>4084</v>
      </c>
      <c r="C3880" s="6" t="s">
        <v>6</v>
      </c>
      <c r="D3880" s="6" t="s">
        <v>4085</v>
      </c>
      <c r="E3880" s="8" t="s">
        <v>59</v>
      </c>
      <c r="F3880" s="8">
        <v>0</v>
      </c>
      <c r="G3880" s="8">
        <v>3</v>
      </c>
      <c r="H3880" s="6" t="s">
        <v>344</v>
      </c>
      <c r="I3880" s="176" t="s">
        <v>11389</v>
      </c>
      <c r="J3880" s="176" t="s">
        <v>11389</v>
      </c>
      <c r="K3880" s="176" t="s">
        <v>11388</v>
      </c>
      <c r="L3880" s="8">
        <v>14</v>
      </c>
      <c r="M3880" s="116"/>
      <c r="P38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&lt;tr&gt;&lt;td&gt;64703-1500&lt;/td&gt;&lt;td&gt;Mitigation, irrigation control structure&lt;/td&gt;&lt;td&gt;Each&lt;/td&gt;&lt;td&gt;MITIGATION, IRRIGATION CONTROL STRUCTURE&lt;/td&gt;&lt;td&gt;EACH&lt;/td&gt;&lt;td&gt;0&lt;/td&gt;&lt;td&gt;3&lt;/td&gt;&lt;td&gt;N&lt;/td&gt;&lt;td&gt; &lt;/td&gt;&lt;td&gt;&lt;/td&gt;&lt;/tr&gt;</v>
      </c>
      <c r="Q3880" s="106" t="str">
        <f>IF(PayItems[[#This Row],[Date Added / Modified]]&gt;0,TEXT(PayItems[[#This Row],[Date Added / Modified]],"m/d/yyy"),"")</f>
        <v/>
      </c>
    </row>
    <row r="3881" spans="1:17" x14ac:dyDescent="0.2">
      <c r="A3881" s="6" t="s">
        <v>4086</v>
      </c>
      <c r="B3881" s="6" t="s">
        <v>4087</v>
      </c>
      <c r="C3881" s="6" t="s">
        <v>6</v>
      </c>
      <c r="D3881" s="6" t="s">
        <v>4088</v>
      </c>
      <c r="E3881" s="8" t="s">
        <v>59</v>
      </c>
      <c r="F3881" s="8">
        <v>0</v>
      </c>
      <c r="G3881" s="8">
        <v>3</v>
      </c>
      <c r="H3881" s="6" t="s">
        <v>344</v>
      </c>
      <c r="I3881" s="176" t="s">
        <v>11389</v>
      </c>
      <c r="J3881" s="176" t="s">
        <v>11389</v>
      </c>
      <c r="K3881" s="176" t="s">
        <v>11388</v>
      </c>
      <c r="L3881" s="8">
        <v>14</v>
      </c>
      <c r="M3881" s="116"/>
      <c r="P38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&lt;tr&gt;&lt;td&gt;64703-1550&lt;/td&gt;&lt;td&gt;Mitigation, slide gate&lt;/td&gt;&lt;td&gt;Each&lt;/td&gt;&lt;td&gt;MITIGATION, SLIDE GATE&lt;/td&gt;&lt;td&gt;EACH&lt;/td&gt;&lt;td&gt;0&lt;/td&gt;&lt;td&gt;3&lt;/td&gt;&lt;td&gt;N&lt;/td&gt;&lt;td&gt; &lt;/td&gt;&lt;td&gt;&lt;/td&gt;&lt;/tr&gt;</v>
      </c>
      <c r="Q3881" s="106" t="str">
        <f>IF(PayItems[[#This Row],[Date Added / Modified]]&gt;0,TEXT(PayItems[[#This Row],[Date Added / Modified]],"m/d/yyy"),"")</f>
        <v/>
      </c>
    </row>
    <row r="3882" spans="1:17" x14ac:dyDescent="0.2">
      <c r="A3882" s="6" t="s">
        <v>4089</v>
      </c>
      <c r="B3882" s="6" t="s">
        <v>4090</v>
      </c>
      <c r="C3882" s="6" t="s">
        <v>6</v>
      </c>
      <c r="D3882" s="6" t="s">
        <v>4091</v>
      </c>
      <c r="E3882" s="8" t="s">
        <v>59</v>
      </c>
      <c r="F3882" s="8">
        <v>0</v>
      </c>
      <c r="G3882" s="8">
        <v>3</v>
      </c>
      <c r="H3882" s="6" t="s">
        <v>344</v>
      </c>
      <c r="I3882" s="176" t="s">
        <v>11389</v>
      </c>
      <c r="J3882" s="176" t="s">
        <v>11389</v>
      </c>
      <c r="K3882" s="176" t="s">
        <v>11388</v>
      </c>
      <c r="L3882" s="8">
        <v>14</v>
      </c>
      <c r="M3882" s="116"/>
      <c r="P38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&lt;tr&gt;&lt;td&gt;64703-1600&lt;/td&gt;&lt;td&gt;Mitigation, screw gate&lt;/td&gt;&lt;td&gt;Each&lt;/td&gt;&lt;td&gt;MITIGATION, SCREW GATE&lt;/td&gt;&lt;td&gt;EACH&lt;/td&gt;&lt;td&gt;0&lt;/td&gt;&lt;td&gt;3&lt;/td&gt;&lt;td&gt;N&lt;/td&gt;&lt;td&gt; &lt;/td&gt;&lt;td&gt;&lt;/td&gt;&lt;/tr&gt;</v>
      </c>
      <c r="Q3882" s="106" t="str">
        <f>IF(PayItems[[#This Row],[Date Added / Modified]]&gt;0,TEXT(PayItems[[#This Row],[Date Added / Modified]],"m/d/yyy"),"")</f>
        <v/>
      </c>
    </row>
    <row r="3883" spans="1:17" x14ac:dyDescent="0.2">
      <c r="A3883" s="6" t="s">
        <v>4092</v>
      </c>
      <c r="B3883" s="6" t="s">
        <v>4093</v>
      </c>
      <c r="C3883" s="6" t="s">
        <v>6</v>
      </c>
      <c r="D3883" s="6" t="s">
        <v>4094</v>
      </c>
      <c r="E3883" s="8" t="s">
        <v>59</v>
      </c>
      <c r="F3883" s="8">
        <v>0</v>
      </c>
      <c r="G3883" s="8">
        <v>3</v>
      </c>
      <c r="H3883" s="6" t="s">
        <v>344</v>
      </c>
      <c r="I3883" s="176" t="s">
        <v>11389</v>
      </c>
      <c r="J3883" s="176" t="s">
        <v>11389</v>
      </c>
      <c r="K3883" s="176" t="s">
        <v>11388</v>
      </c>
      <c r="L3883" s="8">
        <v>14</v>
      </c>
      <c r="M3883" s="116"/>
      <c r="P38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&lt;tr&gt;&lt;td&gt;64703-1650&lt;/td&gt;&lt;td&gt;Mitigation, flash board riser&lt;/td&gt;&lt;td&gt;Each&lt;/td&gt;&lt;td&gt;MITIGATION, FLASH BOARD RISER&lt;/td&gt;&lt;td&gt;EACH&lt;/td&gt;&lt;td&gt;0&lt;/td&gt;&lt;td&gt;3&lt;/td&gt;&lt;td&gt;N&lt;/td&gt;&lt;td&gt; &lt;/td&gt;&lt;td&gt;&lt;/td&gt;&lt;/tr&gt;</v>
      </c>
      <c r="Q3883" s="106" t="str">
        <f>IF(PayItems[[#This Row],[Date Added / Modified]]&gt;0,TEXT(PayItems[[#This Row],[Date Added / Modified]],"m/d/yyy"),"")</f>
        <v/>
      </c>
    </row>
    <row r="3884" spans="1:17" x14ac:dyDescent="0.2">
      <c r="A3884" s="6" t="s">
        <v>4095</v>
      </c>
      <c r="B3884" s="6" t="s">
        <v>4096</v>
      </c>
      <c r="C3884" s="6" t="s">
        <v>6</v>
      </c>
      <c r="D3884" s="6" t="s">
        <v>4097</v>
      </c>
      <c r="E3884" s="8" t="s">
        <v>59</v>
      </c>
      <c r="F3884" s="8">
        <v>0</v>
      </c>
      <c r="G3884" s="8">
        <v>3</v>
      </c>
      <c r="H3884" s="6" t="s">
        <v>344</v>
      </c>
      <c r="I3884" s="176" t="s">
        <v>11389</v>
      </c>
      <c r="J3884" s="176" t="s">
        <v>11389</v>
      </c>
      <c r="K3884" s="176" t="s">
        <v>11388</v>
      </c>
      <c r="L3884" s="8">
        <v>14</v>
      </c>
      <c r="M3884" s="116"/>
      <c r="P38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&lt;tr&gt;&lt;td&gt;64703-2000&lt;/td&gt;&lt;td&gt;Mitigation, log deflector&lt;/td&gt;&lt;td&gt;Each&lt;/td&gt;&lt;td&gt;MITIGATION, LOG DEFLECTOR&lt;/td&gt;&lt;td&gt;EACH&lt;/td&gt;&lt;td&gt;0&lt;/td&gt;&lt;td&gt;3&lt;/td&gt;&lt;td&gt;N&lt;/td&gt;&lt;td&gt; &lt;/td&gt;&lt;td&gt;&lt;/td&gt;&lt;/tr&gt;</v>
      </c>
      <c r="Q3884" s="106" t="str">
        <f>IF(PayItems[[#This Row],[Date Added / Modified]]&gt;0,TEXT(PayItems[[#This Row],[Date Added / Modified]],"m/d/yyy"),"")</f>
        <v/>
      </c>
    </row>
    <row r="3885" spans="1:17" s="88" customFormat="1" x14ac:dyDescent="0.2">
      <c r="A3885" s="6" t="s">
        <v>4098</v>
      </c>
      <c r="B3885" s="6" t="s">
        <v>4099</v>
      </c>
      <c r="C3885" s="6" t="s">
        <v>6</v>
      </c>
      <c r="D3885" s="6" t="s">
        <v>4100</v>
      </c>
      <c r="E3885" s="8" t="s">
        <v>59</v>
      </c>
      <c r="F3885" s="8">
        <v>0</v>
      </c>
      <c r="G3885" s="8">
        <v>3</v>
      </c>
      <c r="H3885" s="6" t="s">
        <v>344</v>
      </c>
      <c r="I3885" s="176" t="s">
        <v>11389</v>
      </c>
      <c r="J3885" s="176" t="s">
        <v>11389</v>
      </c>
      <c r="K3885" s="176" t="s">
        <v>11388</v>
      </c>
      <c r="L3885" s="8">
        <v>14</v>
      </c>
      <c r="M3885" s="116"/>
      <c r="N3885" s="6"/>
      <c r="O3885" s="6"/>
      <c r="P38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&lt;tr&gt;&lt;td&gt;64703-3000&lt;/td&gt;&lt;td&gt;Mitigation, log weir&lt;/td&gt;&lt;td&gt;Each&lt;/td&gt;&lt;td&gt;MITIGATION, LOG WEIR&lt;/td&gt;&lt;td&gt;EACH&lt;/td&gt;&lt;td&gt;0&lt;/td&gt;&lt;td&gt;3&lt;/td&gt;&lt;td&gt;N&lt;/td&gt;&lt;td&gt; &lt;/td&gt;&lt;td&gt;&lt;/td&gt;&lt;/tr&gt;</v>
      </c>
      <c r="Q3885" s="106" t="str">
        <f>IF(PayItems[[#This Row],[Date Added / Modified]]&gt;0,TEXT(PayItems[[#This Row],[Date Added / Modified]],"m/d/yyy"),"")</f>
        <v/>
      </c>
    </row>
    <row r="3886" spans="1:17" s="88" customFormat="1" x14ac:dyDescent="0.2">
      <c r="A3886" s="6" t="s">
        <v>4101</v>
      </c>
      <c r="B3886" s="6" t="s">
        <v>4102</v>
      </c>
      <c r="C3886" s="6" t="s">
        <v>6</v>
      </c>
      <c r="D3886" s="6" t="s">
        <v>4103</v>
      </c>
      <c r="E3886" s="8" t="s">
        <v>59</v>
      </c>
      <c r="F3886" s="8">
        <v>0</v>
      </c>
      <c r="G3886" s="8">
        <v>3</v>
      </c>
      <c r="H3886" s="6" t="s">
        <v>344</v>
      </c>
      <c r="I3886" s="176" t="s">
        <v>11389</v>
      </c>
      <c r="J3886" s="176" t="s">
        <v>11389</v>
      </c>
      <c r="K3886" s="176" t="s">
        <v>11388</v>
      </c>
      <c r="L3886" s="8">
        <v>14</v>
      </c>
      <c r="M3886" s="116"/>
      <c r="N3886" s="6"/>
      <c r="O3886" s="6"/>
      <c r="P38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&lt;tr&gt;&lt;td&gt;64703-3010&lt;/td&gt;&lt;td&gt;Mitigation, rock weir&lt;/td&gt;&lt;td&gt;Each&lt;/td&gt;&lt;td&gt;MITIGATION, ROCK WEIR&lt;/td&gt;&lt;td&gt;EACH&lt;/td&gt;&lt;td&gt;0&lt;/td&gt;&lt;td&gt;3&lt;/td&gt;&lt;td&gt;N&lt;/td&gt;&lt;td&gt; &lt;/td&gt;&lt;td&gt;&lt;/td&gt;&lt;/tr&gt;</v>
      </c>
      <c r="Q3886" s="106" t="str">
        <f>IF(PayItems[[#This Row],[Date Added / Modified]]&gt;0,TEXT(PayItems[[#This Row],[Date Added / Modified]],"m/d/yyy"),"")</f>
        <v/>
      </c>
    </row>
    <row r="3887" spans="1:17" x14ac:dyDescent="0.2">
      <c r="A3887" s="6" t="s">
        <v>4104</v>
      </c>
      <c r="B3887" s="6" t="s">
        <v>4105</v>
      </c>
      <c r="C3887" s="6" t="s">
        <v>6</v>
      </c>
      <c r="D3887" s="6" t="s">
        <v>4106</v>
      </c>
      <c r="E3887" s="8" t="s">
        <v>59</v>
      </c>
      <c r="F3887" s="8">
        <v>0</v>
      </c>
      <c r="G3887" s="8">
        <v>3</v>
      </c>
      <c r="H3887" s="6" t="s">
        <v>344</v>
      </c>
      <c r="I3887" s="176" t="s">
        <v>11389</v>
      </c>
      <c r="J3887" s="176" t="s">
        <v>11389</v>
      </c>
      <c r="K3887" s="176" t="s">
        <v>11388</v>
      </c>
      <c r="L3887" s="8">
        <v>14</v>
      </c>
      <c r="M3887" s="116"/>
      <c r="P388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&lt;tr&gt;&lt;td&gt;64703-3020&lt;/td&gt;&lt;td&gt;Mitigation, wicker weir&lt;/td&gt;&lt;td&gt;Each&lt;/td&gt;&lt;td&gt;MITIGATION, WICKER WEIR&lt;/td&gt;&lt;td&gt;EACH&lt;/td&gt;&lt;td&gt;0&lt;/td&gt;&lt;td&gt;3&lt;/td&gt;&lt;td&gt;N&lt;/td&gt;&lt;td&gt; &lt;/td&gt;&lt;td&gt;&lt;/td&gt;&lt;/tr&gt;</v>
      </c>
      <c r="Q3887" s="106" t="str">
        <f>IF(PayItems[[#This Row],[Date Added / Modified]]&gt;0,TEXT(PayItems[[#This Row],[Date Added / Modified]],"m/d/yyy"),"")</f>
        <v/>
      </c>
    </row>
    <row r="3888" spans="1:17" x14ac:dyDescent="0.2">
      <c r="A3888" s="6" t="s">
        <v>4107</v>
      </c>
      <c r="B3888" s="6" t="s">
        <v>4077</v>
      </c>
      <c r="C3888" s="6" t="s">
        <v>6</v>
      </c>
      <c r="D3888" s="6" t="s">
        <v>4078</v>
      </c>
      <c r="E3888" s="8" t="s">
        <v>59</v>
      </c>
      <c r="F3888" s="8">
        <v>0</v>
      </c>
      <c r="G3888" s="8">
        <v>3</v>
      </c>
      <c r="H3888" s="6" t="s">
        <v>344</v>
      </c>
      <c r="I3888" s="176" t="s">
        <v>11389</v>
      </c>
      <c r="J3888" s="176" t="s">
        <v>11389</v>
      </c>
      <c r="K3888" s="176" t="s">
        <v>11388</v>
      </c>
      <c r="L3888" s="8">
        <v>14</v>
      </c>
      <c r="M3888" s="116"/>
      <c r="P388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&lt;tr&gt;&lt;td&gt;64703-4000&lt;/td&gt;&lt;td&gt;Mitigation, log barrier&lt;/td&gt;&lt;td&gt;Each&lt;/td&gt;&lt;td&gt;MITIGATION, LOG BARRIER&lt;/td&gt;&lt;td&gt;EACH&lt;/td&gt;&lt;td&gt;0&lt;/td&gt;&lt;td&gt;3&lt;/td&gt;&lt;td&gt;N&lt;/td&gt;&lt;td&gt; &lt;/td&gt;&lt;td&gt;&lt;/td&gt;&lt;/tr&gt;</v>
      </c>
      <c r="Q3888" s="106" t="str">
        <f>IF(PayItems[[#This Row],[Date Added / Modified]]&gt;0,TEXT(PayItems[[#This Row],[Date Added / Modified]],"m/d/yyy"),"")</f>
        <v/>
      </c>
    </row>
    <row r="3889" spans="1:17" x14ac:dyDescent="0.2">
      <c r="A3889" s="6" t="s">
        <v>4108</v>
      </c>
      <c r="B3889" s="6" t="s">
        <v>4109</v>
      </c>
      <c r="C3889" s="6" t="s">
        <v>6</v>
      </c>
      <c r="D3889" s="6" t="s">
        <v>4110</v>
      </c>
      <c r="E3889" s="8" t="s">
        <v>59</v>
      </c>
      <c r="F3889" s="8">
        <v>0</v>
      </c>
      <c r="G3889" s="8">
        <v>3</v>
      </c>
      <c r="H3889" s="6" t="s">
        <v>344</v>
      </c>
      <c r="I3889" s="176" t="s">
        <v>11389</v>
      </c>
      <c r="J3889" s="176" t="s">
        <v>11389</v>
      </c>
      <c r="K3889" s="176" t="s">
        <v>11388</v>
      </c>
      <c r="L3889" s="8">
        <v>14</v>
      </c>
      <c r="M3889" s="116"/>
      <c r="P388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&lt;tr&gt;&lt;td&gt;64703-5000&lt;/td&gt;&lt;td&gt;Mitigation, root wad&lt;/td&gt;&lt;td&gt;Each&lt;/td&gt;&lt;td&gt;MITIGATION, ROOT WAD&lt;/td&gt;&lt;td&gt;EACH&lt;/td&gt;&lt;td&gt;0&lt;/td&gt;&lt;td&gt;3&lt;/td&gt;&lt;td&gt;N&lt;/td&gt;&lt;td&gt; &lt;/td&gt;&lt;td&gt;&lt;/td&gt;&lt;/tr&gt;</v>
      </c>
      <c r="Q3889" s="106" t="str">
        <f>IF(PayItems[[#This Row],[Date Added / Modified]]&gt;0,TEXT(PayItems[[#This Row],[Date Added / Modified]],"m/d/yyy"),"")</f>
        <v/>
      </c>
    </row>
    <row r="3890" spans="1:17" x14ac:dyDescent="0.2">
      <c r="A3890" s="6" t="s">
        <v>4111</v>
      </c>
      <c r="B3890" s="6" t="s">
        <v>4112</v>
      </c>
      <c r="C3890" s="6" t="s">
        <v>6</v>
      </c>
      <c r="D3890" s="6" t="s">
        <v>4113</v>
      </c>
      <c r="E3890" s="8" t="s">
        <v>59</v>
      </c>
      <c r="F3890" s="8">
        <v>0</v>
      </c>
      <c r="G3890" s="8">
        <v>3</v>
      </c>
      <c r="H3890" s="6" t="s">
        <v>344</v>
      </c>
      <c r="I3890" s="176" t="s">
        <v>11389</v>
      </c>
      <c r="J3890" s="176" t="s">
        <v>11389</v>
      </c>
      <c r="K3890" s="176" t="s">
        <v>11388</v>
      </c>
      <c r="L3890" s="8">
        <v>14</v>
      </c>
      <c r="M3890" s="116"/>
      <c r="P389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&lt;tr&gt;&lt;td&gt;64703-6000&lt;/td&gt;&lt;td&gt;Mitigation, fish passage boulder&lt;/td&gt;&lt;td&gt;Each&lt;/td&gt;&lt;td&gt;MITIGATION, FISH PASSAGE BOULDER&lt;/td&gt;&lt;td&gt;EACH&lt;/td&gt;&lt;td&gt;0&lt;/td&gt;&lt;td&gt;3&lt;/td&gt;&lt;td&gt;N&lt;/td&gt;&lt;td&gt; &lt;/td&gt;&lt;td&gt;&lt;/td&gt;&lt;/tr&gt;</v>
      </c>
      <c r="Q3890" s="106" t="str">
        <f>IF(PayItems[[#This Row],[Date Added / Modified]]&gt;0,TEXT(PayItems[[#This Row],[Date Added / Modified]],"m/d/yyy"),"")</f>
        <v/>
      </c>
    </row>
    <row r="3891" spans="1:17" s="88" customFormat="1" x14ac:dyDescent="0.2">
      <c r="A3891" s="6" t="s">
        <v>4114</v>
      </c>
      <c r="B3891" s="6" t="s">
        <v>4115</v>
      </c>
      <c r="C3891" s="6" t="s">
        <v>6</v>
      </c>
      <c r="D3891" s="6" t="s">
        <v>4116</v>
      </c>
      <c r="E3891" s="8" t="s">
        <v>59</v>
      </c>
      <c r="F3891" s="8">
        <v>0</v>
      </c>
      <c r="G3891" s="8">
        <v>3</v>
      </c>
      <c r="H3891" s="6" t="s">
        <v>344</v>
      </c>
      <c r="I3891" s="176" t="s">
        <v>11389</v>
      </c>
      <c r="J3891" s="176" t="s">
        <v>11389</v>
      </c>
      <c r="K3891" s="176" t="s">
        <v>11388</v>
      </c>
      <c r="L3891" s="8">
        <v>14</v>
      </c>
      <c r="M3891" s="116"/>
      <c r="N3891" s="6"/>
      <c r="O3891" s="6"/>
      <c r="P389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&lt;tr&gt;&lt;td&gt;64703-7000&lt;/td&gt;&lt;td&gt;Mitigation, baffle&lt;/td&gt;&lt;td&gt;Each&lt;/td&gt;&lt;td&gt;MITIGATION, BAFFLE&lt;/td&gt;&lt;td&gt;EACH&lt;/td&gt;&lt;td&gt;0&lt;/td&gt;&lt;td&gt;3&lt;/td&gt;&lt;td&gt;N&lt;/td&gt;&lt;td&gt; &lt;/td&gt;&lt;td&gt;&lt;/td&gt;&lt;/tr&gt;</v>
      </c>
      <c r="Q3891" s="106" t="str">
        <f>IF(PayItems[[#This Row],[Date Added / Modified]]&gt;0,TEXT(PayItems[[#This Row],[Date Added / Modified]],"m/d/yyy"),"")</f>
        <v/>
      </c>
    </row>
    <row r="3892" spans="1:17" x14ac:dyDescent="0.2">
      <c r="A3892" s="106" t="s">
        <v>10888</v>
      </c>
      <c r="B3892" s="106" t="s">
        <v>10887</v>
      </c>
      <c r="C3892" s="88" t="s">
        <v>6</v>
      </c>
      <c r="D3892" s="106" t="s">
        <v>10890</v>
      </c>
      <c r="E3892" s="104" t="s">
        <v>59</v>
      </c>
      <c r="F3892" s="104">
        <v>0</v>
      </c>
      <c r="G3892" s="104">
        <v>3</v>
      </c>
      <c r="H3892" s="88" t="s">
        <v>344</v>
      </c>
      <c r="I3892" s="176" t="s">
        <v>11389</v>
      </c>
      <c r="J3892" s="176" t="s">
        <v>11389</v>
      </c>
      <c r="K3892" s="176" t="s">
        <v>11388</v>
      </c>
      <c r="L3892" s="104">
        <v>14</v>
      </c>
      <c r="M3892" s="116">
        <v>42821</v>
      </c>
      <c r="N3892" s="106" t="s">
        <v>9971</v>
      </c>
      <c r="O3892" s="88"/>
      <c r="P389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&lt;tr&gt;&lt;td&gt;64703-8000&lt;/td&gt;&lt;td&gt;Mitigation, bank stabilization&lt;/td&gt;&lt;td&gt;Each&lt;/td&gt;&lt;td&gt;MITIGATION, BANK STABILIZATION&lt;/td&gt;&lt;td&gt;EACH&lt;/td&gt;&lt;td&gt;0&lt;/td&gt;&lt;td&gt;3&lt;/td&gt;&lt;td&gt;N&lt;/td&gt;&lt;td&gt;3/27/2017&lt;/td&gt;&lt;td&gt;&lt;/td&gt;&lt;/tr&gt;</v>
      </c>
      <c r="Q3892" s="106" t="str">
        <f>IF(PayItems[[#This Row],[Date Added / Modified]]&gt;0,TEXT(PayItems[[#This Row],[Date Added / Modified]],"m/d/yyy"),"")</f>
        <v>3/27/2017</v>
      </c>
    </row>
    <row r="3893" spans="1:17" x14ac:dyDescent="0.2">
      <c r="A3893" s="106" t="s">
        <v>11145</v>
      </c>
      <c r="B3893" s="106" t="s">
        <v>11147</v>
      </c>
      <c r="C3893" s="106" t="s">
        <v>6</v>
      </c>
      <c r="D3893" s="106" t="s">
        <v>11148</v>
      </c>
      <c r="E3893" s="45" t="s">
        <v>59</v>
      </c>
      <c r="F3893" s="145">
        <v>0</v>
      </c>
      <c r="G3893" s="145">
        <v>3</v>
      </c>
      <c r="H3893" s="106" t="s">
        <v>344</v>
      </c>
      <c r="I3893" s="176" t="s">
        <v>11389</v>
      </c>
      <c r="J3893" s="176" t="s">
        <v>11389</v>
      </c>
      <c r="K3893" s="176" t="s">
        <v>11388</v>
      </c>
      <c r="L3893" s="145">
        <v>14</v>
      </c>
      <c r="M3893" s="116">
        <v>43774</v>
      </c>
      <c r="N3893" s="106" t="s">
        <v>9962</v>
      </c>
      <c r="O3893" s="143"/>
      <c r="P3893"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&lt;tr&gt;&lt;td&gt;64703-9000&lt;/td&gt;&lt;td&gt;Mitigation, stream ford&lt;/td&gt;&lt;td&gt;Each&lt;/td&gt;&lt;td&gt;MITIGATION, STREAM FORD&lt;/td&gt;&lt;td&gt;EACH&lt;/td&gt;&lt;td&gt;0&lt;/td&gt;&lt;td&gt;3&lt;/td&gt;&lt;td&gt;N&lt;/td&gt;&lt;td&gt;11/5/2019&lt;/td&gt;&lt;td&gt;&lt;/td&gt;&lt;/tr&gt;</v>
      </c>
      <c r="Q3893" s="106" t="str">
        <f>IF(PayItems[[#This Row],[Date Added / Modified]]&gt;0,TEXT(PayItems[[#This Row],[Date Added / Modified]],"m/d/yyy"),"")</f>
        <v>11/5/2019</v>
      </c>
    </row>
    <row r="3894" spans="1:17" x14ac:dyDescent="0.2">
      <c r="A3894" s="106" t="s">
        <v>11146</v>
      </c>
      <c r="B3894" s="106" t="s">
        <v>11149</v>
      </c>
      <c r="C3894" s="106" t="s">
        <v>6</v>
      </c>
      <c r="D3894" s="106" t="s">
        <v>11150</v>
      </c>
      <c r="E3894" s="45" t="s">
        <v>59</v>
      </c>
      <c r="F3894" s="145">
        <v>0</v>
      </c>
      <c r="G3894" s="145">
        <v>3</v>
      </c>
      <c r="H3894" s="106" t="s">
        <v>344</v>
      </c>
      <c r="I3894" s="176" t="s">
        <v>11389</v>
      </c>
      <c r="J3894" s="176" t="s">
        <v>11389</v>
      </c>
      <c r="K3894" s="176" t="s">
        <v>11388</v>
      </c>
      <c r="L3894" s="145">
        <v>14</v>
      </c>
      <c r="M3894" s="116">
        <v>43774</v>
      </c>
      <c r="N3894" s="106" t="s">
        <v>9962</v>
      </c>
      <c r="O3894" s="143"/>
      <c r="P3894"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&lt;tr&gt;&lt;td&gt;64703-9050&lt;/td&gt;&lt;td&gt;Mitigation, water bar&lt;/td&gt;&lt;td&gt;Each&lt;/td&gt;&lt;td&gt;MITIGATION, WATER BAR&lt;/td&gt;&lt;td&gt;EACH&lt;/td&gt;&lt;td&gt;0&lt;/td&gt;&lt;td&gt;3&lt;/td&gt;&lt;td&gt;N&lt;/td&gt;&lt;td&gt;11/5/2019&lt;/td&gt;&lt;td&gt;&lt;/td&gt;&lt;/tr&gt;</v>
      </c>
      <c r="Q3894" s="106" t="str">
        <f>IF(PayItems[[#This Row],[Date Added / Modified]]&gt;0,TEXT(PayItems[[#This Row],[Date Added / Modified]],"m/d/yyy"),"")</f>
        <v>11/5/2019</v>
      </c>
    </row>
    <row r="3895" spans="1:17" x14ac:dyDescent="0.2">
      <c r="A3895" s="6" t="s">
        <v>4117</v>
      </c>
      <c r="B3895" s="6" t="s">
        <v>4118</v>
      </c>
      <c r="C3895" s="6" t="s">
        <v>113</v>
      </c>
      <c r="D3895" s="6" t="s">
        <v>4119</v>
      </c>
      <c r="E3895" s="8" t="s">
        <v>65</v>
      </c>
      <c r="F3895" s="8">
        <v>0</v>
      </c>
      <c r="G3895" s="8">
        <v>3</v>
      </c>
      <c r="H3895" s="6" t="s">
        <v>344</v>
      </c>
      <c r="I3895" s="176" t="s">
        <v>11389</v>
      </c>
      <c r="J3895" s="176" t="s">
        <v>11389</v>
      </c>
      <c r="K3895" s="176" t="s">
        <v>11388</v>
      </c>
      <c r="L3895" s="8">
        <v>14</v>
      </c>
      <c r="M3895" s="116"/>
      <c r="P389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&lt;tr&gt;&lt;td&gt;64704-1000&lt;/td&gt;&lt;td&gt;Mitigation, streambed material&lt;/td&gt;&lt;td&gt;m3&lt;/td&gt;&lt;td&gt;MITIGATION, STREAMBED MATERIAL&lt;/td&gt;&lt;td&gt;CUYD&lt;/td&gt;&lt;td&gt;0&lt;/td&gt;&lt;td&gt;3&lt;/td&gt;&lt;td&gt;N&lt;/td&gt;&lt;td&gt; &lt;/td&gt;&lt;td&gt;&lt;/td&gt;&lt;/tr&gt;</v>
      </c>
      <c r="Q3895" s="106" t="str">
        <f>IF(PayItems[[#This Row],[Date Added / Modified]]&gt;0,TEXT(PayItems[[#This Row],[Date Added / Modified]],"m/d/yyy"),"")</f>
        <v/>
      </c>
    </row>
    <row r="3896" spans="1:17" s="88" customFormat="1" x14ac:dyDescent="0.2">
      <c r="A3896" s="6" t="s">
        <v>4120</v>
      </c>
      <c r="B3896" s="6" t="s">
        <v>4121</v>
      </c>
      <c r="C3896" s="6" t="s">
        <v>113</v>
      </c>
      <c r="D3896" s="6" t="s">
        <v>4122</v>
      </c>
      <c r="E3896" s="8" t="s">
        <v>65</v>
      </c>
      <c r="F3896" s="8">
        <v>0</v>
      </c>
      <c r="G3896" s="8">
        <v>3</v>
      </c>
      <c r="H3896" s="6" t="s">
        <v>344</v>
      </c>
      <c r="I3896" s="176" t="s">
        <v>11389</v>
      </c>
      <c r="J3896" s="176" t="s">
        <v>11389</v>
      </c>
      <c r="K3896" s="176" t="s">
        <v>11388</v>
      </c>
      <c r="L3896" s="8">
        <v>14</v>
      </c>
      <c r="M3896" s="116"/>
      <c r="N3896" s="6"/>
      <c r="O3896" s="6"/>
      <c r="P389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&lt;tr&gt;&lt;td&gt;64704-1500&lt;/td&gt;&lt;td&gt;Mitigation, streambed channel realignment&lt;/td&gt;&lt;td&gt;m3&lt;/td&gt;&lt;td&gt;MITIGATION, STREAMBED CHANNEL REALIGNMENT&lt;/td&gt;&lt;td&gt;CUYD&lt;/td&gt;&lt;td&gt;0&lt;/td&gt;&lt;td&gt;3&lt;/td&gt;&lt;td&gt;N&lt;/td&gt;&lt;td&gt; &lt;/td&gt;&lt;td&gt;&lt;/td&gt;&lt;/tr&gt;</v>
      </c>
      <c r="Q3896" s="106" t="str">
        <f>IF(PayItems[[#This Row],[Date Added / Modified]]&gt;0,TEXT(PayItems[[#This Row],[Date Added / Modified]],"m/d/yyy"),"")</f>
        <v/>
      </c>
    </row>
    <row r="3897" spans="1:17" s="88" customFormat="1" x14ac:dyDescent="0.2">
      <c r="A3897" s="6" t="s">
        <v>4123</v>
      </c>
      <c r="B3897" s="88" t="s">
        <v>4124</v>
      </c>
      <c r="C3897" s="6" t="s">
        <v>113</v>
      </c>
      <c r="D3897" s="6" t="s">
        <v>4125</v>
      </c>
      <c r="E3897" s="8" t="s">
        <v>65</v>
      </c>
      <c r="F3897" s="8">
        <v>0</v>
      </c>
      <c r="G3897" s="8">
        <v>3</v>
      </c>
      <c r="H3897" s="6" t="s">
        <v>344</v>
      </c>
      <c r="I3897" s="176" t="s">
        <v>11389</v>
      </c>
      <c r="J3897" s="176" t="s">
        <v>11389</v>
      </c>
      <c r="K3897" s="176" t="s">
        <v>11388</v>
      </c>
      <c r="L3897" s="8">
        <v>14</v>
      </c>
      <c r="M3897" s="116"/>
      <c r="N3897" s="6"/>
      <c r="O3897" s="6"/>
      <c r="P389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&lt;tr&gt;&lt;td&gt;64704-1600&lt;/td&gt;&lt;td&gt;Mitigation, streambed channel reconstruction&lt;/td&gt;&lt;td&gt;m3&lt;/td&gt;&lt;td&gt;MITIGATION, STREAMBED CHANNEL RECONSTRUCTION&lt;/td&gt;&lt;td&gt;CUYD&lt;/td&gt;&lt;td&gt;0&lt;/td&gt;&lt;td&gt;3&lt;/td&gt;&lt;td&gt;N&lt;/td&gt;&lt;td&gt; &lt;/td&gt;&lt;td&gt;&lt;/td&gt;&lt;/tr&gt;</v>
      </c>
      <c r="Q3897" s="106" t="str">
        <f>IF(PayItems[[#This Row],[Date Added / Modified]]&gt;0,TEXT(PayItems[[#This Row],[Date Added / Modified]],"m/d/yyy"),"")</f>
        <v/>
      </c>
    </row>
    <row r="3898" spans="1:17" s="88" customFormat="1" x14ac:dyDescent="0.2">
      <c r="A3898" s="106" t="s">
        <v>10889</v>
      </c>
      <c r="B3898" s="106" t="s">
        <v>10887</v>
      </c>
      <c r="C3898" s="88" t="s">
        <v>113</v>
      </c>
      <c r="D3898" s="106" t="s">
        <v>10890</v>
      </c>
      <c r="E3898" s="104" t="s">
        <v>65</v>
      </c>
      <c r="F3898" s="104">
        <v>0</v>
      </c>
      <c r="G3898" s="104">
        <v>3</v>
      </c>
      <c r="H3898" s="88" t="s">
        <v>344</v>
      </c>
      <c r="I3898" s="176" t="s">
        <v>11389</v>
      </c>
      <c r="J3898" s="176" t="s">
        <v>11389</v>
      </c>
      <c r="K3898" s="176" t="s">
        <v>11388</v>
      </c>
      <c r="L3898" s="104">
        <v>14</v>
      </c>
      <c r="M3898" s="116">
        <v>42821</v>
      </c>
      <c r="N3898" s="106" t="s">
        <v>9971</v>
      </c>
      <c r="P389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&lt;tr&gt;&lt;td&gt;64704-1700&lt;/td&gt;&lt;td&gt;Mitigation, bank stabilization&lt;/td&gt;&lt;td&gt;m3&lt;/td&gt;&lt;td&gt;MITIGATION, BANK STABILIZATION&lt;/td&gt;&lt;td&gt;CUYD&lt;/td&gt;&lt;td&gt;0&lt;/td&gt;&lt;td&gt;3&lt;/td&gt;&lt;td&gt;N&lt;/td&gt;&lt;td&gt;3/27/2017&lt;/td&gt;&lt;td&gt;&lt;/td&gt;&lt;/tr&gt;</v>
      </c>
      <c r="Q3898" s="106" t="str">
        <f>IF(PayItems[[#This Row],[Date Added / Modified]]&gt;0,TEXT(PayItems[[#This Row],[Date Added / Modified]],"m/d/yyy"),"")</f>
        <v>3/27/2017</v>
      </c>
    </row>
    <row r="3899" spans="1:17" s="88" customFormat="1" x14ac:dyDescent="0.2">
      <c r="A3899" s="106" t="s">
        <v>11010</v>
      </c>
      <c r="B3899" s="88" t="s">
        <v>4102</v>
      </c>
      <c r="C3899" s="88" t="s">
        <v>113</v>
      </c>
      <c r="D3899" s="88" t="s">
        <v>4103</v>
      </c>
      <c r="E3899" s="104" t="s">
        <v>65</v>
      </c>
      <c r="F3899" s="145">
        <v>0</v>
      </c>
      <c r="G3899" s="145">
        <v>3</v>
      </c>
      <c r="H3899" s="106" t="s">
        <v>344</v>
      </c>
      <c r="I3899" s="176" t="s">
        <v>11389</v>
      </c>
      <c r="J3899" s="176" t="s">
        <v>11389</v>
      </c>
      <c r="K3899" s="176" t="s">
        <v>11388</v>
      </c>
      <c r="L3899" s="145">
        <v>14</v>
      </c>
      <c r="M3899" s="116">
        <v>43227</v>
      </c>
      <c r="N3899" s="106" t="s">
        <v>9977</v>
      </c>
      <c r="O3899" s="106"/>
      <c r="P3899"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&lt;tr&gt;&lt;td&gt;64704-2000&lt;/td&gt;&lt;td&gt;Mitigation, rock weir&lt;/td&gt;&lt;td&gt;m3&lt;/td&gt;&lt;td&gt;MITIGATION, ROCK WEIR&lt;/td&gt;&lt;td&gt;CUYD&lt;/td&gt;&lt;td&gt;0&lt;/td&gt;&lt;td&gt;3&lt;/td&gt;&lt;td&gt;N&lt;/td&gt;&lt;td&gt;5/7/2018&lt;/td&gt;&lt;td&gt;&lt;/td&gt;&lt;/tr&gt;</v>
      </c>
      <c r="Q3899" s="106" t="str">
        <f>IF(PayItems[[#This Row],[Date Added / Modified]]&gt;0,TEXT(PayItems[[#This Row],[Date Added / Modified]],"m/d/yyy"),"")</f>
        <v>5/7/2018</v>
      </c>
    </row>
    <row r="3900" spans="1:17" s="88" customFormat="1" x14ac:dyDescent="0.2">
      <c r="A3900" s="6" t="s">
        <v>4126</v>
      </c>
      <c r="B3900" s="6" t="s">
        <v>4127</v>
      </c>
      <c r="C3900" s="6" t="s">
        <v>124</v>
      </c>
      <c r="D3900" s="6" t="s">
        <v>4128</v>
      </c>
      <c r="E3900" s="8" t="s">
        <v>66</v>
      </c>
      <c r="F3900" s="8">
        <v>0</v>
      </c>
      <c r="G3900" s="8">
        <v>3</v>
      </c>
      <c r="H3900" s="6" t="s">
        <v>344</v>
      </c>
      <c r="I3900" s="176" t="s">
        <v>11389</v>
      </c>
      <c r="J3900" s="176" t="s">
        <v>11389</v>
      </c>
      <c r="K3900" s="176" t="s">
        <v>11388</v>
      </c>
      <c r="L3900" s="8">
        <v>14</v>
      </c>
      <c r="M3900" s="116"/>
      <c r="N3900" s="6"/>
      <c r="O3900" s="6"/>
      <c r="P390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&lt;tr&gt;&lt;td&gt;64705-1000&lt;/td&gt;&lt;td&gt;Mitigation, agricultural limestone&lt;/td&gt;&lt;td&gt;t&lt;/td&gt;&lt;td&gt;MITIGATION, AGRICULTURAL LIMESTONE&lt;/td&gt;&lt;td&gt;TON&lt;/td&gt;&lt;td&gt;0&lt;/td&gt;&lt;td&gt;3&lt;/td&gt;&lt;td&gt;N&lt;/td&gt;&lt;td&gt; &lt;/td&gt;&lt;td&gt;&lt;/td&gt;&lt;/tr&gt;</v>
      </c>
      <c r="Q3900" s="106" t="str">
        <f>IF(PayItems[[#This Row],[Date Added / Modified]]&gt;0,TEXT(PayItems[[#This Row],[Date Added / Modified]],"m/d/yyy"),"")</f>
        <v/>
      </c>
    </row>
    <row r="3901" spans="1:17" s="88" customFormat="1" x14ac:dyDescent="0.2">
      <c r="A3901" s="6" t="s">
        <v>4129</v>
      </c>
      <c r="B3901" s="6" t="s">
        <v>4071</v>
      </c>
      <c r="C3901" s="6" t="s">
        <v>109</v>
      </c>
      <c r="D3901" s="6" t="s">
        <v>4072</v>
      </c>
      <c r="E3901" s="8" t="s">
        <v>62</v>
      </c>
      <c r="F3901" s="8">
        <v>0</v>
      </c>
      <c r="G3901" s="8">
        <v>3</v>
      </c>
      <c r="H3901" s="6" t="s">
        <v>344</v>
      </c>
      <c r="I3901" s="176" t="s">
        <v>11389</v>
      </c>
      <c r="J3901" s="176" t="s">
        <v>11389</v>
      </c>
      <c r="K3901" s="176" t="s">
        <v>11388</v>
      </c>
      <c r="L3901" s="8">
        <v>14</v>
      </c>
      <c r="M3901" s="116"/>
      <c r="N3901" s="6"/>
      <c r="O3901" s="6"/>
      <c r="P390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&lt;tr&gt;&lt;td&gt;64706-1000&lt;/td&gt;&lt;td&gt;Mitigation, wetlands mitigation&lt;/td&gt;&lt;td&gt;m2&lt;/td&gt;&lt;td&gt;MITIGATION, WETLANDS MITIGATION&lt;/td&gt;&lt;td&gt;SQYD&lt;/td&gt;&lt;td&gt;0&lt;/td&gt;&lt;td&gt;3&lt;/td&gt;&lt;td&gt;N&lt;/td&gt;&lt;td&gt; &lt;/td&gt;&lt;td&gt;&lt;/td&gt;&lt;/tr&gt;</v>
      </c>
      <c r="Q3901" s="106" t="str">
        <f>IF(PayItems[[#This Row],[Date Added / Modified]]&gt;0,TEXT(PayItems[[#This Row],[Date Added / Modified]],"m/d/yyy"),"")</f>
        <v/>
      </c>
    </row>
    <row r="3902" spans="1:17" s="88" customFormat="1" x14ac:dyDescent="0.2">
      <c r="A3902" s="106" t="s">
        <v>10906</v>
      </c>
      <c r="B3902" s="95" t="s">
        <v>10088</v>
      </c>
      <c r="C3902" s="88" t="s">
        <v>109</v>
      </c>
      <c r="D3902" s="95" t="s">
        <v>10089</v>
      </c>
      <c r="E3902" s="104" t="s">
        <v>62</v>
      </c>
      <c r="F3902" s="104">
        <v>0</v>
      </c>
      <c r="G3902" s="104">
        <v>3</v>
      </c>
      <c r="H3902" s="88" t="s">
        <v>344</v>
      </c>
      <c r="I3902" s="176" t="s">
        <v>11389</v>
      </c>
      <c r="J3902" s="176" t="s">
        <v>11389</v>
      </c>
      <c r="K3902" s="176" t="s">
        <v>11388</v>
      </c>
      <c r="L3902" s="104">
        <v>14</v>
      </c>
      <c r="M3902" s="116">
        <v>42891</v>
      </c>
      <c r="N3902" s="106" t="s">
        <v>9962</v>
      </c>
      <c r="P390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&lt;tr&gt;&lt;td&gt;64706-2000&lt;/td&gt;&lt;td&gt;Mitigation, stormwater management, bioretention cell&lt;/td&gt;&lt;td&gt;m2&lt;/td&gt;&lt;td&gt;MITIGATION, STORMWATER MANAGEMENT, BIORETENTION CELL&lt;/td&gt;&lt;td&gt;SQYD&lt;/td&gt;&lt;td&gt;0&lt;/td&gt;&lt;td&gt;3&lt;/td&gt;&lt;td&gt;N&lt;/td&gt;&lt;td&gt;6/5/2017&lt;/td&gt;&lt;td&gt;&lt;/td&gt;&lt;/tr&gt;</v>
      </c>
      <c r="Q3902" s="106" t="str">
        <f>IF(PayItems[[#This Row],[Date Added / Modified]]&gt;0,TEXT(PayItems[[#This Row],[Date Added / Modified]],"m/d/yyy"),"")</f>
        <v>6/5/2017</v>
      </c>
    </row>
    <row r="3903" spans="1:17" s="88" customFormat="1" x14ac:dyDescent="0.2">
      <c r="A3903" s="95" t="s">
        <v>11377</v>
      </c>
      <c r="B3903" s="95" t="s">
        <v>11378</v>
      </c>
      <c r="C3903" s="95" t="s">
        <v>107</v>
      </c>
      <c r="D3903" s="95" t="s">
        <v>11379</v>
      </c>
      <c r="E3903" s="102" t="s">
        <v>60</v>
      </c>
      <c r="F3903" s="103">
        <v>0</v>
      </c>
      <c r="G3903" s="103">
        <v>3</v>
      </c>
      <c r="H3903" s="101" t="s">
        <v>344</v>
      </c>
      <c r="I3903" s="176" t="s">
        <v>11389</v>
      </c>
      <c r="J3903" s="176" t="s">
        <v>11389</v>
      </c>
      <c r="K3903" s="176" t="s">
        <v>11388</v>
      </c>
      <c r="L3903" s="104">
        <v>14</v>
      </c>
      <c r="M3903" s="116">
        <v>44690</v>
      </c>
      <c r="N3903" s="106" t="s">
        <v>9971</v>
      </c>
      <c r="O3903" s="106"/>
      <c r="P390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&lt;tr&gt;&lt;td&gt;64707-1000&lt;/td&gt;&lt;td&gt;Mitigation, Archaeological Site Monitoring&lt;/td&gt;&lt;td&gt;Hour&lt;/td&gt;&lt;td&gt;MITIGATION, ARCHAEOLOGICAL SITE MONITORING&lt;/td&gt;&lt;td&gt;HOUR&lt;/td&gt;&lt;td&gt;0&lt;/td&gt;&lt;td&gt;3&lt;/td&gt;&lt;td&gt;N&lt;/td&gt;&lt;td&gt;5/9/2022&lt;/td&gt;&lt;td&gt;&lt;/td&gt;&lt;/tr&gt;</v>
      </c>
      <c r="Q3903" s="106" t="str">
        <f>IF(PayItems[[#This Row],[Date Added / Modified]]&gt;0,TEXT(PayItems[[#This Row],[Date Added / Modified]],"m/d/yyy"),"")</f>
        <v>5/9/2022</v>
      </c>
    </row>
    <row r="3904" spans="1:17" s="88" customFormat="1" x14ac:dyDescent="0.2">
      <c r="A3904" s="6" t="s">
        <v>8339</v>
      </c>
      <c r="B3904" s="6" t="s">
        <v>10428</v>
      </c>
      <c r="C3904" s="6" t="s">
        <v>85</v>
      </c>
      <c r="D3904" s="6" t="s">
        <v>10701</v>
      </c>
      <c r="E3904" s="8" t="s">
        <v>85</v>
      </c>
      <c r="F3904" s="8">
        <v>0</v>
      </c>
      <c r="G3904" s="8">
        <v>3</v>
      </c>
      <c r="H3904" s="6" t="s">
        <v>344</v>
      </c>
      <c r="I3904" s="176" t="s">
        <v>11389</v>
      </c>
      <c r="J3904" s="176" t="s">
        <v>11389</v>
      </c>
      <c r="K3904" s="176" t="s">
        <v>11388</v>
      </c>
      <c r="L3904" s="8">
        <v>14</v>
      </c>
      <c r="M3904" s="116"/>
      <c r="N3904" s="6"/>
      <c r="O3904" s="6"/>
      <c r="P390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&lt;tr&gt;&lt;td&gt;64801-1000&lt;/td&gt;&lt;td&gt;System installation, natural gas&lt;/td&gt;&lt;td&gt;LPSM&lt;/td&gt;&lt;td&gt;SYSTEM INSTALLATION, NATURAL GAS&lt;/td&gt;&lt;td&gt;LPSM&lt;/td&gt;&lt;td&gt;0&lt;/td&gt;&lt;td&gt;3&lt;/td&gt;&lt;td&gt;N&lt;/td&gt;&lt;td&gt; &lt;/td&gt;&lt;td&gt;&lt;/td&gt;&lt;/tr&gt;</v>
      </c>
      <c r="Q3904" s="106" t="str">
        <f>IF(PayItems[[#This Row],[Date Added / Modified]]&gt;0,TEXT(PayItems[[#This Row],[Date Added / Modified]],"m/d/yyy"),"")</f>
        <v/>
      </c>
    </row>
    <row r="3905" spans="1:17" x14ac:dyDescent="0.2">
      <c r="A3905" s="6" t="s">
        <v>8340</v>
      </c>
      <c r="B3905" s="6" t="s">
        <v>8341</v>
      </c>
      <c r="C3905" s="6" t="s">
        <v>5209</v>
      </c>
      <c r="D3905" s="6" t="s">
        <v>8342</v>
      </c>
      <c r="E3905" s="8" t="s">
        <v>5209</v>
      </c>
      <c r="F3905" s="8">
        <v>0</v>
      </c>
      <c r="G3905" s="8">
        <v>3</v>
      </c>
      <c r="H3905" s="6" t="s">
        <v>344</v>
      </c>
      <c r="I3905" s="176" t="s">
        <v>11389</v>
      </c>
      <c r="J3905" s="176" t="s">
        <v>11388</v>
      </c>
      <c r="K3905" s="176" t="s">
        <v>11388</v>
      </c>
      <c r="L3905" s="8">
        <v>14</v>
      </c>
      <c r="M3905" s="116"/>
      <c r="P390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&lt;tr&gt;&lt;td&gt;64803-0100&lt;/td&gt;&lt;td&gt;System installation, natural gas utility company compensation&lt;/td&gt;&lt;td&gt;CTSM&lt;/td&gt;&lt;td&gt;SYSTEM INSTALLATION, NATURAL GAS UTILITY COMPANY COMPENSATION&lt;/td&gt;&lt;td&gt;CTSM&lt;/td&gt;&lt;td&gt;0&lt;/td&gt;&lt;td&gt;3&lt;/td&gt;&lt;td&gt;N&lt;/td&gt;&lt;td&gt; &lt;/td&gt;&lt;td&gt;&lt;/td&gt;&lt;/tr&gt;</v>
      </c>
      <c r="Q3905" s="106" t="str">
        <f>IF(PayItems[[#This Row],[Date Added / Modified]]&gt;0,TEXT(PayItems[[#This Row],[Date Added / Modified]],"m/d/yyy"),"")</f>
        <v/>
      </c>
    </row>
    <row r="3906" spans="1:17" x14ac:dyDescent="0.2">
      <c r="A3906" s="6" t="s">
        <v>8343</v>
      </c>
      <c r="B3906" s="6" t="s">
        <v>8344</v>
      </c>
      <c r="C3906" s="6" t="s">
        <v>85</v>
      </c>
      <c r="D3906" s="6" t="s">
        <v>8345</v>
      </c>
      <c r="E3906" s="8" t="s">
        <v>85</v>
      </c>
      <c r="F3906" s="8">
        <v>0</v>
      </c>
      <c r="G3906" s="8">
        <v>3</v>
      </c>
      <c r="H3906" s="6" t="s">
        <v>344</v>
      </c>
      <c r="I3906" s="176" t="s">
        <v>11389</v>
      </c>
      <c r="J3906" s="176" t="s">
        <v>11389</v>
      </c>
      <c r="K3906" s="176" t="s">
        <v>11388</v>
      </c>
      <c r="L3906" s="8">
        <v>14</v>
      </c>
      <c r="M3906" s="116"/>
      <c r="P390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&lt;tr&gt;&lt;td&gt;64805-0000&lt;/td&gt;&lt;td&gt;Utility protection structure&lt;/td&gt;&lt;td&gt;LPSM&lt;/td&gt;&lt;td&gt;UTILITY PROTECTION STRUCTURE&lt;/td&gt;&lt;td&gt;LPSM&lt;/td&gt;&lt;td&gt;0&lt;/td&gt;&lt;td&gt;3&lt;/td&gt;&lt;td&gt;N&lt;/td&gt;&lt;td&gt; &lt;/td&gt;&lt;td&gt;&lt;/td&gt;&lt;/tr&gt;</v>
      </c>
      <c r="Q3906" s="106" t="str">
        <f>IF(PayItems[[#This Row],[Date Added / Modified]]&gt;0,TEXT(PayItems[[#This Row],[Date Added / Modified]],"m/d/yyy"),"")</f>
        <v/>
      </c>
    </row>
    <row r="3907" spans="1:17" x14ac:dyDescent="0.2">
      <c r="A3907" s="6" t="s">
        <v>8346</v>
      </c>
      <c r="B3907" s="6" t="s">
        <v>8347</v>
      </c>
      <c r="C3907" s="6" t="s">
        <v>110</v>
      </c>
      <c r="D3907" s="6" t="s">
        <v>8348</v>
      </c>
      <c r="E3907" s="8" t="s">
        <v>63</v>
      </c>
      <c r="F3907" s="8">
        <v>0</v>
      </c>
      <c r="G3907" s="8">
        <v>3</v>
      </c>
      <c r="H3907" s="6" t="s">
        <v>344</v>
      </c>
      <c r="I3907" s="176" t="s">
        <v>11389</v>
      </c>
      <c r="J3907" s="176" t="s">
        <v>11389</v>
      </c>
      <c r="K3907" s="176" t="s">
        <v>11388</v>
      </c>
      <c r="L3907" s="8">
        <v>14</v>
      </c>
      <c r="M3907" s="116"/>
      <c r="P390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&lt;tr&gt;&lt;td&gt;64810-1000&lt;/td&gt;&lt;td&gt;Pipeline, natural gas 50mm&lt;/td&gt;&lt;td&gt;m&lt;/td&gt;&lt;td&gt;PIPELINE, NATURAL GAS 2-INCH&lt;/td&gt;&lt;td&gt;LNFT&lt;/td&gt;&lt;td&gt;0&lt;/td&gt;&lt;td&gt;3&lt;/td&gt;&lt;td&gt;N&lt;/td&gt;&lt;td&gt; &lt;/td&gt;&lt;td&gt;&lt;/td&gt;&lt;/tr&gt;</v>
      </c>
      <c r="Q3907" s="106" t="str">
        <f>IF(PayItems[[#This Row],[Date Added / Modified]]&gt;0,TEXT(PayItems[[#This Row],[Date Added / Modified]],"m/d/yyy"),"")</f>
        <v/>
      </c>
    </row>
    <row r="3908" spans="1:17" s="108" customFormat="1" x14ac:dyDescent="0.2">
      <c r="A3908" s="6" t="s">
        <v>8349</v>
      </c>
      <c r="B3908" s="6" t="s">
        <v>8350</v>
      </c>
      <c r="C3908" s="6" t="s">
        <v>6</v>
      </c>
      <c r="D3908" s="6" t="s">
        <v>8351</v>
      </c>
      <c r="E3908" s="8" t="s">
        <v>59</v>
      </c>
      <c r="F3908" s="8">
        <v>0</v>
      </c>
      <c r="G3908" s="8">
        <v>3</v>
      </c>
      <c r="H3908" s="6" t="s">
        <v>344</v>
      </c>
      <c r="I3908" s="176" t="s">
        <v>11389</v>
      </c>
      <c r="J3908" s="176" t="s">
        <v>11389</v>
      </c>
      <c r="K3908" s="176" t="s">
        <v>11388</v>
      </c>
      <c r="L3908" s="8">
        <v>14</v>
      </c>
      <c r="M3908" s="116"/>
      <c r="N3908" s="6"/>
      <c r="O3908" s="6"/>
      <c r="P390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&lt;tr&gt;&lt;td&gt;64811-1000&lt;/td&gt;&lt;td&gt;Valve, adjust gas&lt;/td&gt;&lt;td&gt;Each&lt;/td&gt;&lt;td&gt;VALVE, ADJUST GAS&lt;/td&gt;&lt;td&gt;EACH&lt;/td&gt;&lt;td&gt;0&lt;/td&gt;&lt;td&gt;3&lt;/td&gt;&lt;td&gt;N&lt;/td&gt;&lt;td&gt; &lt;/td&gt;&lt;td&gt;&lt;/td&gt;&lt;/tr&gt;</v>
      </c>
      <c r="Q3908" s="106" t="str">
        <f>IF(PayItems[[#This Row],[Date Added / Modified]]&gt;0,TEXT(PayItems[[#This Row],[Date Added / Modified]],"m/d/yyy"),"")</f>
        <v/>
      </c>
    </row>
    <row r="3909" spans="1:17" x14ac:dyDescent="0.2">
      <c r="A3909" s="6" t="s">
        <v>8352</v>
      </c>
      <c r="B3909" s="6" t="s">
        <v>8353</v>
      </c>
      <c r="C3909" s="6" t="s">
        <v>85</v>
      </c>
      <c r="D3909" s="6" t="s">
        <v>8354</v>
      </c>
      <c r="E3909" s="8" t="s">
        <v>85</v>
      </c>
      <c r="F3909" s="8">
        <v>0</v>
      </c>
      <c r="G3909" s="8">
        <v>3</v>
      </c>
      <c r="H3909" s="6" t="s">
        <v>344</v>
      </c>
      <c r="I3909" s="176" t="s">
        <v>11389</v>
      </c>
      <c r="J3909" s="176" t="s">
        <v>11389</v>
      </c>
      <c r="K3909" s="176" t="s">
        <v>11388</v>
      </c>
      <c r="L3909" s="8">
        <v>14</v>
      </c>
      <c r="M3909" s="116"/>
      <c r="P390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&lt;tr&gt;&lt;td&gt;64820-0100&lt;/td&gt;&lt;td&gt;Remove and rest propane tank&lt;/td&gt;&lt;td&gt;LPSM&lt;/td&gt;&lt;td&gt;REMOVE AND RESET PROPANE TANK&lt;/td&gt;&lt;td&gt;LPSM&lt;/td&gt;&lt;td&gt;0&lt;/td&gt;&lt;td&gt;3&lt;/td&gt;&lt;td&gt;N&lt;/td&gt;&lt;td&gt; &lt;/td&gt;&lt;td&gt;&lt;/td&gt;&lt;/tr&gt;</v>
      </c>
      <c r="Q3909" s="106" t="str">
        <f>IF(PayItems[[#This Row],[Date Added / Modified]]&gt;0,TEXT(PayItems[[#This Row],[Date Added / Modified]],"m/d/yyy"),"")</f>
        <v/>
      </c>
    </row>
    <row r="3910" spans="1:17" x14ac:dyDescent="0.2">
      <c r="A3910" s="106" t="s">
        <v>11339</v>
      </c>
      <c r="B3910" s="106" t="s">
        <v>11340</v>
      </c>
      <c r="C3910" s="106" t="s">
        <v>5209</v>
      </c>
      <c r="D3910" s="106" t="s">
        <v>11341</v>
      </c>
      <c r="E3910" s="45" t="s">
        <v>5209</v>
      </c>
      <c r="F3910" s="45">
        <v>0</v>
      </c>
      <c r="G3910" s="45">
        <v>3</v>
      </c>
      <c r="H3910" s="106" t="s">
        <v>344</v>
      </c>
      <c r="I3910" s="176" t="s">
        <v>11389</v>
      </c>
      <c r="J3910" s="176" t="s">
        <v>11388</v>
      </c>
      <c r="K3910" s="176" t="s">
        <v>11388</v>
      </c>
      <c r="L3910" s="45">
        <v>14</v>
      </c>
      <c r="M3910" s="116">
        <v>44417</v>
      </c>
      <c r="N3910" s="106" t="s">
        <v>9962</v>
      </c>
      <c r="O3910" s="106"/>
      <c r="P3910"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&lt;tr&gt;&lt;td&gt;64901-1000&lt;/td&gt;&lt;td&gt;Hazardous material mitigation&lt;/td&gt;&lt;td&gt;CTSM&lt;/td&gt;&lt;td&gt;HAZARDOUS MATERIAL MITIGATION&lt;/td&gt;&lt;td&gt;CTSM&lt;/td&gt;&lt;td&gt;0&lt;/td&gt;&lt;td&gt;3&lt;/td&gt;&lt;td&gt;N&lt;/td&gt;&lt;td&gt;8/9/2021&lt;/td&gt;&lt;td&gt;&lt;/td&gt;&lt;/tr&gt;</v>
      </c>
      <c r="Q3910" s="168" t="str">
        <f>IF(PayItems[[#This Row],[Date Added / Modified]]&gt;0,TEXT(PayItems[[#This Row],[Date Added / Modified]],"m/d/yyy"),"")</f>
        <v>8/9/2021</v>
      </c>
    </row>
    <row r="3911" spans="1:17" x14ac:dyDescent="0.2">
      <c r="A3911" s="106" t="s">
        <v>11411</v>
      </c>
      <c r="B3911" s="106" t="s">
        <v>11412</v>
      </c>
      <c r="C3911" s="106" t="s">
        <v>85</v>
      </c>
      <c r="D3911" s="106" t="s">
        <v>11413</v>
      </c>
      <c r="E3911" s="45" t="s">
        <v>85</v>
      </c>
      <c r="F3911" s="45">
        <v>0</v>
      </c>
      <c r="G3911" s="45">
        <v>3</v>
      </c>
      <c r="H3911" s="106" t="s">
        <v>344</v>
      </c>
      <c r="I3911" s="177" t="s">
        <v>11389</v>
      </c>
      <c r="J3911" s="177" t="s">
        <v>11389</v>
      </c>
      <c r="K3911" s="177" t="s">
        <v>11388</v>
      </c>
      <c r="L3911" s="45">
        <v>14</v>
      </c>
      <c r="M3911" s="116">
        <v>45187</v>
      </c>
      <c r="N3911" s="106" t="s">
        <v>9977</v>
      </c>
      <c r="O3911" s="106"/>
      <c r="P3911" s="117"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&lt;tr&gt;&lt;td&gt;64905-0000&lt;/td&gt;&lt;td&gt;Asbestos compliance&lt;/td&gt;&lt;td&gt;LPSM&lt;/td&gt;&lt;td&gt;ASBESTOS COMPLIANCE&lt;/td&gt;&lt;td&gt;LPSM&lt;/td&gt;&lt;td&gt;0&lt;/td&gt;&lt;td&gt;3&lt;/td&gt;&lt;td&gt;N&lt;/td&gt;&lt;td&gt;9/18/2023&lt;/td&gt;&lt;td&gt;&lt;/td&gt;&lt;/tr&gt;</v>
      </c>
      <c r="Q3911" s="168" t="str">
        <f>IF(PayItems[[#This Row],[Date Added / Modified]]&gt;0,TEXT(PayItems[[#This Row],[Date Added / Modified]],"m/d/yyy"),"")</f>
        <v>9/18/2023</v>
      </c>
    </row>
    <row r="3912" spans="1:17" x14ac:dyDescent="0.2">
      <c r="A3912" s="6" t="s">
        <v>8355</v>
      </c>
      <c r="B3912" s="6" t="s">
        <v>8356</v>
      </c>
      <c r="C3912" s="6" t="s">
        <v>85</v>
      </c>
      <c r="D3912" s="6" t="s">
        <v>8357</v>
      </c>
      <c r="E3912" s="8" t="s">
        <v>85</v>
      </c>
      <c r="F3912" s="8">
        <v>0</v>
      </c>
      <c r="G3912" s="8">
        <v>3</v>
      </c>
      <c r="H3912" s="6" t="s">
        <v>344</v>
      </c>
      <c r="I3912" s="176" t="s">
        <v>11389</v>
      </c>
      <c r="J3912" s="176" t="s">
        <v>11389</v>
      </c>
      <c r="K3912" s="176" t="s">
        <v>11388</v>
      </c>
      <c r="L3912" s="8">
        <v>14</v>
      </c>
      <c r="M3912" s="116"/>
      <c r="P391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&lt;tr&gt;&lt;td&gt;65001-1000&lt;/td&gt;&lt;td&gt;Construct and maintain diversion&lt;/td&gt;&lt;td&gt;LPSM&lt;/td&gt;&lt;td&gt;CONSTRUCT AND MAINTAIN DIVERSION&lt;/td&gt;&lt;td&gt;LPSM&lt;/td&gt;&lt;td&gt;0&lt;/td&gt;&lt;td&gt;3&lt;/td&gt;&lt;td&gt;N&lt;/td&gt;&lt;td&gt; &lt;/td&gt;&lt;td&gt;&lt;/td&gt;&lt;/tr&gt;</v>
      </c>
      <c r="Q3912" s="106" t="str">
        <f>IF(PayItems[[#This Row],[Date Added / Modified]]&gt;0,TEXT(PayItems[[#This Row],[Date Added / Modified]],"m/d/yyy"),"")</f>
        <v/>
      </c>
    </row>
    <row r="3913" spans="1:17" x14ac:dyDescent="0.2">
      <c r="A3913" s="106" t="s">
        <v>4130</v>
      </c>
      <c r="B3913" s="6" t="s">
        <v>4131</v>
      </c>
      <c r="C3913" s="6" t="s">
        <v>109</v>
      </c>
      <c r="D3913" s="6" t="s">
        <v>4132</v>
      </c>
      <c r="E3913" s="8" t="s">
        <v>62</v>
      </c>
      <c r="F3913" s="8">
        <v>0</v>
      </c>
      <c r="G3913" s="8">
        <v>3</v>
      </c>
      <c r="H3913" s="6" t="s">
        <v>344</v>
      </c>
      <c r="I3913" s="176" t="s">
        <v>11389</v>
      </c>
      <c r="J3913" s="176" t="s">
        <v>11389</v>
      </c>
      <c r="K3913" s="176" t="s">
        <v>11388</v>
      </c>
      <c r="L3913" s="8">
        <v>14</v>
      </c>
      <c r="M3913" s="116"/>
      <c r="P391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&lt;tr&gt;&lt;td&gt;65101-1000&lt;/td&gt;&lt;td&gt;Draped rockfall protection, wire mesh&lt;/td&gt;&lt;td&gt;m2&lt;/td&gt;&lt;td&gt;DRAPED ROCKFALL PROTECTION, WIRE MESH&lt;/td&gt;&lt;td&gt;SQYD&lt;/td&gt;&lt;td&gt;0&lt;/td&gt;&lt;td&gt;3&lt;/td&gt;&lt;td&gt;N&lt;/td&gt;&lt;td&gt; &lt;/td&gt;&lt;td&gt;&lt;/td&gt;&lt;/tr&gt;</v>
      </c>
      <c r="Q3913" s="106" t="str">
        <f>IF(PayItems[[#This Row],[Date Added / Modified]]&gt;0,TEXT(PayItems[[#This Row],[Date Added / Modified]],"m/d/yyy"),"")</f>
        <v/>
      </c>
    </row>
    <row r="3914" spans="1:17" x14ac:dyDescent="0.2">
      <c r="A3914" s="106" t="s">
        <v>4133</v>
      </c>
      <c r="B3914" s="6" t="s">
        <v>4134</v>
      </c>
      <c r="C3914" s="6" t="s">
        <v>109</v>
      </c>
      <c r="D3914" s="6" t="s">
        <v>4135</v>
      </c>
      <c r="E3914" s="8" t="s">
        <v>62</v>
      </c>
      <c r="F3914" s="8">
        <v>0</v>
      </c>
      <c r="G3914" s="8">
        <v>3</v>
      </c>
      <c r="H3914" s="6" t="s">
        <v>344</v>
      </c>
      <c r="I3914" s="176" t="s">
        <v>11389</v>
      </c>
      <c r="J3914" s="176" t="s">
        <v>11389</v>
      </c>
      <c r="K3914" s="176" t="s">
        <v>11388</v>
      </c>
      <c r="L3914" s="8">
        <v>14</v>
      </c>
      <c r="M3914" s="116"/>
      <c r="P391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&lt;tr&gt;&lt;td&gt;65101-2000&lt;/td&gt;&lt;td&gt;Draped rockfall protection, cable net&lt;/td&gt;&lt;td&gt;m2&lt;/td&gt;&lt;td&gt;DRAPED ROCKFALL PROTECTION, CABLE NET&lt;/td&gt;&lt;td&gt;SQYD&lt;/td&gt;&lt;td&gt;0&lt;/td&gt;&lt;td&gt;3&lt;/td&gt;&lt;td&gt;N&lt;/td&gt;&lt;td&gt; &lt;/td&gt;&lt;td&gt;&lt;/td&gt;&lt;/tr&gt;</v>
      </c>
      <c r="Q3914" s="106" t="str">
        <f>IF(PayItems[[#This Row],[Date Added / Modified]]&gt;0,TEXT(PayItems[[#This Row],[Date Added / Modified]],"m/d/yyy"),"")</f>
        <v/>
      </c>
    </row>
    <row r="3915" spans="1:17" x14ac:dyDescent="0.2">
      <c r="A3915" s="6" t="s">
        <v>4136</v>
      </c>
      <c r="B3915" s="6" t="s">
        <v>77</v>
      </c>
      <c r="C3915" s="6" t="s">
        <v>110</v>
      </c>
      <c r="D3915" s="6" t="s">
        <v>4137</v>
      </c>
      <c r="E3915" s="8" t="s">
        <v>63</v>
      </c>
      <c r="F3915" s="8">
        <v>0</v>
      </c>
      <c r="G3915" s="8">
        <v>3</v>
      </c>
      <c r="H3915" s="6" t="s">
        <v>344</v>
      </c>
      <c r="I3915" s="176" t="s">
        <v>11389</v>
      </c>
      <c r="J3915" s="176" t="s">
        <v>11389</v>
      </c>
      <c r="K3915" s="176" t="s">
        <v>11388</v>
      </c>
      <c r="L3915" s="8">
        <v>14</v>
      </c>
      <c r="M3915" s="116">
        <v>43171</v>
      </c>
      <c r="N3915" s="106" t="s">
        <v>11397</v>
      </c>
      <c r="O3915" s="106" t="s">
        <v>11398</v>
      </c>
      <c r="P391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&lt;tr&gt;&lt;td&gt;65102-0000&lt;/td&gt;&lt;td&gt;Rockfall protection fence&lt;/td&gt;&lt;td&gt;m&lt;/td&gt;&lt;td&gt;ROCKFALL PROTECTION FENCE&lt;/td&gt;&lt;td&gt;LNFT&lt;/td&gt;&lt;td&gt;0&lt;/td&gt;&lt;td&gt;3&lt;/td&gt;&lt;td&gt;N&lt;/td&gt;&lt;td&gt;3/12/2018&lt;/td&gt;&lt;td&gt;FLH GEOTECH - Do NOT Use&lt;/td&gt;&lt;/tr&gt;</v>
      </c>
      <c r="Q3915" s="106" t="str">
        <f>IF(PayItems[[#This Row],[Date Added / Modified]]&gt;0,TEXT(PayItems[[#This Row],[Date Added / Modified]],"m/d/yyy"),"")</f>
        <v>3/12/2018</v>
      </c>
    </row>
    <row r="3916" spans="1:17" x14ac:dyDescent="0.2">
      <c r="A3916" s="6" t="s">
        <v>4138</v>
      </c>
      <c r="B3916" s="106" t="s">
        <v>29</v>
      </c>
      <c r="C3916" s="6" t="s">
        <v>110</v>
      </c>
      <c r="D3916" s="6" t="s">
        <v>4139</v>
      </c>
      <c r="E3916" s="8" t="s">
        <v>63</v>
      </c>
      <c r="F3916" s="8">
        <v>0</v>
      </c>
      <c r="G3916" s="8">
        <v>3</v>
      </c>
      <c r="H3916" s="6" t="s">
        <v>344</v>
      </c>
      <c r="I3916" s="176" t="s">
        <v>11389</v>
      </c>
      <c r="J3916" s="176" t="s">
        <v>11389</v>
      </c>
      <c r="K3916" s="176" t="s">
        <v>11388</v>
      </c>
      <c r="L3916" s="8">
        <v>14</v>
      </c>
      <c r="M3916" s="116">
        <v>43171</v>
      </c>
      <c r="N3916" s="106" t="s">
        <v>11397</v>
      </c>
      <c r="O3916" s="106" t="s">
        <v>11398</v>
      </c>
      <c r="P391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&lt;tr&gt;&lt;td&gt;65103-0000&lt;/td&gt;&lt;td&gt;Temporary roadway protection&lt;/td&gt;&lt;td&gt;m&lt;/td&gt;&lt;td&gt;TEMPORARY ROADWAY PROTECTION&lt;/td&gt;&lt;td&gt;LNFT&lt;/td&gt;&lt;td&gt;0&lt;/td&gt;&lt;td&gt;3&lt;/td&gt;&lt;td&gt;N&lt;/td&gt;&lt;td&gt;3/12/2018&lt;/td&gt;&lt;td&gt;FLH GEOTECH - Do NOT Use&lt;/td&gt;&lt;/tr&gt;</v>
      </c>
      <c r="Q3916" s="106" t="str">
        <f>IF(PayItems[[#This Row],[Date Added / Modified]]&gt;0,TEXT(PayItems[[#This Row],[Date Added / Modified]],"m/d/yyy"),"")</f>
        <v>3/12/2018</v>
      </c>
    </row>
    <row r="3917" spans="1:17" x14ac:dyDescent="0.2">
      <c r="A3917" s="6" t="s">
        <v>4140</v>
      </c>
      <c r="B3917" s="6" t="s">
        <v>77</v>
      </c>
      <c r="C3917" s="6" t="s">
        <v>109</v>
      </c>
      <c r="D3917" s="6" t="s">
        <v>4137</v>
      </c>
      <c r="E3917" s="8" t="s">
        <v>62</v>
      </c>
      <c r="F3917" s="8">
        <v>0</v>
      </c>
      <c r="G3917" s="8">
        <v>3</v>
      </c>
      <c r="H3917" s="6" t="s">
        <v>344</v>
      </c>
      <c r="I3917" s="176" t="s">
        <v>11389</v>
      </c>
      <c r="J3917" s="176" t="s">
        <v>11389</v>
      </c>
      <c r="K3917" s="176" t="s">
        <v>11388</v>
      </c>
      <c r="L3917" s="8">
        <v>14</v>
      </c>
      <c r="M3917" s="116">
        <v>43171</v>
      </c>
      <c r="N3917" s="106" t="s">
        <v>11397</v>
      </c>
      <c r="O3917" s="106" t="s">
        <v>11398</v>
      </c>
      <c r="P391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&lt;tr&gt;&lt;td&gt;65104-0000&lt;/td&gt;&lt;td&gt;Rockfall protection fence&lt;/td&gt;&lt;td&gt;m2&lt;/td&gt;&lt;td&gt;ROCKFALL PROTECTION FENCE&lt;/td&gt;&lt;td&gt;SQYD&lt;/td&gt;&lt;td&gt;0&lt;/td&gt;&lt;td&gt;3&lt;/td&gt;&lt;td&gt;N&lt;/td&gt;&lt;td&gt;3/12/2018&lt;/td&gt;&lt;td&gt;FLH GEOTECH - Do NOT Use&lt;/td&gt;&lt;/tr&gt;</v>
      </c>
      <c r="Q3917" s="106" t="str">
        <f>IF(PayItems[[#This Row],[Date Added / Modified]]&gt;0,TEXT(PayItems[[#This Row],[Date Added / Modified]],"m/d/yyy"),"")</f>
        <v>3/12/2018</v>
      </c>
    </row>
    <row r="3918" spans="1:17" x14ac:dyDescent="0.2">
      <c r="A3918" s="6" t="s">
        <v>4141</v>
      </c>
      <c r="B3918" s="6" t="s">
        <v>176</v>
      </c>
      <c r="C3918" s="6" t="s">
        <v>85</v>
      </c>
      <c r="D3918" s="6" t="s">
        <v>4142</v>
      </c>
      <c r="E3918" s="8" t="s">
        <v>85</v>
      </c>
      <c r="F3918" s="8">
        <v>0</v>
      </c>
      <c r="G3918" s="8">
        <v>3</v>
      </c>
      <c r="H3918" s="6" t="s">
        <v>344</v>
      </c>
      <c r="I3918" s="176" t="s">
        <v>11389</v>
      </c>
      <c r="J3918" s="176" t="s">
        <v>11389</v>
      </c>
      <c r="K3918" s="176" t="s">
        <v>11388</v>
      </c>
      <c r="L3918" s="8">
        <v>14</v>
      </c>
      <c r="M3918" s="116">
        <v>43171</v>
      </c>
      <c r="N3918" s="106" t="s">
        <v>11397</v>
      </c>
      <c r="O3918" s="106" t="s">
        <v>11398</v>
      </c>
      <c r="P391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&lt;tr&gt;&lt;td&gt;65105-0000&lt;/td&gt;&lt;td&gt;Temporary rockfall protection&lt;/td&gt;&lt;td&gt;LPSM&lt;/td&gt;&lt;td&gt;TEMPORARY ROCKFALL PROTECTION&lt;/td&gt;&lt;td&gt;LPSM&lt;/td&gt;&lt;td&gt;0&lt;/td&gt;&lt;td&gt;3&lt;/td&gt;&lt;td&gt;N&lt;/td&gt;&lt;td&gt;3/12/2018&lt;/td&gt;&lt;td&gt;FLH GEOTECH - Do NOT Use&lt;/td&gt;&lt;/tr&gt;</v>
      </c>
      <c r="Q3918" s="106" t="str">
        <f>IF(PayItems[[#This Row],[Date Added / Modified]]&gt;0,TEXT(PayItems[[#This Row],[Date Added / Modified]],"m/d/yyy"),"")</f>
        <v>3/12/2018</v>
      </c>
    </row>
    <row r="3919" spans="1:17" x14ac:dyDescent="0.2">
      <c r="A3919" s="106" t="s">
        <v>4143</v>
      </c>
      <c r="B3919" s="6" t="s">
        <v>4144</v>
      </c>
      <c r="C3919" s="6" t="s">
        <v>6</v>
      </c>
      <c r="D3919" s="6" t="s">
        <v>4145</v>
      </c>
      <c r="E3919" s="8" t="s">
        <v>59</v>
      </c>
      <c r="F3919" s="8">
        <v>0</v>
      </c>
      <c r="G3919" s="8">
        <v>3</v>
      </c>
      <c r="H3919" s="6" t="s">
        <v>344</v>
      </c>
      <c r="I3919" s="176" t="s">
        <v>11389</v>
      </c>
      <c r="J3919" s="176" t="s">
        <v>11389</v>
      </c>
      <c r="K3919" s="176" t="s">
        <v>11388</v>
      </c>
      <c r="L3919" s="8">
        <v>14</v>
      </c>
      <c r="M3919" s="116">
        <v>43171</v>
      </c>
      <c r="N3919" s="106" t="s">
        <v>11397</v>
      </c>
      <c r="O3919" s="106" t="s">
        <v>10980</v>
      </c>
      <c r="P391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&lt;tr&gt;&lt;td&gt;65106-1000&lt;/td&gt;&lt;td&gt;Rockfall protection, pin&lt;/td&gt;&lt;td&gt;Each&lt;/td&gt;&lt;td&gt;ROCKFALL PROTECTION, PIN&lt;/td&gt;&lt;td&gt;EACH&lt;/td&gt;&lt;td&gt;0&lt;/td&gt;&lt;td&gt;3&lt;/td&gt;&lt;td&gt;N&lt;/td&gt;&lt;td&gt;3/12/2018&lt;/td&gt;&lt;td&gt;FLH GEOTECH&lt;/td&gt;&lt;/tr&gt;</v>
      </c>
      <c r="Q3919" s="106" t="str">
        <f>IF(PayItems[[#This Row],[Date Added / Modified]]&gt;0,TEXT(PayItems[[#This Row],[Date Added / Modified]],"m/d/yyy"),"")</f>
        <v>3/12/2018</v>
      </c>
    </row>
    <row r="3920" spans="1:17" x14ac:dyDescent="0.2">
      <c r="A3920" s="106" t="s">
        <v>10974</v>
      </c>
      <c r="B3920" s="106" t="s">
        <v>10976</v>
      </c>
      <c r="C3920" s="88" t="s">
        <v>85</v>
      </c>
      <c r="D3920" s="106" t="s">
        <v>10978</v>
      </c>
      <c r="E3920" s="88" t="s">
        <v>85</v>
      </c>
      <c r="F3920" s="104">
        <v>0</v>
      </c>
      <c r="G3920" s="104">
        <v>3</v>
      </c>
      <c r="H3920" s="88" t="s">
        <v>344</v>
      </c>
      <c r="I3920" s="176" t="s">
        <v>11389</v>
      </c>
      <c r="J3920" s="176" t="s">
        <v>11389</v>
      </c>
      <c r="K3920" s="176" t="s">
        <v>11388</v>
      </c>
      <c r="L3920" s="104">
        <v>14</v>
      </c>
      <c r="M3920" s="116">
        <v>43171</v>
      </c>
      <c r="N3920" s="106" t="s">
        <v>11397</v>
      </c>
      <c r="O3920" s="106" t="s">
        <v>10980</v>
      </c>
      <c r="P3920"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&lt;tr&gt;&lt;td&gt;65120-1000&lt;/td&gt;&lt;td&gt;Repair draped rockfall protection, wire mesh&lt;/td&gt;&lt;td&gt;LPSM&lt;/td&gt;&lt;td&gt;REPAIR DRAPED ROCKFALL PROTECTION, WIRE MESH&lt;/td&gt;&lt;td&gt;LPSM&lt;/td&gt;&lt;td&gt;0&lt;/td&gt;&lt;td&gt;3&lt;/td&gt;&lt;td&gt;N&lt;/td&gt;&lt;td&gt;3/12/2018&lt;/td&gt;&lt;td&gt;FLH GEOTECH&lt;/td&gt;&lt;/tr&gt;</v>
      </c>
      <c r="Q3920" s="106" t="str">
        <f>IF(PayItems[[#This Row],[Date Added / Modified]]&gt;0,TEXT(PayItems[[#This Row],[Date Added / Modified]],"m/d/yyy"),"")</f>
        <v>3/12/2018</v>
      </c>
    </row>
    <row r="3921" spans="1:17" x14ac:dyDescent="0.2">
      <c r="A3921" s="106" t="s">
        <v>10975</v>
      </c>
      <c r="B3921" s="106" t="s">
        <v>10977</v>
      </c>
      <c r="C3921" s="88" t="s">
        <v>85</v>
      </c>
      <c r="D3921" s="106" t="s">
        <v>10979</v>
      </c>
      <c r="E3921" s="88" t="s">
        <v>85</v>
      </c>
      <c r="F3921" s="104">
        <v>0</v>
      </c>
      <c r="G3921" s="104">
        <v>3</v>
      </c>
      <c r="H3921" s="88" t="s">
        <v>344</v>
      </c>
      <c r="I3921" s="176" t="s">
        <v>11389</v>
      </c>
      <c r="J3921" s="176" t="s">
        <v>11389</v>
      </c>
      <c r="K3921" s="176" t="s">
        <v>11388</v>
      </c>
      <c r="L3921" s="104">
        <v>14</v>
      </c>
      <c r="M3921" s="116">
        <v>43171</v>
      </c>
      <c r="N3921" s="106" t="s">
        <v>11397</v>
      </c>
      <c r="O3921" s="106" t="s">
        <v>10980</v>
      </c>
      <c r="P3921"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&lt;tr&gt;&lt;td&gt;65120-2000&lt;/td&gt;&lt;td&gt;Repair draped rockfall protection, cable net&lt;/td&gt;&lt;td&gt;LPSM&lt;/td&gt;&lt;td&gt;REPAIR DRAPED ROCKFALL PROTECTION, CABLE NET&lt;/td&gt;&lt;td&gt;LPSM&lt;/td&gt;&lt;td&gt;0&lt;/td&gt;&lt;td&gt;3&lt;/td&gt;&lt;td&gt;N&lt;/td&gt;&lt;td&gt;3/12/2018&lt;/td&gt;&lt;td&gt;FLH GEOTECH&lt;/td&gt;&lt;/tr&gt;</v>
      </c>
      <c r="Q3921" s="106" t="str">
        <f>IF(PayItems[[#This Row],[Date Added / Modified]]&gt;0,TEXT(PayItems[[#This Row],[Date Added / Modified]],"m/d/yyy"),"")</f>
        <v>3/12/2018</v>
      </c>
    </row>
    <row r="3922" spans="1:17" x14ac:dyDescent="0.2">
      <c r="A3922" s="6" t="s">
        <v>8358</v>
      </c>
      <c r="B3922" s="6" t="s">
        <v>8359</v>
      </c>
      <c r="C3922" s="6" t="s">
        <v>110</v>
      </c>
      <c r="D3922" s="6" t="s">
        <v>8360</v>
      </c>
      <c r="E3922" s="8" t="s">
        <v>63</v>
      </c>
      <c r="F3922" s="8">
        <v>0</v>
      </c>
      <c r="G3922" s="8">
        <v>3</v>
      </c>
      <c r="H3922" s="6" t="s">
        <v>344</v>
      </c>
      <c r="I3922" s="176" t="s">
        <v>11389</v>
      </c>
      <c r="J3922" s="176" t="s">
        <v>11389</v>
      </c>
      <c r="K3922" s="176" t="s">
        <v>11388</v>
      </c>
      <c r="L3922" s="8">
        <v>14</v>
      </c>
      <c r="M3922" s="116"/>
      <c r="N3922" s="171"/>
      <c r="P392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&lt;tr&gt;&lt;td&gt;65201-3000&lt;/td&gt;&lt;td&gt;Remove existing rails and ties&lt;/td&gt;&lt;td&gt;m&lt;/td&gt;&lt;td&gt;REMOVE EXISTING RAILS AND TIES&lt;/td&gt;&lt;td&gt;LNFT&lt;/td&gt;&lt;td&gt;0&lt;/td&gt;&lt;td&gt;3&lt;/td&gt;&lt;td&gt;N&lt;/td&gt;&lt;td&gt; &lt;/td&gt;&lt;td&gt;&lt;/td&gt;&lt;/tr&gt;</v>
      </c>
      <c r="Q3922" s="106" t="str">
        <f>IF(PayItems[[#This Row],[Date Added / Modified]]&gt;0,TEXT(PayItems[[#This Row],[Date Added / Modified]],"m/d/yyy"),"")</f>
        <v/>
      </c>
    </row>
    <row r="3923" spans="1:17" x14ac:dyDescent="0.2">
      <c r="A3923" s="6" t="s">
        <v>8361</v>
      </c>
      <c r="B3923" s="6" t="s">
        <v>8362</v>
      </c>
      <c r="C3923" s="6" t="s">
        <v>113</v>
      </c>
      <c r="D3923" s="6" t="s">
        <v>8363</v>
      </c>
      <c r="E3923" s="8" t="s">
        <v>65</v>
      </c>
      <c r="F3923" s="8">
        <v>0</v>
      </c>
      <c r="G3923" s="8">
        <v>3</v>
      </c>
      <c r="H3923" s="6" t="s">
        <v>344</v>
      </c>
      <c r="I3923" s="176" t="s">
        <v>11389</v>
      </c>
      <c r="J3923" s="176" t="s">
        <v>11389</v>
      </c>
      <c r="K3923" s="176" t="s">
        <v>11388</v>
      </c>
      <c r="L3923" s="8">
        <v>14</v>
      </c>
      <c r="M3923" s="116"/>
      <c r="N3923" s="171"/>
      <c r="P392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&lt;tr&gt;&lt;td&gt;65202-3000&lt;/td&gt;&lt;td&gt;Remove existing railroad ballast and sub ballast&lt;/td&gt;&lt;td&gt;m3&lt;/td&gt;&lt;td&gt;REMOVE EXISTING RAILROAD BALLAST AND SUB BALLAST&lt;/td&gt;&lt;td&gt;CUYD&lt;/td&gt;&lt;td&gt;0&lt;/td&gt;&lt;td&gt;3&lt;/td&gt;&lt;td&gt;N&lt;/td&gt;&lt;td&gt; &lt;/td&gt;&lt;td&gt;&lt;/td&gt;&lt;/tr&gt;</v>
      </c>
      <c r="Q3923" s="106" t="str">
        <f>IF(PayItems[[#This Row],[Date Added / Modified]]&gt;0,TEXT(PayItems[[#This Row],[Date Added / Modified]],"m/d/yyy"),"")</f>
        <v/>
      </c>
    </row>
    <row r="3924" spans="1:17" x14ac:dyDescent="0.2">
      <c r="A3924" s="6" t="s">
        <v>8364</v>
      </c>
      <c r="B3924" s="6" t="s">
        <v>8365</v>
      </c>
      <c r="C3924" s="6" t="s">
        <v>113</v>
      </c>
      <c r="D3924" s="6" t="s">
        <v>8366</v>
      </c>
      <c r="E3924" s="8" t="s">
        <v>65</v>
      </c>
      <c r="F3924" s="8">
        <v>0</v>
      </c>
      <c r="G3924" s="8">
        <v>3</v>
      </c>
      <c r="H3924" s="6" t="s">
        <v>344</v>
      </c>
      <c r="I3924" s="176" t="s">
        <v>11389</v>
      </c>
      <c r="J3924" s="176" t="s">
        <v>11389</v>
      </c>
      <c r="K3924" s="176" t="s">
        <v>11388</v>
      </c>
      <c r="L3924" s="8">
        <v>14</v>
      </c>
      <c r="M3924" s="116"/>
      <c r="N3924" s="171"/>
      <c r="P392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&lt;tr&gt;&lt;td&gt;65210-1000&lt;/td&gt;&lt;td&gt;Place railroad ballast&lt;/td&gt;&lt;td&gt;m3&lt;/td&gt;&lt;td&gt;PLACE RAILROAD BALLAST&lt;/td&gt;&lt;td&gt;CUYD&lt;/td&gt;&lt;td&gt;0&lt;/td&gt;&lt;td&gt;3&lt;/td&gt;&lt;td&gt;N&lt;/td&gt;&lt;td&gt; &lt;/td&gt;&lt;td&gt;&lt;/td&gt;&lt;/tr&gt;</v>
      </c>
      <c r="Q3924" s="106" t="str">
        <f>IF(PayItems[[#This Row],[Date Added / Modified]]&gt;0,TEXT(PayItems[[#This Row],[Date Added / Modified]],"m/d/yyy"),"")</f>
        <v/>
      </c>
    </row>
    <row r="3925" spans="1:17" x14ac:dyDescent="0.2">
      <c r="A3925" s="6" t="s">
        <v>8367</v>
      </c>
      <c r="B3925" s="6" t="s">
        <v>8368</v>
      </c>
      <c r="C3925" s="6" t="s">
        <v>113</v>
      </c>
      <c r="D3925" s="6" t="s">
        <v>8369</v>
      </c>
      <c r="E3925" s="8" t="s">
        <v>65</v>
      </c>
      <c r="F3925" s="8">
        <v>0</v>
      </c>
      <c r="G3925" s="8">
        <v>3</v>
      </c>
      <c r="H3925" s="6" t="s">
        <v>344</v>
      </c>
      <c r="I3925" s="176" t="s">
        <v>11389</v>
      </c>
      <c r="J3925" s="176" t="s">
        <v>11389</v>
      </c>
      <c r="K3925" s="176" t="s">
        <v>11388</v>
      </c>
      <c r="L3925" s="8">
        <v>14</v>
      </c>
      <c r="M3925" s="116"/>
      <c r="N3925" s="171"/>
      <c r="P392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&lt;tr&gt;&lt;td&gt;65210-2000&lt;/td&gt;&lt;td&gt;Place railroad sub ballast&lt;/td&gt;&lt;td&gt;m3&lt;/td&gt;&lt;td&gt;PLACE RAILROAD SUB BALLAST&lt;/td&gt;&lt;td&gt;CUYD&lt;/td&gt;&lt;td&gt;0&lt;/td&gt;&lt;td&gt;3&lt;/td&gt;&lt;td&gt;N&lt;/td&gt;&lt;td&gt; &lt;/td&gt;&lt;td&gt;&lt;/td&gt;&lt;/tr&gt;</v>
      </c>
      <c r="Q3925" s="106" t="str">
        <f>IF(PayItems[[#This Row],[Date Added / Modified]]&gt;0,TEXT(PayItems[[#This Row],[Date Added / Modified]],"m/d/yyy"),"")</f>
        <v/>
      </c>
    </row>
    <row r="3926" spans="1:17" x14ac:dyDescent="0.2">
      <c r="A3926" s="6" t="s">
        <v>8370</v>
      </c>
      <c r="B3926" s="6" t="s">
        <v>8371</v>
      </c>
      <c r="C3926" s="6" t="s">
        <v>110</v>
      </c>
      <c r="D3926" s="6" t="s">
        <v>8372</v>
      </c>
      <c r="E3926" s="8" t="s">
        <v>63</v>
      </c>
      <c r="F3926" s="8">
        <v>0</v>
      </c>
      <c r="G3926" s="8">
        <v>3</v>
      </c>
      <c r="H3926" s="6" t="s">
        <v>344</v>
      </c>
      <c r="I3926" s="176" t="s">
        <v>11389</v>
      </c>
      <c r="J3926" s="176" t="s">
        <v>11389</v>
      </c>
      <c r="K3926" s="176" t="s">
        <v>11388</v>
      </c>
      <c r="L3926" s="8">
        <v>14</v>
      </c>
      <c r="M3926" s="116"/>
      <c r="N3926" s="171"/>
      <c r="P392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&lt;tr&gt;&lt;td&gt;65211-3000&lt;/td&gt;&lt;td&gt;Place railroad rails and ties&lt;/td&gt;&lt;td&gt;m&lt;/td&gt;&lt;td&gt;PLACE RAILROAD RAILS AND TIES&lt;/td&gt;&lt;td&gt;LNFT&lt;/td&gt;&lt;td&gt;0&lt;/td&gt;&lt;td&gt;3&lt;/td&gt;&lt;td&gt;N&lt;/td&gt;&lt;td&gt; &lt;/td&gt;&lt;td&gt;&lt;/td&gt;&lt;/tr&gt;</v>
      </c>
      <c r="Q3926" s="106" t="str">
        <f>IF(PayItems[[#This Row],[Date Added / Modified]]&gt;0,TEXT(PayItems[[#This Row],[Date Added / Modified]],"m/d/yyy"),"")</f>
        <v/>
      </c>
    </row>
    <row r="3927" spans="1:17" x14ac:dyDescent="0.2">
      <c r="A3927" s="106" t="s">
        <v>10837</v>
      </c>
      <c r="B3927" s="106" t="s">
        <v>10838</v>
      </c>
      <c r="C3927" s="106" t="s">
        <v>109</v>
      </c>
      <c r="D3927" s="106" t="s">
        <v>10842</v>
      </c>
      <c r="E3927" s="45" t="s">
        <v>62</v>
      </c>
      <c r="F3927" s="45">
        <v>0</v>
      </c>
      <c r="G3927" s="45">
        <v>3</v>
      </c>
      <c r="H3927" s="106" t="s">
        <v>344</v>
      </c>
      <c r="I3927" s="176" t="s">
        <v>11389</v>
      </c>
      <c r="J3927" s="176" t="s">
        <v>11389</v>
      </c>
      <c r="K3927" s="176" t="s">
        <v>11388</v>
      </c>
      <c r="L3927" s="45">
        <v>14</v>
      </c>
      <c r="M3927" s="116">
        <v>42583</v>
      </c>
      <c r="N3927" s="106" t="s">
        <v>9977</v>
      </c>
      <c r="O3927" s="106"/>
      <c r="P3927"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&lt;tr&gt;&lt;td&gt;65212-1000&lt;/td&gt;&lt;td&gt;Place railroad precast concrete railroad crossing panel&lt;/td&gt;&lt;td&gt;m2&lt;/td&gt;&lt;td&gt;PLACE RAILROAD PRECAST CONCRETE RAILROAD CROSSING PANEL&lt;/td&gt;&lt;td&gt;SQYD&lt;/td&gt;&lt;td&gt;0&lt;/td&gt;&lt;td&gt;3&lt;/td&gt;&lt;td&gt;N&lt;/td&gt;&lt;td&gt;8/1/2016&lt;/td&gt;&lt;td&gt;&lt;/td&gt;&lt;/tr&gt;</v>
      </c>
      <c r="Q3927" s="106" t="str">
        <f>IF(PayItems[[#This Row],[Date Added / Modified]]&gt;0,TEXT(PayItems[[#This Row],[Date Added / Modified]],"m/d/yyy"),"")</f>
        <v>8/1/2016</v>
      </c>
    </row>
    <row r="3928" spans="1:17" x14ac:dyDescent="0.2">
      <c r="A3928" s="6" t="s">
        <v>8373</v>
      </c>
      <c r="B3928" s="6" t="s">
        <v>8374</v>
      </c>
      <c r="C3928" s="6" t="s">
        <v>110</v>
      </c>
      <c r="D3928" s="6" t="s">
        <v>8375</v>
      </c>
      <c r="E3928" s="8" t="s">
        <v>63</v>
      </c>
      <c r="F3928" s="8">
        <v>0</v>
      </c>
      <c r="G3928" s="8">
        <v>3</v>
      </c>
      <c r="H3928" s="6" t="s">
        <v>344</v>
      </c>
      <c r="I3928" s="176" t="s">
        <v>11389</v>
      </c>
      <c r="J3928" s="176" t="s">
        <v>11389</v>
      </c>
      <c r="K3928" s="176" t="s">
        <v>11388</v>
      </c>
      <c r="L3928" s="8">
        <v>14</v>
      </c>
      <c r="M3928" s="116"/>
      <c r="N3928" s="171"/>
      <c r="P392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&lt;tr&gt;&lt;td&gt;65215-3000&lt;/td&gt;&lt;td&gt;Reset railroad rails and ties&lt;/td&gt;&lt;td&gt;m&lt;/td&gt;&lt;td&gt;RESET RAILROAD RAILS AND TIES&lt;/td&gt;&lt;td&gt;LNFT&lt;/td&gt;&lt;td&gt;0&lt;/td&gt;&lt;td&gt;3&lt;/td&gt;&lt;td&gt;N&lt;/td&gt;&lt;td&gt; &lt;/td&gt;&lt;td&gt;&lt;/td&gt;&lt;/tr&gt;</v>
      </c>
      <c r="Q3928" s="106" t="str">
        <f>IF(PayItems[[#This Row],[Date Added / Modified]]&gt;0,TEXT(PayItems[[#This Row],[Date Added / Modified]],"m/d/yyy"),"")</f>
        <v/>
      </c>
    </row>
    <row r="3929" spans="1:17" x14ac:dyDescent="0.2">
      <c r="A3929" s="6" t="s">
        <v>8376</v>
      </c>
      <c r="B3929" s="6" t="s">
        <v>8377</v>
      </c>
      <c r="C3929" s="6" t="s">
        <v>113</v>
      </c>
      <c r="D3929" s="6" t="s">
        <v>8378</v>
      </c>
      <c r="E3929" s="8" t="s">
        <v>65</v>
      </c>
      <c r="F3929" s="8">
        <v>0</v>
      </c>
      <c r="G3929" s="8">
        <v>3</v>
      </c>
      <c r="H3929" s="6" t="s">
        <v>344</v>
      </c>
      <c r="I3929" s="176" t="s">
        <v>11389</v>
      </c>
      <c r="J3929" s="176" t="s">
        <v>11389</v>
      </c>
      <c r="K3929" s="176" t="s">
        <v>11388</v>
      </c>
      <c r="L3929" s="8">
        <v>14</v>
      </c>
      <c r="M3929" s="116"/>
      <c r="N3929" s="171"/>
      <c r="P392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&lt;tr&gt;&lt;td&gt;65216-1000&lt;/td&gt;&lt;td&gt;Remove and reset railroad ballast and sub ballast&lt;/td&gt;&lt;td&gt;m3&lt;/td&gt;&lt;td&gt;REMOVE AND RESET RAILROAD BALLAST AND SUB BALLAST&lt;/td&gt;&lt;td&gt;CUYD&lt;/td&gt;&lt;td&gt;0&lt;/td&gt;&lt;td&gt;3&lt;/td&gt;&lt;td&gt;N&lt;/td&gt;&lt;td&gt; &lt;/td&gt;&lt;td&gt;&lt;/td&gt;&lt;/tr&gt;</v>
      </c>
      <c r="Q3929" s="106" t="str">
        <f>IF(PayItems[[#This Row],[Date Added / Modified]]&gt;0,TEXT(PayItems[[#This Row],[Date Added / Modified]],"m/d/yyy"),"")</f>
        <v/>
      </c>
    </row>
    <row r="3930" spans="1:17" x14ac:dyDescent="0.2">
      <c r="A3930" s="6" t="s">
        <v>8379</v>
      </c>
      <c r="B3930" s="6" t="s">
        <v>8380</v>
      </c>
      <c r="C3930" s="6" t="s">
        <v>110</v>
      </c>
      <c r="D3930" s="6" t="s">
        <v>8381</v>
      </c>
      <c r="E3930" s="8" t="s">
        <v>63</v>
      </c>
      <c r="F3930" s="8">
        <v>0</v>
      </c>
      <c r="G3930" s="8">
        <v>3</v>
      </c>
      <c r="H3930" s="6" t="s">
        <v>344</v>
      </c>
      <c r="I3930" s="176" t="s">
        <v>11389</v>
      </c>
      <c r="J3930" s="176" t="s">
        <v>11389</v>
      </c>
      <c r="K3930" s="176" t="s">
        <v>11388</v>
      </c>
      <c r="L3930" s="8">
        <v>14</v>
      </c>
      <c r="M3930" s="116"/>
      <c r="N3930" s="171"/>
      <c r="P393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&lt;tr&gt;&lt;td&gt;65220-1000&lt;/td&gt;&lt;td&gt;Place bridge timbers, guardrails, and approach ties&lt;/td&gt;&lt;td&gt;m&lt;/td&gt;&lt;td&gt;PLACE BRIDGE TIMBERS, GUARDRAILS, AND APPROACH TIES&lt;/td&gt;&lt;td&gt;LNFT&lt;/td&gt;&lt;td&gt;0&lt;/td&gt;&lt;td&gt;3&lt;/td&gt;&lt;td&gt;N&lt;/td&gt;&lt;td&gt; &lt;/td&gt;&lt;td&gt;&lt;/td&gt;&lt;/tr&gt;</v>
      </c>
      <c r="Q3930" s="106" t="str">
        <f>IF(PayItems[[#This Row],[Date Added / Modified]]&gt;0,TEXT(PayItems[[#This Row],[Date Added / Modified]],"m/d/yyy"),"")</f>
        <v/>
      </c>
    </row>
    <row r="3931" spans="1:17" x14ac:dyDescent="0.2">
      <c r="A3931" s="106" t="s">
        <v>10981</v>
      </c>
      <c r="B3931" s="106" t="s">
        <v>10967</v>
      </c>
      <c r="C3931" s="106" t="s">
        <v>109</v>
      </c>
      <c r="D3931" s="106" t="s">
        <v>10983</v>
      </c>
      <c r="E3931" s="45" t="s">
        <v>62</v>
      </c>
      <c r="F3931" s="104">
        <v>0</v>
      </c>
      <c r="G3931" s="104">
        <v>3</v>
      </c>
      <c r="H3931" s="88" t="s">
        <v>344</v>
      </c>
      <c r="I3931" s="176" t="s">
        <v>11389</v>
      </c>
      <c r="J3931" s="176" t="s">
        <v>11389</v>
      </c>
      <c r="K3931" s="176" t="s">
        <v>11388</v>
      </c>
      <c r="L3931" s="104">
        <v>14</v>
      </c>
      <c r="M3931" s="116">
        <v>43171</v>
      </c>
      <c r="N3931" s="106" t="s">
        <v>11397</v>
      </c>
      <c r="O3931" s="106" t="s">
        <v>10980</v>
      </c>
      <c r="P3931"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&lt;tr&gt;&lt;td&gt;65301-0000&lt;/td&gt;&lt;td&gt;Midslope rockfall attenuator&lt;/td&gt;&lt;td&gt;m2&lt;/td&gt;&lt;td&gt;MIDSLOPE ROCKFALL ATTENUATOR&lt;/td&gt;&lt;td&gt;SQYD&lt;/td&gt;&lt;td&gt;0&lt;/td&gt;&lt;td&gt;3&lt;/td&gt;&lt;td&gt;N&lt;/td&gt;&lt;td&gt;3/12/2018&lt;/td&gt;&lt;td&gt;FLH GEOTECH&lt;/td&gt;&lt;/tr&gt;</v>
      </c>
      <c r="Q3931" s="106" t="str">
        <f>IF(PayItems[[#This Row],[Date Added / Modified]]&gt;0,TEXT(PayItems[[#This Row],[Date Added / Modified]],"m/d/yyy"),"")</f>
        <v>3/12/2018</v>
      </c>
    </row>
    <row r="3932" spans="1:17" x14ac:dyDescent="0.2">
      <c r="A3932" s="106" t="s">
        <v>10982</v>
      </c>
      <c r="B3932" s="106" t="s">
        <v>10968</v>
      </c>
      <c r="C3932" s="106" t="s">
        <v>85</v>
      </c>
      <c r="D3932" s="106" t="s">
        <v>10984</v>
      </c>
      <c r="E3932" s="45" t="s">
        <v>85</v>
      </c>
      <c r="F3932" s="104">
        <v>0</v>
      </c>
      <c r="G3932" s="104">
        <v>3</v>
      </c>
      <c r="H3932" s="88" t="s">
        <v>344</v>
      </c>
      <c r="I3932" s="176" t="s">
        <v>11389</v>
      </c>
      <c r="J3932" s="176" t="s">
        <v>11389</v>
      </c>
      <c r="K3932" s="176" t="s">
        <v>11388</v>
      </c>
      <c r="L3932" s="104">
        <v>14</v>
      </c>
      <c r="M3932" s="116">
        <v>43171</v>
      </c>
      <c r="N3932" s="106" t="s">
        <v>11397</v>
      </c>
      <c r="O3932" s="106" t="s">
        <v>10980</v>
      </c>
      <c r="P3932"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&lt;tr&gt;&lt;td&gt;65305-0000&lt;/td&gt;&lt;td&gt;Repair midslope rockfall attenuator&lt;/td&gt;&lt;td&gt;LPSM&lt;/td&gt;&lt;td&gt;REPAIR MIDSLOPE ROCKFALL ATTENUATOR&lt;/td&gt;&lt;td&gt;LPSM&lt;/td&gt;&lt;td&gt;0&lt;/td&gt;&lt;td&gt;3&lt;/td&gt;&lt;td&gt;N&lt;/td&gt;&lt;td&gt;3/12/2018&lt;/td&gt;&lt;td&gt;FLH GEOTECH&lt;/td&gt;&lt;/tr&gt;</v>
      </c>
      <c r="Q3932" s="106" t="str">
        <f>IF(PayItems[[#This Row],[Date Added / Modified]]&gt;0,TEXT(PayItems[[#This Row],[Date Added / Modified]],"m/d/yyy"),"")</f>
        <v>3/12/2018</v>
      </c>
    </row>
    <row r="3933" spans="1:17" s="88" customFormat="1" x14ac:dyDescent="0.2">
      <c r="A3933" s="106" t="s">
        <v>10986</v>
      </c>
      <c r="B3933" s="106" t="s">
        <v>10985</v>
      </c>
      <c r="C3933" s="88" t="s">
        <v>110</v>
      </c>
      <c r="D3933" s="106" t="s">
        <v>10987</v>
      </c>
      <c r="E3933" s="45" t="s">
        <v>63</v>
      </c>
      <c r="F3933" s="104">
        <v>0</v>
      </c>
      <c r="G3933" s="104">
        <v>3</v>
      </c>
      <c r="H3933" s="88" t="s">
        <v>344</v>
      </c>
      <c r="I3933" s="176" t="s">
        <v>11389</v>
      </c>
      <c r="J3933" s="176" t="s">
        <v>11389</v>
      </c>
      <c r="K3933" s="176" t="s">
        <v>11388</v>
      </c>
      <c r="L3933" s="104">
        <v>14</v>
      </c>
      <c r="M3933" s="116">
        <v>43171</v>
      </c>
      <c r="N3933" s="106" t="s">
        <v>11397</v>
      </c>
      <c r="O3933" s="106" t="s">
        <v>10980</v>
      </c>
      <c r="P3933"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&lt;tr&gt;&lt;td&gt;65401-1000&lt;/td&gt;&lt;td&gt;Roadside rockfall protection, fence&lt;/td&gt;&lt;td&gt;m&lt;/td&gt;&lt;td&gt;ROADSIDE ROCKFALL PROTECTION, FENCE&lt;/td&gt;&lt;td&gt;LNFT&lt;/td&gt;&lt;td&gt;0&lt;/td&gt;&lt;td&gt;3&lt;/td&gt;&lt;td&gt;N&lt;/td&gt;&lt;td&gt;3/12/2018&lt;/td&gt;&lt;td&gt;FLH GEOTECH&lt;/td&gt;&lt;/tr&gt;</v>
      </c>
      <c r="Q3933" s="106" t="str">
        <f>IF(PayItems[[#This Row],[Date Added / Modified]]&gt;0,TEXT(PayItems[[#This Row],[Date Added / Modified]],"m/d/yyy"),"")</f>
        <v>3/12/2018</v>
      </c>
    </row>
    <row r="3934" spans="1:17" x14ac:dyDescent="0.2">
      <c r="A3934" s="106" t="s">
        <v>10988</v>
      </c>
      <c r="B3934" s="106" t="s">
        <v>10989</v>
      </c>
      <c r="C3934" s="106" t="s">
        <v>113</v>
      </c>
      <c r="D3934" s="106" t="s">
        <v>10990</v>
      </c>
      <c r="E3934" s="104" t="s">
        <v>65</v>
      </c>
      <c r="F3934" s="104">
        <v>0</v>
      </c>
      <c r="G3934" s="104">
        <v>3</v>
      </c>
      <c r="H3934" s="88" t="s">
        <v>344</v>
      </c>
      <c r="I3934" s="176" t="s">
        <v>11389</v>
      </c>
      <c r="J3934" s="176" t="s">
        <v>11389</v>
      </c>
      <c r="K3934" s="176" t="s">
        <v>11388</v>
      </c>
      <c r="L3934" s="104">
        <v>14</v>
      </c>
      <c r="M3934" s="116">
        <v>43171</v>
      </c>
      <c r="N3934" s="106" t="s">
        <v>11397</v>
      </c>
      <c r="O3934" s="106" t="s">
        <v>10980</v>
      </c>
      <c r="P3934"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&lt;tr&gt;&lt;td&gt;65402-1000&lt;/td&gt;&lt;td&gt;Roadside rockfall protection, gabion barrier&lt;/td&gt;&lt;td&gt;m3&lt;/td&gt;&lt;td&gt;ROADSIDE ROCKFALL PROTECTION, GABION BARRIER&lt;/td&gt;&lt;td&gt;CUYD&lt;/td&gt;&lt;td&gt;0&lt;/td&gt;&lt;td&gt;3&lt;/td&gt;&lt;td&gt;N&lt;/td&gt;&lt;td&gt;3/12/2018&lt;/td&gt;&lt;td&gt;FLH GEOTECH&lt;/td&gt;&lt;/tr&gt;</v>
      </c>
      <c r="Q3934" s="106" t="str">
        <f>IF(PayItems[[#This Row],[Date Added / Modified]]&gt;0,TEXT(PayItems[[#This Row],[Date Added / Modified]],"m/d/yyy"),"")</f>
        <v>3/12/2018</v>
      </c>
    </row>
    <row r="3935" spans="1:17" x14ac:dyDescent="0.2">
      <c r="A3935" s="106" t="s">
        <v>10991</v>
      </c>
      <c r="B3935" s="106" t="s">
        <v>10992</v>
      </c>
      <c r="C3935" s="106" t="s">
        <v>109</v>
      </c>
      <c r="D3935" s="106" t="s">
        <v>10993</v>
      </c>
      <c r="E3935" s="45" t="s">
        <v>62</v>
      </c>
      <c r="F3935" s="104">
        <v>0</v>
      </c>
      <c r="G3935" s="104">
        <v>3</v>
      </c>
      <c r="H3935" s="88" t="s">
        <v>344</v>
      </c>
      <c r="I3935" s="176" t="s">
        <v>11389</v>
      </c>
      <c r="J3935" s="176" t="s">
        <v>11389</v>
      </c>
      <c r="K3935" s="176" t="s">
        <v>11388</v>
      </c>
      <c r="L3935" s="104">
        <v>14</v>
      </c>
      <c r="M3935" s="116">
        <v>43171</v>
      </c>
      <c r="N3935" s="106" t="s">
        <v>11397</v>
      </c>
      <c r="O3935" s="106" t="s">
        <v>10980</v>
      </c>
      <c r="P3935"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&lt;tr&gt;&lt;td&gt;65501-0000&lt;/td&gt;&lt;td&gt;Anchored wired mesh system&lt;/td&gt;&lt;td&gt;m2&lt;/td&gt;&lt;td&gt;ANCHORED WIRED MESH SYSTEM&lt;/td&gt;&lt;td&gt;SQYD&lt;/td&gt;&lt;td&gt;0&lt;/td&gt;&lt;td&gt;3&lt;/td&gt;&lt;td&gt;N&lt;/td&gt;&lt;td&gt;3/12/2018&lt;/td&gt;&lt;td&gt;FLH GEOTECH&lt;/td&gt;&lt;/tr&gt;</v>
      </c>
      <c r="Q3935" s="106" t="str">
        <f>IF(PayItems[[#This Row],[Date Added / Modified]]&gt;0,TEXT(PayItems[[#This Row],[Date Added / Modified]],"m/d/yyy"),"")</f>
        <v>3/12/2018</v>
      </c>
    </row>
    <row r="3936" spans="1:17" x14ac:dyDescent="0.2">
      <c r="A3936" s="106" t="s">
        <v>11391</v>
      </c>
      <c r="B3936" s="178" t="s">
        <v>11390</v>
      </c>
      <c r="C3936" s="178" t="s">
        <v>6</v>
      </c>
      <c r="D3936" s="178" t="s">
        <v>11392</v>
      </c>
      <c r="E3936" s="103" t="s">
        <v>59</v>
      </c>
      <c r="F3936" s="172">
        <v>0</v>
      </c>
      <c r="G3936" s="172">
        <v>3</v>
      </c>
      <c r="H3936" s="106" t="s">
        <v>344</v>
      </c>
      <c r="I3936" s="177" t="s">
        <v>11389</v>
      </c>
      <c r="J3936" s="177" t="s">
        <v>11389</v>
      </c>
      <c r="K3936" s="177" t="s">
        <v>11388</v>
      </c>
      <c r="L3936" s="172">
        <v>14</v>
      </c>
      <c r="M3936" s="116">
        <v>44725</v>
      </c>
      <c r="N3936" s="106" t="s">
        <v>9971</v>
      </c>
      <c r="O3936" s="106"/>
      <c r="P3936"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&lt;tr&gt;&lt;td&gt;65502-0000&lt;/td&gt;&lt;td&gt;Additional Anchor Nail&lt;/td&gt;&lt;td&gt;Each&lt;/td&gt;&lt;td&gt;ADDITIONAL ANCHOR NAIL&lt;/td&gt;&lt;td&gt;EACH&lt;/td&gt;&lt;td&gt;0&lt;/td&gt;&lt;td&gt;3&lt;/td&gt;&lt;td&gt;N&lt;/td&gt;&lt;td&gt;6/13/2022&lt;/td&gt;&lt;td&gt;&lt;/td&gt;&lt;/tr&gt;</v>
      </c>
      <c r="Q3936" s="173" t="str">
        <f>IF(PayItems[[#This Row],[Date Added / Modified]]&gt;0,TEXT(PayItems[[#This Row],[Date Added / Modified]],"m/d/yyy"),"")</f>
        <v>6/13/2022</v>
      </c>
    </row>
    <row r="3937" spans="1:17" x14ac:dyDescent="0.2">
      <c r="A3937" s="106" t="s">
        <v>10996</v>
      </c>
      <c r="B3937" s="106" t="s">
        <v>10994</v>
      </c>
      <c r="C3937" s="106" t="s">
        <v>110</v>
      </c>
      <c r="D3937" s="106" t="s">
        <v>10995</v>
      </c>
      <c r="E3937" s="45" t="s">
        <v>63</v>
      </c>
      <c r="F3937" s="104">
        <v>0</v>
      </c>
      <c r="G3937" s="104">
        <v>3</v>
      </c>
      <c r="H3937" s="88" t="s">
        <v>344</v>
      </c>
      <c r="I3937" s="176" t="s">
        <v>11389</v>
      </c>
      <c r="J3937" s="176" t="s">
        <v>11389</v>
      </c>
      <c r="K3937" s="176" t="s">
        <v>11388</v>
      </c>
      <c r="L3937" s="104">
        <v>14</v>
      </c>
      <c r="M3937" s="116">
        <v>43171</v>
      </c>
      <c r="N3937" s="106" t="s">
        <v>11397</v>
      </c>
      <c r="O3937" s="106" t="s">
        <v>10980</v>
      </c>
      <c r="P3937"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&lt;tr&gt;&lt;td&gt;65601-0000&lt;/td&gt;&lt;td&gt;Temporary roadway rockfall protection&lt;/td&gt;&lt;td&gt;m&lt;/td&gt;&lt;td&gt;TEMPORARY ROADWAY ROCKFALL PROTECTION&lt;/td&gt;&lt;td&gt;LNFT&lt;/td&gt;&lt;td&gt;0&lt;/td&gt;&lt;td&gt;3&lt;/td&gt;&lt;td&gt;N&lt;/td&gt;&lt;td&gt;3/12/2018&lt;/td&gt;&lt;td&gt;FLH GEOTECH&lt;/td&gt;&lt;/tr&gt;</v>
      </c>
      <c r="Q3937" s="106" t="str">
        <f>IF(PayItems[[#This Row],[Date Added / Modified]]&gt;0,TEXT(PayItems[[#This Row],[Date Added / Modified]],"m/d/yyy"),"")</f>
        <v>3/12/2018</v>
      </c>
    </row>
    <row r="3938" spans="1:17" x14ac:dyDescent="0.2">
      <c r="A3938" s="106" t="s">
        <v>10997</v>
      </c>
      <c r="B3938" s="106" t="s">
        <v>10994</v>
      </c>
      <c r="C3938" s="106" t="s">
        <v>85</v>
      </c>
      <c r="D3938" s="106" t="s">
        <v>10995</v>
      </c>
      <c r="E3938" s="45" t="s">
        <v>85</v>
      </c>
      <c r="F3938" s="104">
        <v>0</v>
      </c>
      <c r="G3938" s="104">
        <v>3</v>
      </c>
      <c r="H3938" s="88" t="s">
        <v>344</v>
      </c>
      <c r="I3938" s="176" t="s">
        <v>11389</v>
      </c>
      <c r="J3938" s="176" t="s">
        <v>11389</v>
      </c>
      <c r="K3938" s="176" t="s">
        <v>11388</v>
      </c>
      <c r="L3938" s="104">
        <v>14</v>
      </c>
      <c r="M3938" s="116">
        <v>43171</v>
      </c>
      <c r="N3938" s="106" t="s">
        <v>11397</v>
      </c>
      <c r="O3938" s="106" t="s">
        <v>10980</v>
      </c>
      <c r="P3938"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&lt;tr&gt;&lt;td&gt;65602-0000&lt;/td&gt;&lt;td&gt;Temporary roadway rockfall protection&lt;/td&gt;&lt;td&gt;LPSM&lt;/td&gt;&lt;td&gt;TEMPORARY ROADWAY ROCKFALL PROTECTION&lt;/td&gt;&lt;td&gt;LPSM&lt;/td&gt;&lt;td&gt;0&lt;/td&gt;&lt;td&gt;3&lt;/td&gt;&lt;td&gt;N&lt;/td&gt;&lt;td&gt;3/12/2018&lt;/td&gt;&lt;td&gt;FLH GEOTECH&lt;/td&gt;&lt;/tr&gt;</v>
      </c>
      <c r="Q3938" s="106" t="str">
        <f>IF(PayItems[[#This Row],[Date Added / Modified]]&gt;0,TEXT(PayItems[[#This Row],[Date Added / Modified]],"m/d/yyy"),"")</f>
        <v>3/12/2018</v>
      </c>
    </row>
    <row r="3939" spans="1:17" x14ac:dyDescent="0.2">
      <c r="A3939" s="6" t="s">
        <v>8382</v>
      </c>
      <c r="B3939" s="6" t="s">
        <v>8383</v>
      </c>
      <c r="C3939" s="6" t="s">
        <v>85</v>
      </c>
      <c r="D3939" s="6" t="s">
        <v>8384</v>
      </c>
      <c r="E3939" s="6" t="s">
        <v>85</v>
      </c>
      <c r="F3939" s="8">
        <v>0</v>
      </c>
      <c r="G3939" s="8">
        <v>3</v>
      </c>
      <c r="H3939" s="6" t="s">
        <v>8385</v>
      </c>
      <c r="I3939" s="176" t="s">
        <v>11389</v>
      </c>
      <c r="J3939" s="176" t="s">
        <v>11389</v>
      </c>
      <c r="K3939" s="176" t="s">
        <v>11388</v>
      </c>
      <c r="L3939" s="8">
        <v>14</v>
      </c>
      <c r="M3939" s="116"/>
      <c r="P393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&lt;tr&gt;&lt;td&gt;66601-0000&lt;/td&gt;&lt;td&gt;Contract modification work&lt;/td&gt;&lt;td&gt;LPSM&lt;/td&gt;&lt;td&gt;CONTRACT MODIFICATION WORK&lt;/td&gt;&lt;td&gt;LPSM&lt;/td&gt;&lt;td&gt;0&lt;/td&gt;&lt;td&gt;3&lt;/td&gt;&lt;td&gt;CM&lt;/td&gt;&lt;td&gt; &lt;/td&gt;&lt;td&gt;&lt;/td&gt;&lt;/tr&gt;</v>
      </c>
      <c r="Q3939" s="106" t="str">
        <f>IF(PayItems[[#This Row],[Date Added / Modified]]&gt;0,TEXT(PayItems[[#This Row],[Date Added / Modified]],"m/d/yyy"),"")</f>
        <v/>
      </c>
    </row>
    <row r="3940" spans="1:17" x14ac:dyDescent="0.2">
      <c r="A3940" s="6" t="s">
        <v>8386</v>
      </c>
      <c r="B3940" s="6" t="s">
        <v>8383</v>
      </c>
      <c r="C3940" s="6" t="s">
        <v>5209</v>
      </c>
      <c r="D3940" s="6" t="s">
        <v>8384</v>
      </c>
      <c r="E3940" s="6" t="s">
        <v>5209</v>
      </c>
      <c r="F3940" s="8">
        <v>0</v>
      </c>
      <c r="G3940" s="8">
        <v>3</v>
      </c>
      <c r="H3940" s="6" t="s">
        <v>8385</v>
      </c>
      <c r="I3940" s="176" t="s">
        <v>11389</v>
      </c>
      <c r="J3940" s="176" t="s">
        <v>11388</v>
      </c>
      <c r="K3940" s="176" t="s">
        <v>11388</v>
      </c>
      <c r="L3940" s="8">
        <v>14</v>
      </c>
      <c r="M3940" s="116"/>
      <c r="P394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&lt;tr&gt;&lt;td&gt;66602-0000&lt;/td&gt;&lt;td&gt;Contract modification work&lt;/td&gt;&lt;td&gt;CTSM&lt;/td&gt;&lt;td&gt;CONTRACT MODIFICATION WORK&lt;/td&gt;&lt;td&gt;CTSM&lt;/td&gt;&lt;td&gt;0&lt;/td&gt;&lt;td&gt;3&lt;/td&gt;&lt;td&gt;CM&lt;/td&gt;&lt;td&gt; &lt;/td&gt;&lt;td&gt;&lt;/td&gt;&lt;/tr&gt;</v>
      </c>
      <c r="Q3940" s="106" t="str">
        <f>IF(PayItems[[#This Row],[Date Added / Modified]]&gt;0,TEXT(PayItems[[#This Row],[Date Added / Modified]],"m/d/yyy"),"")</f>
        <v/>
      </c>
    </row>
    <row r="3941" spans="1:17" x14ac:dyDescent="0.2">
      <c r="A3941" s="6" t="s">
        <v>8387</v>
      </c>
      <c r="B3941" s="6" t="s">
        <v>8383</v>
      </c>
      <c r="C3941" s="6" t="s">
        <v>6</v>
      </c>
      <c r="D3941" s="6" t="s">
        <v>8384</v>
      </c>
      <c r="E3941" s="6" t="s">
        <v>59</v>
      </c>
      <c r="F3941" s="8">
        <v>0</v>
      </c>
      <c r="G3941" s="8">
        <v>3</v>
      </c>
      <c r="H3941" s="6" t="s">
        <v>8385</v>
      </c>
      <c r="I3941" s="176" t="s">
        <v>11389</v>
      </c>
      <c r="J3941" s="176" t="s">
        <v>11389</v>
      </c>
      <c r="K3941" s="176" t="s">
        <v>11388</v>
      </c>
      <c r="L3941" s="8">
        <v>14</v>
      </c>
      <c r="M3941" s="116"/>
      <c r="P394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&lt;tr&gt;&lt;td&gt;66603-0000&lt;/td&gt;&lt;td&gt;Contract modification work&lt;/td&gt;&lt;td&gt;Each&lt;/td&gt;&lt;td&gt;CONTRACT MODIFICATION WORK&lt;/td&gt;&lt;td&gt;EACH&lt;/td&gt;&lt;td&gt;0&lt;/td&gt;&lt;td&gt;3&lt;/td&gt;&lt;td&gt;CM&lt;/td&gt;&lt;td&gt; &lt;/td&gt;&lt;td&gt;&lt;/td&gt;&lt;/tr&gt;</v>
      </c>
      <c r="Q3941" s="106" t="str">
        <f>IF(PayItems[[#This Row],[Date Added / Modified]]&gt;0,TEXT(PayItems[[#This Row],[Date Added / Modified]],"m/d/yyy"),"")</f>
        <v/>
      </c>
    </row>
    <row r="3942" spans="1:17" x14ac:dyDescent="0.2">
      <c r="A3942" s="6" t="s">
        <v>8388</v>
      </c>
      <c r="B3942" s="6" t="s">
        <v>8383</v>
      </c>
      <c r="C3942" s="6" t="s">
        <v>107</v>
      </c>
      <c r="D3942" s="6" t="s">
        <v>8384</v>
      </c>
      <c r="E3942" s="6" t="s">
        <v>60</v>
      </c>
      <c r="F3942" s="8">
        <v>0</v>
      </c>
      <c r="G3942" s="8">
        <v>3</v>
      </c>
      <c r="H3942" s="6" t="s">
        <v>8385</v>
      </c>
      <c r="I3942" s="176" t="s">
        <v>11389</v>
      </c>
      <c r="J3942" s="176" t="s">
        <v>11389</v>
      </c>
      <c r="K3942" s="176" t="s">
        <v>11388</v>
      </c>
      <c r="L3942" s="8">
        <v>14</v>
      </c>
      <c r="M3942" s="116"/>
      <c r="P394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&lt;tr&gt;&lt;td&gt;66604-0000&lt;/td&gt;&lt;td&gt;Contract modification work&lt;/td&gt;&lt;td&gt;Hour&lt;/td&gt;&lt;td&gt;CONTRACT MODIFICATION WORK&lt;/td&gt;&lt;td&gt;HOUR&lt;/td&gt;&lt;td&gt;0&lt;/td&gt;&lt;td&gt;3&lt;/td&gt;&lt;td&gt;CM&lt;/td&gt;&lt;td&gt; &lt;/td&gt;&lt;td&gt;&lt;/td&gt;&lt;/tr&gt;</v>
      </c>
      <c r="Q3942" s="106" t="str">
        <f>IF(PayItems[[#This Row],[Date Added / Modified]]&gt;0,TEXT(PayItems[[#This Row],[Date Added / Modified]],"m/d/yyy"),"")</f>
        <v/>
      </c>
    </row>
    <row r="3943" spans="1:17" x14ac:dyDescent="0.2">
      <c r="A3943" s="6" t="s">
        <v>8389</v>
      </c>
      <c r="B3943" s="6" t="s">
        <v>8383</v>
      </c>
      <c r="C3943" s="6" t="s">
        <v>110</v>
      </c>
      <c r="D3943" s="6" t="s">
        <v>8384</v>
      </c>
      <c r="E3943" s="6" t="s">
        <v>63</v>
      </c>
      <c r="F3943" s="8">
        <v>0</v>
      </c>
      <c r="G3943" s="8">
        <v>3</v>
      </c>
      <c r="H3943" s="6" t="s">
        <v>8385</v>
      </c>
      <c r="I3943" s="176" t="s">
        <v>11389</v>
      </c>
      <c r="J3943" s="176" t="s">
        <v>11389</v>
      </c>
      <c r="K3943" s="176" t="s">
        <v>11388</v>
      </c>
      <c r="L3943" s="8">
        <v>14</v>
      </c>
      <c r="M3943" s="116"/>
      <c r="P394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&lt;tr&gt;&lt;td&gt;66605-0000&lt;/td&gt;&lt;td&gt;Contract modification work&lt;/td&gt;&lt;td&gt;m&lt;/td&gt;&lt;td&gt;CONTRACT MODIFICATION WORK&lt;/td&gt;&lt;td&gt;LNFT&lt;/td&gt;&lt;td&gt;0&lt;/td&gt;&lt;td&gt;3&lt;/td&gt;&lt;td&gt;CM&lt;/td&gt;&lt;td&gt; &lt;/td&gt;&lt;td&gt;&lt;/td&gt;&lt;/tr&gt;</v>
      </c>
      <c r="Q3943" s="106" t="str">
        <f>IF(PayItems[[#This Row],[Date Added / Modified]]&gt;0,TEXT(PayItems[[#This Row],[Date Added / Modified]],"m/d/yyy"),"")</f>
        <v/>
      </c>
    </row>
    <row r="3944" spans="1:17" x14ac:dyDescent="0.2">
      <c r="A3944" s="6" t="s">
        <v>8390</v>
      </c>
      <c r="B3944" s="6" t="s">
        <v>8383</v>
      </c>
      <c r="C3944" s="6" t="s">
        <v>113</v>
      </c>
      <c r="D3944" s="6" t="s">
        <v>8384</v>
      </c>
      <c r="E3944" s="6" t="s">
        <v>65</v>
      </c>
      <c r="F3944" s="8">
        <v>0</v>
      </c>
      <c r="G3944" s="8">
        <v>3</v>
      </c>
      <c r="H3944" s="6" t="s">
        <v>8385</v>
      </c>
      <c r="I3944" s="176" t="s">
        <v>11389</v>
      </c>
      <c r="J3944" s="176" t="s">
        <v>11389</v>
      </c>
      <c r="K3944" s="176" t="s">
        <v>11388</v>
      </c>
      <c r="L3944" s="8">
        <v>14</v>
      </c>
      <c r="M3944" s="116"/>
      <c r="P394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&lt;tr&gt;&lt;td&gt;66606-0000&lt;/td&gt;&lt;td&gt;Contract modification work&lt;/td&gt;&lt;td&gt;m3&lt;/td&gt;&lt;td&gt;CONTRACT MODIFICATION WORK&lt;/td&gt;&lt;td&gt;CUYD&lt;/td&gt;&lt;td&gt;0&lt;/td&gt;&lt;td&gt;3&lt;/td&gt;&lt;td&gt;CM&lt;/td&gt;&lt;td&gt; &lt;/td&gt;&lt;td&gt;&lt;/td&gt;&lt;/tr&gt;</v>
      </c>
      <c r="Q3944" s="106" t="str">
        <f>IF(PayItems[[#This Row],[Date Added / Modified]]&gt;0,TEXT(PayItems[[#This Row],[Date Added / Modified]],"m/d/yyy"),"")</f>
        <v/>
      </c>
    </row>
    <row r="3945" spans="1:17" x14ac:dyDescent="0.2">
      <c r="A3945" s="6" t="s">
        <v>8391</v>
      </c>
      <c r="B3945" s="6" t="s">
        <v>8383</v>
      </c>
      <c r="C3945" s="6" t="s">
        <v>109</v>
      </c>
      <c r="D3945" s="6" t="s">
        <v>8384</v>
      </c>
      <c r="E3945" s="6" t="s">
        <v>62</v>
      </c>
      <c r="F3945" s="8">
        <v>0</v>
      </c>
      <c r="G3945" s="8">
        <v>3</v>
      </c>
      <c r="H3945" s="6" t="s">
        <v>8385</v>
      </c>
      <c r="I3945" s="176" t="s">
        <v>11389</v>
      </c>
      <c r="J3945" s="176" t="s">
        <v>11389</v>
      </c>
      <c r="K3945" s="176" t="s">
        <v>11388</v>
      </c>
      <c r="L3945" s="8">
        <v>14</v>
      </c>
      <c r="M3945" s="116"/>
      <c r="P394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&lt;tr&gt;&lt;td&gt;66607-0000&lt;/td&gt;&lt;td&gt;Contract modification work&lt;/td&gt;&lt;td&gt;m2&lt;/td&gt;&lt;td&gt;CONTRACT MODIFICATION WORK&lt;/td&gt;&lt;td&gt;SQYD&lt;/td&gt;&lt;td&gt;0&lt;/td&gt;&lt;td&gt;3&lt;/td&gt;&lt;td&gt;CM&lt;/td&gt;&lt;td&gt; &lt;/td&gt;&lt;td&gt;&lt;/td&gt;&lt;/tr&gt;</v>
      </c>
      <c r="Q3945" s="106" t="str">
        <f>IF(PayItems[[#This Row],[Date Added / Modified]]&gt;0,TEXT(PayItems[[#This Row],[Date Added / Modified]],"m/d/yyy"),"")</f>
        <v/>
      </c>
    </row>
    <row r="3946" spans="1:17" x14ac:dyDescent="0.2">
      <c r="A3946" s="6" t="s">
        <v>8392</v>
      </c>
      <c r="B3946" s="6" t="s">
        <v>8383</v>
      </c>
      <c r="C3946" s="6" t="s">
        <v>124</v>
      </c>
      <c r="D3946" s="6" t="s">
        <v>8384</v>
      </c>
      <c r="E3946" s="6" t="s">
        <v>66</v>
      </c>
      <c r="F3946" s="8">
        <v>0</v>
      </c>
      <c r="G3946" s="8">
        <v>3</v>
      </c>
      <c r="H3946" s="6" t="s">
        <v>8385</v>
      </c>
      <c r="I3946" s="176" t="s">
        <v>11389</v>
      </c>
      <c r="J3946" s="176" t="s">
        <v>11389</v>
      </c>
      <c r="K3946" s="176" t="s">
        <v>11388</v>
      </c>
      <c r="L3946" s="8">
        <v>14</v>
      </c>
      <c r="M3946" s="116"/>
      <c r="P394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&lt;tr&gt;&lt;td&gt;66608-0000&lt;/td&gt;&lt;td&gt;Contract modification work&lt;/td&gt;&lt;td&gt;t&lt;/td&gt;&lt;td&gt;CONTRACT MODIFICATION WORK&lt;/td&gt;&lt;td&gt;TON&lt;/td&gt;&lt;td&gt;0&lt;/td&gt;&lt;td&gt;3&lt;/td&gt;&lt;td&gt;CM&lt;/td&gt;&lt;td&gt; &lt;/td&gt;&lt;td&gt;&lt;/td&gt;&lt;/tr&gt;</v>
      </c>
      <c r="Q3946" s="106" t="str">
        <f>IF(PayItems[[#This Row],[Date Added / Modified]]&gt;0,TEXT(PayItems[[#This Row],[Date Added / Modified]],"m/d/yyy"),"")</f>
        <v/>
      </c>
    </row>
    <row r="3947" spans="1:17" x14ac:dyDescent="0.2">
      <c r="A3947" s="6" t="s">
        <v>8393</v>
      </c>
      <c r="B3947" s="6" t="s">
        <v>8383</v>
      </c>
      <c r="C3947" s="6" t="s">
        <v>21</v>
      </c>
      <c r="D3947" s="6" t="s">
        <v>8384</v>
      </c>
      <c r="E3947" s="6" t="s">
        <v>31</v>
      </c>
      <c r="F3947" s="8">
        <v>0</v>
      </c>
      <c r="G3947" s="8">
        <v>3</v>
      </c>
      <c r="H3947" s="6" t="s">
        <v>8385</v>
      </c>
      <c r="I3947" s="176" t="s">
        <v>11389</v>
      </c>
      <c r="J3947" s="176" t="s">
        <v>11389</v>
      </c>
      <c r="K3947" s="176" t="s">
        <v>11388</v>
      </c>
      <c r="L3947" s="8">
        <v>14</v>
      </c>
      <c r="M3947" s="116"/>
      <c r="P394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&lt;tr&gt;&lt;td&gt;66609-0000&lt;/td&gt;&lt;td&gt;Contract modification work&lt;/td&gt;&lt;td&gt;Day&lt;/td&gt;&lt;td&gt;CONTRACT MODIFICATION WORK&lt;/td&gt;&lt;td&gt;DAY&lt;/td&gt;&lt;td&gt;0&lt;/td&gt;&lt;td&gt;3&lt;/td&gt;&lt;td&gt;CM&lt;/td&gt;&lt;td&gt; &lt;/td&gt;&lt;td&gt;&lt;/td&gt;&lt;/tr&gt;</v>
      </c>
      <c r="Q3947" s="106" t="str">
        <f>IF(PayItems[[#This Row],[Date Added / Modified]]&gt;0,TEXT(PayItems[[#This Row],[Date Added / Modified]],"m/d/yyy"),"")</f>
        <v/>
      </c>
    </row>
    <row r="3948" spans="1:17" x14ac:dyDescent="0.2">
      <c r="A3948" s="6" t="s">
        <v>8394</v>
      </c>
      <c r="B3948" s="6" t="s">
        <v>8383</v>
      </c>
      <c r="C3948" s="6" t="s">
        <v>108</v>
      </c>
      <c r="D3948" s="6" t="s">
        <v>8384</v>
      </c>
      <c r="E3948" s="6" t="s">
        <v>61</v>
      </c>
      <c r="F3948" s="8">
        <v>1</v>
      </c>
      <c r="G3948" s="8">
        <v>3</v>
      </c>
      <c r="H3948" s="6" t="s">
        <v>8385</v>
      </c>
      <c r="I3948" s="176" t="s">
        <v>11389</v>
      </c>
      <c r="J3948" s="176" t="s">
        <v>11389</v>
      </c>
      <c r="K3948" s="176" t="s">
        <v>11388</v>
      </c>
      <c r="L3948" s="8">
        <v>14</v>
      </c>
      <c r="M3948" s="116"/>
      <c r="P394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&lt;tr&gt;&lt;td&gt;66610-0000&lt;/td&gt;&lt;td&gt;Contract modification work&lt;/td&gt;&lt;td&gt;ha&lt;/td&gt;&lt;td&gt;CONTRACT MODIFICATION WORK&lt;/td&gt;&lt;td&gt;ACRE&lt;/td&gt;&lt;td&gt;1&lt;/td&gt;&lt;td&gt;3&lt;/td&gt;&lt;td&gt;CM&lt;/td&gt;&lt;td&gt; &lt;/td&gt;&lt;td&gt;&lt;/td&gt;&lt;/tr&gt;</v>
      </c>
      <c r="Q3948" s="106" t="str">
        <f>IF(PayItems[[#This Row],[Date Added / Modified]]&gt;0,TEXT(PayItems[[#This Row],[Date Added / Modified]],"m/d/yyy"),"")</f>
        <v/>
      </c>
    </row>
    <row r="3949" spans="1:17" x14ac:dyDescent="0.2">
      <c r="A3949" s="6" t="s">
        <v>8395</v>
      </c>
      <c r="B3949" s="6" t="s">
        <v>8383</v>
      </c>
      <c r="C3949" s="6" t="s">
        <v>5</v>
      </c>
      <c r="D3949" s="6" t="s">
        <v>8384</v>
      </c>
      <c r="E3949" s="6" t="s">
        <v>58</v>
      </c>
      <c r="F3949" s="8">
        <v>1</v>
      </c>
      <c r="G3949" s="8">
        <v>3</v>
      </c>
      <c r="H3949" s="6" t="s">
        <v>8385</v>
      </c>
      <c r="I3949" s="176" t="s">
        <v>11389</v>
      </c>
      <c r="J3949" s="176" t="s">
        <v>11389</v>
      </c>
      <c r="K3949" s="176" t="s">
        <v>11388</v>
      </c>
      <c r="L3949" s="8">
        <v>14</v>
      </c>
      <c r="M3949" s="116"/>
      <c r="P394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&lt;tr&gt;&lt;td&gt;66611-0000&lt;/td&gt;&lt;td&gt;Contract modification work&lt;/td&gt;&lt;td&gt;km&lt;/td&gt;&lt;td&gt;CONTRACT MODIFICATION WORK&lt;/td&gt;&lt;td&gt;MILE&lt;/td&gt;&lt;td&gt;1&lt;/td&gt;&lt;td&gt;3&lt;/td&gt;&lt;td&gt;CM&lt;/td&gt;&lt;td&gt; &lt;/td&gt;&lt;td&gt;&lt;/td&gt;&lt;/tr&gt;</v>
      </c>
      <c r="Q3949" s="106" t="str">
        <f>IF(PayItems[[#This Row],[Date Added / Modified]]&gt;0,TEXT(PayItems[[#This Row],[Date Added / Modified]],"m/d/yyy"),"")</f>
        <v/>
      </c>
    </row>
    <row r="3950" spans="1:17" x14ac:dyDescent="0.2">
      <c r="A3950" s="6" t="s">
        <v>8396</v>
      </c>
      <c r="B3950" s="6" t="s">
        <v>8383</v>
      </c>
      <c r="C3950" s="6" t="s">
        <v>7901</v>
      </c>
      <c r="D3950" s="6" t="s">
        <v>8384</v>
      </c>
      <c r="E3950" s="6" t="s">
        <v>7902</v>
      </c>
      <c r="F3950" s="8">
        <v>0</v>
      </c>
      <c r="G3950" s="8">
        <v>3</v>
      </c>
      <c r="H3950" s="6" t="s">
        <v>8385</v>
      </c>
      <c r="I3950" s="176" t="s">
        <v>11389</v>
      </c>
      <c r="J3950" s="176" t="s">
        <v>11389</v>
      </c>
      <c r="K3950" s="176" t="s">
        <v>11388</v>
      </c>
      <c r="L3950" s="8">
        <v>14</v>
      </c>
      <c r="M3950" s="116"/>
      <c r="P395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&lt;tr&gt;&lt;td&gt;66612-0000&lt;/td&gt;&lt;td&gt;Contract modification work&lt;/td&gt;&lt;td&gt;Week&lt;/td&gt;&lt;td&gt;CONTRACT MODIFICATION WORK&lt;/td&gt;&lt;td&gt;WEEK&lt;/td&gt;&lt;td&gt;0&lt;/td&gt;&lt;td&gt;3&lt;/td&gt;&lt;td&gt;CM&lt;/td&gt;&lt;td&gt; &lt;/td&gt;&lt;td&gt;&lt;/td&gt;&lt;/tr&gt;</v>
      </c>
      <c r="Q3950" s="106" t="str">
        <f>IF(PayItems[[#This Row],[Date Added / Modified]]&gt;0,TEXT(PayItems[[#This Row],[Date Added / Modified]],"m/d/yyy"),"")</f>
        <v/>
      </c>
    </row>
    <row r="3951" spans="1:17" x14ac:dyDescent="0.2">
      <c r="A3951" s="6" t="s">
        <v>8397</v>
      </c>
      <c r="B3951" s="6" t="s">
        <v>8398</v>
      </c>
      <c r="C3951" s="6" t="s">
        <v>85</v>
      </c>
      <c r="D3951" s="6" t="s">
        <v>8399</v>
      </c>
      <c r="E3951" s="6" t="s">
        <v>85</v>
      </c>
      <c r="F3951" s="8">
        <v>0</v>
      </c>
      <c r="G3951" s="8">
        <v>3</v>
      </c>
      <c r="H3951" s="6" t="s">
        <v>8385</v>
      </c>
      <c r="I3951" s="176" t="s">
        <v>11389</v>
      </c>
      <c r="J3951" s="176" t="s">
        <v>11389</v>
      </c>
      <c r="K3951" s="176" t="s">
        <v>11388</v>
      </c>
      <c r="L3951" s="8">
        <v>14</v>
      </c>
      <c r="M3951" s="116"/>
      <c r="P395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&lt;tr&gt;&lt;td&gt;66620-0000&lt;/td&gt;&lt;td&gt;Claim settlement&lt;/td&gt;&lt;td&gt;LPSM&lt;/td&gt;&lt;td&gt;CLAIM SETTLEMENT&lt;/td&gt;&lt;td&gt;LPSM&lt;/td&gt;&lt;td&gt;0&lt;/td&gt;&lt;td&gt;3&lt;/td&gt;&lt;td&gt;CM&lt;/td&gt;&lt;td&gt; &lt;/td&gt;&lt;td&gt;&lt;/td&gt;&lt;/tr&gt;</v>
      </c>
      <c r="Q3951" s="106" t="str">
        <f>IF(PayItems[[#This Row],[Date Added / Modified]]&gt;0,TEXT(PayItems[[#This Row],[Date Added / Modified]],"m/d/yyy"),"")</f>
        <v/>
      </c>
    </row>
    <row r="3952" spans="1:17" x14ac:dyDescent="0.2">
      <c r="A3952" s="6" t="s">
        <v>8478</v>
      </c>
      <c r="B3952" s="6" t="s">
        <v>8480</v>
      </c>
      <c r="C3952" s="6" t="s">
        <v>85</v>
      </c>
      <c r="D3952" s="6" t="s">
        <v>8482</v>
      </c>
      <c r="E3952" s="6" t="s">
        <v>85</v>
      </c>
      <c r="F3952" s="8">
        <v>0</v>
      </c>
      <c r="G3952" s="8">
        <v>3</v>
      </c>
      <c r="H3952" s="6" t="s">
        <v>8385</v>
      </c>
      <c r="I3952" s="176" t="s">
        <v>11389</v>
      </c>
      <c r="J3952" s="176" t="s">
        <v>11389</v>
      </c>
      <c r="K3952" s="176" t="s">
        <v>11388</v>
      </c>
      <c r="L3952" s="8">
        <v>14</v>
      </c>
      <c r="M3952" s="116"/>
      <c r="P395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&lt;tr&gt;&lt;td&gt;66621-0000&lt;/td&gt;&lt;td&gt;Settlement agreement&lt;/td&gt;&lt;td&gt;LPSM&lt;/td&gt;&lt;td&gt;SETTLEMENT AGREEMENT&lt;/td&gt;&lt;td&gt;LPSM&lt;/td&gt;&lt;td&gt;0&lt;/td&gt;&lt;td&gt;3&lt;/td&gt;&lt;td&gt;CM&lt;/td&gt;&lt;td&gt; &lt;/td&gt;&lt;td&gt;&lt;/td&gt;&lt;/tr&gt;</v>
      </c>
      <c r="Q3952" s="106" t="str">
        <f>IF(PayItems[[#This Row],[Date Added / Modified]]&gt;0,TEXT(PayItems[[#This Row],[Date Added / Modified]],"m/d/yyy"),"")</f>
        <v/>
      </c>
    </row>
    <row r="3953" spans="1:17" x14ac:dyDescent="0.2">
      <c r="A3953" s="6" t="s">
        <v>8479</v>
      </c>
      <c r="B3953" s="6" t="s">
        <v>8481</v>
      </c>
      <c r="C3953" s="6" t="s">
        <v>85</v>
      </c>
      <c r="D3953" s="6" t="s">
        <v>8483</v>
      </c>
      <c r="E3953" s="6" t="s">
        <v>85</v>
      </c>
      <c r="F3953" s="8">
        <v>0</v>
      </c>
      <c r="G3953" s="8">
        <v>3</v>
      </c>
      <c r="H3953" s="6" t="s">
        <v>8385</v>
      </c>
      <c r="I3953" s="176" t="s">
        <v>11389</v>
      </c>
      <c r="J3953" s="176" t="s">
        <v>11389</v>
      </c>
      <c r="K3953" s="176" t="s">
        <v>11388</v>
      </c>
      <c r="L3953" s="8">
        <v>14</v>
      </c>
      <c r="M3953" s="116"/>
      <c r="P395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&lt;tr&gt;&lt;td&gt;66622-0000&lt;/td&gt;&lt;td&gt;Contracting officer's decision&lt;/td&gt;&lt;td&gt;LPSM&lt;/td&gt;&lt;td&gt;CONTRACTING OFFICER'S DECISION&lt;/td&gt;&lt;td&gt;LPSM&lt;/td&gt;&lt;td&gt;0&lt;/td&gt;&lt;td&gt;3&lt;/td&gt;&lt;td&gt;CM&lt;/td&gt;&lt;td&gt; &lt;/td&gt;&lt;td&gt;&lt;/td&gt;&lt;/tr&gt;</v>
      </c>
      <c r="Q3953" s="106" t="str">
        <f>IF(PayItems[[#This Row],[Date Added / Modified]]&gt;0,TEXT(PayItems[[#This Row],[Date Added / Modified]],"m/d/yyy"),"")</f>
        <v/>
      </c>
    </row>
    <row r="3954" spans="1:17" x14ac:dyDescent="0.2">
      <c r="A3954" s="6" t="s">
        <v>8400</v>
      </c>
      <c r="B3954" s="6" t="s">
        <v>8401</v>
      </c>
      <c r="C3954" s="6" t="s">
        <v>85</v>
      </c>
      <c r="D3954" s="6" t="s">
        <v>8402</v>
      </c>
      <c r="E3954" s="6" t="s">
        <v>85</v>
      </c>
      <c r="F3954" s="8">
        <v>0</v>
      </c>
      <c r="G3954" s="8">
        <v>3</v>
      </c>
      <c r="H3954" s="6" t="s">
        <v>344</v>
      </c>
      <c r="I3954" s="176" t="s">
        <v>11389</v>
      </c>
      <c r="J3954" s="176" t="s">
        <v>11389</v>
      </c>
      <c r="K3954" s="176" t="s">
        <v>11388</v>
      </c>
      <c r="L3954" s="8">
        <v>14</v>
      </c>
      <c r="M3954" s="116"/>
      <c r="P395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&lt;tr&gt;&lt;td&gt;66701-0000&lt;/td&gt;&lt;td&gt;Negotiated pay item&lt;/td&gt;&lt;td&gt;LPSM&lt;/td&gt;&lt;td&gt;NEGOTIATED PAY ITEM&lt;/td&gt;&lt;td&gt;LPSM&lt;/td&gt;&lt;td&gt;0&lt;/td&gt;&lt;td&gt;3&lt;/td&gt;&lt;td&gt;N&lt;/td&gt;&lt;td&gt; &lt;/td&gt;&lt;td&gt;&lt;/td&gt;&lt;/tr&gt;</v>
      </c>
      <c r="Q3954" s="106" t="str">
        <f>IF(PayItems[[#This Row],[Date Added / Modified]]&gt;0,TEXT(PayItems[[#This Row],[Date Added / Modified]],"m/d/yyy"),"")</f>
        <v/>
      </c>
    </row>
    <row r="3955" spans="1:17" x14ac:dyDescent="0.2">
      <c r="A3955" s="6" t="s">
        <v>8403</v>
      </c>
      <c r="B3955" s="6" t="s">
        <v>8401</v>
      </c>
      <c r="C3955" s="6" t="s">
        <v>5209</v>
      </c>
      <c r="D3955" s="6" t="s">
        <v>8402</v>
      </c>
      <c r="E3955" s="6" t="s">
        <v>5209</v>
      </c>
      <c r="F3955" s="8">
        <v>0</v>
      </c>
      <c r="G3955" s="8">
        <v>3</v>
      </c>
      <c r="H3955" s="6" t="s">
        <v>344</v>
      </c>
      <c r="I3955" s="176" t="s">
        <v>11389</v>
      </c>
      <c r="J3955" s="176" t="s">
        <v>11388</v>
      </c>
      <c r="K3955" s="176" t="s">
        <v>11388</v>
      </c>
      <c r="L3955" s="8">
        <v>14</v>
      </c>
      <c r="M3955" s="116"/>
      <c r="P395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&lt;tr&gt;&lt;td&gt;66702-0000&lt;/td&gt;&lt;td&gt;Negotiated pay item&lt;/td&gt;&lt;td&gt;CTSM&lt;/td&gt;&lt;td&gt;NEGOTIATED PAY ITEM&lt;/td&gt;&lt;td&gt;CTSM&lt;/td&gt;&lt;td&gt;0&lt;/td&gt;&lt;td&gt;3&lt;/td&gt;&lt;td&gt;N&lt;/td&gt;&lt;td&gt; &lt;/td&gt;&lt;td&gt;&lt;/td&gt;&lt;/tr&gt;</v>
      </c>
      <c r="Q3955" s="106" t="str">
        <f>IF(PayItems[[#This Row],[Date Added / Modified]]&gt;0,TEXT(PayItems[[#This Row],[Date Added / Modified]],"m/d/yyy"),"")</f>
        <v/>
      </c>
    </row>
    <row r="3956" spans="1:17" x14ac:dyDescent="0.2">
      <c r="A3956" s="6" t="s">
        <v>8404</v>
      </c>
      <c r="B3956" s="6" t="s">
        <v>8401</v>
      </c>
      <c r="C3956" s="6" t="s">
        <v>6</v>
      </c>
      <c r="D3956" s="6" t="s">
        <v>8402</v>
      </c>
      <c r="E3956" s="6" t="s">
        <v>59</v>
      </c>
      <c r="F3956" s="8">
        <v>0</v>
      </c>
      <c r="G3956" s="8">
        <v>3</v>
      </c>
      <c r="H3956" s="6" t="s">
        <v>344</v>
      </c>
      <c r="I3956" s="176" t="s">
        <v>11389</v>
      </c>
      <c r="J3956" s="176" t="s">
        <v>11389</v>
      </c>
      <c r="K3956" s="176" t="s">
        <v>11388</v>
      </c>
      <c r="L3956" s="8">
        <v>14</v>
      </c>
      <c r="M3956" s="116"/>
      <c r="P395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&lt;tr&gt;&lt;td&gt;66703-0000&lt;/td&gt;&lt;td&gt;Negotiated pay item&lt;/td&gt;&lt;td&gt;Each&lt;/td&gt;&lt;td&gt;NEGOTIATED PAY ITEM&lt;/td&gt;&lt;td&gt;EACH&lt;/td&gt;&lt;td&gt;0&lt;/td&gt;&lt;td&gt;3&lt;/td&gt;&lt;td&gt;N&lt;/td&gt;&lt;td&gt; &lt;/td&gt;&lt;td&gt;&lt;/td&gt;&lt;/tr&gt;</v>
      </c>
      <c r="Q3956" s="106" t="str">
        <f>IF(PayItems[[#This Row],[Date Added / Modified]]&gt;0,TEXT(PayItems[[#This Row],[Date Added / Modified]],"m/d/yyy"),"")</f>
        <v/>
      </c>
    </row>
    <row r="3957" spans="1:17" x14ac:dyDescent="0.2">
      <c r="A3957" s="6" t="s">
        <v>8405</v>
      </c>
      <c r="B3957" s="6" t="s">
        <v>8401</v>
      </c>
      <c r="C3957" s="6" t="s">
        <v>107</v>
      </c>
      <c r="D3957" s="6" t="s">
        <v>8402</v>
      </c>
      <c r="E3957" s="6" t="s">
        <v>60</v>
      </c>
      <c r="F3957" s="8">
        <v>0</v>
      </c>
      <c r="G3957" s="8">
        <v>3</v>
      </c>
      <c r="H3957" s="6" t="s">
        <v>344</v>
      </c>
      <c r="I3957" s="176" t="s">
        <v>11389</v>
      </c>
      <c r="J3957" s="176" t="s">
        <v>11389</v>
      </c>
      <c r="K3957" s="176" t="s">
        <v>11388</v>
      </c>
      <c r="L3957" s="8">
        <v>14</v>
      </c>
      <c r="M3957" s="116"/>
      <c r="P395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&lt;tr&gt;&lt;td&gt;66704-0000&lt;/td&gt;&lt;td&gt;Negotiated pay item&lt;/td&gt;&lt;td&gt;Hour&lt;/td&gt;&lt;td&gt;NEGOTIATED PAY ITEM&lt;/td&gt;&lt;td&gt;HOUR&lt;/td&gt;&lt;td&gt;0&lt;/td&gt;&lt;td&gt;3&lt;/td&gt;&lt;td&gt;N&lt;/td&gt;&lt;td&gt; &lt;/td&gt;&lt;td&gt;&lt;/td&gt;&lt;/tr&gt;</v>
      </c>
      <c r="Q3957" s="106" t="str">
        <f>IF(PayItems[[#This Row],[Date Added / Modified]]&gt;0,TEXT(PayItems[[#This Row],[Date Added / Modified]],"m/d/yyy"),"")</f>
        <v/>
      </c>
    </row>
    <row r="3958" spans="1:17" x14ac:dyDescent="0.2">
      <c r="A3958" s="6" t="s">
        <v>8406</v>
      </c>
      <c r="B3958" s="6" t="s">
        <v>8401</v>
      </c>
      <c r="C3958" s="6" t="s">
        <v>110</v>
      </c>
      <c r="D3958" s="6" t="s">
        <v>8402</v>
      </c>
      <c r="E3958" s="6" t="s">
        <v>63</v>
      </c>
      <c r="F3958" s="8">
        <v>0</v>
      </c>
      <c r="G3958" s="8">
        <v>3</v>
      </c>
      <c r="H3958" s="6" t="s">
        <v>344</v>
      </c>
      <c r="I3958" s="176" t="s">
        <v>11389</v>
      </c>
      <c r="J3958" s="176" t="s">
        <v>11389</v>
      </c>
      <c r="K3958" s="176" t="s">
        <v>11388</v>
      </c>
      <c r="L3958" s="8">
        <v>14</v>
      </c>
      <c r="M3958" s="116"/>
      <c r="P395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&lt;tr&gt;&lt;td&gt;66705-0000&lt;/td&gt;&lt;td&gt;Negotiated pay item&lt;/td&gt;&lt;td&gt;m&lt;/td&gt;&lt;td&gt;NEGOTIATED PAY ITEM&lt;/td&gt;&lt;td&gt;LNFT&lt;/td&gt;&lt;td&gt;0&lt;/td&gt;&lt;td&gt;3&lt;/td&gt;&lt;td&gt;N&lt;/td&gt;&lt;td&gt; &lt;/td&gt;&lt;td&gt;&lt;/td&gt;&lt;/tr&gt;</v>
      </c>
      <c r="Q3958" s="106" t="str">
        <f>IF(PayItems[[#This Row],[Date Added / Modified]]&gt;0,TEXT(PayItems[[#This Row],[Date Added / Modified]],"m/d/yyy"),"")</f>
        <v/>
      </c>
    </row>
    <row r="3959" spans="1:17" x14ac:dyDescent="0.2">
      <c r="A3959" s="6" t="s">
        <v>8407</v>
      </c>
      <c r="B3959" s="6" t="s">
        <v>8401</v>
      </c>
      <c r="C3959" s="6" t="s">
        <v>113</v>
      </c>
      <c r="D3959" s="6" t="s">
        <v>8402</v>
      </c>
      <c r="E3959" s="6" t="s">
        <v>65</v>
      </c>
      <c r="F3959" s="8">
        <v>0</v>
      </c>
      <c r="G3959" s="8">
        <v>3</v>
      </c>
      <c r="H3959" s="6" t="s">
        <v>344</v>
      </c>
      <c r="I3959" s="176" t="s">
        <v>11389</v>
      </c>
      <c r="J3959" s="176" t="s">
        <v>11389</v>
      </c>
      <c r="K3959" s="176" t="s">
        <v>11388</v>
      </c>
      <c r="L3959" s="8">
        <v>14</v>
      </c>
      <c r="M3959" s="116"/>
      <c r="P395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&lt;tr&gt;&lt;td&gt;66706-0000&lt;/td&gt;&lt;td&gt;Negotiated pay item&lt;/td&gt;&lt;td&gt;m3&lt;/td&gt;&lt;td&gt;NEGOTIATED PAY ITEM&lt;/td&gt;&lt;td&gt;CUYD&lt;/td&gt;&lt;td&gt;0&lt;/td&gt;&lt;td&gt;3&lt;/td&gt;&lt;td&gt;N&lt;/td&gt;&lt;td&gt; &lt;/td&gt;&lt;td&gt;&lt;/td&gt;&lt;/tr&gt;</v>
      </c>
      <c r="Q3959" s="106" t="str">
        <f>IF(PayItems[[#This Row],[Date Added / Modified]]&gt;0,TEXT(PayItems[[#This Row],[Date Added / Modified]],"m/d/yyy"),"")</f>
        <v/>
      </c>
    </row>
    <row r="3960" spans="1:17" x14ac:dyDescent="0.2">
      <c r="A3960" s="6" t="s">
        <v>8408</v>
      </c>
      <c r="B3960" s="6" t="s">
        <v>8401</v>
      </c>
      <c r="C3960" s="6" t="s">
        <v>109</v>
      </c>
      <c r="D3960" s="6" t="s">
        <v>8402</v>
      </c>
      <c r="E3960" s="6" t="s">
        <v>62</v>
      </c>
      <c r="F3960" s="8">
        <v>0</v>
      </c>
      <c r="G3960" s="8">
        <v>3</v>
      </c>
      <c r="H3960" s="6" t="s">
        <v>344</v>
      </c>
      <c r="I3960" s="176" t="s">
        <v>11389</v>
      </c>
      <c r="J3960" s="176" t="s">
        <v>11389</v>
      </c>
      <c r="K3960" s="176" t="s">
        <v>11388</v>
      </c>
      <c r="L3960" s="8">
        <v>14</v>
      </c>
      <c r="M3960" s="116"/>
      <c r="P396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&lt;tr&gt;&lt;td&gt;66707-0000&lt;/td&gt;&lt;td&gt;Negotiated pay item&lt;/td&gt;&lt;td&gt;m2&lt;/td&gt;&lt;td&gt;NEGOTIATED PAY ITEM&lt;/td&gt;&lt;td&gt;SQYD&lt;/td&gt;&lt;td&gt;0&lt;/td&gt;&lt;td&gt;3&lt;/td&gt;&lt;td&gt;N&lt;/td&gt;&lt;td&gt; &lt;/td&gt;&lt;td&gt;&lt;/td&gt;&lt;/tr&gt;</v>
      </c>
      <c r="Q3960" s="106" t="str">
        <f>IF(PayItems[[#This Row],[Date Added / Modified]]&gt;0,TEXT(PayItems[[#This Row],[Date Added / Modified]],"m/d/yyy"),"")</f>
        <v/>
      </c>
    </row>
    <row r="3961" spans="1:17" x14ac:dyDescent="0.2">
      <c r="A3961" s="6" t="s">
        <v>8409</v>
      </c>
      <c r="B3961" s="6" t="s">
        <v>8401</v>
      </c>
      <c r="C3961" s="6" t="s">
        <v>124</v>
      </c>
      <c r="D3961" s="6" t="s">
        <v>8402</v>
      </c>
      <c r="E3961" s="6" t="s">
        <v>66</v>
      </c>
      <c r="F3961" s="8">
        <v>0</v>
      </c>
      <c r="G3961" s="8">
        <v>3</v>
      </c>
      <c r="H3961" s="6" t="s">
        <v>344</v>
      </c>
      <c r="I3961" s="176" t="s">
        <v>11389</v>
      </c>
      <c r="J3961" s="176" t="s">
        <v>11389</v>
      </c>
      <c r="K3961" s="176" t="s">
        <v>11388</v>
      </c>
      <c r="L3961" s="8">
        <v>14</v>
      </c>
      <c r="M3961" s="116"/>
      <c r="P396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&lt;tr&gt;&lt;td&gt;66708-0000&lt;/td&gt;&lt;td&gt;Negotiated pay item&lt;/td&gt;&lt;td&gt;t&lt;/td&gt;&lt;td&gt;NEGOTIATED PAY ITEM&lt;/td&gt;&lt;td&gt;TON&lt;/td&gt;&lt;td&gt;0&lt;/td&gt;&lt;td&gt;3&lt;/td&gt;&lt;td&gt;N&lt;/td&gt;&lt;td&gt; &lt;/td&gt;&lt;td&gt;&lt;/td&gt;&lt;/tr&gt;</v>
      </c>
      <c r="Q3961" s="106" t="str">
        <f>IF(PayItems[[#This Row],[Date Added / Modified]]&gt;0,TEXT(PayItems[[#This Row],[Date Added / Modified]],"m/d/yyy"),"")</f>
        <v/>
      </c>
    </row>
    <row r="3962" spans="1:17" x14ac:dyDescent="0.2">
      <c r="A3962" s="6" t="s">
        <v>8410</v>
      </c>
      <c r="B3962" s="6" t="s">
        <v>8401</v>
      </c>
      <c r="C3962" s="6" t="s">
        <v>21</v>
      </c>
      <c r="D3962" s="6" t="s">
        <v>8402</v>
      </c>
      <c r="E3962" s="6" t="s">
        <v>31</v>
      </c>
      <c r="F3962" s="8">
        <v>0</v>
      </c>
      <c r="G3962" s="8">
        <v>3</v>
      </c>
      <c r="H3962" s="6" t="s">
        <v>344</v>
      </c>
      <c r="I3962" s="176" t="s">
        <v>11389</v>
      </c>
      <c r="J3962" s="176" t="s">
        <v>11389</v>
      </c>
      <c r="K3962" s="176" t="s">
        <v>11388</v>
      </c>
      <c r="L3962" s="8">
        <v>14</v>
      </c>
      <c r="M3962" s="116"/>
      <c r="P396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&lt;tr&gt;&lt;td&gt;66709-0000&lt;/td&gt;&lt;td&gt;Negotiated pay item&lt;/td&gt;&lt;td&gt;Day&lt;/td&gt;&lt;td&gt;NEGOTIATED PAY ITEM&lt;/td&gt;&lt;td&gt;DAY&lt;/td&gt;&lt;td&gt;0&lt;/td&gt;&lt;td&gt;3&lt;/td&gt;&lt;td&gt;N&lt;/td&gt;&lt;td&gt; &lt;/td&gt;&lt;td&gt;&lt;/td&gt;&lt;/tr&gt;</v>
      </c>
      <c r="Q3962" s="106" t="str">
        <f>IF(PayItems[[#This Row],[Date Added / Modified]]&gt;0,TEXT(PayItems[[#This Row],[Date Added / Modified]],"m/d/yyy"),"")</f>
        <v/>
      </c>
    </row>
    <row r="3963" spans="1:17" x14ac:dyDescent="0.2">
      <c r="A3963" s="6" t="s">
        <v>8411</v>
      </c>
      <c r="B3963" s="6" t="s">
        <v>8401</v>
      </c>
      <c r="C3963" s="6" t="s">
        <v>108</v>
      </c>
      <c r="D3963" s="6" t="s">
        <v>8402</v>
      </c>
      <c r="E3963" s="6" t="s">
        <v>61</v>
      </c>
      <c r="F3963" s="8">
        <v>1</v>
      </c>
      <c r="G3963" s="8">
        <v>3</v>
      </c>
      <c r="H3963" s="6" t="s">
        <v>344</v>
      </c>
      <c r="I3963" s="176" t="s">
        <v>11389</v>
      </c>
      <c r="J3963" s="176" t="s">
        <v>11389</v>
      </c>
      <c r="K3963" s="176" t="s">
        <v>11388</v>
      </c>
      <c r="L3963" s="8">
        <v>14</v>
      </c>
      <c r="M3963" s="116"/>
      <c r="P396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&lt;tr&gt;&lt;td&gt;66710-0000&lt;/td&gt;&lt;td&gt;Negotiated pay item&lt;/td&gt;&lt;td&gt;ha&lt;/td&gt;&lt;td&gt;NEGOTIATED PAY ITEM&lt;/td&gt;&lt;td&gt;ACRE&lt;/td&gt;&lt;td&gt;1&lt;/td&gt;&lt;td&gt;3&lt;/td&gt;&lt;td&gt;N&lt;/td&gt;&lt;td&gt; &lt;/td&gt;&lt;td&gt;&lt;/td&gt;&lt;/tr&gt;</v>
      </c>
      <c r="Q3963" s="106" t="str">
        <f>IF(PayItems[[#This Row],[Date Added / Modified]]&gt;0,TEXT(PayItems[[#This Row],[Date Added / Modified]],"m/d/yyy"),"")</f>
        <v/>
      </c>
    </row>
    <row r="3964" spans="1:17" x14ac:dyDescent="0.2">
      <c r="A3964" s="6" t="s">
        <v>8412</v>
      </c>
      <c r="B3964" s="6" t="s">
        <v>8401</v>
      </c>
      <c r="C3964" s="6" t="s">
        <v>5</v>
      </c>
      <c r="D3964" s="6" t="s">
        <v>8402</v>
      </c>
      <c r="E3964" s="6" t="s">
        <v>58</v>
      </c>
      <c r="F3964" s="8">
        <v>1</v>
      </c>
      <c r="G3964" s="8">
        <v>3</v>
      </c>
      <c r="H3964" s="6" t="s">
        <v>344</v>
      </c>
      <c r="I3964" s="176" t="s">
        <v>11389</v>
      </c>
      <c r="J3964" s="176" t="s">
        <v>11389</v>
      </c>
      <c r="K3964" s="176" t="s">
        <v>11388</v>
      </c>
      <c r="L3964" s="8">
        <v>14</v>
      </c>
      <c r="M3964" s="116"/>
      <c r="P396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&lt;tr&gt;&lt;td&gt;66711-0000&lt;/td&gt;&lt;td&gt;Negotiated pay item&lt;/td&gt;&lt;td&gt;km&lt;/td&gt;&lt;td&gt;NEGOTIATED PAY ITEM&lt;/td&gt;&lt;td&gt;MILE&lt;/td&gt;&lt;td&gt;1&lt;/td&gt;&lt;td&gt;3&lt;/td&gt;&lt;td&gt;N&lt;/td&gt;&lt;td&gt; &lt;/td&gt;&lt;td&gt;&lt;/td&gt;&lt;/tr&gt;</v>
      </c>
      <c r="Q3964" s="106" t="str">
        <f>IF(PayItems[[#This Row],[Date Added / Modified]]&gt;0,TEXT(PayItems[[#This Row],[Date Added / Modified]],"m/d/yyy"),"")</f>
        <v/>
      </c>
    </row>
    <row r="3965" spans="1:17" x14ac:dyDescent="0.2">
      <c r="A3965" s="6" t="s">
        <v>8413</v>
      </c>
      <c r="B3965" s="6" t="s">
        <v>8401</v>
      </c>
      <c r="C3965" s="6" t="s">
        <v>7901</v>
      </c>
      <c r="D3965" s="6" t="s">
        <v>8402</v>
      </c>
      <c r="E3965" s="6" t="s">
        <v>7902</v>
      </c>
      <c r="F3965" s="8">
        <v>0</v>
      </c>
      <c r="G3965" s="8">
        <v>3</v>
      </c>
      <c r="H3965" s="6" t="s">
        <v>344</v>
      </c>
      <c r="I3965" s="176" t="s">
        <v>11389</v>
      </c>
      <c r="J3965" s="176" t="s">
        <v>11389</v>
      </c>
      <c r="K3965" s="176" t="s">
        <v>11388</v>
      </c>
      <c r="L3965" s="8">
        <v>14</v>
      </c>
      <c r="M3965" s="116"/>
      <c r="P396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&lt;tr&gt;&lt;td&gt;66712-0000&lt;/td&gt;&lt;td&gt;Negotiated pay item&lt;/td&gt;&lt;td&gt;Week&lt;/td&gt;&lt;td&gt;NEGOTIATED PAY ITEM&lt;/td&gt;&lt;td&gt;WEEK&lt;/td&gt;&lt;td&gt;0&lt;/td&gt;&lt;td&gt;3&lt;/td&gt;&lt;td&gt;N&lt;/td&gt;&lt;td&gt; &lt;/td&gt;&lt;td&gt;&lt;/td&gt;&lt;/tr&gt;</v>
      </c>
      <c r="Q3965" s="106" t="str">
        <f>IF(PayItems[[#This Row],[Date Added / Modified]]&gt;0,TEXT(PayItems[[#This Row],[Date Added / Modified]],"m/d/yyy"),"")</f>
        <v/>
      </c>
    </row>
    <row r="3966" spans="1:17" x14ac:dyDescent="0.2">
      <c r="A3966" s="6" t="s">
        <v>8414</v>
      </c>
      <c r="B3966" s="6" t="s">
        <v>8415</v>
      </c>
      <c r="C3966" s="6" t="s">
        <v>85</v>
      </c>
      <c r="D3966" s="6" t="s">
        <v>8416</v>
      </c>
      <c r="E3966" s="6" t="s">
        <v>85</v>
      </c>
      <c r="F3966" s="8">
        <v>0</v>
      </c>
      <c r="G3966" s="8">
        <v>3</v>
      </c>
      <c r="H3966" s="6" t="s">
        <v>344</v>
      </c>
      <c r="I3966" s="176" t="s">
        <v>11389</v>
      </c>
      <c r="J3966" s="176" t="s">
        <v>11389</v>
      </c>
      <c r="K3966" s="176" t="s">
        <v>11388</v>
      </c>
      <c r="L3966" s="8">
        <v>14</v>
      </c>
      <c r="M3966" s="116"/>
      <c r="P396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&lt;tr&gt;&lt;td&gt;66801-0000&lt;/td&gt;&lt;td&gt;Design-Build&lt;/td&gt;&lt;td&gt;LPSM&lt;/td&gt;&lt;td&gt;DESIGN-BUILD&lt;/td&gt;&lt;td&gt;LPSM&lt;/td&gt;&lt;td&gt;0&lt;/td&gt;&lt;td&gt;3&lt;/td&gt;&lt;td&gt;N&lt;/td&gt;&lt;td&gt; &lt;/td&gt;&lt;td&gt;&lt;/td&gt;&lt;/tr&gt;</v>
      </c>
      <c r="Q3966" s="106" t="str">
        <f>IF(PayItems[[#This Row],[Date Added / Modified]]&gt;0,TEXT(PayItems[[#This Row],[Date Added / Modified]],"m/d/yyy"),"")</f>
        <v/>
      </c>
    </row>
    <row r="3967" spans="1:17" x14ac:dyDescent="0.2">
      <c r="A3967" s="6" t="s">
        <v>8734</v>
      </c>
      <c r="B3967" s="6" t="s">
        <v>8415</v>
      </c>
      <c r="C3967" s="6" t="s">
        <v>5209</v>
      </c>
      <c r="D3967" s="6" t="s">
        <v>8416</v>
      </c>
      <c r="E3967" s="6" t="s">
        <v>5209</v>
      </c>
      <c r="F3967" s="8">
        <v>0</v>
      </c>
      <c r="G3967" s="8">
        <v>3</v>
      </c>
      <c r="H3967" s="6" t="s">
        <v>344</v>
      </c>
      <c r="I3967" s="176" t="s">
        <v>11389</v>
      </c>
      <c r="J3967" s="176" t="s">
        <v>11388</v>
      </c>
      <c r="K3967" s="176" t="s">
        <v>11388</v>
      </c>
      <c r="L3967" s="8">
        <v>14</v>
      </c>
      <c r="M3967" s="116"/>
      <c r="P396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&lt;tr&gt;&lt;td&gt;66802-0000&lt;/td&gt;&lt;td&gt;Design-Build&lt;/td&gt;&lt;td&gt;CTSM&lt;/td&gt;&lt;td&gt;DESIGN-BUILD&lt;/td&gt;&lt;td&gt;CTSM&lt;/td&gt;&lt;td&gt;0&lt;/td&gt;&lt;td&gt;3&lt;/td&gt;&lt;td&gt;N&lt;/td&gt;&lt;td&gt; &lt;/td&gt;&lt;td&gt;&lt;/td&gt;&lt;/tr&gt;</v>
      </c>
      <c r="Q3967" s="106" t="str">
        <f>IF(PayItems[[#This Row],[Date Added / Modified]]&gt;0,TEXT(PayItems[[#This Row],[Date Added / Modified]],"m/d/yyy"),"")</f>
        <v/>
      </c>
    </row>
    <row r="3968" spans="1:17" x14ac:dyDescent="0.2">
      <c r="A3968" s="6" t="s">
        <v>8417</v>
      </c>
      <c r="B3968" s="6" t="s">
        <v>8418</v>
      </c>
      <c r="C3968" s="6" t="s">
        <v>85</v>
      </c>
      <c r="D3968" s="6" t="s">
        <v>8418</v>
      </c>
      <c r="E3968" s="6" t="s">
        <v>85</v>
      </c>
      <c r="F3968" s="8">
        <v>0</v>
      </c>
      <c r="G3968" s="8">
        <v>3</v>
      </c>
      <c r="H3968" s="6" t="s">
        <v>344</v>
      </c>
      <c r="I3968" s="176" t="s">
        <v>11389</v>
      </c>
      <c r="J3968" s="176" t="s">
        <v>11389</v>
      </c>
      <c r="K3968" s="176" t="s">
        <v>11388</v>
      </c>
      <c r="L3968" s="8">
        <v>14</v>
      </c>
      <c r="M3968" s="116"/>
      <c r="P3968"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&lt;tr&gt;&lt;td&gt;66901-0000&lt;/td&gt;&lt;td&gt;CMGC&lt;/td&gt;&lt;td&gt;LPSM&lt;/td&gt;&lt;td&gt;CMGC&lt;/td&gt;&lt;td&gt;LPSM&lt;/td&gt;&lt;td&gt;0&lt;/td&gt;&lt;td&gt;3&lt;/td&gt;&lt;td&gt;N&lt;/td&gt;&lt;td&gt; &lt;/td&gt;&lt;td&gt;&lt;/td&gt;&lt;/tr&gt;</v>
      </c>
      <c r="Q3968" s="106" t="str">
        <f>IF(PayItems[[#This Row],[Date Added / Modified]]&gt;0,TEXT(PayItems[[#This Row],[Date Added / Modified]],"m/d/yyy"),"")</f>
        <v/>
      </c>
    </row>
    <row r="3969" spans="1:17" x14ac:dyDescent="0.2">
      <c r="A3969" s="6" t="s">
        <v>8419</v>
      </c>
      <c r="B3969" s="6" t="s">
        <v>8420</v>
      </c>
      <c r="C3969" s="6" t="s">
        <v>85</v>
      </c>
      <c r="D3969" s="6" t="s">
        <v>8421</v>
      </c>
      <c r="E3969" s="6" t="s">
        <v>85</v>
      </c>
      <c r="F3969" s="8">
        <v>0</v>
      </c>
      <c r="G3969" s="8">
        <v>3</v>
      </c>
      <c r="H3969" s="6" t="s">
        <v>344</v>
      </c>
      <c r="I3969" s="176" t="s">
        <v>11389</v>
      </c>
      <c r="J3969" s="176" t="s">
        <v>11389</v>
      </c>
      <c r="K3969" s="176" t="s">
        <v>11388</v>
      </c>
      <c r="L3969" s="8">
        <v>14</v>
      </c>
      <c r="M3969" s="116"/>
      <c r="P3969"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&lt;tr&gt;&lt;td&gt;67001-0000&lt;/td&gt;&lt;td&gt;Project lump sum&lt;/td&gt;&lt;td&gt;LPSM&lt;/td&gt;&lt;td&gt;PROJECT LUMP SUM&lt;/td&gt;&lt;td&gt;LPSM&lt;/td&gt;&lt;td&gt;0&lt;/td&gt;&lt;td&gt;3&lt;/td&gt;&lt;td&gt;N&lt;/td&gt;&lt;td&gt; &lt;/td&gt;&lt;td&gt;&lt;/td&gt;&lt;/tr&gt;</v>
      </c>
      <c r="Q3969" s="106" t="str">
        <f>IF(PayItems[[#This Row],[Date Added / Modified]]&gt;0,TEXT(PayItems[[#This Row],[Date Added / Modified]],"m/d/yyy"),"")</f>
        <v/>
      </c>
    </row>
    <row r="3970" spans="1:17" x14ac:dyDescent="0.2">
      <c r="A3970" s="6" t="s">
        <v>10110</v>
      </c>
      <c r="B3970" s="6" t="s">
        <v>8420</v>
      </c>
      <c r="C3970" s="6" t="s">
        <v>5209</v>
      </c>
      <c r="D3970" s="6" t="s">
        <v>8421</v>
      </c>
      <c r="E3970" s="6" t="s">
        <v>5209</v>
      </c>
      <c r="F3970" s="8">
        <v>0</v>
      </c>
      <c r="G3970" s="8">
        <v>3</v>
      </c>
      <c r="H3970" s="6" t="s">
        <v>344</v>
      </c>
      <c r="I3970" s="176" t="s">
        <v>11389</v>
      </c>
      <c r="J3970" s="176" t="s">
        <v>11388</v>
      </c>
      <c r="K3970" s="176" t="s">
        <v>11388</v>
      </c>
      <c r="L3970" s="8">
        <v>14</v>
      </c>
      <c r="M3970" s="116">
        <v>42124</v>
      </c>
      <c r="N3970" s="106" t="s">
        <v>9962</v>
      </c>
      <c r="O3970" s="106"/>
      <c r="P397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&lt;tr&gt;&lt;td&gt;67002-0000&lt;/td&gt;&lt;td&gt;Project lump sum&lt;/td&gt;&lt;td&gt;CTSM&lt;/td&gt;&lt;td&gt;PROJECT LUMP SUM&lt;/td&gt;&lt;td&gt;CTSM&lt;/td&gt;&lt;td&gt;0&lt;/td&gt;&lt;td&gt;3&lt;/td&gt;&lt;td&gt;N&lt;/td&gt;&lt;td&gt;4/30/2015&lt;/td&gt;&lt;td&gt;&lt;/td&gt;&lt;/tr&gt;</v>
      </c>
      <c r="Q3970" s="106" t="str">
        <f>IF(PayItems[[#This Row],[Date Added / Modified]]&gt;0,TEXT(PayItems[[#This Row],[Date Added / Modified]],"m/d/yyy"),"")</f>
        <v>4/30/2015</v>
      </c>
    </row>
    <row r="3971" spans="1:17" s="88" customFormat="1" x14ac:dyDescent="0.2">
      <c r="A3971" s="6" t="s">
        <v>8422</v>
      </c>
      <c r="B3971" s="6" t="s">
        <v>8423</v>
      </c>
      <c r="C3971" s="6" t="s">
        <v>85</v>
      </c>
      <c r="D3971" s="6" t="s">
        <v>8424</v>
      </c>
      <c r="E3971" s="8" t="s">
        <v>85</v>
      </c>
      <c r="F3971" s="8">
        <v>0</v>
      </c>
      <c r="G3971" s="8">
        <v>3</v>
      </c>
      <c r="H3971" s="6" t="s">
        <v>1354</v>
      </c>
      <c r="I3971" s="176" t="s">
        <v>11389</v>
      </c>
      <c r="J3971" s="176" t="s">
        <v>11389</v>
      </c>
      <c r="K3971" s="176" t="s">
        <v>11388</v>
      </c>
      <c r="L3971" s="8">
        <v>14</v>
      </c>
      <c r="M3971" s="116"/>
      <c r="N3971" s="6"/>
      <c r="O3971" s="6"/>
      <c r="P397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&lt;tr&gt;&lt;td&gt;99901-0000&lt;/td&gt;&lt;td&gt;Partnering&lt;/td&gt;&lt;td&gt;LPSM&lt;/td&gt;&lt;td&gt;PARTNERING&lt;/td&gt;&lt;td&gt;LPSM&lt;/td&gt;&lt;td&gt;0&lt;/td&gt;&lt;td&gt;3&lt;/td&gt;&lt;td&gt;DI&lt;/td&gt;&lt;td&gt; &lt;/td&gt;&lt;td&gt;&lt;/td&gt;&lt;/tr&gt;</v>
      </c>
      <c r="Q3971" s="106" t="str">
        <f>IF(PayItems[[#This Row],[Date Added / Modified]]&gt;0,TEXT(PayItems[[#This Row],[Date Added / Modified]],"m/d/yyy"),"")</f>
        <v/>
      </c>
    </row>
    <row r="3972" spans="1:17" s="88" customFormat="1" x14ac:dyDescent="0.2">
      <c r="A3972" s="6" t="s">
        <v>8425</v>
      </c>
      <c r="B3972" s="6" t="s">
        <v>8426</v>
      </c>
      <c r="C3972" s="6" t="s">
        <v>85</v>
      </c>
      <c r="D3972" s="6" t="s">
        <v>8427</v>
      </c>
      <c r="E3972" s="8" t="s">
        <v>85</v>
      </c>
      <c r="F3972" s="8">
        <v>0</v>
      </c>
      <c r="G3972" s="8">
        <v>3</v>
      </c>
      <c r="H3972" s="6" t="s">
        <v>1354</v>
      </c>
      <c r="I3972" s="176" t="s">
        <v>11389</v>
      </c>
      <c r="J3972" s="176" t="s">
        <v>11389</v>
      </c>
      <c r="K3972" s="176" t="s">
        <v>11388</v>
      </c>
      <c r="L3972" s="8">
        <v>14</v>
      </c>
      <c r="M3972" s="116"/>
      <c r="N3972" s="6"/>
      <c r="O3972" s="6"/>
      <c r="P397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&lt;tr&gt;&lt;td&gt;99902-0000&lt;/td&gt;&lt;td&gt;Performance Incentives&lt;/td&gt;&lt;td&gt;LPSM&lt;/td&gt;&lt;td&gt;PERFORMANCE INCENTIVES&lt;/td&gt;&lt;td&gt;LPSM&lt;/td&gt;&lt;td&gt;0&lt;/td&gt;&lt;td&gt;3&lt;/td&gt;&lt;td&gt;DI&lt;/td&gt;&lt;td&gt; &lt;/td&gt;&lt;td&gt;&lt;/td&gt;&lt;/tr&gt;</v>
      </c>
      <c r="Q3972" s="106" t="str">
        <f>IF(PayItems[[#This Row],[Date Added / Modified]]&gt;0,TEXT(PayItems[[#This Row],[Date Added / Modified]],"m/d/yyy"),"")</f>
        <v/>
      </c>
    </row>
    <row r="3973" spans="1:17" x14ac:dyDescent="0.2">
      <c r="A3973" s="6" t="s">
        <v>8428</v>
      </c>
      <c r="B3973" s="6" t="s">
        <v>8426</v>
      </c>
      <c r="C3973" s="6" t="s">
        <v>21</v>
      </c>
      <c r="D3973" s="6" t="s">
        <v>8427</v>
      </c>
      <c r="E3973" s="8" t="s">
        <v>31</v>
      </c>
      <c r="F3973" s="8">
        <v>0</v>
      </c>
      <c r="G3973" s="8">
        <v>3</v>
      </c>
      <c r="H3973" s="6" t="s">
        <v>1354</v>
      </c>
      <c r="I3973" s="176" t="s">
        <v>11389</v>
      </c>
      <c r="J3973" s="176" t="s">
        <v>11389</v>
      </c>
      <c r="K3973" s="176" t="s">
        <v>11388</v>
      </c>
      <c r="L3973" s="8">
        <v>14</v>
      </c>
      <c r="M3973" s="116"/>
      <c r="P397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&lt;tr&gt;&lt;td&gt;99903-0000&lt;/td&gt;&lt;td&gt;Performance Incentives&lt;/td&gt;&lt;td&gt;Day&lt;/td&gt;&lt;td&gt;PERFORMANCE INCENTIVES&lt;/td&gt;&lt;td&gt;DAY&lt;/td&gt;&lt;td&gt;0&lt;/td&gt;&lt;td&gt;3&lt;/td&gt;&lt;td&gt;DI&lt;/td&gt;&lt;td&gt; &lt;/td&gt;&lt;td&gt;&lt;/td&gt;&lt;/tr&gt;</v>
      </c>
      <c r="Q3973" s="106" t="str">
        <f>IF(PayItems[[#This Row],[Date Added / Modified]]&gt;0,TEXT(PayItems[[#This Row],[Date Added / Modified]],"m/d/yyy"),"")</f>
        <v/>
      </c>
    </row>
    <row r="3974" spans="1:17" x14ac:dyDescent="0.2">
      <c r="A3974" s="6" t="s">
        <v>8429</v>
      </c>
      <c r="B3974" s="6" t="s">
        <v>8430</v>
      </c>
      <c r="C3974" s="6" t="s">
        <v>85</v>
      </c>
      <c r="D3974" s="6" t="s">
        <v>8431</v>
      </c>
      <c r="E3974" s="8" t="s">
        <v>85</v>
      </c>
      <c r="F3974" s="8">
        <v>0</v>
      </c>
      <c r="G3974" s="8">
        <v>3</v>
      </c>
      <c r="H3974" s="6" t="s">
        <v>1354</v>
      </c>
      <c r="I3974" s="176" t="s">
        <v>11389</v>
      </c>
      <c r="J3974" s="176" t="s">
        <v>11389</v>
      </c>
      <c r="K3974" s="176" t="s">
        <v>11388</v>
      </c>
      <c r="L3974" s="8">
        <v>14</v>
      </c>
      <c r="M3974" s="116"/>
      <c r="P397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&lt;tr&gt;&lt;td&gt;99904-0000&lt;/td&gt;&lt;td&gt;Asphalt Escalation&lt;/td&gt;&lt;td&gt;LPSM&lt;/td&gt;&lt;td&gt;ASPHALT ESCALATION&lt;/td&gt;&lt;td&gt;LPSM&lt;/td&gt;&lt;td&gt;0&lt;/td&gt;&lt;td&gt;3&lt;/td&gt;&lt;td&gt;DI&lt;/td&gt;&lt;td&gt; &lt;/td&gt;&lt;td&gt;&lt;/td&gt;&lt;/tr&gt;</v>
      </c>
      <c r="Q3974" s="106" t="str">
        <f>IF(PayItems[[#This Row],[Date Added / Modified]]&gt;0,TEXT(PayItems[[#This Row],[Date Added / Modified]],"m/d/yyy"),"")</f>
        <v/>
      </c>
    </row>
    <row r="3975" spans="1:17" x14ac:dyDescent="0.2">
      <c r="A3975" s="6" t="s">
        <v>8432</v>
      </c>
      <c r="B3975" s="6" t="s">
        <v>8433</v>
      </c>
      <c r="C3975" s="6" t="s">
        <v>85</v>
      </c>
      <c r="D3975" s="6" t="s">
        <v>8434</v>
      </c>
      <c r="E3975" s="8" t="s">
        <v>85</v>
      </c>
      <c r="F3975" s="8">
        <v>0</v>
      </c>
      <c r="G3975" s="8">
        <v>3</v>
      </c>
      <c r="H3975" s="6" t="s">
        <v>1354</v>
      </c>
      <c r="I3975" s="176" t="s">
        <v>11389</v>
      </c>
      <c r="J3975" s="176" t="s">
        <v>11389</v>
      </c>
      <c r="K3975" s="176" t="s">
        <v>11388</v>
      </c>
      <c r="L3975" s="8">
        <v>14</v>
      </c>
      <c r="M3975" s="116"/>
      <c r="P397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&lt;tr&gt;&lt;td&gt;99905-0000&lt;/td&gt;&lt;td&gt;Fuel Escalation&lt;/td&gt;&lt;td&gt;LPSM&lt;/td&gt;&lt;td&gt;FUEL ESCALATION&lt;/td&gt;&lt;td&gt;LPSM&lt;/td&gt;&lt;td&gt;0&lt;/td&gt;&lt;td&gt;3&lt;/td&gt;&lt;td&gt;DI&lt;/td&gt;&lt;td&gt; &lt;/td&gt;&lt;td&gt;&lt;/td&gt;&lt;/tr&gt;</v>
      </c>
      <c r="Q3975" s="106" t="str">
        <f>IF(PayItems[[#This Row],[Date Added / Modified]]&gt;0,TEXT(PayItems[[#This Row],[Date Added / Modified]],"m/d/yyy"),"")</f>
        <v/>
      </c>
    </row>
    <row r="3976" spans="1:17" x14ac:dyDescent="0.2">
      <c r="A3976" s="88" t="s">
        <v>11364</v>
      </c>
      <c r="B3976" s="88" t="s">
        <v>11365</v>
      </c>
      <c r="C3976" s="88" t="s">
        <v>85</v>
      </c>
      <c r="D3976" s="88" t="s">
        <v>11366</v>
      </c>
      <c r="E3976" s="104" t="s">
        <v>85</v>
      </c>
      <c r="F3976" s="104">
        <v>0</v>
      </c>
      <c r="G3976" s="104">
        <v>3</v>
      </c>
      <c r="H3976" s="88" t="s">
        <v>1354</v>
      </c>
      <c r="I3976" s="176" t="s">
        <v>11389</v>
      </c>
      <c r="J3976" s="176" t="s">
        <v>11389</v>
      </c>
      <c r="K3976" s="176" t="s">
        <v>11388</v>
      </c>
      <c r="L3976" s="104">
        <v>14</v>
      </c>
      <c r="M3976" s="116">
        <v>44614</v>
      </c>
      <c r="N3976" s="88" t="s">
        <v>9971</v>
      </c>
      <c r="O3976" s="88"/>
      <c r="P3976" s="42"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&lt;tr&gt;&lt;td&gt;99906-0000&lt;/td&gt;&lt;td&gt;Steel Escalation&lt;/td&gt;&lt;td&gt;LPSM&lt;/td&gt;&lt;td&gt;STEEL ESCALATION&lt;/td&gt;&lt;td&gt;LPSM&lt;/td&gt;&lt;td&gt;0&lt;/td&gt;&lt;td&gt;3&lt;/td&gt;&lt;td&gt;DI&lt;/td&gt;&lt;td&gt;2/22/2022&lt;/td&gt;&lt;td&gt;&lt;/td&gt;&lt;/tr&gt;</v>
      </c>
      <c r="Q3976" s="106" t="str">
        <f>IF(PayItems[[#This Row],[Date Added / Modified]]&gt;0,TEXT(PayItems[[#This Row],[Date Added / Modified]],"m/d/yyy"),"")</f>
        <v>2/22/2022</v>
      </c>
    </row>
    <row r="3977" spans="1:17" x14ac:dyDescent="0.2">
      <c r="A3977" s="6" t="s">
        <v>8435</v>
      </c>
      <c r="B3977" s="6" t="s">
        <v>8436</v>
      </c>
      <c r="C3977" s="6" t="s">
        <v>85</v>
      </c>
      <c r="D3977" s="6" t="s">
        <v>8437</v>
      </c>
      <c r="E3977" s="8" t="s">
        <v>85</v>
      </c>
      <c r="F3977" s="8">
        <v>0</v>
      </c>
      <c r="G3977" s="8">
        <v>3</v>
      </c>
      <c r="H3977" s="6" t="s">
        <v>1354</v>
      </c>
      <c r="I3977" s="176" t="s">
        <v>11389</v>
      </c>
      <c r="J3977" s="176" t="s">
        <v>11389</v>
      </c>
      <c r="K3977" s="176" t="s">
        <v>11388</v>
      </c>
      <c r="L3977" s="8">
        <v>14</v>
      </c>
      <c r="M3977" s="116"/>
      <c r="P3977"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&lt;tr&gt;&lt;td&gt;99920-0000&lt;/td&gt;&lt;td&gt;Design Contingency&lt;/td&gt;&lt;td&gt;LPSM&lt;/td&gt;&lt;td&gt;DESIGN CONTINGENCY&lt;/td&gt;&lt;td&gt;LPSM&lt;/td&gt;&lt;td&gt;0&lt;/td&gt;&lt;td&gt;3&lt;/td&gt;&lt;td&gt;DI&lt;/td&gt;&lt;td&gt; &lt;/td&gt;&lt;td&gt;&lt;/td&gt;&lt;/tr&gt;</v>
      </c>
      <c r="Q3977" s="106" t="str">
        <f>IF(PayItems[[#This Row],[Date Added / Modified]]&gt;0,TEXT(PayItems[[#This Row],[Date Added / Modified]],"m/d/yyy"),"")</f>
        <v/>
      </c>
    </row>
    <row r="3978" spans="1:17" s="88" customFormat="1" x14ac:dyDescent="0.2">
      <c r="A3978" s="106" t="s">
        <v>11480</v>
      </c>
      <c r="B3978" s="106" t="s">
        <v>11481</v>
      </c>
      <c r="C3978" s="106" t="s">
        <v>6</v>
      </c>
      <c r="D3978" s="106" t="s">
        <v>11482</v>
      </c>
      <c r="E3978" s="45" t="s">
        <v>59</v>
      </c>
      <c r="F3978" s="180">
        <v>0</v>
      </c>
      <c r="G3978" s="180">
        <v>3</v>
      </c>
      <c r="H3978" s="106" t="s">
        <v>8441</v>
      </c>
      <c r="I3978" s="177" t="s">
        <v>11389</v>
      </c>
      <c r="J3978" s="177" t="s">
        <v>11389</v>
      </c>
      <c r="K3978" s="177" t="s">
        <v>11388</v>
      </c>
      <c r="L3978" s="180">
        <v>14</v>
      </c>
      <c r="M3978" s="116">
        <v>45776</v>
      </c>
      <c r="N3978" s="106" t="s">
        <v>9962</v>
      </c>
      <c r="O3978" s="179"/>
      <c r="P3978"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&lt;tr&gt;&lt;td&gt;99930-0000&lt;/td&gt;&lt;td&gt;Project Adjustment&lt;/td&gt;&lt;td&gt;Each&lt;/td&gt;&lt;td&gt;PROJECT ADJUSTMENT&lt;/td&gt;&lt;td&gt;EACH&lt;/td&gt;&lt;td&gt;0&lt;/td&gt;&lt;td&gt;3&lt;/td&gt;&lt;td&gt;CI&lt;/td&gt;&lt;td&gt;4/29/2025&lt;/td&gt;&lt;td&gt;&lt;/td&gt;&lt;/tr&gt;</v>
      </c>
      <c r="Q3978" s="181" t="str">
        <f>IF(PayItems[[#This Row],[Date Added / Modified]]&gt;0,TEXT(PayItems[[#This Row],[Date Added / Modified]],"m/d/yyy"),"")</f>
        <v>4/29/2025</v>
      </c>
    </row>
    <row r="3979" spans="1:17" s="88" customFormat="1" x14ac:dyDescent="0.2">
      <c r="A3979" s="106" t="s">
        <v>11483</v>
      </c>
      <c r="B3979" s="106" t="s">
        <v>11484</v>
      </c>
      <c r="C3979" s="106" t="s">
        <v>85</v>
      </c>
      <c r="D3979" s="106" t="s">
        <v>11485</v>
      </c>
      <c r="E3979" s="45" t="s">
        <v>85</v>
      </c>
      <c r="F3979" s="180">
        <v>0</v>
      </c>
      <c r="G3979" s="180">
        <v>3</v>
      </c>
      <c r="H3979" s="106" t="s">
        <v>8441</v>
      </c>
      <c r="I3979" s="177" t="s">
        <v>11389</v>
      </c>
      <c r="J3979" s="177" t="s">
        <v>11389</v>
      </c>
      <c r="K3979" s="177" t="s">
        <v>11388</v>
      </c>
      <c r="L3979" s="180">
        <v>14</v>
      </c>
      <c r="M3979" s="116">
        <v>45776</v>
      </c>
      <c r="N3979" s="106" t="s">
        <v>9962</v>
      </c>
      <c r="O3979" s="179"/>
      <c r="P3979" s="89"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&lt;tr&gt;&lt;td&gt;99935-0000&lt;/td&gt;&lt;td&gt;Materials Disincentive&lt;/td&gt;&lt;td&gt;LPSM&lt;/td&gt;&lt;td&gt;MATERIALS DISINCENTIVE&lt;/td&gt;&lt;td&gt;LPSM&lt;/td&gt;&lt;td&gt;0&lt;/td&gt;&lt;td&gt;3&lt;/td&gt;&lt;td&gt;CI&lt;/td&gt;&lt;td&gt;4/29/2025&lt;/td&gt;&lt;td&gt;&lt;/td&gt;&lt;/tr&gt;</v>
      </c>
      <c r="Q3979" s="181" t="str">
        <f>IF(PayItems[[#This Row],[Date Added / Modified]]&gt;0,TEXT(PayItems[[#This Row],[Date Added / Modified]],"m/d/yyy"),"")</f>
        <v>4/29/2025</v>
      </c>
    </row>
    <row r="3980" spans="1:17" x14ac:dyDescent="0.2">
      <c r="A3980" s="6" t="s">
        <v>8438</v>
      </c>
      <c r="B3980" s="6" t="s">
        <v>8439</v>
      </c>
      <c r="C3980" s="6" t="s">
        <v>21</v>
      </c>
      <c r="D3980" s="6" t="s">
        <v>8440</v>
      </c>
      <c r="E3980" s="8" t="s">
        <v>31</v>
      </c>
      <c r="F3980" s="8">
        <v>0</v>
      </c>
      <c r="G3980" s="8">
        <v>3</v>
      </c>
      <c r="H3980" s="6" t="s">
        <v>8441</v>
      </c>
      <c r="I3980" s="176" t="s">
        <v>11389</v>
      </c>
      <c r="J3980" s="176" t="s">
        <v>11389</v>
      </c>
      <c r="K3980" s="176" t="s">
        <v>11388</v>
      </c>
      <c r="L3980" s="8">
        <v>14</v>
      </c>
      <c r="M3980" s="116"/>
      <c r="P3980"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&lt;tr&gt;&lt;td&gt;99950-0000&lt;/td&gt;&lt;td&gt;Liquidated damages&lt;/td&gt;&lt;td&gt;Day&lt;/td&gt;&lt;td&gt;LIQUIDATED DAMAGES&lt;/td&gt;&lt;td&gt;DAY&lt;/td&gt;&lt;td&gt;0&lt;/td&gt;&lt;td&gt;3&lt;/td&gt;&lt;td&gt;CI&lt;/td&gt;&lt;td&gt; &lt;/td&gt;&lt;td&gt;&lt;/td&gt;&lt;/tr&gt;</v>
      </c>
      <c r="Q3980" s="106" t="str">
        <f>IF(PayItems[[#This Row],[Date Added / Modified]]&gt;0,TEXT(PayItems[[#This Row],[Date Added / Modified]],"m/d/yyy"),"")</f>
        <v/>
      </c>
    </row>
    <row r="3981" spans="1:17" x14ac:dyDescent="0.2">
      <c r="A3981" s="6" t="s">
        <v>8442</v>
      </c>
      <c r="B3981" s="6" t="s">
        <v>8443</v>
      </c>
      <c r="C3981" s="6" t="s">
        <v>85</v>
      </c>
      <c r="D3981" s="6" t="s">
        <v>8444</v>
      </c>
      <c r="E3981" s="8" t="s">
        <v>85</v>
      </c>
      <c r="F3981" s="8">
        <v>0</v>
      </c>
      <c r="G3981" s="8">
        <v>3</v>
      </c>
      <c r="H3981" s="6" t="s">
        <v>8441</v>
      </c>
      <c r="I3981" s="176" t="s">
        <v>11389</v>
      </c>
      <c r="J3981" s="176" t="s">
        <v>11389</v>
      </c>
      <c r="K3981" s="176" t="s">
        <v>11388</v>
      </c>
      <c r="L3981" s="8">
        <v>14</v>
      </c>
      <c r="M3981" s="116"/>
      <c r="P3981"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&lt;tr&gt;&lt;td&gt;99951-0000&lt;/td&gt;&lt;td&gt;Interest&lt;/td&gt;&lt;td&gt;LPSM&lt;/td&gt;&lt;td&gt;INTEREST&lt;/td&gt;&lt;td&gt;LPSM&lt;/td&gt;&lt;td&gt;0&lt;/td&gt;&lt;td&gt;3&lt;/td&gt;&lt;td&gt;CI&lt;/td&gt;&lt;td&gt; &lt;/td&gt;&lt;td&gt;&lt;/td&gt;&lt;/tr&gt;</v>
      </c>
      <c r="Q3981" s="106" t="str">
        <f>IF(PayItems[[#This Row],[Date Added / Modified]]&gt;0,TEXT(PayItems[[#This Row],[Date Added / Modified]],"m/d/yyy"),"")</f>
        <v/>
      </c>
    </row>
    <row r="3982" spans="1:17" x14ac:dyDescent="0.2">
      <c r="A3982" s="6" t="s">
        <v>8445</v>
      </c>
      <c r="B3982" s="6" t="s">
        <v>8446</v>
      </c>
      <c r="C3982" s="6" t="s">
        <v>97</v>
      </c>
      <c r="D3982" s="6" t="s">
        <v>8447</v>
      </c>
      <c r="E3982" s="8" t="s">
        <v>172</v>
      </c>
      <c r="F3982" s="8">
        <v>0</v>
      </c>
      <c r="G3982" s="8">
        <v>3</v>
      </c>
      <c r="H3982" s="6" t="s">
        <v>8441</v>
      </c>
      <c r="I3982" s="176" t="s">
        <v>11389</v>
      </c>
      <c r="J3982" s="176" t="s">
        <v>11389</v>
      </c>
      <c r="K3982" s="176" t="s">
        <v>11388</v>
      </c>
      <c r="L3982" s="8">
        <v>14</v>
      </c>
      <c r="M3982" s="116"/>
      <c r="P3982"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&lt;tr&gt;&lt;td&gt;99952-0000&lt;/td&gt;&lt;td&gt;Lab trailer payment&lt;/td&gt;&lt;td&gt;mo&lt;/td&gt;&lt;td&gt;LAB TRAILER PAYMENT&lt;/td&gt;&lt;td&gt;MO&lt;/td&gt;&lt;td&gt;0&lt;/td&gt;&lt;td&gt;3&lt;/td&gt;&lt;td&gt;CI&lt;/td&gt;&lt;td&gt; &lt;/td&gt;&lt;td&gt;&lt;/td&gt;&lt;/tr&gt;</v>
      </c>
      <c r="Q3982" s="106" t="str">
        <f>IF(PayItems[[#This Row],[Date Added / Modified]]&gt;0,TEXT(PayItems[[#This Row],[Date Added / Modified]],"m/d/yyy"),"")</f>
        <v/>
      </c>
    </row>
    <row r="3983" spans="1:17" x14ac:dyDescent="0.2">
      <c r="A3983" s="6" t="s">
        <v>8448</v>
      </c>
      <c r="B3983" s="6" t="s">
        <v>8449</v>
      </c>
      <c r="C3983" s="6" t="s">
        <v>85</v>
      </c>
      <c r="D3983" s="6" t="s">
        <v>8450</v>
      </c>
      <c r="E3983" s="8" t="s">
        <v>85</v>
      </c>
      <c r="F3983" s="8">
        <v>0</v>
      </c>
      <c r="G3983" s="8">
        <v>3</v>
      </c>
      <c r="H3983" s="6" t="s">
        <v>8441</v>
      </c>
      <c r="I3983" s="176" t="s">
        <v>11389</v>
      </c>
      <c r="J3983" s="176" t="s">
        <v>11389</v>
      </c>
      <c r="K3983" s="176" t="s">
        <v>11388</v>
      </c>
      <c r="L3983" s="8">
        <v>14</v>
      </c>
      <c r="M3983" s="116"/>
      <c r="P3983"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&lt;tr&gt;&lt;td&gt;99953-0000&lt;/td&gt;&lt;td&gt;Contingencies&lt;/td&gt;&lt;td&gt;LPSM&lt;/td&gt;&lt;td&gt;CONTINGENCIES&lt;/td&gt;&lt;td&gt;LPSM&lt;/td&gt;&lt;td&gt;0&lt;/td&gt;&lt;td&gt;3&lt;/td&gt;&lt;td&gt;CI&lt;/td&gt;&lt;td&gt; &lt;/td&gt;&lt;td&gt;&lt;/td&gt;&lt;/tr&gt;</v>
      </c>
      <c r="Q3983" s="106" t="str">
        <f>IF(PayItems[[#This Row],[Date Added / Modified]]&gt;0,TEXT(PayItems[[#This Row],[Date Added / Modified]],"m/d/yyy"),"")</f>
        <v/>
      </c>
    </row>
    <row r="3984" spans="1:17" x14ac:dyDescent="0.2">
      <c r="A3984" s="6" t="s">
        <v>8451</v>
      </c>
      <c r="B3984" s="6" t="s">
        <v>8452</v>
      </c>
      <c r="C3984" s="6" t="s">
        <v>85</v>
      </c>
      <c r="D3984" s="6" t="s">
        <v>8453</v>
      </c>
      <c r="E3984" s="8" t="s">
        <v>85</v>
      </c>
      <c r="F3984" s="8">
        <v>0</v>
      </c>
      <c r="G3984" s="8">
        <v>3</v>
      </c>
      <c r="H3984" s="6" t="s">
        <v>8441</v>
      </c>
      <c r="I3984" s="176" t="s">
        <v>11389</v>
      </c>
      <c r="J3984" s="176" t="s">
        <v>11389</v>
      </c>
      <c r="K3984" s="176" t="s">
        <v>11388</v>
      </c>
      <c r="L3984" s="8">
        <v>14</v>
      </c>
      <c r="M3984" s="116"/>
      <c r="P3984"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&lt;tr&gt;&lt;td&gt;99954-0000&lt;/td&gt;&lt;td&gt;Project Retainages&lt;/td&gt;&lt;td&gt;LPSM&lt;/td&gt;&lt;td&gt;PROJECT RETAINAGES&lt;/td&gt;&lt;td&gt;LPSM&lt;/td&gt;&lt;td&gt;0&lt;/td&gt;&lt;td&gt;3&lt;/td&gt;&lt;td&gt;CI&lt;/td&gt;&lt;td&gt; &lt;/td&gt;&lt;td&gt;&lt;/td&gt;&lt;/tr&gt;</v>
      </c>
      <c r="Q3984" s="106" t="str">
        <f>IF(PayItems[[#This Row],[Date Added / Modified]]&gt;0,TEXT(PayItems[[#This Row],[Date Added / Modified]],"m/d/yyy"),"")</f>
        <v/>
      </c>
    </row>
    <row r="3985" spans="1:17" x14ac:dyDescent="0.2">
      <c r="A3985" s="34" t="s">
        <v>9972</v>
      </c>
      <c r="B3985" s="34" t="s">
        <v>8446</v>
      </c>
      <c r="C3985" s="13" t="s">
        <v>21</v>
      </c>
      <c r="D3985" s="34" t="s">
        <v>8447</v>
      </c>
      <c r="E3985" s="33" t="s">
        <v>31</v>
      </c>
      <c r="F3985"/>
      <c r="G3985" s="35">
        <v>3</v>
      </c>
      <c r="H3985" t="s">
        <v>8441</v>
      </c>
      <c r="I3985" s="176" t="s">
        <v>11389</v>
      </c>
      <c r="J3985" s="176" t="s">
        <v>11389</v>
      </c>
      <c r="K3985" s="176" t="s">
        <v>11388</v>
      </c>
      <c r="L3985" s="8">
        <v>14</v>
      </c>
      <c r="M3985" s="116">
        <v>41813</v>
      </c>
      <c r="N3985" s="106" t="s">
        <v>9971</v>
      </c>
      <c r="O3985" s="106"/>
      <c r="P3985"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&lt;tr&gt;&lt;td&gt;99955-0000&lt;/td&gt;&lt;td&gt;Lab trailer payment&lt;/td&gt;&lt;td&gt;Day&lt;/td&gt;&lt;td&gt;LAB TRAILER PAYMENT&lt;/td&gt;&lt;td&gt;DAY&lt;/td&gt;&lt;td&gt;&lt;/td&gt;&lt;td&gt;3&lt;/td&gt;&lt;td&gt;CI&lt;/td&gt;&lt;td&gt;6/23/2014&lt;/td&gt;&lt;td&gt;&lt;/td&gt;&lt;/tr&gt;</v>
      </c>
      <c r="Q3985" s="106" t="str">
        <f>IF(PayItems[[#This Row],[Date Added / Modified]]&gt;0,TEXT(PayItems[[#This Row],[Date Added / Modified]],"m/d/yyy"),"")</f>
        <v>6/23/2014</v>
      </c>
    </row>
    <row r="3986" spans="1:17" x14ac:dyDescent="0.2">
      <c r="A3986" s="6" t="s">
        <v>9978</v>
      </c>
      <c r="B3986" s="6" t="s">
        <v>9979</v>
      </c>
      <c r="C3986" s="6" t="s">
        <v>85</v>
      </c>
      <c r="D3986" s="6" t="s">
        <v>9980</v>
      </c>
      <c r="E3986" s="6" t="s">
        <v>85</v>
      </c>
      <c r="G3986" s="8">
        <v>3</v>
      </c>
      <c r="H3986" s="6" t="s">
        <v>8441</v>
      </c>
      <c r="I3986" s="176" t="s">
        <v>11389</v>
      </c>
      <c r="J3986" s="176" t="s">
        <v>11389</v>
      </c>
      <c r="K3986" s="176" t="s">
        <v>11388</v>
      </c>
      <c r="L3986" s="8">
        <v>14</v>
      </c>
      <c r="M3986" s="116">
        <v>41831</v>
      </c>
      <c r="N3986" s="106" t="s">
        <v>9971</v>
      </c>
      <c r="O3986" s="106"/>
      <c r="P3986" s="40" t="str">
        <f>"  &lt;tr&gt;&lt;td&gt;"&amp;PayItems[[#This Row],[Pay Item]]&amp;"&lt;/td&gt;&lt;td&gt;"&amp;SUBSTITUTE(PayItems[[#This Row],[Item Description - MET]],"&lt;","{")&amp;"&lt;/td&gt;&lt;td&gt;"&amp;PayItems[[#This Row],[Unit_m]]&amp;"&lt;/td&gt;&lt;td&gt;"&amp;SUBSTITUTE(PayItems[[#This Row],[Item Description-USC]],"&lt;","{")&amp;"&lt;/td&gt;&lt;td&gt;"&amp;PayItems[[#This Row],[UNIT_E]]&amp;"&lt;/td&gt;&lt;td&gt;"&amp;PayItems[[#This Row],[Bid_Dec]]&amp;"&lt;/td&gt;&lt;td&gt;"&amp;PayItems[[#This Row],[Pay_Dec]]&amp;"&lt;/td&gt;&lt;td&gt;"&amp;PayItems[[#This Row],[Pay Item Type]]&amp;"&lt;/td&gt;&lt;td&gt;"&amp;IF(PayItems[[#This Row],[Date Added / Modified]]&gt;0,TEXT(PayItems[[#This Row],[Date Added / Modified]],"m/d/yyy")," ")&amp;"&lt;/td&gt;&lt;td&gt;"&amp;PayItems[[#This Row],[Comments]]&amp;"&lt;/td&gt;&lt;/tr&gt;"</f>
        <v xml:space="preserve">  &lt;tr&gt;&lt;td&gt;99956-0000&lt;/td&gt;&lt;td&gt;Funding reclassification&lt;/td&gt;&lt;td&gt;LPSM&lt;/td&gt;&lt;td&gt;FUNDING RECLASSIFICATION&lt;/td&gt;&lt;td&gt;LPSM&lt;/td&gt;&lt;td&gt;&lt;/td&gt;&lt;td&gt;3&lt;/td&gt;&lt;td&gt;CI&lt;/td&gt;&lt;td&gt;7/11/2014&lt;/td&gt;&lt;td&gt;&lt;/td&gt;&lt;/tr&gt;</v>
      </c>
      <c r="Q3986" s="106" t="str">
        <f>IF(PayItems[[#This Row],[Date Added / Modified]]&gt;0,TEXT(PayItems[[#This Row],[Date Added / Modified]],"m/d/yyy"),"")</f>
        <v>7/11/2014</v>
      </c>
    </row>
  </sheetData>
  <phoneticPr fontId="34" type="noConversion"/>
  <printOptions horizontalCentered="1"/>
  <pageMargins left="0.18" right="0.18" top="1" bottom="1" header="0.5" footer="0.5"/>
  <pageSetup paperSize="17" orientation="landscape" r:id="rId1"/>
  <headerFooter alignWithMargins="0"/>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70C0"/>
  </sheetPr>
  <dimension ref="A1:G2"/>
  <sheetViews>
    <sheetView workbookViewId="0">
      <selection activeCell="A3" sqref="A3"/>
    </sheetView>
  </sheetViews>
  <sheetFormatPr defaultColWidth="15.83203125" defaultRowHeight="12.75" x14ac:dyDescent="0.2"/>
  <cols>
    <col min="1" max="1" width="10.83203125" style="6" customWidth="1"/>
    <col min="2" max="2" width="50.83203125" style="6" hidden="1" customWidth="1"/>
    <col min="3" max="3" width="10.83203125" style="6" hidden="1" customWidth="1"/>
    <col min="4" max="4" width="60.1640625" style="6" customWidth="1"/>
    <col min="5" max="5" width="10.83203125" style="6" customWidth="1"/>
    <col min="6" max="6" width="15.83203125" style="17" customWidth="1"/>
    <col min="7" max="7" width="59.6640625" style="6" customWidth="1"/>
    <col min="8" max="16384" width="15.83203125" style="6"/>
  </cols>
  <sheetData>
    <row r="1" spans="1:7" s="9" customFormat="1" x14ac:dyDescent="0.2">
      <c r="A1" s="26" t="s">
        <v>9923</v>
      </c>
      <c r="B1" s="26" t="s">
        <v>41</v>
      </c>
      <c r="C1" s="26" t="s">
        <v>42</v>
      </c>
      <c r="D1" s="26" t="s">
        <v>165</v>
      </c>
      <c r="E1" s="30" t="s">
        <v>57</v>
      </c>
      <c r="F1" s="32" t="s">
        <v>9939</v>
      </c>
      <c r="G1" s="31" t="s">
        <v>9925</v>
      </c>
    </row>
    <row r="2" spans="1:7" x14ac:dyDescent="0.2">
      <c r="A2" s="13" t="s">
        <v>10822</v>
      </c>
      <c r="B2" s="13" t="s">
        <v>10823</v>
      </c>
      <c r="C2" s="13" t="s">
        <v>105</v>
      </c>
      <c r="D2" s="13" t="s">
        <v>10824</v>
      </c>
      <c r="E2" s="14" t="s">
        <v>30</v>
      </c>
      <c r="F2" s="15">
        <v>42636</v>
      </c>
      <c r="G2" s="109" t="s">
        <v>10850</v>
      </c>
    </row>
  </sheetData>
  <autoFilter ref="A1:G1" xr:uid="{00000000-0009-0000-0000-000002000000}"/>
  <printOptions horizontalCentered="1"/>
  <pageMargins left="0.18" right="0.18" top="1" bottom="1" header="0.5" footer="0.5"/>
  <pageSetup paperSize="17"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pageSetUpPr fitToPage="1"/>
  </sheetPr>
  <dimension ref="A1:D3"/>
  <sheetViews>
    <sheetView topLeftCell="B1" workbookViewId="0">
      <selection activeCell="B4" sqref="B4"/>
    </sheetView>
  </sheetViews>
  <sheetFormatPr defaultRowHeight="12.75" x14ac:dyDescent="0.2"/>
  <cols>
    <col min="1" max="1" width="10.83203125" style="1" customWidth="1"/>
    <col min="2" max="2" width="40.83203125" style="1" customWidth="1"/>
    <col min="3" max="3" width="15.83203125" style="29" customWidth="1"/>
    <col min="4" max="4" width="100.83203125" style="1" customWidth="1"/>
    <col min="5" max="5" width="9.33203125" style="1"/>
    <col min="6" max="227" width="10.6640625" style="1"/>
    <col min="228" max="228" width="13.5" style="1" customWidth="1"/>
    <col min="229" max="229" width="46.83203125" style="1" customWidth="1"/>
    <col min="230" max="231" width="14.1640625" style="1" customWidth="1"/>
    <col min="232" max="232" width="21.1640625" style="1" customWidth="1"/>
    <col min="233" max="233" width="70.1640625" style="1" customWidth="1"/>
    <col min="234" max="483" width="10.6640625" style="1"/>
    <col min="484" max="484" width="13.5" style="1" customWidth="1"/>
    <col min="485" max="485" width="46.83203125" style="1" customWidth="1"/>
    <col min="486" max="487" width="14.1640625" style="1" customWidth="1"/>
    <col min="488" max="488" width="21.1640625" style="1" customWidth="1"/>
    <col min="489" max="489" width="70.1640625" style="1" customWidth="1"/>
    <col min="490" max="739" width="10.6640625" style="1"/>
    <col min="740" max="740" width="13.5" style="1" customWidth="1"/>
    <col min="741" max="741" width="46.83203125" style="1" customWidth="1"/>
    <col min="742" max="743" width="14.1640625" style="1" customWidth="1"/>
    <col min="744" max="744" width="21.1640625" style="1" customWidth="1"/>
    <col min="745" max="745" width="70.1640625" style="1" customWidth="1"/>
    <col min="746" max="995" width="10.6640625" style="1"/>
    <col min="996" max="996" width="13.5" style="1" customWidth="1"/>
    <col min="997" max="997" width="46.83203125" style="1" customWidth="1"/>
    <col min="998" max="999" width="14.1640625" style="1" customWidth="1"/>
    <col min="1000" max="1000" width="21.1640625" style="1" customWidth="1"/>
    <col min="1001" max="1001" width="70.1640625" style="1" customWidth="1"/>
    <col min="1002" max="1251" width="9.33203125" style="1"/>
    <col min="1252" max="1252" width="13.5" style="1" customWidth="1"/>
    <col min="1253" max="1253" width="46.83203125" style="1" customWidth="1"/>
    <col min="1254" max="1255" width="14.1640625" style="1" customWidth="1"/>
    <col min="1256" max="1256" width="21.1640625" style="1" customWidth="1"/>
    <col min="1257" max="1257" width="70.1640625" style="1" customWidth="1"/>
    <col min="1258" max="1507" width="10.6640625" style="1"/>
    <col min="1508" max="1508" width="13.5" style="1" customWidth="1"/>
    <col min="1509" max="1509" width="46.83203125" style="1" customWidth="1"/>
    <col min="1510" max="1511" width="14.1640625" style="1" customWidth="1"/>
    <col min="1512" max="1512" width="21.1640625" style="1" customWidth="1"/>
    <col min="1513" max="1513" width="70.1640625" style="1" customWidth="1"/>
    <col min="1514" max="1763" width="10.6640625" style="1"/>
    <col min="1764" max="1764" width="13.5" style="1" customWidth="1"/>
    <col min="1765" max="1765" width="46.83203125" style="1" customWidth="1"/>
    <col min="1766" max="1767" width="14.1640625" style="1" customWidth="1"/>
    <col min="1768" max="1768" width="21.1640625" style="1" customWidth="1"/>
    <col min="1769" max="1769" width="70.1640625" style="1" customWidth="1"/>
    <col min="1770" max="2019" width="10.6640625" style="1"/>
    <col min="2020" max="2020" width="13.5" style="1" customWidth="1"/>
    <col min="2021" max="2021" width="46.83203125" style="1" customWidth="1"/>
    <col min="2022" max="2023" width="14.1640625" style="1" customWidth="1"/>
    <col min="2024" max="2024" width="21.1640625" style="1" customWidth="1"/>
    <col min="2025" max="2025" width="70.1640625" style="1" customWidth="1"/>
    <col min="2026" max="2275" width="9.33203125" style="1"/>
    <col min="2276" max="2276" width="13.5" style="1" customWidth="1"/>
    <col min="2277" max="2277" width="46.83203125" style="1" customWidth="1"/>
    <col min="2278" max="2279" width="14.1640625" style="1" customWidth="1"/>
    <col min="2280" max="2280" width="21.1640625" style="1" customWidth="1"/>
    <col min="2281" max="2281" width="70.1640625" style="1" customWidth="1"/>
    <col min="2282" max="2531" width="10.6640625" style="1"/>
    <col min="2532" max="2532" width="13.5" style="1" customWidth="1"/>
    <col min="2533" max="2533" width="46.83203125" style="1" customWidth="1"/>
    <col min="2534" max="2535" width="14.1640625" style="1" customWidth="1"/>
    <col min="2536" max="2536" width="21.1640625" style="1" customWidth="1"/>
    <col min="2537" max="2537" width="70.1640625" style="1" customWidth="1"/>
    <col min="2538" max="2787" width="10.6640625" style="1"/>
    <col min="2788" max="2788" width="13.5" style="1" customWidth="1"/>
    <col min="2789" max="2789" width="46.83203125" style="1" customWidth="1"/>
    <col min="2790" max="2791" width="14.1640625" style="1" customWidth="1"/>
    <col min="2792" max="2792" width="21.1640625" style="1" customWidth="1"/>
    <col min="2793" max="2793" width="70.1640625" style="1" customWidth="1"/>
    <col min="2794" max="3043" width="10.6640625" style="1"/>
    <col min="3044" max="3044" width="13.5" style="1" customWidth="1"/>
    <col min="3045" max="3045" width="46.83203125" style="1" customWidth="1"/>
    <col min="3046" max="3047" width="14.1640625" style="1" customWidth="1"/>
    <col min="3048" max="3048" width="21.1640625" style="1" customWidth="1"/>
    <col min="3049" max="3049" width="70.1640625" style="1" customWidth="1"/>
    <col min="3050" max="3299" width="9.33203125" style="1"/>
    <col min="3300" max="3300" width="13.5" style="1" customWidth="1"/>
    <col min="3301" max="3301" width="46.83203125" style="1" customWidth="1"/>
    <col min="3302" max="3303" width="14.1640625" style="1" customWidth="1"/>
    <col min="3304" max="3304" width="21.1640625" style="1" customWidth="1"/>
    <col min="3305" max="3305" width="70.1640625" style="1" customWidth="1"/>
    <col min="3306" max="3555" width="10.6640625" style="1"/>
    <col min="3556" max="3556" width="13.5" style="1" customWidth="1"/>
    <col min="3557" max="3557" width="46.83203125" style="1" customWidth="1"/>
    <col min="3558" max="3559" width="14.1640625" style="1" customWidth="1"/>
    <col min="3560" max="3560" width="21.1640625" style="1" customWidth="1"/>
    <col min="3561" max="3561" width="70.1640625" style="1" customWidth="1"/>
    <col min="3562" max="3811" width="10.6640625" style="1"/>
    <col min="3812" max="3812" width="13.5" style="1" customWidth="1"/>
    <col min="3813" max="3813" width="46.83203125" style="1" customWidth="1"/>
    <col min="3814" max="3815" width="14.1640625" style="1" customWidth="1"/>
    <col min="3816" max="3816" width="21.1640625" style="1" customWidth="1"/>
    <col min="3817" max="3817" width="70.1640625" style="1" customWidth="1"/>
    <col min="3818" max="4067" width="10.6640625" style="1"/>
    <col min="4068" max="4068" width="13.5" style="1" customWidth="1"/>
    <col min="4069" max="4069" width="46.83203125" style="1" customWidth="1"/>
    <col min="4070" max="4071" width="14.1640625" style="1" customWidth="1"/>
    <col min="4072" max="4072" width="21.1640625" style="1" customWidth="1"/>
    <col min="4073" max="4073" width="70.1640625" style="1" customWidth="1"/>
    <col min="4074" max="4323" width="9.33203125" style="1"/>
    <col min="4324" max="4324" width="13.5" style="1" customWidth="1"/>
    <col min="4325" max="4325" width="46.83203125" style="1" customWidth="1"/>
    <col min="4326" max="4327" width="14.1640625" style="1" customWidth="1"/>
    <col min="4328" max="4328" width="21.1640625" style="1" customWidth="1"/>
    <col min="4329" max="4329" width="70.1640625" style="1" customWidth="1"/>
    <col min="4330" max="4579" width="10.6640625" style="1"/>
    <col min="4580" max="4580" width="13.5" style="1" customWidth="1"/>
    <col min="4581" max="4581" width="46.83203125" style="1" customWidth="1"/>
    <col min="4582" max="4583" width="14.1640625" style="1" customWidth="1"/>
    <col min="4584" max="4584" width="21.1640625" style="1" customWidth="1"/>
    <col min="4585" max="4585" width="70.1640625" style="1" customWidth="1"/>
    <col min="4586" max="4835" width="10.6640625" style="1"/>
    <col min="4836" max="4836" width="13.5" style="1" customWidth="1"/>
    <col min="4837" max="4837" width="46.83203125" style="1" customWidth="1"/>
    <col min="4838" max="4839" width="14.1640625" style="1" customWidth="1"/>
    <col min="4840" max="4840" width="21.1640625" style="1" customWidth="1"/>
    <col min="4841" max="4841" width="70.1640625" style="1" customWidth="1"/>
    <col min="4842" max="5091" width="10.6640625" style="1"/>
    <col min="5092" max="5092" width="13.5" style="1" customWidth="1"/>
    <col min="5093" max="5093" width="46.83203125" style="1" customWidth="1"/>
    <col min="5094" max="5095" width="14.1640625" style="1" customWidth="1"/>
    <col min="5096" max="5096" width="21.1640625" style="1" customWidth="1"/>
    <col min="5097" max="5097" width="70.1640625" style="1" customWidth="1"/>
    <col min="5098" max="5347" width="9.33203125" style="1"/>
    <col min="5348" max="5348" width="13.5" style="1" customWidth="1"/>
    <col min="5349" max="5349" width="46.83203125" style="1" customWidth="1"/>
    <col min="5350" max="5351" width="14.1640625" style="1" customWidth="1"/>
    <col min="5352" max="5352" width="21.1640625" style="1" customWidth="1"/>
    <col min="5353" max="5353" width="70.1640625" style="1" customWidth="1"/>
    <col min="5354" max="5603" width="10.6640625" style="1"/>
    <col min="5604" max="5604" width="13.5" style="1" customWidth="1"/>
    <col min="5605" max="5605" width="46.83203125" style="1" customWidth="1"/>
    <col min="5606" max="5607" width="14.1640625" style="1" customWidth="1"/>
    <col min="5608" max="5608" width="21.1640625" style="1" customWidth="1"/>
    <col min="5609" max="5609" width="70.1640625" style="1" customWidth="1"/>
    <col min="5610" max="5859" width="10.6640625" style="1"/>
    <col min="5860" max="5860" width="13.5" style="1" customWidth="1"/>
    <col min="5861" max="5861" width="46.83203125" style="1" customWidth="1"/>
    <col min="5862" max="5863" width="14.1640625" style="1" customWidth="1"/>
    <col min="5864" max="5864" width="21.1640625" style="1" customWidth="1"/>
    <col min="5865" max="5865" width="70.1640625" style="1" customWidth="1"/>
    <col min="5866" max="6115" width="10.6640625" style="1"/>
    <col min="6116" max="6116" width="13.5" style="1" customWidth="1"/>
    <col min="6117" max="6117" width="46.83203125" style="1" customWidth="1"/>
    <col min="6118" max="6119" width="14.1640625" style="1" customWidth="1"/>
    <col min="6120" max="6120" width="21.1640625" style="1" customWidth="1"/>
    <col min="6121" max="6121" width="70.1640625" style="1" customWidth="1"/>
    <col min="6122" max="6371" width="9.33203125" style="1"/>
    <col min="6372" max="6372" width="13.5" style="1" customWidth="1"/>
    <col min="6373" max="6373" width="46.83203125" style="1" customWidth="1"/>
    <col min="6374" max="6375" width="14.1640625" style="1" customWidth="1"/>
    <col min="6376" max="6376" width="21.1640625" style="1" customWidth="1"/>
    <col min="6377" max="6377" width="70.1640625" style="1" customWidth="1"/>
    <col min="6378" max="6627" width="10.6640625" style="1"/>
    <col min="6628" max="6628" width="13.5" style="1" customWidth="1"/>
    <col min="6629" max="6629" width="46.83203125" style="1" customWidth="1"/>
    <col min="6630" max="6631" width="14.1640625" style="1" customWidth="1"/>
    <col min="6632" max="6632" width="21.1640625" style="1" customWidth="1"/>
    <col min="6633" max="6633" width="70.1640625" style="1" customWidth="1"/>
    <col min="6634" max="6883" width="10.6640625" style="1"/>
    <col min="6884" max="6884" width="13.5" style="1" customWidth="1"/>
    <col min="6885" max="6885" width="46.83203125" style="1" customWidth="1"/>
    <col min="6886" max="6887" width="14.1640625" style="1" customWidth="1"/>
    <col min="6888" max="6888" width="21.1640625" style="1" customWidth="1"/>
    <col min="6889" max="6889" width="70.1640625" style="1" customWidth="1"/>
    <col min="6890" max="7139" width="10.6640625" style="1"/>
    <col min="7140" max="7140" width="13.5" style="1" customWidth="1"/>
    <col min="7141" max="7141" width="46.83203125" style="1" customWidth="1"/>
    <col min="7142" max="7143" width="14.1640625" style="1" customWidth="1"/>
    <col min="7144" max="7144" width="21.1640625" style="1" customWidth="1"/>
    <col min="7145" max="7145" width="70.1640625" style="1" customWidth="1"/>
    <col min="7146" max="7395" width="9.33203125" style="1"/>
    <col min="7396" max="7396" width="13.5" style="1" customWidth="1"/>
    <col min="7397" max="7397" width="46.83203125" style="1" customWidth="1"/>
    <col min="7398" max="7399" width="14.1640625" style="1" customWidth="1"/>
    <col min="7400" max="7400" width="21.1640625" style="1" customWidth="1"/>
    <col min="7401" max="7401" width="70.1640625" style="1" customWidth="1"/>
    <col min="7402" max="7651" width="10.6640625" style="1"/>
    <col min="7652" max="7652" width="13.5" style="1" customWidth="1"/>
    <col min="7653" max="7653" width="46.83203125" style="1" customWidth="1"/>
    <col min="7654" max="7655" width="14.1640625" style="1" customWidth="1"/>
    <col min="7656" max="7656" width="21.1640625" style="1" customWidth="1"/>
    <col min="7657" max="7657" width="70.1640625" style="1" customWidth="1"/>
    <col min="7658" max="7907" width="10.6640625" style="1"/>
    <col min="7908" max="7908" width="13.5" style="1" customWidth="1"/>
    <col min="7909" max="7909" width="46.83203125" style="1" customWidth="1"/>
    <col min="7910" max="7911" width="14.1640625" style="1" customWidth="1"/>
    <col min="7912" max="7912" width="21.1640625" style="1" customWidth="1"/>
    <col min="7913" max="7913" width="70.1640625" style="1" customWidth="1"/>
    <col min="7914" max="8163" width="10.6640625" style="1"/>
    <col min="8164" max="8164" width="13.5" style="1" customWidth="1"/>
    <col min="8165" max="8165" width="46.83203125" style="1" customWidth="1"/>
    <col min="8166" max="8167" width="14.1640625" style="1" customWidth="1"/>
    <col min="8168" max="8168" width="21.1640625" style="1" customWidth="1"/>
    <col min="8169" max="8169" width="70.1640625" style="1" customWidth="1"/>
    <col min="8170" max="8419" width="9.33203125" style="1"/>
    <col min="8420" max="8420" width="13.5" style="1" customWidth="1"/>
    <col min="8421" max="8421" width="46.83203125" style="1" customWidth="1"/>
    <col min="8422" max="8423" width="14.1640625" style="1" customWidth="1"/>
    <col min="8424" max="8424" width="21.1640625" style="1" customWidth="1"/>
    <col min="8425" max="8425" width="70.1640625" style="1" customWidth="1"/>
    <col min="8426" max="8675" width="10.6640625" style="1"/>
    <col min="8676" max="8676" width="13.5" style="1" customWidth="1"/>
    <col min="8677" max="8677" width="46.83203125" style="1" customWidth="1"/>
    <col min="8678" max="8679" width="14.1640625" style="1" customWidth="1"/>
    <col min="8680" max="8680" width="21.1640625" style="1" customWidth="1"/>
    <col min="8681" max="8681" width="70.1640625" style="1" customWidth="1"/>
    <col min="8682" max="8931" width="10.6640625" style="1"/>
    <col min="8932" max="8932" width="13.5" style="1" customWidth="1"/>
    <col min="8933" max="8933" width="46.83203125" style="1" customWidth="1"/>
    <col min="8934" max="8935" width="14.1640625" style="1" customWidth="1"/>
    <col min="8936" max="8936" width="21.1640625" style="1" customWidth="1"/>
    <col min="8937" max="8937" width="70.1640625" style="1" customWidth="1"/>
    <col min="8938" max="9187" width="10.6640625" style="1"/>
    <col min="9188" max="9188" width="13.5" style="1" customWidth="1"/>
    <col min="9189" max="9189" width="46.83203125" style="1" customWidth="1"/>
    <col min="9190" max="9191" width="14.1640625" style="1" customWidth="1"/>
    <col min="9192" max="9192" width="21.1640625" style="1" customWidth="1"/>
    <col min="9193" max="9193" width="70.1640625" style="1" customWidth="1"/>
    <col min="9194" max="9443" width="9.33203125" style="1"/>
    <col min="9444" max="9444" width="13.5" style="1" customWidth="1"/>
    <col min="9445" max="9445" width="46.83203125" style="1" customWidth="1"/>
    <col min="9446" max="9447" width="14.1640625" style="1" customWidth="1"/>
    <col min="9448" max="9448" width="21.1640625" style="1" customWidth="1"/>
    <col min="9449" max="9449" width="70.1640625" style="1" customWidth="1"/>
    <col min="9450" max="9699" width="10.6640625" style="1"/>
    <col min="9700" max="9700" width="13.5" style="1" customWidth="1"/>
    <col min="9701" max="9701" width="46.83203125" style="1" customWidth="1"/>
    <col min="9702" max="9703" width="14.1640625" style="1" customWidth="1"/>
    <col min="9704" max="9704" width="21.1640625" style="1" customWidth="1"/>
    <col min="9705" max="9705" width="70.1640625" style="1" customWidth="1"/>
    <col min="9706" max="9955" width="10.6640625" style="1"/>
    <col min="9956" max="9956" width="13.5" style="1" customWidth="1"/>
    <col min="9957" max="9957" width="46.83203125" style="1" customWidth="1"/>
    <col min="9958" max="9959" width="14.1640625" style="1" customWidth="1"/>
    <col min="9960" max="9960" width="21.1640625" style="1" customWidth="1"/>
    <col min="9961" max="9961" width="70.1640625" style="1" customWidth="1"/>
    <col min="9962" max="10211" width="10.6640625" style="1"/>
    <col min="10212" max="10212" width="13.5" style="1" customWidth="1"/>
    <col min="10213" max="10213" width="46.83203125" style="1" customWidth="1"/>
    <col min="10214" max="10215" width="14.1640625" style="1" customWidth="1"/>
    <col min="10216" max="10216" width="21.1640625" style="1" customWidth="1"/>
    <col min="10217" max="10217" width="70.1640625" style="1" customWidth="1"/>
    <col min="10218" max="10467" width="9.33203125" style="1"/>
    <col min="10468" max="10468" width="13.5" style="1" customWidth="1"/>
    <col min="10469" max="10469" width="46.83203125" style="1" customWidth="1"/>
    <col min="10470" max="10471" width="14.1640625" style="1" customWidth="1"/>
    <col min="10472" max="10472" width="21.1640625" style="1" customWidth="1"/>
    <col min="10473" max="10473" width="70.1640625" style="1" customWidth="1"/>
    <col min="10474" max="10723" width="10.6640625" style="1"/>
    <col min="10724" max="10724" width="13.5" style="1" customWidth="1"/>
    <col min="10725" max="10725" width="46.83203125" style="1" customWidth="1"/>
    <col min="10726" max="10727" width="14.1640625" style="1" customWidth="1"/>
    <col min="10728" max="10728" width="21.1640625" style="1" customWidth="1"/>
    <col min="10729" max="10729" width="70.1640625" style="1" customWidth="1"/>
    <col min="10730" max="10979" width="10.6640625" style="1"/>
    <col min="10980" max="10980" width="13.5" style="1" customWidth="1"/>
    <col min="10981" max="10981" width="46.83203125" style="1" customWidth="1"/>
    <col min="10982" max="10983" width="14.1640625" style="1" customWidth="1"/>
    <col min="10984" max="10984" width="21.1640625" style="1" customWidth="1"/>
    <col min="10985" max="10985" width="70.1640625" style="1" customWidth="1"/>
    <col min="10986" max="11235" width="10.6640625" style="1"/>
    <col min="11236" max="11236" width="13.5" style="1" customWidth="1"/>
    <col min="11237" max="11237" width="46.83203125" style="1" customWidth="1"/>
    <col min="11238" max="11239" width="14.1640625" style="1" customWidth="1"/>
    <col min="11240" max="11240" width="21.1640625" style="1" customWidth="1"/>
    <col min="11241" max="11241" width="70.1640625" style="1" customWidth="1"/>
    <col min="11242" max="11491" width="9.33203125" style="1"/>
    <col min="11492" max="11492" width="13.5" style="1" customWidth="1"/>
    <col min="11493" max="11493" width="46.83203125" style="1" customWidth="1"/>
    <col min="11494" max="11495" width="14.1640625" style="1" customWidth="1"/>
    <col min="11496" max="11496" width="21.1640625" style="1" customWidth="1"/>
    <col min="11497" max="11497" width="70.1640625" style="1" customWidth="1"/>
    <col min="11498" max="11747" width="10.6640625" style="1"/>
    <col min="11748" max="11748" width="13.5" style="1" customWidth="1"/>
    <col min="11749" max="11749" width="46.83203125" style="1" customWidth="1"/>
    <col min="11750" max="11751" width="14.1640625" style="1" customWidth="1"/>
    <col min="11752" max="11752" width="21.1640625" style="1" customWidth="1"/>
    <col min="11753" max="11753" width="70.1640625" style="1" customWidth="1"/>
    <col min="11754" max="12003" width="10.6640625" style="1"/>
    <col min="12004" max="12004" width="13.5" style="1" customWidth="1"/>
    <col min="12005" max="12005" width="46.83203125" style="1" customWidth="1"/>
    <col min="12006" max="12007" width="14.1640625" style="1" customWidth="1"/>
    <col min="12008" max="12008" width="21.1640625" style="1" customWidth="1"/>
    <col min="12009" max="12009" width="70.1640625" style="1" customWidth="1"/>
    <col min="12010" max="12259" width="10.6640625" style="1"/>
    <col min="12260" max="12260" width="13.5" style="1" customWidth="1"/>
    <col min="12261" max="12261" width="46.83203125" style="1" customWidth="1"/>
    <col min="12262" max="12263" width="14.1640625" style="1" customWidth="1"/>
    <col min="12264" max="12264" width="21.1640625" style="1" customWidth="1"/>
    <col min="12265" max="12265" width="70.1640625" style="1" customWidth="1"/>
    <col min="12266" max="12515" width="9.33203125" style="1"/>
    <col min="12516" max="12516" width="13.5" style="1" customWidth="1"/>
    <col min="12517" max="12517" width="46.83203125" style="1" customWidth="1"/>
    <col min="12518" max="12519" width="14.1640625" style="1" customWidth="1"/>
    <col min="12520" max="12520" width="21.1640625" style="1" customWidth="1"/>
    <col min="12521" max="12521" width="70.1640625" style="1" customWidth="1"/>
    <col min="12522" max="12771" width="10.6640625" style="1"/>
    <col min="12772" max="12772" width="13.5" style="1" customWidth="1"/>
    <col min="12773" max="12773" width="46.83203125" style="1" customWidth="1"/>
    <col min="12774" max="12775" width="14.1640625" style="1" customWidth="1"/>
    <col min="12776" max="12776" width="21.1640625" style="1" customWidth="1"/>
    <col min="12777" max="12777" width="70.1640625" style="1" customWidth="1"/>
    <col min="12778" max="13027" width="10.6640625" style="1"/>
    <col min="13028" max="13028" width="13.5" style="1" customWidth="1"/>
    <col min="13029" max="13029" width="46.83203125" style="1" customWidth="1"/>
    <col min="13030" max="13031" width="14.1640625" style="1" customWidth="1"/>
    <col min="13032" max="13032" width="21.1640625" style="1" customWidth="1"/>
    <col min="13033" max="13033" width="70.1640625" style="1" customWidth="1"/>
    <col min="13034" max="13283" width="10.6640625" style="1"/>
    <col min="13284" max="13284" width="13.5" style="1" customWidth="1"/>
    <col min="13285" max="13285" width="46.83203125" style="1" customWidth="1"/>
    <col min="13286" max="13287" width="14.1640625" style="1" customWidth="1"/>
    <col min="13288" max="13288" width="21.1640625" style="1" customWidth="1"/>
    <col min="13289" max="13289" width="70.1640625" style="1" customWidth="1"/>
    <col min="13290" max="13539" width="9.33203125" style="1"/>
    <col min="13540" max="13540" width="13.5" style="1" customWidth="1"/>
    <col min="13541" max="13541" width="46.83203125" style="1" customWidth="1"/>
    <col min="13542" max="13543" width="14.1640625" style="1" customWidth="1"/>
    <col min="13544" max="13544" width="21.1640625" style="1" customWidth="1"/>
    <col min="13545" max="13545" width="70.1640625" style="1" customWidth="1"/>
    <col min="13546" max="13795" width="10.6640625" style="1"/>
    <col min="13796" max="13796" width="13.5" style="1" customWidth="1"/>
    <col min="13797" max="13797" width="46.83203125" style="1" customWidth="1"/>
    <col min="13798" max="13799" width="14.1640625" style="1" customWidth="1"/>
    <col min="13800" max="13800" width="21.1640625" style="1" customWidth="1"/>
    <col min="13801" max="13801" width="70.1640625" style="1" customWidth="1"/>
    <col min="13802" max="14051" width="10.6640625" style="1"/>
    <col min="14052" max="14052" width="13.5" style="1" customWidth="1"/>
    <col min="14053" max="14053" width="46.83203125" style="1" customWidth="1"/>
    <col min="14054" max="14055" width="14.1640625" style="1" customWidth="1"/>
    <col min="14056" max="14056" width="21.1640625" style="1" customWidth="1"/>
    <col min="14057" max="14057" width="70.1640625" style="1" customWidth="1"/>
    <col min="14058" max="14307" width="10.6640625" style="1"/>
    <col min="14308" max="14308" width="13.5" style="1" customWidth="1"/>
    <col min="14309" max="14309" width="46.83203125" style="1" customWidth="1"/>
    <col min="14310" max="14311" width="14.1640625" style="1" customWidth="1"/>
    <col min="14312" max="14312" width="21.1640625" style="1" customWidth="1"/>
    <col min="14313" max="14313" width="70.1640625" style="1" customWidth="1"/>
    <col min="14314" max="14563" width="9.33203125" style="1"/>
    <col min="14564" max="14564" width="13.5" style="1" customWidth="1"/>
    <col min="14565" max="14565" width="46.83203125" style="1" customWidth="1"/>
    <col min="14566" max="14567" width="14.1640625" style="1" customWidth="1"/>
    <col min="14568" max="14568" width="21.1640625" style="1" customWidth="1"/>
    <col min="14569" max="14569" width="70.1640625" style="1" customWidth="1"/>
    <col min="14570" max="14819" width="10.6640625" style="1"/>
    <col min="14820" max="14820" width="13.5" style="1" customWidth="1"/>
    <col min="14821" max="14821" width="46.83203125" style="1" customWidth="1"/>
    <col min="14822" max="14823" width="14.1640625" style="1" customWidth="1"/>
    <col min="14824" max="14824" width="21.1640625" style="1" customWidth="1"/>
    <col min="14825" max="14825" width="70.1640625" style="1" customWidth="1"/>
    <col min="14826" max="15075" width="10.6640625" style="1"/>
    <col min="15076" max="15076" width="13.5" style="1" customWidth="1"/>
    <col min="15077" max="15077" width="46.83203125" style="1" customWidth="1"/>
    <col min="15078" max="15079" width="14.1640625" style="1" customWidth="1"/>
    <col min="15080" max="15080" width="21.1640625" style="1" customWidth="1"/>
    <col min="15081" max="15081" width="70.1640625" style="1" customWidth="1"/>
    <col min="15082" max="15331" width="10.6640625" style="1"/>
    <col min="15332" max="15332" width="13.5" style="1" customWidth="1"/>
    <col min="15333" max="15333" width="46.83203125" style="1" customWidth="1"/>
    <col min="15334" max="15335" width="14.1640625" style="1" customWidth="1"/>
    <col min="15336" max="15336" width="21.1640625" style="1" customWidth="1"/>
    <col min="15337" max="15337" width="70.1640625" style="1" customWidth="1"/>
    <col min="15338" max="15587" width="9.33203125" style="1"/>
    <col min="15588" max="15588" width="13.5" style="1" customWidth="1"/>
    <col min="15589" max="15589" width="46.83203125" style="1" customWidth="1"/>
    <col min="15590" max="15591" width="14.1640625" style="1" customWidth="1"/>
    <col min="15592" max="15592" width="21.1640625" style="1" customWidth="1"/>
    <col min="15593" max="15593" width="70.1640625" style="1" customWidth="1"/>
    <col min="15594" max="15843" width="10.6640625" style="1"/>
    <col min="15844" max="15844" width="13.5" style="1" customWidth="1"/>
    <col min="15845" max="15845" width="46.83203125" style="1" customWidth="1"/>
    <col min="15846" max="15847" width="14.1640625" style="1" customWidth="1"/>
    <col min="15848" max="15848" width="21.1640625" style="1" customWidth="1"/>
    <col min="15849" max="15849" width="70.1640625" style="1" customWidth="1"/>
    <col min="15850" max="16099" width="10.6640625" style="1"/>
    <col min="16100" max="16100" width="13.5" style="1" customWidth="1"/>
    <col min="16101" max="16384" width="9.33203125" style="1"/>
  </cols>
  <sheetData>
    <row r="1" spans="1:4" s="27" customFormat="1" x14ac:dyDescent="0.2">
      <c r="A1" s="26" t="s">
        <v>9937</v>
      </c>
      <c r="B1" s="26" t="s">
        <v>9938</v>
      </c>
      <c r="C1" s="28" t="s">
        <v>9939</v>
      </c>
      <c r="D1" s="26" t="s">
        <v>9940</v>
      </c>
    </row>
    <row r="2" spans="1:4" x14ac:dyDescent="0.2">
      <c r="A2" s="13"/>
      <c r="B2" s="13"/>
      <c r="C2" s="25"/>
      <c r="D2" s="13"/>
    </row>
    <row r="3" spans="1:4" x14ac:dyDescent="0.2">
      <c r="A3" s="12">
        <v>428</v>
      </c>
      <c r="B3" s="16" t="s">
        <v>9941</v>
      </c>
      <c r="C3" s="25">
        <v>41852</v>
      </c>
      <c r="D3" s="13" t="s">
        <v>9942</v>
      </c>
    </row>
  </sheetData>
  <autoFilter ref="A1:D1" xr:uid="{00000000-0009-0000-0000-000003000000}"/>
  <pageMargins left="0.7" right="0.7" top="0.75" bottom="0.75" header="0.3" footer="0.3"/>
  <pageSetup scale="66"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3:R83"/>
  <sheetViews>
    <sheetView workbookViewId="0"/>
  </sheetViews>
  <sheetFormatPr defaultRowHeight="12.75" x14ac:dyDescent="0.2"/>
  <cols>
    <col min="18" max="18" width="9.33203125" style="21"/>
  </cols>
  <sheetData>
    <row r="3" spans="2:18" x14ac:dyDescent="0.2">
      <c r="B3" s="18" t="s">
        <v>9932</v>
      </c>
      <c r="C3" s="18" t="s">
        <v>9933</v>
      </c>
      <c r="D3" s="18" t="s">
        <v>9934</v>
      </c>
      <c r="P3" s="22" t="s">
        <v>9935</v>
      </c>
      <c r="Q3" s="22" t="s">
        <v>9936</v>
      </c>
      <c r="R3" s="23"/>
    </row>
    <row r="4" spans="2:18" x14ac:dyDescent="0.2">
      <c r="B4" s="19"/>
      <c r="C4" s="19">
        <v>1</v>
      </c>
      <c r="D4" s="19">
        <f>C4*25</f>
        <v>25</v>
      </c>
      <c r="P4" s="3" t="s">
        <v>9926</v>
      </c>
      <c r="Q4" s="3" t="s">
        <v>58</v>
      </c>
      <c r="R4" s="21">
        <v>52.8</v>
      </c>
    </row>
    <row r="5" spans="2:18" x14ac:dyDescent="0.2">
      <c r="B5" s="19"/>
      <c r="C5" s="19">
        <v>2</v>
      </c>
      <c r="D5" s="19">
        <f t="shared" ref="D5:D48" si="0">C5*25</f>
        <v>50</v>
      </c>
      <c r="F5">
        <v>13</v>
      </c>
      <c r="G5">
        <f>F5*12*25</f>
        <v>3900</v>
      </c>
      <c r="K5">
        <v>0.5</v>
      </c>
      <c r="L5" s="19">
        <f>K5*25</f>
        <v>12.5</v>
      </c>
      <c r="P5" s="3" t="s">
        <v>56</v>
      </c>
      <c r="Q5" s="3" t="s">
        <v>62</v>
      </c>
      <c r="R5" s="21">
        <v>0.111</v>
      </c>
    </row>
    <row r="6" spans="2:18" x14ac:dyDescent="0.2">
      <c r="B6" s="19"/>
      <c r="C6" s="19">
        <v>3</v>
      </c>
      <c r="D6" s="19">
        <f t="shared" si="0"/>
        <v>75</v>
      </c>
      <c r="F6">
        <v>14</v>
      </c>
      <c r="G6">
        <f t="shared" ref="G6:G29" si="1">F6*12*25</f>
        <v>4200</v>
      </c>
      <c r="K6">
        <v>0.75</v>
      </c>
      <c r="L6" s="19">
        <f t="shared" ref="L6:L69" si="2">K6*25</f>
        <v>18.75</v>
      </c>
      <c r="P6" s="3" t="s">
        <v>62</v>
      </c>
      <c r="Q6" s="3" t="s">
        <v>56</v>
      </c>
      <c r="R6" s="21">
        <v>9</v>
      </c>
    </row>
    <row r="7" spans="2:18" x14ac:dyDescent="0.2">
      <c r="B7" s="19"/>
      <c r="C7" s="19">
        <v>4</v>
      </c>
      <c r="D7" s="19">
        <f t="shared" si="0"/>
        <v>100</v>
      </c>
      <c r="F7">
        <v>15</v>
      </c>
      <c r="G7">
        <f t="shared" si="1"/>
        <v>4500</v>
      </c>
      <c r="K7">
        <v>1</v>
      </c>
      <c r="L7" s="19">
        <f t="shared" si="2"/>
        <v>25</v>
      </c>
    </row>
    <row r="8" spans="2:18" x14ac:dyDescent="0.2">
      <c r="B8" s="19"/>
      <c r="C8" s="19">
        <v>5</v>
      </c>
      <c r="D8" s="19">
        <f t="shared" si="0"/>
        <v>125</v>
      </c>
      <c r="F8">
        <v>16</v>
      </c>
      <c r="G8">
        <f t="shared" si="1"/>
        <v>4800</v>
      </c>
      <c r="K8">
        <v>1.25</v>
      </c>
      <c r="L8" s="19">
        <f t="shared" si="2"/>
        <v>31.25</v>
      </c>
    </row>
    <row r="9" spans="2:18" x14ac:dyDescent="0.2">
      <c r="B9" s="19"/>
      <c r="C9" s="19">
        <v>6</v>
      </c>
      <c r="D9" s="19">
        <f t="shared" si="0"/>
        <v>150</v>
      </c>
      <c r="F9">
        <v>17</v>
      </c>
      <c r="G9">
        <f t="shared" si="1"/>
        <v>5100</v>
      </c>
      <c r="K9">
        <v>1.5</v>
      </c>
      <c r="L9" s="19">
        <f t="shared" si="2"/>
        <v>37.5</v>
      </c>
    </row>
    <row r="10" spans="2:18" x14ac:dyDescent="0.2">
      <c r="B10" s="19"/>
      <c r="C10" s="19">
        <v>7</v>
      </c>
      <c r="D10" s="19">
        <f t="shared" si="0"/>
        <v>175</v>
      </c>
      <c r="F10">
        <v>18</v>
      </c>
      <c r="G10">
        <f t="shared" si="1"/>
        <v>5400</v>
      </c>
      <c r="K10">
        <v>1.75</v>
      </c>
      <c r="L10" s="19">
        <f t="shared" si="2"/>
        <v>43.75</v>
      </c>
    </row>
    <row r="11" spans="2:18" x14ac:dyDescent="0.2">
      <c r="B11" s="19"/>
      <c r="C11" s="19">
        <v>8</v>
      </c>
      <c r="D11" s="19">
        <f t="shared" si="0"/>
        <v>200</v>
      </c>
      <c r="F11">
        <v>19</v>
      </c>
      <c r="G11">
        <f t="shared" si="1"/>
        <v>5700</v>
      </c>
      <c r="K11">
        <v>2</v>
      </c>
      <c r="L11" s="19">
        <f t="shared" si="2"/>
        <v>50</v>
      </c>
    </row>
    <row r="12" spans="2:18" x14ac:dyDescent="0.2">
      <c r="B12" s="19"/>
      <c r="C12" s="19">
        <v>9</v>
      </c>
      <c r="D12" s="19">
        <f t="shared" si="0"/>
        <v>225</v>
      </c>
      <c r="F12">
        <v>20</v>
      </c>
      <c r="G12">
        <f t="shared" si="1"/>
        <v>6000</v>
      </c>
      <c r="K12">
        <v>2.25</v>
      </c>
      <c r="L12" s="19">
        <f t="shared" si="2"/>
        <v>56.25</v>
      </c>
    </row>
    <row r="13" spans="2:18" x14ac:dyDescent="0.2">
      <c r="B13" s="19"/>
      <c r="C13" s="19">
        <v>10</v>
      </c>
      <c r="D13" s="19">
        <f t="shared" si="0"/>
        <v>250</v>
      </c>
      <c r="F13">
        <v>21</v>
      </c>
      <c r="G13">
        <f t="shared" si="1"/>
        <v>6300</v>
      </c>
      <c r="K13">
        <v>2.5</v>
      </c>
      <c r="L13" s="19">
        <f t="shared" si="2"/>
        <v>62.5</v>
      </c>
    </row>
    <row r="14" spans="2:18" x14ac:dyDescent="0.2">
      <c r="B14" s="19"/>
      <c r="C14" s="19">
        <v>11</v>
      </c>
      <c r="D14" s="19">
        <f t="shared" si="0"/>
        <v>275</v>
      </c>
      <c r="F14">
        <v>22</v>
      </c>
      <c r="G14">
        <f t="shared" si="1"/>
        <v>6600</v>
      </c>
      <c r="K14">
        <v>2.75</v>
      </c>
      <c r="L14" s="19">
        <f t="shared" si="2"/>
        <v>68.75</v>
      </c>
    </row>
    <row r="15" spans="2:18" x14ac:dyDescent="0.2">
      <c r="B15" s="19"/>
      <c r="C15" s="19">
        <v>12</v>
      </c>
      <c r="D15" s="19">
        <f t="shared" si="0"/>
        <v>300</v>
      </c>
      <c r="F15">
        <v>23</v>
      </c>
      <c r="G15">
        <f t="shared" si="1"/>
        <v>6900</v>
      </c>
      <c r="K15">
        <v>3</v>
      </c>
      <c r="L15" s="19">
        <f t="shared" si="2"/>
        <v>75</v>
      </c>
    </row>
    <row r="16" spans="2:18" x14ac:dyDescent="0.2">
      <c r="B16" s="19"/>
      <c r="C16" s="19">
        <v>13</v>
      </c>
      <c r="D16" s="19">
        <f t="shared" si="0"/>
        <v>325</v>
      </c>
      <c r="F16">
        <v>24</v>
      </c>
      <c r="G16">
        <f t="shared" si="1"/>
        <v>7200</v>
      </c>
      <c r="K16">
        <v>3.25</v>
      </c>
      <c r="L16" s="19">
        <f t="shared" si="2"/>
        <v>81.25</v>
      </c>
    </row>
    <row r="17" spans="2:12" x14ac:dyDescent="0.2">
      <c r="B17" s="19"/>
      <c r="C17" s="19">
        <v>14</v>
      </c>
      <c r="D17" s="19">
        <f t="shared" si="0"/>
        <v>350</v>
      </c>
      <c r="F17">
        <v>25</v>
      </c>
      <c r="G17">
        <f t="shared" si="1"/>
        <v>7500</v>
      </c>
      <c r="K17">
        <v>3.5</v>
      </c>
      <c r="L17" s="19">
        <f t="shared" si="2"/>
        <v>87.5</v>
      </c>
    </row>
    <row r="18" spans="2:12" x14ac:dyDescent="0.2">
      <c r="B18" s="19"/>
      <c r="C18" s="19">
        <v>15</v>
      </c>
      <c r="D18" s="19">
        <f t="shared" si="0"/>
        <v>375</v>
      </c>
      <c r="F18">
        <v>26</v>
      </c>
      <c r="G18">
        <f t="shared" si="1"/>
        <v>7800</v>
      </c>
      <c r="K18">
        <v>3.75</v>
      </c>
      <c r="L18" s="19">
        <f t="shared" si="2"/>
        <v>93.75</v>
      </c>
    </row>
    <row r="19" spans="2:12" x14ac:dyDescent="0.2">
      <c r="B19" s="19"/>
      <c r="C19" s="19">
        <v>16</v>
      </c>
      <c r="D19" s="19">
        <f t="shared" si="0"/>
        <v>400</v>
      </c>
      <c r="F19">
        <v>27</v>
      </c>
      <c r="G19">
        <f t="shared" si="1"/>
        <v>8100</v>
      </c>
      <c r="K19">
        <v>4</v>
      </c>
      <c r="L19" s="19">
        <f t="shared" si="2"/>
        <v>100</v>
      </c>
    </row>
    <row r="20" spans="2:12" x14ac:dyDescent="0.2">
      <c r="B20" s="19"/>
      <c r="C20" s="19">
        <v>17</v>
      </c>
      <c r="D20" s="19">
        <f t="shared" si="0"/>
        <v>425</v>
      </c>
      <c r="F20">
        <v>28</v>
      </c>
      <c r="G20">
        <f t="shared" si="1"/>
        <v>8400</v>
      </c>
      <c r="K20">
        <v>4.25</v>
      </c>
      <c r="L20" s="19">
        <f t="shared" si="2"/>
        <v>106.25</v>
      </c>
    </row>
    <row r="21" spans="2:12" x14ac:dyDescent="0.2">
      <c r="B21" s="19"/>
      <c r="C21" s="19">
        <v>18</v>
      </c>
      <c r="D21" s="19">
        <f t="shared" si="0"/>
        <v>450</v>
      </c>
      <c r="F21">
        <v>29</v>
      </c>
      <c r="G21">
        <f t="shared" si="1"/>
        <v>8700</v>
      </c>
      <c r="K21">
        <v>4.5</v>
      </c>
      <c r="L21" s="19">
        <f t="shared" si="2"/>
        <v>112.5</v>
      </c>
    </row>
    <row r="22" spans="2:12" x14ac:dyDescent="0.2">
      <c r="B22" s="19"/>
      <c r="C22" s="19">
        <v>19</v>
      </c>
      <c r="D22" s="19">
        <f t="shared" si="0"/>
        <v>475</v>
      </c>
      <c r="F22">
        <v>30</v>
      </c>
      <c r="G22">
        <f t="shared" si="1"/>
        <v>9000</v>
      </c>
      <c r="K22">
        <v>4.75</v>
      </c>
      <c r="L22" s="19">
        <f t="shared" si="2"/>
        <v>118.75</v>
      </c>
    </row>
    <row r="23" spans="2:12" x14ac:dyDescent="0.2">
      <c r="B23" s="19"/>
      <c r="C23" s="19">
        <v>20</v>
      </c>
      <c r="D23" s="19">
        <f t="shared" si="0"/>
        <v>500</v>
      </c>
      <c r="F23">
        <v>31</v>
      </c>
      <c r="G23">
        <f t="shared" si="1"/>
        <v>9300</v>
      </c>
      <c r="K23">
        <v>5</v>
      </c>
      <c r="L23" s="19">
        <f t="shared" si="2"/>
        <v>125</v>
      </c>
    </row>
    <row r="24" spans="2:12" x14ac:dyDescent="0.2">
      <c r="B24" s="19"/>
      <c r="C24" s="19">
        <v>21</v>
      </c>
      <c r="D24" s="19">
        <f t="shared" si="0"/>
        <v>525</v>
      </c>
      <c r="F24">
        <v>32</v>
      </c>
      <c r="G24">
        <f t="shared" si="1"/>
        <v>9600</v>
      </c>
      <c r="K24">
        <v>5.25</v>
      </c>
      <c r="L24" s="19">
        <f t="shared" si="2"/>
        <v>131.25</v>
      </c>
    </row>
    <row r="25" spans="2:12" x14ac:dyDescent="0.2">
      <c r="B25" s="19"/>
      <c r="C25" s="19">
        <v>22</v>
      </c>
      <c r="D25" s="19">
        <f t="shared" si="0"/>
        <v>550</v>
      </c>
      <c r="F25">
        <v>33</v>
      </c>
      <c r="G25">
        <f t="shared" si="1"/>
        <v>9900</v>
      </c>
      <c r="K25">
        <v>5.5</v>
      </c>
      <c r="L25" s="19">
        <f t="shared" si="2"/>
        <v>137.5</v>
      </c>
    </row>
    <row r="26" spans="2:12" x14ac:dyDescent="0.2">
      <c r="B26" s="19"/>
      <c r="C26" s="19">
        <v>23</v>
      </c>
      <c r="D26" s="19">
        <f t="shared" si="0"/>
        <v>575</v>
      </c>
      <c r="F26">
        <v>34</v>
      </c>
      <c r="G26">
        <f t="shared" si="1"/>
        <v>10200</v>
      </c>
      <c r="K26">
        <v>5.75</v>
      </c>
      <c r="L26" s="19">
        <f t="shared" si="2"/>
        <v>143.75</v>
      </c>
    </row>
    <row r="27" spans="2:12" x14ac:dyDescent="0.2">
      <c r="B27" s="19">
        <f>C27/12</f>
        <v>2</v>
      </c>
      <c r="C27" s="19">
        <v>24</v>
      </c>
      <c r="D27" s="19">
        <f t="shared" si="0"/>
        <v>600</v>
      </c>
      <c r="F27">
        <v>35</v>
      </c>
      <c r="G27">
        <f t="shared" si="1"/>
        <v>10500</v>
      </c>
      <c r="K27">
        <v>6</v>
      </c>
      <c r="L27" s="19">
        <f t="shared" si="2"/>
        <v>150</v>
      </c>
    </row>
    <row r="28" spans="2:12" x14ac:dyDescent="0.2">
      <c r="B28" s="20">
        <f>C28/12</f>
        <v>2.3333333333333335</v>
      </c>
      <c r="C28" s="19">
        <v>28</v>
      </c>
      <c r="D28" s="19">
        <f t="shared" si="0"/>
        <v>700</v>
      </c>
      <c r="F28">
        <v>36</v>
      </c>
      <c r="G28">
        <f t="shared" si="1"/>
        <v>10800</v>
      </c>
      <c r="K28">
        <v>6.25</v>
      </c>
      <c r="L28" s="19">
        <f t="shared" si="2"/>
        <v>156.25</v>
      </c>
    </row>
    <row r="29" spans="2:12" x14ac:dyDescent="0.2">
      <c r="B29" s="19">
        <f t="shared" ref="B29:B48" si="3">C29/12</f>
        <v>2.5</v>
      </c>
      <c r="C29" s="19">
        <v>30</v>
      </c>
      <c r="D29" s="19">
        <f t="shared" si="0"/>
        <v>750</v>
      </c>
      <c r="F29">
        <v>37</v>
      </c>
      <c r="G29">
        <f t="shared" si="1"/>
        <v>11100</v>
      </c>
      <c r="K29">
        <v>6.5</v>
      </c>
      <c r="L29" s="19">
        <f t="shared" si="2"/>
        <v>162.5</v>
      </c>
    </row>
    <row r="30" spans="2:12" x14ac:dyDescent="0.2">
      <c r="B30" s="19">
        <f t="shared" si="3"/>
        <v>3</v>
      </c>
      <c r="C30" s="19">
        <v>36</v>
      </c>
      <c r="D30" s="19">
        <f t="shared" si="0"/>
        <v>900</v>
      </c>
      <c r="K30">
        <v>6.75</v>
      </c>
      <c r="L30" s="19">
        <f t="shared" si="2"/>
        <v>168.75</v>
      </c>
    </row>
    <row r="31" spans="2:12" x14ac:dyDescent="0.2">
      <c r="B31" s="19">
        <f t="shared" si="3"/>
        <v>3.5</v>
      </c>
      <c r="C31" s="19">
        <v>42</v>
      </c>
      <c r="D31" s="19">
        <f t="shared" si="0"/>
        <v>1050</v>
      </c>
      <c r="K31">
        <v>7</v>
      </c>
      <c r="L31" s="19">
        <f t="shared" si="2"/>
        <v>175</v>
      </c>
    </row>
    <row r="32" spans="2:12" x14ac:dyDescent="0.2">
      <c r="B32" s="19">
        <f t="shared" si="3"/>
        <v>4</v>
      </c>
      <c r="C32" s="19">
        <v>48</v>
      </c>
      <c r="D32" s="19">
        <f t="shared" si="0"/>
        <v>1200</v>
      </c>
      <c r="K32">
        <v>7.25</v>
      </c>
      <c r="L32" s="19">
        <f t="shared" si="2"/>
        <v>181.25</v>
      </c>
    </row>
    <row r="33" spans="2:12" x14ac:dyDescent="0.2">
      <c r="B33" s="19">
        <f t="shared" si="3"/>
        <v>4.5</v>
      </c>
      <c r="C33" s="19">
        <v>54</v>
      </c>
      <c r="D33" s="19">
        <f t="shared" si="0"/>
        <v>1350</v>
      </c>
      <c r="K33">
        <v>7.5</v>
      </c>
      <c r="L33" s="19">
        <f t="shared" si="2"/>
        <v>187.5</v>
      </c>
    </row>
    <row r="34" spans="2:12" x14ac:dyDescent="0.2">
      <c r="B34" s="19">
        <f t="shared" si="3"/>
        <v>5</v>
      </c>
      <c r="C34" s="19">
        <v>60</v>
      </c>
      <c r="D34" s="19">
        <f t="shared" si="0"/>
        <v>1500</v>
      </c>
      <c r="K34">
        <v>7.75</v>
      </c>
      <c r="L34" s="19">
        <f t="shared" si="2"/>
        <v>193.75</v>
      </c>
    </row>
    <row r="35" spans="2:12" x14ac:dyDescent="0.2">
      <c r="B35" s="19">
        <f t="shared" si="3"/>
        <v>5.5</v>
      </c>
      <c r="C35" s="19">
        <v>66</v>
      </c>
      <c r="D35" s="19">
        <f t="shared" si="0"/>
        <v>1650</v>
      </c>
      <c r="K35">
        <v>8</v>
      </c>
      <c r="L35" s="19">
        <f t="shared" si="2"/>
        <v>200</v>
      </c>
    </row>
    <row r="36" spans="2:12" x14ac:dyDescent="0.2">
      <c r="B36" s="19">
        <f t="shared" si="3"/>
        <v>6</v>
      </c>
      <c r="C36" s="19">
        <v>72</v>
      </c>
      <c r="D36" s="19">
        <f t="shared" si="0"/>
        <v>1800</v>
      </c>
      <c r="K36">
        <v>8.25</v>
      </c>
      <c r="L36" s="19">
        <f t="shared" si="2"/>
        <v>206.25</v>
      </c>
    </row>
    <row r="37" spans="2:12" x14ac:dyDescent="0.2">
      <c r="B37" s="19">
        <f t="shared" si="3"/>
        <v>6.5</v>
      </c>
      <c r="C37" s="19">
        <v>78</v>
      </c>
      <c r="D37" s="19">
        <f t="shared" si="0"/>
        <v>1950</v>
      </c>
      <c r="K37">
        <v>8.5</v>
      </c>
      <c r="L37" s="19">
        <f t="shared" si="2"/>
        <v>212.5</v>
      </c>
    </row>
    <row r="38" spans="2:12" x14ac:dyDescent="0.2">
      <c r="B38" s="19">
        <f t="shared" si="3"/>
        <v>7</v>
      </c>
      <c r="C38" s="19">
        <v>84</v>
      </c>
      <c r="D38" s="19">
        <f t="shared" si="0"/>
        <v>2100</v>
      </c>
      <c r="K38">
        <v>8.75</v>
      </c>
      <c r="L38" s="19">
        <f t="shared" si="2"/>
        <v>218.75</v>
      </c>
    </row>
    <row r="39" spans="2:12" x14ac:dyDescent="0.2">
      <c r="B39" s="19">
        <f t="shared" si="3"/>
        <v>7.5</v>
      </c>
      <c r="C39" s="19">
        <v>90</v>
      </c>
      <c r="D39" s="19">
        <f t="shared" si="0"/>
        <v>2250</v>
      </c>
      <c r="K39">
        <v>9</v>
      </c>
      <c r="L39" s="19">
        <f t="shared" si="2"/>
        <v>225</v>
      </c>
    </row>
    <row r="40" spans="2:12" x14ac:dyDescent="0.2">
      <c r="B40" s="19">
        <f t="shared" si="3"/>
        <v>8</v>
      </c>
      <c r="C40" s="19">
        <v>96</v>
      </c>
      <c r="D40" s="19">
        <f t="shared" si="0"/>
        <v>2400</v>
      </c>
      <c r="K40">
        <v>9.25</v>
      </c>
      <c r="L40" s="19">
        <f t="shared" si="2"/>
        <v>231.25</v>
      </c>
    </row>
    <row r="41" spans="2:12" x14ac:dyDescent="0.2">
      <c r="B41" s="19">
        <f t="shared" si="3"/>
        <v>8.5</v>
      </c>
      <c r="C41" s="19">
        <v>102</v>
      </c>
      <c r="D41" s="19">
        <f t="shared" si="0"/>
        <v>2550</v>
      </c>
      <c r="K41">
        <v>9.5</v>
      </c>
      <c r="L41" s="19">
        <f t="shared" si="2"/>
        <v>237.5</v>
      </c>
    </row>
    <row r="42" spans="2:12" x14ac:dyDescent="0.2">
      <c r="B42" s="19">
        <f t="shared" si="3"/>
        <v>9</v>
      </c>
      <c r="C42" s="19">
        <v>108</v>
      </c>
      <c r="D42" s="19">
        <f t="shared" si="0"/>
        <v>2700</v>
      </c>
      <c r="K42">
        <v>9.75</v>
      </c>
      <c r="L42" s="19">
        <f t="shared" si="2"/>
        <v>243.75</v>
      </c>
    </row>
    <row r="43" spans="2:12" x14ac:dyDescent="0.2">
      <c r="B43" s="19">
        <f t="shared" si="3"/>
        <v>9.5</v>
      </c>
      <c r="C43" s="19">
        <v>114</v>
      </c>
      <c r="D43" s="19">
        <f t="shared" si="0"/>
        <v>2850</v>
      </c>
      <c r="K43">
        <v>10</v>
      </c>
      <c r="L43" s="19">
        <f t="shared" si="2"/>
        <v>250</v>
      </c>
    </row>
    <row r="44" spans="2:12" x14ac:dyDescent="0.2">
      <c r="B44" s="19">
        <f t="shared" si="3"/>
        <v>10</v>
      </c>
      <c r="C44" s="19">
        <v>120</v>
      </c>
      <c r="D44" s="19">
        <f t="shared" si="0"/>
        <v>3000</v>
      </c>
      <c r="K44">
        <v>10.25</v>
      </c>
      <c r="L44" s="19">
        <f t="shared" si="2"/>
        <v>256.25</v>
      </c>
    </row>
    <row r="45" spans="2:12" x14ac:dyDescent="0.2">
      <c r="B45" s="19">
        <f t="shared" si="3"/>
        <v>10.5</v>
      </c>
      <c r="C45" s="19">
        <v>126</v>
      </c>
      <c r="D45" s="19">
        <f t="shared" si="0"/>
        <v>3150</v>
      </c>
      <c r="K45">
        <v>10.5</v>
      </c>
      <c r="L45" s="19">
        <f t="shared" si="2"/>
        <v>262.5</v>
      </c>
    </row>
    <row r="46" spans="2:12" x14ac:dyDescent="0.2">
      <c r="B46" s="19">
        <f t="shared" si="3"/>
        <v>11</v>
      </c>
      <c r="C46" s="19">
        <v>132</v>
      </c>
      <c r="D46" s="19">
        <f t="shared" si="0"/>
        <v>3300</v>
      </c>
      <c r="K46">
        <v>10.75</v>
      </c>
      <c r="L46" s="19">
        <f t="shared" si="2"/>
        <v>268.75</v>
      </c>
    </row>
    <row r="47" spans="2:12" x14ac:dyDescent="0.2">
      <c r="B47" s="19">
        <f t="shared" si="3"/>
        <v>11.5</v>
      </c>
      <c r="C47" s="19">
        <v>138</v>
      </c>
      <c r="D47" s="19">
        <f t="shared" si="0"/>
        <v>3450</v>
      </c>
      <c r="K47">
        <v>11</v>
      </c>
      <c r="L47" s="19">
        <f t="shared" si="2"/>
        <v>275</v>
      </c>
    </row>
    <row r="48" spans="2:12" x14ac:dyDescent="0.2">
      <c r="B48" s="19">
        <f t="shared" si="3"/>
        <v>12</v>
      </c>
      <c r="C48" s="19">
        <v>144</v>
      </c>
      <c r="D48" s="19">
        <f t="shared" si="0"/>
        <v>3600</v>
      </c>
      <c r="K48">
        <v>11.25</v>
      </c>
      <c r="L48" s="19">
        <f t="shared" si="2"/>
        <v>281.25</v>
      </c>
    </row>
    <row r="49" spans="11:12" x14ac:dyDescent="0.2">
      <c r="K49">
        <v>11.5</v>
      </c>
      <c r="L49" s="19">
        <f t="shared" si="2"/>
        <v>287.5</v>
      </c>
    </row>
    <row r="50" spans="11:12" x14ac:dyDescent="0.2">
      <c r="K50">
        <v>11.75</v>
      </c>
      <c r="L50" s="19">
        <f t="shared" si="2"/>
        <v>293.75</v>
      </c>
    </row>
    <row r="51" spans="11:12" x14ac:dyDescent="0.2">
      <c r="K51">
        <v>12</v>
      </c>
      <c r="L51" s="19">
        <f t="shared" si="2"/>
        <v>300</v>
      </c>
    </row>
    <row r="52" spans="11:12" x14ac:dyDescent="0.2">
      <c r="K52">
        <v>12.25</v>
      </c>
      <c r="L52" s="19">
        <f t="shared" si="2"/>
        <v>306.25</v>
      </c>
    </row>
    <row r="53" spans="11:12" x14ac:dyDescent="0.2">
      <c r="K53">
        <v>12.5</v>
      </c>
      <c r="L53" s="19">
        <f t="shared" si="2"/>
        <v>312.5</v>
      </c>
    </row>
    <row r="54" spans="11:12" x14ac:dyDescent="0.2">
      <c r="K54">
        <v>12.75</v>
      </c>
      <c r="L54" s="19">
        <f t="shared" si="2"/>
        <v>318.75</v>
      </c>
    </row>
    <row r="55" spans="11:12" x14ac:dyDescent="0.2">
      <c r="K55">
        <v>13</v>
      </c>
      <c r="L55" s="19">
        <f t="shared" si="2"/>
        <v>325</v>
      </c>
    </row>
    <row r="56" spans="11:12" x14ac:dyDescent="0.2">
      <c r="K56">
        <v>13.25</v>
      </c>
      <c r="L56" s="19">
        <f t="shared" si="2"/>
        <v>331.25</v>
      </c>
    </row>
    <row r="57" spans="11:12" x14ac:dyDescent="0.2">
      <c r="K57">
        <v>13.5</v>
      </c>
      <c r="L57" s="19">
        <f t="shared" si="2"/>
        <v>337.5</v>
      </c>
    </row>
    <row r="58" spans="11:12" x14ac:dyDescent="0.2">
      <c r="K58">
        <v>13.75</v>
      </c>
      <c r="L58" s="19">
        <f t="shared" si="2"/>
        <v>343.75</v>
      </c>
    </row>
    <row r="59" spans="11:12" x14ac:dyDescent="0.2">
      <c r="K59">
        <v>14</v>
      </c>
      <c r="L59" s="19">
        <f t="shared" si="2"/>
        <v>350</v>
      </c>
    </row>
    <row r="60" spans="11:12" x14ac:dyDescent="0.2">
      <c r="K60">
        <v>14.25</v>
      </c>
      <c r="L60" s="19">
        <f t="shared" si="2"/>
        <v>356.25</v>
      </c>
    </row>
    <row r="61" spans="11:12" x14ac:dyDescent="0.2">
      <c r="K61">
        <v>14.5</v>
      </c>
      <c r="L61" s="19">
        <f t="shared" si="2"/>
        <v>362.5</v>
      </c>
    </row>
    <row r="62" spans="11:12" x14ac:dyDescent="0.2">
      <c r="K62">
        <v>14.75</v>
      </c>
      <c r="L62" s="19">
        <f t="shared" si="2"/>
        <v>368.75</v>
      </c>
    </row>
    <row r="63" spans="11:12" x14ac:dyDescent="0.2">
      <c r="K63">
        <v>15</v>
      </c>
      <c r="L63" s="19">
        <f t="shared" si="2"/>
        <v>375</v>
      </c>
    </row>
    <row r="64" spans="11:12" x14ac:dyDescent="0.2">
      <c r="K64">
        <v>15.25</v>
      </c>
      <c r="L64" s="19">
        <f t="shared" si="2"/>
        <v>381.25</v>
      </c>
    </row>
    <row r="65" spans="11:12" x14ac:dyDescent="0.2">
      <c r="K65">
        <v>15.5</v>
      </c>
      <c r="L65" s="19">
        <f t="shared" si="2"/>
        <v>387.5</v>
      </c>
    </row>
    <row r="66" spans="11:12" x14ac:dyDescent="0.2">
      <c r="K66">
        <v>15.75</v>
      </c>
      <c r="L66" s="19">
        <f t="shared" si="2"/>
        <v>393.75</v>
      </c>
    </row>
    <row r="67" spans="11:12" x14ac:dyDescent="0.2">
      <c r="K67">
        <v>16</v>
      </c>
      <c r="L67" s="19">
        <f t="shared" si="2"/>
        <v>400</v>
      </c>
    </row>
    <row r="68" spans="11:12" x14ac:dyDescent="0.2">
      <c r="K68">
        <v>16.25</v>
      </c>
      <c r="L68" s="19">
        <f t="shared" si="2"/>
        <v>406.25</v>
      </c>
    </row>
    <row r="69" spans="11:12" x14ac:dyDescent="0.2">
      <c r="K69">
        <v>16.5</v>
      </c>
      <c r="L69" s="19">
        <f t="shared" si="2"/>
        <v>412.5</v>
      </c>
    </row>
    <row r="70" spans="11:12" x14ac:dyDescent="0.2">
      <c r="K70">
        <v>16.75</v>
      </c>
      <c r="L70" s="19">
        <f t="shared" ref="L70:L83" si="4">K70*25</f>
        <v>418.75</v>
      </c>
    </row>
    <row r="71" spans="11:12" x14ac:dyDescent="0.2">
      <c r="K71">
        <v>17</v>
      </c>
      <c r="L71" s="19">
        <f t="shared" si="4"/>
        <v>425</v>
      </c>
    </row>
    <row r="72" spans="11:12" x14ac:dyDescent="0.2">
      <c r="K72">
        <v>17.25</v>
      </c>
      <c r="L72" s="19">
        <f t="shared" si="4"/>
        <v>431.25</v>
      </c>
    </row>
    <row r="73" spans="11:12" x14ac:dyDescent="0.2">
      <c r="K73">
        <v>17.5</v>
      </c>
      <c r="L73" s="19">
        <f t="shared" si="4"/>
        <v>437.5</v>
      </c>
    </row>
    <row r="74" spans="11:12" x14ac:dyDescent="0.2">
      <c r="K74">
        <v>17.75</v>
      </c>
      <c r="L74" s="19">
        <f t="shared" si="4"/>
        <v>443.75</v>
      </c>
    </row>
    <row r="75" spans="11:12" x14ac:dyDescent="0.2">
      <c r="K75">
        <v>18</v>
      </c>
      <c r="L75" s="19">
        <f t="shared" si="4"/>
        <v>450</v>
      </c>
    </row>
    <row r="76" spans="11:12" x14ac:dyDescent="0.2">
      <c r="K76">
        <v>18.25</v>
      </c>
      <c r="L76" s="19">
        <f t="shared" si="4"/>
        <v>456.25</v>
      </c>
    </row>
    <row r="77" spans="11:12" x14ac:dyDescent="0.2">
      <c r="K77">
        <v>18.5</v>
      </c>
      <c r="L77" s="19">
        <f t="shared" si="4"/>
        <v>462.5</v>
      </c>
    </row>
    <row r="78" spans="11:12" x14ac:dyDescent="0.2">
      <c r="K78">
        <v>18.75</v>
      </c>
      <c r="L78" s="19">
        <f t="shared" si="4"/>
        <v>468.75</v>
      </c>
    </row>
    <row r="79" spans="11:12" x14ac:dyDescent="0.2">
      <c r="K79">
        <v>19</v>
      </c>
      <c r="L79" s="19">
        <f t="shared" si="4"/>
        <v>475</v>
      </c>
    </row>
    <row r="80" spans="11:12" x14ac:dyDescent="0.2">
      <c r="K80">
        <v>19.25</v>
      </c>
      <c r="L80" s="19">
        <f t="shared" si="4"/>
        <v>481.25</v>
      </c>
    </row>
    <row r="81" spans="11:12" x14ac:dyDescent="0.2">
      <c r="K81">
        <v>19.5</v>
      </c>
      <c r="L81" s="19">
        <f t="shared" si="4"/>
        <v>487.5</v>
      </c>
    </row>
    <row r="82" spans="11:12" x14ac:dyDescent="0.2">
      <c r="K82">
        <v>19.75</v>
      </c>
      <c r="L82" s="19">
        <f t="shared" si="4"/>
        <v>493.75</v>
      </c>
    </row>
    <row r="83" spans="11:12" x14ac:dyDescent="0.2">
      <c r="K83">
        <v>20</v>
      </c>
      <c r="L83" s="19">
        <f t="shared" si="4"/>
        <v>500</v>
      </c>
    </row>
  </sheetData>
  <pageMargins left="0.7" right="0.7" top="0.75" bottom="0.75" header="0.3" footer="0.3"/>
  <pageSetup scale="6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C3999"/>
  <sheetViews>
    <sheetView showGridLines="0" workbookViewId="0">
      <selection activeCell="A2" sqref="A2"/>
    </sheetView>
  </sheetViews>
  <sheetFormatPr defaultRowHeight="12.75" x14ac:dyDescent="0.2"/>
  <cols>
    <col min="1" max="1" width="80.83203125" style="94" customWidth="1"/>
    <col min="2" max="2" width="10.83203125" style="94" customWidth="1"/>
  </cols>
  <sheetData>
    <row r="1" spans="1:3" s="101" customFormat="1" x14ac:dyDescent="0.2">
      <c r="A1" s="94" t="s">
        <v>11486</v>
      </c>
    </row>
    <row r="3" spans="1:3" x14ac:dyDescent="0.2">
      <c r="A3" s="160" t="str">
        <f ca="1">HYPERLINK("#"&amp;CELL("address",OFFSET(Headings,1,0))&amp;":"&amp;ADDRESS(ROW(HTML)+ROWS(_xlfn.ANCHORARRAY(HTML))-1,COLUMN(HTML)),"Copy Drupal HTML")</f>
        <v>Copy Drupal HTML</v>
      </c>
      <c r="B3" s="185" t="s">
        <v>11493</v>
      </c>
    </row>
    <row r="4" spans="1:3" x14ac:dyDescent="0.2">
      <c r="A4" s="94" t="str">
        <f>"&lt;p style=""font-style: italic;""&gt;Last Changed: "&amp;TEXT(MAX(PayItems[Date Added / Modified]),"d-mmm-yyy")&amp;"&lt;/p&gt;"</f>
        <v>&lt;p style="font-style: italic;"&gt;Last Changed: 29-Apr-2025&lt;/p&gt;</v>
      </c>
      <c r="B4" s="186" t="s">
        <v>11487</v>
      </c>
      <c r="C4" s="101"/>
    </row>
    <row r="5" spans="1:3" x14ac:dyDescent="0.2">
      <c r="A5" s="184" t="s">
        <v>11199</v>
      </c>
      <c r="B5" s="186" t="s">
        <v>11489</v>
      </c>
    </row>
    <row r="6" spans="1:3" x14ac:dyDescent="0.2">
      <c r="A6" s="184" t="s">
        <v>11189</v>
      </c>
      <c r="B6" s="186" t="s">
        <v>11489</v>
      </c>
      <c r="C6" s="101"/>
    </row>
    <row r="7" spans="1:3" x14ac:dyDescent="0.2">
      <c r="A7" s="184" t="s">
        <v>11190</v>
      </c>
      <c r="B7" s="187" t="s">
        <v>11492</v>
      </c>
      <c r="C7" s="101"/>
    </row>
    <row r="8" spans="1:3" x14ac:dyDescent="0.2">
      <c r="A8" s="184" t="s">
        <v>11192</v>
      </c>
      <c r="B8" s="187" t="s">
        <v>11491</v>
      </c>
      <c r="C8" s="101"/>
    </row>
    <row r="9" spans="1:3" x14ac:dyDescent="0.2">
      <c r="A9" s="184" t="s">
        <v>11191</v>
      </c>
      <c r="B9" s="187" t="s">
        <v>11490</v>
      </c>
      <c r="C9" s="101"/>
    </row>
    <row r="10" spans="1:3" x14ac:dyDescent="0.2">
      <c r="A10" s="184" t="s">
        <v>11200</v>
      </c>
      <c r="B10" s="186" t="s">
        <v>11489</v>
      </c>
      <c r="C10" s="101"/>
    </row>
    <row r="11" spans="1:3" x14ac:dyDescent="0.2">
      <c r="A11" s="184" t="s">
        <v>11193</v>
      </c>
      <c r="B11" s="186" t="s">
        <v>11489</v>
      </c>
      <c r="C11" s="101"/>
    </row>
    <row r="12" spans="1:3" x14ac:dyDescent="0.2">
      <c r="A12" s="184" t="s">
        <v>11188</v>
      </c>
      <c r="B12" s="186" t="s">
        <v>11488</v>
      </c>
      <c r="C12" s="101"/>
    </row>
    <row r="13" spans="1:3" x14ac:dyDescent="0.2">
      <c r="A13" s="94" t="str" cm="1">
        <f t="array" ref="A13:A3999">_xlfn.VSTACK("&lt;tbody&gt;",PayItems[HTML],"&lt;/tbody&gt;&lt;/table&gt;")</f>
        <v>&lt;tbody&gt;</v>
      </c>
      <c r="B13" s="185" t="s">
        <v>11494</v>
      </c>
    </row>
    <row r="14" spans="1:3" x14ac:dyDescent="0.2">
      <c r="A14" s="94" t="str">
        <v xml:space="preserve">  &lt;tr&gt;&lt;td&gt;15101-0000&lt;/td&gt;&lt;td&gt;Mobilization&lt;/td&gt;&lt;td&gt;LPSM&lt;/td&gt;&lt;td&gt;MOBILIZATION&lt;/td&gt;&lt;td&gt;LPSM&lt;/td&gt;&lt;td&gt;0&lt;/td&gt;&lt;td&gt;3&lt;/td&gt;&lt;td&gt;N&lt;/td&gt;&lt;td&gt; &lt;/td&gt;&lt;td&gt;&lt;/td&gt;&lt;/tr&gt;</v>
      </c>
    </row>
    <row r="15" spans="1:3" s="101" customFormat="1" x14ac:dyDescent="0.2">
      <c r="A15" s="94" t="str">
        <v xml:space="preserve">  &lt;tr&gt;&lt;td&gt;15201-0000&lt;/td&gt;&lt;td&gt;Construction survey and staking&lt;/td&gt;&lt;td&gt;LPSM&lt;/td&gt;&lt;td&gt;CONSTRUCTION SURVEY AND STAKING&lt;/td&gt;&lt;td&gt;LPSM&lt;/td&gt;&lt;td&gt;0&lt;/td&gt;&lt;td&gt;3&lt;/td&gt;&lt;td&gt;N&lt;/td&gt;&lt;td&gt; &lt;/td&gt;&lt;td&gt;&lt;/td&gt;&lt;/tr&gt;</v>
      </c>
      <c r="B15" s="94"/>
    </row>
    <row r="16" spans="1:3" s="101" customFormat="1" x14ac:dyDescent="0.2">
      <c r="A16" s="94" t="str">
        <v xml:space="preserve">  &lt;tr&gt;&lt;td&gt;15205-0000&lt;/td&gt;&lt;td&gt;Slope, reference, and clearing and grubbing stake&lt;/td&gt;&lt;td&gt;LPSM&lt;/td&gt;&lt;td&gt;SLOPE, REFERENCE, AND CLEARING AND GRUBBING STAKE&lt;/td&gt;&lt;td&gt;LPSM&lt;/td&gt;&lt;td&gt;0&lt;/td&gt;&lt;td&gt;3&lt;/td&gt;&lt;td&gt;N&lt;/td&gt;&lt;td&gt; &lt;/td&gt;&lt;td&gt;&lt;/td&gt;&lt;/tr&gt;</v>
      </c>
      <c r="B16" s="94"/>
    </row>
    <row r="17" spans="1:2" s="101" customFormat="1" x14ac:dyDescent="0.2">
      <c r="A17" s="94" t="str">
        <v xml:space="preserve">  &lt;tr&gt;&lt;td&gt;15206-0000&lt;/td&gt;&lt;td&gt;Slope, reference, and clearing and grubbing stake&lt;/td&gt;&lt;td&gt;km&lt;/td&gt;&lt;td&gt;SLOPE, REFERENCE, AND CLEARING AND GRUBBING STAKE&lt;/td&gt;&lt;td&gt;MILE&lt;/td&gt;&lt;td&gt;3&lt;/td&gt;&lt;td&gt;3&lt;/td&gt;&lt;td&gt;N&lt;/td&gt;&lt;td&gt; &lt;/td&gt;&lt;td&gt;&lt;/td&gt;&lt;/tr&gt;</v>
      </c>
      <c r="B17" s="94"/>
    </row>
    <row r="18" spans="1:2" s="101" customFormat="1" x14ac:dyDescent="0.2">
      <c r="A18" s="94" t="str">
        <v xml:space="preserve">  &lt;tr&gt;&lt;td&gt;15210-1000&lt;/td&gt;&lt;td&gt;Centerline, staking&lt;/td&gt;&lt;td&gt;km&lt;/td&gt;&lt;td&gt;CENTERLINE, STAKING&lt;/td&gt;&lt;td&gt;MILE&lt;/td&gt;&lt;td&gt;3&lt;/td&gt;&lt;td&gt;3&lt;/td&gt;&lt;td&gt;N&lt;/td&gt;&lt;td&gt; &lt;/td&gt;&lt;td&gt;&lt;/td&gt;&lt;/tr&gt;</v>
      </c>
      <c r="B18" s="94"/>
    </row>
    <row r="19" spans="1:2" s="101" customFormat="1" x14ac:dyDescent="0.2">
      <c r="A19" s="94" t="str">
        <v xml:space="preserve">  &lt;tr&gt;&lt;td&gt;15210-3000&lt;/td&gt;&lt;td&gt;Centerline, verification and staking&lt;/td&gt;&lt;td&gt;km&lt;/td&gt;&lt;td&gt;CENTERLINE, VERIFICATION AND STAKING&lt;/td&gt;&lt;td&gt;MILE&lt;/td&gt;&lt;td&gt;3&lt;/td&gt;&lt;td&gt;3&lt;/td&gt;&lt;td&gt;N&lt;/td&gt;&lt;td&gt; &lt;/td&gt;&lt;td&gt;&lt;/td&gt;&lt;/tr&gt;</v>
      </c>
      <c r="B19" s="94"/>
    </row>
    <row r="20" spans="1:2" s="101" customFormat="1" x14ac:dyDescent="0.2">
      <c r="A20" s="94" t="str">
        <v xml:space="preserve">  &lt;tr&gt;&lt;td&gt;15210-4000&lt;/td&gt;&lt;td&gt;Centerline, establishment&lt;/td&gt;&lt;td&gt;km&lt;/td&gt;&lt;td&gt;CENTERLINE, ESTABLISHMENT&lt;/td&gt;&lt;td&gt;MILE&lt;/td&gt;&lt;td&gt;3&lt;/td&gt;&lt;td&gt;3&lt;/td&gt;&lt;td&gt;N&lt;/td&gt;&lt;td&gt; &lt;/td&gt;&lt;td&gt;&lt;/td&gt;&lt;/tr&gt;</v>
      </c>
      <c r="B20" s="94"/>
    </row>
    <row r="21" spans="1:2" s="101" customFormat="1" x14ac:dyDescent="0.2">
      <c r="A21" s="94" t="str">
        <v xml:space="preserve">  &lt;tr&gt;&lt;td&gt;15214-0000&lt;/td&gt;&lt;td&gt;Survey and staking, miscellaneous&lt;/td&gt;&lt;td&gt;LPSM&lt;/td&gt;&lt;td&gt;SURVEY AND STAKING, MISCELLANEOUS&lt;/td&gt;&lt;td&gt;LPSM&lt;/td&gt;&lt;td&gt;0&lt;/td&gt;&lt;td&gt;3&lt;/td&gt;&lt;td&gt;N&lt;/td&gt;&lt;td&gt; &lt;/td&gt;&lt;td&gt;&lt;/td&gt;&lt;/tr&gt;</v>
      </c>
      <c r="B21" s="94"/>
    </row>
    <row r="22" spans="1:2" s="101" customFormat="1" x14ac:dyDescent="0.2">
      <c r="A22" s="94" t="str">
        <v xml:space="preserve">  &lt;tr&gt;&lt;td&gt;15214-1000&lt;/td&gt;&lt;td&gt;Survey and staking, bridge&lt;/td&gt;&lt;td&gt;LPSM&lt;/td&gt;&lt;td&gt;SURVEY AND STAKING, BRIDGE&lt;/td&gt;&lt;td&gt;LPSM&lt;/td&gt;&lt;td&gt;0&lt;/td&gt;&lt;td&gt;3&lt;/td&gt;&lt;td&gt;N&lt;/td&gt;&lt;td&gt; &lt;/td&gt;&lt;td&gt;&lt;/td&gt;&lt;/tr&gt;</v>
      </c>
      <c r="B22" s="94"/>
    </row>
    <row r="23" spans="1:2" s="101" customFormat="1" x14ac:dyDescent="0.2">
      <c r="A23" s="94" t="str">
        <v xml:space="preserve">  &lt;tr&gt;&lt;td&gt;15214-2000&lt;/td&gt;&lt;td&gt;Survey and staking, retaining wall&lt;/td&gt;&lt;td&gt;LPSM&lt;/td&gt;&lt;td&gt;SURVEY AND STAKING, RETAINING WALL&lt;/td&gt;&lt;td&gt;LPSM&lt;/td&gt;&lt;td&gt;0&lt;/td&gt;&lt;td&gt;3&lt;/td&gt;&lt;td&gt;N&lt;/td&gt;&lt;td&gt; &lt;/td&gt;&lt;td&gt;&lt;/td&gt;&lt;/tr&gt;</v>
      </c>
      <c r="B23" s="94"/>
    </row>
    <row r="24" spans="1:2" s="101" customFormat="1" x14ac:dyDescent="0.2">
      <c r="A24" s="94" t="str">
        <v xml:space="preserve">  &lt;tr&gt;&lt;td&gt;15214-2500&lt;/td&gt;&lt;td&gt;Survey and staking, reinforced soil slope&lt;/td&gt;&lt;td&gt;LPSM&lt;/td&gt;&lt;td&gt;SURVEY AND STAKING, REINFORCED SOIL SLOPE&lt;/td&gt;&lt;td&gt;LPSM&lt;/td&gt;&lt;td&gt;0&lt;/td&gt;&lt;td&gt;3&lt;/td&gt;&lt;td&gt;N&lt;/td&gt;&lt;td&gt;3/6/2017&lt;/td&gt;&lt;td&gt;&lt;/td&gt;&lt;/tr&gt;</v>
      </c>
      <c r="B24" s="94"/>
    </row>
    <row r="25" spans="1:2" s="101" customFormat="1" x14ac:dyDescent="0.2">
      <c r="A25" s="94" t="str">
        <v xml:space="preserve">  &lt;tr&gt;&lt;td&gt;15214-3000&lt;/td&gt;&lt;td&gt;Survey and staking, parking area&lt;/td&gt;&lt;td&gt;LPSM&lt;/td&gt;&lt;td&gt;SURVEY AND STAKING, PARKING AREA&lt;/td&gt;&lt;td&gt;LPSM&lt;/td&gt;&lt;td&gt;0&lt;/td&gt;&lt;td&gt;3&lt;/td&gt;&lt;td&gt;N&lt;/td&gt;&lt;td&gt; &lt;/td&gt;&lt;td&gt;&lt;/td&gt;&lt;/tr&gt;</v>
      </c>
      <c r="B25" s="94"/>
    </row>
    <row r="26" spans="1:2" s="101" customFormat="1" x14ac:dyDescent="0.2">
      <c r="A26" s="94" t="str">
        <v xml:space="preserve">  &lt;tr&gt;&lt;td&gt;15215-1000&lt;/td&gt;&lt;td&gt;Survey and staking, approach road&lt;/td&gt;&lt;td&gt;Each&lt;/td&gt;&lt;td&gt;SURVEY AND STAKING, APPROACH ROAD&lt;/td&gt;&lt;td&gt;EACH&lt;/td&gt;&lt;td&gt;0&lt;/td&gt;&lt;td&gt;3&lt;/td&gt;&lt;td&gt;N&lt;/td&gt;&lt;td&gt; &lt;/td&gt;&lt;td&gt;&lt;/td&gt;&lt;/tr&gt;</v>
      </c>
      <c r="B26" s="94"/>
    </row>
    <row r="27" spans="1:2" x14ac:dyDescent="0.2">
      <c r="A27" s="94" t="str">
        <v xml:space="preserve">  &lt;tr&gt;&lt;td&gt;15215-2000&lt;/td&gt;&lt;td&gt;Survey and staking, bridge&lt;/td&gt;&lt;td&gt;Each&lt;/td&gt;&lt;td&gt;SURVEY AND STAKING, BRIDGE&lt;/td&gt;&lt;td&gt;EACH&lt;/td&gt;&lt;td&gt;0&lt;/td&gt;&lt;td&gt;3&lt;/td&gt;&lt;td&gt;N&lt;/td&gt;&lt;td&gt; &lt;/td&gt;&lt;td&gt;&lt;/td&gt;&lt;/tr&gt;</v>
      </c>
    </row>
    <row r="28" spans="1:2" x14ac:dyDescent="0.2">
      <c r="A28" s="94" t="str">
        <v xml:space="preserve">  &lt;tr&gt;&lt;td&gt;15215-3000&lt;/td&gt;&lt;td&gt;Survey and staking, drainage structure&lt;/td&gt;&lt;td&gt;Each&lt;/td&gt;&lt;td&gt;SURVEY AND STAKING, DRAINAGE STRUCTURE&lt;/td&gt;&lt;td&gt;EACH&lt;/td&gt;&lt;td&gt;0&lt;/td&gt;&lt;td&gt;3&lt;/td&gt;&lt;td&gt;N&lt;/td&gt;&lt;td&gt; &lt;/td&gt;&lt;td&gt;&lt;/td&gt;&lt;/tr&gt;</v>
      </c>
    </row>
    <row r="29" spans="1:2" x14ac:dyDescent="0.2">
      <c r="A29" s="94" t="str">
        <v xml:space="preserve">  &lt;tr&gt;&lt;td&gt;15215-4000&lt;/td&gt;&lt;td&gt;Survey and staking, permanent monument and marker&lt;/td&gt;&lt;td&gt;Each&lt;/td&gt;&lt;td&gt;SURVEY AND STAKING, PERMANENT MONUMENT AND MARKER&lt;/td&gt;&lt;td&gt;EACH&lt;/td&gt;&lt;td&gt;0&lt;/td&gt;&lt;td&gt;3&lt;/td&gt;&lt;td&gt;N&lt;/td&gt;&lt;td&gt; &lt;/td&gt;&lt;td&gt;&lt;/td&gt;&lt;/tr&gt;</v>
      </c>
    </row>
    <row r="30" spans="1:2" x14ac:dyDescent="0.2">
      <c r="A30" s="94" t="str">
        <v xml:space="preserve">  &lt;tr&gt;&lt;td&gt;15215-4500&lt;/td&gt;&lt;td&gt;Survey and staking, relocate control point&lt;/td&gt;&lt;td&gt;Each&lt;/td&gt;&lt;td&gt;SURVEY AND STAKING, RELOCATE CONTROL POINT&lt;/td&gt;&lt;td&gt;EACH&lt;/td&gt;&lt;td&gt;0&lt;/td&gt;&lt;td&gt;3&lt;/td&gt;&lt;td&gt;N&lt;/td&gt;&lt;td&gt; &lt;/td&gt;&lt;td&gt;&lt;/td&gt;&lt;/tr&gt;</v>
      </c>
    </row>
    <row r="31" spans="1:2" x14ac:dyDescent="0.2">
      <c r="A31" s="94" t="str">
        <v xml:space="preserve">  &lt;tr&gt;&lt;td&gt;15215-5000&lt;/td&gt;&lt;td&gt;Survey and staking, box culvert&lt;/td&gt;&lt;td&gt;Each&lt;/td&gt;&lt;td&gt;SURVEY AND STAKING, BOX CULVERT&lt;/td&gt;&lt;td&gt;EACH&lt;/td&gt;&lt;td&gt;0&lt;/td&gt;&lt;td&gt;3&lt;/td&gt;&lt;td&gt;N&lt;/td&gt;&lt;td&gt; &lt;/td&gt;&lt;td&gt;&lt;/td&gt;&lt;/tr&gt;</v>
      </c>
    </row>
    <row r="32" spans="1:2" s="101" customFormat="1" x14ac:dyDescent="0.2">
      <c r="A32" s="94" t="str">
        <v xml:space="preserve">  &lt;tr&gt;&lt;td&gt;15215-6000&lt;/td&gt;&lt;td&gt;Survey and staking, roadway cross-sections&lt;/td&gt;&lt;td&gt;Each&lt;/td&gt;&lt;td&gt;SURVEY AND STAKING, ROADWAY CROSS-SECTIONS&lt;/td&gt;&lt;td&gt;EACH&lt;/td&gt;&lt;td&gt;0&lt;/td&gt;&lt;td&gt;3&lt;/td&gt;&lt;td&gt;N&lt;/td&gt;&lt;td&gt; &lt;/td&gt;&lt;td&gt;&lt;/td&gt;&lt;/tr&gt;</v>
      </c>
      <c r="B32" s="94"/>
    </row>
    <row r="33" spans="1:2" x14ac:dyDescent="0.2">
      <c r="A33" s="94" t="str">
        <v xml:space="preserve">  &lt;tr&gt;&lt;td&gt;15215-7000&lt;/td&gt;&lt;td&gt;Survey and staking, parking area&lt;/td&gt;&lt;td&gt;Each&lt;/td&gt;&lt;td&gt;SURVEY AND STAKING, PARKING AREA&lt;/td&gt;&lt;td&gt;EACH&lt;/td&gt;&lt;td&gt;0&lt;/td&gt;&lt;td&gt;3&lt;/td&gt;&lt;td&gt;N&lt;/td&gt;&lt;td&gt; &lt;/td&gt;&lt;td&gt;&lt;/td&gt;&lt;/tr&gt;</v>
      </c>
    </row>
    <row r="34" spans="1:2" x14ac:dyDescent="0.2">
      <c r="A34" s="94" t="str">
        <v xml:space="preserve">  &lt;tr&gt;&lt;td&gt;15215-8000&lt;/td&gt;&lt;td&gt;Survey and staking, intersection&lt;/td&gt;&lt;td&gt;Each&lt;/td&gt;&lt;td&gt;SURVEY AND STAKING, INTERSECTION&lt;/td&gt;&lt;td&gt;EACH&lt;/td&gt;&lt;td&gt;0&lt;/td&gt;&lt;td&gt;3&lt;/td&gt;&lt;td&gt;N&lt;/td&gt;&lt;td&gt;7/20/2017&lt;/td&gt;&lt;td&gt;&lt;/td&gt;&lt;/tr&gt;</v>
      </c>
    </row>
    <row r="35" spans="1:2" s="101" customFormat="1" x14ac:dyDescent="0.2">
      <c r="A35" s="94" t="str">
        <v xml:space="preserve">  &lt;tr&gt;&lt;td&gt;15216-1000&lt;/td&gt;&lt;td&gt;Survey and staking, roadway cross-sections&lt;/td&gt;&lt;td&gt;km&lt;/td&gt;&lt;td&gt;SURVEY AND STAKING, ROADWAY CROSS-SECTIONS&lt;/td&gt;&lt;td&gt;MILE&lt;/td&gt;&lt;td&gt;3&lt;/td&gt;&lt;td&gt;3&lt;/td&gt;&lt;td&gt;N&lt;/td&gt;&lt;td&gt; &lt;/td&gt;&lt;td&gt;&lt;/td&gt;&lt;/tr&gt;</v>
      </c>
      <c r="B35" s="94"/>
    </row>
    <row r="36" spans="1:2" s="101" customFormat="1" x14ac:dyDescent="0.2">
      <c r="A36" s="94" t="str">
        <v xml:space="preserve">  &lt;tr&gt;&lt;td&gt;15216-2000&lt;/td&gt;&lt;td&gt;Survey and staking, grade finishing stakes&lt;/td&gt;&lt;td&gt;km&lt;/td&gt;&lt;td&gt;SURVEY AND STAKING, GRADE FINISHING STAKES&lt;/td&gt;&lt;td&gt;MILE&lt;/td&gt;&lt;td&gt;3&lt;/td&gt;&lt;td&gt;3&lt;/td&gt;&lt;td&gt;N&lt;/td&gt;&lt;td&gt; &lt;/td&gt;&lt;td&gt;&lt;/td&gt;&lt;/tr&gt;</v>
      </c>
      <c r="B36" s="94"/>
    </row>
    <row r="37" spans="1:2" x14ac:dyDescent="0.2">
      <c r="A37" s="94" t="str">
        <v xml:space="preserve">  &lt;tr&gt;&lt;td&gt;15216-3000&lt;/td&gt;&lt;td&gt;Survey and staking, template control&lt;/td&gt;&lt;td&gt;km&lt;/td&gt;&lt;td&gt;SURVEY AND STAKING, TEMPLATE CONTROL&lt;/td&gt;&lt;td&gt;MILE&lt;/td&gt;&lt;td&gt;3&lt;/td&gt;&lt;td&gt;3&lt;/td&gt;&lt;td&gt;N&lt;/td&gt;&lt;td&gt; &lt;/td&gt;&lt;td&gt;&lt;/td&gt;&lt;/tr&gt;</v>
      </c>
    </row>
    <row r="38" spans="1:2" x14ac:dyDescent="0.2">
      <c r="A38" s="94" t="str">
        <v xml:space="preserve">  &lt;tr&gt;&lt;td&gt;15217-1000&lt;/td&gt;&lt;td&gt;Survey and staking, miscellaneous&lt;/td&gt;&lt;td&gt;Hour&lt;/td&gt;&lt;td&gt;SURVEY AND STAKING, MISCELLANEOUS&lt;/td&gt;&lt;td&gt;HOUR&lt;/td&gt;&lt;td&gt;0&lt;/td&gt;&lt;td&gt;3&lt;/td&gt;&lt;td&gt;N&lt;/td&gt;&lt;td&gt; &lt;/td&gt;&lt;td&gt;&lt;/td&gt;&lt;/tr&gt;</v>
      </c>
    </row>
    <row r="39" spans="1:2" s="101" customFormat="1" x14ac:dyDescent="0.2">
      <c r="A39" s="94" t="str">
        <v xml:space="preserve">  &lt;tr&gt;&lt;td&gt;15225-0000&lt;/td&gt;&lt;td&gt;Slope, reference, and clearing and grubbing control&lt;/td&gt;&lt;td&gt;km&lt;/td&gt;&lt;td&gt;SLOPE, REFERENCE, AND CLEARING AND GRUBBING CONTROL&lt;/td&gt;&lt;td&gt;MILE&lt;/td&gt;&lt;td&gt;3&lt;/td&gt;&lt;td&gt;3&lt;/td&gt;&lt;td&gt;N&lt;/td&gt;&lt;td&gt; &lt;/td&gt;&lt;td&gt;&lt;/td&gt;&lt;/tr&gt;</v>
      </c>
      <c r="B39" s="94"/>
    </row>
    <row r="40" spans="1:2" s="101" customFormat="1" x14ac:dyDescent="0.2">
      <c r="A40" s="94" t="str">
        <v xml:space="preserve">  &lt;tr&gt;&lt;td&gt;15236-2000&lt;/td&gt;&lt;td&gt;Survey control, grade finishing&lt;/td&gt;&lt;td&gt;km&lt;/td&gt;&lt;td&gt;SURVEY CONTROL, GRADE FINISHING&lt;/td&gt;&lt;td&gt;MILE&lt;/td&gt;&lt;td&gt;3&lt;/td&gt;&lt;td&gt;3&lt;/td&gt;&lt;td&gt;N&lt;/td&gt;&lt;td&gt; &lt;/td&gt;&lt;td&gt;&lt;/td&gt;&lt;/tr&gt;</v>
      </c>
      <c r="B40" s="94"/>
    </row>
    <row r="41" spans="1:2" s="101" customFormat="1" x14ac:dyDescent="0.2">
      <c r="A41" s="94" t="str">
        <v xml:space="preserve">  &lt;tr&gt;&lt;td&gt;15301-0000&lt;/td&gt;&lt;td&gt;Contractor quality control&lt;/td&gt;&lt;td&gt;LPSM&lt;/td&gt;&lt;td&gt;CONTRACTOR QUALITY CONTROL&lt;/td&gt;&lt;td&gt;LPSM&lt;/td&gt;&lt;td&gt;0&lt;/td&gt;&lt;td&gt;3&lt;/td&gt;&lt;td&gt;N&lt;/td&gt;&lt;td&gt; &lt;/td&gt;&lt;td&gt;&lt;/td&gt;&lt;/tr&gt;</v>
      </c>
      <c r="B41" s="94"/>
    </row>
    <row r="42" spans="1:2" x14ac:dyDescent="0.2">
      <c r="A42" s="94" t="str">
        <v xml:space="preserve">  &lt;tr&gt;&lt;td&gt;15301-0010&lt;/td&gt;&lt;td&gt;Contractor quality control and assurance&lt;/td&gt;&lt;td&gt;LPSM&lt;/td&gt;&lt;td&gt;CONTRACTOR QUALITY CONTROL AND ASSURANCE&lt;/td&gt;&lt;td&gt;LPSM&lt;/td&gt;&lt;td&gt;0&lt;/td&gt;&lt;td&gt;3&lt;/td&gt;&lt;td&gt;N&lt;/td&gt;&lt;td&gt; &lt;/td&gt;&lt;td&gt;&lt;/td&gt;&lt;/tr&gt;</v>
      </c>
    </row>
    <row r="43" spans="1:2" s="101" customFormat="1" x14ac:dyDescent="0.2">
      <c r="A43" s="94" t="str">
        <v xml:space="preserve">  &lt;tr&gt;&lt;td&gt;15302-0000&lt;/td&gt;&lt;td&gt;Contractor quality control manager&lt;/td&gt;&lt;td&gt;Day&lt;/td&gt;&lt;td&gt;CONTRACTOR QUALITY CONTROL MANAGER&lt;/td&gt;&lt;td&gt;DAY&lt;/td&gt;&lt;td&gt;0&lt;/td&gt;&lt;td&gt;3&lt;/td&gt;&lt;td&gt;N&lt;/td&gt;&lt;td&gt; &lt;/td&gt;&lt;td&gt;&lt;/td&gt;&lt;/tr&gt;</v>
      </c>
      <c r="B43" s="94"/>
    </row>
    <row r="44" spans="1:2" x14ac:dyDescent="0.2">
      <c r="A44" s="94" t="str">
        <v xml:space="preserve">  &lt;tr&gt;&lt;td&gt;15303-0000&lt;/td&gt;&lt;td&gt;Contractor quality control manager&lt;/td&gt;&lt;td&gt;mo&lt;/td&gt;&lt;td&gt;CONTRACTOR QUALITY CONTROL MANAGER&lt;/td&gt;&lt;td&gt;MO&lt;/td&gt;&lt;td&gt;0&lt;/td&gt;&lt;td&gt;3&lt;/td&gt;&lt;td&gt;N&lt;/td&gt;&lt;td&gt; &lt;/td&gt;&lt;td&gt;&lt;/td&gt;&lt;/tr&gt;</v>
      </c>
    </row>
    <row r="45" spans="1:2" x14ac:dyDescent="0.2">
      <c r="A45" s="94" t="str">
        <v xml:space="preserve">  &lt;tr&gt;&lt;td&gt;15401-0000&lt;/td&gt;&lt;td&gt;Contractor testing&lt;/td&gt;&lt;td&gt;LPSM&lt;/td&gt;&lt;td&gt;CONTRACTOR TESTING&lt;/td&gt;&lt;td&gt;LPSM&lt;/td&gt;&lt;td&gt;0&lt;/td&gt;&lt;td&gt;3&lt;/td&gt;&lt;td&gt;N&lt;/td&gt;&lt;td&gt; &lt;/td&gt;&lt;td&gt;&lt;/td&gt;&lt;/tr&gt;</v>
      </c>
    </row>
    <row r="46" spans="1:2" s="101" customFormat="1" x14ac:dyDescent="0.2">
      <c r="A46" s="94" t="str">
        <v xml:space="preserve">  &lt;tr&gt;&lt;td&gt;15501-0000&lt;/td&gt;&lt;td&gt;Construction schedule&lt;/td&gt;&lt;td&gt;LPSM&lt;/td&gt;&lt;td&gt;CONSTRUCTION SCHEDULE&lt;/td&gt;&lt;td&gt;LPSM&lt;/td&gt;&lt;td&gt;0&lt;/td&gt;&lt;td&gt;3&lt;/td&gt;&lt;td&gt;N&lt;/td&gt;&lt;td&gt; &lt;/td&gt;&lt;td&gt;&lt;/td&gt;&lt;/tr&gt;</v>
      </c>
      <c r="B46" s="94"/>
    </row>
    <row r="47" spans="1:2" s="101" customFormat="1" x14ac:dyDescent="0.2">
      <c r="A47" s="94" t="str">
        <v xml:space="preserve">  &lt;tr&gt;&lt;td&gt;15701-0000&lt;/td&gt;&lt;td&gt;Soil erosion control&lt;/td&gt;&lt;td&gt;LPSM&lt;/td&gt;&lt;td&gt;SOIL EROSION CONTROL&lt;/td&gt;&lt;td&gt;LPSM&lt;/td&gt;&lt;td&gt;0&lt;/td&gt;&lt;td&gt;3&lt;/td&gt;&lt;td&gt;N&lt;/td&gt;&lt;td&gt; &lt;/td&gt;&lt;td&gt;&lt;/td&gt;&lt;/tr&gt;</v>
      </c>
      <c r="B47" s="94"/>
    </row>
    <row r="48" spans="1:2" s="101" customFormat="1" x14ac:dyDescent="0.2">
      <c r="A48" s="94" t="str">
        <v xml:space="preserve">  &lt;tr&gt;&lt;td&gt;15702-1000&lt;/td&gt;&lt;td&gt;Soil erosion control, temporary diversion channel&lt;/td&gt;&lt;td&gt;LPSM&lt;/td&gt;&lt;td&gt;SOIL EROSION CONTROL, TEMPORARY DIVERSION CHANNEL&lt;/td&gt;&lt;td&gt;LPSM&lt;/td&gt;&lt;td&gt;0&lt;/td&gt;&lt;td&gt;3&lt;/td&gt;&lt;td&gt;N&lt;/td&gt;&lt;td&gt; &lt;/td&gt;&lt;td&gt;&lt;/td&gt;&lt;/tr&gt;</v>
      </c>
      <c r="B48" s="94"/>
    </row>
    <row r="49" spans="1:2" s="101" customFormat="1" x14ac:dyDescent="0.2">
      <c r="A49" s="94" t="str">
        <v xml:space="preserve">  &lt;tr&gt;&lt;td&gt;15702-2000&lt;/td&gt;&lt;td&gt;Soil erosion control, turbidity monitoring&lt;/td&gt;&lt;td&gt;LPSM&lt;/td&gt;&lt;td&gt;SOIL EROSION CONTROL, TURBIDITY MONITORING&lt;/td&gt;&lt;td&gt;LPSM&lt;/td&gt;&lt;td&gt;0&lt;/td&gt;&lt;td&gt;3&lt;/td&gt;&lt;td&gt;N&lt;/td&gt;&lt;td&gt; &lt;/td&gt;&lt;td&gt;&lt;/td&gt;&lt;/tr&gt;</v>
      </c>
      <c r="B49" s="94"/>
    </row>
    <row r="50" spans="1:2" s="101" customFormat="1" x14ac:dyDescent="0.2">
      <c r="A50" s="94" t="str">
        <v xml:space="preserve">  &lt;tr&gt;&lt;td&gt;15702-3000&lt;/td&gt;&lt;td&gt;Soil erosion control, supervisor&lt;/td&gt;&lt;td&gt;LPSM&lt;/td&gt;&lt;td&gt;SOIL EROSION CONTROL, SUPERVISOR&lt;/td&gt;&lt;td&gt;LPSM&lt;/td&gt;&lt;td&gt;0&lt;/td&gt;&lt;td&gt;3&lt;/td&gt;&lt;td&gt;N&lt;/td&gt;&lt;td&gt;12/6/2016&lt;/td&gt;&lt;td&gt;&lt;/td&gt;&lt;/tr&gt;</v>
      </c>
      <c r="B50" s="94"/>
    </row>
    <row r="51" spans="1:2" s="101" customFormat="1" x14ac:dyDescent="0.2">
      <c r="A51" s="94" t="str">
        <v xml:space="preserve">  &lt;tr&gt;&lt;td&gt;15702-4000&lt;/td&gt;&lt;td&gt;Soil erosion control, filter bag&lt;/td&gt;&lt;td&gt;LPSM&lt;/td&gt;&lt;td&gt;SOIL EROSION CONTROL, FILTER BAG&lt;/td&gt;&lt;td&gt;LPSM&lt;/td&gt;&lt;td&gt;0&lt;/td&gt;&lt;td&gt;3&lt;/td&gt;&lt;td&gt;N&lt;/td&gt;&lt;td&gt;7/2/2018&lt;/td&gt;&lt;td&gt;&lt;/td&gt;&lt;/tr&gt;</v>
      </c>
      <c r="B51" s="94"/>
    </row>
    <row r="52" spans="1:2" s="101" customFormat="1" x14ac:dyDescent="0.2">
      <c r="A52" s="94" t="str">
        <v xml:space="preserve">  &lt;tr&gt;&lt;td&gt;15702-5000&lt;/td&gt;&lt;td&gt;Soil erosion control, temporary diversion berm&lt;/td&gt;&lt;td&gt;LPSM&lt;/td&gt;&lt;td&gt;SOIL EROSION CONTROL, TEMPORARY DIVERSION BERM&lt;/td&gt;&lt;td&gt;LPSM&lt;/td&gt;&lt;td&gt;0&lt;/td&gt;&lt;td&gt;3&lt;/td&gt;&lt;td&gt;N&lt;/td&gt;&lt;td&gt;4/8/2019&lt;/td&gt;&lt;td&gt;&lt;/td&gt;&lt;/tr&gt;</v>
      </c>
      <c r="B52" s="94"/>
    </row>
    <row r="53" spans="1:2" s="101" customFormat="1" x14ac:dyDescent="0.2">
      <c r="A53" s="94" t="str">
        <v xml:space="preserve">  &lt;tr&gt;&lt;td&gt;15702-6000&lt;/td&gt;&lt;td&gt;Soil erosion control, temporary stream diversion&lt;/td&gt;&lt;td&gt;LPSM&lt;/td&gt;&lt;td&gt;SOIL EROSION CONTROL, TEMPORARY STREAM DIVERSION&lt;/td&gt;&lt;td&gt;LPSM&lt;/td&gt;&lt;td&gt;0&lt;/td&gt;&lt;td&gt;3&lt;/td&gt;&lt;td&gt;N&lt;/td&gt;&lt;td&gt;9/23/2019&lt;/td&gt;&lt;td&gt;&lt;/td&gt;&lt;/tr&gt;</v>
      </c>
      <c r="B53" s="94"/>
    </row>
    <row r="54" spans="1:2" s="101" customFormat="1" x14ac:dyDescent="0.2">
      <c r="A54" s="94" t="str">
        <v xml:space="preserve">  &lt;tr&gt;&lt;td&gt;15703-1000&lt;/td&gt;&lt;td&gt;Soil erosion control, soil stabilization&lt;/td&gt;&lt;td&gt;ha&lt;/td&gt;&lt;td&gt;SOIL EROSION CONTROL, SOIL STABILIZATION&lt;/td&gt;&lt;td&gt;ACRE&lt;/td&gt;&lt;td&gt;1&lt;/td&gt;&lt;td&gt;3&lt;/td&gt;&lt;td&gt;N&lt;/td&gt;&lt;td&gt; &lt;/td&gt;&lt;td&gt;&lt;/td&gt;&lt;/tr&gt;</v>
      </c>
      <c r="B54" s="94"/>
    </row>
    <row r="55" spans="1:2" s="101" customFormat="1" x14ac:dyDescent="0.2">
      <c r="A55" s="94" t="str">
        <v xml:space="preserve">  &lt;tr&gt;&lt;td&gt;15703-1500&lt;/td&gt;&lt;td&gt;Soil erosion control, temporary soil tackifier&lt;/td&gt;&lt;td&gt;ha&lt;/td&gt;&lt;td&gt;SOIL EROSION CONTROL, TEMPORARY SOIL TACKIFIER&lt;/td&gt;&lt;td&gt;ACRE&lt;/td&gt;&lt;td&gt;1&lt;/td&gt;&lt;td&gt;3&lt;/td&gt;&lt;td&gt;N&lt;/td&gt;&lt;td&gt; &lt;/td&gt;&lt;td&gt;&lt;/td&gt;&lt;/tr&gt;</v>
      </c>
      <c r="B55" s="94"/>
    </row>
    <row r="56" spans="1:2" s="101" customFormat="1" x14ac:dyDescent="0.2">
      <c r="A56" s="94" t="str">
        <v xml:space="preserve">  &lt;tr&gt;&lt;td&gt;15703-2000&lt;/td&gt;&lt;td&gt;Soil erosion control, temporary turf establishment&lt;/td&gt;&lt;td&gt;ha&lt;/td&gt;&lt;td&gt;SOIL EROSION CONTROL, TEMPORARY TURF ESTABLISHMENT&lt;/td&gt;&lt;td&gt;ACRE&lt;/td&gt;&lt;td&gt;1&lt;/td&gt;&lt;td&gt;3&lt;/td&gt;&lt;td&gt;N&lt;/td&gt;&lt;td&gt; &lt;/td&gt;&lt;td&gt;&lt;/td&gt;&lt;/tr&gt;</v>
      </c>
      <c r="B56" s="94"/>
    </row>
    <row r="57" spans="1:2" s="101" customFormat="1" x14ac:dyDescent="0.2">
      <c r="A57" s="94" t="str">
        <v xml:space="preserve">  &lt;tr&gt;&lt;td&gt;15703-2500&lt;/td&gt;&lt;td&gt;Soil erosion control, mulching, hydraulic method&lt;/td&gt;&lt;td&gt;ha&lt;/td&gt;&lt;td&gt;SOIL EROSION CONTROL, MULCHING, HYDRAULIC METHOD&lt;/td&gt;&lt;td&gt;ACRE&lt;/td&gt;&lt;td&gt;1&lt;/td&gt;&lt;td&gt;3&lt;/td&gt;&lt;td&gt;N&lt;/td&gt;&lt;td&gt; &lt;/td&gt;&lt;td&gt;&lt;/td&gt;&lt;/tr&gt;</v>
      </c>
      <c r="B57" s="94"/>
    </row>
    <row r="58" spans="1:2" x14ac:dyDescent="0.2">
      <c r="A58" s="94" t="str">
        <v xml:space="preserve">  &lt;tr&gt;&lt;td&gt;15703-3000&lt;/td&gt;&lt;td&gt;Soil erosion control, wood strand&lt;/td&gt;&lt;td&gt;ha&lt;/td&gt;&lt;td&gt;SOIL EROSION CONTROL, WOOD STRAND&lt;/td&gt;&lt;td&gt;ACRE&lt;/td&gt;&lt;td&gt;1&lt;/td&gt;&lt;td&gt;3&lt;/td&gt;&lt;td&gt;N&lt;/td&gt;&lt;td&gt; &lt;/td&gt;&lt;td&gt;&lt;/td&gt;&lt;/tr&gt;</v>
      </c>
    </row>
    <row r="59" spans="1:2" x14ac:dyDescent="0.2">
      <c r="A59" s="94" t="str">
        <v xml:space="preserve">  &lt;tr&gt;&lt;td&gt;15704-1000&lt;/td&gt;&lt;td&gt;Soil erosion control, plastic lining&lt;/td&gt;&lt;td&gt;m2&lt;/td&gt;&lt;td&gt;SOIL EROSION CONTROL, PLASTIC LINING&lt;/td&gt;&lt;td&gt;SQYD&lt;/td&gt;&lt;td&gt;0&lt;/td&gt;&lt;td&gt;3&lt;/td&gt;&lt;td&gt;N&lt;/td&gt;&lt;td&gt; &lt;/td&gt;&lt;td&gt;&lt;/td&gt;&lt;/tr&gt;</v>
      </c>
    </row>
    <row r="60" spans="1:2" x14ac:dyDescent="0.2">
      <c r="A60" s="94" t="str">
        <v xml:space="preserve">  &lt;tr&gt;&lt;td&gt;15704-1100&lt;/td&gt;&lt;td&gt;Soil erosion control, brush blanket&lt;/td&gt;&lt;td&gt;m2&lt;/td&gt;&lt;td&gt;SOIL EROSION CONTROL, BRUSH BLANKET&lt;/td&gt;&lt;td&gt;SQYD&lt;/td&gt;&lt;td&gt;0&lt;/td&gt;&lt;td&gt;3&lt;/td&gt;&lt;td&gt;N&lt;/td&gt;&lt;td&gt; &lt;/td&gt;&lt;td&gt;&lt;/td&gt;&lt;/tr&gt;</v>
      </c>
    </row>
    <row r="61" spans="1:2" x14ac:dyDescent="0.2">
      <c r="A61" s="94" t="str">
        <v xml:space="preserve">  &lt;tr&gt;&lt;td&gt;15704-1200&lt;/td&gt;&lt;td&gt;Soil erosion control, rock mulch&lt;/td&gt;&lt;td&gt;m2&lt;/td&gt;&lt;td&gt;SOIL EROSION CONTROL, ROCK MULCH&lt;/td&gt;&lt;td&gt;SQYD&lt;/td&gt;&lt;td&gt;0&lt;/td&gt;&lt;td&gt;3&lt;/td&gt;&lt;td&gt;N&lt;/td&gt;&lt;td&gt;12/7/2015&lt;/td&gt;&lt;td&gt;&lt;/td&gt;&lt;/tr&gt;</v>
      </c>
    </row>
    <row r="62" spans="1:2" x14ac:dyDescent="0.2">
      <c r="A62" s="94" t="str">
        <v xml:space="preserve">  &lt;tr&gt;&lt;td&gt;15704-1300&lt;/td&gt;&lt;td&gt;Soil erosion control, filter rock&lt;/td&gt;&lt;td&gt;m2&lt;/td&gt;&lt;td&gt;SOIL EROSION CONTROL, FILTER ROCK&lt;/td&gt;&lt;td&gt;SQYD&lt;/td&gt;&lt;td&gt;0&lt;/td&gt;&lt;td&gt;3&lt;/td&gt;&lt;td&gt;N&lt;/td&gt;&lt;td&gt;7/18/2016&lt;/td&gt;&lt;td&gt;&lt;/td&gt;&lt;/tr&gt;</v>
      </c>
    </row>
    <row r="63" spans="1:2" x14ac:dyDescent="0.2">
      <c r="A63" s="94" t="str">
        <v xml:space="preserve">  &lt;tr&gt;&lt;td&gt;15705-0100&lt;/td&gt;&lt;td&gt;Soil erosion control, silt fence&lt;/td&gt;&lt;td&gt;m&lt;/td&gt;&lt;td&gt;SOIL EROSION CONTROL, SILT FENCE&lt;/td&gt;&lt;td&gt;LNFT&lt;/td&gt;&lt;td&gt;0&lt;/td&gt;&lt;td&gt;3&lt;/td&gt;&lt;td&gt;N&lt;/td&gt;&lt;td&gt; &lt;/td&gt;&lt;td&gt;&lt;/td&gt;&lt;/tr&gt;</v>
      </c>
    </row>
    <row r="64" spans="1:2" x14ac:dyDescent="0.2">
      <c r="A64" s="94" t="str">
        <v xml:space="preserve">  &lt;tr&gt;&lt;td&gt;15705-0200&lt;/td&gt;&lt;td&gt;Soil erosion control, brush barriers&lt;/td&gt;&lt;td&gt;m&lt;/td&gt;&lt;td&gt;SOIL EROSION CONTROL, BRUSH BARRIERS&lt;/td&gt;&lt;td&gt;LNFT&lt;/td&gt;&lt;td&gt;0&lt;/td&gt;&lt;td&gt;3&lt;/td&gt;&lt;td&gt;N&lt;/td&gt;&lt;td&gt; &lt;/td&gt;&lt;td&gt;&lt;/td&gt;&lt;/tr&gt;</v>
      </c>
    </row>
    <row r="65" spans="1:2" x14ac:dyDescent="0.2">
      <c r="A65" s="94" t="str">
        <v xml:space="preserve">  &lt;tr&gt;&lt;td&gt;15705-0300&lt;/td&gt;&lt;td&gt;Soil erosion control, slope drains&lt;/td&gt;&lt;td&gt;m&lt;/td&gt;&lt;td&gt;SOIL EROSION CONTROL, SLOPE DRAINS&lt;/td&gt;&lt;td&gt;LNFT&lt;/td&gt;&lt;td&gt;0&lt;/td&gt;&lt;td&gt;3&lt;/td&gt;&lt;td&gt;N&lt;/td&gt;&lt;td&gt; &lt;/td&gt;&lt;td&gt;&lt;/td&gt;&lt;/tr&gt;</v>
      </c>
    </row>
    <row r="66" spans="1:2" x14ac:dyDescent="0.2">
      <c r="A66" s="94" t="str">
        <v xml:space="preserve">  &lt;tr&gt;&lt;td&gt;15705-0400&lt;/td&gt;&lt;td&gt;Soil erosion control, earth berms&lt;/td&gt;&lt;td&gt;m&lt;/td&gt;&lt;td&gt;SOIL EROSION CONTROL, EARTH BERMS&lt;/td&gt;&lt;td&gt;LNFT&lt;/td&gt;&lt;td&gt;0&lt;/td&gt;&lt;td&gt;3&lt;/td&gt;&lt;td&gt;N&lt;/td&gt;&lt;td&gt; &lt;/td&gt;&lt;td&gt;&lt;/td&gt;&lt;/tr&gt;</v>
      </c>
    </row>
    <row r="67" spans="1:2" x14ac:dyDescent="0.2">
      <c r="A67" s="94" t="str">
        <v xml:space="preserve">  &lt;tr&gt;&lt;td&gt;15705-0500&lt;/td&gt;&lt;td&gt;Soil erosion control, temporary culvert pipe&lt;/td&gt;&lt;td&gt;m&lt;/td&gt;&lt;td&gt;SOIL EROSION CONTROL, TEMPORARY CULVERT PIPE&lt;/td&gt;&lt;td&gt;LNFT&lt;/td&gt;&lt;td&gt;0&lt;/td&gt;&lt;td&gt;3&lt;/td&gt;&lt;td&gt;N&lt;/td&gt;&lt;td&gt; &lt;/td&gt;&lt;td&gt;&lt;/td&gt;&lt;/tr&gt;</v>
      </c>
    </row>
    <row r="68" spans="1:2" x14ac:dyDescent="0.2">
      <c r="A68" s="94" t="str">
        <v xml:space="preserve">  &lt;tr&gt;&lt;td&gt;15705-0600&lt;/td&gt;&lt;td&gt;Soil erosion control, temporary 600mm culvert pipe&lt;/td&gt;&lt;td&gt;m&lt;/td&gt;&lt;td&gt;SOIL EROSION CONTROL, TEMPORARY 24-INCH CULVERT PIPE&lt;/td&gt;&lt;td&gt;LNFT&lt;/td&gt;&lt;td&gt;0&lt;/td&gt;&lt;td&gt;3&lt;/td&gt;&lt;td&gt;N&lt;/td&gt;&lt;td&gt; &lt;/td&gt;&lt;td&gt;&lt;/td&gt;&lt;/tr&gt;</v>
      </c>
    </row>
    <row r="69" spans="1:2" x14ac:dyDescent="0.2">
      <c r="A69" s="94" t="str">
        <v xml:space="preserve">  &lt;tr&gt;&lt;td&gt;15705-0700&lt;/td&gt;&lt;td&gt;Soil erosion control, temporary 750mm culvert pipe&lt;/td&gt;&lt;td&gt;m&lt;/td&gt;&lt;td&gt;SOIL EROSION CONTROL, TEMPORARY 30-INCH CULVERT PIPE&lt;/td&gt;&lt;td&gt;LNFT&lt;/td&gt;&lt;td&gt;0&lt;/td&gt;&lt;td&gt;3&lt;/td&gt;&lt;td&gt;N&lt;/td&gt;&lt;td&gt; &lt;/td&gt;&lt;td&gt;&lt;/td&gt;&lt;/tr&gt;</v>
      </c>
    </row>
    <row r="70" spans="1:2" x14ac:dyDescent="0.2">
      <c r="A70" s="94" t="str">
        <v xml:space="preserve">  &lt;tr&gt;&lt;td&gt;15705-0800&lt;/td&gt;&lt;td&gt;Soil erosion control, temporary 900mm culvert pipe&lt;/td&gt;&lt;td&gt;m&lt;/td&gt;&lt;td&gt;SOIL EROSION CONTROL, TEMPORARY 36-INCH CULVERT PIPE&lt;/td&gt;&lt;td&gt;LNFT&lt;/td&gt;&lt;td&gt;0&lt;/td&gt;&lt;td&gt;3&lt;/td&gt;&lt;td&gt;N&lt;/td&gt;&lt;td&gt; &lt;/td&gt;&lt;td&gt;&lt;/td&gt;&lt;/tr&gt;</v>
      </c>
    </row>
    <row r="71" spans="1:2" x14ac:dyDescent="0.2">
      <c r="A71" s="94" t="str">
        <v xml:space="preserve">  &lt;tr&gt;&lt;td&gt;15705-0900&lt;/td&gt;&lt;td&gt;Soil erosion control, temporary 1050mm culvert pipe&lt;/td&gt;&lt;td&gt;m&lt;/td&gt;&lt;td&gt;SOIL EROSION CONTROL, TEMPORARY 42-INCH CULVERT PIPE&lt;/td&gt;&lt;td&gt;LNFT&lt;/td&gt;&lt;td&gt;0&lt;/td&gt;&lt;td&gt;3&lt;/td&gt;&lt;td&gt;N&lt;/td&gt;&lt;td&gt; &lt;/td&gt;&lt;td&gt;&lt;/td&gt;&lt;/tr&gt;</v>
      </c>
    </row>
    <row r="72" spans="1:2" x14ac:dyDescent="0.2">
      <c r="A72" s="94" t="str">
        <v xml:space="preserve">  &lt;tr&gt;&lt;td&gt;15705-1000&lt;/td&gt;&lt;td&gt;Soil erosion control, temporary 1200mm culvert pipe&lt;/td&gt;&lt;td&gt;m&lt;/td&gt;&lt;td&gt;SOIL EROSION CONTROL, TEMPORARY 48-INCH CULVERT PIPE&lt;/td&gt;&lt;td&gt;LNFT&lt;/td&gt;&lt;td&gt;0&lt;/td&gt;&lt;td&gt;3&lt;/td&gt;&lt;td&gt;N&lt;/td&gt;&lt;td&gt; &lt;/td&gt;&lt;td&gt;&lt;/td&gt;&lt;/tr&gt;</v>
      </c>
    </row>
    <row r="73" spans="1:2" x14ac:dyDescent="0.2">
      <c r="A73" s="94" t="str">
        <v xml:space="preserve">  &lt;tr&gt;&lt;td&gt;15705-1100&lt;/td&gt;&lt;td&gt;Soil erosion control, temporary 1500mm culvert pipe&lt;/td&gt;&lt;td&gt;m&lt;/td&gt;&lt;td&gt;SOIL EROSION CONTROL, TEMPORARY 60-INCH CULVERT PIPE&lt;/td&gt;&lt;td&gt;LNFT&lt;/td&gt;&lt;td&gt;0&lt;/td&gt;&lt;td&gt;3&lt;/td&gt;&lt;td&gt;N&lt;/td&gt;&lt;td&gt; &lt;/td&gt;&lt;td&gt;&lt;/td&gt;&lt;/tr&gt;</v>
      </c>
    </row>
    <row r="74" spans="1:2" x14ac:dyDescent="0.2">
      <c r="A74" s="94" t="str">
        <v xml:space="preserve">  &lt;tr&gt;&lt;td&gt;15705-1200&lt;/td&gt;&lt;td&gt;Soil erosion control, temporary 1800mm culvert pipe&lt;/td&gt;&lt;td&gt;m&lt;/td&gt;&lt;td&gt;SOIL EROSION CONTROL, TEMPORARY 72-INCH CULVERT PIPE&lt;/td&gt;&lt;td&gt;LNFT&lt;/td&gt;&lt;td&gt;0&lt;/td&gt;&lt;td&gt;3&lt;/td&gt;&lt;td&gt;N&lt;/td&gt;&lt;td&gt; &lt;/td&gt;&lt;td&gt;&lt;/td&gt;&lt;/tr&gt;</v>
      </c>
    </row>
    <row r="75" spans="1:2" x14ac:dyDescent="0.2">
      <c r="A75" s="94" t="str">
        <v xml:space="preserve">  &lt;tr&gt;&lt;td&gt;15705-1300&lt;/td&gt;&lt;td&gt;Soil erosion control, temporary diversion channel&lt;/td&gt;&lt;td&gt;m&lt;/td&gt;&lt;td&gt;SOIL EROSION CONTROL, TEMPORARY DIVERSION CHANNEL&lt;/td&gt;&lt;td&gt;LNFT&lt;/td&gt;&lt;td&gt;0&lt;/td&gt;&lt;td&gt;3&lt;/td&gt;&lt;td&gt;N&lt;/td&gt;&lt;td&gt; &lt;/td&gt;&lt;td&gt;&lt;/td&gt;&lt;/tr&gt;</v>
      </c>
    </row>
    <row r="76" spans="1:2" s="101" customFormat="1" x14ac:dyDescent="0.2">
      <c r="A76" s="94" t="str">
        <v xml:space="preserve">  &lt;tr&gt;&lt;td&gt;15705-1400&lt;/td&gt;&lt;td&gt;Soil erosion control, fiber roll&lt;/td&gt;&lt;td&gt;m&lt;/td&gt;&lt;td&gt;SOIL EROSION CONTROL, FIBER ROLL&lt;/td&gt;&lt;td&gt;LNFT&lt;/td&gt;&lt;td&gt;0&lt;/td&gt;&lt;td&gt;3&lt;/td&gt;&lt;td&gt;N&lt;/td&gt;&lt;td&gt; &lt;/td&gt;&lt;td&gt;&lt;/td&gt;&lt;/tr&gt;</v>
      </c>
      <c r="B76" s="94"/>
    </row>
    <row r="77" spans="1:2" s="101" customFormat="1" x14ac:dyDescent="0.2">
      <c r="A77" s="94" t="str">
        <v xml:space="preserve">  &lt;tr&gt;&lt;td&gt;15705-1500&lt;/td&gt;&lt;td&gt;Soil erosion control, compost sock&lt;/td&gt;&lt;td&gt;m&lt;/td&gt;&lt;td&gt;SOIL EROSION CONTROL, COMPOST SOCK&lt;/td&gt;&lt;td&gt;LNFT&lt;/td&gt;&lt;td&gt;0&lt;/td&gt;&lt;td&gt;3&lt;/td&gt;&lt;td&gt;N&lt;/td&gt;&lt;td&gt; &lt;/td&gt;&lt;td&gt;&lt;/td&gt;&lt;/tr&gt;</v>
      </c>
      <c r="B77" s="94"/>
    </row>
    <row r="78" spans="1:2" s="101" customFormat="1" x14ac:dyDescent="0.2">
      <c r="A78" s="94" t="str">
        <v xml:space="preserve">  &lt;tr&gt;&lt;td&gt;15705-1600&lt;/td&gt;&lt;td&gt;Soil erosion control, absorbent boom&lt;/td&gt;&lt;td&gt;m&lt;/td&gt;&lt;td&gt;SOIL EROSION CONTROL, ABSORBENT BOOM&lt;/td&gt;&lt;td&gt;LNFT&lt;/td&gt;&lt;td&gt;0&lt;/td&gt;&lt;td&gt;3&lt;/td&gt;&lt;td&gt;N&lt;/td&gt;&lt;td&gt; &lt;/td&gt;&lt;td&gt;&lt;/td&gt;&lt;/tr&gt;</v>
      </c>
      <c r="B78" s="94"/>
    </row>
    <row r="79" spans="1:2" x14ac:dyDescent="0.2">
      <c r="A79" s="94" t="str">
        <v xml:space="preserve">  &lt;tr&gt;&lt;td&gt;15705-1700&lt;/td&gt;&lt;td&gt;Soil erosion control, filter berm&lt;/td&gt;&lt;td&gt;m&lt;/td&gt;&lt;td&gt;SOIL EROSION CONTROL, FILTER BERM&lt;/td&gt;&lt;td&gt;LNFT&lt;/td&gt;&lt;td&gt;0&lt;/td&gt;&lt;td&gt;3&lt;/td&gt;&lt;td&gt;N&lt;/td&gt;&lt;td&gt; &lt;/td&gt;&lt;td&gt;&lt;/td&gt;&lt;/tr&gt;</v>
      </c>
    </row>
    <row r="80" spans="1:2" x14ac:dyDescent="0.2">
      <c r="A80" s="94" t="str">
        <v xml:space="preserve">  &lt;tr&gt;&lt;td&gt;15705-1800&lt;/td&gt;&lt;td&gt;Soil erosion control, temporary diversion berm&lt;/td&gt;&lt;td&gt;m&lt;/td&gt;&lt;td&gt;SOIL EROSION CONTROL, TEMPORARY DIVERSION BERM&lt;/td&gt;&lt;td&gt;LNFT&lt;/td&gt;&lt;td&gt;0&lt;/td&gt;&lt;td&gt;3&lt;/td&gt;&lt;td&gt;N&lt;/td&gt;&lt;td&gt; &lt;/td&gt;&lt;td&gt;&lt;/td&gt;&lt;/tr&gt;</v>
      </c>
    </row>
    <row r="81" spans="1:1" x14ac:dyDescent="0.2">
      <c r="A81" s="94" t="str">
        <v xml:space="preserve">  &lt;tr&gt;&lt;td&gt;15705-1900&lt;/td&gt;&lt;td&gt;Soil erosion control, temporary water crossing&lt;/td&gt;&lt;td&gt;m&lt;/td&gt;&lt;td&gt;SOIL EROSION CONTROL, TEMPORARY WATER CROSSING&lt;/td&gt;&lt;td&gt;LNFT&lt;/td&gt;&lt;td&gt;0&lt;/td&gt;&lt;td&gt;3&lt;/td&gt;&lt;td&gt;N&lt;/td&gt;&lt;td&gt;2/24/2020&lt;/td&gt;&lt;td&gt;&lt;/td&gt;&lt;/tr&gt;</v>
      </c>
    </row>
    <row r="82" spans="1:1" x14ac:dyDescent="0.2">
      <c r="A82" s="94" t="str">
        <v xml:space="preserve">  &lt;tr&gt;&lt;td&gt;15705-2000&lt;/td&gt;&lt;td&gt;Soil erosion control, floating turbidity curtain&lt;/td&gt;&lt;td&gt;m&lt;/td&gt;&lt;td&gt;SOIL EROSION CONTROL, FLOATING TURBIDITY CURTAIN&lt;/td&gt;&lt;td&gt;LNFT&lt;/td&gt;&lt;td&gt;0&lt;/td&gt;&lt;td&gt;3&lt;/td&gt;&lt;td&gt;N&lt;/td&gt;&lt;td&gt; &lt;/td&gt;&lt;td&gt;&lt;/td&gt;&lt;/tr&gt;</v>
      </c>
    </row>
    <row r="83" spans="1:1" x14ac:dyDescent="0.2">
      <c r="A83" s="94" t="str">
        <v xml:space="preserve">  &lt;tr&gt;&lt;td&gt;15705-2100&lt;/td&gt;&lt;td&gt;Soil erosion control, silt barrier&lt;/td&gt;&lt;td&gt;m&lt;/td&gt;&lt;td&gt;SOIL EROSION CONTROL, SILT BARRIER&lt;/td&gt;&lt;td&gt;LNFT&lt;/td&gt;&lt;td&gt;0&lt;/td&gt;&lt;td&gt;3&lt;/td&gt;&lt;td&gt;N&lt;/td&gt;&lt;td&gt; &lt;/td&gt;&lt;td&gt;&lt;/td&gt;&lt;/tr&gt;</v>
      </c>
    </row>
    <row r="84" spans="1:1" x14ac:dyDescent="0.2">
      <c r="A84" s="94" t="str">
        <v xml:space="preserve">  &lt;tr&gt;&lt;td&gt;15705-2200&lt;/td&gt;&lt;td&gt;Soil erosion control, diversion fence&lt;/td&gt;&lt;td&gt;m&lt;/td&gt;&lt;td&gt;SOIL EROSION CONTROL, DIVERSION FENCE&lt;/td&gt;&lt;td&gt;LNFT&lt;/td&gt;&lt;td&gt;0&lt;/td&gt;&lt;td&gt;3&lt;/td&gt;&lt;td&gt;N&lt;/td&gt;&lt;td&gt;8/3/2015&lt;/td&gt;&lt;td&gt;&lt;/td&gt;&lt;/tr&gt;</v>
      </c>
    </row>
    <row r="85" spans="1:1" x14ac:dyDescent="0.2">
      <c r="A85" s="94" t="str">
        <v xml:space="preserve">  &lt;tr&gt;&lt;td&gt;15706-0100&lt;/td&gt;&lt;td&gt;Soil erosion control, straw bale&lt;/td&gt;&lt;td&gt;Each&lt;/td&gt;&lt;td&gt;SOIL EROSION CONTROL, STRAW BALE&lt;/td&gt;&lt;td&gt;EACH&lt;/td&gt;&lt;td&gt;0&lt;/td&gt;&lt;td&gt;3&lt;/td&gt;&lt;td&gt;N&lt;/td&gt;&lt;td&gt; &lt;/td&gt;&lt;td&gt;&lt;/td&gt;&lt;/tr&gt;</v>
      </c>
    </row>
    <row r="86" spans="1:1" x14ac:dyDescent="0.2">
      <c r="A86" s="94" t="str">
        <v xml:space="preserve">  &lt;tr&gt;&lt;td&gt;15706-0200&lt;/td&gt;&lt;td&gt;Soil erosion control, check dam&lt;/td&gt;&lt;td&gt;Each&lt;/td&gt;&lt;td&gt;SOIL EROSION CONTROL, CHECK DAM&lt;/td&gt;&lt;td&gt;EACH&lt;/td&gt;&lt;td&gt;0&lt;/td&gt;&lt;td&gt;3&lt;/td&gt;&lt;td&gt;N&lt;/td&gt;&lt;td&gt; &lt;/td&gt;&lt;td&gt;&lt;/td&gt;&lt;/tr&gt;</v>
      </c>
    </row>
    <row r="87" spans="1:1" x14ac:dyDescent="0.2">
      <c r="A87" s="94" t="str">
        <v xml:space="preserve">  &lt;tr&gt;&lt;td&gt;15706-0300&lt;/td&gt;&lt;td&gt;Soil erosion control, sandbag&lt;/td&gt;&lt;td&gt;Each&lt;/td&gt;&lt;td&gt;SOIL EROSION CONTROL, SANDBAG&lt;/td&gt;&lt;td&gt;EACH&lt;/td&gt;&lt;td&gt;0&lt;/td&gt;&lt;td&gt;3&lt;/td&gt;&lt;td&gt;N&lt;/td&gt;&lt;td&gt; &lt;/td&gt;&lt;td&gt;&lt;/td&gt;&lt;/tr&gt;</v>
      </c>
    </row>
    <row r="88" spans="1:1" x14ac:dyDescent="0.2">
      <c r="A88" s="94" t="str">
        <v xml:space="preserve">  &lt;tr&gt;&lt;td&gt;15706-0400&lt;/td&gt;&lt;td&gt;Soil erosion control, sediment trap&lt;/td&gt;&lt;td&gt;Each&lt;/td&gt;&lt;td&gt;SOIL EROSION CONTROL, SEDIMENT TRAP&lt;/td&gt;&lt;td&gt;EACH&lt;/td&gt;&lt;td&gt;0&lt;/td&gt;&lt;td&gt;3&lt;/td&gt;&lt;td&gt;N&lt;/td&gt;&lt;td&gt; &lt;/td&gt;&lt;td&gt;&lt;/td&gt;&lt;/tr&gt;</v>
      </c>
    </row>
    <row r="89" spans="1:1" x14ac:dyDescent="0.2">
      <c r="A89" s="94" t="str">
        <v xml:space="preserve">  &lt;tr&gt;&lt;td&gt;15706-0500&lt;/td&gt;&lt;td&gt;Soil erosion control, inlet sediment trap&lt;/td&gt;&lt;td&gt;Each&lt;/td&gt;&lt;td&gt;SOIL EROSION CONTROL, INLET SEDIMENT TRAP&lt;/td&gt;&lt;td&gt;EACH&lt;/td&gt;&lt;td&gt;0&lt;/td&gt;&lt;td&gt;3&lt;/td&gt;&lt;td&gt;N&lt;/td&gt;&lt;td&gt; &lt;/td&gt;&lt;td&gt;&lt;/td&gt;&lt;/tr&gt;</v>
      </c>
    </row>
    <row r="90" spans="1:1" x14ac:dyDescent="0.2">
      <c r="A90" s="94" t="str">
        <v xml:space="preserve">  &lt;tr&gt;&lt;td&gt;15706-0600&lt;/td&gt;&lt;td&gt;Soil erosion control, riser pipe assembly&lt;/td&gt;&lt;td&gt;Each&lt;/td&gt;&lt;td&gt;SOIL EROSION CONTROL, RISER PIPE ASSEMBLY&lt;/td&gt;&lt;td&gt;EACH&lt;/td&gt;&lt;td&gt;0&lt;/td&gt;&lt;td&gt;3&lt;/td&gt;&lt;td&gt;N&lt;/td&gt;&lt;td&gt; &lt;/td&gt;&lt;td&gt;&lt;/td&gt;&lt;/tr&gt;</v>
      </c>
    </row>
    <row r="91" spans="1:1" x14ac:dyDescent="0.2">
      <c r="A91" s="94" t="str">
        <v xml:space="preserve">  &lt;tr&gt;&lt;td&gt;15706-0700&lt;/td&gt;&lt;td&gt;Soil erosion control, silt control gate&lt;/td&gt;&lt;td&gt;Each&lt;/td&gt;&lt;td&gt;SOIL EROSION CONTROL, SILT CONTROL GATE&lt;/td&gt;&lt;td&gt;EACH&lt;/td&gt;&lt;td&gt;0&lt;/td&gt;&lt;td&gt;3&lt;/td&gt;&lt;td&gt;N&lt;/td&gt;&lt;td&gt; &lt;/td&gt;&lt;td&gt;&lt;/td&gt;&lt;/tr&gt;</v>
      </c>
    </row>
    <row r="92" spans="1:1" x14ac:dyDescent="0.2">
      <c r="A92" s="94" t="str">
        <v xml:space="preserve">  &lt;tr&gt;&lt;td&gt;15706-0710&lt;/td&gt;&lt;td&gt;Soil erosion control, silt control gate, type 1&lt;/td&gt;&lt;td&gt;Each&lt;/td&gt;&lt;td&gt;SOIL EROSION CONTROL, SILT CONTROL GATE, TYPE 1&lt;/td&gt;&lt;td&gt;EACH&lt;/td&gt;&lt;td&gt;0&lt;/td&gt;&lt;td&gt;3&lt;/td&gt;&lt;td&gt;N&lt;/td&gt;&lt;td&gt; &lt;/td&gt;&lt;td&gt;&lt;/td&gt;&lt;/tr&gt;</v>
      </c>
    </row>
    <row r="93" spans="1:1" x14ac:dyDescent="0.2">
      <c r="A93" s="94" t="str">
        <v xml:space="preserve">  &lt;tr&gt;&lt;td&gt;15706-0720&lt;/td&gt;&lt;td&gt;Soil erosion control, silt control gate, type 2&lt;/td&gt;&lt;td&gt;Each&lt;/td&gt;&lt;td&gt;SOIL EROSION CONTROL, SILT CONTROL GATE, TYPE 2&lt;/td&gt;&lt;td&gt;EACH&lt;/td&gt;&lt;td&gt;0&lt;/td&gt;&lt;td&gt;3&lt;/td&gt;&lt;td&gt;N&lt;/td&gt;&lt;td&gt; &lt;/td&gt;&lt;td&gt;&lt;/td&gt;&lt;/tr&gt;</v>
      </c>
    </row>
    <row r="94" spans="1:1" x14ac:dyDescent="0.2">
      <c r="A94" s="94" t="str">
        <v xml:space="preserve">  &lt;tr&gt;&lt;td&gt;15706-0730&lt;/td&gt;&lt;td&gt;Soil erosion control, silt control gate, type 3&lt;/td&gt;&lt;td&gt;Each&lt;/td&gt;&lt;td&gt;SOIL EROSION CONTROL, SILT CONTROL GATE, TYPE 3&lt;/td&gt;&lt;td&gt;EACH&lt;/td&gt;&lt;td&gt;0&lt;/td&gt;&lt;td&gt;3&lt;/td&gt;&lt;td&gt;N&lt;/td&gt;&lt;td&gt; &lt;/td&gt;&lt;td&gt;&lt;/td&gt;&lt;/tr&gt;</v>
      </c>
    </row>
    <row r="95" spans="1:1" x14ac:dyDescent="0.2">
      <c r="A95" s="94" t="str">
        <v xml:space="preserve">  &lt;tr&gt;&lt;td&gt;15706-1000&lt;/td&gt;&lt;td&gt;Soil erosion control, inlet protection&lt;/td&gt;&lt;td&gt;Each&lt;/td&gt;&lt;td&gt;SOIL EROSION CONTROL, INLET PROTECTION&lt;/td&gt;&lt;td&gt;EACH&lt;/td&gt;&lt;td&gt;0&lt;/td&gt;&lt;td&gt;3&lt;/td&gt;&lt;td&gt;N&lt;/td&gt;&lt;td&gt; &lt;/td&gt;&lt;td&gt;&lt;/td&gt;&lt;/tr&gt;</v>
      </c>
    </row>
    <row r="96" spans="1:1" x14ac:dyDescent="0.2">
      <c r="A96" s="94" t="str">
        <v xml:space="preserve">  &lt;tr&gt;&lt;td&gt;15706-1100&lt;/td&gt;&lt;td&gt;Soil erosion control, inlet protection type A&lt;/td&gt;&lt;td&gt;Each&lt;/td&gt;&lt;td&gt;SOIL EROSION CONTROL, INLET PROTECTION TYPE A&lt;/td&gt;&lt;td&gt;EACH&lt;/td&gt;&lt;td&gt;0&lt;/td&gt;&lt;td&gt;3&lt;/td&gt;&lt;td&gt;N&lt;/td&gt;&lt;td&gt; &lt;/td&gt;&lt;td&gt;&lt;/td&gt;&lt;/tr&gt;</v>
      </c>
    </row>
    <row r="97" spans="1:1" x14ac:dyDescent="0.2">
      <c r="A97" s="94" t="str">
        <v xml:space="preserve">  &lt;tr&gt;&lt;td&gt;15706-1200&lt;/td&gt;&lt;td&gt;Soil erosion control, inlet protection type B&lt;/td&gt;&lt;td&gt;Each&lt;/td&gt;&lt;td&gt;SOIL EROSION CONTROL, INLET PROTECTION TYPE B&lt;/td&gt;&lt;td&gt;EACH&lt;/td&gt;&lt;td&gt;0&lt;/td&gt;&lt;td&gt;3&lt;/td&gt;&lt;td&gt;N&lt;/td&gt;&lt;td&gt; &lt;/td&gt;&lt;td&gt;&lt;/td&gt;&lt;/tr&gt;</v>
      </c>
    </row>
    <row r="98" spans="1:1" x14ac:dyDescent="0.2">
      <c r="A98" s="94" t="str">
        <v xml:space="preserve">  &lt;tr&gt;&lt;td&gt;15706-1300&lt;/td&gt;&lt;td&gt;Soil erosion control, inlet protection type C&lt;/td&gt;&lt;td&gt;Each&lt;/td&gt;&lt;td&gt;SOIL EROSION CONTROL, INLET PROTECTION TYPE C&lt;/td&gt;&lt;td&gt;EACH&lt;/td&gt;&lt;td&gt;0&lt;/td&gt;&lt;td&gt;3&lt;/td&gt;&lt;td&gt;N&lt;/td&gt;&lt;td&gt; &lt;/td&gt;&lt;td&gt;&lt;/td&gt;&lt;/tr&gt;</v>
      </c>
    </row>
    <row r="99" spans="1:1" x14ac:dyDescent="0.2">
      <c r="A99" s="94" t="str">
        <v xml:space="preserve">  &lt;tr&gt;&lt;td&gt;15706-1400&lt;/td&gt;&lt;td&gt;Soil erosion control, inlet protection type D&lt;/td&gt;&lt;td&gt;Each&lt;/td&gt;&lt;td&gt;SOIL EROSION CONTROL, INLET PROTECTION TYPE D&lt;/td&gt;&lt;td&gt;EACH&lt;/td&gt;&lt;td&gt;0&lt;/td&gt;&lt;td&gt;3&lt;/td&gt;&lt;td&gt;N&lt;/td&gt;&lt;td&gt; &lt;/td&gt;&lt;td&gt;&lt;/td&gt;&lt;/tr&gt;</v>
      </c>
    </row>
    <row r="100" spans="1:1" x14ac:dyDescent="0.2">
      <c r="A100" s="94" t="str">
        <v xml:space="preserve">  &lt;tr&gt;&lt;td&gt;15706-1500&lt;/td&gt;&lt;td&gt;Soil erosion control, inlet protection type E&lt;/td&gt;&lt;td&gt;Each&lt;/td&gt;&lt;td&gt;SOIL EROSION CONTROL, INLET PROTECTION TYPE E&lt;/td&gt;&lt;td&gt;EACH&lt;/td&gt;&lt;td&gt;0&lt;/td&gt;&lt;td&gt;3&lt;/td&gt;&lt;td&gt;N&lt;/td&gt;&lt;td&gt; &lt;/td&gt;&lt;td&gt;&lt;/td&gt;&lt;/tr&gt;</v>
      </c>
    </row>
    <row r="101" spans="1:1" x14ac:dyDescent="0.2">
      <c r="A101" s="94" t="str">
        <v xml:space="preserve">  &lt;tr&gt;&lt;td&gt;15706-1600&lt;/td&gt;&lt;td&gt;Soil erosion control, stabilized construction exit&lt;/td&gt;&lt;td&gt;Each&lt;/td&gt;&lt;td&gt;SOIL EROSION CONTROL, STABILIZED CONSTRUCTION EXIT&lt;/td&gt;&lt;td&gt;EACH&lt;/td&gt;&lt;td&gt;0&lt;/td&gt;&lt;td&gt;3&lt;/td&gt;&lt;td&gt;N&lt;/td&gt;&lt;td&gt; &lt;/td&gt;&lt;td&gt;&lt;/td&gt;&lt;/tr&gt;</v>
      </c>
    </row>
    <row r="102" spans="1:1" x14ac:dyDescent="0.2">
      <c r="A102" s="94" t="str">
        <v xml:space="preserve">  &lt;tr&gt;&lt;td&gt;15706-1700&lt;/td&gt;&lt;td&gt;Soil erosion control, water bar&lt;/td&gt;&lt;td&gt;Each&lt;/td&gt;&lt;td&gt;SOIL EROSION CONTROL, WATER BAR&lt;/td&gt;&lt;td&gt;EACH&lt;/td&gt;&lt;td&gt;0&lt;/td&gt;&lt;td&gt;3&lt;/td&gt;&lt;td&gt;N&lt;/td&gt;&lt;td&gt; &lt;/td&gt;&lt;td&gt;&lt;/td&gt;&lt;/tr&gt;</v>
      </c>
    </row>
    <row r="103" spans="1:1" x14ac:dyDescent="0.2">
      <c r="A103" s="94" t="str">
        <v xml:space="preserve">  &lt;tr&gt;&lt;td&gt;15706-1800&lt;/td&gt;&lt;td&gt;Soil erosion control, temporary stone outlet structure&lt;/td&gt;&lt;td&gt;Each&lt;/td&gt;&lt;td&gt;SOIL EROSION CONTROL, TEMPORARY STONE OUTLET STRUCTURE&lt;/td&gt;&lt;td&gt;EACH&lt;/td&gt;&lt;td&gt;0&lt;/td&gt;&lt;td&gt;3&lt;/td&gt;&lt;td&gt;N&lt;/td&gt;&lt;td&gt; &lt;/td&gt;&lt;td&gt;&lt;/td&gt;&lt;/tr&gt;</v>
      </c>
    </row>
    <row r="104" spans="1:1" x14ac:dyDescent="0.2">
      <c r="A104" s="94" t="str">
        <v xml:space="preserve">  &lt;tr&gt;&lt;td&gt;15706-1900&lt;/td&gt;&lt;td&gt;Soil erosion control, log dam&lt;/td&gt;&lt;td&gt;Each&lt;/td&gt;&lt;td&gt;SOIL EROSION CONTROL, LOG DAM&lt;/td&gt;&lt;td&gt;EACH&lt;/td&gt;&lt;td&gt;0&lt;/td&gt;&lt;td&gt;3&lt;/td&gt;&lt;td&gt;N&lt;/td&gt;&lt;td&gt; &lt;/td&gt;&lt;td&gt;&lt;/td&gt;&lt;/tr&gt;</v>
      </c>
    </row>
    <row r="105" spans="1:1" x14ac:dyDescent="0.2">
      <c r="A105" s="94" t="str">
        <v xml:space="preserve">  &lt;tr&gt;&lt;td&gt;15706-2000&lt;/td&gt;&lt;td&gt;Soil erosion control, chitosan gel sock&lt;/td&gt;&lt;td&gt;Each&lt;/td&gt;&lt;td&gt;SOIL EROSION CONTROL, CHITOSAN GEL SOCK&lt;/td&gt;&lt;td&gt;EACH&lt;/td&gt;&lt;td&gt;0&lt;/td&gt;&lt;td&gt;3&lt;/td&gt;&lt;td&gt;N&lt;/td&gt;&lt;td&gt; &lt;/td&gt;&lt;td&gt;&lt;/td&gt;&lt;/tr&gt;</v>
      </c>
    </row>
    <row r="106" spans="1:1" x14ac:dyDescent="0.2">
      <c r="A106" s="94" t="str">
        <v xml:space="preserve">  &lt;tr&gt;&lt;td&gt;15706-2100&lt;/td&gt;&lt;td&gt;Soil erosion control, filter berm&lt;/td&gt;&lt;td&gt;Each&lt;/td&gt;&lt;td&gt;SOIL EROSION CONTROL, FILTER BERM&lt;/td&gt;&lt;td&gt;EACH&lt;/td&gt;&lt;td&gt;0&lt;/td&gt;&lt;td&gt;3&lt;/td&gt;&lt;td&gt;N&lt;/td&gt;&lt;td&gt; &lt;/td&gt;&lt;td&gt;&lt;/td&gt;&lt;/tr&gt;</v>
      </c>
    </row>
    <row r="107" spans="1:1" x14ac:dyDescent="0.2">
      <c r="A107" s="94" t="str">
        <v xml:space="preserve">  &lt;tr&gt;&lt;td&gt;15706-2200&lt;/td&gt;&lt;td&gt;Soil erosion control, filter bag&lt;/td&gt;&lt;td&gt;Each&lt;/td&gt;&lt;td&gt;SOIL EROSION CONTROL, FILTER BAG&lt;/td&gt;&lt;td&gt;EACH&lt;/td&gt;&lt;td&gt;0&lt;/td&gt;&lt;td&gt;3&lt;/td&gt;&lt;td&gt;N&lt;/td&gt;&lt;td&gt; &lt;/td&gt;&lt;td&gt;&lt;/td&gt;&lt;/tr&gt;</v>
      </c>
    </row>
    <row r="108" spans="1:1" x14ac:dyDescent="0.2">
      <c r="A108" s="94" t="str">
        <v xml:space="preserve">  &lt;tr&gt;&lt;td&gt;15706-2300&lt;/td&gt;&lt;td&gt;Soil erosion control, on-site concrete washout structure&lt;/td&gt;&lt;td&gt;Each&lt;/td&gt;&lt;td&gt;SOIL EROSION CONTROL, ON-SITE CONCRETE WASHOUT STRUCTURE&lt;/td&gt;&lt;td&gt;EACH&lt;/td&gt;&lt;td&gt;0&lt;/td&gt;&lt;td&gt;3&lt;/td&gt;&lt;td&gt;N&lt;/td&gt;&lt;td&gt;9/9/2019&lt;/td&gt;&lt;td&gt;&lt;/td&gt;&lt;/tr&gt;</v>
      </c>
    </row>
    <row r="109" spans="1:1" x14ac:dyDescent="0.2">
      <c r="A109" s="94" t="str">
        <v xml:space="preserve">  &lt;tr&gt;&lt;td&gt;15707-1000&lt;/td&gt;&lt;td&gt;Soil erosion control, temporary turf establishment&lt;/td&gt;&lt;td&gt;slry&lt;/td&gt;&lt;td&gt;SOIL EROSION CONTROL, TEMPORARY TURF ESTABLISHMENT&lt;/td&gt;&lt;td&gt;SLRY&lt;/td&gt;&lt;td&gt;0&lt;/td&gt;&lt;td&gt;3&lt;/td&gt;&lt;td&gt;N&lt;/td&gt;&lt;td&gt; &lt;/td&gt;&lt;td&gt;&lt;/td&gt;&lt;/tr&gt;</v>
      </c>
    </row>
    <row r="110" spans="1:1" x14ac:dyDescent="0.2">
      <c r="A110" s="94" t="str">
        <v xml:space="preserve">  &lt;tr&gt;&lt;td&gt;15708-1000&lt;/td&gt;&lt;td&gt;Soil erosion control, supervisor&lt;/td&gt;&lt;td&gt;Day&lt;/td&gt;&lt;td&gt;SOIL EROSION CONTROL, SUPERVISOR&lt;/td&gt;&lt;td&gt;DAY&lt;/td&gt;&lt;td&gt;0&lt;/td&gt;&lt;td&gt;3&lt;/td&gt;&lt;td&gt;N&lt;/td&gt;&lt;td&gt; &lt;/td&gt;&lt;td&gt;&lt;/td&gt;&lt;/tr&gt;</v>
      </c>
    </row>
    <row r="111" spans="1:1" x14ac:dyDescent="0.2">
      <c r="A111" s="94" t="str">
        <v xml:space="preserve">  &lt;tr&gt;&lt;td&gt;15709-0100&lt;/td&gt;&lt;td&gt;Soil erosion control, polyacrylamide powder&lt;/td&gt;&lt;td&gt;kg&lt;/td&gt;&lt;td&gt;SOIL EROSION CONTROL, POLYACRYLAMIDE POWDER&lt;/td&gt;&lt;td&gt;LB&lt;/td&gt;&lt;td&gt;0&lt;/td&gt;&lt;td&gt;3&lt;/td&gt;&lt;td&gt;N&lt;/td&gt;&lt;td&gt; &lt;/td&gt;&lt;td&gt;&lt;/td&gt;&lt;/tr&gt;</v>
      </c>
    </row>
    <row r="112" spans="1:1" x14ac:dyDescent="0.2">
      <c r="A112" s="94" t="str">
        <v xml:space="preserve">  &lt;tr&gt;&lt;td&gt;15709-0200&lt;/td&gt;&lt;td&gt;Soil erosion control, polyacrylamide block&lt;/td&gt;&lt;td&gt;kg&lt;/td&gt;&lt;td&gt;SOIL EROSION CONTROL, POLYACRYLAMIDE BLOCK&lt;/td&gt;&lt;td&gt;LB&lt;/td&gt;&lt;td&gt;0&lt;/td&gt;&lt;td&gt;3&lt;/td&gt;&lt;td&gt;N&lt;/td&gt;&lt;td&gt; &lt;/td&gt;&lt;td&gt;&lt;/td&gt;&lt;/tr&gt;</v>
      </c>
    </row>
    <row r="113" spans="1:1" x14ac:dyDescent="0.2">
      <c r="A113" s="94" t="str">
        <v xml:space="preserve">  &lt;tr&gt;&lt;td&gt;15710-0100&lt;/td&gt;&lt;td&gt;Soil erosion control, filter rock&lt;/td&gt;&lt;td&gt;m3&lt;/td&gt;&lt;td&gt;SOIL EROSION CONTROL, FILTER ROCK&lt;/td&gt;&lt;td&gt;CUYD&lt;/td&gt;&lt;td&gt;0&lt;/td&gt;&lt;td&gt;3&lt;/td&gt;&lt;td&gt;N&lt;/td&gt;&lt;td&gt;7/18/2016&lt;/td&gt;&lt;td&gt;&lt;/td&gt;&lt;/tr&gt;</v>
      </c>
    </row>
    <row r="114" spans="1:1" x14ac:dyDescent="0.2">
      <c r="A114" s="94" t="str">
        <v xml:space="preserve">  &lt;tr&gt;&lt;td&gt;15720-0000&lt;/td&gt;&lt;td&gt;Storm water pollution prevention plan&lt;/td&gt;&lt;td&gt;LPSM&lt;/td&gt;&lt;td&gt;STORM WATER POLLUTION PREVENTION PLAN&lt;/td&gt;&lt;td&gt;LPSM&lt;/td&gt;&lt;td&gt;0&lt;/td&gt;&lt;td&gt;3&lt;/td&gt;&lt;td&gt;N&lt;/td&gt;&lt;td&gt; &lt;/td&gt;&lt;td&gt;&lt;/td&gt;&lt;/tr&gt;</v>
      </c>
    </row>
    <row r="115" spans="1:1" x14ac:dyDescent="0.2">
      <c r="A115" s="94" t="str">
        <v xml:space="preserve">  &lt;tr&gt;&lt;td&gt;15801-0000&lt;/td&gt;&lt;td&gt;Watering for dust control&lt;/td&gt;&lt;td&gt;m3&lt;/td&gt;&lt;td&gt;WATERING FOR DUST CONTROL&lt;/td&gt;&lt;td&gt;MGAL&lt;/td&gt;&lt;td&gt;0&lt;/td&gt;&lt;td&gt;3&lt;/td&gt;&lt;td&gt;N&lt;/td&gt;&lt;td&gt; &lt;/td&gt;&lt;td&gt;&lt;/td&gt;&lt;/tr&gt;</v>
      </c>
    </row>
    <row r="116" spans="1:1" x14ac:dyDescent="0.2">
      <c r="A116" s="94" t="str">
        <v xml:space="preserve">  &lt;tr&gt;&lt;td&gt;15802-0000&lt;/td&gt;&lt;td&gt;Watering for dust control&lt;/td&gt;&lt;td&gt;LPSM&lt;/td&gt;&lt;td&gt;WATERING FOR DUST CONTROL&lt;/td&gt;&lt;td&gt;LPSM&lt;/td&gt;&lt;td&gt;0&lt;/td&gt;&lt;td&gt;3&lt;/td&gt;&lt;td&gt;N&lt;/td&gt;&lt;td&gt; &lt;/td&gt;&lt;td&gt;&lt;/td&gt;&lt;/tr&gt;</v>
      </c>
    </row>
    <row r="117" spans="1:1" x14ac:dyDescent="0.2">
      <c r="A117" s="94" t="str">
        <v xml:space="preserve">  &lt;tr&gt;&lt;td&gt;20101-0000&lt;/td&gt;&lt;td&gt;Clearing and grubbing&lt;/td&gt;&lt;td&gt;ha&lt;/td&gt;&lt;td&gt;CLEARING AND GRUBBING&lt;/td&gt;&lt;td&gt;ACRE&lt;/td&gt;&lt;td&gt;1&lt;/td&gt;&lt;td&gt;3&lt;/td&gt;&lt;td&gt;N&lt;/td&gt;&lt;td&gt; &lt;/td&gt;&lt;td&gt;&lt;/td&gt;&lt;/tr&gt;</v>
      </c>
    </row>
    <row r="118" spans="1:1" x14ac:dyDescent="0.2">
      <c r="A118" s="94" t="str">
        <v xml:space="preserve">  &lt;tr&gt;&lt;td&gt;20102-0000&lt;/td&gt;&lt;td&gt;Clearing and grubbing&lt;/td&gt;&lt;td&gt;LPSM&lt;/td&gt;&lt;td&gt;CLEARING AND GRUBBING&lt;/td&gt;&lt;td&gt;LPSM&lt;/td&gt;&lt;td&gt;0&lt;/td&gt;&lt;td&gt;3&lt;/td&gt;&lt;td&gt;N&lt;/td&gt;&lt;td&gt; &lt;/td&gt;&lt;td&gt;&lt;/td&gt;&lt;/tr&gt;</v>
      </c>
    </row>
    <row r="119" spans="1:1" x14ac:dyDescent="0.2">
      <c r="A119" s="94" t="str">
        <v xml:space="preserve">  &lt;tr&gt;&lt;td&gt;20103-0000&lt;/td&gt;&lt;td&gt;Clearing and grubbing&lt;/td&gt;&lt;td&gt;m2&lt;/td&gt;&lt;td&gt;CLEARING AND GRUBBING&lt;/td&gt;&lt;td&gt;SQYD&lt;/td&gt;&lt;td&gt;0&lt;/td&gt;&lt;td&gt;3&lt;/td&gt;&lt;td&gt;N&lt;/td&gt;&lt;td&gt; &lt;/td&gt;&lt;td&gt;&lt;/td&gt;&lt;/tr&gt;</v>
      </c>
    </row>
    <row r="120" spans="1:1" x14ac:dyDescent="0.2">
      <c r="A120" s="94" t="str">
        <v xml:space="preserve">  &lt;tr&gt;&lt;td&gt;20104-0000&lt;/td&gt;&lt;td&gt;Clearing&lt;/td&gt;&lt;td&gt;ha&lt;/td&gt;&lt;td&gt;CLEARING&lt;/td&gt;&lt;td&gt;ACRE&lt;/td&gt;&lt;td&gt;1&lt;/td&gt;&lt;td&gt;3&lt;/td&gt;&lt;td&gt;N&lt;/td&gt;&lt;td&gt; &lt;/td&gt;&lt;td&gt;&lt;/td&gt;&lt;/tr&gt;</v>
      </c>
    </row>
    <row r="121" spans="1:1" x14ac:dyDescent="0.2">
      <c r="A121" s="94" t="str">
        <v xml:space="preserve">  &lt;tr&gt;&lt;td&gt;20120-1000&lt;/td&gt;&lt;td&gt;Removal, individual tree&lt;/td&gt;&lt;td&gt;Each&lt;/td&gt;&lt;td&gt;REMOVAL, INDIVIDUAL TREE&lt;/td&gt;&lt;td&gt;EACH&lt;/td&gt;&lt;td&gt;0&lt;/td&gt;&lt;td&gt;3&lt;/td&gt;&lt;td&gt;N&lt;/td&gt;&lt;td&gt;5/8/2017&lt;/td&gt;&lt;td&gt;ONLY for unique situations; normally part of Clearing &amp; Grubbing&lt;/td&gt;&lt;/tr&gt;</v>
      </c>
    </row>
    <row r="122" spans="1:1" x14ac:dyDescent="0.2">
      <c r="A122" s="94" t="str">
        <v xml:space="preserve">  &lt;tr&gt;&lt;td&gt;20120-2000&lt;/td&gt;&lt;td&gt;Removal, individual stump&lt;/td&gt;&lt;td&gt;Each&lt;/td&gt;&lt;td&gt;REMOVAL, INDIVIDUAL STUMP&lt;/td&gt;&lt;td&gt;EACH&lt;/td&gt;&lt;td&gt;0&lt;/td&gt;&lt;td&gt;3&lt;/td&gt;&lt;td&gt;N&lt;/td&gt;&lt;td&gt;5/8/2017&lt;/td&gt;&lt;td&gt;ONLY for unique situations; normally part of Clearing &amp; Grubbing&lt;/td&gt;&lt;/tr&gt;</v>
      </c>
    </row>
    <row r="123" spans="1:1" x14ac:dyDescent="0.2">
      <c r="A123" s="94" t="str">
        <v xml:space="preserve">  &lt;tr&gt;&lt;td&gt;20201-0000&lt;/td&gt;&lt;td&gt;Selective clearing&lt;/td&gt;&lt;td&gt;ha&lt;/td&gt;&lt;td&gt;SELECTIVE CLEARING&lt;/td&gt;&lt;td&gt;ACRE&lt;/td&gt;&lt;td&gt;1&lt;/td&gt;&lt;td&gt;3&lt;/td&gt;&lt;td&gt;N&lt;/td&gt;&lt;td&gt; &lt;/td&gt;&lt;td&gt;&lt;/td&gt;&lt;/tr&gt;</v>
      </c>
    </row>
    <row r="124" spans="1:1" x14ac:dyDescent="0.2">
      <c r="A124" s="94" t="str">
        <v xml:space="preserve">  &lt;tr&gt;&lt;td&gt;20202-0000&lt;/td&gt;&lt;td&gt;Selective clearing&lt;/td&gt;&lt;td&gt;m2&lt;/td&gt;&lt;td&gt;SELECTIVE CLEARING&lt;/td&gt;&lt;td&gt;SQYD&lt;/td&gt;&lt;td&gt;0&lt;/td&gt;&lt;td&gt;3&lt;/td&gt;&lt;td&gt;N&lt;/td&gt;&lt;td&gt; &lt;/td&gt;&lt;td&gt;&lt;/td&gt;&lt;/tr&gt;</v>
      </c>
    </row>
    <row r="125" spans="1:1" x14ac:dyDescent="0.2">
      <c r="A125" s="94" t="str">
        <v xml:space="preserve">  &lt;tr&gt;&lt;td&gt;20203-0000&lt;/td&gt;&lt;td&gt;Selective clearing&lt;/td&gt;&lt;td&gt;km&lt;/td&gt;&lt;td&gt;SELECTIVE CLEARING&lt;/td&gt;&lt;td&gt;MILE&lt;/td&gt;&lt;td&gt;3&lt;/td&gt;&lt;td&gt;3&lt;/td&gt;&lt;td&gt;N&lt;/td&gt;&lt;td&gt;4/6/2020&lt;/td&gt;&lt;td&gt;&lt;/td&gt;&lt;/tr&gt;</v>
      </c>
    </row>
    <row r="126" spans="1:1" x14ac:dyDescent="0.2">
      <c r="A126" s="94" t="str">
        <v xml:space="preserve">  &lt;tr&gt;&lt;td&gt;20205-0000&lt;/td&gt;&lt;td&gt;Selective clearing and grubbing&lt;/td&gt;&lt;td&gt;ha&lt;/td&gt;&lt;td&gt;SELECTIVE CLEARING AND GRUBBING&lt;/td&gt;&lt;td&gt;ACRE&lt;/td&gt;&lt;td&gt;1&lt;/td&gt;&lt;td&gt;3&lt;/td&gt;&lt;td&gt;N&lt;/td&gt;&lt;td&gt; &lt;/td&gt;&lt;td&gt;&lt;/td&gt;&lt;/tr&gt;</v>
      </c>
    </row>
    <row r="127" spans="1:1" x14ac:dyDescent="0.2">
      <c r="A127" s="94" t="str">
        <v xml:space="preserve">  &lt;tr&gt;&lt;td&gt;20206-0000&lt;/td&gt;&lt;td&gt;Selective clearing and grubbing&lt;/td&gt;&lt;td&gt;m2&lt;/td&gt;&lt;td&gt;SELECTIVE CLEARING AND GRUBBING&lt;/td&gt;&lt;td&gt;SQYD&lt;/td&gt;&lt;td&gt;0&lt;/td&gt;&lt;td&gt;3&lt;/td&gt;&lt;td&gt;N&lt;/td&gt;&lt;td&gt; &lt;/td&gt;&lt;td&gt;&lt;/td&gt;&lt;/tr&gt;</v>
      </c>
    </row>
    <row r="128" spans="1:1" x14ac:dyDescent="0.2">
      <c r="A128" s="94" t="str">
        <v xml:space="preserve">  &lt;tr&gt;&lt;td&gt;20207-0000&lt;/td&gt;&lt;td&gt;Selective clearing and grubbing&lt;/td&gt;&lt;td&gt;km&lt;/td&gt;&lt;td&gt;SELECTIVE CLEARING AND GRUBBING&lt;/td&gt;&lt;td&gt;MILE&lt;/td&gt;&lt;td&gt;3&lt;/td&gt;&lt;td&gt;3&lt;/td&gt;&lt;td&gt;N&lt;/td&gt;&lt;td&gt;4/6/2020&lt;/td&gt;&lt;td&gt;&lt;/td&gt;&lt;/tr&gt;</v>
      </c>
    </row>
    <row r="129" spans="1:1" x14ac:dyDescent="0.2">
      <c r="A129" s="94" t="str">
        <v xml:space="preserve">  &lt;tr&gt;&lt;td&gt;20210-0000&lt;/td&gt;&lt;td&gt;Special clearing and grubbing&lt;/td&gt;&lt;td&gt;ha&lt;/td&gt;&lt;td&gt;SPECIAL CLEARING AND GRUBBING&lt;/td&gt;&lt;td&gt;ACRE&lt;/td&gt;&lt;td&gt;1&lt;/td&gt;&lt;td&gt;3&lt;/td&gt;&lt;td&gt;N&lt;/td&gt;&lt;td&gt; &lt;/td&gt;&lt;td&gt;&lt;/td&gt;&lt;/tr&gt;</v>
      </c>
    </row>
    <row r="130" spans="1:1" x14ac:dyDescent="0.2">
      <c r="A130" s="94" t="str">
        <v xml:space="preserve">  &lt;tr&gt;&lt;td&gt;20211-0000&lt;/td&gt;&lt;td&gt;Special clearing and grubbing&lt;/td&gt;&lt;td&gt;m2&lt;/td&gt;&lt;td&gt;SPECIAL CLEARING AND GRUBBING&lt;/td&gt;&lt;td&gt;SQYD&lt;/td&gt;&lt;td&gt;0&lt;/td&gt;&lt;td&gt;3&lt;/td&gt;&lt;td&gt;N&lt;/td&gt;&lt;td&gt; &lt;/td&gt;&lt;td&gt;&lt;/td&gt;&lt;/tr&gt;</v>
      </c>
    </row>
    <row r="131" spans="1:1" x14ac:dyDescent="0.2">
      <c r="A131" s="94" t="str">
        <v xml:space="preserve">  &lt;tr&gt;&lt;td&gt;20212-0000&lt;/td&gt;&lt;td&gt;Special clearing&lt;/td&gt;&lt;td&gt;m2&lt;/td&gt;&lt;td&gt;SPECIAL CLEARING&lt;/td&gt;&lt;td&gt;SQYD&lt;/td&gt;&lt;td&gt;0&lt;/td&gt;&lt;td&gt;3&lt;/td&gt;&lt;td&gt;N&lt;/td&gt;&lt;td&gt; &lt;/td&gt;&lt;td&gt;&lt;/td&gt;&lt;/tr&gt;</v>
      </c>
    </row>
    <row r="132" spans="1:1" x14ac:dyDescent="0.2">
      <c r="A132" s="94" t="str">
        <v xml:space="preserve">  &lt;tr&gt;&lt;td&gt;20213-0000&lt;/td&gt;&lt;td&gt;Roadside cleanup&lt;/td&gt;&lt;td&gt;km&lt;/td&gt;&lt;td&gt;ROADSIDE CLEANUP&lt;/td&gt;&lt;td&gt;MILE&lt;/td&gt;&lt;td&gt;3&lt;/td&gt;&lt;td&gt;3&lt;/td&gt;&lt;td&gt;N&lt;/td&gt;&lt;td&gt;1/10/2022&lt;/td&gt;&lt;td&gt;&lt;/td&gt;&lt;/tr&gt;</v>
      </c>
    </row>
    <row r="133" spans="1:1" x14ac:dyDescent="0.2">
      <c r="A133" s="94" t="str">
        <v xml:space="preserve">  &lt;tr&gt;&lt;td&gt;20214-0000&lt;/td&gt;&lt;td&gt;Roadside cleanup&lt;/td&gt;&lt;td&gt;LPSM&lt;/td&gt;&lt;td&gt;ROADSIDE CLEANUP&lt;/td&gt;&lt;td&gt;LPSM&lt;/td&gt;&lt;td&gt;0&lt;/td&gt;&lt;td&gt;3&lt;/td&gt;&lt;td&gt;N&lt;/td&gt;&lt;td&gt; &lt;/td&gt;&lt;td&gt;&lt;/td&gt;&lt;/tr&gt;</v>
      </c>
    </row>
    <row r="134" spans="1:1" x14ac:dyDescent="0.2">
      <c r="A134" s="94" t="str">
        <v xml:space="preserve">  &lt;tr&gt;&lt;td&gt;20215-0000&lt;/td&gt;&lt;td&gt;Roadside cleanup&lt;/td&gt;&lt;td&gt;ha&lt;/td&gt;&lt;td&gt;ROADSIDE CLEANUP&lt;/td&gt;&lt;td&gt;ACRE&lt;/td&gt;&lt;td&gt;1&lt;/td&gt;&lt;td&gt;3&lt;/td&gt;&lt;td&gt;N&lt;/td&gt;&lt;td&gt; &lt;/td&gt;&lt;td&gt;&lt;/td&gt;&lt;/tr&gt;</v>
      </c>
    </row>
    <row r="135" spans="1:1" x14ac:dyDescent="0.2">
      <c r="A135" s="94" t="str">
        <v xml:space="preserve">  &lt;tr&gt;&lt;td&gt;20216-0000&lt;/td&gt;&lt;td&gt;Tree pruning&lt;/td&gt;&lt;td&gt;Each&lt;/td&gt;&lt;td&gt;TREE PRUNING&lt;/td&gt;&lt;td&gt;EACH&lt;/td&gt;&lt;td&gt;0&lt;/td&gt;&lt;td&gt;3&lt;/td&gt;&lt;td&gt;N&lt;/td&gt;&lt;td&gt; &lt;/td&gt;&lt;td&gt;&lt;/td&gt;&lt;/tr&gt;</v>
      </c>
    </row>
    <row r="136" spans="1:1" x14ac:dyDescent="0.2">
      <c r="A136" s="94" t="str">
        <v xml:space="preserve">  &lt;tr&gt;&lt;td&gt;20217-0000&lt;/td&gt;&lt;td&gt;Tree root pruning&lt;/td&gt;&lt;td&gt;m&lt;/td&gt;&lt;td&gt;TREE ROOT PRUNING&lt;/td&gt;&lt;td&gt;LNFT&lt;/td&gt;&lt;td&gt;0&lt;/td&gt;&lt;td&gt;3&lt;/td&gt;&lt;td&gt;N&lt;/td&gt;&lt;td&gt; &lt;/td&gt;&lt;td&gt;&lt;/td&gt;&lt;/tr&gt;</v>
      </c>
    </row>
    <row r="137" spans="1:1" x14ac:dyDescent="0.2">
      <c r="A137" s="94" t="str">
        <v xml:space="preserve">  &lt;tr&gt;&lt;td&gt;20220-1000&lt;/td&gt;&lt;td&gt;Removal, individual tree&lt;/td&gt;&lt;td&gt;Each&lt;/td&gt;&lt;td&gt;REMOVAL, INDIVIDUAL TREE&lt;/td&gt;&lt;td&gt;EACH&lt;/td&gt;&lt;td&gt;0&lt;/td&gt;&lt;td&gt;3&lt;/td&gt;&lt;td&gt;N&lt;/td&gt;&lt;td&gt; &lt;/td&gt;&lt;td&gt;&lt;/td&gt;&lt;/tr&gt;</v>
      </c>
    </row>
    <row r="138" spans="1:1" x14ac:dyDescent="0.2">
      <c r="A138" s="94" t="str">
        <v xml:space="preserve">  &lt;tr&gt;&lt;td&gt;20220-2000&lt;/td&gt;&lt;td&gt;Removal, individual stump&lt;/td&gt;&lt;td&gt;Each&lt;/td&gt;&lt;td&gt;REMOVAL, INDIVIDUAL STUMP&lt;/td&gt;&lt;td&gt;EACH&lt;/td&gt;&lt;td&gt;0&lt;/td&gt;&lt;td&gt;3&lt;/td&gt;&lt;td&gt;N&lt;/td&gt;&lt;td&gt; &lt;/td&gt;&lt;td&gt;&lt;/td&gt;&lt;/tr&gt;</v>
      </c>
    </row>
    <row r="139" spans="1:1" x14ac:dyDescent="0.2">
      <c r="A139" s="94" t="str">
        <v xml:space="preserve">  &lt;tr&gt;&lt;td&gt;20221-1000&lt;/td&gt;&lt;td&gt;Removal, individual trees&lt;/td&gt;&lt;td&gt;m2&lt;/td&gt;&lt;td&gt;REMOVAL, INDIVIDUAL TREES&lt;/td&gt;&lt;td&gt;SQFT&lt;/td&gt;&lt;td&gt;0&lt;/td&gt;&lt;td&gt;3&lt;/td&gt;&lt;td&gt;N&lt;/td&gt;&lt;td&gt; &lt;/td&gt;&lt;td&gt;&lt;/td&gt;&lt;/tr&gt;</v>
      </c>
    </row>
    <row r="140" spans="1:1" x14ac:dyDescent="0.2">
      <c r="A140" s="94" t="str">
        <v xml:space="preserve">  &lt;tr&gt;&lt;td&gt;20301-0080&lt;/td&gt;&lt;td&gt;Removal of bench&lt;/td&gt;&lt;td&gt;Each&lt;/td&gt;&lt;td&gt;REMOVAL OF BENCH&lt;/td&gt;&lt;td&gt;EACH&lt;/td&gt;&lt;td&gt;0&lt;/td&gt;&lt;td&gt;3&lt;/td&gt;&lt;td&gt;N&lt;/td&gt;&lt;td&gt; &lt;/td&gt;&lt;td&gt;&lt;/td&gt;&lt;/tr&gt;</v>
      </c>
    </row>
    <row r="141" spans="1:1" x14ac:dyDescent="0.2">
      <c r="A141" s="94" t="str">
        <v xml:space="preserve">  &lt;tr&gt;&lt;td&gt;20301-0100&lt;/td&gt;&lt;td&gt;Removal of bollard&lt;/td&gt;&lt;td&gt;Each&lt;/td&gt;&lt;td&gt;REMOVAL OF BOLLARD&lt;/td&gt;&lt;td&gt;EACH&lt;/td&gt;&lt;td&gt;0&lt;/td&gt;&lt;td&gt;3&lt;/td&gt;&lt;td&gt;N&lt;/td&gt;&lt;td&gt; &lt;/td&gt;&lt;td&gt;&lt;/td&gt;&lt;/tr&gt;</v>
      </c>
    </row>
    <row r="142" spans="1:1" x14ac:dyDescent="0.2">
      <c r="A142" s="94" t="str">
        <v xml:space="preserve">  &lt;tr&gt;&lt;td&gt;20301-0200&lt;/td&gt;&lt;td&gt;Removal of boulder&lt;/td&gt;&lt;td&gt;Each&lt;/td&gt;&lt;td&gt;REMOVAL OF BOULDER&lt;/td&gt;&lt;td&gt;EACH&lt;/td&gt;&lt;td&gt;0&lt;/td&gt;&lt;td&gt;3&lt;/td&gt;&lt;td&gt;N&lt;/td&gt;&lt;td&gt; &lt;/td&gt;&lt;td&gt;&lt;/td&gt;&lt;/tr&gt;</v>
      </c>
    </row>
    <row r="143" spans="1:1" x14ac:dyDescent="0.2">
      <c r="A143" s="94" t="str">
        <v xml:space="preserve">  &lt;tr&gt;&lt;td&gt;20301-0300&lt;/td&gt;&lt;td&gt;Removal of box culvert&lt;/td&gt;&lt;td&gt;Each&lt;/td&gt;&lt;td&gt;REMOVAL OF BOX CULVERT&lt;/td&gt;&lt;td&gt;EACH&lt;/td&gt;&lt;td&gt;0&lt;/td&gt;&lt;td&gt;3&lt;/td&gt;&lt;td&gt;N&lt;/td&gt;&lt;td&gt; &lt;/td&gt;&lt;td&gt;&lt;/td&gt;&lt;/tr&gt;</v>
      </c>
    </row>
    <row r="144" spans="1:1" x14ac:dyDescent="0.2">
      <c r="A144" s="94" t="str">
        <v xml:space="preserve">  &lt;tr&gt;&lt;td&gt;20301-0400&lt;/td&gt;&lt;td&gt;Removal of bridge&lt;/td&gt;&lt;td&gt;Each&lt;/td&gt;&lt;td&gt;REMOVAL OF BRIDGE&lt;/td&gt;&lt;td&gt;EACH&lt;/td&gt;&lt;td&gt;0&lt;/td&gt;&lt;td&gt;3&lt;/td&gt;&lt;td&gt;N&lt;/td&gt;&lt;td&gt; &lt;/td&gt;&lt;td&gt;&lt;/td&gt;&lt;/tr&gt;</v>
      </c>
    </row>
    <row r="145" spans="1:1" x14ac:dyDescent="0.2">
      <c r="A145" s="94" t="str">
        <v xml:space="preserve">  &lt;tr&gt;&lt;td&gt;20301-0500&lt;/td&gt;&lt;td&gt;Removal of catch basin&lt;/td&gt;&lt;td&gt;Each&lt;/td&gt;&lt;td&gt;REMOVAL OF CATCH BASIN&lt;/td&gt;&lt;td&gt;EACH&lt;/td&gt;&lt;td&gt;0&lt;/td&gt;&lt;td&gt;3&lt;/td&gt;&lt;td&gt;N&lt;/td&gt;&lt;td&gt; &lt;/td&gt;&lt;td&gt;&lt;/td&gt;&lt;/tr&gt;</v>
      </c>
    </row>
    <row r="146" spans="1:1" x14ac:dyDescent="0.2">
      <c r="A146" s="94" t="str">
        <v xml:space="preserve">  &lt;tr&gt;&lt;td&gt;20301-0600&lt;/td&gt;&lt;td&gt;Removal of cattle guard&lt;/td&gt;&lt;td&gt;Each&lt;/td&gt;&lt;td&gt;REMOVAL OF CATTLE GUARD&lt;/td&gt;&lt;td&gt;EACH&lt;/td&gt;&lt;td&gt;0&lt;/td&gt;&lt;td&gt;3&lt;/td&gt;&lt;td&gt;N&lt;/td&gt;&lt;td&gt; &lt;/td&gt;&lt;td&gt;&lt;/td&gt;&lt;/tr&gt;</v>
      </c>
    </row>
    <row r="147" spans="1:1" x14ac:dyDescent="0.2">
      <c r="A147" s="94" t="str">
        <v xml:space="preserve">  &lt;tr&gt;&lt;td&gt;20301-0700&lt;/td&gt;&lt;td&gt;Removal of delineator&lt;/td&gt;&lt;td&gt;Each&lt;/td&gt;&lt;td&gt;REMOVAL OF DELINEATOR&lt;/td&gt;&lt;td&gt;EACH&lt;/td&gt;&lt;td&gt;0&lt;/td&gt;&lt;td&gt;3&lt;/td&gt;&lt;td&gt;N&lt;/td&gt;&lt;td&gt; &lt;/td&gt;&lt;td&gt;&lt;/td&gt;&lt;/tr&gt;</v>
      </c>
    </row>
    <row r="148" spans="1:1" x14ac:dyDescent="0.2">
      <c r="A148" s="94" t="str">
        <v xml:space="preserve">  &lt;tr&gt;&lt;td&gt;20301-0800&lt;/td&gt;&lt;td&gt;Removal of drinking fountain&lt;/td&gt;&lt;td&gt;Each&lt;/td&gt;&lt;td&gt;REMOVAL OF DRINKING FOUNTAIN&lt;/td&gt;&lt;td&gt;EACH&lt;/td&gt;&lt;td&gt;0&lt;/td&gt;&lt;td&gt;3&lt;/td&gt;&lt;td&gt;N&lt;/td&gt;&lt;td&gt; &lt;/td&gt;&lt;td&gt;&lt;/td&gt;&lt;/tr&gt;</v>
      </c>
    </row>
    <row r="149" spans="1:1" x14ac:dyDescent="0.2">
      <c r="A149" s="94" t="str">
        <v xml:space="preserve">  &lt;tr&gt;&lt;td&gt;20301-0900&lt;/td&gt;&lt;td&gt;Removal of fire hydrant&lt;/td&gt;&lt;td&gt;Each&lt;/td&gt;&lt;td&gt;REMOVAL OF FIRE HYDRANT&lt;/td&gt;&lt;td&gt;EACH&lt;/td&gt;&lt;td&gt;0&lt;/td&gt;&lt;td&gt;3&lt;/td&gt;&lt;td&gt;N&lt;/td&gt;&lt;td&gt; &lt;/td&gt;&lt;td&gt;&lt;/td&gt;&lt;/tr&gt;</v>
      </c>
    </row>
    <row r="150" spans="1:1" x14ac:dyDescent="0.2">
      <c r="A150" s="94" t="str">
        <v xml:space="preserve">  &lt;tr&gt;&lt;td&gt;20301-1000&lt;/td&gt;&lt;td&gt;Removal of frame and grate&lt;/td&gt;&lt;td&gt;Each&lt;/td&gt;&lt;td&gt;REMOVAL OF FRAME AND GRATE&lt;/td&gt;&lt;td&gt;EACH&lt;/td&gt;&lt;td&gt;0&lt;/td&gt;&lt;td&gt;3&lt;/td&gt;&lt;td&gt;N&lt;/td&gt;&lt;td&gt; &lt;/td&gt;&lt;td&gt;&lt;/td&gt;&lt;/tr&gt;</v>
      </c>
    </row>
    <row r="151" spans="1:1" x14ac:dyDescent="0.2">
      <c r="A151" s="94" t="str">
        <v xml:space="preserve">  &lt;tr&gt;&lt;td&gt;20301-1100&lt;/td&gt;&lt;td&gt;Removal of gate&lt;/td&gt;&lt;td&gt;Each&lt;/td&gt;&lt;td&gt;REMOVAL OF GATE&lt;/td&gt;&lt;td&gt;EACH&lt;/td&gt;&lt;td&gt;0&lt;/td&gt;&lt;td&gt;3&lt;/td&gt;&lt;td&gt;N&lt;/td&gt;&lt;td&gt; &lt;/td&gt;&lt;td&gt;&lt;/td&gt;&lt;/tr&gt;</v>
      </c>
    </row>
    <row r="152" spans="1:1" x14ac:dyDescent="0.2">
      <c r="A152" s="94" t="str">
        <v xml:space="preserve">  &lt;tr&gt;&lt;td&gt;20301-1200&lt;/td&gt;&lt;td&gt;Removal of headwall&lt;/td&gt;&lt;td&gt;Each&lt;/td&gt;&lt;td&gt;REMOVAL OF HEADWALL&lt;/td&gt;&lt;td&gt;EACH&lt;/td&gt;&lt;td&gt;0&lt;/td&gt;&lt;td&gt;3&lt;/td&gt;&lt;td&gt;N&lt;/td&gt;&lt;td&gt; &lt;/td&gt;&lt;td&gt;&lt;/td&gt;&lt;/tr&gt;</v>
      </c>
    </row>
    <row r="153" spans="1:1" x14ac:dyDescent="0.2">
      <c r="A153" s="94" t="str">
        <v xml:space="preserve">  &lt;tr&gt;&lt;td&gt;20301-1300&lt;/td&gt;&lt;td&gt;Removal of inlet grate&lt;/td&gt;&lt;td&gt;Each&lt;/td&gt;&lt;td&gt;REMOVAL OF INLET GRATE&lt;/td&gt;&lt;td&gt;EACH&lt;/td&gt;&lt;td&gt;0&lt;/td&gt;&lt;td&gt;3&lt;/td&gt;&lt;td&gt;N&lt;/td&gt;&lt;td&gt; &lt;/td&gt;&lt;td&gt;&lt;/td&gt;&lt;/tr&gt;</v>
      </c>
    </row>
    <row r="154" spans="1:1" x14ac:dyDescent="0.2">
      <c r="A154" s="94" t="str">
        <v xml:space="preserve">  &lt;tr&gt;&lt;td&gt;20301-1400&lt;/td&gt;&lt;td&gt;Removal of inlet&lt;/td&gt;&lt;td&gt;Each&lt;/td&gt;&lt;td&gt;REMOVAL OF INLET&lt;/td&gt;&lt;td&gt;EACH&lt;/td&gt;&lt;td&gt;0&lt;/td&gt;&lt;td&gt;3&lt;/td&gt;&lt;td&gt;N&lt;/td&gt;&lt;td&gt; &lt;/td&gt;&lt;td&gt;&lt;/td&gt;&lt;/tr&gt;</v>
      </c>
    </row>
    <row r="155" spans="1:1" x14ac:dyDescent="0.2">
      <c r="A155" s="94" t="str">
        <v xml:space="preserve">  &lt;tr&gt;&lt;td&gt;20301-1500&lt;/td&gt;&lt;td&gt;Removal of light pole&lt;/td&gt;&lt;td&gt;Each&lt;/td&gt;&lt;td&gt;REMOVAL OF LIGHT POLE&lt;/td&gt;&lt;td&gt;EACH&lt;/td&gt;&lt;td&gt;0&lt;/td&gt;&lt;td&gt;3&lt;/td&gt;&lt;td&gt;N&lt;/td&gt;&lt;td&gt; &lt;/td&gt;&lt;td&gt;&lt;/td&gt;&lt;/tr&gt;</v>
      </c>
    </row>
    <row r="156" spans="1:1" x14ac:dyDescent="0.2">
      <c r="A156" s="94" t="str">
        <v xml:space="preserve">  &lt;tr&gt;&lt;td&gt;20301-1600&lt;/td&gt;&lt;td&gt;Removal of mailbox&lt;/td&gt;&lt;td&gt;Each&lt;/td&gt;&lt;td&gt;REMOVAL OF MAILBOX&lt;/td&gt;&lt;td&gt;EACH&lt;/td&gt;&lt;td&gt;0&lt;/td&gt;&lt;td&gt;3&lt;/td&gt;&lt;td&gt;N&lt;/td&gt;&lt;td&gt; &lt;/td&gt;&lt;td&gt;&lt;/td&gt;&lt;/tr&gt;</v>
      </c>
    </row>
    <row r="157" spans="1:1" x14ac:dyDescent="0.2">
      <c r="A157" s="94" t="str">
        <v xml:space="preserve">  &lt;tr&gt;&lt;td&gt;20301-1700&lt;/td&gt;&lt;td&gt;Removal of manhole&lt;/td&gt;&lt;td&gt;Each&lt;/td&gt;&lt;td&gt;REMOVAL OF MANHOLE&lt;/td&gt;&lt;td&gt;EACH&lt;/td&gt;&lt;td&gt;0&lt;/td&gt;&lt;td&gt;3&lt;/td&gt;&lt;td&gt;N&lt;/td&gt;&lt;td&gt; &lt;/td&gt;&lt;td&gt;&lt;/td&gt;&lt;/tr&gt;</v>
      </c>
    </row>
    <row r="158" spans="1:1" x14ac:dyDescent="0.2">
      <c r="A158" s="94" t="str">
        <v xml:space="preserve">  &lt;tr&gt;&lt;td&gt;20301-1800&lt;/td&gt;&lt;td&gt;Removal of monument&lt;/td&gt;&lt;td&gt;Each&lt;/td&gt;&lt;td&gt;REMOVAL OF MONUMENT&lt;/td&gt;&lt;td&gt;EACH&lt;/td&gt;&lt;td&gt;0&lt;/td&gt;&lt;td&gt;3&lt;/td&gt;&lt;td&gt;N&lt;/td&gt;&lt;td&gt; &lt;/td&gt;&lt;td&gt;&lt;/td&gt;&lt;/tr&gt;</v>
      </c>
    </row>
    <row r="159" spans="1:1" x14ac:dyDescent="0.2">
      <c r="A159" s="94" t="str">
        <v xml:space="preserve">  &lt;tr&gt;&lt;td&gt;20301-1900&lt;/td&gt;&lt;td&gt;Removal of pipe culvert&lt;/td&gt;&lt;td&gt;Each&lt;/td&gt;&lt;td&gt;REMOVAL OF PIPE CULVERT&lt;/td&gt;&lt;td&gt;EACH&lt;/td&gt;&lt;td&gt;0&lt;/td&gt;&lt;td&gt;3&lt;/td&gt;&lt;td&gt;N&lt;/td&gt;&lt;td&gt; &lt;/td&gt;&lt;td&gt;&lt;/td&gt;&lt;/tr&gt;</v>
      </c>
    </row>
    <row r="160" spans="1:1" x14ac:dyDescent="0.2">
      <c r="A160" s="94" t="str">
        <v xml:space="preserve">  &lt;tr&gt;&lt;td&gt;20301-2000&lt;/td&gt;&lt;td&gt;Removal of pipe end section&lt;/td&gt;&lt;td&gt;Each&lt;/td&gt;&lt;td&gt;REMOVAL OF PIPE END SECTION&lt;/td&gt;&lt;td&gt;EACH&lt;/td&gt;&lt;td&gt;0&lt;/td&gt;&lt;td&gt;3&lt;/td&gt;&lt;td&gt;N&lt;/td&gt;&lt;td&gt; &lt;/td&gt;&lt;td&gt;&lt;/td&gt;&lt;/tr&gt;</v>
      </c>
    </row>
    <row r="161" spans="1:1" x14ac:dyDescent="0.2">
      <c r="A161" s="94" t="str">
        <v xml:space="preserve">  &lt;tr&gt;&lt;td&gt;20301-2100&lt;/td&gt;&lt;td&gt;Removal of restroom facility&lt;/td&gt;&lt;td&gt;Each&lt;/td&gt;&lt;td&gt;REMOVAL OF RESTROOM FACILITY&lt;/td&gt;&lt;td&gt;EACH&lt;/td&gt;&lt;td&gt;0&lt;/td&gt;&lt;td&gt;3&lt;/td&gt;&lt;td&gt;N&lt;/td&gt;&lt;td&gt; &lt;/td&gt;&lt;td&gt;&lt;/td&gt;&lt;/tr&gt;</v>
      </c>
    </row>
    <row r="162" spans="1:1" x14ac:dyDescent="0.2">
      <c r="A162" s="94" t="str">
        <v xml:space="preserve">  &lt;tr&gt;&lt;td&gt;20301-2200&lt;/td&gt;&lt;td&gt;Removal of sign and stone foundation&lt;/td&gt;&lt;td&gt;Each&lt;/td&gt;&lt;td&gt;REMOVAL OF SIGN AND STONE FOUNDATION&lt;/td&gt;&lt;td&gt;EACH&lt;/td&gt;&lt;td&gt;0&lt;/td&gt;&lt;td&gt;3&lt;/td&gt;&lt;td&gt;N&lt;/td&gt;&lt;td&gt; &lt;/td&gt;&lt;td&gt;&lt;/td&gt;&lt;/tr&gt;</v>
      </c>
    </row>
    <row r="163" spans="1:1" x14ac:dyDescent="0.2">
      <c r="A163" s="94" t="str">
        <v xml:space="preserve">  &lt;tr&gt;&lt;td&gt;20301-2300&lt;/td&gt;&lt;td&gt;Removal of sign/marker&lt;/td&gt;&lt;td&gt;Each&lt;/td&gt;&lt;td&gt;REMOVAL OF SIGN/MARKER&lt;/td&gt;&lt;td&gt;EACH&lt;/td&gt;&lt;td&gt;0&lt;/td&gt;&lt;td&gt;3&lt;/td&gt;&lt;td&gt;N&lt;/td&gt;&lt;td&gt; &lt;/td&gt;&lt;td&gt;&lt;/td&gt;&lt;/tr&gt;</v>
      </c>
    </row>
    <row r="164" spans="1:1" x14ac:dyDescent="0.2">
      <c r="A164" s="94" t="str">
        <v xml:space="preserve">  &lt;tr&gt;&lt;td&gt;20301-2400&lt;/td&gt;&lt;td&gt;Removal of signs&lt;/td&gt;&lt;td&gt;Each&lt;/td&gt;&lt;td&gt;REMOVAL OF SIGN&lt;/td&gt;&lt;td&gt;EACH&lt;/td&gt;&lt;td&gt;0&lt;/td&gt;&lt;td&gt;3&lt;/td&gt;&lt;td&gt;N&lt;/td&gt;&lt;td&gt; &lt;/td&gt;&lt;td&gt;&lt;/td&gt;&lt;/tr&gt;</v>
      </c>
    </row>
    <row r="165" spans="1:1" x14ac:dyDescent="0.2">
      <c r="A165" s="94" t="str">
        <v xml:space="preserve">  &lt;tr&gt;&lt;td&gt;20301-2600&lt;/td&gt;&lt;td&gt;Removal of structural plate pipe&lt;/td&gt;&lt;td&gt;Each&lt;/td&gt;&lt;td&gt;REMOVAL OF STRUCTURAL PLATE PIPE&lt;/td&gt;&lt;td&gt;EACH&lt;/td&gt;&lt;td&gt;0&lt;/td&gt;&lt;td&gt;3&lt;/td&gt;&lt;td&gt;N&lt;/td&gt;&lt;td&gt; &lt;/td&gt;&lt;td&gt;&lt;/td&gt;&lt;/tr&gt;</v>
      </c>
    </row>
    <row r="166" spans="1:1" x14ac:dyDescent="0.2">
      <c r="A166" s="94" t="str">
        <v xml:space="preserve">  &lt;tr&gt;&lt;td&gt;20301-2700&lt;/td&gt;&lt;td&gt;Removal of structure&lt;/td&gt;&lt;td&gt;Each&lt;/td&gt;&lt;td&gt;REMOVAL OF STRUCTURE&lt;/td&gt;&lt;td&gt;EACH&lt;/td&gt;&lt;td&gt;0&lt;/td&gt;&lt;td&gt;3&lt;/td&gt;&lt;td&gt;N&lt;/td&gt;&lt;td&gt; &lt;/td&gt;&lt;td&gt;&lt;/td&gt;&lt;/tr&gt;</v>
      </c>
    </row>
    <row r="167" spans="1:1" x14ac:dyDescent="0.2">
      <c r="A167" s="94" t="str">
        <v xml:space="preserve">  &lt;tr&gt;&lt;td&gt;20301-2800&lt;/td&gt;&lt;td&gt;Removal of structures and obstructions&lt;/td&gt;&lt;td&gt;Each&lt;/td&gt;&lt;td&gt;REMOVAL OF STRUCTURES AND OBSTRUCTIONS&lt;/td&gt;&lt;td&gt;EACH&lt;/td&gt;&lt;td&gt;0&lt;/td&gt;&lt;td&gt;3&lt;/td&gt;&lt;td&gt;N&lt;/td&gt;&lt;td&gt; &lt;/td&gt;&lt;td&gt;&lt;/td&gt;&lt;/tr&gt;</v>
      </c>
    </row>
    <row r="168" spans="1:1" x14ac:dyDescent="0.2">
      <c r="A168" s="94" t="str">
        <v xml:space="preserve">  &lt;tr&gt;&lt;td&gt;20301-2900&lt;/td&gt;&lt;td&gt;Removal of telephone booth&lt;/td&gt;&lt;td&gt;Each&lt;/td&gt;&lt;td&gt;REMOVAL OF TELEPHONE BOOTH&lt;/td&gt;&lt;td&gt;EACH&lt;/td&gt;&lt;td&gt;0&lt;/td&gt;&lt;td&gt;3&lt;/td&gt;&lt;td&gt;N&lt;/td&gt;&lt;td&gt; &lt;/td&gt;&lt;td&gt;&lt;/td&gt;&lt;/tr&gt;</v>
      </c>
    </row>
    <row r="169" spans="1:1" x14ac:dyDescent="0.2">
      <c r="A169" s="94" t="str">
        <v xml:space="preserve">  &lt;tr&gt;&lt;td&gt;20301-3000&lt;/td&gt;&lt;td&gt;Removal of trash receptacle&lt;/td&gt;&lt;td&gt;Each&lt;/td&gt;&lt;td&gt;REMOVAL OF TRASH RECEPTACLE&lt;/td&gt;&lt;td&gt;EACH&lt;/td&gt;&lt;td&gt;0&lt;/td&gt;&lt;td&gt;3&lt;/td&gt;&lt;td&gt;N&lt;/td&gt;&lt;td&gt; &lt;/td&gt;&lt;td&gt;&lt;/td&gt;&lt;/tr&gt;</v>
      </c>
    </row>
    <row r="170" spans="1:1" x14ac:dyDescent="0.2">
      <c r="A170" s="94" t="str">
        <v xml:space="preserve">  &lt;tr&gt;&lt;td&gt;20301-3100&lt;/td&gt;&lt;td&gt;Removal of utility pole&lt;/td&gt;&lt;td&gt;Each&lt;/td&gt;&lt;td&gt;REMOVAL OF UTILITY POLE&lt;/td&gt;&lt;td&gt;EACH&lt;/td&gt;&lt;td&gt;0&lt;/td&gt;&lt;td&gt;3&lt;/td&gt;&lt;td&gt;N&lt;/td&gt;&lt;td&gt; &lt;/td&gt;&lt;td&gt;&lt;/td&gt;&lt;/tr&gt;</v>
      </c>
    </row>
    <row r="171" spans="1:1" x14ac:dyDescent="0.2">
      <c r="A171" s="94" t="str">
        <v xml:space="preserve">  &lt;tr&gt;&lt;td&gt;20301-3200&lt;/td&gt;&lt;td&gt;Removal of valve&lt;/td&gt;&lt;td&gt;Each&lt;/td&gt;&lt;td&gt;REMOVAL OF VALVE&lt;/td&gt;&lt;td&gt;EACH&lt;/td&gt;&lt;td&gt;0&lt;/td&gt;&lt;td&gt;3&lt;/td&gt;&lt;td&gt;N&lt;/td&gt;&lt;td&gt; &lt;/td&gt;&lt;td&gt;&lt;/td&gt;&lt;/tr&gt;</v>
      </c>
    </row>
    <row r="172" spans="1:1" x14ac:dyDescent="0.2">
      <c r="A172" s="94" t="str">
        <v xml:space="preserve">  &lt;tr&gt;&lt;td&gt;20301-3300&lt;/td&gt;&lt;td&gt;Removal of vault&lt;/td&gt;&lt;td&gt;Each&lt;/td&gt;&lt;td&gt;REMOVAL OF VAULT&lt;/td&gt;&lt;td&gt;EACH&lt;/td&gt;&lt;td&gt;0&lt;/td&gt;&lt;td&gt;3&lt;/td&gt;&lt;td&gt;N&lt;/td&gt;&lt;td&gt; &lt;/td&gt;&lt;td&gt;&lt;/td&gt;&lt;/tr&gt;</v>
      </c>
    </row>
    <row r="173" spans="1:1" x14ac:dyDescent="0.2">
      <c r="A173" s="94" t="str">
        <v xml:space="preserve">  &lt;tr&gt;&lt;td&gt;20301-3400&lt;/td&gt;&lt;td&gt;Removal of wheelstop&lt;/td&gt;&lt;td&gt;Each&lt;/td&gt;&lt;td&gt;REMOVAL OF WHEELSTOP&lt;/td&gt;&lt;td&gt;EACH&lt;/td&gt;&lt;td&gt;0&lt;/td&gt;&lt;td&gt;3&lt;/td&gt;&lt;td&gt;N&lt;/td&gt;&lt;td&gt; &lt;/td&gt;&lt;td&gt;&lt;/td&gt;&lt;/tr&gt;</v>
      </c>
    </row>
    <row r="174" spans="1:1" x14ac:dyDescent="0.2">
      <c r="A174" s="94" t="str">
        <v xml:space="preserve">  &lt;tr&gt;&lt;td&gt;20301-3410&lt;/td&gt;&lt;td&gt;Removal of speed bump&lt;/td&gt;&lt;td&gt;Each&lt;/td&gt;&lt;td&gt;REMOVAL OF SPEED BUMP&lt;/td&gt;&lt;td&gt;EACH&lt;/td&gt;&lt;td&gt;0&lt;/td&gt;&lt;td&gt;3&lt;/td&gt;&lt;td&gt;N&lt;/td&gt;&lt;td&gt;3/19/2019&lt;/td&gt;&lt;td&gt;&lt;/td&gt;&lt;/tr&gt;</v>
      </c>
    </row>
    <row r="175" spans="1:1" x14ac:dyDescent="0.2">
      <c r="A175" s="94" t="str">
        <v xml:space="preserve">  &lt;tr&gt;&lt;td&gt;20301-3420&lt;/td&gt;&lt;td&gt;Removal of speed hump&lt;/td&gt;&lt;td&gt;Each&lt;/td&gt;&lt;td&gt;REMOVAL OF SPEED HUMP&lt;/td&gt;&lt;td&gt;EACH&lt;/td&gt;&lt;td&gt;0&lt;/td&gt;&lt;td&gt;3&lt;/td&gt;&lt;td&gt;N&lt;/td&gt;&lt;td&gt;3/19/2019&lt;/td&gt;&lt;td&gt;&lt;/td&gt;&lt;/tr&gt;</v>
      </c>
    </row>
    <row r="176" spans="1:1" x14ac:dyDescent="0.2">
      <c r="A176" s="94" t="str">
        <v xml:space="preserve">  &lt;tr&gt;&lt;td&gt;20301-3500&lt;/td&gt;&lt;td&gt;Removal of satellite dish&lt;/td&gt;&lt;td&gt;Each&lt;/td&gt;&lt;td&gt;REMOVAL OF SATELLITE DISH&lt;/td&gt;&lt;td&gt;EACH&lt;/td&gt;&lt;td&gt;0&lt;/td&gt;&lt;td&gt;3&lt;/td&gt;&lt;td&gt;N&lt;/td&gt;&lt;td&gt; &lt;/td&gt;&lt;td&gt;&lt;/td&gt;&lt;/tr&gt;</v>
      </c>
    </row>
    <row r="177" spans="1:1" x14ac:dyDescent="0.2">
      <c r="A177" s="94" t="str">
        <v xml:space="preserve">  &lt;tr&gt;&lt;td&gt;20301-3600&lt;/td&gt;&lt;td&gt;Removal of raised pavement marker&lt;/td&gt;&lt;td&gt;Each&lt;/td&gt;&lt;td&gt;REMOVAL OF RAISED PAVEMENT MARKER&lt;/td&gt;&lt;td&gt;EACH&lt;/td&gt;&lt;td&gt;0&lt;/td&gt;&lt;td&gt;3&lt;/td&gt;&lt;td&gt;N&lt;/td&gt;&lt;td&gt; &lt;/td&gt;&lt;td&gt;&lt;/td&gt;&lt;/tr&gt;</v>
      </c>
    </row>
    <row r="178" spans="1:1" x14ac:dyDescent="0.2">
      <c r="A178" s="94" t="str">
        <v xml:space="preserve">  &lt;tr&gt;&lt;td&gt;20301-3700&lt;/td&gt;&lt;td&gt;Removal of terminal section&lt;/td&gt;&lt;td&gt;Each&lt;/td&gt;&lt;td&gt;REMOVAL OF TERMINAL SECTION&lt;/td&gt;&lt;td&gt;EACH&lt;/td&gt;&lt;td&gt;0&lt;/td&gt;&lt;td&gt;3&lt;/td&gt;&lt;td&gt;N&lt;/td&gt;&lt;td&gt; &lt;/td&gt;&lt;td&gt;&lt;/td&gt;&lt;/tr&gt;</v>
      </c>
    </row>
    <row r="179" spans="1:1" x14ac:dyDescent="0.2">
      <c r="A179" s="94" t="str">
        <v xml:space="preserve">  &lt;tr&gt;&lt;td&gt;20301-3800&lt;/td&gt;&lt;td&gt;Removal of electrical junction box&lt;/td&gt;&lt;td&gt;Each&lt;/td&gt;&lt;td&gt;REMOVAL OF ELECTRICAL JUNCTION BOX&lt;/td&gt;&lt;td&gt;EACH&lt;/td&gt;&lt;td&gt;0&lt;/td&gt;&lt;td&gt;3&lt;/td&gt;&lt;td&gt;N&lt;/td&gt;&lt;td&gt;6/10/2014&lt;/td&gt;&lt;td&gt;&lt;/td&gt;&lt;/tr&gt;</v>
      </c>
    </row>
    <row r="180" spans="1:1" x14ac:dyDescent="0.2">
      <c r="A180" s="94" t="str">
        <v xml:space="preserve">  &lt;tr&gt;&lt;td&gt;20301-3900&lt;/td&gt;&lt;td&gt;Removal of pavement markings, symbols and words&lt;/td&gt;&lt;td&gt;Each&lt;/td&gt;&lt;td&gt;REMOVAL OF PAVEMENT MARKINGS, SYMBOLS AND WORDS&lt;/td&gt;&lt;td&gt;EACH&lt;/td&gt;&lt;td&gt;0&lt;/td&gt;&lt;td&gt;3&lt;/td&gt;&lt;td&gt;N&lt;/td&gt;&lt;td&gt;11/21/2017&lt;/td&gt;&lt;td&gt;&lt;/td&gt;&lt;/tr&gt;</v>
      </c>
    </row>
    <row r="181" spans="1:1" x14ac:dyDescent="0.2">
      <c r="A181" s="94" t="str">
        <v xml:space="preserve">  &lt;tr&gt;&lt;td&gt;20302-0100&lt;/td&gt;&lt;td&gt;Removal of box culvert&lt;/td&gt;&lt;td&gt;m&lt;/td&gt;&lt;td&gt;REMOVAL OF BOX CULVERT&lt;/td&gt;&lt;td&gt;LNFT&lt;/td&gt;&lt;td&gt;0&lt;/td&gt;&lt;td&gt;3&lt;/td&gt;&lt;td&gt;N&lt;/td&gt;&lt;td&gt; &lt;/td&gt;&lt;td&gt;&lt;/td&gt;&lt;/tr&gt;</v>
      </c>
    </row>
    <row r="182" spans="1:1" x14ac:dyDescent="0.2">
      <c r="A182" s="94" t="str">
        <v xml:space="preserve">  &lt;tr&gt;&lt;td&gt;20302-0150&lt;/td&gt;&lt;td&gt;Removal of bridge railing&lt;/td&gt;&lt;td&gt;m&lt;/td&gt;&lt;td&gt;REMOVAL OF BRIDGE RAILING&lt;/td&gt;&lt;td&gt;LNFT&lt;/td&gt;&lt;td&gt;0&lt;/td&gt;&lt;td&gt;3&lt;/td&gt;&lt;td&gt;N&lt;/td&gt;&lt;td&gt; &lt;/td&gt;&lt;td&gt;&lt;/td&gt;&lt;/tr&gt;</v>
      </c>
    </row>
    <row r="183" spans="1:1" x14ac:dyDescent="0.2">
      <c r="A183" s="94" t="str">
        <v xml:space="preserve">  &lt;tr&gt;&lt;td&gt;20302-0200&lt;/td&gt;&lt;td&gt;Removal of curb&lt;/td&gt;&lt;td&gt;m&lt;/td&gt;&lt;td&gt;REMOVAL OF CURB&lt;/td&gt;&lt;td&gt;LNFT&lt;/td&gt;&lt;td&gt;0&lt;/td&gt;&lt;td&gt;3&lt;/td&gt;&lt;td&gt;N&lt;/td&gt;&lt;td&gt; &lt;/td&gt;&lt;td&gt;&lt;/td&gt;&lt;/tr&gt;</v>
      </c>
    </row>
    <row r="184" spans="1:1" x14ac:dyDescent="0.2">
      <c r="A184" s="94" t="str">
        <v xml:space="preserve">  &lt;tr&gt;&lt;td&gt;20302-0300&lt;/td&gt;&lt;td&gt;Removal of curb and gutter, concrete&lt;/td&gt;&lt;td&gt;m&lt;/td&gt;&lt;td&gt;REMOVAL OF CURB AND GUTTER, CONCRETE&lt;/td&gt;&lt;td&gt;LNFT&lt;/td&gt;&lt;td&gt;0&lt;/td&gt;&lt;td&gt;3&lt;/td&gt;&lt;td&gt;N&lt;/td&gt;&lt;td&gt; &lt;/td&gt;&lt;td&gt;&lt;/td&gt;&lt;/tr&gt;</v>
      </c>
    </row>
    <row r="185" spans="1:1" x14ac:dyDescent="0.2">
      <c r="A185" s="94" t="str">
        <v xml:space="preserve">  &lt;tr&gt;&lt;td&gt;20302-0400&lt;/td&gt;&lt;td&gt;Removal of curb, asphalt&lt;/td&gt;&lt;td&gt;m&lt;/td&gt;&lt;td&gt;REMOVAL OF CURB, ASPHALT&lt;/td&gt;&lt;td&gt;LNFT&lt;/td&gt;&lt;td&gt;0&lt;/td&gt;&lt;td&gt;3&lt;/td&gt;&lt;td&gt;N&lt;/td&gt;&lt;td&gt; &lt;/td&gt;&lt;td&gt;&lt;/td&gt;&lt;/tr&gt;</v>
      </c>
    </row>
    <row r="186" spans="1:1" x14ac:dyDescent="0.2">
      <c r="A186" s="94" t="str">
        <v xml:space="preserve">  &lt;tr&gt;&lt;td&gt;20302-0500&lt;/td&gt;&lt;td&gt;Removal of curb, concrete&lt;/td&gt;&lt;td&gt;m&lt;/td&gt;&lt;td&gt;REMOVAL OF CURB, CONCRETE&lt;/td&gt;&lt;td&gt;LNFT&lt;/td&gt;&lt;td&gt;0&lt;/td&gt;&lt;td&gt;3&lt;/td&gt;&lt;td&gt;N&lt;/td&gt;&lt;td&gt; &lt;/td&gt;&lt;td&gt;&lt;/td&gt;&lt;/tr&gt;</v>
      </c>
    </row>
    <row r="187" spans="1:1" x14ac:dyDescent="0.2">
      <c r="A187" s="94" t="str">
        <v xml:space="preserve">  &lt;tr&gt;&lt;td&gt;20302-0600&lt;/td&gt;&lt;td&gt;Removal of curb, stone&lt;/td&gt;&lt;td&gt;m&lt;/td&gt;&lt;td&gt;REMOVAL OF CURB, STONE&lt;/td&gt;&lt;td&gt;LNFT&lt;/td&gt;&lt;td&gt;0&lt;/td&gt;&lt;td&gt;3&lt;/td&gt;&lt;td&gt;N&lt;/td&gt;&lt;td&gt; &lt;/td&gt;&lt;td&gt;&lt;/td&gt;&lt;/tr&gt;</v>
      </c>
    </row>
    <row r="188" spans="1:1" x14ac:dyDescent="0.2">
      <c r="A188" s="94" t="str">
        <v xml:space="preserve">  &lt;tr&gt;&lt;td&gt;20302-0625&lt;/td&gt;&lt;td&gt;Removal of curb, log&lt;/td&gt;&lt;td&gt;m&lt;/td&gt;&lt;td&gt;REMOVAL OF CURB, LOG&lt;/td&gt;&lt;td&gt;LNFT&lt;/td&gt;&lt;td&gt;0&lt;/td&gt;&lt;td&gt;3&lt;/td&gt;&lt;td&gt;N&lt;/td&gt;&lt;td&gt; &lt;/td&gt;&lt;td&gt;&lt;/td&gt;&lt;/tr&gt;</v>
      </c>
    </row>
    <row r="189" spans="1:1" x14ac:dyDescent="0.2">
      <c r="A189" s="94" t="str">
        <v xml:space="preserve">  &lt;tr&gt;&lt;td&gt;20302-0700&lt;/td&gt;&lt;td&gt;Removal of fence&lt;/td&gt;&lt;td&gt;m&lt;/td&gt;&lt;td&gt;REMOVAL OF FENCE&lt;/td&gt;&lt;td&gt;LNFT&lt;/td&gt;&lt;td&gt;0&lt;/td&gt;&lt;td&gt;3&lt;/td&gt;&lt;td&gt;N&lt;/td&gt;&lt;td&gt; &lt;/td&gt;&lt;td&gt;&lt;/td&gt;&lt;/tr&gt;</v>
      </c>
    </row>
    <row r="190" spans="1:1" x14ac:dyDescent="0.2">
      <c r="A190" s="94" t="str">
        <v xml:space="preserve">  &lt;tr&gt;&lt;td&gt;20302-0800&lt;/td&gt;&lt;td&gt;Removal of fence, barbed wire&lt;/td&gt;&lt;td&gt;m&lt;/td&gt;&lt;td&gt;REMOVAL OF FENCE, BARBED WIRE&lt;/td&gt;&lt;td&gt;LNFT&lt;/td&gt;&lt;td&gt;0&lt;/td&gt;&lt;td&gt;3&lt;/td&gt;&lt;td&gt;N&lt;/td&gt;&lt;td&gt; &lt;/td&gt;&lt;td&gt;&lt;/td&gt;&lt;/tr&gt;</v>
      </c>
    </row>
    <row r="191" spans="1:1" x14ac:dyDescent="0.2">
      <c r="A191" s="94" t="str">
        <v xml:space="preserve">  &lt;tr&gt;&lt;td&gt;20302-0900&lt;/td&gt;&lt;td&gt;Removal of fence, chain link&lt;/td&gt;&lt;td&gt;m&lt;/td&gt;&lt;td&gt;REMOVAL OF FENCE, CHAIN LINK&lt;/td&gt;&lt;td&gt;LNFT&lt;/td&gt;&lt;td&gt;0&lt;/td&gt;&lt;td&gt;3&lt;/td&gt;&lt;td&gt;N&lt;/td&gt;&lt;td&gt; &lt;/td&gt;&lt;td&gt;&lt;/td&gt;&lt;/tr&gt;</v>
      </c>
    </row>
    <row r="192" spans="1:1" x14ac:dyDescent="0.2">
      <c r="A192" s="94" t="str">
        <v xml:space="preserve">  &lt;tr&gt;&lt;td&gt;20302-1000&lt;/td&gt;&lt;td&gt;Removal of fence, rail&lt;/td&gt;&lt;td&gt;m&lt;/td&gt;&lt;td&gt;REMOVAL OF FENCE, RAIL&lt;/td&gt;&lt;td&gt;LNFT&lt;/td&gt;&lt;td&gt;0&lt;/td&gt;&lt;td&gt;3&lt;/td&gt;&lt;td&gt;N&lt;/td&gt;&lt;td&gt; &lt;/td&gt;&lt;td&gt;&lt;/td&gt;&lt;/tr&gt;</v>
      </c>
    </row>
    <row r="193" spans="1:1" x14ac:dyDescent="0.2">
      <c r="A193" s="94" t="str">
        <v xml:space="preserve">  &lt;tr&gt;&lt;td&gt;20302-1100&lt;/td&gt;&lt;td&gt;Removal of fence, woven wire&lt;/td&gt;&lt;td&gt;m&lt;/td&gt;&lt;td&gt;REMOVAL OF FENCE, WOVEN WIRE&lt;/td&gt;&lt;td&gt;LNFT&lt;/td&gt;&lt;td&gt;0&lt;/td&gt;&lt;td&gt;3&lt;/td&gt;&lt;td&gt;N&lt;/td&gt;&lt;td&gt; &lt;/td&gt;&lt;td&gt;&lt;/td&gt;&lt;/tr&gt;</v>
      </c>
    </row>
    <row r="194" spans="1:1" x14ac:dyDescent="0.2">
      <c r="A194" s="94" t="str">
        <v xml:space="preserve">  &lt;tr&gt;&lt;td&gt;20302-1200&lt;/td&gt;&lt;td&gt;Removal of guardrail&lt;/td&gt;&lt;td&gt;m&lt;/td&gt;&lt;td&gt;REMOVAL OF GUARDRAIL&lt;/td&gt;&lt;td&gt;LNFT&lt;/td&gt;&lt;td&gt;0&lt;/td&gt;&lt;td&gt;3&lt;/td&gt;&lt;td&gt;N&lt;/td&gt;&lt;td&gt; &lt;/td&gt;&lt;td&gt;&lt;/td&gt;&lt;/tr&gt;</v>
      </c>
    </row>
    <row r="195" spans="1:1" x14ac:dyDescent="0.2">
      <c r="A195" s="94" t="str">
        <v xml:space="preserve">  &lt;tr&gt;&lt;td&gt;20302-1300&lt;/td&gt;&lt;td&gt;Removal of guardrail, concrete barrier&lt;/td&gt;&lt;td&gt;m&lt;/td&gt;&lt;td&gt;REMOVAL OF GUARDRAIL, CONCRETE BARRIER&lt;/td&gt;&lt;td&gt;LNFT&lt;/td&gt;&lt;td&gt;0&lt;/td&gt;&lt;td&gt;3&lt;/td&gt;&lt;td&gt;N&lt;/td&gt;&lt;td&gt; &lt;/td&gt;&lt;td&gt;&lt;/td&gt;&lt;/tr&gt;</v>
      </c>
    </row>
    <row r="196" spans="1:1" x14ac:dyDescent="0.2">
      <c r="A196" s="94" t="str">
        <v xml:space="preserve">  &lt;tr&gt;&lt;td&gt;20302-1400&lt;/td&gt;&lt;td&gt;Removal of guardrail, timber&lt;/td&gt;&lt;td&gt;m&lt;/td&gt;&lt;td&gt;REMOVAL OF GUARDRAIL, TIMBER&lt;/td&gt;&lt;td&gt;LNFT&lt;/td&gt;&lt;td&gt;0&lt;/td&gt;&lt;td&gt;3&lt;/td&gt;&lt;td&gt;N&lt;/td&gt;&lt;td&gt; &lt;/td&gt;&lt;td&gt;&lt;/td&gt;&lt;/tr&gt;</v>
      </c>
    </row>
    <row r="197" spans="1:1" x14ac:dyDescent="0.2">
      <c r="A197" s="94" t="str">
        <v xml:space="preserve">  &lt;tr&gt;&lt;td&gt;20302-1500&lt;/td&gt;&lt;td&gt;Removal of masonry guardwall&lt;/td&gt;&lt;td&gt;m&lt;/td&gt;&lt;td&gt;REMOVAL OF MASONRY GUARDWALL&lt;/td&gt;&lt;td&gt;LNFT&lt;/td&gt;&lt;td&gt;0&lt;/td&gt;&lt;td&gt;3&lt;/td&gt;&lt;td&gt;N&lt;/td&gt;&lt;td&gt; &lt;/td&gt;&lt;td&gt;&lt;/td&gt;&lt;/tr&gt;</v>
      </c>
    </row>
    <row r="198" spans="1:1" x14ac:dyDescent="0.2">
      <c r="A198" s="94" t="str">
        <v xml:space="preserve">  &lt;tr&gt;&lt;td&gt;20302-1600&lt;/td&gt;&lt;td&gt;Removal of paved waterway&lt;/td&gt;&lt;td&gt;m&lt;/td&gt;&lt;td&gt;REMOVAL OF PAVED WATERWAY&lt;/td&gt;&lt;td&gt;LNFT&lt;/td&gt;&lt;td&gt;0&lt;/td&gt;&lt;td&gt;3&lt;/td&gt;&lt;td&gt;N&lt;/td&gt;&lt;td&gt; &lt;/td&gt;&lt;td&gt;&lt;/td&gt;&lt;/tr&gt;</v>
      </c>
    </row>
    <row r="199" spans="1:1" x14ac:dyDescent="0.2">
      <c r="A199" s="94" t="str">
        <v xml:space="preserve">  &lt;tr&gt;&lt;td&gt;20302-1700&lt;/td&gt;&lt;td&gt;Removal of paved waterway, asphalt&lt;/td&gt;&lt;td&gt;m&lt;/td&gt;&lt;td&gt;REMOVAL OF PAVED WATERWAY, ASPHALT&lt;/td&gt;&lt;td&gt;LNFT&lt;/td&gt;&lt;td&gt;0&lt;/td&gt;&lt;td&gt;3&lt;/td&gt;&lt;td&gt;N&lt;/td&gt;&lt;td&gt; &lt;/td&gt;&lt;td&gt;&lt;/td&gt;&lt;/tr&gt;</v>
      </c>
    </row>
    <row r="200" spans="1:1" x14ac:dyDescent="0.2">
      <c r="A200" s="94" t="str">
        <v xml:space="preserve">  &lt;tr&gt;&lt;td&gt;20302-1800&lt;/td&gt;&lt;td&gt;Removal of paved waterway, brick&lt;/td&gt;&lt;td&gt;m&lt;/td&gt;&lt;td&gt;REMOVAL OF PAVED WATERWAY, BRICK&lt;/td&gt;&lt;td&gt;LNFT&lt;/td&gt;&lt;td&gt;0&lt;/td&gt;&lt;td&gt;3&lt;/td&gt;&lt;td&gt;N&lt;/td&gt;&lt;td&gt; &lt;/td&gt;&lt;td&gt;&lt;/td&gt;&lt;/tr&gt;</v>
      </c>
    </row>
    <row r="201" spans="1:1" x14ac:dyDescent="0.2">
      <c r="A201" s="94" t="str">
        <v xml:space="preserve">  &lt;tr&gt;&lt;td&gt;20302-1900&lt;/td&gt;&lt;td&gt;Removal of paved waterway, concrete&lt;/td&gt;&lt;td&gt;m&lt;/td&gt;&lt;td&gt;REMOVAL OF PAVED WATERWAY, CONCRETE&lt;/td&gt;&lt;td&gt;LNFT&lt;/td&gt;&lt;td&gt;0&lt;/td&gt;&lt;td&gt;3&lt;/td&gt;&lt;td&gt;N&lt;/td&gt;&lt;td&gt; &lt;/td&gt;&lt;td&gt;&lt;/td&gt;&lt;/tr&gt;</v>
      </c>
    </row>
    <row r="202" spans="1:1" x14ac:dyDescent="0.2">
      <c r="A202" s="94" t="str">
        <v xml:space="preserve">  &lt;tr&gt;&lt;td&gt;20302-2000&lt;/td&gt;&lt;td&gt;Removal of paved waterway, stone&lt;/td&gt;&lt;td&gt;m&lt;/td&gt;&lt;td&gt;REMOVAL OF PAVED WATERWAY, STONE&lt;/td&gt;&lt;td&gt;LNFT&lt;/td&gt;&lt;td&gt;0&lt;/td&gt;&lt;td&gt;3&lt;/td&gt;&lt;td&gt;N&lt;/td&gt;&lt;td&gt; &lt;/td&gt;&lt;td&gt;&lt;/td&gt;&lt;/tr&gt;</v>
      </c>
    </row>
    <row r="203" spans="1:1" x14ac:dyDescent="0.2">
      <c r="A203" s="94" t="str">
        <v xml:space="preserve">  &lt;tr&gt;&lt;td&gt;20302-2100&lt;/td&gt;&lt;td&gt;Removal of pipe culvert&lt;/td&gt;&lt;td&gt;m&lt;/td&gt;&lt;td&gt;REMOVAL OF PIPE CULVERT&lt;/td&gt;&lt;td&gt;LNFT&lt;/td&gt;&lt;td&gt;0&lt;/td&gt;&lt;td&gt;3&lt;/td&gt;&lt;td&gt;N&lt;/td&gt;&lt;td&gt; &lt;/td&gt;&lt;td&gt;&lt;/td&gt;&lt;/tr&gt;</v>
      </c>
    </row>
    <row r="204" spans="1:1" x14ac:dyDescent="0.2">
      <c r="A204" s="94" t="str">
        <v xml:space="preserve">  &lt;tr&gt;&lt;td&gt;20302-2200&lt;/td&gt;&lt;td&gt;Removal of sewerline&lt;/td&gt;&lt;td&gt;m&lt;/td&gt;&lt;td&gt;REMOVAL OF SEWERLINE&lt;/td&gt;&lt;td&gt;LNFT&lt;/td&gt;&lt;td&gt;0&lt;/td&gt;&lt;td&gt;3&lt;/td&gt;&lt;td&gt;N&lt;/td&gt;&lt;td&gt; &lt;/td&gt;&lt;td&gt;&lt;/td&gt;&lt;/tr&gt;</v>
      </c>
    </row>
    <row r="205" spans="1:1" x14ac:dyDescent="0.2">
      <c r="A205" s="94" t="str">
        <v xml:space="preserve">  &lt;tr&gt;&lt;td&gt;20302-2210&lt;/td&gt;&lt;td&gt;Removal of gas line&lt;/td&gt;&lt;td&gt;m&lt;/td&gt;&lt;td&gt;REMOVAL OF GAS LINE&lt;/td&gt;&lt;td&gt;LNFT&lt;/td&gt;&lt;td&gt;0&lt;/td&gt;&lt;td&gt;3&lt;/td&gt;&lt;td&gt;N&lt;/td&gt;&lt;td&gt; &lt;/td&gt;&lt;td&gt;&lt;/td&gt;&lt;/tr&gt;</v>
      </c>
    </row>
    <row r="206" spans="1:1" x14ac:dyDescent="0.2">
      <c r="A206" s="94" t="str">
        <v xml:space="preserve">  &lt;tr&gt;&lt;td&gt;20302-2300&lt;/td&gt;&lt;td&gt;Removal of waterline&lt;/td&gt;&lt;td&gt;m&lt;/td&gt;&lt;td&gt;REMOVAL OF WATERLINE&lt;/td&gt;&lt;td&gt;LNFT&lt;/td&gt;&lt;td&gt;0&lt;/td&gt;&lt;td&gt;3&lt;/td&gt;&lt;td&gt;N&lt;/td&gt;&lt;td&gt; &lt;/td&gt;&lt;td&gt;&lt;/td&gt;&lt;/tr&gt;</v>
      </c>
    </row>
    <row r="207" spans="1:1" x14ac:dyDescent="0.2">
      <c r="A207" s="94" t="str">
        <v xml:space="preserve">  &lt;tr&gt;&lt;td&gt;20302-2310&lt;/td&gt;&lt;td&gt;Removal of cable line&lt;/td&gt;&lt;td&gt;m&lt;/td&gt;&lt;td&gt;REMOVAL OF CABLE LINE&lt;/td&gt;&lt;td&gt;LNFT&lt;/td&gt;&lt;td&gt;0&lt;/td&gt;&lt;td&gt;3&lt;/td&gt;&lt;td&gt;N&lt;/td&gt;&lt;td&gt; &lt;/td&gt;&lt;td&gt;&lt;/td&gt;&lt;/tr&gt;</v>
      </c>
    </row>
    <row r="208" spans="1:1" x14ac:dyDescent="0.2">
      <c r="A208" s="94" t="str">
        <v xml:space="preserve">  &lt;tr&gt;&lt;td&gt;20302-2400&lt;/td&gt;&lt;td&gt;Removal of wheelstops&lt;/td&gt;&lt;td&gt;m&lt;/td&gt;&lt;td&gt;REMOVAL OF WHEELSTOPS&lt;/td&gt;&lt;td&gt;LNFT&lt;/td&gt;&lt;td&gt;0&lt;/td&gt;&lt;td&gt;3&lt;/td&gt;&lt;td&gt;N&lt;/td&gt;&lt;td&gt; &lt;/td&gt;&lt;td&gt;&lt;/td&gt;&lt;/tr&gt;</v>
      </c>
    </row>
    <row r="209" spans="1:1" x14ac:dyDescent="0.2">
      <c r="A209" s="94" t="str">
        <v xml:space="preserve">  &lt;tr&gt;&lt;td&gt;20302-2500&lt;/td&gt;&lt;td&gt;Removal of handrail&lt;/td&gt;&lt;td&gt;m&lt;/td&gt;&lt;td&gt;REMOVAL OF HANDRAIL&lt;/td&gt;&lt;td&gt;LNFT&lt;/td&gt;&lt;td&gt;0&lt;/td&gt;&lt;td&gt;3&lt;/td&gt;&lt;td&gt;N&lt;/td&gt;&lt;td&gt; &lt;/td&gt;&lt;td&gt;&lt;/td&gt;&lt;/tr&gt;</v>
      </c>
    </row>
    <row r="210" spans="1:1" x14ac:dyDescent="0.2">
      <c r="A210" s="94" t="str">
        <v xml:space="preserve">  &lt;tr&gt;&lt;td&gt;20302-2600&lt;/td&gt;&lt;td&gt;Removal of pavement markings&lt;/td&gt;&lt;td&gt;m&lt;/td&gt;&lt;td&gt;REMOVAL OF PAVEMENT MARKINGS&lt;/td&gt;&lt;td&gt;LNFT&lt;/td&gt;&lt;td&gt;0&lt;/td&gt;&lt;td&gt;3&lt;/td&gt;&lt;td&gt;N&lt;/td&gt;&lt;td&gt; &lt;/td&gt;&lt;td&gt;&lt;/td&gt;&lt;/tr&gt;</v>
      </c>
    </row>
    <row r="211" spans="1:1" x14ac:dyDescent="0.2">
      <c r="A211" s="94" t="str">
        <v xml:space="preserve">  &lt;tr&gt;&lt;td&gt;20302-2700&lt;/td&gt;&lt;td&gt;Removal of rumble strips&lt;/td&gt;&lt;td&gt;m&lt;/td&gt;&lt;td&gt;REMOVAL OF RUMBLE STRIPS&lt;/td&gt;&lt;td&gt;LNFT&lt;/td&gt;&lt;td&gt;0&lt;/td&gt;&lt;td&gt;3&lt;/td&gt;&lt;td&gt;N&lt;/td&gt;&lt;td&gt;11/28/2022&lt;/td&gt;&lt;td&gt;&lt;/td&gt;&lt;/tr&gt;</v>
      </c>
    </row>
    <row r="212" spans="1:1" x14ac:dyDescent="0.2">
      <c r="A212" s="94" t="str">
        <v xml:space="preserve">  &lt;tr&gt;&lt;td&gt;20303-0000&lt;/td&gt;&lt;td&gt;Removal of structures and obstructions&lt;/td&gt;&lt;td&gt;m2&lt;/td&gt;&lt;td&gt;REMOVAL OF STRUCTURES AND OBSTRUCTIONS&lt;/td&gt;&lt;td&gt;SQYD&lt;/td&gt;&lt;td&gt;0&lt;/td&gt;&lt;td&gt;3&lt;/td&gt;&lt;td&gt;N&lt;/td&gt;&lt;td&gt; &lt;/td&gt;&lt;td&gt;&lt;/td&gt;&lt;/tr&gt;</v>
      </c>
    </row>
    <row r="213" spans="1:1" x14ac:dyDescent="0.2">
      <c r="A213" s="94" t="str">
        <v xml:space="preserve">  &lt;tr&gt;&lt;td&gt;20303-0100&lt;/td&gt;&lt;td&gt;Removal of approach slab&lt;/td&gt;&lt;td&gt;m2&lt;/td&gt;&lt;td&gt;REMOVAL OF APPROACH SLAB&lt;/td&gt;&lt;td&gt;SQYD&lt;/td&gt;&lt;td&gt;0&lt;/td&gt;&lt;td&gt;3&lt;/td&gt;&lt;td&gt;N&lt;/td&gt;&lt;td&gt; &lt;/td&gt;&lt;td&gt;&lt;/td&gt;&lt;/tr&gt;</v>
      </c>
    </row>
    <row r="214" spans="1:1" x14ac:dyDescent="0.2">
      <c r="A214" s="94" t="str">
        <v xml:space="preserve">  &lt;tr&gt;&lt;td&gt;20303-0200&lt;/td&gt;&lt;td&gt;Removal of bridge deck&lt;/td&gt;&lt;td&gt;m2&lt;/td&gt;&lt;td&gt;REMOVAL OF BRIDGE DECK&lt;/td&gt;&lt;td&gt;SQYD&lt;/td&gt;&lt;td&gt;0&lt;/td&gt;&lt;td&gt;3&lt;/td&gt;&lt;td&gt;N&lt;/td&gt;&lt;td&gt; &lt;/td&gt;&lt;td&gt;&lt;/td&gt;&lt;/tr&gt;</v>
      </c>
    </row>
    <row r="215" spans="1:1" x14ac:dyDescent="0.2">
      <c r="A215" s="94" t="str">
        <v xml:space="preserve">  &lt;tr&gt;&lt;td&gt;20303-0300&lt;/td&gt;&lt;td&gt;Removal of concrete&lt;/td&gt;&lt;td&gt;m2&lt;/td&gt;&lt;td&gt;REMOVAL OF CONCRETE&lt;/td&gt;&lt;td&gt;SQYD&lt;/td&gt;&lt;td&gt;0&lt;/td&gt;&lt;td&gt;3&lt;/td&gt;&lt;td&gt;N&lt;/td&gt;&lt;td&gt; &lt;/td&gt;&lt;td&gt;&lt;/td&gt;&lt;/tr&gt;</v>
      </c>
    </row>
    <row r="216" spans="1:1" x14ac:dyDescent="0.2">
      <c r="A216" s="94" t="str">
        <v xml:space="preserve">  &lt;tr&gt;&lt;td&gt;20303-0500&lt;/td&gt;&lt;td&gt;Removal of granite cobbles&lt;/td&gt;&lt;td&gt;m2&lt;/td&gt;&lt;td&gt;REMOVAL OF GRANITE COBBLES&lt;/td&gt;&lt;td&gt;SQYD&lt;/td&gt;&lt;td&gt;0&lt;/td&gt;&lt;td&gt;3&lt;/td&gt;&lt;td&gt;N&lt;/td&gt;&lt;td&gt; &lt;/td&gt;&lt;td&gt;&lt;/td&gt;&lt;/tr&gt;</v>
      </c>
    </row>
    <row r="217" spans="1:1" x14ac:dyDescent="0.2">
      <c r="A217" s="94" t="str">
        <v xml:space="preserve">  &lt;tr&gt;&lt;td&gt;20303-0600&lt;/td&gt;&lt;td&gt;Removal of gutter, brick&lt;/td&gt;&lt;td&gt;m2&lt;/td&gt;&lt;td&gt;REMOVAL OF GUTTER, BRICK&lt;/td&gt;&lt;td&gt;SQYD&lt;/td&gt;&lt;td&gt;0&lt;/td&gt;&lt;td&gt;3&lt;/td&gt;&lt;td&gt;N&lt;/td&gt;&lt;td&gt; &lt;/td&gt;&lt;td&gt;&lt;/td&gt;&lt;/tr&gt;</v>
      </c>
    </row>
    <row r="218" spans="1:1" x14ac:dyDescent="0.2">
      <c r="A218" s="94" t="str">
        <v xml:space="preserve">  &lt;tr&gt;&lt;td&gt;20303-0700&lt;/td&gt;&lt;td&gt;Removal of gutter, concrete&lt;/td&gt;&lt;td&gt;m2&lt;/td&gt;&lt;td&gt;REMOVAL OF GUTTER, CONCRETE&lt;/td&gt;&lt;td&gt;SQYD&lt;/td&gt;&lt;td&gt;0&lt;/td&gt;&lt;td&gt;3&lt;/td&gt;&lt;td&gt;N&lt;/td&gt;&lt;td&gt; &lt;/td&gt;&lt;td&gt;&lt;/td&gt;&lt;/tr&gt;</v>
      </c>
    </row>
    <row r="219" spans="1:1" x14ac:dyDescent="0.2">
      <c r="A219" s="94" t="str">
        <v xml:space="preserve">  &lt;tr&gt;&lt;td&gt;20303-0800&lt;/td&gt;&lt;td&gt;Removal of gutter, stone&lt;/td&gt;&lt;td&gt;m2&lt;/td&gt;&lt;td&gt;REMOVAL OF GUTTER, STONE&lt;/td&gt;&lt;td&gt;SQYD&lt;/td&gt;&lt;td&gt;0&lt;/td&gt;&lt;td&gt;3&lt;/td&gt;&lt;td&gt;N&lt;/td&gt;&lt;td&gt; &lt;/td&gt;&lt;td&gt;&lt;/td&gt;&lt;/tr&gt;</v>
      </c>
    </row>
    <row r="220" spans="1:1" x14ac:dyDescent="0.2">
      <c r="A220" s="94" t="str">
        <v xml:space="preserve">  &lt;tr&gt;&lt;td&gt;20303-0900&lt;/td&gt;&lt;td&gt;Removal of median, brick&lt;/td&gt;&lt;td&gt;m2&lt;/td&gt;&lt;td&gt;REMOVAL OF MEDIAN, BRICK&lt;/td&gt;&lt;td&gt;SQYD&lt;/td&gt;&lt;td&gt;0&lt;/td&gt;&lt;td&gt;3&lt;/td&gt;&lt;td&gt;N&lt;/td&gt;&lt;td&gt; &lt;/td&gt;&lt;td&gt;&lt;/td&gt;&lt;/tr&gt;</v>
      </c>
    </row>
    <row r="221" spans="1:1" x14ac:dyDescent="0.2">
      <c r="A221" s="94" t="str">
        <v xml:space="preserve">  &lt;tr&gt;&lt;td&gt;20303-1000&lt;/td&gt;&lt;td&gt;Removal of median, concrete&lt;/td&gt;&lt;td&gt;m2&lt;/td&gt;&lt;td&gt;REMOVAL OF MEDIAN, CONCRETE&lt;/td&gt;&lt;td&gt;SQYD&lt;/td&gt;&lt;td&gt;0&lt;/td&gt;&lt;td&gt;3&lt;/td&gt;&lt;td&gt;N&lt;/td&gt;&lt;td&gt; &lt;/td&gt;&lt;td&gt;&lt;/td&gt;&lt;/tr&gt;</v>
      </c>
    </row>
    <row r="222" spans="1:1" x14ac:dyDescent="0.2">
      <c r="A222" s="94" t="str">
        <v xml:space="preserve">  &lt;tr&gt;&lt;td&gt;20303-1100&lt;/td&gt;&lt;td&gt;Removal of median, stone&lt;/td&gt;&lt;td&gt;m2&lt;/td&gt;&lt;td&gt;REMOVAL OF MEDIAN, STONE&lt;/td&gt;&lt;td&gt;SQYD&lt;/td&gt;&lt;td&gt;0&lt;/td&gt;&lt;td&gt;3&lt;/td&gt;&lt;td&gt;N&lt;/td&gt;&lt;td&gt; &lt;/td&gt;&lt;td&gt;&lt;/td&gt;&lt;/tr&gt;</v>
      </c>
    </row>
    <row r="223" spans="1:1" x14ac:dyDescent="0.2">
      <c r="A223" s="94" t="str">
        <v xml:space="preserve">  &lt;tr&gt;&lt;td&gt;20303-1200&lt;/td&gt;&lt;td&gt;Removal of paved waterway, asphalt&lt;/td&gt;&lt;td&gt;m2&lt;/td&gt;&lt;td&gt;REMOVAL OF PAVED WATERWAY, ASPHALT&lt;/td&gt;&lt;td&gt;SQYD&lt;/td&gt;&lt;td&gt;0&lt;/td&gt;&lt;td&gt;3&lt;/td&gt;&lt;td&gt;N&lt;/td&gt;&lt;td&gt; &lt;/td&gt;&lt;td&gt;&lt;/td&gt;&lt;/tr&gt;</v>
      </c>
    </row>
    <row r="224" spans="1:1" x14ac:dyDescent="0.2">
      <c r="A224" s="94" t="str">
        <v xml:space="preserve">  &lt;tr&gt;&lt;td&gt;20303-1300&lt;/td&gt;&lt;td&gt;Removal of paved waterway, brick&lt;/td&gt;&lt;td&gt;m2&lt;/td&gt;&lt;td&gt;REMOVAL OF PAVED WATERWAY, BRICK&lt;/td&gt;&lt;td&gt;SQYD&lt;/td&gt;&lt;td&gt;0&lt;/td&gt;&lt;td&gt;3&lt;/td&gt;&lt;td&gt;N&lt;/td&gt;&lt;td&gt; &lt;/td&gt;&lt;td&gt;&lt;/td&gt;&lt;/tr&gt;</v>
      </c>
    </row>
    <row r="225" spans="1:1" x14ac:dyDescent="0.2">
      <c r="A225" s="94" t="str">
        <v xml:space="preserve">  &lt;tr&gt;&lt;td&gt;20303-1400&lt;/td&gt;&lt;td&gt;Removal of paved waterway, concrete&lt;/td&gt;&lt;td&gt;m2&lt;/td&gt;&lt;td&gt;REMOVAL OF PAVED WATERWAY, CONCRETE&lt;/td&gt;&lt;td&gt;SQYD&lt;/td&gt;&lt;td&gt;0&lt;/td&gt;&lt;td&gt;3&lt;/td&gt;&lt;td&gt;N&lt;/td&gt;&lt;td&gt; &lt;/td&gt;&lt;td&gt;&lt;/td&gt;&lt;/tr&gt;</v>
      </c>
    </row>
    <row r="226" spans="1:1" x14ac:dyDescent="0.2">
      <c r="A226" s="94" t="str">
        <v xml:space="preserve">  &lt;tr&gt;&lt;td&gt;20303-1500&lt;/td&gt;&lt;td&gt;Removal of paved waterway, stone&lt;/td&gt;&lt;td&gt;m2&lt;/td&gt;&lt;td&gt;REMOVAL OF PAVED WATERWAY, STONE&lt;/td&gt;&lt;td&gt;SQYD&lt;/td&gt;&lt;td&gt;0&lt;/td&gt;&lt;td&gt;3&lt;/td&gt;&lt;td&gt;N&lt;/td&gt;&lt;td&gt; &lt;/td&gt;&lt;td&gt;&lt;/td&gt;&lt;/tr&gt;</v>
      </c>
    </row>
    <row r="227" spans="1:1" x14ac:dyDescent="0.2">
      <c r="A227" s="94" t="str">
        <v xml:space="preserve">  &lt;tr&gt;&lt;td&gt;20303-1600&lt;/td&gt;&lt;td&gt;Removal of pavement, asphalt&lt;/td&gt;&lt;td&gt;m2&lt;/td&gt;&lt;td&gt;REMOVAL OF PAVEMENT, ASPHALT&lt;/td&gt;&lt;td&gt;SQYD&lt;/td&gt;&lt;td&gt;0&lt;/td&gt;&lt;td&gt;3&lt;/td&gt;&lt;td&gt;N&lt;/td&gt;&lt;td&gt; &lt;/td&gt;&lt;td&gt;&lt;/td&gt;&lt;/tr&gt;</v>
      </c>
    </row>
    <row r="228" spans="1:1" x14ac:dyDescent="0.2">
      <c r="A228" s="94" t="str">
        <v xml:space="preserve">  &lt;tr&gt;&lt;td&gt;20303-1700&lt;/td&gt;&lt;td&gt;Removal of pavement, asphalt, 25mm depth&lt;/td&gt;&lt;td&gt;m2&lt;/td&gt;&lt;td&gt;REMOVAL OF PAVEMENT, ASPHALT, 1-INCH DEPTH&lt;/td&gt;&lt;td&gt;SQYD&lt;/td&gt;&lt;td&gt;0&lt;/td&gt;&lt;td&gt;3&lt;/td&gt;&lt;td&gt;N&lt;/td&gt;&lt;td&gt; &lt;/td&gt;&lt;td&gt;&lt;/td&gt;&lt;/tr&gt;</v>
      </c>
    </row>
    <row r="229" spans="1:1" x14ac:dyDescent="0.2">
      <c r="A229" s="94" t="str">
        <v xml:space="preserve">  &lt;tr&gt;&lt;td&gt;20303-1800&lt;/td&gt;&lt;td&gt;Removal of pavement, asphalt, 50mm depth&lt;/td&gt;&lt;td&gt;m2&lt;/td&gt;&lt;td&gt;REMOVAL OF PAVEMENT, ASPHALT, 2-INCH DEPTH&lt;/td&gt;&lt;td&gt;SQYD&lt;/td&gt;&lt;td&gt;0&lt;/td&gt;&lt;td&gt;3&lt;/td&gt;&lt;td&gt;N&lt;/td&gt;&lt;td&gt; &lt;/td&gt;&lt;td&gt;&lt;/td&gt;&lt;/tr&gt;</v>
      </c>
    </row>
    <row r="230" spans="1:1" x14ac:dyDescent="0.2">
      <c r="A230" s="94" t="str">
        <v xml:space="preserve">  &lt;tr&gt;&lt;td&gt;20303-1900&lt;/td&gt;&lt;td&gt;Removal of pavement, asphalt, 75mm depth&lt;/td&gt;&lt;td&gt;m2&lt;/td&gt;&lt;td&gt;REMOVAL OF PAVEMENT, ASPHALT, 3-INCH DEPTH&lt;/td&gt;&lt;td&gt;SQYD&lt;/td&gt;&lt;td&gt;0&lt;/td&gt;&lt;td&gt;3&lt;/td&gt;&lt;td&gt;N&lt;/td&gt;&lt;td&gt; &lt;/td&gt;&lt;td&gt;&lt;/td&gt;&lt;/tr&gt;</v>
      </c>
    </row>
    <row r="231" spans="1:1" x14ac:dyDescent="0.2">
      <c r="A231" s="94" t="str">
        <v xml:space="preserve">  &lt;tr&gt;&lt;td&gt;20303-2000&lt;/td&gt;&lt;td&gt;Removal of pavement, asphalt, 100mm depth&lt;/td&gt;&lt;td&gt;m2&lt;/td&gt;&lt;td&gt;REMOVAL OF PAVEMENT, ASPHALT, 4-INCH DEPTH&lt;/td&gt;&lt;td&gt;SQYD&lt;/td&gt;&lt;td&gt;0&lt;/td&gt;&lt;td&gt;3&lt;/td&gt;&lt;td&gt;N&lt;/td&gt;&lt;td&gt; &lt;/td&gt;&lt;td&gt;&lt;/td&gt;&lt;/tr&gt;</v>
      </c>
    </row>
    <row r="232" spans="1:1" x14ac:dyDescent="0.2">
      <c r="A232" s="94" t="str">
        <v xml:space="preserve">  &lt;tr&gt;&lt;td&gt;20303-2100&lt;/td&gt;&lt;td&gt;Removal of pavement, asphalt, 125mm depth&lt;/td&gt;&lt;td&gt;m2&lt;/td&gt;&lt;td&gt;REMOVAL OF PAVEMENT, ASPHALT, 5-INCH DEPTH&lt;/td&gt;&lt;td&gt;SQYD&lt;/td&gt;&lt;td&gt;0&lt;/td&gt;&lt;td&gt;3&lt;/td&gt;&lt;td&gt;N&lt;/td&gt;&lt;td&gt; &lt;/td&gt;&lt;td&gt;&lt;/td&gt;&lt;/tr&gt;</v>
      </c>
    </row>
    <row r="233" spans="1:1" x14ac:dyDescent="0.2">
      <c r="A233" s="94" t="str">
        <v xml:space="preserve">  &lt;tr&gt;&lt;td&gt;20303-2200&lt;/td&gt;&lt;td&gt;Removal of pavement, asphalt, 150mm depth&lt;/td&gt;&lt;td&gt;m2&lt;/td&gt;&lt;td&gt;REMOVAL OF PAVEMENT, ASPHALT, 6-INCH DEPTH&lt;/td&gt;&lt;td&gt;SQYD&lt;/td&gt;&lt;td&gt;0&lt;/td&gt;&lt;td&gt;3&lt;/td&gt;&lt;td&gt;N&lt;/td&gt;&lt;td&gt; &lt;/td&gt;&lt;td&gt;&lt;/td&gt;&lt;/tr&gt;</v>
      </c>
    </row>
    <row r="234" spans="1:1" x14ac:dyDescent="0.2">
      <c r="A234" s="94" t="str">
        <v xml:space="preserve">  &lt;tr&gt;&lt;td&gt;20303-2300&lt;/td&gt;&lt;td&gt;Removal of pavement, concrete&lt;/td&gt;&lt;td&gt;m2&lt;/td&gt;&lt;td&gt;REMOVAL OF PAVEMENT, CONCRETE&lt;/td&gt;&lt;td&gt;SQYD&lt;/td&gt;&lt;td&gt;0&lt;/td&gt;&lt;td&gt;3&lt;/td&gt;&lt;td&gt;N&lt;/td&gt;&lt;td&gt; &lt;/td&gt;&lt;td&gt;&lt;/td&gt;&lt;/tr&gt;</v>
      </c>
    </row>
    <row r="235" spans="1:1" x14ac:dyDescent="0.2">
      <c r="A235" s="94" t="str">
        <v xml:space="preserve">  &lt;tr&gt;&lt;td&gt;20303-2700&lt;/td&gt;&lt;td&gt;Removal of pavement, concrete, 100mm depth&lt;/td&gt;&lt;td&gt;m2&lt;/td&gt;&lt;td&gt;REMOVAL OF PAVEMENT, CONCRETE, 4-INCH DEPTH&lt;/td&gt;&lt;td&gt;SQYD&lt;/td&gt;&lt;td&gt;0&lt;/td&gt;&lt;td&gt;3&lt;/td&gt;&lt;td&gt;N&lt;/td&gt;&lt;td&gt; &lt;/td&gt;&lt;td&gt;&lt;/td&gt;&lt;/tr&gt;</v>
      </c>
    </row>
    <row r="236" spans="1:1" x14ac:dyDescent="0.2">
      <c r="A236" s="94" t="str">
        <v xml:space="preserve">  &lt;tr&gt;&lt;td&gt;20303-2800&lt;/td&gt;&lt;td&gt;Removal of pavement, concrete, 125mm depth&lt;/td&gt;&lt;td&gt;m2&lt;/td&gt;&lt;td&gt;REMOVAL OF PAVEMENT, CONCRETE, 5-INCH DEPTH&lt;/td&gt;&lt;td&gt;SQYD&lt;/td&gt;&lt;td&gt;0&lt;/td&gt;&lt;td&gt;3&lt;/td&gt;&lt;td&gt;N&lt;/td&gt;&lt;td&gt; &lt;/td&gt;&lt;td&gt;&lt;/td&gt;&lt;/tr&gt;</v>
      </c>
    </row>
    <row r="237" spans="1:1" x14ac:dyDescent="0.2">
      <c r="A237" s="94" t="str">
        <v xml:space="preserve">  &lt;tr&gt;&lt;td&gt;20303-2900&lt;/td&gt;&lt;td&gt;Removal of pavement, concrete, 150mm depth&lt;/td&gt;&lt;td&gt;m2&lt;/td&gt;&lt;td&gt;REMOVAL OF PAVEMENT, CONCRETE, 6-INCH DEPTH&lt;/td&gt;&lt;td&gt;SQYD&lt;/td&gt;&lt;td&gt;0&lt;/td&gt;&lt;td&gt;3&lt;/td&gt;&lt;td&gt;N&lt;/td&gt;&lt;td&gt; &lt;/td&gt;&lt;td&gt;&lt;/td&gt;&lt;/tr&gt;</v>
      </c>
    </row>
    <row r="238" spans="1:1" x14ac:dyDescent="0.2">
      <c r="A238" s="94" t="str">
        <v xml:space="preserve">  &lt;tr&gt;&lt;td&gt;20303-2910&lt;/td&gt;&lt;td&gt;Removal of pavement, concrete, 200mm depth&lt;/td&gt;&lt;td&gt;m2&lt;/td&gt;&lt;td&gt;REMOVAL OF PAVEMENT, CONCRETE, 8-INCH DEPTH&lt;/td&gt;&lt;td&gt;SQYD&lt;/td&gt;&lt;td&gt;0&lt;/td&gt;&lt;td&gt;3&lt;/td&gt;&lt;td&gt;N&lt;/td&gt;&lt;td&gt; &lt;/td&gt;&lt;td&gt;&lt;/td&gt;&lt;/tr&gt;</v>
      </c>
    </row>
    <row r="239" spans="1:1" x14ac:dyDescent="0.2">
      <c r="A239" s="94" t="str">
        <v xml:space="preserve">  &lt;tr&gt;&lt;td&gt;20303-2920&lt;/td&gt;&lt;td&gt;Removal of pavement, concrete, 225mm depth&lt;/td&gt;&lt;td&gt;m2&lt;/td&gt;&lt;td&gt;REMOVAL OF PAVEMENT, CONCRETE, 9-INCH DEPTH&lt;/td&gt;&lt;td&gt;SQYD&lt;/td&gt;&lt;td&gt;0&lt;/td&gt;&lt;td&gt;3&lt;/td&gt;&lt;td&gt;N&lt;/td&gt;&lt;td&gt; &lt;/td&gt;&lt;td&gt;&lt;/td&gt;&lt;/tr&gt;</v>
      </c>
    </row>
    <row r="240" spans="1:1" x14ac:dyDescent="0.2">
      <c r="A240" s="94" t="str">
        <v xml:space="preserve">  &lt;tr&gt;&lt;td&gt;20303-3000&lt;/td&gt;&lt;td&gt;Removal of sidewalk, asphalt&lt;/td&gt;&lt;td&gt;m2&lt;/td&gt;&lt;td&gt;REMOVAL OF SIDEWALK, ASPHALT&lt;/td&gt;&lt;td&gt;SQYD&lt;/td&gt;&lt;td&gt;0&lt;/td&gt;&lt;td&gt;3&lt;/td&gt;&lt;td&gt;N&lt;/td&gt;&lt;td&gt; &lt;/td&gt;&lt;td&gt;&lt;/td&gt;&lt;/tr&gt;</v>
      </c>
    </row>
    <row r="241" spans="1:1" x14ac:dyDescent="0.2">
      <c r="A241" s="94" t="str">
        <v xml:space="preserve">  &lt;tr&gt;&lt;td&gt;20303-3100&lt;/td&gt;&lt;td&gt;Removal of sidewalk, brick&lt;/td&gt;&lt;td&gt;m2&lt;/td&gt;&lt;td&gt;REMOVAL OF SIDEWALK, BRICK&lt;/td&gt;&lt;td&gt;SQYD&lt;/td&gt;&lt;td&gt;0&lt;/td&gt;&lt;td&gt;3&lt;/td&gt;&lt;td&gt;N&lt;/td&gt;&lt;td&gt; &lt;/td&gt;&lt;td&gt;&lt;/td&gt;&lt;/tr&gt;</v>
      </c>
    </row>
    <row r="242" spans="1:1" x14ac:dyDescent="0.2">
      <c r="A242" s="94" t="str">
        <v xml:space="preserve">  &lt;tr&gt;&lt;td&gt;20303-3200&lt;/td&gt;&lt;td&gt;Removal of sidewalk, concrete&lt;/td&gt;&lt;td&gt;m2&lt;/td&gt;&lt;td&gt;REMOVAL OF SIDEWALK, CONCRETE&lt;/td&gt;&lt;td&gt;SQYD&lt;/td&gt;&lt;td&gt;0&lt;/td&gt;&lt;td&gt;3&lt;/td&gt;&lt;td&gt;N&lt;/td&gt;&lt;td&gt; &lt;/td&gt;&lt;td&gt;&lt;/td&gt;&lt;/tr&gt;</v>
      </c>
    </row>
    <row r="243" spans="1:1" x14ac:dyDescent="0.2">
      <c r="A243" s="94" t="str">
        <v xml:space="preserve">  &lt;tr&gt;&lt;td&gt;20303-3300&lt;/td&gt;&lt;td&gt;Removal of sidewalk, stone&lt;/td&gt;&lt;td&gt;m2&lt;/td&gt;&lt;td&gt;REMOVAL OF SIDEWALK, STONE&lt;/td&gt;&lt;td&gt;SQYD&lt;/td&gt;&lt;td&gt;0&lt;/td&gt;&lt;td&gt;3&lt;/td&gt;&lt;td&gt;N&lt;/td&gt;&lt;td&gt; &lt;/td&gt;&lt;td&gt;&lt;/td&gt;&lt;/tr&gt;</v>
      </c>
    </row>
    <row r="244" spans="1:1" x14ac:dyDescent="0.2">
      <c r="A244" s="94" t="str">
        <v xml:space="preserve">  &lt;tr&gt;&lt;td&gt;20303-3500&lt;/td&gt;&lt;td&gt;Removal of stone masonry&lt;/td&gt;&lt;td&gt;m2&lt;/td&gt;&lt;td&gt;REMOVAL OF STONE MASONRY&lt;/td&gt;&lt;td&gt;SQYD&lt;/td&gt;&lt;td&gt;0&lt;/td&gt;&lt;td&gt;3&lt;/td&gt;&lt;td&gt;N&lt;/td&gt;&lt;td&gt; &lt;/td&gt;&lt;td&gt;&lt;/td&gt;&lt;/tr&gt;</v>
      </c>
    </row>
    <row r="245" spans="1:1" x14ac:dyDescent="0.2">
      <c r="A245" s="94" t="str">
        <v xml:space="preserve">  &lt;tr&gt;&lt;td&gt;20303-3600&lt;/td&gt;&lt;td&gt;Removal of wall&lt;/td&gt;&lt;td&gt;m2&lt;/td&gt;&lt;td&gt;REMOVAL OF WALL&lt;/td&gt;&lt;td&gt;SQYD&lt;/td&gt;&lt;td&gt;0&lt;/td&gt;&lt;td&gt;3&lt;/td&gt;&lt;td&gt;N&lt;/td&gt;&lt;td&gt; &lt;/td&gt;&lt;td&gt;&lt;/td&gt;&lt;/tr&gt;</v>
      </c>
    </row>
    <row r="246" spans="1:1" x14ac:dyDescent="0.2">
      <c r="A246" s="94" t="str">
        <v xml:space="preserve">  &lt;tr&gt;&lt;td&gt;20303-3700&lt;/td&gt;&lt;td&gt;Removal of pavement markings&lt;/td&gt;&lt;td&gt;m2&lt;/td&gt;&lt;td&gt;REMOVAL OF PAVEMENT MARKINGS&lt;/td&gt;&lt;td&gt;SQYD&lt;/td&gt;&lt;td&gt;0&lt;/td&gt;&lt;td&gt;3&lt;/td&gt;&lt;td&gt;N&lt;/td&gt;&lt;td&gt; &lt;/td&gt;&lt;td&gt;&lt;/td&gt;&lt;/tr&gt;</v>
      </c>
    </row>
    <row r="247" spans="1:1" x14ac:dyDescent="0.2">
      <c r="A247" s="94" t="str">
        <v xml:space="preserve">  &lt;tr&gt;&lt;td&gt;20304-1000&lt;/td&gt;&lt;td&gt;Removal of structures and obstructions&lt;/td&gt;&lt;td&gt;LPSM&lt;/td&gt;&lt;td&gt;REMOVAL OF STRUCTURES AND OBSTRUCTIONS&lt;/td&gt;&lt;td&gt;LPSM&lt;/td&gt;&lt;td&gt;0&lt;/td&gt;&lt;td&gt;3&lt;/td&gt;&lt;td&gt;N&lt;/td&gt;&lt;td&gt; &lt;/td&gt;&lt;td&gt;&lt;/td&gt;&lt;/tr&gt;</v>
      </c>
    </row>
    <row r="248" spans="1:1" x14ac:dyDescent="0.2">
      <c r="A248" s="94" t="str">
        <v xml:space="preserve">  &lt;tr&gt;&lt;td&gt;20304-2000&lt;/td&gt;&lt;td&gt;Removal of bridge&lt;/td&gt;&lt;td&gt;LPSM&lt;/td&gt;&lt;td&gt;REMOVAL OF BRIDGE&lt;/td&gt;&lt;td&gt;LPSM&lt;/td&gt;&lt;td&gt;0&lt;/td&gt;&lt;td&gt;3&lt;/td&gt;&lt;td&gt;N&lt;/td&gt;&lt;td&gt; &lt;/td&gt;&lt;td&gt;&lt;/td&gt;&lt;/tr&gt;</v>
      </c>
    </row>
    <row r="249" spans="1:1" x14ac:dyDescent="0.2">
      <c r="A249" s="94" t="str">
        <v xml:space="preserve">  &lt;tr&gt;&lt;td&gt;20304-3000&lt;/td&gt;&lt;td&gt;Removal of bridge deck&lt;/td&gt;&lt;td&gt;LPSM&lt;/td&gt;&lt;td&gt;REMOVAL OF BRIDGE DECK&lt;/td&gt;&lt;td&gt;LPSM&lt;/td&gt;&lt;td&gt;0&lt;/td&gt;&lt;td&gt;3&lt;/td&gt;&lt;td&gt;N&lt;/td&gt;&lt;td&gt; &lt;/td&gt;&lt;td&gt;&lt;/td&gt;&lt;/tr&gt;</v>
      </c>
    </row>
    <row r="250" spans="1:1" x14ac:dyDescent="0.2">
      <c r="A250" s="94" t="str">
        <v xml:space="preserve">  &lt;tr&gt;&lt;td&gt;20304-4000&lt;/td&gt;&lt;td&gt;Removal of bridge superstructure&lt;/td&gt;&lt;td&gt;LPSM&lt;/td&gt;&lt;td&gt;REMOVAL OF BRIDGE SUPERSTRUCTURE&lt;/td&gt;&lt;td&gt;LPSM&lt;/td&gt;&lt;td&gt;0&lt;/td&gt;&lt;td&gt;3&lt;/td&gt;&lt;td&gt;N&lt;/td&gt;&lt;td&gt; &lt;/td&gt;&lt;td&gt;&lt;/td&gt;&lt;/tr&gt;</v>
      </c>
    </row>
    <row r="251" spans="1:1" x14ac:dyDescent="0.2">
      <c r="A251" s="94" t="str">
        <v xml:space="preserve">  &lt;tr&gt;&lt;td&gt;20304-5000&lt;/td&gt;&lt;td&gt;Removal of building&lt;/td&gt;&lt;td&gt;LPSM&lt;/td&gt;&lt;td&gt;REMOVAL OF BUILDING&lt;/td&gt;&lt;td&gt;LPSM&lt;/td&gt;&lt;td&gt;0&lt;/td&gt;&lt;td&gt;3&lt;/td&gt;&lt;td&gt;N&lt;/td&gt;&lt;td&gt; &lt;/td&gt;&lt;td&gt;&lt;/td&gt;&lt;/tr&gt;</v>
      </c>
    </row>
    <row r="252" spans="1:1" x14ac:dyDescent="0.2">
      <c r="A252" s="94" t="str">
        <v xml:space="preserve">  &lt;tr&gt;&lt;td&gt;20304-7000&lt;/td&gt;&lt;td&gt;Removal of utility conduits&lt;/td&gt;&lt;td&gt;LPSM&lt;/td&gt;&lt;td&gt;REMOVAL OF UTILITY CONDUITS&lt;/td&gt;&lt;td&gt;LPSM&lt;/td&gt;&lt;td&gt;0&lt;/td&gt;&lt;td&gt;3&lt;/td&gt;&lt;td&gt;N&lt;/td&gt;&lt;td&gt; &lt;/td&gt;&lt;td&gt;&lt;/td&gt;&lt;/tr&gt;</v>
      </c>
    </row>
    <row r="253" spans="1:1" x14ac:dyDescent="0.2">
      <c r="A253" s="94" t="str">
        <v xml:space="preserve">  &lt;tr&gt;&lt;td&gt;20304-7500&lt;/td&gt;&lt;td&gt;Removal of siphon system&lt;/td&gt;&lt;td&gt;LPSM&lt;/td&gt;&lt;td&gt;REMOVAL OF SIPHON SYSTEM&lt;/td&gt;&lt;td&gt;LPSM&lt;/td&gt;&lt;td&gt;0&lt;/td&gt;&lt;td&gt;3&lt;/td&gt;&lt;td&gt;N&lt;/td&gt;&lt;td&gt;6/14/2016&lt;/td&gt;&lt;td&gt;&lt;/td&gt;&lt;/tr&gt;</v>
      </c>
    </row>
    <row r="254" spans="1:1" x14ac:dyDescent="0.2">
      <c r="A254" s="94" t="str">
        <v xml:space="preserve">  &lt;tr&gt;&lt;td&gt;20304-8000&lt;/td&gt;&lt;td&gt;Removal of wingwall concrete&lt;/td&gt;&lt;td&gt;LPSM&lt;/td&gt;&lt;td&gt;REMOVAL OF WINGWALL CONCRETE&lt;/td&gt;&lt;td&gt;LPSM&lt;/td&gt;&lt;td&gt;0&lt;/td&gt;&lt;td&gt;3&lt;/td&gt;&lt;td&gt;N&lt;/td&gt;&lt;td&gt; &lt;/td&gt;&lt;td&gt;&lt;/td&gt;&lt;/tr&gt;</v>
      </c>
    </row>
    <row r="255" spans="1:1" x14ac:dyDescent="0.2">
      <c r="A255" s="94" t="str">
        <v xml:space="preserve">  &lt;tr&gt;&lt;td&gt;20304-9000&lt;/td&gt;&lt;td&gt;Removal of stream debris&lt;/td&gt;&lt;td&gt;LPSM&lt;/td&gt;&lt;td&gt;REMOVAL OF STREAM DEBRIS&lt;/td&gt;&lt;td&gt;LPSM&lt;/td&gt;&lt;td&gt;0&lt;/td&gt;&lt;td&gt;3&lt;/td&gt;&lt;td&gt;N&lt;/td&gt;&lt;td&gt; &lt;/td&gt;&lt;td&gt;&lt;/td&gt;&lt;/tr&gt;</v>
      </c>
    </row>
    <row r="256" spans="1:1" x14ac:dyDescent="0.2">
      <c r="A256" s="94" t="str">
        <v xml:space="preserve">  &lt;tr&gt;&lt;td&gt;20305-1000&lt;/td&gt;&lt;td&gt;Removal of concrete&lt;/td&gt;&lt;td&gt;m3&lt;/td&gt;&lt;td&gt;REMOVAL OF CONCRETE&lt;/td&gt;&lt;td&gt;CUYD&lt;/td&gt;&lt;td&gt;0&lt;/td&gt;&lt;td&gt;3&lt;/td&gt;&lt;td&gt;N&lt;/td&gt;&lt;td&gt; &lt;/td&gt;&lt;td&gt;&lt;/td&gt;&lt;/tr&gt;</v>
      </c>
    </row>
    <row r="257" spans="1:1" x14ac:dyDescent="0.2">
      <c r="A257" s="94" t="str">
        <v xml:space="preserve">  &lt;tr&gt;&lt;td&gt;20305-1600&lt;/td&gt;&lt;td&gt;Removal of pavement, asphalt&lt;/td&gt;&lt;td&gt;m3&lt;/td&gt;&lt;td&gt;REMOVAL OF PAVEMENT, ASPHALT&lt;/td&gt;&lt;td&gt;CUYD&lt;/td&gt;&lt;td&gt;0&lt;/td&gt;&lt;td&gt;3&lt;/td&gt;&lt;td&gt;N&lt;/td&gt;&lt;td&gt;1/23/2023&lt;/td&gt;&lt;td&gt;&lt;/td&gt;&lt;/tr&gt;</v>
      </c>
    </row>
    <row r="258" spans="1:1" x14ac:dyDescent="0.2">
      <c r="A258" s="94" t="str">
        <v xml:space="preserve">  &lt;tr&gt;&lt;td&gt;20305-2000&lt;/td&gt;&lt;td&gt;Removal of stone masonry&lt;/td&gt;&lt;td&gt;m3&lt;/td&gt;&lt;td&gt;REMOVAL OF STONE MASONRY&lt;/td&gt;&lt;td&gt;CUYD&lt;/td&gt;&lt;td&gt;0&lt;/td&gt;&lt;td&gt;3&lt;/td&gt;&lt;td&gt;N&lt;/td&gt;&lt;td&gt; &lt;/td&gt;&lt;td&gt;&lt;/td&gt;&lt;/tr&gt;</v>
      </c>
    </row>
    <row r="259" spans="1:1" x14ac:dyDescent="0.2">
      <c r="A259" s="94" t="str">
        <v xml:space="preserve">  &lt;tr&gt;&lt;td&gt;20305-3000&lt;/td&gt;&lt;td&gt;Removal of boulder&lt;/td&gt;&lt;td&gt;m3&lt;/td&gt;&lt;td&gt;REMOVAL OF BOULDER&lt;/td&gt;&lt;td&gt;CUYD&lt;/td&gt;&lt;td&gt;0&lt;/td&gt;&lt;td&gt;3&lt;/td&gt;&lt;td&gt;N&lt;/td&gt;&lt;td&gt; &lt;/td&gt;&lt;td&gt;&lt;/td&gt;&lt;/tr&gt;</v>
      </c>
    </row>
    <row r="260" spans="1:1" x14ac:dyDescent="0.2">
      <c r="A260" s="94" t="str">
        <v xml:space="preserve">  &lt;tr&gt;&lt;td&gt;20306-0100&lt;/td&gt;&lt;td&gt;Removal of structures and obstructions&lt;/td&gt;&lt;td&gt;km&lt;/td&gt;&lt;td&gt;REMOVAL OF STRUCTURES AND OBSTRUCTIONS&lt;/td&gt;&lt;td&gt;MILE&lt;/td&gt;&lt;td&gt;3&lt;/td&gt;&lt;td&gt;3&lt;/td&gt;&lt;td&gt;N&lt;/td&gt;&lt;td&gt; &lt;/td&gt;&lt;td&gt;&lt;/td&gt;&lt;/tr&gt;</v>
      </c>
    </row>
    <row r="261" spans="1:1" x14ac:dyDescent="0.2">
      <c r="A261" s="94" t="str">
        <v xml:space="preserve">  &lt;tr&gt;&lt;td&gt;20310-1000&lt;/td&gt;&lt;td&gt;Plug, existing pipe&lt;/td&gt;&lt;td&gt;Each&lt;/td&gt;&lt;td&gt;PLUG, EXISTING PIPE&lt;/td&gt;&lt;td&gt;EACH&lt;/td&gt;&lt;td&gt;0&lt;/td&gt;&lt;td&gt;3&lt;/td&gt;&lt;td&gt;N&lt;/td&gt;&lt;td&gt; &lt;/td&gt;&lt;td&gt;&lt;/td&gt;&lt;/tr&gt;</v>
      </c>
    </row>
    <row r="262" spans="1:1" x14ac:dyDescent="0.2">
      <c r="A262" s="94" t="str">
        <v xml:space="preserve">  &lt;tr&gt;&lt;td&gt;20315-0000&lt;/td&gt;&lt;td&gt;Sawcutting pavement&lt;/td&gt;&lt;td&gt;m&lt;/td&gt;&lt;td&gt;SAWCUTTING PAVEMENT&lt;/td&gt;&lt;td&gt;LNFT&lt;/td&gt;&lt;td&gt;0&lt;/td&gt;&lt;td&gt;3&lt;/td&gt;&lt;td&gt;N&lt;/td&gt;&lt;td&gt; &lt;/td&gt;&lt;td&gt;&lt;/td&gt;&lt;/tr&gt;</v>
      </c>
    </row>
    <row r="263" spans="1:1" x14ac:dyDescent="0.2">
      <c r="A263" s="94" t="str">
        <v xml:space="preserve">  &lt;tr&gt;&lt;td&gt;20401-0000&lt;/td&gt;&lt;td&gt;Roadway excavation&lt;/td&gt;&lt;td&gt;m3&lt;/td&gt;&lt;td&gt;ROADWAY EXCAVATION&lt;/td&gt;&lt;td&gt;CUYD&lt;/td&gt;&lt;td&gt;0&lt;/td&gt;&lt;td&gt;3&lt;/td&gt;&lt;td&gt;N&lt;/td&gt;&lt;td&gt; &lt;/td&gt;&lt;td&gt;&lt;/td&gt;&lt;/tr&gt;</v>
      </c>
    </row>
    <row r="264" spans="1:1" x14ac:dyDescent="0.2">
      <c r="A264" s="94" t="str">
        <v xml:space="preserve">  &lt;tr&gt;&lt;td&gt;20402-0000&lt;/td&gt;&lt;td&gt;Subexcavation&lt;/td&gt;&lt;td&gt;m3&lt;/td&gt;&lt;td&gt;SUBEXCAVATION&lt;/td&gt;&lt;td&gt;CUYD&lt;/td&gt;&lt;td&gt;0&lt;/td&gt;&lt;td&gt;3&lt;/td&gt;&lt;td&gt;N&lt;/td&gt;&lt;td&gt; &lt;/td&gt;&lt;td&gt;&lt;/td&gt;&lt;/tr&gt;</v>
      </c>
    </row>
    <row r="265" spans="1:1" x14ac:dyDescent="0.2">
      <c r="A265" s="94" t="str">
        <v xml:space="preserve">  &lt;tr&gt;&lt;td&gt;20403-0000&lt;/td&gt;&lt;td&gt;Unclassified borrow&lt;/td&gt;&lt;td&gt;m3&lt;/td&gt;&lt;td&gt;UNCLASSIFIED BORROW&lt;/td&gt;&lt;td&gt;CUYD&lt;/td&gt;&lt;td&gt;0&lt;/td&gt;&lt;td&gt;3&lt;/td&gt;&lt;td&gt;N&lt;/td&gt;&lt;td&gt; &lt;/td&gt;&lt;td&gt;&lt;/td&gt;&lt;/tr&gt;</v>
      </c>
    </row>
    <row r="266" spans="1:1" x14ac:dyDescent="0.2">
      <c r="A266" s="94" t="str">
        <v xml:space="preserve">  &lt;tr&gt;&lt;td&gt;20404-0000&lt;/td&gt;&lt;td&gt;Unclassified borrow&lt;/td&gt;&lt;td&gt;t&lt;/td&gt;&lt;td&gt;UNCLASSIFIED BORROW&lt;/td&gt;&lt;td&gt;TON&lt;/td&gt;&lt;td&gt;0&lt;/td&gt;&lt;td&gt;3&lt;/td&gt;&lt;td&gt;N&lt;/td&gt;&lt;td&gt; &lt;/td&gt;&lt;td&gt;&lt;/td&gt;&lt;/tr&gt;</v>
      </c>
    </row>
    <row r="267" spans="1:1" x14ac:dyDescent="0.2">
      <c r="A267" s="94" t="str">
        <v xml:space="preserve">  &lt;tr&gt;&lt;td&gt;20405-3000&lt;/td&gt;&lt;td&gt;Subexcavation, 450mm depth&lt;/td&gt;&lt;td&gt;m2&lt;/td&gt;&lt;td&gt;SUBEXCAVATION, 18-INCH DEPTH&lt;/td&gt;&lt;td&gt;SQYD&lt;/td&gt;&lt;td&gt;0&lt;/td&gt;&lt;td&gt;3&lt;/td&gt;&lt;td&gt;N&lt;/td&gt;&lt;td&gt; &lt;/td&gt;&lt;td&gt;&lt;/td&gt;&lt;/tr&gt;</v>
      </c>
    </row>
    <row r="268" spans="1:1" x14ac:dyDescent="0.2">
      <c r="A268" s="94" t="str">
        <v xml:space="preserve">  &lt;tr&gt;&lt;td&gt;20410-0000&lt;/td&gt;&lt;td&gt;Select borrow&lt;/td&gt;&lt;td&gt;m3&lt;/td&gt;&lt;td&gt;SELECT BORROW&lt;/td&gt;&lt;td&gt;CUYD&lt;/td&gt;&lt;td&gt;0&lt;/td&gt;&lt;td&gt;3&lt;/td&gt;&lt;td&gt;N&lt;/td&gt;&lt;td&gt; &lt;/td&gt;&lt;td&gt;&lt;/td&gt;&lt;/tr&gt;</v>
      </c>
    </row>
    <row r="269" spans="1:1" x14ac:dyDescent="0.2">
      <c r="A269" s="94" t="str">
        <v xml:space="preserve">  &lt;tr&gt;&lt;td&gt;20411-0000&lt;/td&gt;&lt;td&gt;Select borrow&lt;/td&gt;&lt;td&gt;t&lt;/td&gt;&lt;td&gt;SELECT BORROW&lt;/td&gt;&lt;td&gt;TON&lt;/td&gt;&lt;td&gt;0&lt;/td&gt;&lt;td&gt;3&lt;/td&gt;&lt;td&gt;N&lt;/td&gt;&lt;td&gt; &lt;/td&gt;&lt;td&gt;&lt;/td&gt;&lt;/tr&gt;</v>
      </c>
    </row>
    <row r="270" spans="1:1" x14ac:dyDescent="0.2">
      <c r="A270" s="94" t="str">
        <v xml:space="preserve">  &lt;tr&gt;&lt;td&gt;20415-0000&lt;/td&gt;&lt;td&gt;Select topping&lt;/td&gt;&lt;td&gt;m3&lt;/td&gt;&lt;td&gt;SELECT TOPPING&lt;/td&gt;&lt;td&gt;CUYD&lt;/td&gt;&lt;td&gt;0&lt;/td&gt;&lt;td&gt;3&lt;/td&gt;&lt;td&gt;N&lt;/td&gt;&lt;td&gt; &lt;/td&gt;&lt;td&gt;&lt;/td&gt;&lt;/tr&gt;</v>
      </c>
    </row>
    <row r="271" spans="1:1" x14ac:dyDescent="0.2">
      <c r="A271" s="94" t="str">
        <v xml:space="preserve">  &lt;tr&gt;&lt;td&gt;20416-0000&lt;/td&gt;&lt;td&gt;Select topping&lt;/td&gt;&lt;td&gt;t&lt;/td&gt;&lt;td&gt;SELECT TOPPING&lt;/td&gt;&lt;td&gt;TON&lt;/td&gt;&lt;td&gt;0&lt;/td&gt;&lt;td&gt;3&lt;/td&gt;&lt;td&gt;N&lt;/td&gt;&lt;td&gt; &lt;/td&gt;&lt;td&gt;&lt;/td&gt;&lt;/tr&gt;</v>
      </c>
    </row>
    <row r="272" spans="1:1" x14ac:dyDescent="0.2">
      <c r="A272" s="94" t="str">
        <v xml:space="preserve">  &lt;tr&gt;&lt;td&gt;20419-0000&lt;/td&gt;&lt;td&gt;Embankment construction&lt;/td&gt;&lt;td&gt;m2&lt;/td&gt;&lt;td&gt;EMBANKMENT CONSTRUCTION&lt;/td&gt;&lt;td&gt;SQYD&lt;/td&gt;&lt;td&gt;0&lt;/td&gt;&lt;td&gt;3&lt;/td&gt;&lt;td&gt;N&lt;/td&gt;&lt;td&gt; &lt;/td&gt;&lt;td&gt;&lt;/td&gt;&lt;/tr&gt;</v>
      </c>
    </row>
    <row r="273" spans="1:1" x14ac:dyDescent="0.2">
      <c r="A273" s="94" t="str">
        <v xml:space="preserve">  &lt;tr&gt;&lt;td&gt;20419-1000&lt;/td&gt;&lt;td&gt;Embankment construction, surcharge&lt;/td&gt;&lt;td&gt;m2&lt;/td&gt;&lt;td&gt;EMBANKMENT CONSTRUCTION, SURCHARGE&lt;/td&gt;&lt;td&gt;SQYD&lt;/td&gt;&lt;td&gt;0&lt;/td&gt;&lt;td&gt;3&lt;/td&gt;&lt;td&gt;N&lt;/td&gt;&lt;td&gt; &lt;/td&gt;&lt;td&gt;&lt;/td&gt;&lt;/tr&gt;</v>
      </c>
    </row>
    <row r="274" spans="1:1" x14ac:dyDescent="0.2">
      <c r="A274" s="94" t="str">
        <v xml:space="preserve">  &lt;tr&gt;&lt;td&gt;20420-0000&lt;/td&gt;&lt;td&gt;Embankment construction&lt;/td&gt;&lt;td&gt;m3&lt;/td&gt;&lt;td&gt;EMBANKMENT CONSTRUCTION&lt;/td&gt;&lt;td&gt;CUYD&lt;/td&gt;&lt;td&gt;0&lt;/td&gt;&lt;td&gt;3&lt;/td&gt;&lt;td&gt;N&lt;/td&gt;&lt;td&gt; &lt;/td&gt;&lt;td&gt;&lt;/td&gt;&lt;/tr&gt;</v>
      </c>
    </row>
    <row r="275" spans="1:1" x14ac:dyDescent="0.2">
      <c r="A275" s="94" t="str">
        <v xml:space="preserve">  &lt;tr&gt;&lt;td&gt;20421-0000&lt;/td&gt;&lt;td&gt;Rock excavation&lt;/td&gt;&lt;td&gt;m3&lt;/td&gt;&lt;td&gt;ROCK EXCAVATION&lt;/td&gt;&lt;td&gt;CUYD&lt;/td&gt;&lt;td&gt;0&lt;/td&gt;&lt;td&gt;3&lt;/td&gt;&lt;td&gt;N&lt;/td&gt;&lt;td&gt; &lt;/td&gt;&lt;td&gt;&lt;/td&gt;&lt;/tr&gt;</v>
      </c>
    </row>
    <row r="276" spans="1:1" x14ac:dyDescent="0.2">
      <c r="A276" s="94" t="str">
        <v xml:space="preserve">  &lt;tr&gt;&lt;td&gt;20425-1000&lt;/td&gt;&lt;td&gt;Ditch, excavation&lt;/td&gt;&lt;td&gt;m&lt;/td&gt;&lt;td&gt;DITCH, EXCAVATION&lt;/td&gt;&lt;td&gt;LNFT&lt;/td&gt;&lt;td&gt;0&lt;/td&gt;&lt;td&gt;3&lt;/td&gt;&lt;td&gt;N&lt;/td&gt;&lt;td&gt; &lt;/td&gt;&lt;td&gt;&lt;/td&gt;&lt;/tr&gt;</v>
      </c>
    </row>
    <row r="277" spans="1:1" x14ac:dyDescent="0.2">
      <c r="A277" s="94" t="str">
        <v xml:space="preserve">  &lt;tr&gt;&lt;td&gt;20425-2000&lt;/td&gt;&lt;td&gt;Ditch, excavation, furrow ditch&lt;/td&gt;&lt;td&gt;m&lt;/td&gt;&lt;td&gt;DITCH, EXCAVATION, FURROW DITCH&lt;/td&gt;&lt;td&gt;LNFT&lt;/td&gt;&lt;td&gt;0&lt;/td&gt;&lt;td&gt;3&lt;/td&gt;&lt;td&gt;N&lt;/td&gt;&lt;td&gt; &lt;/td&gt;&lt;td&gt;&lt;/td&gt;&lt;/tr&gt;</v>
      </c>
    </row>
    <row r="278" spans="1:1" x14ac:dyDescent="0.2">
      <c r="A278" s="94" t="str">
        <v xml:space="preserve">  &lt;tr&gt;&lt;td&gt;20426-1000&lt;/td&gt;&lt;td&gt;Ditch, excavation&lt;/td&gt;&lt;td&gt;m3&lt;/td&gt;&lt;td&gt;DITCH, EXCAVATION&lt;/td&gt;&lt;td&gt;CUYD&lt;/td&gt;&lt;td&gt;0&lt;/td&gt;&lt;td&gt;3&lt;/td&gt;&lt;td&gt;N&lt;/td&gt;&lt;td&gt; &lt;/td&gt;&lt;td&gt;&lt;/td&gt;&lt;/tr&gt;</v>
      </c>
    </row>
    <row r="279" spans="1:1" x14ac:dyDescent="0.2">
      <c r="A279" s="94" t="str">
        <v xml:space="preserve">  &lt;tr&gt;&lt;td&gt;20426-2000&lt;/td&gt;&lt;td&gt;Ditch, excavation by hand&lt;/td&gt;&lt;td&gt;m3&lt;/td&gt;&lt;td&gt;DITCH, EXCAVATION BY HAND&lt;/td&gt;&lt;td&gt;CUYD&lt;/td&gt;&lt;td&gt;0&lt;/td&gt;&lt;td&gt;3&lt;/td&gt;&lt;td&gt;N&lt;/td&gt;&lt;td&gt; &lt;/td&gt;&lt;td&gt;&lt;/td&gt;&lt;/tr&gt;</v>
      </c>
    </row>
    <row r="280" spans="1:1" x14ac:dyDescent="0.2">
      <c r="A280" s="94" t="str">
        <v xml:space="preserve">  &lt;tr&gt;&lt;td&gt;20430-1000&lt;/td&gt;&lt;td&gt;Shoulder, excavation&lt;/td&gt;&lt;td&gt;m&lt;/td&gt;&lt;td&gt;SHOULDER, EXCAVATION&lt;/td&gt;&lt;td&gt;LNFT&lt;/td&gt;&lt;td&gt;0&lt;/td&gt;&lt;td&gt;3&lt;/td&gt;&lt;td&gt;N&lt;/td&gt;&lt;td&gt; &lt;/td&gt;&lt;td&gt;&lt;/td&gt;&lt;/tr&gt;</v>
      </c>
    </row>
    <row r="281" spans="1:1" x14ac:dyDescent="0.2">
      <c r="A281" s="94" t="str">
        <v xml:space="preserve">  &lt;tr&gt;&lt;td&gt;20431-1000&lt;/td&gt;&lt;td&gt;Shoulder, excavation&lt;/td&gt;&lt;td&gt;m3&lt;/td&gt;&lt;td&gt;SHOULDER, EXCAVATION&lt;/td&gt;&lt;td&gt;CUYD&lt;/td&gt;&lt;td&gt;0&lt;/td&gt;&lt;td&gt;3&lt;/td&gt;&lt;td&gt;N&lt;/td&gt;&lt;td&gt; &lt;/td&gt;&lt;td&gt;&lt;/td&gt;&lt;/tr&gt;</v>
      </c>
    </row>
    <row r="282" spans="1:1" x14ac:dyDescent="0.2">
      <c r="A282" s="94" t="str">
        <v xml:space="preserve">  &lt;tr&gt;&lt;td&gt;20435-1000&lt;/td&gt;&lt;td&gt;Backfill, select granular&lt;/td&gt;&lt;td&gt;m3&lt;/td&gt;&lt;td&gt;BACKFILL, SELECT GRANULAR&lt;/td&gt;&lt;td&gt;CUYD&lt;/td&gt;&lt;td&gt;0&lt;/td&gt;&lt;td&gt;3&lt;/td&gt;&lt;td&gt;N&lt;/td&gt;&lt;td&gt; &lt;/td&gt;&lt;td&gt;&lt;/td&gt;&lt;/tr&gt;</v>
      </c>
    </row>
    <row r="283" spans="1:1" x14ac:dyDescent="0.2">
      <c r="A283" s="94" t="str">
        <v xml:space="preserve">  &lt;tr&gt;&lt;td&gt;20435-2000&lt;/td&gt;&lt;td&gt;Backfill, granular&lt;/td&gt;&lt;td&gt;m3&lt;/td&gt;&lt;td&gt;BACKFILL, GRANULAR&lt;/td&gt;&lt;td&gt;CUYD&lt;/td&gt;&lt;td&gt;0&lt;/td&gt;&lt;td&gt;3&lt;/td&gt;&lt;td&gt;N&lt;/td&gt;&lt;td&gt; &lt;/td&gt;&lt;td&gt;&lt;/td&gt;&lt;/tr&gt;</v>
      </c>
    </row>
    <row r="284" spans="1:1" x14ac:dyDescent="0.2">
      <c r="A284" s="94" t="str">
        <v xml:space="preserve">  &lt;tr&gt;&lt;td&gt;20435-2500&lt;/td&gt;&lt;td&gt;Backfill, permeable&lt;/td&gt;&lt;td&gt;m3&lt;/td&gt;&lt;td&gt;BACKFILL, PERMEABLE&lt;/td&gt;&lt;td&gt;CUYD&lt;/td&gt;&lt;td&gt;0&lt;/td&gt;&lt;td&gt;3&lt;/td&gt;&lt;td&gt;N&lt;/td&gt;&lt;td&gt; &lt;/td&gt;&lt;td&gt;&lt;/td&gt;&lt;/tr&gt;</v>
      </c>
    </row>
    <row r="285" spans="1:1" x14ac:dyDescent="0.2">
      <c r="A285" s="94" t="str">
        <v xml:space="preserve">  &lt;tr&gt;&lt;td&gt;20435-3000&lt;/td&gt;&lt;td&gt;Backfill, curb&lt;/td&gt;&lt;td&gt;m3&lt;/td&gt;&lt;td&gt;BACKFILL, CURB&lt;/td&gt;&lt;td&gt;CUYD&lt;/td&gt;&lt;td&gt;0&lt;/td&gt;&lt;td&gt;3&lt;/td&gt;&lt;td&gt;N&lt;/td&gt;&lt;td&gt; &lt;/td&gt;&lt;td&gt;&lt;/td&gt;&lt;/tr&gt;</v>
      </c>
    </row>
    <row r="286" spans="1:1" x14ac:dyDescent="0.2">
      <c r="A286" s="94" t="str">
        <v xml:space="preserve">  &lt;tr&gt;&lt;td&gt;20436-2000&lt;/td&gt;&lt;td&gt;Backfill, granular&lt;/td&gt;&lt;td&gt;t&lt;/td&gt;&lt;td&gt;BACKFILL, GRANULAR&lt;/td&gt;&lt;td&gt;TON&lt;/td&gt;&lt;td&gt;0&lt;/td&gt;&lt;td&gt;3&lt;/td&gt;&lt;td&gt;N&lt;/td&gt;&lt;td&gt;1/10/2024&lt;/td&gt;&lt;td&gt;&lt;/td&gt;&lt;/tr&gt;</v>
      </c>
    </row>
    <row r="287" spans="1:1" x14ac:dyDescent="0.2">
      <c r="A287" s="94" t="str">
        <v xml:space="preserve">  &lt;tr&gt;&lt;td&gt;20440-0000&lt;/td&gt;&lt;td&gt;Rounding cut slopes&lt;/td&gt;&lt;td&gt;m&lt;/td&gt;&lt;td&gt;ROUNDING CUT SLOPES&lt;/td&gt;&lt;td&gt;LNFT&lt;/td&gt;&lt;td&gt;0&lt;/td&gt;&lt;td&gt;3&lt;/td&gt;&lt;td&gt;N&lt;/td&gt;&lt;td&gt; &lt;/td&gt;&lt;td&gt;&lt;/td&gt;&lt;/tr&gt;</v>
      </c>
    </row>
    <row r="288" spans="1:1" x14ac:dyDescent="0.2">
      <c r="A288" s="94" t="str">
        <v xml:space="preserve">  &lt;tr&gt;&lt;td&gt;20441-0000&lt;/td&gt;&lt;td&gt;Waste&lt;/td&gt;&lt;td&gt;m3&lt;/td&gt;&lt;td&gt;WASTE&lt;/td&gt;&lt;td&gt;CUYD&lt;/td&gt;&lt;td&gt;0&lt;/td&gt;&lt;td&gt;3&lt;/td&gt;&lt;td&gt;N&lt;/td&gt;&lt;td&gt; &lt;/td&gt;&lt;td&gt;&lt;/td&gt;&lt;/tr&gt;</v>
      </c>
    </row>
    <row r="289" spans="1:1" x14ac:dyDescent="0.2">
      <c r="A289" s="94" t="str">
        <v xml:space="preserve">  &lt;tr&gt;&lt;td&gt;20442-0000&lt;/td&gt;&lt;td&gt;Slope scaling&lt;/td&gt;&lt;td&gt;m3&lt;/td&gt;&lt;td&gt;SLOPE SCALING&lt;/td&gt;&lt;td&gt;CUYD&lt;/td&gt;&lt;td&gt;0&lt;/td&gt;&lt;td&gt;3&lt;/td&gt;&lt;td&gt;N&lt;/td&gt;&lt;td&gt; &lt;/td&gt;&lt;td&gt;&lt;/td&gt;&lt;/tr&gt;</v>
      </c>
    </row>
    <row r="290" spans="1:1" x14ac:dyDescent="0.2">
      <c r="A290" s="94" t="str">
        <v xml:space="preserve">  &lt;tr&gt;&lt;td&gt;20443-0000&lt;/td&gt;&lt;td&gt;Berms&lt;/td&gt;&lt;td&gt;m&lt;/td&gt;&lt;td&gt;BERMS&lt;/td&gt;&lt;td&gt;LNFT&lt;/td&gt;&lt;td&gt;0&lt;/td&gt;&lt;td&gt;3&lt;/td&gt;&lt;td&gt;N&lt;/td&gt;&lt;td&gt; &lt;/td&gt;&lt;td&gt;&lt;/td&gt;&lt;/tr&gt;</v>
      </c>
    </row>
    <row r="291" spans="1:1" x14ac:dyDescent="0.2">
      <c r="A291" s="94" t="str">
        <v xml:space="preserve">  &lt;tr&gt;&lt;td&gt;20444-0000&lt;/td&gt;&lt;td&gt;Slope grading&lt;/td&gt;&lt;td&gt;m2&lt;/td&gt;&lt;td&gt;SLOPE GRADING&lt;/td&gt;&lt;td&gt;SQYD&lt;/td&gt;&lt;td&gt;0&lt;/td&gt;&lt;td&gt;3&lt;/td&gt;&lt;td&gt;N&lt;/td&gt;&lt;td&gt; &lt;/td&gt;&lt;td&gt;&lt;/td&gt;&lt;/tr&gt;</v>
      </c>
    </row>
    <row r="292" spans="1:1" x14ac:dyDescent="0.2">
      <c r="A292" s="94" t="str">
        <v xml:space="preserve">  &lt;tr&gt;&lt;td&gt;20450-1000&lt;/td&gt;&lt;td&gt;Borrow, rock&lt;/td&gt;&lt;td&gt;m3&lt;/td&gt;&lt;td&gt;BORROW, ROCK&lt;/td&gt;&lt;td&gt;CUYD&lt;/td&gt;&lt;td&gt;0&lt;/td&gt;&lt;td&gt;3&lt;/td&gt;&lt;td&gt;N&lt;/td&gt;&lt;td&gt; &lt;/td&gt;&lt;td&gt;&lt;/td&gt;&lt;/tr&gt;</v>
      </c>
    </row>
    <row r="293" spans="1:1" x14ac:dyDescent="0.2">
      <c r="A293" s="94" t="str">
        <v xml:space="preserve">  &lt;tr&gt;&lt;td&gt;20451-1000&lt;/td&gt;&lt;td&gt;Borrow, rock&lt;/td&gt;&lt;td&gt;t&lt;/td&gt;&lt;td&gt;BORROW, ROCK&lt;/td&gt;&lt;td&gt;TON&lt;/td&gt;&lt;td&gt;0&lt;/td&gt;&lt;td&gt;3&lt;/td&gt;&lt;td&gt;N&lt;/td&gt;&lt;td&gt; &lt;/td&gt;&lt;td&gt;&lt;/td&gt;&lt;/tr&gt;</v>
      </c>
    </row>
    <row r="294" spans="1:1" x14ac:dyDescent="0.2">
      <c r="A294" s="94" t="str">
        <v xml:space="preserve">  &lt;tr&gt;&lt;td&gt;20460-0000&lt;/td&gt;&lt;td&gt;Hand excavation&lt;/td&gt;&lt;td&gt;m3&lt;/td&gt;&lt;td&gt;HAND EXCAVATION&lt;/td&gt;&lt;td&gt;CUYD&lt;/td&gt;&lt;td&gt;0&lt;/td&gt;&lt;td&gt;3&lt;/td&gt;&lt;td&gt;N&lt;/td&gt;&lt;td&gt; &lt;/td&gt;&lt;td&gt;&lt;/td&gt;&lt;/tr&gt;</v>
      </c>
    </row>
    <row r="295" spans="1:1" x14ac:dyDescent="0.2">
      <c r="A295" s="94" t="str">
        <v xml:space="preserve">  &lt;tr&gt;&lt;td&gt;20465-0000&lt;/td&gt;&lt;td&gt;Conserve and place boulder&lt;/td&gt;&lt;td&gt;Each&lt;/td&gt;&lt;td&gt;CONSERVE AND PLACE BOULDER&lt;/td&gt;&lt;td&gt;EACH&lt;/td&gt;&lt;td&gt;0&lt;/td&gt;&lt;td&gt;3&lt;/td&gt;&lt;td&gt;N&lt;/td&gt;&lt;td&gt; &lt;/td&gt;&lt;td&gt;&lt;/td&gt;&lt;/tr&gt;</v>
      </c>
    </row>
    <row r="296" spans="1:1" x14ac:dyDescent="0.2">
      <c r="A296" s="94" t="str">
        <v xml:space="preserve">  &lt;tr&gt;&lt;td&gt;20466-0000&lt;/td&gt;&lt;td&gt;Conserve and stockpile topsoil&lt;/td&gt;&lt;td&gt;m3&lt;/td&gt;&lt;td&gt;CONSERVE AND STOCKPILE TOPSOIL&lt;/td&gt;&lt;td&gt;CUYD&lt;/td&gt;&lt;td&gt;0&lt;/td&gt;&lt;td&gt;3&lt;/td&gt;&lt;td&gt;N&lt;/td&gt;&lt;td&gt; &lt;/td&gt;&lt;td&gt;&lt;/td&gt;&lt;/tr&gt;</v>
      </c>
    </row>
    <row r="297" spans="1:1" x14ac:dyDescent="0.2">
      <c r="A297" s="94" t="str">
        <v xml:space="preserve">  &lt;tr&gt;&lt;td&gt;20501-0000&lt;/td&gt;&lt;td&gt;Controlled blast hole&lt;/td&gt;&lt;td&gt;m&lt;/td&gt;&lt;td&gt;CONTROLLED BLAST HOLE&lt;/td&gt;&lt;td&gt;LNFT&lt;/td&gt;&lt;td&gt;0&lt;/td&gt;&lt;td&gt;3&lt;/td&gt;&lt;td&gt;N&lt;/td&gt;&lt;td&gt; &lt;/td&gt;&lt;td&gt;&lt;/td&gt;&lt;/tr&gt;</v>
      </c>
    </row>
    <row r="298" spans="1:1" x14ac:dyDescent="0.2">
      <c r="A298" s="94" t="str">
        <v xml:space="preserve">  &lt;tr&gt;&lt;td&gt;20502-0000&lt;/td&gt;&lt;td&gt;Controlled blasting&lt;/td&gt;&lt;td&gt;m2&lt;/td&gt;&lt;td&gt;CONTROLLED BLASTING&lt;/td&gt;&lt;td&gt;SQFT&lt;/td&gt;&lt;td&gt;0&lt;/td&gt;&lt;td&gt;3&lt;/td&gt;&lt;td&gt;N&lt;/td&gt;&lt;td&gt; &lt;/td&gt;&lt;td&gt;&lt;/td&gt;&lt;/tr&gt;</v>
      </c>
    </row>
    <row r="299" spans="1:1" x14ac:dyDescent="0.2">
      <c r="A299" s="94" t="str">
        <v xml:space="preserve">  &lt;tr&gt;&lt;td&gt;20503-0000&lt;/td&gt;&lt;td&gt;Controlled vibration monitoring&lt;/td&gt;&lt;td&gt;LPSM&lt;/td&gt;&lt;td&gt;CONTROLLED VIBRATION MONITORING&lt;/td&gt;&lt;td&gt;LPSM&lt;/td&gt;&lt;td&gt;0&lt;/td&gt;&lt;td&gt;3&lt;/td&gt;&lt;td&gt;N&lt;/td&gt;&lt;td&gt; &lt;/td&gt;&lt;td&gt;&lt;/td&gt;&lt;/tr&gt;</v>
      </c>
    </row>
    <row r="300" spans="1:1" x14ac:dyDescent="0.2">
      <c r="A300" s="94" t="str">
        <v xml:space="preserve">  &lt;tr&gt;&lt;td&gt;20504-0000&lt;/td&gt;&lt;td&gt;Blasting consultant&lt;/td&gt;&lt;td&gt;LPSM&lt;/td&gt;&lt;td&gt;BLASTING CONSULTANT&lt;/td&gt;&lt;td&gt;LPSM&lt;/td&gt;&lt;td&gt;0&lt;/td&gt;&lt;td&gt;3&lt;/td&gt;&lt;td&gt;N&lt;/td&gt;&lt;td&gt; &lt;/td&gt;&lt;td&gt;&lt;/td&gt;&lt;/tr&gt;</v>
      </c>
    </row>
    <row r="301" spans="1:1" x14ac:dyDescent="0.2">
      <c r="A301" s="94" t="str">
        <v xml:space="preserve">  &lt;tr&gt;&lt;td&gt;20701-0100&lt;/td&gt;&lt;td&gt;Separation-stabilization geotextile, class 1, type A&lt;/td&gt;&lt;td&gt;m2&lt;/td&gt;&lt;td&gt;SEPARATION-STABILIZATION GEOTEXTILE, CLASS 1, TYPE A&lt;/td&gt;&lt;td&gt;SQYD&lt;/td&gt;&lt;td&gt;0&lt;/td&gt;&lt;td&gt;3&lt;/td&gt;&lt;td&gt;N&lt;/td&gt;&lt;td&gt; &lt;/td&gt;&lt;td&gt;&lt;/td&gt;&lt;/tr&gt;</v>
      </c>
    </row>
    <row r="302" spans="1:1" x14ac:dyDescent="0.2">
      <c r="A302" s="94" t="str">
        <v xml:space="preserve">  &lt;tr&gt;&lt;td&gt;20701-0200&lt;/td&gt;&lt;td&gt;Separation-stabilization geotextile, class 1, type B&lt;/td&gt;&lt;td&gt;m2&lt;/td&gt;&lt;td&gt;SEPARATION-STABILIZATION GEOTEXTILE, CLASS 1, TYPE B&lt;/td&gt;&lt;td&gt;SQYD&lt;/td&gt;&lt;td&gt;0&lt;/td&gt;&lt;td&gt;3&lt;/td&gt;&lt;td&gt;N&lt;/td&gt;&lt;td&gt; &lt;/td&gt;&lt;td&gt;&lt;/td&gt;&lt;/tr&gt;</v>
      </c>
    </row>
    <row r="303" spans="1:1" x14ac:dyDescent="0.2">
      <c r="A303" s="94" t="str">
        <v xml:space="preserve">  &lt;tr&gt;&lt;td&gt;20701-0300&lt;/td&gt;&lt;td&gt;Separation-stabilization geotextile, class 1, type C&lt;/td&gt;&lt;td&gt;m2&lt;/td&gt;&lt;td&gt;SEPARATION-STABILIZATION GEOTEXTILE, CLASS 1, TYPE C&lt;/td&gt;&lt;td&gt;SQYD&lt;/td&gt;&lt;td&gt;0&lt;/td&gt;&lt;td&gt;3&lt;/td&gt;&lt;td&gt;N&lt;/td&gt;&lt;td&gt; &lt;/td&gt;&lt;td&gt;&lt;/td&gt;&lt;/tr&gt;</v>
      </c>
    </row>
    <row r="304" spans="1:1" x14ac:dyDescent="0.2">
      <c r="A304" s="94" t="str">
        <v xml:space="preserve">  &lt;tr&gt;&lt;td&gt;20701-0400&lt;/td&gt;&lt;td&gt;Separation-stabilization geotextile, class 1, type D&lt;/td&gt;&lt;td&gt;m2&lt;/td&gt;&lt;td&gt;SEPARATION-STABILIZATION GEOTEXTILE, CLASS 1, TYPE D&lt;/td&gt;&lt;td&gt;SQYD&lt;/td&gt;&lt;td&gt;0&lt;/td&gt;&lt;td&gt;3&lt;/td&gt;&lt;td&gt;N&lt;/td&gt;&lt;td&gt; &lt;/td&gt;&lt;td&gt;&lt;/td&gt;&lt;/tr&gt;</v>
      </c>
    </row>
    <row r="305" spans="1:1" x14ac:dyDescent="0.2">
      <c r="A305" s="94" t="str">
        <v xml:space="preserve">  &lt;tr&gt;&lt;td&gt;20701-0500&lt;/td&gt;&lt;td&gt;Separation-stabilization geotextile, class 1, type E&lt;/td&gt;&lt;td&gt;m2&lt;/td&gt;&lt;td&gt;SEPARATION-STABILIZATION GEOTEXTILE, CLASS 1, TYPE E&lt;/td&gt;&lt;td&gt;SQYD&lt;/td&gt;&lt;td&gt;0&lt;/td&gt;&lt;td&gt;3&lt;/td&gt;&lt;td&gt;N&lt;/td&gt;&lt;td&gt; &lt;/td&gt;&lt;td&gt;&lt;/td&gt;&lt;/tr&gt;</v>
      </c>
    </row>
    <row r="306" spans="1:1" x14ac:dyDescent="0.2">
      <c r="A306" s="94" t="str">
        <v xml:space="preserve">  &lt;tr&gt;&lt;td&gt;20701-0600&lt;/td&gt;&lt;td&gt;Separation-stabilization geotextile, class 2, type A&lt;/td&gt;&lt;td&gt;m2&lt;/td&gt;&lt;td&gt;SEPARATION-STABILIZATION GEOTEXTILE, CLASS 2, TYPE A&lt;/td&gt;&lt;td&gt;SQYD&lt;/td&gt;&lt;td&gt;0&lt;/td&gt;&lt;td&gt;3&lt;/td&gt;&lt;td&gt;N&lt;/td&gt;&lt;td&gt; &lt;/td&gt;&lt;td&gt;&lt;/td&gt;&lt;/tr&gt;</v>
      </c>
    </row>
    <row r="307" spans="1:1" x14ac:dyDescent="0.2">
      <c r="A307" s="94" t="str">
        <v xml:space="preserve">  &lt;tr&gt;&lt;td&gt;20701-0700&lt;/td&gt;&lt;td&gt;Separation-stabilization geotextile, class 2, type B&lt;/td&gt;&lt;td&gt;m2&lt;/td&gt;&lt;td&gt;SEPARATION-STABILIZATION GEOTEXTILE, CLASS 2, TYPE B&lt;/td&gt;&lt;td&gt;SQYD&lt;/td&gt;&lt;td&gt;0&lt;/td&gt;&lt;td&gt;3&lt;/td&gt;&lt;td&gt;N&lt;/td&gt;&lt;td&gt; &lt;/td&gt;&lt;td&gt;&lt;/td&gt;&lt;/tr&gt;</v>
      </c>
    </row>
    <row r="308" spans="1:1" x14ac:dyDescent="0.2">
      <c r="A308" s="94" t="str">
        <v xml:space="preserve">  &lt;tr&gt;&lt;td&gt;20701-0800&lt;/td&gt;&lt;td&gt;Separation-stabilization geotextile, class 2, type C&lt;/td&gt;&lt;td&gt;m2&lt;/td&gt;&lt;td&gt;SEPARATION-STABILIZATION GEOTEXTILE, CLASS 2, TYPE C&lt;/td&gt;&lt;td&gt;SQYD&lt;/td&gt;&lt;td&gt;0&lt;/td&gt;&lt;td&gt;3&lt;/td&gt;&lt;td&gt;N&lt;/td&gt;&lt;td&gt; &lt;/td&gt;&lt;td&gt;&lt;/td&gt;&lt;/tr&gt;</v>
      </c>
    </row>
    <row r="309" spans="1:1" x14ac:dyDescent="0.2">
      <c r="A309" s="94" t="str">
        <v xml:space="preserve">  &lt;tr&gt;&lt;td&gt;20701-0900&lt;/td&gt;&lt;td&gt;Separation-stabilization geotextile, class 2, type D&lt;/td&gt;&lt;td&gt;m2&lt;/td&gt;&lt;td&gt;SEPARATION-STABILIZATION GEOTEXTILE, CLASS 2, TYPE D&lt;/td&gt;&lt;td&gt;SQYD&lt;/td&gt;&lt;td&gt;0&lt;/td&gt;&lt;td&gt;3&lt;/td&gt;&lt;td&gt;N&lt;/td&gt;&lt;td&gt; &lt;/td&gt;&lt;td&gt;&lt;/td&gt;&lt;/tr&gt;</v>
      </c>
    </row>
    <row r="310" spans="1:1" x14ac:dyDescent="0.2">
      <c r="A310" s="94" t="str">
        <v xml:space="preserve">  &lt;tr&gt;&lt;td&gt;20701-1000&lt;/td&gt;&lt;td&gt;Separation-stabilization geotextile, class 2, type E&lt;/td&gt;&lt;td&gt;m2&lt;/td&gt;&lt;td&gt;SEPARATION-STABILIZATION GEOTEXTILE, CLASS 2, TYPE E&lt;/td&gt;&lt;td&gt;SQYD&lt;/td&gt;&lt;td&gt;0&lt;/td&gt;&lt;td&gt;3&lt;/td&gt;&lt;td&gt;N&lt;/td&gt;&lt;td&gt; &lt;/td&gt;&lt;td&gt;&lt;/td&gt;&lt;/tr&gt;</v>
      </c>
    </row>
    <row r="311" spans="1:1" x14ac:dyDescent="0.2">
      <c r="A311" s="94" t="str">
        <v xml:space="preserve">  &lt;tr&gt;&lt;td&gt;20702-0100&lt;/td&gt;&lt;td&gt;Geotextile filter, class 1, type A&lt;/td&gt;&lt;td&gt;m2&lt;/td&gt;&lt;td&gt;GEOTEXTILE FILTER, CLASS 1, TYPE A&lt;/td&gt;&lt;td&gt;SQYD&lt;/td&gt;&lt;td&gt;0&lt;/td&gt;&lt;td&gt;3&lt;/td&gt;&lt;td&gt;N&lt;/td&gt;&lt;td&gt; &lt;/td&gt;&lt;td&gt;&lt;/td&gt;&lt;/tr&gt;</v>
      </c>
    </row>
    <row r="312" spans="1:1" x14ac:dyDescent="0.2">
      <c r="A312" s="94" t="str">
        <v xml:space="preserve">  &lt;tr&gt;&lt;td&gt;20702-0200&lt;/td&gt;&lt;td&gt;Geotextile filter, class 1, type B&lt;/td&gt;&lt;td&gt;m2&lt;/td&gt;&lt;td&gt;GEOTEXTILE FILTER, CLASS 1, TYPE B&lt;/td&gt;&lt;td&gt;SQYD&lt;/td&gt;&lt;td&gt;0&lt;/td&gt;&lt;td&gt;3&lt;/td&gt;&lt;td&gt;N&lt;/td&gt;&lt;td&gt; &lt;/td&gt;&lt;td&gt;&lt;/td&gt;&lt;/tr&gt;</v>
      </c>
    </row>
    <row r="313" spans="1:1" x14ac:dyDescent="0.2">
      <c r="A313" s="94" t="str">
        <v xml:space="preserve">  &lt;tr&gt;&lt;td&gt;20702-0300&lt;/td&gt;&lt;td&gt;Geotextile filter, class 1, type C&lt;/td&gt;&lt;td&gt;m2&lt;/td&gt;&lt;td&gt;GEOTEXTILE FILTER, CLASS 1, TYPE C&lt;/td&gt;&lt;td&gt;SQYD&lt;/td&gt;&lt;td&gt;0&lt;/td&gt;&lt;td&gt;3&lt;/td&gt;&lt;td&gt;N&lt;/td&gt;&lt;td&gt; &lt;/td&gt;&lt;td&gt;&lt;/td&gt;&lt;/tr&gt;</v>
      </c>
    </row>
    <row r="314" spans="1:1" x14ac:dyDescent="0.2">
      <c r="A314" s="94" t="str">
        <v xml:space="preserve">  &lt;tr&gt;&lt;td&gt;20702-0400&lt;/td&gt;&lt;td&gt;Geotextile filter, class 1, type D&lt;/td&gt;&lt;td&gt;m2&lt;/td&gt;&lt;td&gt;GEOTEXTILE FILTER, CLASS 1, TYPE D&lt;/td&gt;&lt;td&gt;SQYD&lt;/td&gt;&lt;td&gt;0&lt;/td&gt;&lt;td&gt;3&lt;/td&gt;&lt;td&gt;N&lt;/td&gt;&lt;td&gt; &lt;/td&gt;&lt;td&gt;&lt;/td&gt;&lt;/tr&gt;</v>
      </c>
    </row>
    <row r="315" spans="1:1" x14ac:dyDescent="0.2">
      <c r="A315" s="94" t="str">
        <v xml:space="preserve">  &lt;tr&gt;&lt;td&gt;20702-0500&lt;/td&gt;&lt;td&gt;Geotextile filter, class 1, type E&lt;/td&gt;&lt;td&gt;m2&lt;/td&gt;&lt;td&gt;GEOTEXTILE FILTER, CLASS 1, TYPE E&lt;/td&gt;&lt;td&gt;SQYD&lt;/td&gt;&lt;td&gt;0&lt;/td&gt;&lt;td&gt;3&lt;/td&gt;&lt;td&gt;N&lt;/td&gt;&lt;td&gt; &lt;/td&gt;&lt;td&gt;&lt;/td&gt;&lt;/tr&gt;</v>
      </c>
    </row>
    <row r="316" spans="1:1" x14ac:dyDescent="0.2">
      <c r="A316" s="94" t="str">
        <v xml:space="preserve">  &lt;tr&gt;&lt;td&gt;20702-0600&lt;/td&gt;&lt;td&gt;Geotextile filter, class 2, type A&lt;/td&gt;&lt;td&gt;m2&lt;/td&gt;&lt;td&gt;GEOTEXTILE FILTER, CLASS 2, TYPE A&lt;/td&gt;&lt;td&gt;SQYD&lt;/td&gt;&lt;td&gt;0&lt;/td&gt;&lt;td&gt;3&lt;/td&gt;&lt;td&gt;N&lt;/td&gt;&lt;td&gt; &lt;/td&gt;&lt;td&gt;&lt;/td&gt;&lt;/tr&gt;</v>
      </c>
    </row>
    <row r="317" spans="1:1" x14ac:dyDescent="0.2">
      <c r="A317" s="94" t="str">
        <v xml:space="preserve">  &lt;tr&gt;&lt;td&gt;20702-0700&lt;/td&gt;&lt;td&gt;Geotextile filter, class 2, type B&lt;/td&gt;&lt;td&gt;m2&lt;/td&gt;&lt;td&gt;GEOTEXTILE FILTER, CLASS 2, TYPE B&lt;/td&gt;&lt;td&gt;SQYD&lt;/td&gt;&lt;td&gt;0&lt;/td&gt;&lt;td&gt;3&lt;/td&gt;&lt;td&gt;N&lt;/td&gt;&lt;td&gt; &lt;/td&gt;&lt;td&gt;&lt;/td&gt;&lt;/tr&gt;</v>
      </c>
    </row>
    <row r="318" spans="1:1" x14ac:dyDescent="0.2">
      <c r="A318" s="94" t="str">
        <v xml:space="preserve">  &lt;tr&gt;&lt;td&gt;20702-0800&lt;/td&gt;&lt;td&gt;Geotextile filter, class 2, type C&lt;/td&gt;&lt;td&gt;m2&lt;/td&gt;&lt;td&gt;GEOTEXTILE FILTER, CLASS 2, TYPE C&lt;/td&gt;&lt;td&gt;SQYD&lt;/td&gt;&lt;td&gt;0&lt;/td&gt;&lt;td&gt;3&lt;/td&gt;&lt;td&gt;N&lt;/td&gt;&lt;td&gt; &lt;/td&gt;&lt;td&gt;&lt;/td&gt;&lt;/tr&gt;</v>
      </c>
    </row>
    <row r="319" spans="1:1" x14ac:dyDescent="0.2">
      <c r="A319" s="94" t="str">
        <v xml:space="preserve">  &lt;tr&gt;&lt;td&gt;20702-0900&lt;/td&gt;&lt;td&gt;Geotextile filter, class 2, type D&lt;/td&gt;&lt;td&gt;m2&lt;/td&gt;&lt;td&gt;GEOTEXTILE FILTER, CLASS 2, TYPE D&lt;/td&gt;&lt;td&gt;SQYD&lt;/td&gt;&lt;td&gt;0&lt;/td&gt;&lt;td&gt;3&lt;/td&gt;&lt;td&gt;N&lt;/td&gt;&lt;td&gt; &lt;/td&gt;&lt;td&gt;&lt;/td&gt;&lt;/tr&gt;</v>
      </c>
    </row>
    <row r="320" spans="1:1" x14ac:dyDescent="0.2">
      <c r="A320" s="94" t="str">
        <v xml:space="preserve">  &lt;tr&gt;&lt;td&gt;20702-1000&lt;/td&gt;&lt;td&gt;Geotextile filter, class 2, type E&lt;/td&gt;&lt;td&gt;m2&lt;/td&gt;&lt;td&gt;GEOTEXTILE FILTER, CLASS 2, TYPE E&lt;/td&gt;&lt;td&gt;SQYD&lt;/td&gt;&lt;td&gt;0&lt;/td&gt;&lt;td&gt;3&lt;/td&gt;&lt;td&gt;N&lt;/td&gt;&lt;td&gt; &lt;/td&gt;&lt;td&gt;&lt;/td&gt;&lt;/tr&gt;</v>
      </c>
    </row>
    <row r="321" spans="1:1" x14ac:dyDescent="0.2">
      <c r="A321" s="94" t="str">
        <v xml:space="preserve">  &lt;tr&gt;&lt;td&gt;20703-0000&lt;/td&gt;&lt;td&gt;Geogrid&lt;/td&gt;&lt;td&gt;m2&lt;/td&gt;&lt;td&gt;GEOGRID&lt;/td&gt;&lt;td&gt;SQYD&lt;/td&gt;&lt;td&gt;0&lt;/td&gt;&lt;td&gt;3&lt;/td&gt;&lt;td&gt;N&lt;/td&gt;&lt;td&gt; &lt;/td&gt;&lt;td&gt;&lt;/td&gt;&lt;/tr&gt;</v>
      </c>
    </row>
    <row r="322" spans="1:1" x14ac:dyDescent="0.2">
      <c r="A322" s="94" t="str">
        <v xml:space="preserve">  &lt;tr&gt;&lt;td&gt;20703-1000&lt;/td&gt;&lt;td&gt;Geogrid, uniaxial&lt;/td&gt;&lt;td&gt;m2&lt;/td&gt;&lt;td&gt;GEOGRID, UNIAXIAL&lt;/td&gt;&lt;td&gt;SQYD&lt;/td&gt;&lt;td&gt;0&lt;/td&gt;&lt;td&gt;3&lt;/td&gt;&lt;td&gt;N&lt;/td&gt;&lt;td&gt; &lt;/td&gt;&lt;td&gt;&lt;/td&gt;&lt;/tr&gt;</v>
      </c>
    </row>
    <row r="323" spans="1:1" x14ac:dyDescent="0.2">
      <c r="A323" s="94" t="str">
        <v xml:space="preserve">  &lt;tr&gt;&lt;td&gt;20703-2000&lt;/td&gt;&lt;td&gt;Geogrid, stabilization&lt;/td&gt;&lt;td&gt;m2&lt;/td&gt;&lt;td&gt;GEOGRID, STABILIZATION&lt;/td&gt;&lt;td&gt;SQYD&lt;/td&gt;&lt;td&gt;0&lt;/td&gt;&lt;td&gt;3&lt;/td&gt;&lt;td&gt;N&lt;/td&gt;&lt;td&gt; &lt;/td&gt;&lt;td&gt;&lt;/td&gt;&lt;/tr&gt;</v>
      </c>
    </row>
    <row r="324" spans="1:1" x14ac:dyDescent="0.2">
      <c r="A324" s="94" t="str">
        <v xml:space="preserve">  &lt;tr&gt;&lt;td&gt;20704-0000&lt;/td&gt;&lt;td&gt;Geomembrane&lt;/td&gt;&lt;td&gt;m2&lt;/td&gt;&lt;td&gt;GEOMEMBRANE&lt;/td&gt;&lt;td&gt;SQYD&lt;/td&gt;&lt;td&gt;0&lt;/td&gt;&lt;td&gt;3&lt;/td&gt;&lt;td&gt;N&lt;/td&gt;&lt;td&gt; &lt;/td&gt;&lt;td&gt;&lt;/td&gt;&lt;/tr&gt;</v>
      </c>
    </row>
    <row r="325" spans="1:1" x14ac:dyDescent="0.2">
      <c r="A325" s="94" t="str">
        <v xml:space="preserve">  &lt;tr&gt;&lt;td&gt;20705-1000&lt;/td&gt;&lt;td&gt;Insulation board, polystyrene foam&lt;/td&gt;&lt;td&gt;m2&lt;/td&gt;&lt;td&gt;INSULATION BOARD, POLYSTYRENE FOAM&lt;/td&gt;&lt;td&gt;SQYD&lt;/td&gt;&lt;td&gt;0&lt;/td&gt;&lt;td&gt;3&lt;/td&gt;&lt;td&gt;N&lt;/td&gt;&lt;td&gt; &lt;/td&gt;&lt;td&gt;&lt;/td&gt;&lt;/tr&gt;</v>
      </c>
    </row>
    <row r="326" spans="1:1" x14ac:dyDescent="0.2">
      <c r="A326" s="94" t="str">
        <v xml:space="preserve">  &lt;tr&gt;&lt;td&gt;20706-0000&lt;/td&gt;&lt;td&gt;Geosynthetic clay liner&lt;/td&gt;&lt;td&gt;m2&lt;/td&gt;&lt;td&gt;GEOSYNTHETIC CLAY LINER&lt;/td&gt;&lt;td&gt;SQYD&lt;/td&gt;&lt;td&gt;0&lt;/td&gt;&lt;td&gt;3&lt;/td&gt;&lt;td&gt;N&lt;/td&gt;&lt;td&gt; &lt;/td&gt;&lt;td&gt;&lt;/td&gt;&lt;/tr&gt;</v>
      </c>
    </row>
    <row r="327" spans="1:1" x14ac:dyDescent="0.2">
      <c r="A327" s="94" t="str">
        <v xml:space="preserve">  &lt;tr&gt;&lt;td&gt;20707-0000&lt;/td&gt;&lt;td&gt;Geocell&lt;/td&gt;&lt;td&gt;m2&lt;/td&gt;&lt;td&gt;GEOCELL&lt;/td&gt;&lt;td&gt;SQYD&lt;/td&gt;&lt;td&gt;0&lt;/td&gt;&lt;td&gt;3&lt;/td&gt;&lt;td&gt;N&lt;/td&gt;&lt;td&gt; &lt;/td&gt;&lt;td&gt;&lt;/td&gt;&lt;/tr&gt;</v>
      </c>
    </row>
    <row r="328" spans="1:1" x14ac:dyDescent="0.2">
      <c r="A328" s="94" t="str">
        <v xml:space="preserve">  &lt;tr&gt;&lt;td&gt;20720-0100&lt;/td&gt;&lt;td&gt;Reinforcement geosynthetic, type 1&lt;/td&gt;&lt;td&gt;m2&lt;/td&gt;&lt;td&gt;REINFORCEMENT GEOSYNTHETIC, TYPE 1&lt;/td&gt;&lt;td&gt;SQYD&lt;/td&gt;&lt;td&gt;0&lt;/td&gt;&lt;td&gt;3&lt;/td&gt;&lt;td&gt;N&lt;/td&gt;&lt;td&gt; &lt;/td&gt;&lt;td&gt;&lt;/td&gt;&lt;/tr&gt;</v>
      </c>
    </row>
    <row r="329" spans="1:1" x14ac:dyDescent="0.2">
      <c r="A329" s="94" t="str">
        <v xml:space="preserve">  &lt;tr&gt;&lt;td&gt;20720-0200&lt;/td&gt;&lt;td&gt;Reinforcement geosynthetic, type 2&lt;/td&gt;&lt;td&gt;m2&lt;/td&gt;&lt;td&gt;REINFORCEMENT GEOSYNTHETIC, TYPE 2&lt;/td&gt;&lt;td&gt;SQYD&lt;/td&gt;&lt;td&gt;0&lt;/td&gt;&lt;td&gt;3&lt;/td&gt;&lt;td&gt;N&lt;/td&gt;&lt;td&gt; &lt;/td&gt;&lt;td&gt;&lt;/td&gt;&lt;/tr&gt;</v>
      </c>
    </row>
    <row r="330" spans="1:1" x14ac:dyDescent="0.2">
      <c r="A330" s="94" t="str">
        <v xml:space="preserve">  &lt;tr&gt;&lt;td&gt;20720-0300&lt;/td&gt;&lt;td&gt;Reinforcement geosynthetic, type 3&lt;/td&gt;&lt;td&gt;m2&lt;/td&gt;&lt;td&gt;REINFORCEMENT GEOSYNTHETIC, TYPE 3&lt;/td&gt;&lt;td&gt;SQYD&lt;/td&gt;&lt;td&gt;0&lt;/td&gt;&lt;td&gt;3&lt;/td&gt;&lt;td&gt;N&lt;/td&gt;&lt;td&gt; &lt;/td&gt;&lt;td&gt;&lt;/td&gt;&lt;/tr&gt;</v>
      </c>
    </row>
    <row r="331" spans="1:1" x14ac:dyDescent="0.2">
      <c r="A331" s="94" t="str">
        <v xml:space="preserve">  &lt;tr&gt;&lt;td&gt;20720-0400&lt;/td&gt;&lt;td&gt;Reinforcement geosynthetic, type 4&lt;/td&gt;&lt;td&gt;m2&lt;/td&gt;&lt;td&gt;REINFORCEMENT GEOSYNTHETIC, TYPE 4&lt;/td&gt;&lt;td&gt;SQYD&lt;/td&gt;&lt;td&gt;0&lt;/td&gt;&lt;td&gt;3&lt;/td&gt;&lt;td&gt;N&lt;/td&gt;&lt;td&gt; &lt;/td&gt;&lt;td&gt;&lt;/td&gt;&lt;/tr&gt;</v>
      </c>
    </row>
    <row r="332" spans="1:1" x14ac:dyDescent="0.2">
      <c r="A332" s="94" t="str">
        <v xml:space="preserve">  &lt;tr&gt;&lt;td&gt;20720-0500&lt;/td&gt;&lt;td&gt;Reinforcement geosynthetic, type 5&lt;/td&gt;&lt;td&gt;m2&lt;/td&gt;&lt;td&gt;REINFORCEMENT GEOSYNTHETIC, TYPE 5&lt;/td&gt;&lt;td&gt;SQYD&lt;/td&gt;&lt;td&gt;0&lt;/td&gt;&lt;td&gt;3&lt;/td&gt;&lt;td&gt;N&lt;/td&gt;&lt;td&gt; &lt;/td&gt;&lt;td&gt;&lt;/td&gt;&lt;/tr&gt;</v>
      </c>
    </row>
    <row r="333" spans="1:1" x14ac:dyDescent="0.2">
      <c r="A333" s="94" t="str">
        <v xml:space="preserve">  &lt;tr&gt;&lt;td&gt;20720-0600&lt;/td&gt;&lt;td&gt;Reinforcement geosynthetic, type 6&lt;/td&gt;&lt;td&gt;m2&lt;/td&gt;&lt;td&gt;REINFORCEMENT GEOSYNTHETIC, TYPE 6&lt;/td&gt;&lt;td&gt;SQYD&lt;/td&gt;&lt;td&gt;0&lt;/td&gt;&lt;td&gt;3&lt;/td&gt;&lt;td&gt;N&lt;/td&gt;&lt;td&gt; &lt;/td&gt;&lt;td&gt;&lt;/td&gt;&lt;/tr&gt;</v>
      </c>
    </row>
    <row r="334" spans="1:1" x14ac:dyDescent="0.2">
      <c r="A334" s="94" t="str">
        <v xml:space="preserve">  &lt;tr&gt;&lt;td&gt;20801-0000&lt;/td&gt;&lt;td&gt;Structure excavation&lt;/td&gt;&lt;td&gt;m3&lt;/td&gt;&lt;td&gt;STRUCTURE EXCAVATION&lt;/td&gt;&lt;td&gt;CUYD&lt;/td&gt;&lt;td&gt;0&lt;/td&gt;&lt;td&gt;3&lt;/td&gt;&lt;td&gt;N&lt;/td&gt;&lt;td&gt; &lt;/td&gt;&lt;td&gt;&lt;/td&gt;&lt;/tr&gt;</v>
      </c>
    </row>
    <row r="335" spans="1:1" x14ac:dyDescent="0.2">
      <c r="A335" s="94" t="str">
        <v xml:space="preserve">  &lt;tr&gt;&lt;td&gt;20802-0000&lt;/td&gt;&lt;td&gt;Foundation fill&lt;/td&gt;&lt;td&gt;m3&lt;/td&gt;&lt;td&gt;FOUNDATION FILL&lt;/td&gt;&lt;td&gt;CUYD&lt;/td&gt;&lt;td&gt;0&lt;/td&gt;&lt;td&gt;3&lt;/td&gt;&lt;td&gt;N&lt;/td&gt;&lt;td&gt; &lt;/td&gt;&lt;td&gt;&lt;/td&gt;&lt;/tr&gt;</v>
      </c>
    </row>
    <row r="336" spans="1:1" x14ac:dyDescent="0.2">
      <c r="A336" s="94" t="str">
        <v xml:space="preserve">  &lt;tr&gt;&lt;td&gt;20803-0000&lt;/td&gt;&lt;td&gt;Structural backfill&lt;/td&gt;&lt;td&gt;m3&lt;/td&gt;&lt;td&gt;STRUCTURAL BACKFILL&lt;/td&gt;&lt;td&gt;CUYD&lt;/td&gt;&lt;td&gt;0&lt;/td&gt;&lt;td&gt;3&lt;/td&gt;&lt;td&gt;N&lt;/td&gt;&lt;td&gt; &lt;/td&gt;&lt;td&gt;&lt;/td&gt;&lt;/tr&gt;</v>
      </c>
    </row>
    <row r="337" spans="1:1" x14ac:dyDescent="0.2">
      <c r="A337" s="94" t="str">
        <v xml:space="preserve">  &lt;tr&gt;&lt;td&gt;20804-0000&lt;/td&gt;&lt;td&gt;Structural backfill&lt;/td&gt;&lt;td&gt;t&lt;/td&gt;&lt;td&gt;STRUCTURAL BACKFILL&lt;/td&gt;&lt;td&gt;TON&lt;/td&gt;&lt;td&gt;0&lt;/td&gt;&lt;td&gt;3&lt;/td&gt;&lt;td&gt;N&lt;/td&gt;&lt;td&gt; &lt;/td&gt;&lt;td&gt;&lt;/td&gt;&lt;/tr&gt;</v>
      </c>
    </row>
    <row r="338" spans="1:1" x14ac:dyDescent="0.2">
      <c r="A338" s="94" t="str">
        <v xml:space="preserve">  &lt;tr&gt;&lt;td&gt;20810-0000&lt;/td&gt;&lt;td&gt;Shoring and bracing&lt;/td&gt;&lt;td&gt;LPSM&lt;/td&gt;&lt;td&gt;SHORING AND BRACING&lt;/td&gt;&lt;td&gt;LPSM&lt;/td&gt;&lt;td&gt;0&lt;/td&gt;&lt;td&gt;3&lt;/td&gt;&lt;td&gt;N&lt;/td&gt;&lt;td&gt; &lt;/td&gt;&lt;td&gt;&lt;/td&gt;&lt;/tr&gt;</v>
      </c>
    </row>
    <row r="339" spans="1:1" x14ac:dyDescent="0.2">
      <c r="A339" s="94" t="str">
        <v xml:space="preserve">  &lt;tr&gt;&lt;td&gt;20811-0000&lt;/td&gt;&lt;td&gt;Shoring and bracing&lt;/td&gt;&lt;td&gt;m2&lt;/td&gt;&lt;td&gt;SHORING AND BRACING&lt;/td&gt;&lt;td&gt;SQFT&lt;/td&gt;&lt;td&gt;0&lt;/td&gt;&lt;td&gt;3&lt;/td&gt;&lt;td&gt;N&lt;/td&gt;&lt;td&gt; &lt;/td&gt;&lt;td&gt;&lt;/td&gt;&lt;/tr&gt;</v>
      </c>
    </row>
    <row r="340" spans="1:1" x14ac:dyDescent="0.2">
      <c r="A340" s="94" t="str">
        <v xml:space="preserve">  &lt;tr&gt;&lt;td&gt;20815-0000&lt;/td&gt;&lt;td&gt;Cofferdams&lt;/td&gt;&lt;td&gt;LPSM&lt;/td&gt;&lt;td&gt;COFFERDAMS&lt;/td&gt;&lt;td&gt;LPSM&lt;/td&gt;&lt;td&gt;0&lt;/td&gt;&lt;td&gt;3&lt;/td&gt;&lt;td&gt;N&lt;/td&gt;&lt;td&gt; &lt;/td&gt;&lt;td&gt;&lt;/td&gt;&lt;/tr&gt;</v>
      </c>
    </row>
    <row r="341" spans="1:1" x14ac:dyDescent="0.2">
      <c r="A341" s="94" t="str">
        <v xml:space="preserve">  &lt;tr&gt;&lt;td&gt;20816-0000&lt;/td&gt;&lt;td&gt;Cofferdams&lt;/td&gt;&lt;td&gt;m2&lt;/td&gt;&lt;td&gt;COFFERDAMS&lt;/td&gt;&lt;td&gt;SQYD&lt;/td&gt;&lt;td&gt;0&lt;/td&gt;&lt;td&gt;3&lt;/td&gt;&lt;td&gt;N&lt;/td&gt;&lt;td&gt; &lt;/td&gt;&lt;td&gt;&lt;/td&gt;&lt;/tr&gt;</v>
      </c>
    </row>
    <row r="342" spans="1:1" x14ac:dyDescent="0.2">
      <c r="A342" s="94" t="str">
        <v xml:space="preserve">  &lt;tr&gt;&lt;td&gt;20820-0000&lt;/td&gt;&lt;td&gt;Dewatering&lt;/td&gt;&lt;td&gt;LPSM&lt;/td&gt;&lt;td&gt;DEWATERING&lt;/td&gt;&lt;td&gt;LPSM&lt;/td&gt;&lt;td&gt;0&lt;/td&gt;&lt;td&gt;3&lt;/td&gt;&lt;td&gt;N&lt;/td&gt;&lt;td&gt; &lt;/td&gt;&lt;td&gt;&lt;/td&gt;&lt;/tr&gt;</v>
      </c>
    </row>
    <row r="343" spans="1:1" x14ac:dyDescent="0.2">
      <c r="A343" s="94" t="str">
        <v xml:space="preserve">  &lt;tr&gt;&lt;td&gt;21101-1000&lt;/td&gt;&lt;td&gt;Roadway obliteration, method 1&lt;/td&gt;&lt;td&gt;m2&lt;/td&gt;&lt;td&gt;ROADWAY OBLITERATION, METHOD 1&lt;/td&gt;&lt;td&gt;SQYD&lt;/td&gt;&lt;td&gt;0&lt;/td&gt;&lt;td&gt;3&lt;/td&gt;&lt;td&gt;N&lt;/td&gt;&lt;td&gt; &lt;/td&gt;&lt;td&gt;&lt;/td&gt;&lt;/tr&gt;</v>
      </c>
    </row>
    <row r="344" spans="1:1" x14ac:dyDescent="0.2">
      <c r="A344" s="94" t="str">
        <v xml:space="preserve">  &lt;tr&gt;&lt;td&gt;21101-2000&lt;/td&gt;&lt;td&gt;Roadway obliteration, method 2&lt;/td&gt;&lt;td&gt;m2&lt;/td&gt;&lt;td&gt;ROADWAY OBLITERATION, METHOD 2&lt;/td&gt;&lt;td&gt;SQYD&lt;/td&gt;&lt;td&gt;0&lt;/td&gt;&lt;td&gt;3&lt;/td&gt;&lt;td&gt;N&lt;/td&gt;&lt;td&gt; &lt;/td&gt;&lt;td&gt;&lt;/td&gt;&lt;/tr&gt;</v>
      </c>
    </row>
    <row r="345" spans="1:1" x14ac:dyDescent="0.2">
      <c r="A345" s="94" t="str">
        <v xml:space="preserve">  &lt;tr&gt;&lt;td&gt;21102-1000&lt;/td&gt;&lt;td&gt;Roadway obliteration, method 1&lt;/td&gt;&lt;td&gt;LPSM&lt;/td&gt;&lt;td&gt;ROADWAY OBLITERATION, METHOD 1&lt;/td&gt;&lt;td&gt;LPSM&lt;/td&gt;&lt;td&gt;0&lt;/td&gt;&lt;td&gt;3&lt;/td&gt;&lt;td&gt;N&lt;/td&gt;&lt;td&gt; &lt;/td&gt;&lt;td&gt;&lt;/td&gt;&lt;/tr&gt;</v>
      </c>
    </row>
    <row r="346" spans="1:1" x14ac:dyDescent="0.2">
      <c r="A346" s="94" t="str">
        <v xml:space="preserve">  &lt;tr&gt;&lt;td&gt;21102-2000&lt;/td&gt;&lt;td&gt;Roadway obliteration, method 2&lt;/td&gt;&lt;td&gt;LPSM&lt;/td&gt;&lt;td&gt;ROADWAY OBLITERATION, METHOD 2&lt;/td&gt;&lt;td&gt;LPSM&lt;/td&gt;&lt;td&gt;0&lt;/td&gt;&lt;td&gt;3&lt;/td&gt;&lt;td&gt;N&lt;/td&gt;&lt;td&gt; &lt;/td&gt;&lt;td&gt;&lt;/td&gt;&lt;/tr&gt;</v>
      </c>
    </row>
    <row r="347" spans="1:1" x14ac:dyDescent="0.2">
      <c r="A347" s="94" t="str">
        <v xml:space="preserve">  &lt;tr&gt;&lt;td&gt;21102-3000&lt;/td&gt;&lt;td&gt;Roadway obliteration, method 3&lt;/td&gt;&lt;td&gt;LPSM&lt;/td&gt;&lt;td&gt;ROADWAY OBLITERATION, METHOD 3&lt;/td&gt;&lt;td&gt;LPSM&lt;/td&gt;&lt;td&gt;0&lt;/td&gt;&lt;td&gt;3&lt;/td&gt;&lt;td&gt;N&lt;/td&gt;&lt;td&gt;11/6/2017&lt;/td&gt;&lt;td&gt;&lt;/td&gt;&lt;/tr&gt;</v>
      </c>
    </row>
    <row r="348" spans="1:1" x14ac:dyDescent="0.2">
      <c r="A348" s="94" t="str">
        <v xml:space="preserve">  &lt;tr&gt;&lt;td&gt;21201-0000&lt;/td&gt;&lt;td&gt;Linear grading&lt;/td&gt;&lt;td&gt;km&lt;/td&gt;&lt;td&gt;LINEAR GRADING&lt;/td&gt;&lt;td&gt;MILE&lt;/td&gt;&lt;td&gt;3&lt;/td&gt;&lt;td&gt;3&lt;/td&gt;&lt;td&gt;N&lt;/td&gt;&lt;td&gt; &lt;/td&gt;&lt;td&gt;&lt;/td&gt;&lt;/tr&gt;</v>
      </c>
    </row>
    <row r="349" spans="1:1" x14ac:dyDescent="0.2">
      <c r="A349" s="94" t="str">
        <v xml:space="preserve">  &lt;tr&gt;&lt;td&gt;21202-0000&lt;/td&gt;&lt;td&gt;Site grading&lt;/td&gt;&lt;td&gt;m2&lt;/td&gt;&lt;td&gt;SITE GRADING&lt;/td&gt;&lt;td&gt;SQYD&lt;/td&gt;&lt;td&gt;0&lt;/td&gt;&lt;td&gt;3&lt;/td&gt;&lt;td&gt;N&lt;/td&gt;&lt;td&gt; &lt;/td&gt;&lt;td&gt;&lt;/td&gt;&lt;/tr&gt;</v>
      </c>
    </row>
    <row r="350" spans="1:1" x14ac:dyDescent="0.2">
      <c r="A350" s="94" t="str">
        <v xml:space="preserve">  &lt;tr&gt;&lt;td&gt;21301-0000&lt;/td&gt;&lt;td&gt;Subgrade stabilization&lt;/td&gt;&lt;td&gt;m2&lt;/td&gt;&lt;td&gt;SUBGRADE STABILIZATION&lt;/td&gt;&lt;td&gt;SQYD&lt;/td&gt;&lt;td&gt;0&lt;/td&gt;&lt;td&gt;3&lt;/td&gt;&lt;td&gt;N&lt;/td&gt;&lt;td&gt; &lt;/td&gt;&lt;td&gt;&lt;/td&gt;&lt;/tr&gt;</v>
      </c>
    </row>
    <row r="351" spans="1:1" x14ac:dyDescent="0.2">
      <c r="A351" s="94" t="str">
        <v xml:space="preserve">  &lt;tr&gt;&lt;td&gt;21302-0000&lt;/td&gt;&lt;td&gt;Lime&lt;/td&gt;&lt;td&gt;t&lt;/td&gt;&lt;td&gt;LIME&lt;/td&gt;&lt;td&gt;TON&lt;/td&gt;&lt;td&gt;0&lt;/td&gt;&lt;td&gt;3&lt;/td&gt;&lt;td&gt;N&lt;/td&gt;&lt;td&gt; &lt;/td&gt;&lt;td&gt;&lt;/td&gt;&lt;/tr&gt;</v>
      </c>
    </row>
    <row r="352" spans="1:1" x14ac:dyDescent="0.2">
      <c r="A352" s="94" t="str">
        <v xml:space="preserve">  &lt;tr&gt;&lt;td&gt;21303-0000&lt;/td&gt;&lt;td&gt;Hydraulic cement&lt;/td&gt;&lt;td&gt;t&lt;/td&gt;&lt;td&gt;HYDRAULIC CEMENT&lt;/td&gt;&lt;td&gt;TON&lt;/td&gt;&lt;td&gt;0&lt;/td&gt;&lt;td&gt;3&lt;/td&gt;&lt;td&gt;N&lt;/td&gt;&lt;td&gt; &lt;/td&gt;&lt;td&gt;&lt;/td&gt;&lt;/tr&gt;</v>
      </c>
    </row>
    <row r="353" spans="1:1" x14ac:dyDescent="0.2">
      <c r="A353" s="94" t="str">
        <v xml:space="preserve">  &lt;tr&gt;&lt;td&gt;21304-0000&lt;/td&gt;&lt;td&gt;Fly ash&lt;/td&gt;&lt;td&gt;t&lt;/td&gt;&lt;td&gt;FLY ASH&lt;/td&gt;&lt;td&gt;TON&lt;/td&gt;&lt;td&gt;0&lt;/td&gt;&lt;td&gt;3&lt;/td&gt;&lt;td&gt;N&lt;/td&gt;&lt;td&gt; &lt;/td&gt;&lt;td&gt;&lt;/td&gt;&lt;/tr&gt;</v>
      </c>
    </row>
    <row r="354" spans="1:1" x14ac:dyDescent="0.2">
      <c r="A354" s="94" t="str">
        <v xml:space="preserve">  &lt;tr&gt;&lt;td&gt;25101-0000&lt;/td&gt;&lt;td&gt;Placed riprap, method A&lt;/td&gt;&lt;td&gt;m3&lt;/td&gt;&lt;td&gt;PLACED RIPRAP, METHOD A&lt;/td&gt;&lt;td&gt;CUYD&lt;/td&gt;&lt;td&gt;0&lt;/td&gt;&lt;td&gt;3&lt;/td&gt;&lt;td&gt;N&lt;/td&gt;&lt;td&gt; &lt;/td&gt;&lt;td&gt;&lt;/td&gt;&lt;/tr&gt;</v>
      </c>
    </row>
    <row r="355" spans="1:1" x14ac:dyDescent="0.2">
      <c r="A355" s="94" t="str">
        <v xml:space="preserve">  &lt;tr&gt;&lt;td&gt;25101-0100&lt;/td&gt;&lt;td&gt;Placed riprap, method A, class 1&lt;/td&gt;&lt;td&gt;m3&lt;/td&gt;&lt;td&gt;PLACED RIPRAP, METHOD A, CLASS 1&lt;/td&gt;&lt;td&gt;CUYD&lt;/td&gt;&lt;td&gt;0&lt;/td&gt;&lt;td&gt;3&lt;/td&gt;&lt;td&gt;N&lt;/td&gt;&lt;td&gt; &lt;/td&gt;&lt;td&gt;&lt;/td&gt;&lt;/tr&gt;</v>
      </c>
    </row>
    <row r="356" spans="1:1" x14ac:dyDescent="0.2">
      <c r="A356" s="94" t="str">
        <v xml:space="preserve">  &lt;tr&gt;&lt;td&gt;25101-0200&lt;/td&gt;&lt;td&gt;Placed riprap, method A, class 2&lt;/td&gt;&lt;td&gt;m3&lt;/td&gt;&lt;td&gt;PLACED RIPRAP, METHOD A, CLASS 2&lt;/td&gt;&lt;td&gt;CUYD&lt;/td&gt;&lt;td&gt;0&lt;/td&gt;&lt;td&gt;3&lt;/td&gt;&lt;td&gt;N&lt;/td&gt;&lt;td&gt; &lt;/td&gt;&lt;td&gt;&lt;/td&gt;&lt;/tr&gt;</v>
      </c>
    </row>
    <row r="357" spans="1:1" x14ac:dyDescent="0.2">
      <c r="A357" s="94" t="str">
        <v xml:space="preserve">  &lt;tr&gt;&lt;td&gt;25101-0300&lt;/td&gt;&lt;td&gt;Placed riprap, method A, class 3&lt;/td&gt;&lt;td&gt;m3&lt;/td&gt;&lt;td&gt;PLACED RIPRAP, METHOD A, CLASS 3&lt;/td&gt;&lt;td&gt;CUYD&lt;/td&gt;&lt;td&gt;0&lt;/td&gt;&lt;td&gt;3&lt;/td&gt;&lt;td&gt;N&lt;/td&gt;&lt;td&gt; &lt;/td&gt;&lt;td&gt;&lt;/td&gt;&lt;/tr&gt;</v>
      </c>
    </row>
    <row r="358" spans="1:1" x14ac:dyDescent="0.2">
      <c r="A358" s="94" t="str">
        <v xml:space="preserve">  &lt;tr&gt;&lt;td&gt;25101-0400&lt;/td&gt;&lt;td&gt;Placed riprap, method A, class 4&lt;/td&gt;&lt;td&gt;m3&lt;/td&gt;&lt;td&gt;PLACED RIPRAP, METHOD A, CLASS 4&lt;/td&gt;&lt;td&gt;CUYD&lt;/td&gt;&lt;td&gt;0&lt;/td&gt;&lt;td&gt;3&lt;/td&gt;&lt;td&gt;N&lt;/td&gt;&lt;td&gt; &lt;/td&gt;&lt;td&gt;&lt;/td&gt;&lt;/tr&gt;</v>
      </c>
    </row>
    <row r="359" spans="1:1" x14ac:dyDescent="0.2">
      <c r="A359" s="94" t="str">
        <v xml:space="preserve">  &lt;tr&gt;&lt;td&gt;25101-0500&lt;/td&gt;&lt;td&gt;Placed riprap, method A, class 5&lt;/td&gt;&lt;td&gt;m3&lt;/td&gt;&lt;td&gt;PLACED RIPRAP, METHOD A, CLASS 5&lt;/td&gt;&lt;td&gt;CUYD&lt;/td&gt;&lt;td&gt;0&lt;/td&gt;&lt;td&gt;3&lt;/td&gt;&lt;td&gt;N&lt;/td&gt;&lt;td&gt; &lt;/td&gt;&lt;td&gt;&lt;/td&gt;&lt;/tr&gt;</v>
      </c>
    </row>
    <row r="360" spans="1:1" x14ac:dyDescent="0.2">
      <c r="A360" s="94" t="str">
        <v xml:space="preserve">  &lt;tr&gt;&lt;td&gt;25101-0600&lt;/td&gt;&lt;td&gt;Placed riprap, method A, class 6&lt;/td&gt;&lt;td&gt;m3&lt;/td&gt;&lt;td&gt;PLACED RIPRAP, METHOD A, CLASS 6&lt;/td&gt;&lt;td&gt;CUYD&lt;/td&gt;&lt;td&gt;0&lt;/td&gt;&lt;td&gt;3&lt;/td&gt;&lt;td&gt;N&lt;/td&gt;&lt;td&gt; &lt;/td&gt;&lt;td&gt;&lt;/td&gt;&lt;/tr&gt;</v>
      </c>
    </row>
    <row r="361" spans="1:1" x14ac:dyDescent="0.2">
      <c r="A361" s="94" t="str">
        <v xml:space="preserve">  &lt;tr&gt;&lt;td&gt;25101-0700&lt;/td&gt;&lt;td&gt;Placed riprap, method A, class 7&lt;/td&gt;&lt;td&gt;m3&lt;/td&gt;&lt;td&gt;PLACED RIPRAP, METHOD A, CLASS 7&lt;/td&gt;&lt;td&gt;CUYD&lt;/td&gt;&lt;td&gt;0&lt;/td&gt;&lt;td&gt;3&lt;/td&gt;&lt;td&gt;N&lt;/td&gt;&lt;td&gt; &lt;/td&gt;&lt;td&gt;&lt;/td&gt;&lt;/tr&gt;</v>
      </c>
    </row>
    <row r="362" spans="1:1" x14ac:dyDescent="0.2">
      <c r="A362" s="94" t="str">
        <v xml:space="preserve">  &lt;tr&gt;&lt;td&gt;25101-0800&lt;/td&gt;&lt;td&gt;Placed riprap, method A, class 8&lt;/td&gt;&lt;td&gt;m3&lt;/td&gt;&lt;td&gt;PLACED RIPRAP, METHOD A, CLASS 8&lt;/td&gt;&lt;td&gt;CUYD&lt;/td&gt;&lt;td&gt;0&lt;/td&gt;&lt;td&gt;3&lt;/td&gt;&lt;td&gt;N&lt;/td&gt;&lt;td&gt; &lt;/td&gt;&lt;td&gt;&lt;/td&gt;&lt;/tr&gt;</v>
      </c>
    </row>
    <row r="363" spans="1:1" x14ac:dyDescent="0.2">
      <c r="A363" s="94" t="str">
        <v xml:space="preserve">  &lt;tr&gt;&lt;td&gt;25101-0900&lt;/td&gt;&lt;td&gt;Placed riprap, method A, class 9&lt;/td&gt;&lt;td&gt;m3&lt;/td&gt;&lt;td&gt;PLACED RIPRAP, METHOD A, CLASS 9&lt;/td&gt;&lt;td&gt;CUYD&lt;/td&gt;&lt;td&gt;0&lt;/td&gt;&lt;td&gt;3&lt;/td&gt;&lt;td&gt;N&lt;/td&gt;&lt;td&gt; &lt;/td&gt;&lt;td&gt;&lt;/td&gt;&lt;/tr&gt;</v>
      </c>
    </row>
    <row r="364" spans="1:1" x14ac:dyDescent="0.2">
      <c r="A364" s="94" t="str">
        <v xml:space="preserve">  &lt;tr&gt;&lt;td&gt;25101-1000&lt;/td&gt;&lt;td&gt;Placed riprap, method A, class 10&lt;/td&gt;&lt;td&gt;m3&lt;/td&gt;&lt;td&gt;PLACED RIPRAP, METHOD A, CLASS 10&lt;/td&gt;&lt;td&gt;CUYD&lt;/td&gt;&lt;td&gt;0&lt;/td&gt;&lt;td&gt;3&lt;/td&gt;&lt;td&gt;N&lt;/td&gt;&lt;td&gt; &lt;/td&gt;&lt;td&gt;&lt;/td&gt;&lt;/tr&gt;</v>
      </c>
    </row>
    <row r="365" spans="1:1" x14ac:dyDescent="0.2">
      <c r="A365" s="94" t="str">
        <v xml:space="preserve">  &lt;tr&gt;&lt;td&gt;25101-2000&lt;/td&gt;&lt;td&gt;Placed riprap, method B&lt;/td&gt;&lt;td&gt;m3&lt;/td&gt;&lt;td&gt;PLACED RIPRAP, METHOD B&lt;/td&gt;&lt;td&gt;CUYD&lt;/td&gt;&lt;td&gt;0&lt;/td&gt;&lt;td&gt;3&lt;/td&gt;&lt;td&gt;N&lt;/td&gt;&lt;td&gt; &lt;/td&gt;&lt;td&gt;&lt;/td&gt;&lt;/tr&gt;</v>
      </c>
    </row>
    <row r="366" spans="1:1" x14ac:dyDescent="0.2">
      <c r="A366" s="94" t="str">
        <v xml:space="preserve">  &lt;tr&gt;&lt;td&gt;25101-2100&lt;/td&gt;&lt;td&gt;Placed riprap, method B, class 1&lt;/td&gt;&lt;td&gt;m3&lt;/td&gt;&lt;td&gt;PLACED RIPRAP, METHOD B, CLASS 1&lt;/td&gt;&lt;td&gt;CUYD&lt;/td&gt;&lt;td&gt;0&lt;/td&gt;&lt;td&gt;3&lt;/td&gt;&lt;td&gt;N&lt;/td&gt;&lt;td&gt; &lt;/td&gt;&lt;td&gt;&lt;/td&gt;&lt;/tr&gt;</v>
      </c>
    </row>
    <row r="367" spans="1:1" x14ac:dyDescent="0.2">
      <c r="A367" s="94" t="str">
        <v xml:space="preserve">  &lt;tr&gt;&lt;td&gt;25101-2200&lt;/td&gt;&lt;td&gt;Placed riprap, method B, class 2&lt;/td&gt;&lt;td&gt;m3&lt;/td&gt;&lt;td&gt;PLACED RIPRAP, METHOD B, CLASS 2&lt;/td&gt;&lt;td&gt;CUYD&lt;/td&gt;&lt;td&gt;0&lt;/td&gt;&lt;td&gt;3&lt;/td&gt;&lt;td&gt;N&lt;/td&gt;&lt;td&gt; &lt;/td&gt;&lt;td&gt;&lt;/td&gt;&lt;/tr&gt;</v>
      </c>
    </row>
    <row r="368" spans="1:1" x14ac:dyDescent="0.2">
      <c r="A368" s="94" t="str">
        <v xml:space="preserve">  &lt;tr&gt;&lt;td&gt;25101-2300&lt;/td&gt;&lt;td&gt;Placed riprap, method B, class 3&lt;/td&gt;&lt;td&gt;m3&lt;/td&gt;&lt;td&gt;PLACED RIPRAP, METHOD B, CLASS 3&lt;/td&gt;&lt;td&gt;CUYD&lt;/td&gt;&lt;td&gt;0&lt;/td&gt;&lt;td&gt;3&lt;/td&gt;&lt;td&gt;N&lt;/td&gt;&lt;td&gt; &lt;/td&gt;&lt;td&gt;&lt;/td&gt;&lt;/tr&gt;</v>
      </c>
    </row>
    <row r="369" spans="1:1" x14ac:dyDescent="0.2">
      <c r="A369" s="94" t="str">
        <v xml:space="preserve">  &lt;tr&gt;&lt;td&gt;25101-2400&lt;/td&gt;&lt;td&gt;Placed riprap, method B, class 4&lt;/td&gt;&lt;td&gt;m3&lt;/td&gt;&lt;td&gt;PLACED RIPRAP, METHOD B, CLASS 4&lt;/td&gt;&lt;td&gt;CUYD&lt;/td&gt;&lt;td&gt;0&lt;/td&gt;&lt;td&gt;3&lt;/td&gt;&lt;td&gt;N&lt;/td&gt;&lt;td&gt; &lt;/td&gt;&lt;td&gt;&lt;/td&gt;&lt;/tr&gt;</v>
      </c>
    </row>
    <row r="370" spans="1:1" x14ac:dyDescent="0.2">
      <c r="A370" s="94" t="str">
        <v xml:space="preserve">  &lt;tr&gt;&lt;td&gt;25101-2500&lt;/td&gt;&lt;td&gt;Placed riprap, method B, class 5&lt;/td&gt;&lt;td&gt;m3&lt;/td&gt;&lt;td&gt;PLACED RIPRAP, METHOD B, CLASS 5&lt;/td&gt;&lt;td&gt;CUYD&lt;/td&gt;&lt;td&gt;0&lt;/td&gt;&lt;td&gt;3&lt;/td&gt;&lt;td&gt;N&lt;/td&gt;&lt;td&gt; &lt;/td&gt;&lt;td&gt;&lt;/td&gt;&lt;/tr&gt;</v>
      </c>
    </row>
    <row r="371" spans="1:1" x14ac:dyDescent="0.2">
      <c r="A371" s="94" t="str">
        <v xml:space="preserve">  &lt;tr&gt;&lt;td&gt;25101-2600&lt;/td&gt;&lt;td&gt;Placed riprap, method B, class 6&lt;/td&gt;&lt;td&gt;m3&lt;/td&gt;&lt;td&gt;PLACED RIPRAP, METHOD B, CLASS 6&lt;/td&gt;&lt;td&gt;CUYD&lt;/td&gt;&lt;td&gt;0&lt;/td&gt;&lt;td&gt;3&lt;/td&gt;&lt;td&gt;N&lt;/td&gt;&lt;td&gt; &lt;/td&gt;&lt;td&gt;&lt;/td&gt;&lt;/tr&gt;</v>
      </c>
    </row>
    <row r="372" spans="1:1" x14ac:dyDescent="0.2">
      <c r="A372" s="94" t="str">
        <v xml:space="preserve">  &lt;tr&gt;&lt;td&gt;25101-2700&lt;/td&gt;&lt;td&gt;Placed riprap, method B, class 7&lt;/td&gt;&lt;td&gt;m3&lt;/td&gt;&lt;td&gt;PLACED RIPRAP, METHOD B, CLASS 7&lt;/td&gt;&lt;td&gt;CUYD&lt;/td&gt;&lt;td&gt;0&lt;/td&gt;&lt;td&gt;3&lt;/td&gt;&lt;td&gt;N&lt;/td&gt;&lt;td&gt; &lt;/td&gt;&lt;td&gt;&lt;/td&gt;&lt;/tr&gt;</v>
      </c>
    </row>
    <row r="373" spans="1:1" x14ac:dyDescent="0.2">
      <c r="A373" s="94" t="str">
        <v xml:space="preserve">  &lt;tr&gt;&lt;td&gt;25101-2800&lt;/td&gt;&lt;td&gt;Placed riprap, method B, class 8&lt;/td&gt;&lt;td&gt;m3&lt;/td&gt;&lt;td&gt;PLACED RIPRAP, METHOD B, CLASS 8&lt;/td&gt;&lt;td&gt;CUYD&lt;/td&gt;&lt;td&gt;0&lt;/td&gt;&lt;td&gt;3&lt;/td&gt;&lt;td&gt;N&lt;/td&gt;&lt;td&gt; &lt;/td&gt;&lt;td&gt;&lt;/td&gt;&lt;/tr&gt;</v>
      </c>
    </row>
    <row r="374" spans="1:1" x14ac:dyDescent="0.2">
      <c r="A374" s="94" t="str">
        <v xml:space="preserve">  &lt;tr&gt;&lt;td&gt;25101-2900&lt;/td&gt;&lt;td&gt;Placed riprap, method B, class 9&lt;/td&gt;&lt;td&gt;m3&lt;/td&gt;&lt;td&gt;PLACED RIPRAP, METHOD B, CLASS 9&lt;/td&gt;&lt;td&gt;CUYD&lt;/td&gt;&lt;td&gt;0&lt;/td&gt;&lt;td&gt;3&lt;/td&gt;&lt;td&gt;N&lt;/td&gt;&lt;td&gt; &lt;/td&gt;&lt;td&gt;&lt;/td&gt;&lt;/tr&gt;</v>
      </c>
    </row>
    <row r="375" spans="1:1" x14ac:dyDescent="0.2">
      <c r="A375" s="94" t="str">
        <v xml:space="preserve">  &lt;tr&gt;&lt;td&gt;25101-3000&lt;/td&gt;&lt;td&gt;Placed riprap, method B, class 10&lt;/td&gt;&lt;td&gt;m3&lt;/td&gt;&lt;td&gt;PLACED RIPRAP, METHOD B, CLASS 10&lt;/td&gt;&lt;td&gt;CUYD&lt;/td&gt;&lt;td&gt;0&lt;/td&gt;&lt;td&gt;3&lt;/td&gt;&lt;td&gt;N&lt;/td&gt;&lt;td&gt; &lt;/td&gt;&lt;td&gt;&lt;/td&gt;&lt;/tr&gt;</v>
      </c>
    </row>
    <row r="376" spans="1:1" x14ac:dyDescent="0.2">
      <c r="A376" s="94" t="str">
        <v xml:space="preserve">  &lt;tr&gt;&lt;td&gt;25102-0000&lt;/td&gt;&lt;td&gt;Placed riprap, method A&lt;/td&gt;&lt;td&gt;t&lt;/td&gt;&lt;td&gt;PLACED RIPRAP, METHOD A&lt;/td&gt;&lt;td&gt;TON&lt;/td&gt;&lt;td&gt;0&lt;/td&gt;&lt;td&gt;3&lt;/td&gt;&lt;td&gt;N&lt;/td&gt;&lt;td&gt; &lt;/td&gt;&lt;td&gt;&lt;/td&gt;&lt;/tr&gt;</v>
      </c>
    </row>
    <row r="377" spans="1:1" x14ac:dyDescent="0.2">
      <c r="A377" s="94" t="str">
        <v xml:space="preserve">  &lt;tr&gt;&lt;td&gt;25102-0100&lt;/td&gt;&lt;td&gt;Placed riprap, method A, class 1&lt;/td&gt;&lt;td&gt;t&lt;/td&gt;&lt;td&gt;PLACED RIPRAP, METHOD A, CLASS 1&lt;/td&gt;&lt;td&gt;TON&lt;/td&gt;&lt;td&gt;0&lt;/td&gt;&lt;td&gt;3&lt;/td&gt;&lt;td&gt;N&lt;/td&gt;&lt;td&gt; &lt;/td&gt;&lt;td&gt;&lt;/td&gt;&lt;/tr&gt;</v>
      </c>
    </row>
    <row r="378" spans="1:1" x14ac:dyDescent="0.2">
      <c r="A378" s="94" t="str">
        <v xml:space="preserve">  &lt;tr&gt;&lt;td&gt;25102-0200&lt;/td&gt;&lt;td&gt;Placed riprap, method A, class 2&lt;/td&gt;&lt;td&gt;t&lt;/td&gt;&lt;td&gt;PLACED RIPRAP, METHOD A, CLASS 2&lt;/td&gt;&lt;td&gt;TON&lt;/td&gt;&lt;td&gt;0&lt;/td&gt;&lt;td&gt;3&lt;/td&gt;&lt;td&gt;N&lt;/td&gt;&lt;td&gt; &lt;/td&gt;&lt;td&gt;&lt;/td&gt;&lt;/tr&gt;</v>
      </c>
    </row>
    <row r="379" spans="1:1" x14ac:dyDescent="0.2">
      <c r="A379" s="94" t="str">
        <v xml:space="preserve">  &lt;tr&gt;&lt;td&gt;25102-0300&lt;/td&gt;&lt;td&gt;Placed riprap, method A, class 3&lt;/td&gt;&lt;td&gt;t&lt;/td&gt;&lt;td&gt;PLACED RIPRAP, METHOD A, CLASS 3&lt;/td&gt;&lt;td&gt;TON&lt;/td&gt;&lt;td&gt;0&lt;/td&gt;&lt;td&gt;3&lt;/td&gt;&lt;td&gt;N&lt;/td&gt;&lt;td&gt; &lt;/td&gt;&lt;td&gt;&lt;/td&gt;&lt;/tr&gt;</v>
      </c>
    </row>
    <row r="380" spans="1:1" x14ac:dyDescent="0.2">
      <c r="A380" s="94" t="str">
        <v xml:space="preserve">  &lt;tr&gt;&lt;td&gt;25102-0400&lt;/td&gt;&lt;td&gt;Placed riprap, method A, class 4&lt;/td&gt;&lt;td&gt;t&lt;/td&gt;&lt;td&gt;PLACED RIPRAP, METHOD A, CLASS 4&lt;/td&gt;&lt;td&gt;TON&lt;/td&gt;&lt;td&gt;0&lt;/td&gt;&lt;td&gt;3&lt;/td&gt;&lt;td&gt;N&lt;/td&gt;&lt;td&gt; &lt;/td&gt;&lt;td&gt;&lt;/td&gt;&lt;/tr&gt;</v>
      </c>
    </row>
    <row r="381" spans="1:1" x14ac:dyDescent="0.2">
      <c r="A381" s="94" t="str">
        <v xml:space="preserve">  &lt;tr&gt;&lt;td&gt;25102-0500&lt;/td&gt;&lt;td&gt;Placed riprap, method A, class 5&lt;/td&gt;&lt;td&gt;t&lt;/td&gt;&lt;td&gt;PLACED RIPRAP, METHOD A, CLASS 5&lt;/td&gt;&lt;td&gt;TON&lt;/td&gt;&lt;td&gt;0&lt;/td&gt;&lt;td&gt;3&lt;/td&gt;&lt;td&gt;N&lt;/td&gt;&lt;td&gt; &lt;/td&gt;&lt;td&gt;&lt;/td&gt;&lt;/tr&gt;</v>
      </c>
    </row>
    <row r="382" spans="1:1" x14ac:dyDescent="0.2">
      <c r="A382" s="94" t="str">
        <v xml:space="preserve">  &lt;tr&gt;&lt;td&gt;25102-0600&lt;/td&gt;&lt;td&gt;Placed riprap, method A, class 6&lt;/td&gt;&lt;td&gt;t&lt;/td&gt;&lt;td&gt;PLACED RIPRAP, METHOD A, CLASS 6&lt;/td&gt;&lt;td&gt;TON&lt;/td&gt;&lt;td&gt;0&lt;/td&gt;&lt;td&gt;3&lt;/td&gt;&lt;td&gt;N&lt;/td&gt;&lt;td&gt; &lt;/td&gt;&lt;td&gt;&lt;/td&gt;&lt;/tr&gt;</v>
      </c>
    </row>
    <row r="383" spans="1:1" x14ac:dyDescent="0.2">
      <c r="A383" s="94" t="str">
        <v xml:space="preserve">  &lt;tr&gt;&lt;td&gt;25102-0700&lt;/td&gt;&lt;td&gt;Placed riprap, method A, class 7&lt;/td&gt;&lt;td&gt;t&lt;/td&gt;&lt;td&gt;PLACED RIPRAP, METHOD A, CLASS 7&lt;/td&gt;&lt;td&gt;TON&lt;/td&gt;&lt;td&gt;0&lt;/td&gt;&lt;td&gt;3&lt;/td&gt;&lt;td&gt;N&lt;/td&gt;&lt;td&gt; &lt;/td&gt;&lt;td&gt;&lt;/td&gt;&lt;/tr&gt;</v>
      </c>
    </row>
    <row r="384" spans="1:1" x14ac:dyDescent="0.2">
      <c r="A384" s="94" t="str">
        <v xml:space="preserve">  &lt;tr&gt;&lt;td&gt;25102-0800&lt;/td&gt;&lt;td&gt;Placed riprap, method A, class 8&lt;/td&gt;&lt;td&gt;t&lt;/td&gt;&lt;td&gt;PLACED RIPRAP, METHOD A, CLASS 8&lt;/td&gt;&lt;td&gt;TON&lt;/td&gt;&lt;td&gt;0&lt;/td&gt;&lt;td&gt;3&lt;/td&gt;&lt;td&gt;N&lt;/td&gt;&lt;td&gt; &lt;/td&gt;&lt;td&gt;&lt;/td&gt;&lt;/tr&gt;</v>
      </c>
    </row>
    <row r="385" spans="1:1" x14ac:dyDescent="0.2">
      <c r="A385" s="94" t="str">
        <v xml:space="preserve">  &lt;tr&gt;&lt;td&gt;25102-0900&lt;/td&gt;&lt;td&gt;Placed riprap, method A, class 9&lt;/td&gt;&lt;td&gt;t&lt;/td&gt;&lt;td&gt;PLACED RIPRAP, METHOD A, CLASS 9&lt;/td&gt;&lt;td&gt;TON&lt;/td&gt;&lt;td&gt;0&lt;/td&gt;&lt;td&gt;3&lt;/td&gt;&lt;td&gt;N&lt;/td&gt;&lt;td&gt; &lt;/td&gt;&lt;td&gt;&lt;/td&gt;&lt;/tr&gt;</v>
      </c>
    </row>
    <row r="386" spans="1:1" x14ac:dyDescent="0.2">
      <c r="A386" s="94" t="str">
        <v xml:space="preserve">  &lt;tr&gt;&lt;td&gt;25102-1000&lt;/td&gt;&lt;td&gt;Placed riprap, method A, class 10&lt;/td&gt;&lt;td&gt;t&lt;/td&gt;&lt;td&gt;PLACED RIPRAP, METHOD A, CLASS 10&lt;/td&gt;&lt;td&gt;TON&lt;/td&gt;&lt;td&gt;0&lt;/td&gt;&lt;td&gt;3&lt;/td&gt;&lt;td&gt;N&lt;/td&gt;&lt;td&gt; &lt;/td&gt;&lt;td&gt;&lt;/td&gt;&lt;/tr&gt;</v>
      </c>
    </row>
    <row r="387" spans="1:1" x14ac:dyDescent="0.2">
      <c r="A387" s="94" t="str">
        <v xml:space="preserve">  &lt;tr&gt;&lt;td&gt;25102-2000&lt;/td&gt;&lt;td&gt;Placed riprap, method B&lt;/td&gt;&lt;td&gt;t&lt;/td&gt;&lt;td&gt;PLACED RIPRAP, METHOD B&lt;/td&gt;&lt;td&gt;TON&lt;/td&gt;&lt;td&gt;0&lt;/td&gt;&lt;td&gt;3&lt;/td&gt;&lt;td&gt;N&lt;/td&gt;&lt;td&gt; &lt;/td&gt;&lt;td&gt;&lt;/td&gt;&lt;/tr&gt;</v>
      </c>
    </row>
    <row r="388" spans="1:1" x14ac:dyDescent="0.2">
      <c r="A388" s="94" t="str">
        <v xml:space="preserve">  &lt;tr&gt;&lt;td&gt;25102-2100&lt;/td&gt;&lt;td&gt;Placed riprap, method B, class 1&lt;/td&gt;&lt;td&gt;t&lt;/td&gt;&lt;td&gt;PLACED RIPRAP, METHOD B, CLASS 1&lt;/td&gt;&lt;td&gt;TON&lt;/td&gt;&lt;td&gt;0&lt;/td&gt;&lt;td&gt;3&lt;/td&gt;&lt;td&gt;N&lt;/td&gt;&lt;td&gt; &lt;/td&gt;&lt;td&gt;&lt;/td&gt;&lt;/tr&gt;</v>
      </c>
    </row>
    <row r="389" spans="1:1" x14ac:dyDescent="0.2">
      <c r="A389" s="94" t="str">
        <v xml:space="preserve">  &lt;tr&gt;&lt;td&gt;25102-2200&lt;/td&gt;&lt;td&gt;Placed riprap, method B, class 2&lt;/td&gt;&lt;td&gt;t&lt;/td&gt;&lt;td&gt;PLACED RIPRAP, METHOD B, CLASS 2&lt;/td&gt;&lt;td&gt;TON&lt;/td&gt;&lt;td&gt;0&lt;/td&gt;&lt;td&gt;3&lt;/td&gt;&lt;td&gt;N&lt;/td&gt;&lt;td&gt; &lt;/td&gt;&lt;td&gt;&lt;/td&gt;&lt;/tr&gt;</v>
      </c>
    </row>
    <row r="390" spans="1:1" x14ac:dyDescent="0.2">
      <c r="A390" s="94" t="str">
        <v xml:space="preserve">  &lt;tr&gt;&lt;td&gt;25102-2300&lt;/td&gt;&lt;td&gt;Placed riprap, method B, class 3&lt;/td&gt;&lt;td&gt;t&lt;/td&gt;&lt;td&gt;PLACED RIPRAP, METHOD B, CLASS 3&lt;/td&gt;&lt;td&gt;TON&lt;/td&gt;&lt;td&gt;0&lt;/td&gt;&lt;td&gt;3&lt;/td&gt;&lt;td&gt;N&lt;/td&gt;&lt;td&gt; &lt;/td&gt;&lt;td&gt;&lt;/td&gt;&lt;/tr&gt;</v>
      </c>
    </row>
    <row r="391" spans="1:1" x14ac:dyDescent="0.2">
      <c r="A391" s="94" t="str">
        <v xml:space="preserve">  &lt;tr&gt;&lt;td&gt;25102-2400&lt;/td&gt;&lt;td&gt;Placed riprap, method B, class 4&lt;/td&gt;&lt;td&gt;t&lt;/td&gt;&lt;td&gt;PLACED RIPRAP, METHOD B, CLASS 4&lt;/td&gt;&lt;td&gt;TON&lt;/td&gt;&lt;td&gt;0&lt;/td&gt;&lt;td&gt;3&lt;/td&gt;&lt;td&gt;N&lt;/td&gt;&lt;td&gt; &lt;/td&gt;&lt;td&gt;&lt;/td&gt;&lt;/tr&gt;</v>
      </c>
    </row>
    <row r="392" spans="1:1" x14ac:dyDescent="0.2">
      <c r="A392" s="94" t="str">
        <v xml:space="preserve">  &lt;tr&gt;&lt;td&gt;25102-2500&lt;/td&gt;&lt;td&gt;Placed riprap, method B, class 5&lt;/td&gt;&lt;td&gt;t&lt;/td&gt;&lt;td&gt;PLACED RIPRAP, METHOD B, CLASS 5&lt;/td&gt;&lt;td&gt;TON&lt;/td&gt;&lt;td&gt;0&lt;/td&gt;&lt;td&gt;3&lt;/td&gt;&lt;td&gt;N&lt;/td&gt;&lt;td&gt; &lt;/td&gt;&lt;td&gt;&lt;/td&gt;&lt;/tr&gt;</v>
      </c>
    </row>
    <row r="393" spans="1:1" x14ac:dyDescent="0.2">
      <c r="A393" s="94" t="str">
        <v xml:space="preserve">  &lt;tr&gt;&lt;td&gt;25102-2600&lt;/td&gt;&lt;td&gt;Placed riprap, method B, class 6&lt;/td&gt;&lt;td&gt;t&lt;/td&gt;&lt;td&gt;PLACED RIPRAP, METHOD B, CLASS 6&lt;/td&gt;&lt;td&gt;TON&lt;/td&gt;&lt;td&gt;0&lt;/td&gt;&lt;td&gt;3&lt;/td&gt;&lt;td&gt;N&lt;/td&gt;&lt;td&gt; &lt;/td&gt;&lt;td&gt;&lt;/td&gt;&lt;/tr&gt;</v>
      </c>
    </row>
    <row r="394" spans="1:1" x14ac:dyDescent="0.2">
      <c r="A394" s="94" t="str">
        <v xml:space="preserve">  &lt;tr&gt;&lt;td&gt;25102-2700&lt;/td&gt;&lt;td&gt;Placed riprap, method B, class 7&lt;/td&gt;&lt;td&gt;t&lt;/td&gt;&lt;td&gt;PLACED RIPRAP, METHOD B, CLASS 7&lt;/td&gt;&lt;td&gt;TON&lt;/td&gt;&lt;td&gt;0&lt;/td&gt;&lt;td&gt;3&lt;/td&gt;&lt;td&gt;N&lt;/td&gt;&lt;td&gt; &lt;/td&gt;&lt;td&gt;&lt;/td&gt;&lt;/tr&gt;</v>
      </c>
    </row>
    <row r="395" spans="1:1" x14ac:dyDescent="0.2">
      <c r="A395" s="94" t="str">
        <v xml:space="preserve">  &lt;tr&gt;&lt;td&gt;25102-2800&lt;/td&gt;&lt;td&gt;Placed riprap, method B, class 8&lt;/td&gt;&lt;td&gt;t&lt;/td&gt;&lt;td&gt;PLACED RIPRAP, METHOD B, CLASS 8&lt;/td&gt;&lt;td&gt;TON&lt;/td&gt;&lt;td&gt;0&lt;/td&gt;&lt;td&gt;3&lt;/td&gt;&lt;td&gt;N&lt;/td&gt;&lt;td&gt; &lt;/td&gt;&lt;td&gt;&lt;/td&gt;&lt;/tr&gt;</v>
      </c>
    </row>
    <row r="396" spans="1:1" x14ac:dyDescent="0.2">
      <c r="A396" s="94" t="str">
        <v xml:space="preserve">  &lt;tr&gt;&lt;td&gt;25102-2900&lt;/td&gt;&lt;td&gt;Placed riprap, method B, class 9&lt;/td&gt;&lt;td&gt;t&lt;/td&gt;&lt;td&gt;PLACED RIPRAP, METHOD B, CLASS 9&lt;/td&gt;&lt;td&gt;TON&lt;/td&gt;&lt;td&gt;0&lt;/td&gt;&lt;td&gt;3&lt;/td&gt;&lt;td&gt;N&lt;/td&gt;&lt;td&gt; &lt;/td&gt;&lt;td&gt;&lt;/td&gt;&lt;/tr&gt;</v>
      </c>
    </row>
    <row r="397" spans="1:1" x14ac:dyDescent="0.2">
      <c r="A397" s="94" t="str">
        <v xml:space="preserve">  &lt;tr&gt;&lt;td&gt;25102-3000&lt;/td&gt;&lt;td&gt;Placed riprap, method B, class 10&lt;/td&gt;&lt;td&gt;t&lt;/td&gt;&lt;td&gt;PLACED RIPRAP, METHOD B, CLASS 10&lt;/td&gt;&lt;td&gt;TON&lt;/td&gt;&lt;td&gt;0&lt;/td&gt;&lt;td&gt;3&lt;/td&gt;&lt;td&gt;N&lt;/td&gt;&lt;td&gt; &lt;/td&gt;&lt;td&gt;&lt;/td&gt;&lt;/tr&gt;</v>
      </c>
    </row>
    <row r="398" spans="1:1" x14ac:dyDescent="0.2">
      <c r="A398" s="94" t="str">
        <v xml:space="preserve">  &lt;tr&gt;&lt;td&gt;25105-0000&lt;/td&gt;&lt;td&gt;Keyed riprap, method A&lt;/td&gt;&lt;td&gt;m3&lt;/td&gt;&lt;td&gt;KEYED RIPRAP, METHOD A&lt;/td&gt;&lt;td&gt;CUYD&lt;/td&gt;&lt;td&gt;0&lt;/td&gt;&lt;td&gt;3&lt;/td&gt;&lt;td&gt;N&lt;/td&gt;&lt;td&gt; &lt;/td&gt;&lt;td&gt;&lt;/td&gt;&lt;/tr&gt;</v>
      </c>
    </row>
    <row r="399" spans="1:1" x14ac:dyDescent="0.2">
      <c r="A399" s="94" t="str">
        <v xml:space="preserve">  &lt;tr&gt;&lt;td&gt;25105-0100&lt;/td&gt;&lt;td&gt;Keyed riprap, method A, class 1&lt;/td&gt;&lt;td&gt;m3&lt;/td&gt;&lt;td&gt;KEYED RIPRAP, METHOD A, CLASS 1&lt;/td&gt;&lt;td&gt;CUYD&lt;/td&gt;&lt;td&gt;0&lt;/td&gt;&lt;td&gt;3&lt;/td&gt;&lt;td&gt;N&lt;/td&gt;&lt;td&gt; &lt;/td&gt;&lt;td&gt;&lt;/td&gt;&lt;/tr&gt;</v>
      </c>
    </row>
    <row r="400" spans="1:1" x14ac:dyDescent="0.2">
      <c r="A400" s="94" t="str">
        <v xml:space="preserve">  &lt;tr&gt;&lt;td&gt;25105-0200&lt;/td&gt;&lt;td&gt;Keyed riprap, method A, class 2&lt;/td&gt;&lt;td&gt;m3&lt;/td&gt;&lt;td&gt;KEYED RIPRAP, METHOD A, CLASS 2&lt;/td&gt;&lt;td&gt;CUYD&lt;/td&gt;&lt;td&gt;0&lt;/td&gt;&lt;td&gt;3&lt;/td&gt;&lt;td&gt;N&lt;/td&gt;&lt;td&gt; &lt;/td&gt;&lt;td&gt;&lt;/td&gt;&lt;/tr&gt;</v>
      </c>
    </row>
    <row r="401" spans="1:1" x14ac:dyDescent="0.2">
      <c r="A401" s="94" t="str">
        <v xml:space="preserve">  &lt;tr&gt;&lt;td&gt;25105-0300&lt;/td&gt;&lt;td&gt;Keyed riprap, method A, class 3&lt;/td&gt;&lt;td&gt;m3&lt;/td&gt;&lt;td&gt;KEYED RIPRAP, METHOD A, CLASS 3&lt;/td&gt;&lt;td&gt;CUYD&lt;/td&gt;&lt;td&gt;0&lt;/td&gt;&lt;td&gt;3&lt;/td&gt;&lt;td&gt;N&lt;/td&gt;&lt;td&gt; &lt;/td&gt;&lt;td&gt;&lt;/td&gt;&lt;/tr&gt;</v>
      </c>
    </row>
    <row r="402" spans="1:1" x14ac:dyDescent="0.2">
      <c r="A402" s="94" t="str">
        <v xml:space="preserve">  &lt;tr&gt;&lt;td&gt;25105-0400&lt;/td&gt;&lt;td&gt;Keyed riprap, method A, class 4&lt;/td&gt;&lt;td&gt;m3&lt;/td&gt;&lt;td&gt;KEYED RIPRAP, METHOD A, CLASS 4&lt;/td&gt;&lt;td&gt;CUYD&lt;/td&gt;&lt;td&gt;0&lt;/td&gt;&lt;td&gt;3&lt;/td&gt;&lt;td&gt;N&lt;/td&gt;&lt;td&gt; &lt;/td&gt;&lt;td&gt;&lt;/td&gt;&lt;/tr&gt;</v>
      </c>
    </row>
    <row r="403" spans="1:1" x14ac:dyDescent="0.2">
      <c r="A403" s="94" t="str">
        <v xml:space="preserve">  &lt;tr&gt;&lt;td&gt;25105-0500&lt;/td&gt;&lt;td&gt;Keyed riprap, method A, class 5&lt;/td&gt;&lt;td&gt;m3&lt;/td&gt;&lt;td&gt;KEYED RIPRAP, METHOD A, CLASS 5&lt;/td&gt;&lt;td&gt;CUYD&lt;/td&gt;&lt;td&gt;0&lt;/td&gt;&lt;td&gt;3&lt;/td&gt;&lt;td&gt;N&lt;/td&gt;&lt;td&gt; &lt;/td&gt;&lt;td&gt;&lt;/td&gt;&lt;/tr&gt;</v>
      </c>
    </row>
    <row r="404" spans="1:1" x14ac:dyDescent="0.2">
      <c r="A404" s="94" t="str">
        <v xml:space="preserve">  &lt;tr&gt;&lt;td&gt;25105-0600&lt;/td&gt;&lt;td&gt;Keyed riprap, method A, class 6&lt;/td&gt;&lt;td&gt;m3&lt;/td&gt;&lt;td&gt;KEYED RIPRAP, METHOD A, CLASS 6&lt;/td&gt;&lt;td&gt;CUYD&lt;/td&gt;&lt;td&gt;0&lt;/td&gt;&lt;td&gt;3&lt;/td&gt;&lt;td&gt;N&lt;/td&gt;&lt;td&gt; &lt;/td&gt;&lt;td&gt;&lt;/td&gt;&lt;/tr&gt;</v>
      </c>
    </row>
    <row r="405" spans="1:1" x14ac:dyDescent="0.2">
      <c r="A405" s="94" t="str">
        <v xml:space="preserve">  &lt;tr&gt;&lt;td&gt;25105-0700&lt;/td&gt;&lt;td&gt;Keyed riprap, method A, class 7&lt;/td&gt;&lt;td&gt;m3&lt;/td&gt;&lt;td&gt;KEYED RIPRAP, METHOD A, CLASS 7&lt;/td&gt;&lt;td&gt;CUYD&lt;/td&gt;&lt;td&gt;0&lt;/td&gt;&lt;td&gt;3&lt;/td&gt;&lt;td&gt;N&lt;/td&gt;&lt;td&gt; &lt;/td&gt;&lt;td&gt;&lt;/td&gt;&lt;/tr&gt;</v>
      </c>
    </row>
    <row r="406" spans="1:1" x14ac:dyDescent="0.2">
      <c r="A406" s="94" t="str">
        <v xml:space="preserve">  &lt;tr&gt;&lt;td&gt;25105-0800&lt;/td&gt;&lt;td&gt;Keyed riprap, method A, class 8&lt;/td&gt;&lt;td&gt;m3&lt;/td&gt;&lt;td&gt;KEYED RIPRAP, METHOD A, CLASS 8&lt;/td&gt;&lt;td&gt;CUYD&lt;/td&gt;&lt;td&gt;0&lt;/td&gt;&lt;td&gt;3&lt;/td&gt;&lt;td&gt;N&lt;/td&gt;&lt;td&gt; &lt;/td&gt;&lt;td&gt;&lt;/td&gt;&lt;/tr&gt;</v>
      </c>
    </row>
    <row r="407" spans="1:1" x14ac:dyDescent="0.2">
      <c r="A407" s="94" t="str">
        <v xml:space="preserve">  &lt;tr&gt;&lt;td&gt;25105-0900&lt;/td&gt;&lt;td&gt;Keyed riprap, method A, class 9&lt;/td&gt;&lt;td&gt;m3&lt;/td&gt;&lt;td&gt;KEYED RIPRAP, METHOD A, CLASS 9&lt;/td&gt;&lt;td&gt;CUYD&lt;/td&gt;&lt;td&gt;0&lt;/td&gt;&lt;td&gt;3&lt;/td&gt;&lt;td&gt;N&lt;/td&gt;&lt;td&gt; &lt;/td&gt;&lt;td&gt;&lt;/td&gt;&lt;/tr&gt;</v>
      </c>
    </row>
    <row r="408" spans="1:1" x14ac:dyDescent="0.2">
      <c r="A408" s="94" t="str">
        <v xml:space="preserve">  &lt;tr&gt;&lt;td&gt;25105-1000&lt;/td&gt;&lt;td&gt;Keyed riprap, method A, class 10&lt;/td&gt;&lt;td&gt;m3&lt;/td&gt;&lt;td&gt;KEYED RIPRAP, METHOD A, CLASS 10&lt;/td&gt;&lt;td&gt;CUYD&lt;/td&gt;&lt;td&gt;0&lt;/td&gt;&lt;td&gt;3&lt;/td&gt;&lt;td&gt;N&lt;/td&gt;&lt;td&gt; &lt;/td&gt;&lt;td&gt;&lt;/td&gt;&lt;/tr&gt;</v>
      </c>
    </row>
    <row r="409" spans="1:1" x14ac:dyDescent="0.2">
      <c r="A409" s="94" t="str">
        <v xml:space="preserve">  &lt;tr&gt;&lt;td&gt;25105-2000&lt;/td&gt;&lt;td&gt;Keyed riprap, method B&lt;/td&gt;&lt;td&gt;m3&lt;/td&gt;&lt;td&gt;KEYED RIPRAP, METHOD B&lt;/td&gt;&lt;td&gt;CUYD&lt;/td&gt;&lt;td&gt;0&lt;/td&gt;&lt;td&gt;3&lt;/td&gt;&lt;td&gt;N&lt;/td&gt;&lt;td&gt; &lt;/td&gt;&lt;td&gt;&lt;/td&gt;&lt;/tr&gt;</v>
      </c>
    </row>
    <row r="410" spans="1:1" x14ac:dyDescent="0.2">
      <c r="A410" s="94" t="str">
        <v xml:space="preserve">  &lt;tr&gt;&lt;td&gt;25105-2100&lt;/td&gt;&lt;td&gt;Keyed riprap, method B, class 1&lt;/td&gt;&lt;td&gt;m3&lt;/td&gt;&lt;td&gt;KEYED RIPRAP, METHOD B, CLASS 1&lt;/td&gt;&lt;td&gt;CUYD&lt;/td&gt;&lt;td&gt;0&lt;/td&gt;&lt;td&gt;3&lt;/td&gt;&lt;td&gt;N&lt;/td&gt;&lt;td&gt; &lt;/td&gt;&lt;td&gt;&lt;/td&gt;&lt;/tr&gt;</v>
      </c>
    </row>
    <row r="411" spans="1:1" x14ac:dyDescent="0.2">
      <c r="A411" s="94" t="str">
        <v xml:space="preserve">  &lt;tr&gt;&lt;td&gt;25105-2200&lt;/td&gt;&lt;td&gt;Keyed riprap, method B, class 2&lt;/td&gt;&lt;td&gt;m3&lt;/td&gt;&lt;td&gt;KEYED RIPRAP, METHOD B, CLASS 2&lt;/td&gt;&lt;td&gt;CUYD&lt;/td&gt;&lt;td&gt;0&lt;/td&gt;&lt;td&gt;3&lt;/td&gt;&lt;td&gt;N&lt;/td&gt;&lt;td&gt; &lt;/td&gt;&lt;td&gt;&lt;/td&gt;&lt;/tr&gt;</v>
      </c>
    </row>
    <row r="412" spans="1:1" x14ac:dyDescent="0.2">
      <c r="A412" s="94" t="str">
        <v xml:space="preserve">  &lt;tr&gt;&lt;td&gt;25105-2300&lt;/td&gt;&lt;td&gt;Keyed riprap, method B, class 3&lt;/td&gt;&lt;td&gt;m3&lt;/td&gt;&lt;td&gt;KEYED RIPRAP, METHOD B, CLASS 3&lt;/td&gt;&lt;td&gt;CUYD&lt;/td&gt;&lt;td&gt;0&lt;/td&gt;&lt;td&gt;3&lt;/td&gt;&lt;td&gt;N&lt;/td&gt;&lt;td&gt; &lt;/td&gt;&lt;td&gt;&lt;/td&gt;&lt;/tr&gt;</v>
      </c>
    </row>
    <row r="413" spans="1:1" x14ac:dyDescent="0.2">
      <c r="A413" s="94" t="str">
        <v xml:space="preserve">  &lt;tr&gt;&lt;td&gt;25105-2400&lt;/td&gt;&lt;td&gt;Keyed riprap, method B, class 4&lt;/td&gt;&lt;td&gt;m3&lt;/td&gt;&lt;td&gt;KEYED RIPRAP, METHOD B, CLASS 4&lt;/td&gt;&lt;td&gt;CUYD&lt;/td&gt;&lt;td&gt;0&lt;/td&gt;&lt;td&gt;3&lt;/td&gt;&lt;td&gt;N&lt;/td&gt;&lt;td&gt; &lt;/td&gt;&lt;td&gt;&lt;/td&gt;&lt;/tr&gt;</v>
      </c>
    </row>
    <row r="414" spans="1:1" x14ac:dyDescent="0.2">
      <c r="A414" s="94" t="str">
        <v xml:space="preserve">  &lt;tr&gt;&lt;td&gt;25105-2500&lt;/td&gt;&lt;td&gt;Keyed riprap, method B, class 5&lt;/td&gt;&lt;td&gt;m3&lt;/td&gt;&lt;td&gt;KEYED RIPRAP, METHOD B, CLASS 5&lt;/td&gt;&lt;td&gt;CUYD&lt;/td&gt;&lt;td&gt;0&lt;/td&gt;&lt;td&gt;3&lt;/td&gt;&lt;td&gt;N&lt;/td&gt;&lt;td&gt; &lt;/td&gt;&lt;td&gt;&lt;/td&gt;&lt;/tr&gt;</v>
      </c>
    </row>
    <row r="415" spans="1:1" x14ac:dyDescent="0.2">
      <c r="A415" s="94" t="str">
        <v xml:space="preserve">  &lt;tr&gt;&lt;td&gt;25105-2600&lt;/td&gt;&lt;td&gt;Keyed riprap, method B, class 6&lt;/td&gt;&lt;td&gt;m3&lt;/td&gt;&lt;td&gt;KEYED RIPRAP, METHOD B, CLASS 6&lt;/td&gt;&lt;td&gt;CUYD&lt;/td&gt;&lt;td&gt;0&lt;/td&gt;&lt;td&gt;3&lt;/td&gt;&lt;td&gt;N&lt;/td&gt;&lt;td&gt; &lt;/td&gt;&lt;td&gt;&lt;/td&gt;&lt;/tr&gt;</v>
      </c>
    </row>
    <row r="416" spans="1:1" x14ac:dyDescent="0.2">
      <c r="A416" s="94" t="str">
        <v xml:space="preserve">  &lt;tr&gt;&lt;td&gt;25105-2700&lt;/td&gt;&lt;td&gt;Keyed riprap, method B, class 7&lt;/td&gt;&lt;td&gt;m3&lt;/td&gt;&lt;td&gt;KEYED RIPRAP, METHOD B, CLASS 7&lt;/td&gt;&lt;td&gt;CUYD&lt;/td&gt;&lt;td&gt;0&lt;/td&gt;&lt;td&gt;3&lt;/td&gt;&lt;td&gt;N&lt;/td&gt;&lt;td&gt; &lt;/td&gt;&lt;td&gt;&lt;/td&gt;&lt;/tr&gt;</v>
      </c>
    </row>
    <row r="417" spans="1:1" x14ac:dyDescent="0.2">
      <c r="A417" s="94" t="str">
        <v xml:space="preserve">  &lt;tr&gt;&lt;td&gt;25105-2800&lt;/td&gt;&lt;td&gt;Keyed riprap, method B, class 8&lt;/td&gt;&lt;td&gt;m3&lt;/td&gt;&lt;td&gt;KEYED RIPRAP, METHOD B, CLASS 8&lt;/td&gt;&lt;td&gt;CUYD&lt;/td&gt;&lt;td&gt;0&lt;/td&gt;&lt;td&gt;3&lt;/td&gt;&lt;td&gt;N&lt;/td&gt;&lt;td&gt; &lt;/td&gt;&lt;td&gt;&lt;/td&gt;&lt;/tr&gt;</v>
      </c>
    </row>
    <row r="418" spans="1:1" x14ac:dyDescent="0.2">
      <c r="A418" s="94" t="str">
        <v xml:space="preserve">  &lt;tr&gt;&lt;td&gt;25105-2900&lt;/td&gt;&lt;td&gt;Keyed riprap, method B, class 9&lt;/td&gt;&lt;td&gt;m3&lt;/td&gt;&lt;td&gt;KEYED RIPRAP, METHOD B, CLASS 9&lt;/td&gt;&lt;td&gt;CUYD&lt;/td&gt;&lt;td&gt;0&lt;/td&gt;&lt;td&gt;3&lt;/td&gt;&lt;td&gt;N&lt;/td&gt;&lt;td&gt; &lt;/td&gt;&lt;td&gt;&lt;/td&gt;&lt;/tr&gt;</v>
      </c>
    </row>
    <row r="419" spans="1:1" x14ac:dyDescent="0.2">
      <c r="A419" s="94" t="str">
        <v xml:space="preserve">  &lt;tr&gt;&lt;td&gt;25105-3000&lt;/td&gt;&lt;td&gt;Keyed riprap, method B, class 10&lt;/td&gt;&lt;td&gt;m3&lt;/td&gt;&lt;td&gt;KEYED RIPRAP, METHOD B, CLASS 10&lt;/td&gt;&lt;td&gt;CUYD&lt;/td&gt;&lt;td&gt;0&lt;/td&gt;&lt;td&gt;3&lt;/td&gt;&lt;td&gt;N&lt;/td&gt;&lt;td&gt; &lt;/td&gt;&lt;td&gt;&lt;/td&gt;&lt;/tr&gt;</v>
      </c>
    </row>
    <row r="420" spans="1:1" x14ac:dyDescent="0.2">
      <c r="A420" s="94" t="str">
        <v xml:space="preserve">  &lt;tr&gt;&lt;td&gt;25106-0000&lt;/td&gt;&lt;td&gt;Keyed riprap, method A&lt;/td&gt;&lt;td&gt;t&lt;/td&gt;&lt;td&gt;KEYED RIPRAP, METHOD A&lt;/td&gt;&lt;td&gt;TON&lt;/td&gt;&lt;td&gt;0&lt;/td&gt;&lt;td&gt;3&lt;/td&gt;&lt;td&gt;N&lt;/td&gt;&lt;td&gt; &lt;/td&gt;&lt;td&gt;&lt;/td&gt;&lt;/tr&gt;</v>
      </c>
    </row>
    <row r="421" spans="1:1" x14ac:dyDescent="0.2">
      <c r="A421" s="94" t="str">
        <v xml:space="preserve">  &lt;tr&gt;&lt;td&gt;25106-0100&lt;/td&gt;&lt;td&gt;Keyed riprap, method A, class 1&lt;/td&gt;&lt;td&gt;t&lt;/td&gt;&lt;td&gt;KEYED RIPRAP, METHOD A, CLASS 1&lt;/td&gt;&lt;td&gt;TON&lt;/td&gt;&lt;td&gt;0&lt;/td&gt;&lt;td&gt;3&lt;/td&gt;&lt;td&gt;N&lt;/td&gt;&lt;td&gt; &lt;/td&gt;&lt;td&gt;&lt;/td&gt;&lt;/tr&gt;</v>
      </c>
    </row>
    <row r="422" spans="1:1" x14ac:dyDescent="0.2">
      <c r="A422" s="94" t="str">
        <v xml:space="preserve">  &lt;tr&gt;&lt;td&gt;25106-0200&lt;/td&gt;&lt;td&gt;Keyed riprap, method A, class 2&lt;/td&gt;&lt;td&gt;t&lt;/td&gt;&lt;td&gt;KEYED RIPRAP, METHOD A, CLASS 2&lt;/td&gt;&lt;td&gt;TON&lt;/td&gt;&lt;td&gt;0&lt;/td&gt;&lt;td&gt;3&lt;/td&gt;&lt;td&gt;N&lt;/td&gt;&lt;td&gt; &lt;/td&gt;&lt;td&gt;&lt;/td&gt;&lt;/tr&gt;</v>
      </c>
    </row>
    <row r="423" spans="1:1" x14ac:dyDescent="0.2">
      <c r="A423" s="94" t="str">
        <v xml:space="preserve">  &lt;tr&gt;&lt;td&gt;25106-0300&lt;/td&gt;&lt;td&gt;Keyed riprap, method A, class 3&lt;/td&gt;&lt;td&gt;t&lt;/td&gt;&lt;td&gt;KEYED RIPRAP, METHOD A, CLASS 3&lt;/td&gt;&lt;td&gt;TON&lt;/td&gt;&lt;td&gt;0&lt;/td&gt;&lt;td&gt;3&lt;/td&gt;&lt;td&gt;N&lt;/td&gt;&lt;td&gt; &lt;/td&gt;&lt;td&gt;&lt;/td&gt;&lt;/tr&gt;</v>
      </c>
    </row>
    <row r="424" spans="1:1" x14ac:dyDescent="0.2">
      <c r="A424" s="94" t="str">
        <v xml:space="preserve">  &lt;tr&gt;&lt;td&gt;25106-0400&lt;/td&gt;&lt;td&gt;Keyed riprap, method A, class 4&lt;/td&gt;&lt;td&gt;t&lt;/td&gt;&lt;td&gt;KEYED RIPRAP, METHOD A, CLASS 4&lt;/td&gt;&lt;td&gt;TON&lt;/td&gt;&lt;td&gt;0&lt;/td&gt;&lt;td&gt;3&lt;/td&gt;&lt;td&gt;N&lt;/td&gt;&lt;td&gt; &lt;/td&gt;&lt;td&gt;&lt;/td&gt;&lt;/tr&gt;</v>
      </c>
    </row>
    <row r="425" spans="1:1" x14ac:dyDescent="0.2">
      <c r="A425" s="94" t="str">
        <v xml:space="preserve">  &lt;tr&gt;&lt;td&gt;25106-0500&lt;/td&gt;&lt;td&gt;Keyed riprap, method A, class 5&lt;/td&gt;&lt;td&gt;t&lt;/td&gt;&lt;td&gt;KEYED RIPRAP, METHOD A, CLASS 5&lt;/td&gt;&lt;td&gt;TON&lt;/td&gt;&lt;td&gt;0&lt;/td&gt;&lt;td&gt;3&lt;/td&gt;&lt;td&gt;N&lt;/td&gt;&lt;td&gt; &lt;/td&gt;&lt;td&gt;&lt;/td&gt;&lt;/tr&gt;</v>
      </c>
    </row>
    <row r="426" spans="1:1" x14ac:dyDescent="0.2">
      <c r="A426" s="94" t="str">
        <v xml:space="preserve">  &lt;tr&gt;&lt;td&gt;25106-0600&lt;/td&gt;&lt;td&gt;Keyed riprap, method A, class 6&lt;/td&gt;&lt;td&gt;t&lt;/td&gt;&lt;td&gt;KEYED RIPRAP, METHOD A, CLASS 6&lt;/td&gt;&lt;td&gt;TON&lt;/td&gt;&lt;td&gt;0&lt;/td&gt;&lt;td&gt;3&lt;/td&gt;&lt;td&gt;N&lt;/td&gt;&lt;td&gt; &lt;/td&gt;&lt;td&gt;&lt;/td&gt;&lt;/tr&gt;</v>
      </c>
    </row>
    <row r="427" spans="1:1" x14ac:dyDescent="0.2">
      <c r="A427" s="94" t="str">
        <v xml:space="preserve">  &lt;tr&gt;&lt;td&gt;25106-0700&lt;/td&gt;&lt;td&gt;Keyed riprap, method A, class 7&lt;/td&gt;&lt;td&gt;t&lt;/td&gt;&lt;td&gt;KEYED RIPRAP, METHOD A, CLASS 7&lt;/td&gt;&lt;td&gt;TON&lt;/td&gt;&lt;td&gt;0&lt;/td&gt;&lt;td&gt;3&lt;/td&gt;&lt;td&gt;N&lt;/td&gt;&lt;td&gt; &lt;/td&gt;&lt;td&gt;&lt;/td&gt;&lt;/tr&gt;</v>
      </c>
    </row>
    <row r="428" spans="1:1" x14ac:dyDescent="0.2">
      <c r="A428" s="94" t="str">
        <v xml:space="preserve">  &lt;tr&gt;&lt;td&gt;25106-0800&lt;/td&gt;&lt;td&gt;Keyed riprap, method A, class 8&lt;/td&gt;&lt;td&gt;t&lt;/td&gt;&lt;td&gt;KEYED RIPRAP, METHOD A, CLASS 8&lt;/td&gt;&lt;td&gt;TON&lt;/td&gt;&lt;td&gt;0&lt;/td&gt;&lt;td&gt;3&lt;/td&gt;&lt;td&gt;N&lt;/td&gt;&lt;td&gt; &lt;/td&gt;&lt;td&gt;&lt;/td&gt;&lt;/tr&gt;</v>
      </c>
    </row>
    <row r="429" spans="1:1" x14ac:dyDescent="0.2">
      <c r="A429" s="94" t="str">
        <v xml:space="preserve">  &lt;tr&gt;&lt;td&gt;25106-0900&lt;/td&gt;&lt;td&gt;Keyed riprap, method A, class 9&lt;/td&gt;&lt;td&gt;t&lt;/td&gt;&lt;td&gt;KEYED RIPRAP, METHOD A, CLASS 9&lt;/td&gt;&lt;td&gt;TON&lt;/td&gt;&lt;td&gt;0&lt;/td&gt;&lt;td&gt;3&lt;/td&gt;&lt;td&gt;N&lt;/td&gt;&lt;td&gt; &lt;/td&gt;&lt;td&gt;&lt;/td&gt;&lt;/tr&gt;</v>
      </c>
    </row>
    <row r="430" spans="1:1" x14ac:dyDescent="0.2">
      <c r="A430" s="94" t="str">
        <v xml:space="preserve">  &lt;tr&gt;&lt;td&gt;25106-1000&lt;/td&gt;&lt;td&gt;Keyed riprap, method A, class 10&lt;/td&gt;&lt;td&gt;t&lt;/td&gt;&lt;td&gt;KEYED RIPRAP, METHOD A, CLASS 10&lt;/td&gt;&lt;td&gt;TON&lt;/td&gt;&lt;td&gt;0&lt;/td&gt;&lt;td&gt;3&lt;/td&gt;&lt;td&gt;N&lt;/td&gt;&lt;td&gt; &lt;/td&gt;&lt;td&gt;&lt;/td&gt;&lt;/tr&gt;</v>
      </c>
    </row>
    <row r="431" spans="1:1" x14ac:dyDescent="0.2">
      <c r="A431" s="94" t="str">
        <v xml:space="preserve">  &lt;tr&gt;&lt;td&gt;25106-2000&lt;/td&gt;&lt;td&gt;Keyed riprap, method B&lt;/td&gt;&lt;td&gt;t&lt;/td&gt;&lt;td&gt;KEYED RIPRAP, METHOD B&lt;/td&gt;&lt;td&gt;TON&lt;/td&gt;&lt;td&gt;0&lt;/td&gt;&lt;td&gt;3&lt;/td&gt;&lt;td&gt;N&lt;/td&gt;&lt;td&gt; &lt;/td&gt;&lt;td&gt;&lt;/td&gt;&lt;/tr&gt;</v>
      </c>
    </row>
    <row r="432" spans="1:1" x14ac:dyDescent="0.2">
      <c r="A432" s="94" t="str">
        <v xml:space="preserve">  &lt;tr&gt;&lt;td&gt;25106-2100&lt;/td&gt;&lt;td&gt;Keyed riprap, method B, class 1&lt;/td&gt;&lt;td&gt;t&lt;/td&gt;&lt;td&gt;KEYED RIPRAP, METHOD B, CLASS 1&lt;/td&gt;&lt;td&gt;TON&lt;/td&gt;&lt;td&gt;0&lt;/td&gt;&lt;td&gt;3&lt;/td&gt;&lt;td&gt;N&lt;/td&gt;&lt;td&gt; &lt;/td&gt;&lt;td&gt;&lt;/td&gt;&lt;/tr&gt;</v>
      </c>
    </row>
    <row r="433" spans="1:1" x14ac:dyDescent="0.2">
      <c r="A433" s="94" t="str">
        <v xml:space="preserve">  &lt;tr&gt;&lt;td&gt;25106-2200&lt;/td&gt;&lt;td&gt;Keyed riprap, method B, class 2&lt;/td&gt;&lt;td&gt;t&lt;/td&gt;&lt;td&gt;KEYED RIPRAP, METHOD B, CLASS 2&lt;/td&gt;&lt;td&gt;TON&lt;/td&gt;&lt;td&gt;0&lt;/td&gt;&lt;td&gt;3&lt;/td&gt;&lt;td&gt;N&lt;/td&gt;&lt;td&gt; &lt;/td&gt;&lt;td&gt;&lt;/td&gt;&lt;/tr&gt;</v>
      </c>
    </row>
    <row r="434" spans="1:1" x14ac:dyDescent="0.2">
      <c r="A434" s="94" t="str">
        <v xml:space="preserve">  &lt;tr&gt;&lt;td&gt;25106-2300&lt;/td&gt;&lt;td&gt;Keyed riprap, method B, class 3&lt;/td&gt;&lt;td&gt;t&lt;/td&gt;&lt;td&gt;KEYED RIPRAP, METHOD B, CLASS 3&lt;/td&gt;&lt;td&gt;TON&lt;/td&gt;&lt;td&gt;0&lt;/td&gt;&lt;td&gt;3&lt;/td&gt;&lt;td&gt;N&lt;/td&gt;&lt;td&gt; &lt;/td&gt;&lt;td&gt;&lt;/td&gt;&lt;/tr&gt;</v>
      </c>
    </row>
    <row r="435" spans="1:1" x14ac:dyDescent="0.2">
      <c r="A435" s="94" t="str">
        <v xml:space="preserve">  &lt;tr&gt;&lt;td&gt;25106-2400&lt;/td&gt;&lt;td&gt;Keyed riprap, method B, class 4&lt;/td&gt;&lt;td&gt;t&lt;/td&gt;&lt;td&gt;KEYED RIPRAP, METHOD B, CLASS 4&lt;/td&gt;&lt;td&gt;TON&lt;/td&gt;&lt;td&gt;0&lt;/td&gt;&lt;td&gt;3&lt;/td&gt;&lt;td&gt;N&lt;/td&gt;&lt;td&gt; &lt;/td&gt;&lt;td&gt;&lt;/td&gt;&lt;/tr&gt;</v>
      </c>
    </row>
    <row r="436" spans="1:1" x14ac:dyDescent="0.2">
      <c r="A436" s="94" t="str">
        <v xml:space="preserve">  &lt;tr&gt;&lt;td&gt;25106-2500&lt;/td&gt;&lt;td&gt;Keyed riprap, method B, class 5&lt;/td&gt;&lt;td&gt;t&lt;/td&gt;&lt;td&gt;KEYED RIPRAP, METHOD B, CLASS 5&lt;/td&gt;&lt;td&gt;TON&lt;/td&gt;&lt;td&gt;0&lt;/td&gt;&lt;td&gt;3&lt;/td&gt;&lt;td&gt;N&lt;/td&gt;&lt;td&gt; &lt;/td&gt;&lt;td&gt;&lt;/td&gt;&lt;/tr&gt;</v>
      </c>
    </row>
    <row r="437" spans="1:1" x14ac:dyDescent="0.2">
      <c r="A437" s="94" t="str">
        <v xml:space="preserve">  &lt;tr&gt;&lt;td&gt;25106-2600&lt;/td&gt;&lt;td&gt;Keyed riprap, method B, class 6&lt;/td&gt;&lt;td&gt;t&lt;/td&gt;&lt;td&gt;KEYED RIPRAP, METHOD B, CLASS 6&lt;/td&gt;&lt;td&gt;TON&lt;/td&gt;&lt;td&gt;0&lt;/td&gt;&lt;td&gt;3&lt;/td&gt;&lt;td&gt;N&lt;/td&gt;&lt;td&gt; &lt;/td&gt;&lt;td&gt;&lt;/td&gt;&lt;/tr&gt;</v>
      </c>
    </row>
    <row r="438" spans="1:1" x14ac:dyDescent="0.2">
      <c r="A438" s="94" t="str">
        <v xml:space="preserve">  &lt;tr&gt;&lt;td&gt;25106-2700&lt;/td&gt;&lt;td&gt;Keyed riprap, method B, class 7&lt;/td&gt;&lt;td&gt;t&lt;/td&gt;&lt;td&gt;KEYED RIPRAP, METHOD B, CLASS 7&lt;/td&gt;&lt;td&gt;TON&lt;/td&gt;&lt;td&gt;0&lt;/td&gt;&lt;td&gt;3&lt;/td&gt;&lt;td&gt;N&lt;/td&gt;&lt;td&gt; &lt;/td&gt;&lt;td&gt;&lt;/td&gt;&lt;/tr&gt;</v>
      </c>
    </row>
    <row r="439" spans="1:1" x14ac:dyDescent="0.2">
      <c r="A439" s="94" t="str">
        <v xml:space="preserve">  &lt;tr&gt;&lt;td&gt;25106-2800&lt;/td&gt;&lt;td&gt;Keyed riprap, method B, class 8&lt;/td&gt;&lt;td&gt;t&lt;/td&gt;&lt;td&gt;KEYED RIPRAP, METHOD B, CLASS 8&lt;/td&gt;&lt;td&gt;TON&lt;/td&gt;&lt;td&gt;0&lt;/td&gt;&lt;td&gt;3&lt;/td&gt;&lt;td&gt;N&lt;/td&gt;&lt;td&gt; &lt;/td&gt;&lt;td&gt;&lt;/td&gt;&lt;/tr&gt;</v>
      </c>
    </row>
    <row r="440" spans="1:1" x14ac:dyDescent="0.2">
      <c r="A440" s="94" t="str">
        <v xml:space="preserve">  &lt;tr&gt;&lt;td&gt;25106-2900&lt;/td&gt;&lt;td&gt;Keyed riprap, method B, class 9&lt;/td&gt;&lt;td&gt;t&lt;/td&gt;&lt;td&gt;KEYED RIPRAP, METHOD B, CLASS 9&lt;/td&gt;&lt;td&gt;TON&lt;/td&gt;&lt;td&gt;0&lt;/td&gt;&lt;td&gt;3&lt;/td&gt;&lt;td&gt;N&lt;/td&gt;&lt;td&gt; &lt;/td&gt;&lt;td&gt;&lt;/td&gt;&lt;/tr&gt;</v>
      </c>
    </row>
    <row r="441" spans="1:1" x14ac:dyDescent="0.2">
      <c r="A441" s="94" t="str">
        <v xml:space="preserve">  &lt;tr&gt;&lt;td&gt;25106-3000&lt;/td&gt;&lt;td&gt;Keyed riprap, method B, class 10&lt;/td&gt;&lt;td&gt;t&lt;/td&gt;&lt;td&gt;KEYED RIPRAP, METHOD B, CLASS 10&lt;/td&gt;&lt;td&gt;TON&lt;/td&gt;&lt;td&gt;0&lt;/td&gt;&lt;td&gt;3&lt;/td&gt;&lt;td&gt;N&lt;/td&gt;&lt;td&gt; &lt;/td&gt;&lt;td&gt;&lt;/td&gt;&lt;/tr&gt;</v>
      </c>
    </row>
    <row r="442" spans="1:1" x14ac:dyDescent="0.2">
      <c r="A442" s="94" t="str">
        <v xml:space="preserve">  &lt;tr&gt;&lt;td&gt;25110-0000&lt;/td&gt;&lt;td&gt;Grouted riprap, method A&lt;/td&gt;&lt;td&gt;m3&lt;/td&gt;&lt;td&gt;GROUTED RIPRAP, METHOD A&lt;/td&gt;&lt;td&gt;CUYD&lt;/td&gt;&lt;td&gt;0&lt;/td&gt;&lt;td&gt;3&lt;/td&gt;&lt;td&gt;N&lt;/td&gt;&lt;td&gt; &lt;/td&gt;&lt;td&gt;&lt;/td&gt;&lt;/tr&gt;</v>
      </c>
    </row>
    <row r="443" spans="1:1" x14ac:dyDescent="0.2">
      <c r="A443" s="94" t="str">
        <v xml:space="preserve">  &lt;tr&gt;&lt;td&gt;25110-0100&lt;/td&gt;&lt;td&gt;Grouted riprap, method A, class 1&lt;/td&gt;&lt;td&gt;m3&lt;/td&gt;&lt;td&gt;GROUTED RIPRAP, METHOD A, CLASS 1&lt;/td&gt;&lt;td&gt;CUYD&lt;/td&gt;&lt;td&gt;0&lt;/td&gt;&lt;td&gt;3&lt;/td&gt;&lt;td&gt;N&lt;/td&gt;&lt;td&gt; &lt;/td&gt;&lt;td&gt;&lt;/td&gt;&lt;/tr&gt;</v>
      </c>
    </row>
    <row r="444" spans="1:1" x14ac:dyDescent="0.2">
      <c r="A444" s="94" t="str">
        <v xml:space="preserve">  &lt;tr&gt;&lt;td&gt;25110-0200&lt;/td&gt;&lt;td&gt;Grouted riprap, method A, class 2&lt;/td&gt;&lt;td&gt;m3&lt;/td&gt;&lt;td&gt;GROUTED RIPRAP, METHOD A, CLASS 2&lt;/td&gt;&lt;td&gt;CUYD&lt;/td&gt;&lt;td&gt;0&lt;/td&gt;&lt;td&gt;3&lt;/td&gt;&lt;td&gt;N&lt;/td&gt;&lt;td&gt; &lt;/td&gt;&lt;td&gt;&lt;/td&gt;&lt;/tr&gt;</v>
      </c>
    </row>
    <row r="445" spans="1:1" x14ac:dyDescent="0.2">
      <c r="A445" s="94" t="str">
        <v xml:space="preserve">  &lt;tr&gt;&lt;td&gt;25110-0300&lt;/td&gt;&lt;td&gt;Grouted riprap, method A, class 3&lt;/td&gt;&lt;td&gt;m3&lt;/td&gt;&lt;td&gt;GROUTED RIPRAP, METHOD A, CLASS 3&lt;/td&gt;&lt;td&gt;CUYD&lt;/td&gt;&lt;td&gt;0&lt;/td&gt;&lt;td&gt;3&lt;/td&gt;&lt;td&gt;N&lt;/td&gt;&lt;td&gt; &lt;/td&gt;&lt;td&gt;&lt;/td&gt;&lt;/tr&gt;</v>
      </c>
    </row>
    <row r="446" spans="1:1" x14ac:dyDescent="0.2">
      <c r="A446" s="94" t="str">
        <v xml:space="preserve">  &lt;tr&gt;&lt;td&gt;25110-0400&lt;/td&gt;&lt;td&gt;Grouted riprap, method A, class 4&lt;/td&gt;&lt;td&gt;m3&lt;/td&gt;&lt;td&gt;GROUTED RIPRAP, METHOD A, CLASS 4&lt;/td&gt;&lt;td&gt;CUYD&lt;/td&gt;&lt;td&gt;0&lt;/td&gt;&lt;td&gt;3&lt;/td&gt;&lt;td&gt;N&lt;/td&gt;&lt;td&gt; &lt;/td&gt;&lt;td&gt;&lt;/td&gt;&lt;/tr&gt;</v>
      </c>
    </row>
    <row r="447" spans="1:1" x14ac:dyDescent="0.2">
      <c r="A447" s="94" t="str">
        <v xml:space="preserve">  &lt;tr&gt;&lt;td&gt;25110-0500&lt;/td&gt;&lt;td&gt;Grouted riprap, method A, class 5&lt;/td&gt;&lt;td&gt;m3&lt;/td&gt;&lt;td&gt;GROUTED RIPRAP, METHOD A, CLASS 5&lt;/td&gt;&lt;td&gt;CUYD&lt;/td&gt;&lt;td&gt;0&lt;/td&gt;&lt;td&gt;3&lt;/td&gt;&lt;td&gt;N&lt;/td&gt;&lt;td&gt; &lt;/td&gt;&lt;td&gt;&lt;/td&gt;&lt;/tr&gt;</v>
      </c>
    </row>
    <row r="448" spans="1:1" x14ac:dyDescent="0.2">
      <c r="A448" s="94" t="str">
        <v xml:space="preserve">  &lt;tr&gt;&lt;td&gt;25110-0600&lt;/td&gt;&lt;td&gt;Grouted riprap, method A, class 6&lt;/td&gt;&lt;td&gt;m3&lt;/td&gt;&lt;td&gt;GROUTED RIPRAP, METHOD A, CLASS 6&lt;/td&gt;&lt;td&gt;CUYD&lt;/td&gt;&lt;td&gt;0&lt;/td&gt;&lt;td&gt;3&lt;/td&gt;&lt;td&gt;N&lt;/td&gt;&lt;td&gt; &lt;/td&gt;&lt;td&gt;&lt;/td&gt;&lt;/tr&gt;</v>
      </c>
    </row>
    <row r="449" spans="1:2" x14ac:dyDescent="0.2">
      <c r="A449" s="94" t="str">
        <v xml:space="preserve">  &lt;tr&gt;&lt;td&gt;25110-0700&lt;/td&gt;&lt;td&gt;Grouted riprap, method A, class 7&lt;/td&gt;&lt;td&gt;m3&lt;/td&gt;&lt;td&gt;GROUTED RIPRAP, METHOD A, CLASS 7&lt;/td&gt;&lt;td&gt;CUYD&lt;/td&gt;&lt;td&gt;0&lt;/td&gt;&lt;td&gt;3&lt;/td&gt;&lt;td&gt;N&lt;/td&gt;&lt;td&gt; &lt;/td&gt;&lt;td&gt;&lt;/td&gt;&lt;/tr&gt;</v>
      </c>
    </row>
    <row r="450" spans="1:2" x14ac:dyDescent="0.2">
      <c r="A450" s="94" t="str">
        <v xml:space="preserve">  &lt;tr&gt;&lt;td&gt;25110-0800&lt;/td&gt;&lt;td&gt;Grouted riprap, method A, class 8&lt;/td&gt;&lt;td&gt;m3&lt;/td&gt;&lt;td&gt;GROUTED RIPRAP, METHOD A, CLASS 8&lt;/td&gt;&lt;td&gt;CUYD&lt;/td&gt;&lt;td&gt;0&lt;/td&gt;&lt;td&gt;3&lt;/td&gt;&lt;td&gt;N&lt;/td&gt;&lt;td&gt; &lt;/td&gt;&lt;td&gt;&lt;/td&gt;&lt;/tr&gt;</v>
      </c>
    </row>
    <row r="451" spans="1:2" x14ac:dyDescent="0.2">
      <c r="A451" s="94" t="str">
        <v xml:space="preserve">  &lt;tr&gt;&lt;td&gt;25110-0900&lt;/td&gt;&lt;td&gt;Grouted riprap, method A, class 9&lt;/td&gt;&lt;td&gt;m3&lt;/td&gt;&lt;td&gt;GROUTED RIPRAP, METHOD A, CLASS 9&lt;/td&gt;&lt;td&gt;CUYD&lt;/td&gt;&lt;td&gt;0&lt;/td&gt;&lt;td&gt;3&lt;/td&gt;&lt;td&gt;N&lt;/td&gt;&lt;td&gt; &lt;/td&gt;&lt;td&gt;&lt;/td&gt;&lt;/tr&gt;</v>
      </c>
    </row>
    <row r="452" spans="1:2" x14ac:dyDescent="0.2">
      <c r="A452" s="94" t="str">
        <v xml:space="preserve">  &lt;tr&gt;&lt;td&gt;25110-1000&lt;/td&gt;&lt;td&gt;Grouted riprap, method A, class 10&lt;/td&gt;&lt;td&gt;m3&lt;/td&gt;&lt;td&gt;GROUTED RIPRAP, METHOD A, CLASS 10&lt;/td&gt;&lt;td&gt;CUYD&lt;/td&gt;&lt;td&gt;0&lt;/td&gt;&lt;td&gt;3&lt;/td&gt;&lt;td&gt;N&lt;/td&gt;&lt;td&gt; &lt;/td&gt;&lt;td&gt;&lt;/td&gt;&lt;/tr&gt;</v>
      </c>
    </row>
    <row r="453" spans="1:2" x14ac:dyDescent="0.2">
      <c r="A453" s="94" t="str">
        <v xml:space="preserve">  &lt;tr&gt;&lt;td&gt;25110-2000&lt;/td&gt;&lt;td&gt;Grouted riprap, method B&lt;/td&gt;&lt;td&gt;m3&lt;/td&gt;&lt;td&gt;GROUTED RIPRAP, METHOD B&lt;/td&gt;&lt;td&gt;CUYD&lt;/td&gt;&lt;td&gt;0&lt;/td&gt;&lt;td&gt;3&lt;/td&gt;&lt;td&gt;N&lt;/td&gt;&lt;td&gt; &lt;/td&gt;&lt;td&gt;&lt;/td&gt;&lt;/tr&gt;</v>
      </c>
    </row>
    <row r="454" spans="1:2" x14ac:dyDescent="0.2">
      <c r="A454" s="94" t="str">
        <v xml:space="preserve">  &lt;tr&gt;&lt;td&gt;25110-2100&lt;/td&gt;&lt;td&gt;Grouted riprap, method B, class 1&lt;/td&gt;&lt;td&gt;m3&lt;/td&gt;&lt;td&gt;GROUTED RIPRAP, METHOD B, CLASS 1&lt;/td&gt;&lt;td&gt;CUYD&lt;/td&gt;&lt;td&gt;0&lt;/td&gt;&lt;td&gt;3&lt;/td&gt;&lt;td&gt;N&lt;/td&gt;&lt;td&gt; &lt;/td&gt;&lt;td&gt;&lt;/td&gt;&lt;/tr&gt;</v>
      </c>
    </row>
    <row r="455" spans="1:2" x14ac:dyDescent="0.2">
      <c r="A455" s="94" t="str">
        <v xml:space="preserve">  &lt;tr&gt;&lt;td&gt;25110-2200&lt;/td&gt;&lt;td&gt;Grouted riprap, method B, class 2&lt;/td&gt;&lt;td&gt;m3&lt;/td&gt;&lt;td&gt;GROUTED RIPRAP, METHOD B, CLASS 2&lt;/td&gt;&lt;td&gt;CUYD&lt;/td&gt;&lt;td&gt;0&lt;/td&gt;&lt;td&gt;3&lt;/td&gt;&lt;td&gt;N&lt;/td&gt;&lt;td&gt; &lt;/td&gt;&lt;td&gt;&lt;/td&gt;&lt;/tr&gt;</v>
      </c>
    </row>
    <row r="456" spans="1:2" x14ac:dyDescent="0.2">
      <c r="A456" s="94" t="str">
        <v xml:space="preserve">  &lt;tr&gt;&lt;td&gt;25110-2300&lt;/td&gt;&lt;td&gt;Grouted riprap, method B, class 3&lt;/td&gt;&lt;td&gt;m3&lt;/td&gt;&lt;td&gt;GROUTED RIPRAP, METHOD B, CLASS 3&lt;/td&gt;&lt;td&gt;CUYD&lt;/td&gt;&lt;td&gt;0&lt;/td&gt;&lt;td&gt;3&lt;/td&gt;&lt;td&gt;N&lt;/td&gt;&lt;td&gt; &lt;/td&gt;&lt;td&gt;&lt;/td&gt;&lt;/tr&gt;</v>
      </c>
    </row>
    <row r="457" spans="1:2" x14ac:dyDescent="0.2">
      <c r="A457" s="94" t="str">
        <v xml:space="preserve">  &lt;tr&gt;&lt;td&gt;25110-2400&lt;/td&gt;&lt;td&gt;Grouted riprap, method B, class 4&lt;/td&gt;&lt;td&gt;m3&lt;/td&gt;&lt;td&gt;GROUTED RIPRAP, METHOD B, CLASS 4&lt;/td&gt;&lt;td&gt;CUYD&lt;/td&gt;&lt;td&gt;0&lt;/td&gt;&lt;td&gt;3&lt;/td&gt;&lt;td&gt;N&lt;/td&gt;&lt;td&gt; &lt;/td&gt;&lt;td&gt;&lt;/td&gt;&lt;/tr&gt;</v>
      </c>
    </row>
    <row r="458" spans="1:2" x14ac:dyDescent="0.2">
      <c r="A458" s="94" t="str">
        <v xml:space="preserve">  &lt;tr&gt;&lt;td&gt;25110-2500&lt;/td&gt;&lt;td&gt;Grouted riprap, method B, class 5&lt;/td&gt;&lt;td&gt;m3&lt;/td&gt;&lt;td&gt;GROUTED RIPRAP, METHOD B, CLASS 5&lt;/td&gt;&lt;td&gt;CUYD&lt;/td&gt;&lt;td&gt;0&lt;/td&gt;&lt;td&gt;3&lt;/td&gt;&lt;td&gt;N&lt;/td&gt;&lt;td&gt; &lt;/td&gt;&lt;td&gt;&lt;/td&gt;&lt;/tr&gt;</v>
      </c>
    </row>
    <row r="459" spans="1:2" x14ac:dyDescent="0.2">
      <c r="A459" s="94" t="str">
        <v xml:space="preserve">  &lt;tr&gt;&lt;td&gt;25110-2600&lt;/td&gt;&lt;td&gt;Grouted riprap, method B, class 6&lt;/td&gt;&lt;td&gt;m3&lt;/td&gt;&lt;td&gt;GROUTED RIPRAP, METHOD B, CLASS 6&lt;/td&gt;&lt;td&gt;CUYD&lt;/td&gt;&lt;td&gt;0&lt;/td&gt;&lt;td&gt;3&lt;/td&gt;&lt;td&gt;N&lt;/td&gt;&lt;td&gt; &lt;/td&gt;&lt;td&gt;&lt;/td&gt;&lt;/tr&gt;</v>
      </c>
    </row>
    <row r="460" spans="1:2" x14ac:dyDescent="0.2">
      <c r="A460" s="94" t="str">
        <v xml:space="preserve">  &lt;tr&gt;&lt;td&gt;25110-2700&lt;/td&gt;&lt;td&gt;Grouted riprap, method B, class 7&lt;/td&gt;&lt;td&gt;m3&lt;/td&gt;&lt;td&gt;GROUTED RIPRAP, METHOD B, CLASS 7&lt;/td&gt;&lt;td&gt;CUYD&lt;/td&gt;&lt;td&gt;0&lt;/td&gt;&lt;td&gt;3&lt;/td&gt;&lt;td&gt;N&lt;/td&gt;&lt;td&gt; &lt;/td&gt;&lt;td&gt;&lt;/td&gt;&lt;/tr&gt;</v>
      </c>
    </row>
    <row r="461" spans="1:2" x14ac:dyDescent="0.2">
      <c r="A461" s="94" t="str">
        <v xml:space="preserve">  &lt;tr&gt;&lt;td&gt;25110-2800&lt;/td&gt;&lt;td&gt;Grouted riprap, method B, class 8&lt;/td&gt;&lt;td&gt;m3&lt;/td&gt;&lt;td&gt;GROUTED RIPRAP, METHOD B, CLASS 8&lt;/td&gt;&lt;td&gt;CUYD&lt;/td&gt;&lt;td&gt;0&lt;/td&gt;&lt;td&gt;3&lt;/td&gt;&lt;td&gt;N&lt;/td&gt;&lt;td&gt; &lt;/td&gt;&lt;td&gt;&lt;/td&gt;&lt;/tr&gt;</v>
      </c>
    </row>
    <row r="462" spans="1:2" x14ac:dyDescent="0.2">
      <c r="A462" s="94" t="str">
        <v xml:space="preserve">  &lt;tr&gt;&lt;td&gt;25110-2900&lt;/td&gt;&lt;td&gt;Grouted riprap, method B, class 9&lt;/td&gt;&lt;td&gt;m3&lt;/td&gt;&lt;td&gt;GROUTED RIPRAP, METHOD B, CLASS 9&lt;/td&gt;&lt;td&gt;CUYD&lt;/td&gt;&lt;td&gt;0&lt;/td&gt;&lt;td&gt;3&lt;/td&gt;&lt;td&gt;N&lt;/td&gt;&lt;td&gt; &lt;/td&gt;&lt;td&gt;&lt;/td&gt;&lt;/tr&gt;</v>
      </c>
    </row>
    <row r="463" spans="1:2" s="101" customFormat="1" x14ac:dyDescent="0.2">
      <c r="A463" s="94" t="str">
        <v xml:space="preserve">  &lt;tr&gt;&lt;td&gt;25110-3000&lt;/td&gt;&lt;td&gt;Grouted riprap, method B, class 10&lt;/td&gt;&lt;td&gt;m3&lt;/td&gt;&lt;td&gt;GROUTED RIPRAP, METHOD B, CLASS 10&lt;/td&gt;&lt;td&gt;CUYD&lt;/td&gt;&lt;td&gt;0&lt;/td&gt;&lt;td&gt;3&lt;/td&gt;&lt;td&gt;N&lt;/td&gt;&lt;td&gt; &lt;/td&gt;&lt;td&gt;&lt;/td&gt;&lt;/tr&gt;</v>
      </c>
      <c r="B463" s="94"/>
    </row>
    <row r="464" spans="1:2" s="101" customFormat="1" x14ac:dyDescent="0.2">
      <c r="A464" s="94" t="str">
        <v xml:space="preserve">  &lt;tr&gt;&lt;td&gt;25111-0000&lt;/td&gt;&lt;td&gt;Grouted riprap, method A&lt;/td&gt;&lt;td&gt;t&lt;/td&gt;&lt;td&gt;GROUTED RIPRAP, METHOD A&lt;/td&gt;&lt;td&gt;TON&lt;/td&gt;&lt;td&gt;0&lt;/td&gt;&lt;td&gt;3&lt;/td&gt;&lt;td&gt;N&lt;/td&gt;&lt;td&gt; &lt;/td&gt;&lt;td&gt;&lt;/td&gt;&lt;/tr&gt;</v>
      </c>
      <c r="B464" s="94"/>
    </row>
    <row r="465" spans="1:2" s="101" customFormat="1" x14ac:dyDescent="0.2">
      <c r="A465" s="94" t="str">
        <v xml:space="preserve">  &lt;tr&gt;&lt;td&gt;25111-0100&lt;/td&gt;&lt;td&gt;Grouted riprap, method A, class 1&lt;/td&gt;&lt;td&gt;t&lt;/td&gt;&lt;td&gt;GROUTED RIPRAP, METHOD A, CLASS 1&lt;/td&gt;&lt;td&gt;TON&lt;/td&gt;&lt;td&gt;0&lt;/td&gt;&lt;td&gt;3&lt;/td&gt;&lt;td&gt;N&lt;/td&gt;&lt;td&gt; &lt;/td&gt;&lt;td&gt;&lt;/td&gt;&lt;/tr&gt;</v>
      </c>
      <c r="B465" s="94"/>
    </row>
    <row r="466" spans="1:2" x14ac:dyDescent="0.2">
      <c r="A466" s="94" t="str">
        <v xml:space="preserve">  &lt;tr&gt;&lt;td&gt;25111-0200&lt;/td&gt;&lt;td&gt;Grouted riprap, method A, class 2&lt;/td&gt;&lt;td&gt;t&lt;/td&gt;&lt;td&gt;GROUTED RIPRAP, METHOD A, CLASS 2&lt;/td&gt;&lt;td&gt;TON&lt;/td&gt;&lt;td&gt;0&lt;/td&gt;&lt;td&gt;3&lt;/td&gt;&lt;td&gt;N&lt;/td&gt;&lt;td&gt; &lt;/td&gt;&lt;td&gt;&lt;/td&gt;&lt;/tr&gt;</v>
      </c>
    </row>
    <row r="467" spans="1:2" x14ac:dyDescent="0.2">
      <c r="A467" s="94" t="str">
        <v xml:space="preserve">  &lt;tr&gt;&lt;td&gt;25111-0300&lt;/td&gt;&lt;td&gt;Grouted riprap, method A, class 3&lt;/td&gt;&lt;td&gt;t&lt;/td&gt;&lt;td&gt;GROUTED RIPRAP, METHOD A, CLASS 3&lt;/td&gt;&lt;td&gt;TON&lt;/td&gt;&lt;td&gt;0&lt;/td&gt;&lt;td&gt;3&lt;/td&gt;&lt;td&gt;N&lt;/td&gt;&lt;td&gt; &lt;/td&gt;&lt;td&gt;&lt;/td&gt;&lt;/tr&gt;</v>
      </c>
    </row>
    <row r="468" spans="1:2" x14ac:dyDescent="0.2">
      <c r="A468" s="94" t="str">
        <v xml:space="preserve">  &lt;tr&gt;&lt;td&gt;25111-0400&lt;/td&gt;&lt;td&gt;Grouted riprap, method A, class 4&lt;/td&gt;&lt;td&gt;t&lt;/td&gt;&lt;td&gt;GROUTED RIPRAP, METHOD A, CLASS 4&lt;/td&gt;&lt;td&gt;TON&lt;/td&gt;&lt;td&gt;0&lt;/td&gt;&lt;td&gt;3&lt;/td&gt;&lt;td&gt;N&lt;/td&gt;&lt;td&gt; &lt;/td&gt;&lt;td&gt;&lt;/td&gt;&lt;/tr&gt;</v>
      </c>
    </row>
    <row r="469" spans="1:2" x14ac:dyDescent="0.2">
      <c r="A469" s="94" t="str">
        <v xml:space="preserve">  &lt;tr&gt;&lt;td&gt;25111-0500&lt;/td&gt;&lt;td&gt;Grouted riprap, method A, class 5&lt;/td&gt;&lt;td&gt;t&lt;/td&gt;&lt;td&gt;GROUTED RIPRAP, METHOD A, CLASS 5&lt;/td&gt;&lt;td&gt;TON&lt;/td&gt;&lt;td&gt;0&lt;/td&gt;&lt;td&gt;3&lt;/td&gt;&lt;td&gt;N&lt;/td&gt;&lt;td&gt; &lt;/td&gt;&lt;td&gt;&lt;/td&gt;&lt;/tr&gt;</v>
      </c>
    </row>
    <row r="470" spans="1:2" x14ac:dyDescent="0.2">
      <c r="A470" s="94" t="str">
        <v xml:space="preserve">  &lt;tr&gt;&lt;td&gt;25111-0600&lt;/td&gt;&lt;td&gt;Grouted riprap, method A, class 6&lt;/td&gt;&lt;td&gt;t&lt;/td&gt;&lt;td&gt;GROUTED RIPRAP, METHOD A, CLASS 6&lt;/td&gt;&lt;td&gt;TON&lt;/td&gt;&lt;td&gt;0&lt;/td&gt;&lt;td&gt;3&lt;/td&gt;&lt;td&gt;N&lt;/td&gt;&lt;td&gt; &lt;/td&gt;&lt;td&gt;&lt;/td&gt;&lt;/tr&gt;</v>
      </c>
    </row>
    <row r="471" spans="1:2" x14ac:dyDescent="0.2">
      <c r="A471" s="94" t="str">
        <v xml:space="preserve">  &lt;tr&gt;&lt;td&gt;25111-0700&lt;/td&gt;&lt;td&gt;Grouted riprap, method A, class 7&lt;/td&gt;&lt;td&gt;t&lt;/td&gt;&lt;td&gt;GROUTED RIPRAP, METHOD A, CLASS 7&lt;/td&gt;&lt;td&gt;TON&lt;/td&gt;&lt;td&gt;0&lt;/td&gt;&lt;td&gt;3&lt;/td&gt;&lt;td&gt;N&lt;/td&gt;&lt;td&gt; &lt;/td&gt;&lt;td&gt;&lt;/td&gt;&lt;/tr&gt;</v>
      </c>
    </row>
    <row r="472" spans="1:2" x14ac:dyDescent="0.2">
      <c r="A472" s="94" t="str">
        <v xml:space="preserve">  &lt;tr&gt;&lt;td&gt;25111-0800&lt;/td&gt;&lt;td&gt;Grouted riprap, method A, class 8&lt;/td&gt;&lt;td&gt;t&lt;/td&gt;&lt;td&gt;GROUTED RIPRAP, METHOD A, CLASS 8&lt;/td&gt;&lt;td&gt;TON&lt;/td&gt;&lt;td&gt;0&lt;/td&gt;&lt;td&gt;3&lt;/td&gt;&lt;td&gt;N&lt;/td&gt;&lt;td&gt; &lt;/td&gt;&lt;td&gt;&lt;/td&gt;&lt;/tr&gt;</v>
      </c>
    </row>
    <row r="473" spans="1:2" x14ac:dyDescent="0.2">
      <c r="A473" s="94" t="str">
        <v xml:space="preserve">  &lt;tr&gt;&lt;td&gt;25111-0900&lt;/td&gt;&lt;td&gt;Grouted riprap, method A, class 9&lt;/td&gt;&lt;td&gt;t&lt;/td&gt;&lt;td&gt;GROUTED RIPRAP, METHOD A, CLASS 9&lt;/td&gt;&lt;td&gt;TON&lt;/td&gt;&lt;td&gt;0&lt;/td&gt;&lt;td&gt;3&lt;/td&gt;&lt;td&gt;N&lt;/td&gt;&lt;td&gt; &lt;/td&gt;&lt;td&gt;&lt;/td&gt;&lt;/tr&gt;</v>
      </c>
    </row>
    <row r="474" spans="1:2" x14ac:dyDescent="0.2">
      <c r="A474" s="94" t="str">
        <v xml:space="preserve">  &lt;tr&gt;&lt;td&gt;25111-1000&lt;/td&gt;&lt;td&gt;Grouted riprap, method A, class 10&lt;/td&gt;&lt;td&gt;t&lt;/td&gt;&lt;td&gt;GROUTED RIPRAP, METHOD A, CLASS 10&lt;/td&gt;&lt;td&gt;TON&lt;/td&gt;&lt;td&gt;0&lt;/td&gt;&lt;td&gt;3&lt;/td&gt;&lt;td&gt;N&lt;/td&gt;&lt;td&gt; &lt;/td&gt;&lt;td&gt;&lt;/td&gt;&lt;/tr&gt;</v>
      </c>
    </row>
    <row r="475" spans="1:2" x14ac:dyDescent="0.2">
      <c r="A475" s="94" t="str">
        <v xml:space="preserve">  &lt;tr&gt;&lt;td&gt;25111-2000&lt;/td&gt;&lt;td&gt;Grouted riprap, method B&lt;/td&gt;&lt;td&gt;t&lt;/td&gt;&lt;td&gt;GROUTED RIPRAP, METHOD B&lt;/td&gt;&lt;td&gt;TON&lt;/td&gt;&lt;td&gt;0&lt;/td&gt;&lt;td&gt;3&lt;/td&gt;&lt;td&gt;N&lt;/td&gt;&lt;td&gt; &lt;/td&gt;&lt;td&gt;&lt;/td&gt;&lt;/tr&gt;</v>
      </c>
    </row>
    <row r="476" spans="1:2" x14ac:dyDescent="0.2">
      <c r="A476" s="94" t="str">
        <v xml:space="preserve">  &lt;tr&gt;&lt;td&gt;25111-2100&lt;/td&gt;&lt;td&gt;Grouted riprap, method B, class 1&lt;/td&gt;&lt;td&gt;t&lt;/td&gt;&lt;td&gt;GROUTED RIPRAP, METHOD B, CLASS 1&lt;/td&gt;&lt;td&gt;TON&lt;/td&gt;&lt;td&gt;0&lt;/td&gt;&lt;td&gt;3&lt;/td&gt;&lt;td&gt;N&lt;/td&gt;&lt;td&gt; &lt;/td&gt;&lt;td&gt;&lt;/td&gt;&lt;/tr&gt;</v>
      </c>
    </row>
    <row r="477" spans="1:2" x14ac:dyDescent="0.2">
      <c r="A477" s="94" t="str">
        <v xml:space="preserve">  &lt;tr&gt;&lt;td&gt;25111-2200&lt;/td&gt;&lt;td&gt;Grouted riprap, method B, class 2&lt;/td&gt;&lt;td&gt;t&lt;/td&gt;&lt;td&gt;GROUTED RIPRAP, METHOD B, CLASS 2&lt;/td&gt;&lt;td&gt;TON&lt;/td&gt;&lt;td&gt;0&lt;/td&gt;&lt;td&gt;3&lt;/td&gt;&lt;td&gt;N&lt;/td&gt;&lt;td&gt; &lt;/td&gt;&lt;td&gt;&lt;/td&gt;&lt;/tr&gt;</v>
      </c>
    </row>
    <row r="478" spans="1:2" x14ac:dyDescent="0.2">
      <c r="A478" s="94" t="str">
        <v xml:space="preserve">  &lt;tr&gt;&lt;td&gt;25111-2300&lt;/td&gt;&lt;td&gt;Grouted riprap, method B, class 3&lt;/td&gt;&lt;td&gt;t&lt;/td&gt;&lt;td&gt;GROUTED RIPRAP, METHOD B, CLASS 3&lt;/td&gt;&lt;td&gt;TON&lt;/td&gt;&lt;td&gt;0&lt;/td&gt;&lt;td&gt;3&lt;/td&gt;&lt;td&gt;N&lt;/td&gt;&lt;td&gt; &lt;/td&gt;&lt;td&gt;&lt;/td&gt;&lt;/tr&gt;</v>
      </c>
    </row>
    <row r="479" spans="1:2" x14ac:dyDescent="0.2">
      <c r="A479" s="94" t="str">
        <v xml:space="preserve">  &lt;tr&gt;&lt;td&gt;25111-2400&lt;/td&gt;&lt;td&gt;Grouted riprap, method B, class 4&lt;/td&gt;&lt;td&gt;t&lt;/td&gt;&lt;td&gt;GROUTED RIPRAP, METHOD B, CLASS 4&lt;/td&gt;&lt;td&gt;TON&lt;/td&gt;&lt;td&gt;0&lt;/td&gt;&lt;td&gt;3&lt;/td&gt;&lt;td&gt;N&lt;/td&gt;&lt;td&gt; &lt;/td&gt;&lt;td&gt;&lt;/td&gt;&lt;/tr&gt;</v>
      </c>
    </row>
    <row r="480" spans="1:2" x14ac:dyDescent="0.2">
      <c r="A480" s="94" t="str">
        <v xml:space="preserve">  &lt;tr&gt;&lt;td&gt;25111-2500&lt;/td&gt;&lt;td&gt;Grouted riprap, method B, class 5&lt;/td&gt;&lt;td&gt;t&lt;/td&gt;&lt;td&gt;GROUTED RIPRAP, METHOD B, CLASS 5&lt;/td&gt;&lt;td&gt;TON&lt;/td&gt;&lt;td&gt;0&lt;/td&gt;&lt;td&gt;3&lt;/td&gt;&lt;td&gt;N&lt;/td&gt;&lt;td&gt; &lt;/td&gt;&lt;td&gt;&lt;/td&gt;&lt;/tr&gt;</v>
      </c>
    </row>
    <row r="481" spans="1:1" x14ac:dyDescent="0.2">
      <c r="A481" s="94" t="str">
        <v xml:space="preserve">  &lt;tr&gt;&lt;td&gt;25111-2600&lt;/td&gt;&lt;td&gt;Grouted riprap, method B, class 6&lt;/td&gt;&lt;td&gt;t&lt;/td&gt;&lt;td&gt;GROUTED RIPRAP, METHOD B, CLASS 6&lt;/td&gt;&lt;td&gt;TON&lt;/td&gt;&lt;td&gt;0&lt;/td&gt;&lt;td&gt;3&lt;/td&gt;&lt;td&gt;N&lt;/td&gt;&lt;td&gt; &lt;/td&gt;&lt;td&gt;&lt;/td&gt;&lt;/tr&gt;</v>
      </c>
    </row>
    <row r="482" spans="1:1" x14ac:dyDescent="0.2">
      <c r="A482" s="94" t="str">
        <v xml:space="preserve">  &lt;tr&gt;&lt;td&gt;25111-2700&lt;/td&gt;&lt;td&gt;Grouted riprap, method B, class 7&lt;/td&gt;&lt;td&gt;t&lt;/td&gt;&lt;td&gt;GROUTED RIPRAP, METHOD B, CLASS 7&lt;/td&gt;&lt;td&gt;TON&lt;/td&gt;&lt;td&gt;0&lt;/td&gt;&lt;td&gt;3&lt;/td&gt;&lt;td&gt;N&lt;/td&gt;&lt;td&gt; &lt;/td&gt;&lt;td&gt;&lt;/td&gt;&lt;/tr&gt;</v>
      </c>
    </row>
    <row r="483" spans="1:1" x14ac:dyDescent="0.2">
      <c r="A483" s="94" t="str">
        <v xml:space="preserve">  &lt;tr&gt;&lt;td&gt;25111-2800&lt;/td&gt;&lt;td&gt;Grouted riprap, method B, class 8&lt;/td&gt;&lt;td&gt;t&lt;/td&gt;&lt;td&gt;GROUTED RIPRAP, METHOD B, CLASS 8&lt;/td&gt;&lt;td&gt;TON&lt;/td&gt;&lt;td&gt;0&lt;/td&gt;&lt;td&gt;3&lt;/td&gt;&lt;td&gt;N&lt;/td&gt;&lt;td&gt; &lt;/td&gt;&lt;td&gt;&lt;/td&gt;&lt;/tr&gt;</v>
      </c>
    </row>
    <row r="484" spans="1:1" x14ac:dyDescent="0.2">
      <c r="A484" s="94" t="str">
        <v xml:space="preserve">  &lt;tr&gt;&lt;td&gt;25111-2900&lt;/td&gt;&lt;td&gt;Grouted riprap, method B, class 9&lt;/td&gt;&lt;td&gt;t&lt;/td&gt;&lt;td&gt;GROUTED RIPRAP, METHOD B, CLASS 9&lt;/td&gt;&lt;td&gt;TON&lt;/td&gt;&lt;td&gt;0&lt;/td&gt;&lt;td&gt;3&lt;/td&gt;&lt;td&gt;N&lt;/td&gt;&lt;td&gt; &lt;/td&gt;&lt;td&gt;&lt;/td&gt;&lt;/tr&gt;</v>
      </c>
    </row>
    <row r="485" spans="1:1" x14ac:dyDescent="0.2">
      <c r="A485" s="94" t="str">
        <v xml:space="preserve">  &lt;tr&gt;&lt;td&gt;25111-3000&lt;/td&gt;&lt;td&gt;Grouted riprap, method B, class 10&lt;/td&gt;&lt;td&gt;t&lt;/td&gt;&lt;td&gt;GROUTED RIPRAP, METHOD B, CLASS 10&lt;/td&gt;&lt;td&gt;TON&lt;/td&gt;&lt;td&gt;0&lt;/td&gt;&lt;td&gt;3&lt;/td&gt;&lt;td&gt;N&lt;/td&gt;&lt;td&gt; &lt;/td&gt;&lt;td&gt;&lt;/td&gt;&lt;/tr&gt;</v>
      </c>
    </row>
    <row r="486" spans="1:1" x14ac:dyDescent="0.2">
      <c r="A486" s="94" t="str">
        <v xml:space="preserve">  &lt;tr&gt;&lt;td&gt;25112-0200&lt;/td&gt;&lt;td&gt;Partially grouted riprap, method A, class 2&lt;/td&gt;&lt;td&gt;m3&lt;/td&gt;&lt;td&gt;PARTIALLY GROUTED RIPRAP, METHOD A, CLASS 2&lt;/td&gt;&lt;td&gt;CUYD&lt;/td&gt;&lt;td&gt;0&lt;/td&gt;&lt;td&gt;3&lt;/td&gt;&lt;td&gt;N&lt;/td&gt;&lt;td&gt;9/16/2019&lt;/td&gt;&lt;td&gt;&lt;/td&gt;&lt;/tr&gt;</v>
      </c>
    </row>
    <row r="487" spans="1:1" x14ac:dyDescent="0.2">
      <c r="A487" s="94" t="str">
        <v xml:space="preserve">  &lt;tr&gt;&lt;td&gt;25112-0300&lt;/td&gt;&lt;td&gt;Partially grouted riprap, method A, class 3&lt;/td&gt;&lt;td&gt;m3&lt;/td&gt;&lt;td&gt;PARTIALLY GROUTED RIPRAP, METHOD A, CLASS 3&lt;/td&gt;&lt;td&gt;CUYD&lt;/td&gt;&lt;td&gt;0&lt;/td&gt;&lt;td&gt;3&lt;/td&gt;&lt;td&gt;N&lt;/td&gt;&lt;td&gt;9/16/2019&lt;/td&gt;&lt;td&gt;&lt;/td&gt;&lt;/tr&gt;</v>
      </c>
    </row>
    <row r="488" spans="1:1" x14ac:dyDescent="0.2">
      <c r="A488" s="94" t="str">
        <v xml:space="preserve">  &lt;tr&gt;&lt;td&gt;25112-0400&lt;/td&gt;&lt;td&gt;Partially grouted riprap, method A, class 4&lt;/td&gt;&lt;td&gt;m3&lt;/td&gt;&lt;td&gt;PARTIALLY GROUTED RIPRAP, METHOD A, CLASS 4&lt;/td&gt;&lt;td&gt;CUYD&lt;/td&gt;&lt;td&gt;0&lt;/td&gt;&lt;td&gt;3&lt;/td&gt;&lt;td&gt;N&lt;/td&gt;&lt;td&gt;9/16/2019&lt;/td&gt;&lt;td&gt;&lt;/td&gt;&lt;/tr&gt;</v>
      </c>
    </row>
    <row r="489" spans="1:1" x14ac:dyDescent="0.2">
      <c r="A489" s="94" t="str">
        <v xml:space="preserve">  &lt;tr&gt;&lt;td&gt;25112-2200&lt;/td&gt;&lt;td&gt;Partially grouted riprap, method B, class 2&lt;/td&gt;&lt;td&gt;m3&lt;/td&gt;&lt;td&gt;PARTIALLY GROUTED RIPRAP, METHOD B, CLASS 2&lt;/td&gt;&lt;td&gt;CUYD&lt;/td&gt;&lt;td&gt;0&lt;/td&gt;&lt;td&gt;3&lt;/td&gt;&lt;td&gt;N&lt;/td&gt;&lt;td&gt;9/16/2019&lt;/td&gt;&lt;td&gt;&lt;/td&gt;&lt;/tr&gt;</v>
      </c>
    </row>
    <row r="490" spans="1:1" x14ac:dyDescent="0.2">
      <c r="A490" s="94" t="str">
        <v xml:space="preserve">  &lt;tr&gt;&lt;td&gt;25112-2300&lt;/td&gt;&lt;td&gt;Partially grouted riprap, method B, class 3&lt;/td&gt;&lt;td&gt;m3&lt;/td&gt;&lt;td&gt;PARTIALLY GROUTED RIPRAP, METHOD B, CLASS 3&lt;/td&gt;&lt;td&gt;CUYD&lt;/td&gt;&lt;td&gt;0&lt;/td&gt;&lt;td&gt;3&lt;/td&gt;&lt;td&gt;N&lt;/td&gt;&lt;td&gt;9/16/2019&lt;/td&gt;&lt;td&gt;&lt;/td&gt;&lt;/tr&gt;</v>
      </c>
    </row>
    <row r="491" spans="1:1" x14ac:dyDescent="0.2">
      <c r="A491" s="94" t="str">
        <v xml:space="preserve">  &lt;tr&gt;&lt;td&gt;25112-2400&lt;/td&gt;&lt;td&gt;Partially grouted riprap, method B, class 4&lt;/td&gt;&lt;td&gt;m3&lt;/td&gt;&lt;td&gt;PARTIALLY GROUTED RIPRAP, METHOD B, CLASS 4&lt;/td&gt;&lt;td&gt;CUYD&lt;/td&gt;&lt;td&gt;0&lt;/td&gt;&lt;td&gt;3&lt;/td&gt;&lt;td&gt;N&lt;/td&gt;&lt;td&gt;9/16/2019&lt;/td&gt;&lt;td&gt;&lt;/td&gt;&lt;/tr&gt;</v>
      </c>
    </row>
    <row r="492" spans="1:1" x14ac:dyDescent="0.2">
      <c r="A492" s="94" t="str">
        <v xml:space="preserve">  &lt;tr&gt;&lt;td&gt;25115-0000&lt;/td&gt;&lt;td&gt;Imbricated riprap&lt;/td&gt;&lt;td&gt;m3&lt;/td&gt;&lt;td&gt;IMBRICATED RIPRAP&lt;/td&gt;&lt;td&gt;CUYD&lt;/td&gt;&lt;td&gt;0&lt;/td&gt;&lt;td&gt;3&lt;/td&gt;&lt;td&gt;N&lt;/td&gt;&lt;td&gt; &lt;/td&gt;&lt;td&gt;&lt;/td&gt;&lt;/tr&gt;</v>
      </c>
    </row>
    <row r="493" spans="1:1" x14ac:dyDescent="0.2">
      <c r="A493" s="94" t="str">
        <v xml:space="preserve">  &lt;tr&gt;&lt;td&gt;25120-0000&lt;/td&gt;&lt;td&gt;Riprap ditch, method A&lt;/td&gt;&lt;td&gt;m&lt;/td&gt;&lt;td&gt;RIPRAP DITCH, METHOD A&lt;/td&gt;&lt;td&gt;LNFT&lt;/td&gt;&lt;td&gt;0&lt;/td&gt;&lt;td&gt;3&lt;/td&gt;&lt;td&gt;N&lt;/td&gt;&lt;td&gt; &lt;/td&gt;&lt;td&gt;&lt;/td&gt;&lt;/tr&gt;</v>
      </c>
    </row>
    <row r="494" spans="1:1" x14ac:dyDescent="0.2">
      <c r="A494" s="94" t="str">
        <v xml:space="preserve">  &lt;tr&gt;&lt;td&gt;25120-0100&lt;/td&gt;&lt;td&gt;Riprap ditch, method A, class 1&lt;/td&gt;&lt;td&gt;m&lt;/td&gt;&lt;td&gt;RIPRAP DITCH, METHOD A, CLASS 1&lt;/td&gt;&lt;td&gt;LNFT&lt;/td&gt;&lt;td&gt;0&lt;/td&gt;&lt;td&gt;3&lt;/td&gt;&lt;td&gt;N&lt;/td&gt;&lt;td&gt; &lt;/td&gt;&lt;td&gt;&lt;/td&gt;&lt;/tr&gt;</v>
      </c>
    </row>
    <row r="495" spans="1:1" x14ac:dyDescent="0.2">
      <c r="A495" s="94" t="str">
        <v xml:space="preserve">  &lt;tr&gt;&lt;td&gt;25120-0200&lt;/td&gt;&lt;td&gt;Riprap ditch, method A, class 2&lt;/td&gt;&lt;td&gt;m&lt;/td&gt;&lt;td&gt;RIPRAP DITCH, METHOD A, CLASS 2&lt;/td&gt;&lt;td&gt;LNFT&lt;/td&gt;&lt;td&gt;0&lt;/td&gt;&lt;td&gt;3&lt;/td&gt;&lt;td&gt;N&lt;/td&gt;&lt;td&gt; &lt;/td&gt;&lt;td&gt;&lt;/td&gt;&lt;/tr&gt;</v>
      </c>
    </row>
    <row r="496" spans="1:1" x14ac:dyDescent="0.2">
      <c r="A496" s="94" t="str">
        <v xml:space="preserve">  &lt;tr&gt;&lt;td&gt;25120-0300&lt;/td&gt;&lt;td&gt;Riprap ditch, method A, class 3&lt;/td&gt;&lt;td&gt;m&lt;/td&gt;&lt;td&gt;RIPRAP DITCH, METHOD A, CLASS 3&lt;/td&gt;&lt;td&gt;LNFT&lt;/td&gt;&lt;td&gt;0&lt;/td&gt;&lt;td&gt;3&lt;/td&gt;&lt;td&gt;N&lt;/td&gt;&lt;td&gt; &lt;/td&gt;&lt;td&gt;&lt;/td&gt;&lt;/tr&gt;</v>
      </c>
    </row>
    <row r="497" spans="1:1" x14ac:dyDescent="0.2">
      <c r="A497" s="94" t="str">
        <v xml:space="preserve">  &lt;tr&gt;&lt;td&gt;25120-0400&lt;/td&gt;&lt;td&gt;Riprap ditch, method A, class 4&lt;/td&gt;&lt;td&gt;m&lt;/td&gt;&lt;td&gt;RIPRAP DITCH, METHOD A, CLASS 4&lt;/td&gt;&lt;td&gt;LNFT&lt;/td&gt;&lt;td&gt;0&lt;/td&gt;&lt;td&gt;3&lt;/td&gt;&lt;td&gt;N&lt;/td&gt;&lt;td&gt; &lt;/td&gt;&lt;td&gt;&lt;/td&gt;&lt;/tr&gt;</v>
      </c>
    </row>
    <row r="498" spans="1:1" x14ac:dyDescent="0.2">
      <c r="A498" s="94" t="str">
        <v xml:space="preserve">  &lt;tr&gt;&lt;td&gt;25120-0500&lt;/td&gt;&lt;td&gt;Riprap ditch, method A, class 5&lt;/td&gt;&lt;td&gt;m&lt;/td&gt;&lt;td&gt;RIPRAP DITCH, METHOD A, CLASS 5&lt;/td&gt;&lt;td&gt;LNFT&lt;/td&gt;&lt;td&gt;0&lt;/td&gt;&lt;td&gt;3&lt;/td&gt;&lt;td&gt;N&lt;/td&gt;&lt;td&gt; &lt;/td&gt;&lt;td&gt;&lt;/td&gt;&lt;/tr&gt;</v>
      </c>
    </row>
    <row r="499" spans="1:1" x14ac:dyDescent="0.2">
      <c r="A499" s="94" t="str">
        <v xml:space="preserve">  &lt;tr&gt;&lt;td&gt;25120-0600&lt;/td&gt;&lt;td&gt;Riprap ditch, method A, class 6&lt;/td&gt;&lt;td&gt;m&lt;/td&gt;&lt;td&gt;RIPRAP DITCH, METHOD A, CLASS 6&lt;/td&gt;&lt;td&gt;LNFT&lt;/td&gt;&lt;td&gt;0&lt;/td&gt;&lt;td&gt;3&lt;/td&gt;&lt;td&gt;N&lt;/td&gt;&lt;td&gt; &lt;/td&gt;&lt;td&gt;&lt;/td&gt;&lt;/tr&gt;</v>
      </c>
    </row>
    <row r="500" spans="1:1" x14ac:dyDescent="0.2">
      <c r="A500" s="94" t="str">
        <v xml:space="preserve">  &lt;tr&gt;&lt;td&gt;25120-0700&lt;/td&gt;&lt;td&gt;Riprap ditch, method A, class 7&lt;/td&gt;&lt;td&gt;m&lt;/td&gt;&lt;td&gt;RIPRAP DITCH, METHOD A, CLASS 7&lt;/td&gt;&lt;td&gt;LNFT&lt;/td&gt;&lt;td&gt;0&lt;/td&gt;&lt;td&gt;3&lt;/td&gt;&lt;td&gt;N&lt;/td&gt;&lt;td&gt; &lt;/td&gt;&lt;td&gt;&lt;/td&gt;&lt;/tr&gt;</v>
      </c>
    </row>
    <row r="501" spans="1:1" x14ac:dyDescent="0.2">
      <c r="A501" s="94" t="str">
        <v xml:space="preserve">  &lt;tr&gt;&lt;td&gt;25120-0800&lt;/td&gt;&lt;td&gt;Riprap ditch, method A, class 8&lt;/td&gt;&lt;td&gt;m&lt;/td&gt;&lt;td&gt;RIPRAP DITCH, METHOD A, CLASS 8&lt;/td&gt;&lt;td&gt;LNFT&lt;/td&gt;&lt;td&gt;0&lt;/td&gt;&lt;td&gt;3&lt;/td&gt;&lt;td&gt;N&lt;/td&gt;&lt;td&gt; &lt;/td&gt;&lt;td&gt;&lt;/td&gt;&lt;/tr&gt;</v>
      </c>
    </row>
    <row r="502" spans="1:1" x14ac:dyDescent="0.2">
      <c r="A502" s="94" t="str">
        <v xml:space="preserve">  &lt;tr&gt;&lt;td&gt;25120-0900&lt;/td&gt;&lt;td&gt;Riprap ditch, method A, class 9&lt;/td&gt;&lt;td&gt;m&lt;/td&gt;&lt;td&gt;RIPRAP DITCH, METHOD A, CLASS 9&lt;/td&gt;&lt;td&gt;LNFT&lt;/td&gt;&lt;td&gt;0&lt;/td&gt;&lt;td&gt;3&lt;/td&gt;&lt;td&gt;N&lt;/td&gt;&lt;td&gt; &lt;/td&gt;&lt;td&gt;&lt;/td&gt;&lt;/tr&gt;</v>
      </c>
    </row>
    <row r="503" spans="1:1" x14ac:dyDescent="0.2">
      <c r="A503" s="94" t="str">
        <v xml:space="preserve">  &lt;tr&gt;&lt;td&gt;25120-1000&lt;/td&gt;&lt;td&gt;Riprap ditch, method A, class 10&lt;/td&gt;&lt;td&gt;m&lt;/td&gt;&lt;td&gt;RIPRAP DITCH, METHOD A, CLASS 10&lt;/td&gt;&lt;td&gt;LNFT&lt;/td&gt;&lt;td&gt;0&lt;/td&gt;&lt;td&gt;3&lt;/td&gt;&lt;td&gt;N&lt;/td&gt;&lt;td&gt; &lt;/td&gt;&lt;td&gt;&lt;/td&gt;&lt;/tr&gt;</v>
      </c>
    </row>
    <row r="504" spans="1:1" x14ac:dyDescent="0.2">
      <c r="A504" s="94" t="str">
        <v xml:space="preserve">  &lt;tr&gt;&lt;td&gt;25120-2000&lt;/td&gt;&lt;td&gt;Riprap ditch, method B&lt;/td&gt;&lt;td&gt;m&lt;/td&gt;&lt;td&gt;RIPRAP DITCH, METHOD B&lt;/td&gt;&lt;td&gt;LNFT&lt;/td&gt;&lt;td&gt;0&lt;/td&gt;&lt;td&gt;3&lt;/td&gt;&lt;td&gt;N&lt;/td&gt;&lt;td&gt; &lt;/td&gt;&lt;td&gt;&lt;/td&gt;&lt;/tr&gt;</v>
      </c>
    </row>
    <row r="505" spans="1:1" x14ac:dyDescent="0.2">
      <c r="A505" s="94" t="str">
        <v xml:space="preserve">  &lt;tr&gt;&lt;td&gt;25120-2100&lt;/td&gt;&lt;td&gt;Riprap ditch, method B, class 1&lt;/td&gt;&lt;td&gt;m&lt;/td&gt;&lt;td&gt;RIPRAP DITCH, METHOD B, CLASS 1&lt;/td&gt;&lt;td&gt;LNFT&lt;/td&gt;&lt;td&gt;0&lt;/td&gt;&lt;td&gt;3&lt;/td&gt;&lt;td&gt;N&lt;/td&gt;&lt;td&gt; &lt;/td&gt;&lt;td&gt;&lt;/td&gt;&lt;/tr&gt;</v>
      </c>
    </row>
    <row r="506" spans="1:1" x14ac:dyDescent="0.2">
      <c r="A506" s="94" t="str">
        <v xml:space="preserve">  &lt;tr&gt;&lt;td&gt;25120-2200&lt;/td&gt;&lt;td&gt;Riprap ditch, method B, class 2&lt;/td&gt;&lt;td&gt;m&lt;/td&gt;&lt;td&gt;RIPRAP DITCH, METHOD B, CLASS 2&lt;/td&gt;&lt;td&gt;LNFT&lt;/td&gt;&lt;td&gt;0&lt;/td&gt;&lt;td&gt;3&lt;/td&gt;&lt;td&gt;N&lt;/td&gt;&lt;td&gt; &lt;/td&gt;&lt;td&gt;&lt;/td&gt;&lt;/tr&gt;</v>
      </c>
    </row>
    <row r="507" spans="1:1" x14ac:dyDescent="0.2">
      <c r="A507" s="94" t="str">
        <v xml:space="preserve">  &lt;tr&gt;&lt;td&gt;25120-2300&lt;/td&gt;&lt;td&gt;Riprap ditch, method B, class 3&lt;/td&gt;&lt;td&gt;m&lt;/td&gt;&lt;td&gt;RIPRAP DITCH, METHOD B, CLASS 3&lt;/td&gt;&lt;td&gt;LNFT&lt;/td&gt;&lt;td&gt;0&lt;/td&gt;&lt;td&gt;3&lt;/td&gt;&lt;td&gt;N&lt;/td&gt;&lt;td&gt; &lt;/td&gt;&lt;td&gt;&lt;/td&gt;&lt;/tr&gt;</v>
      </c>
    </row>
    <row r="508" spans="1:1" x14ac:dyDescent="0.2">
      <c r="A508" s="94" t="str">
        <v xml:space="preserve">  &lt;tr&gt;&lt;td&gt;25120-2400&lt;/td&gt;&lt;td&gt;Riprap ditch, method B, class 4&lt;/td&gt;&lt;td&gt;m&lt;/td&gt;&lt;td&gt;RIPRAP DITCH, METHOD B, CLASS 4&lt;/td&gt;&lt;td&gt;LNFT&lt;/td&gt;&lt;td&gt;0&lt;/td&gt;&lt;td&gt;3&lt;/td&gt;&lt;td&gt;N&lt;/td&gt;&lt;td&gt; &lt;/td&gt;&lt;td&gt;&lt;/td&gt;&lt;/tr&gt;</v>
      </c>
    </row>
    <row r="509" spans="1:1" x14ac:dyDescent="0.2">
      <c r="A509" s="94" t="str">
        <v xml:space="preserve">  &lt;tr&gt;&lt;td&gt;25120-2500&lt;/td&gt;&lt;td&gt;Riprap ditch, method B, class 5&lt;/td&gt;&lt;td&gt;m&lt;/td&gt;&lt;td&gt;RIPRAP DITCH, METHOD B, CLASS 5&lt;/td&gt;&lt;td&gt;LNFT&lt;/td&gt;&lt;td&gt;0&lt;/td&gt;&lt;td&gt;3&lt;/td&gt;&lt;td&gt;N&lt;/td&gt;&lt;td&gt; &lt;/td&gt;&lt;td&gt;&lt;/td&gt;&lt;/tr&gt;</v>
      </c>
    </row>
    <row r="510" spans="1:1" x14ac:dyDescent="0.2">
      <c r="A510" s="94" t="str">
        <v xml:space="preserve">  &lt;tr&gt;&lt;td&gt;25120-2600&lt;/td&gt;&lt;td&gt;Riprap ditch, method B, class 6&lt;/td&gt;&lt;td&gt;m&lt;/td&gt;&lt;td&gt;RIPRAP DITCH, METHOD B, CLASS 6&lt;/td&gt;&lt;td&gt;LNFT&lt;/td&gt;&lt;td&gt;0&lt;/td&gt;&lt;td&gt;3&lt;/td&gt;&lt;td&gt;N&lt;/td&gt;&lt;td&gt; &lt;/td&gt;&lt;td&gt;&lt;/td&gt;&lt;/tr&gt;</v>
      </c>
    </row>
    <row r="511" spans="1:1" x14ac:dyDescent="0.2">
      <c r="A511" s="94" t="str">
        <v xml:space="preserve">  &lt;tr&gt;&lt;td&gt;25120-2700&lt;/td&gt;&lt;td&gt;Riprap ditch, method B, class 7&lt;/td&gt;&lt;td&gt;m&lt;/td&gt;&lt;td&gt;RIPRAP DITCH, METHOD B, CLASS 7&lt;/td&gt;&lt;td&gt;LNFT&lt;/td&gt;&lt;td&gt;0&lt;/td&gt;&lt;td&gt;3&lt;/td&gt;&lt;td&gt;N&lt;/td&gt;&lt;td&gt; &lt;/td&gt;&lt;td&gt;&lt;/td&gt;&lt;/tr&gt;</v>
      </c>
    </row>
    <row r="512" spans="1:1" x14ac:dyDescent="0.2">
      <c r="A512" s="94" t="str">
        <v xml:space="preserve">  &lt;tr&gt;&lt;td&gt;25120-2800&lt;/td&gt;&lt;td&gt;Riprap ditch, method B, class 8&lt;/td&gt;&lt;td&gt;m&lt;/td&gt;&lt;td&gt;RIPRAP DITCH, METHOD B, CLASS 8&lt;/td&gt;&lt;td&gt;LNFT&lt;/td&gt;&lt;td&gt;0&lt;/td&gt;&lt;td&gt;3&lt;/td&gt;&lt;td&gt;N&lt;/td&gt;&lt;td&gt; &lt;/td&gt;&lt;td&gt;&lt;/td&gt;&lt;/tr&gt;</v>
      </c>
    </row>
    <row r="513" spans="1:1" x14ac:dyDescent="0.2">
      <c r="A513" s="94" t="str">
        <v xml:space="preserve">  &lt;tr&gt;&lt;td&gt;25120-2900&lt;/td&gt;&lt;td&gt;Riprap ditch, method B, class 9&lt;/td&gt;&lt;td&gt;m&lt;/td&gt;&lt;td&gt;RIPRAP DITCH, METHOD B, CLASS 9&lt;/td&gt;&lt;td&gt;LNFT&lt;/td&gt;&lt;td&gt;0&lt;/td&gt;&lt;td&gt;3&lt;/td&gt;&lt;td&gt;N&lt;/td&gt;&lt;td&gt; &lt;/td&gt;&lt;td&gt;&lt;/td&gt;&lt;/tr&gt;</v>
      </c>
    </row>
    <row r="514" spans="1:1" x14ac:dyDescent="0.2">
      <c r="A514" s="94" t="str">
        <v xml:space="preserve">  &lt;tr&gt;&lt;td&gt;25120-3000&lt;/td&gt;&lt;td&gt;Riprap ditch, method B, class 10&lt;/td&gt;&lt;td&gt;m&lt;/td&gt;&lt;td&gt;RIPRAP DITCH, METHOD B, CLASS 10&lt;/td&gt;&lt;td&gt;LNFT&lt;/td&gt;&lt;td&gt;0&lt;/td&gt;&lt;td&gt;3&lt;/td&gt;&lt;td&gt;N&lt;/td&gt;&lt;td&gt; &lt;/td&gt;&lt;td&gt;&lt;/td&gt;&lt;/tr&gt;</v>
      </c>
    </row>
    <row r="515" spans="1:1" x14ac:dyDescent="0.2">
      <c r="A515" s="94" t="str">
        <v xml:space="preserve">  &lt;tr&gt;&lt;td&gt;25124-0000&lt;/td&gt;&lt;td&gt;River cobbles&lt;/td&gt;&lt;td&gt;m3&lt;/td&gt;&lt;td&gt;RIVER COBBLES&lt;/td&gt;&lt;td&gt;CUYD&lt;/td&gt;&lt;td&gt;0&lt;/td&gt;&lt;td&gt;3&lt;/td&gt;&lt;td&gt;N&lt;/td&gt;&lt;td&gt; &lt;/td&gt;&lt;td&gt;&lt;/td&gt;&lt;/tr&gt;</v>
      </c>
    </row>
    <row r="516" spans="1:1" x14ac:dyDescent="0.2">
      <c r="A516" s="94" t="str">
        <v xml:space="preserve">  &lt;tr&gt;&lt;td&gt;25125-0000&lt;/td&gt;&lt;td&gt;Boulder&lt;/td&gt;&lt;td&gt;Each&lt;/td&gt;&lt;td&gt;BOULDER&lt;/td&gt;&lt;td&gt;EACH&lt;/td&gt;&lt;td&gt;0&lt;/td&gt;&lt;td&gt;3&lt;/td&gt;&lt;td&gt;N&lt;/td&gt;&lt;td&gt; &lt;/td&gt;&lt;td&gt;&lt;/td&gt;&lt;/tr&gt;</v>
      </c>
    </row>
    <row r="517" spans="1:1" x14ac:dyDescent="0.2">
      <c r="A517" s="94" t="str">
        <v xml:space="preserve">  &lt;tr&gt;&lt;td&gt;25126-0000&lt;/td&gt;&lt;td&gt;Remove and reset boulder&lt;/td&gt;&lt;td&gt;Each&lt;/td&gt;&lt;td&gt;REMOVE AND RESET BOULDER&lt;/td&gt;&lt;td&gt;EACH&lt;/td&gt;&lt;td&gt;0&lt;/td&gt;&lt;td&gt;3&lt;/td&gt;&lt;td&gt;N&lt;/td&gt;&lt;td&gt; &lt;/td&gt;&lt;td&gt;&lt;/td&gt;&lt;/tr&gt;</v>
      </c>
    </row>
    <row r="518" spans="1:1" x14ac:dyDescent="0.2">
      <c r="A518" s="94" t="str">
        <v xml:space="preserve">  &lt;tr&gt;&lt;td&gt;25201-0000&lt;/td&gt;&lt;td&gt;Special rock embankment&lt;/td&gt;&lt;td&gt;m3&lt;/td&gt;&lt;td&gt;SPECIAL ROCK EMBANKMENT&lt;/td&gt;&lt;td&gt;CUYD&lt;/td&gt;&lt;td&gt;0&lt;/td&gt;&lt;td&gt;3&lt;/td&gt;&lt;td&gt;N&lt;/td&gt;&lt;td&gt; &lt;/td&gt;&lt;td&gt;&lt;/td&gt;&lt;/tr&gt;</v>
      </c>
    </row>
    <row r="519" spans="1:1" x14ac:dyDescent="0.2">
      <c r="A519" s="94" t="str">
        <v xml:space="preserve">  &lt;tr&gt;&lt;td&gt;25201-1000&lt;/td&gt;&lt;td&gt;Special rock embankment, mechanically-placed&lt;/td&gt;&lt;td&gt;m3&lt;/td&gt;&lt;td&gt;SPECIAL ROCK EMBANKMENT, MECHANICALLY-PLACED&lt;/td&gt;&lt;td&gt;CUYD&lt;/td&gt;&lt;td&gt;0&lt;/td&gt;&lt;td&gt;3&lt;/td&gt;&lt;td&gt;N&lt;/td&gt;&lt;td&gt; &lt;/td&gt;&lt;td&gt;&lt;/td&gt;&lt;/tr&gt;</v>
      </c>
    </row>
    <row r="520" spans="1:1" x14ac:dyDescent="0.2">
      <c r="A520" s="94" t="str">
        <v xml:space="preserve">  &lt;tr&gt;&lt;td&gt;25201-2000&lt;/td&gt;&lt;td&gt;Special rock embankment, hand-placed&lt;/td&gt;&lt;td&gt;m3&lt;/td&gt;&lt;td&gt;SPECIAL ROCK EMBANKMENT, HAND-PLACED&lt;/td&gt;&lt;td&gt;CUYD&lt;/td&gt;&lt;td&gt;0&lt;/td&gt;&lt;td&gt;3&lt;/td&gt;&lt;td&gt;N&lt;/td&gt;&lt;td&gt; &lt;/td&gt;&lt;td&gt;&lt;/td&gt;&lt;/tr&gt;</v>
      </c>
    </row>
    <row r="521" spans="1:1" x14ac:dyDescent="0.2">
      <c r="A521" s="94" t="str">
        <v xml:space="preserve">  &lt;tr&gt;&lt;td&gt;25202-0000&lt;/td&gt;&lt;td&gt;Special rock embankment&lt;/td&gt;&lt;td&gt;t&lt;/td&gt;&lt;td&gt;SPECIAL ROCK EMBANKMENT&lt;/td&gt;&lt;td&gt;TON&lt;/td&gt;&lt;td&gt;0&lt;/td&gt;&lt;td&gt;3&lt;/td&gt;&lt;td&gt;N&lt;/td&gt;&lt;td&gt; &lt;/td&gt;&lt;td&gt;&lt;/td&gt;&lt;/tr&gt;</v>
      </c>
    </row>
    <row r="522" spans="1:1" x14ac:dyDescent="0.2">
      <c r="A522" s="94" t="str">
        <v xml:space="preserve">  &lt;tr&gt;&lt;td&gt;25202-1000&lt;/td&gt;&lt;td&gt;Special rock embankment, mechanically-placed&lt;/td&gt;&lt;td&gt;t&lt;/td&gt;&lt;td&gt;SPECIAL ROCK EMBANKMENT, MECHANICALLY-PLACED&lt;/td&gt;&lt;td&gt;TON&lt;/td&gt;&lt;td&gt;0&lt;/td&gt;&lt;td&gt;3&lt;/td&gt;&lt;td&gt;N&lt;/td&gt;&lt;td&gt; &lt;/td&gt;&lt;td&gt;&lt;/td&gt;&lt;/tr&gt;</v>
      </c>
    </row>
    <row r="523" spans="1:1" x14ac:dyDescent="0.2">
      <c r="A523" s="94" t="str">
        <v xml:space="preserve">  &lt;tr&gt;&lt;td&gt;25202-2000&lt;/td&gt;&lt;td&gt;Special rock embankment, hand-placed&lt;/td&gt;&lt;td&gt;t&lt;/td&gt;&lt;td&gt;SPECIAL ROCK EMBANKMENT, HAND-PLACED&lt;/td&gt;&lt;td&gt;TON&lt;/td&gt;&lt;td&gt;0&lt;/td&gt;&lt;td&gt;3&lt;/td&gt;&lt;td&gt;N&lt;/td&gt;&lt;td&gt; &lt;/td&gt;&lt;td&gt;&lt;/td&gt;&lt;/tr&gt;</v>
      </c>
    </row>
    <row r="524" spans="1:1" x14ac:dyDescent="0.2">
      <c r="A524" s="94" t="str">
        <v xml:space="preserve">  &lt;tr&gt;&lt;td&gt;25205-0000&lt;/td&gt;&lt;td&gt;Rock buttress&lt;/td&gt;&lt;td&gt;m3&lt;/td&gt;&lt;td&gt;ROCK BUTTRESS&lt;/td&gt;&lt;td&gt;CUYD&lt;/td&gt;&lt;td&gt;0&lt;/td&gt;&lt;td&gt;3&lt;/td&gt;&lt;td&gt;N&lt;/td&gt;&lt;td&gt; &lt;/td&gt;&lt;td&gt;&lt;/td&gt;&lt;/tr&gt;</v>
      </c>
    </row>
    <row r="525" spans="1:1" x14ac:dyDescent="0.2">
      <c r="A525" s="94" t="str">
        <v xml:space="preserve">  &lt;tr&gt;&lt;td&gt;25205-1000&lt;/td&gt;&lt;td&gt;Rock buttress, mechanically-placed&lt;/td&gt;&lt;td&gt;m3&lt;/td&gt;&lt;td&gt;ROCK BUTTRESS, MECHANICALLY-PLACED&lt;/td&gt;&lt;td&gt;CUYD&lt;/td&gt;&lt;td&gt;0&lt;/td&gt;&lt;td&gt;3&lt;/td&gt;&lt;td&gt;N&lt;/td&gt;&lt;td&gt; &lt;/td&gt;&lt;td&gt;&lt;/td&gt;&lt;/tr&gt;</v>
      </c>
    </row>
    <row r="526" spans="1:1" x14ac:dyDescent="0.2">
      <c r="A526" s="94" t="str">
        <v xml:space="preserve">  &lt;tr&gt;&lt;td&gt;25205-2000&lt;/td&gt;&lt;td&gt;Rock buttress, hand-placed&lt;/td&gt;&lt;td&gt;m3&lt;/td&gt;&lt;td&gt;ROCK BUTTRESS, HAND-PLACED&lt;/td&gt;&lt;td&gt;CUYD&lt;/td&gt;&lt;td&gt;0&lt;/td&gt;&lt;td&gt;3&lt;/td&gt;&lt;td&gt;N&lt;/td&gt;&lt;td&gt; &lt;/td&gt;&lt;td&gt;&lt;/td&gt;&lt;/tr&gt;</v>
      </c>
    </row>
    <row r="527" spans="1:1" x14ac:dyDescent="0.2">
      <c r="A527" s="94" t="str">
        <v xml:space="preserve">  &lt;tr&gt;&lt;td&gt;25206-0000&lt;/td&gt;&lt;td&gt;Rock buttress&lt;/td&gt;&lt;td&gt;t&lt;/td&gt;&lt;td&gt;ROCK BUTTRESS&lt;/td&gt;&lt;td&gt;TON&lt;/td&gt;&lt;td&gt;0&lt;/td&gt;&lt;td&gt;3&lt;/td&gt;&lt;td&gt;N&lt;/td&gt;&lt;td&gt; &lt;/td&gt;&lt;td&gt;&lt;/td&gt;&lt;/tr&gt;</v>
      </c>
    </row>
    <row r="528" spans="1:1" x14ac:dyDescent="0.2">
      <c r="A528" s="94" t="str">
        <v xml:space="preserve">  &lt;tr&gt;&lt;td&gt;25206-1000&lt;/td&gt;&lt;td&gt;Rock buttress, mechanically-placed&lt;/td&gt;&lt;td&gt;t&lt;/td&gt;&lt;td&gt;ROCK BUTTRESS, MECHANICALLY-PLACED&lt;/td&gt;&lt;td&gt;TON&lt;/td&gt;&lt;td&gt;0&lt;/td&gt;&lt;td&gt;3&lt;/td&gt;&lt;td&gt;N&lt;/td&gt;&lt;td&gt; &lt;/td&gt;&lt;td&gt;&lt;/td&gt;&lt;/tr&gt;</v>
      </c>
    </row>
    <row r="529" spans="1:1" x14ac:dyDescent="0.2">
      <c r="A529" s="94" t="str">
        <v xml:space="preserve">  &lt;tr&gt;&lt;td&gt;25206-2000&lt;/td&gt;&lt;td&gt;Rock buttress, hand-placed&lt;/td&gt;&lt;td&gt;t&lt;/td&gt;&lt;td&gt;ROCK BUTTRESS, HAND-PLACED&lt;/td&gt;&lt;td&gt;TON&lt;/td&gt;&lt;td&gt;0&lt;/td&gt;&lt;td&gt;3&lt;/td&gt;&lt;td&gt;N&lt;/td&gt;&lt;td&gt; &lt;/td&gt;&lt;td&gt;&lt;/td&gt;&lt;/tr&gt;</v>
      </c>
    </row>
    <row r="530" spans="1:1" x14ac:dyDescent="0.2">
      <c r="A530" s="94" t="str">
        <v xml:space="preserve">  &lt;tr&gt;&lt;td&gt;25210-0000&lt;/td&gt;&lt;td&gt;Rockery&lt;/td&gt;&lt;td&gt;m2&lt;/td&gt;&lt;td&gt;ROCKERY&lt;/td&gt;&lt;td&gt;SQFT&lt;/td&gt;&lt;td&gt;0&lt;/td&gt;&lt;td&gt;3&lt;/td&gt;&lt;td&gt;N&lt;/td&gt;&lt;td&gt; &lt;/td&gt;&lt;td&gt;&lt;/td&gt;&lt;/tr&gt;</v>
      </c>
    </row>
    <row r="531" spans="1:1" x14ac:dyDescent="0.2">
      <c r="A531" s="94" t="str">
        <v xml:space="preserve">  &lt;tr&gt;&lt;td&gt;25210-1000&lt;/td&gt;&lt;td&gt;Rockery, in-stream&lt;/td&gt;&lt;td&gt;m2&lt;/td&gt;&lt;td&gt;ROCKERY, IN-STREAM&lt;/td&gt;&lt;td&gt;SQFT&lt;/td&gt;&lt;td&gt;0&lt;/td&gt;&lt;td&gt;3&lt;/td&gt;&lt;td&gt;N&lt;/td&gt;&lt;td&gt;5/4/2020&lt;/td&gt;&lt;td&gt;&lt;/td&gt;&lt;/tr&gt;</v>
      </c>
    </row>
    <row r="532" spans="1:1" x14ac:dyDescent="0.2">
      <c r="A532" s="94" t="str">
        <v xml:space="preserve">  &lt;tr&gt;&lt;td&gt;25210-1100&lt;/td&gt;&lt;td&gt;Rockery, in-stream, cut side&lt;/td&gt;&lt;td&gt;m2&lt;/td&gt;&lt;td&gt;ROCKERY, IN-STREAM,  CUT SIDE&lt;/td&gt;&lt;td&gt;SQFT&lt;/td&gt;&lt;td&gt;0&lt;/td&gt;&lt;td&gt;3&lt;/td&gt;&lt;td&gt;N&lt;/td&gt;&lt;td&gt;5/4/2020&lt;/td&gt;&lt;td&gt;&lt;/td&gt;&lt;/tr&gt;</v>
      </c>
    </row>
    <row r="533" spans="1:1" x14ac:dyDescent="0.2">
      <c r="A533" s="94" t="str">
        <v xml:space="preserve">  &lt;tr&gt;&lt;td&gt;25210-1200&lt;/td&gt;&lt;td&gt;Rockery, in-stream, fill side&lt;/td&gt;&lt;td&gt;m2&lt;/td&gt;&lt;td&gt;ROCKERY, IN-STREAM, FILL SIDE&lt;/td&gt;&lt;td&gt;SQFT&lt;/td&gt;&lt;td&gt;0&lt;/td&gt;&lt;td&gt;3&lt;/td&gt;&lt;td&gt;N&lt;/td&gt;&lt;td&gt;5/4/2020&lt;/td&gt;&lt;td&gt;&lt;/td&gt;&lt;/tr&gt;</v>
      </c>
    </row>
    <row r="534" spans="1:1" x14ac:dyDescent="0.2">
      <c r="A534" s="94" t="str">
        <v xml:space="preserve">  &lt;tr&gt;&lt;td&gt;25210-1300&lt;/td&gt;&lt;td&gt;Rockery, in-stream, reinforced fill&lt;/td&gt;&lt;td&gt;m2&lt;/td&gt;&lt;td&gt;ROCKERY, IN-STREAM, REINFORCED FILL&lt;/td&gt;&lt;td&gt;SQFT&lt;/td&gt;&lt;td&gt;0&lt;/td&gt;&lt;td&gt;3&lt;/td&gt;&lt;td&gt;N&lt;/td&gt;&lt;td&gt;5/4/2020&lt;/td&gt;&lt;td&gt;&lt;/td&gt;&lt;/tr&gt;</v>
      </c>
    </row>
    <row r="535" spans="1:1" x14ac:dyDescent="0.2">
      <c r="A535" s="94" t="str">
        <v xml:space="preserve">  &lt;tr&gt;&lt;td&gt;25301-0000&lt;/td&gt;&lt;td&gt;Gabions&lt;/td&gt;&lt;td&gt;m2&lt;/td&gt;&lt;td&gt;GABIONS&lt;/td&gt;&lt;td&gt;SQFT&lt;/td&gt;&lt;td&gt;0&lt;/td&gt;&lt;td&gt;3&lt;/td&gt;&lt;td&gt;N&lt;/td&gt;&lt;td&gt; &lt;/td&gt;&lt;td&gt;&lt;/td&gt;&lt;/tr&gt;</v>
      </c>
    </row>
    <row r="536" spans="1:1" x14ac:dyDescent="0.2">
      <c r="A536" s="94" t="str">
        <v xml:space="preserve">  &lt;tr&gt;&lt;td&gt;25301-1000&lt;/td&gt;&lt;td&gt;Gabions, galvanized or aluminized coated&lt;/td&gt;&lt;td&gt;m2&lt;/td&gt;&lt;td&gt;GABIONS, GALVANIZED OR ALUMINIZED COATED&lt;/td&gt;&lt;td&gt;SQFT&lt;/td&gt;&lt;td&gt;0&lt;/td&gt;&lt;td&gt;3&lt;/td&gt;&lt;td&gt;N&lt;/td&gt;&lt;td&gt; &lt;/td&gt;&lt;td&gt;&lt;/td&gt;&lt;/tr&gt;</v>
      </c>
    </row>
    <row r="537" spans="1:1" x14ac:dyDescent="0.2">
      <c r="A537" s="94" t="str">
        <v xml:space="preserve">  &lt;tr&gt;&lt;td&gt;25301-2000&lt;/td&gt;&lt;td&gt;Gabions, polyvinyl chloride coated&lt;/td&gt;&lt;td&gt;m2&lt;/td&gt;&lt;td&gt;GABIONS, POLYVINYL CHLORIDE COATED&lt;/td&gt;&lt;td&gt;SQFT&lt;/td&gt;&lt;td&gt;0&lt;/td&gt;&lt;td&gt;3&lt;/td&gt;&lt;td&gt;N&lt;/td&gt;&lt;td&gt; &lt;/td&gt;&lt;td&gt;&lt;/td&gt;&lt;/tr&gt;</v>
      </c>
    </row>
    <row r="538" spans="1:1" x14ac:dyDescent="0.2">
      <c r="A538" s="94" t="str">
        <v xml:space="preserve">  &lt;tr&gt;&lt;td&gt;25302-1000&lt;/td&gt;&lt;td&gt;Gabions, galvanized or aluminized coated&lt;/td&gt;&lt;td&gt;m3&lt;/td&gt;&lt;td&gt;GABIONS, GALVANIZED OR ALUMINIZED COATED&lt;/td&gt;&lt;td&gt;CUYD&lt;/td&gt;&lt;td&gt;0&lt;/td&gt;&lt;td&gt;3&lt;/td&gt;&lt;td&gt;N&lt;/td&gt;&lt;td&gt; &lt;/td&gt;&lt;td&gt;&lt;/td&gt;&lt;/tr&gt;</v>
      </c>
    </row>
    <row r="539" spans="1:1" x14ac:dyDescent="0.2">
      <c r="A539" s="94" t="str">
        <v xml:space="preserve">  &lt;tr&gt;&lt;td&gt;25302-2000&lt;/td&gt;&lt;td&gt;Gabions, polyvinyl chloride coated&lt;/td&gt;&lt;td&gt;m3&lt;/td&gt;&lt;td&gt;GABIONS, POLYVINYL CHLORIDE COATED&lt;/td&gt;&lt;td&gt;CUYD&lt;/td&gt;&lt;td&gt;0&lt;/td&gt;&lt;td&gt;3&lt;/td&gt;&lt;td&gt;N&lt;/td&gt;&lt;td&gt; &lt;/td&gt;&lt;td&gt;&lt;/td&gt;&lt;/tr&gt;</v>
      </c>
    </row>
    <row r="540" spans="1:1" x14ac:dyDescent="0.2">
      <c r="A540" s="94" t="str">
        <v xml:space="preserve">  &lt;tr&gt;&lt;td&gt;25305-1000&lt;/td&gt;&lt;td&gt;Revet mattress, galvanized or aluminized coated&lt;/td&gt;&lt;td&gt;m2&lt;/td&gt;&lt;td&gt;REVET MATTRESS, GALVANIZED OR ALUMINIZED COATED&lt;/td&gt;&lt;td&gt;SQYD&lt;/td&gt;&lt;td&gt;0&lt;/td&gt;&lt;td&gt;3&lt;/td&gt;&lt;td&gt;N&lt;/td&gt;&lt;td&gt; &lt;/td&gt;&lt;td&gt;&lt;/td&gt;&lt;/tr&gt;</v>
      </c>
    </row>
    <row r="541" spans="1:1" x14ac:dyDescent="0.2">
      <c r="A541" s="94" t="str">
        <v xml:space="preserve">  &lt;tr&gt;&lt;td&gt;25305-2000&lt;/td&gt;&lt;td&gt;Revet mattress, polyvinyl chloride coated&lt;/td&gt;&lt;td&gt;m2&lt;/td&gt;&lt;td&gt;REVET MATTRESS, POLYVINYL CHLORIDE COATED&lt;/td&gt;&lt;td&gt;SQYD&lt;/td&gt;&lt;td&gt;0&lt;/td&gt;&lt;td&gt;3&lt;/td&gt;&lt;td&gt;N&lt;/td&gt;&lt;td&gt; &lt;/td&gt;&lt;td&gt;&lt;/td&gt;&lt;/tr&gt;</v>
      </c>
    </row>
    <row r="542" spans="1:1" x14ac:dyDescent="0.2">
      <c r="A542" s="94" t="str">
        <v xml:space="preserve">  &lt;tr&gt;&lt;td&gt;25306-1000&lt;/td&gt;&lt;td&gt;Revetment mat, articulated concrete block&lt;/td&gt;&lt;td&gt;m2&lt;/td&gt;&lt;td&gt;REVETMENT MAT, ARTICULATED CONCRETE BLOCK&lt;/td&gt;&lt;td&gt;SQYD&lt;/td&gt;&lt;td&gt;0&lt;/td&gt;&lt;td&gt;3&lt;/td&gt;&lt;td&gt;N&lt;/td&gt;&lt;td&gt; &lt;/td&gt;&lt;td&gt;&lt;/td&gt;&lt;/tr&gt;</v>
      </c>
    </row>
    <row r="543" spans="1:1" x14ac:dyDescent="0.2">
      <c r="A543" s="94" t="str">
        <v xml:space="preserve">  &lt;tr&gt;&lt;td&gt;25401-0000&lt;/td&gt;&lt;td&gt;Bin wall&lt;/td&gt;&lt;td&gt;m2&lt;/td&gt;&lt;td&gt;BIN WALL&lt;/td&gt;&lt;td&gt;SQFT&lt;/td&gt;&lt;td&gt;0&lt;/td&gt;&lt;td&gt;3&lt;/td&gt;&lt;td&gt;N&lt;/td&gt;&lt;td&gt;4/25/2016&lt;/td&gt;&lt;td&gt;&lt;/td&gt;&lt;/tr&gt;</v>
      </c>
    </row>
    <row r="544" spans="1:1" x14ac:dyDescent="0.2">
      <c r="A544" s="94" t="str">
        <v xml:space="preserve">  &lt;tr&gt;&lt;td&gt;25403-0000&lt;/td&gt;&lt;td&gt;Precast concrete block retaining wall&lt;/td&gt;&lt;td&gt;m2&lt;/td&gt;&lt;td&gt;PRECAST CONCRETE BLOCK RETAINING WALL&lt;/td&gt;&lt;td&gt;SQFT&lt;/td&gt;&lt;td&gt;0&lt;/td&gt;&lt;td&gt;3&lt;/td&gt;&lt;td&gt;N&lt;/td&gt;&lt;td&gt;7/13/2016&lt;/td&gt;&lt;td&gt;&lt;/td&gt;&lt;/tr&gt;</v>
      </c>
    </row>
    <row r="545" spans="1:1" x14ac:dyDescent="0.2">
      <c r="A545" s="94" t="str">
        <v xml:space="preserve">  &lt;tr&gt;&lt;td&gt;25501-0000&lt;/td&gt;&lt;td&gt;Mechanically stabilized earth wall&lt;/td&gt;&lt;td&gt;m2&lt;/td&gt;&lt;td&gt;MECHANICALLY STABILIZED EARTH WALL&lt;/td&gt;&lt;td&gt;SQFT&lt;/td&gt;&lt;td&gt;0&lt;/td&gt;&lt;td&gt;3&lt;/td&gt;&lt;td&gt;N&lt;/td&gt;&lt;td&gt; &lt;/td&gt;&lt;td&gt;&lt;/td&gt;&lt;/tr&gt;</v>
      </c>
    </row>
    <row r="546" spans="1:1" x14ac:dyDescent="0.2">
      <c r="A546" s="94" t="str">
        <v xml:space="preserve">  &lt;tr&gt;&lt;td&gt;25501-1000&lt;/td&gt;&lt;td&gt;Mechanically stabilized earth wall, welded wire face&lt;/td&gt;&lt;td&gt;m2&lt;/td&gt;&lt;td&gt;MECHANICALLY STABILIZED EARTH WALL, WELDED WIRE FACE&lt;/td&gt;&lt;td&gt;SQFT&lt;/td&gt;&lt;td&gt;0&lt;/td&gt;&lt;td&gt;3&lt;/td&gt;&lt;td&gt;N&lt;/td&gt;&lt;td&gt; &lt;/td&gt;&lt;td&gt;&lt;/td&gt;&lt;/tr&gt;</v>
      </c>
    </row>
    <row r="547" spans="1:1" x14ac:dyDescent="0.2">
      <c r="A547" s="94" t="str">
        <v xml:space="preserve">  &lt;tr&gt;&lt;td&gt;25501-2000&lt;/td&gt;&lt;td&gt;Mechanically stabilized earth wall, gabion face&lt;/td&gt;&lt;td&gt;m2&lt;/td&gt;&lt;td&gt;MECHANICALLY STABILIZED EARTH WALL, GABION FACE&lt;/td&gt;&lt;td&gt;SQFT&lt;/td&gt;&lt;td&gt;0&lt;/td&gt;&lt;td&gt;3&lt;/td&gt;&lt;td&gt;N&lt;/td&gt;&lt;td&gt; &lt;/td&gt;&lt;td&gt;&lt;/td&gt;&lt;/tr&gt;</v>
      </c>
    </row>
    <row r="548" spans="1:1" x14ac:dyDescent="0.2">
      <c r="A548" s="94" t="str">
        <v xml:space="preserve">  &lt;tr&gt;&lt;td&gt;25501-3000&lt;/td&gt;&lt;td&gt;Mechanically stabilized earth wall, modular block face&lt;/td&gt;&lt;td&gt;m2&lt;/td&gt;&lt;td&gt;MECHANICALLY STABILIZED EARTH WALL, MODULAR BLOCK FACE&lt;/td&gt;&lt;td&gt;SQFT&lt;/td&gt;&lt;td&gt;0&lt;/td&gt;&lt;td&gt;3&lt;/td&gt;&lt;td&gt;N&lt;/td&gt;&lt;td&gt; &lt;/td&gt;&lt;td&gt;&lt;/td&gt;&lt;/tr&gt;</v>
      </c>
    </row>
    <row r="549" spans="1:1" x14ac:dyDescent="0.2">
      <c r="A549" s="94" t="str">
        <v xml:space="preserve">  &lt;tr&gt;&lt;td&gt;25501-3500&lt;/td&gt;&lt;td&gt;Mechanically stabilized earth wall, brick face&lt;/td&gt;&lt;td&gt;m2&lt;/td&gt;&lt;td&gt;MECHANICALLY STABILIZED EARTH WALL, BRICK FACE&lt;/td&gt;&lt;td&gt;SQFT&lt;/td&gt;&lt;td&gt;0&lt;/td&gt;&lt;td&gt;3&lt;/td&gt;&lt;td&gt;N&lt;/td&gt;&lt;td&gt; &lt;/td&gt;&lt;td&gt;&lt;/td&gt;&lt;/tr&gt;</v>
      </c>
    </row>
    <row r="550" spans="1:1" x14ac:dyDescent="0.2">
      <c r="A550" s="94" t="str">
        <v xml:space="preserve">  &lt;tr&gt;&lt;td&gt;25501-4000&lt;/td&gt;&lt;td&gt;Mechanically stabilized earth wall, precast concrete panel faced&lt;/td&gt;&lt;td&gt;m2&lt;/td&gt;&lt;td&gt;MECHANICALLY STABILIZED EARTH WALL, PRECAST CONCRETE PANEL FACED&lt;/td&gt;&lt;td&gt;SQFT&lt;/td&gt;&lt;td&gt;0&lt;/td&gt;&lt;td&gt;3&lt;/td&gt;&lt;td&gt;N&lt;/td&gt;&lt;td&gt; &lt;/td&gt;&lt;td&gt;&lt;/td&gt;&lt;/tr&gt;</v>
      </c>
    </row>
    <row r="551" spans="1:1" x14ac:dyDescent="0.2">
      <c r="A551" s="94" t="str">
        <v xml:space="preserve">  &lt;tr&gt;&lt;td&gt;25505-1000&lt;/td&gt;&lt;td&gt;Shored mechanically stabilized earth wall&lt;/td&gt;&lt;td&gt;m2&lt;/td&gt;&lt;td&gt;SHORED MECHANICALLY STABILIZED EARTH WALL&lt;/td&gt;&lt;td&gt;SQFT&lt;/td&gt;&lt;td&gt;0&lt;/td&gt;&lt;td&gt;3&lt;/td&gt;&lt;td&gt;N&lt;/td&gt;&lt;td&gt; &lt;/td&gt;&lt;td&gt;&lt;/td&gt;&lt;/tr&gt;</v>
      </c>
    </row>
    <row r="552" spans="1:1" x14ac:dyDescent="0.2">
      <c r="A552" s="94" t="str">
        <v xml:space="preserve">  &lt;tr&gt;&lt;td&gt;25510-0000&lt;/td&gt;&lt;td&gt;Select granular backfill&lt;/td&gt;&lt;td&gt;m3&lt;/td&gt;&lt;td&gt;SELECT GRANULAR BACKFILL&lt;/td&gt;&lt;td&gt;CUYD&lt;/td&gt;&lt;td&gt;0&lt;/td&gt;&lt;td&gt;3&lt;/td&gt;&lt;td&gt;N&lt;/td&gt;&lt;td&gt; &lt;/td&gt;&lt;td&gt;&lt;/td&gt;&lt;/tr&gt;</v>
      </c>
    </row>
    <row r="553" spans="1:1" x14ac:dyDescent="0.2">
      <c r="A553" s="94" t="str">
        <v xml:space="preserve">  &lt;tr&gt;&lt;td&gt;25511-0000&lt;/td&gt;&lt;td&gt;Select granular backfill&lt;/td&gt;&lt;td&gt;t&lt;/td&gt;&lt;td&gt;SELECT GRANULAR BACKFILL&lt;/td&gt;&lt;td&gt;TON&lt;/td&gt;&lt;td&gt;0&lt;/td&gt;&lt;td&gt;3&lt;/td&gt;&lt;td&gt;N&lt;/td&gt;&lt;td&gt;12/13/2023&lt;/td&gt;&lt;td&gt;&lt;/td&gt;&lt;/tr&gt;</v>
      </c>
    </row>
    <row r="554" spans="1:1" x14ac:dyDescent="0.2">
      <c r="A554" s="94" t="str">
        <v xml:space="preserve">  &lt;tr&gt;&lt;td&gt;25601-0000&lt;/td&gt;&lt;td&gt;Ground anchor&lt;/td&gt;&lt;td&gt;Each&lt;/td&gt;&lt;td&gt;GROUND ANCHOR&lt;/td&gt;&lt;td&gt;EACH&lt;/td&gt;&lt;td&gt;0&lt;/td&gt;&lt;td&gt;3&lt;/td&gt;&lt;td&gt;N&lt;/td&gt;&lt;td&gt; &lt;/td&gt;&lt;td&gt;&lt;/td&gt;&lt;/tr&gt;</v>
      </c>
    </row>
    <row r="555" spans="1:1" x14ac:dyDescent="0.2">
      <c r="A555" s="94" t="str">
        <v xml:space="preserve">  &lt;tr&gt;&lt;td&gt;25602-0000&lt;/td&gt;&lt;td&gt;Ground anchor&lt;/td&gt;&lt;td&gt;m&lt;/td&gt;&lt;td&gt;GROUND ANCHOR&lt;/td&gt;&lt;td&gt;LNFT&lt;/td&gt;&lt;td&gt;0&lt;/td&gt;&lt;td&gt;3&lt;/td&gt;&lt;td&gt;N&lt;/td&gt;&lt;td&gt; &lt;/td&gt;&lt;td&gt;&lt;/td&gt;&lt;/tr&gt;</v>
      </c>
    </row>
    <row r="556" spans="1:1" x14ac:dyDescent="0.2">
      <c r="A556" s="94" t="str">
        <v xml:space="preserve">  &lt;tr&gt;&lt;td&gt;25605-0000&lt;/td&gt;&lt;td&gt;Performance test&lt;/td&gt;&lt;td&gt;Each&lt;/td&gt;&lt;td&gt;PERFORMANCE TEST&lt;/td&gt;&lt;td&gt;EACH&lt;/td&gt;&lt;td&gt;0&lt;/td&gt;&lt;td&gt;3&lt;/td&gt;&lt;td&gt;N&lt;/td&gt;&lt;td&gt; &lt;/td&gt;&lt;td&gt;&lt;/td&gt;&lt;/tr&gt;</v>
      </c>
    </row>
    <row r="557" spans="1:1" x14ac:dyDescent="0.2">
      <c r="A557" s="94" t="str">
        <v xml:space="preserve">  &lt;tr&gt;&lt;td&gt;25610-0000&lt;/td&gt;&lt;td&gt;Anchor pad&lt;/td&gt;&lt;td&gt;Each&lt;/td&gt;&lt;td&gt;ANCHOR PAD&lt;/td&gt;&lt;td&gt;EACH&lt;/td&gt;&lt;td&gt;0&lt;/td&gt;&lt;td&gt;3&lt;/td&gt;&lt;td&gt;N&lt;/td&gt;&lt;td&gt; &lt;/td&gt;&lt;td&gt;&lt;/td&gt;&lt;/tr&gt;</v>
      </c>
    </row>
    <row r="558" spans="1:1" x14ac:dyDescent="0.2">
      <c r="A558" s="94" t="str">
        <v xml:space="preserve">  &lt;tr&gt;&lt;td&gt;25701-0000&lt;/td&gt;&lt;td&gt;Contractor furnished wall design&lt;/td&gt;&lt;td&gt;LPSM&lt;/td&gt;&lt;td&gt;CONTRACTOR FURNISHED WALL DESIGN&lt;/td&gt;&lt;td&gt;LPSM&lt;/td&gt;&lt;td&gt;0&lt;/td&gt;&lt;td&gt;3&lt;/td&gt;&lt;td&gt;N&lt;/td&gt;&lt;td&gt;7/13/2016&lt;/td&gt;&lt;td&gt;&lt;/td&gt;&lt;/tr&gt;</v>
      </c>
    </row>
    <row r="559" spans="1:1" x14ac:dyDescent="0.2">
      <c r="A559" s="94" t="str">
        <v xml:space="preserve">  &lt;tr&gt;&lt;td&gt;25701-0100&lt;/td&gt;&lt;td&gt;Contractor furnished gabion wall design&lt;/td&gt;&lt;td&gt;LPSM&lt;/td&gt;&lt;td&gt;CONTRACTOR FURNISHED GABION WALL DESIGN&lt;/td&gt;&lt;td&gt;LPSM&lt;/td&gt;&lt;td&gt;0&lt;/td&gt;&lt;td&gt;3&lt;/td&gt;&lt;td&gt;N&lt;/td&gt;&lt;td&gt; &lt;/td&gt;&lt;td&gt;&lt;/td&gt;&lt;/tr&gt;</v>
      </c>
    </row>
    <row r="560" spans="1:1" x14ac:dyDescent="0.2">
      <c r="A560" s="94" t="str">
        <v xml:space="preserve">  &lt;tr&gt;&lt;td&gt;25701-0200&lt;/td&gt;&lt;td&gt;Contractor furnished mechanically stabilized earth wall design&lt;/td&gt;&lt;td&gt;LPSM&lt;/td&gt;&lt;td&gt;CONTRACTOR FURNISHED MECHANICALLY STABILIZED EARTH WALL DESIGN&lt;/td&gt;&lt;td&gt;LPSM&lt;/td&gt;&lt;td&gt;0&lt;/td&gt;&lt;td&gt;3&lt;/td&gt;&lt;td&gt;N&lt;/td&gt;&lt;td&gt; &lt;/td&gt;&lt;td&gt;&lt;/td&gt;&lt;/tr&gt;</v>
      </c>
    </row>
    <row r="561" spans="1:1" x14ac:dyDescent="0.2">
      <c r="A561" s="94" t="str">
        <v xml:space="preserve">  &lt;tr&gt;&lt;td&gt;25701-0300&lt;/td&gt;&lt;td&gt;Contractor furnished ground anchor wall design&lt;/td&gt;&lt;td&gt;LPSM&lt;/td&gt;&lt;td&gt;CONTRACTOR FURNISHED GROUND ANCHOR WALL DESIGN&lt;/td&gt;&lt;td&gt;LPSM&lt;/td&gt;&lt;td&gt;0&lt;/td&gt;&lt;td&gt;3&lt;/td&gt;&lt;td&gt;N&lt;/td&gt;&lt;td&gt; &lt;/td&gt;&lt;td&gt;&lt;/td&gt;&lt;/tr&gt;</v>
      </c>
    </row>
    <row r="562" spans="1:1" x14ac:dyDescent="0.2">
      <c r="A562" s="94" t="str">
        <v xml:space="preserve">  &lt;tr&gt;&lt;td&gt;25701-0400&lt;/td&gt;&lt;td&gt;Contractor furnished reinforced concrete retaining wall design&lt;/td&gt;&lt;td&gt;LPSM&lt;/td&gt;&lt;td&gt;CONTRACTOR FURNISHED REINFORCED CONCRETE RETAINING WALL DESIGN&lt;/td&gt;&lt;td&gt;LPSM&lt;/td&gt;&lt;td&gt;0&lt;/td&gt;&lt;td&gt;3&lt;/td&gt;&lt;td&gt;N&lt;/td&gt;&lt;td&gt; &lt;/td&gt;&lt;td&gt;&lt;/td&gt;&lt;/tr&gt;</v>
      </c>
    </row>
    <row r="563" spans="1:1" x14ac:dyDescent="0.2">
      <c r="A563" s="94" t="str">
        <v xml:space="preserve">  &lt;tr&gt;&lt;td&gt;25701-0500&lt;/td&gt;&lt;td&gt;Contractor furnished soil nail retaining wall design&lt;/td&gt;&lt;td&gt;LPSM&lt;/td&gt;&lt;td&gt;CONTRACTOR FURNISHED SOIL NAIL RETAINING WALL DESIGN&lt;/td&gt;&lt;td&gt;LPSM&lt;/td&gt;&lt;td&gt;0&lt;/td&gt;&lt;td&gt;3&lt;/td&gt;&lt;td&gt;N&lt;/td&gt;&lt;td&gt; &lt;/td&gt;&lt;td&gt;&lt;/td&gt;&lt;/tr&gt;</v>
      </c>
    </row>
    <row r="564" spans="1:1" x14ac:dyDescent="0.2">
      <c r="A564" s="94" t="str">
        <v xml:space="preserve">  &lt;tr&gt;&lt;td&gt;25701-0600&lt;/td&gt;&lt;td&gt;Contractor furnished reinforced soil slope design&lt;/td&gt;&lt;td&gt;LPSM&lt;/td&gt;&lt;td&gt;CONTRACTOR FURNISHED REINFORCED SOIL SLOPE DESIGN&lt;/td&gt;&lt;td&gt;LPSM&lt;/td&gt;&lt;td&gt;0&lt;/td&gt;&lt;td&gt;3&lt;/td&gt;&lt;td&gt;N&lt;/td&gt;&lt;td&gt; &lt;/td&gt;&lt;td&gt;WFL (verify w/CFL&amp;EFL):  For next FP - DELETE pay item?&lt;/td&gt;&lt;/tr&gt;</v>
      </c>
    </row>
    <row r="565" spans="1:1" x14ac:dyDescent="0.2">
      <c r="A565" s="94" t="str">
        <v xml:space="preserve">  &lt;tr&gt;&lt;td&gt;25701-0700&lt;/td&gt;&lt;td&gt;Contractor furnished micropile design&lt;/td&gt;&lt;td&gt;LPSM&lt;/td&gt;&lt;td&gt;CONTRACTOR FURNISHED MICROPILE DESIGN&lt;/td&gt;&lt;td&gt;LPSM&lt;/td&gt;&lt;td&gt;0&lt;/td&gt;&lt;td&gt;3&lt;/td&gt;&lt;td&gt;N&lt;/td&gt;&lt;td&gt; &lt;/td&gt;&lt;td&gt;WFL (verify w/CFL&amp;EFL):  For next FP - DELETE pay item?&lt;/td&gt;&lt;/tr&gt;</v>
      </c>
    </row>
    <row r="566" spans="1:1" x14ac:dyDescent="0.2">
      <c r="A566" s="94" t="str">
        <v xml:space="preserve">  &lt;tr&gt;&lt;td&gt;25701-0800&lt;/td&gt;&lt;td&gt;Contractor furnished rockery design&lt;/td&gt;&lt;td&gt;LPSM&lt;/td&gt;&lt;td&gt;CONTRACTOR FURNISHED ROCKERY DESIGN&lt;/td&gt;&lt;td&gt;LPSM&lt;/td&gt;&lt;td&gt;0&lt;/td&gt;&lt;td&gt;3&lt;/td&gt;&lt;td&gt;N&lt;/td&gt;&lt;td&gt;4/13/2016&lt;/td&gt;&lt;td&gt;&lt;/td&gt;&lt;/tr&gt;</v>
      </c>
    </row>
    <row r="567" spans="1:1" x14ac:dyDescent="0.2">
      <c r="A567" s="94" t="str">
        <v xml:space="preserve">  &lt;tr&gt;&lt;td&gt;25701-0900&lt;/td&gt;&lt;td&gt;Contractor furnished bin wall design&lt;/td&gt;&lt;td&gt;LPSM&lt;/td&gt;&lt;td&gt;CONTRACTOR FURNISHED BIN WALL DESIGN&lt;/td&gt;&lt;td&gt;LPSM&lt;/td&gt;&lt;td&gt;0&lt;/td&gt;&lt;td&gt;3&lt;/td&gt;&lt;td&gt;N&lt;/td&gt;&lt;td&gt;7/13/2016&lt;/td&gt;&lt;td&gt;Was missing "design"&lt;/td&gt;&lt;/tr&gt;</v>
      </c>
    </row>
    <row r="568" spans="1:1" x14ac:dyDescent="0.2">
      <c r="A568" s="94" t="str">
        <v xml:space="preserve">  &lt;tr&gt;&lt;td&gt;25701-1000&lt;/td&gt;&lt;td&gt;Contractor furnished geosynthetic reinforced soil (GRS) retaining wall design&lt;/td&gt;&lt;td&gt;LPSM&lt;/td&gt;&lt;td&gt;CONTRACTOR FURNISHED GEOSYNTHETIC REINFORCED SOIL (GRS) RETAINING WALL DESIGN&lt;/td&gt;&lt;td&gt;LPSM&lt;/td&gt;&lt;td&gt;0&lt;/td&gt;&lt;td&gt;3&lt;/td&gt;&lt;td&gt;N&lt;/td&gt;&lt;td&gt;7/29/2019&lt;/td&gt;&lt;td&gt;&lt;/td&gt;&lt;/tr&gt;</v>
      </c>
    </row>
    <row r="569" spans="1:1" x14ac:dyDescent="0.2">
      <c r="A569" s="94" t="str">
        <v xml:space="preserve">  &lt;tr&gt;&lt;td&gt;25801-0000&lt;/td&gt;&lt;td&gt;Reinforced concrete retaining wall&lt;/td&gt;&lt;td&gt;m2&lt;/td&gt;&lt;td&gt;REINFORCED CONCRETE RETAINING WALL&lt;/td&gt;&lt;td&gt;SQFT&lt;/td&gt;&lt;td&gt;0&lt;/td&gt;&lt;td&gt;3&lt;/td&gt;&lt;td&gt;N&lt;/td&gt;&lt;td&gt; &lt;/td&gt;&lt;td&gt;&lt;/td&gt;&lt;/tr&gt;</v>
      </c>
    </row>
    <row r="570" spans="1:1" x14ac:dyDescent="0.2">
      <c r="A570" s="94" t="str">
        <v xml:space="preserve">  &lt;tr&gt;&lt;td&gt;25801-0100&lt;/td&gt;&lt;td&gt;Reinforced concrete retaining wall, 1.5m&lt;/td&gt;&lt;td&gt;m2&lt;/td&gt;&lt;td&gt;REINFORCED CONCRETE RETAINING WALL, 4 FEET&lt;/td&gt;&lt;td&gt;SQFT&lt;/td&gt;&lt;td&gt;0&lt;/td&gt;&lt;td&gt;3&lt;/td&gt;&lt;td&gt;N&lt;/td&gt;&lt;td&gt; &lt;/td&gt;&lt;td&gt;&lt;/td&gt;&lt;/tr&gt;</v>
      </c>
    </row>
    <row r="571" spans="1:1" x14ac:dyDescent="0.2">
      <c r="A571" s="94" t="str">
        <v xml:space="preserve">  &lt;tr&gt;&lt;td&gt;25801-0200&lt;/td&gt;&lt;td&gt;Reinforced concrete retaining wall, 2.0m&lt;/td&gt;&lt;td&gt;m2&lt;/td&gt;&lt;td&gt;REINFORCED CONCRETE RETAINING WALL, 6 FEET&lt;/td&gt;&lt;td&gt;SQFT&lt;/td&gt;&lt;td&gt;0&lt;/td&gt;&lt;td&gt;3&lt;/td&gt;&lt;td&gt;N&lt;/td&gt;&lt;td&gt; &lt;/td&gt;&lt;td&gt;&lt;/td&gt;&lt;/tr&gt;</v>
      </c>
    </row>
    <row r="572" spans="1:1" x14ac:dyDescent="0.2">
      <c r="A572" s="94" t="str">
        <v xml:space="preserve">  &lt;tr&gt;&lt;td&gt;25801-0300&lt;/td&gt;&lt;td&gt;Reinforced concrete retaining wall, 2.5m&lt;/td&gt;&lt;td&gt;m2&lt;/td&gt;&lt;td&gt;REINFORCED CONCRETE RETAINING WALL, 8 FEET&lt;/td&gt;&lt;td&gt;SQFT&lt;/td&gt;&lt;td&gt;0&lt;/td&gt;&lt;td&gt;3&lt;/td&gt;&lt;td&gt;N&lt;/td&gt;&lt;td&gt; &lt;/td&gt;&lt;td&gt;&lt;/td&gt;&lt;/tr&gt;</v>
      </c>
    </row>
    <row r="573" spans="1:1" x14ac:dyDescent="0.2">
      <c r="A573" s="94" t="str">
        <v xml:space="preserve">  &lt;tr&gt;&lt;td&gt;25801-0400&lt;/td&gt;&lt;td&gt;Reinforced concrete retaining wall, 3.0m&lt;/td&gt;&lt;td&gt;m2&lt;/td&gt;&lt;td&gt;REINFORCED CONCRETE RETAINING WALL, 10 FEET&lt;/td&gt;&lt;td&gt;SQFT&lt;/td&gt;&lt;td&gt;0&lt;/td&gt;&lt;td&gt;3&lt;/td&gt;&lt;td&gt;N&lt;/td&gt;&lt;td&gt; &lt;/td&gt;&lt;td&gt;&lt;/td&gt;&lt;/tr&gt;</v>
      </c>
    </row>
    <row r="574" spans="1:1" x14ac:dyDescent="0.2">
      <c r="A574" s="94" t="str">
        <v xml:space="preserve">  &lt;tr&gt;&lt;td&gt;25801-0500&lt;/td&gt;&lt;td&gt;Reinforced concrete retaining wall, 3.5m&lt;/td&gt;&lt;td&gt;m2&lt;/td&gt;&lt;td&gt;REINFORCED CONCRETE RETAINING WALL, 12 FEET&lt;/td&gt;&lt;td&gt;SQFT&lt;/td&gt;&lt;td&gt;0&lt;/td&gt;&lt;td&gt;3&lt;/td&gt;&lt;td&gt;N&lt;/td&gt;&lt;td&gt; &lt;/td&gt;&lt;td&gt;&lt;/td&gt;&lt;/tr&gt;</v>
      </c>
    </row>
    <row r="575" spans="1:1" x14ac:dyDescent="0.2">
      <c r="A575" s="94" t="str">
        <v xml:space="preserve">  &lt;tr&gt;&lt;td&gt;25801-0600&lt;/td&gt;&lt;td&gt;Reinforced concrete retaining wall, 4.0m&lt;/td&gt;&lt;td&gt;m2&lt;/td&gt;&lt;td&gt;REINFORCED CONCRETE RETAINING WALL, 14 FEET&lt;/td&gt;&lt;td&gt;SQFT&lt;/td&gt;&lt;td&gt;0&lt;/td&gt;&lt;td&gt;3&lt;/td&gt;&lt;td&gt;N&lt;/td&gt;&lt;td&gt; &lt;/td&gt;&lt;td&gt;&lt;/td&gt;&lt;/tr&gt;</v>
      </c>
    </row>
    <row r="576" spans="1:1" x14ac:dyDescent="0.2">
      <c r="A576" s="94" t="str">
        <v xml:space="preserve">  &lt;tr&gt;&lt;td&gt;25801-0700&lt;/td&gt;&lt;td&gt;Reinforced concrete retaining wall, 4.5m&lt;/td&gt;&lt;td&gt;m2&lt;/td&gt;&lt;td&gt;REINFORCED CONCRETE RETAINING WALL, 15 FEET&lt;/td&gt;&lt;td&gt;SQFT&lt;/td&gt;&lt;td&gt;0&lt;/td&gt;&lt;td&gt;3&lt;/td&gt;&lt;td&gt;N&lt;/td&gt;&lt;td&gt; &lt;/td&gt;&lt;td&gt;&lt;/td&gt;&lt;/tr&gt;</v>
      </c>
    </row>
    <row r="577" spans="1:1" x14ac:dyDescent="0.2">
      <c r="A577" s="94" t="str">
        <v xml:space="preserve">  &lt;tr&gt;&lt;td&gt;25801-0800&lt;/td&gt;&lt;td&gt;Reinforced concrete retaining wall, 5.0m&lt;/td&gt;&lt;td&gt;m2&lt;/td&gt;&lt;td&gt;REINFORCED CONCRETE RETAINING WALL, 16 FEET&lt;/td&gt;&lt;td&gt;SQFT&lt;/td&gt;&lt;td&gt;0&lt;/td&gt;&lt;td&gt;3&lt;/td&gt;&lt;td&gt;N&lt;/td&gt;&lt;td&gt; &lt;/td&gt;&lt;td&gt;&lt;/td&gt;&lt;/tr&gt;</v>
      </c>
    </row>
    <row r="578" spans="1:1" x14ac:dyDescent="0.2">
      <c r="A578" s="94" t="str">
        <v xml:space="preserve">  &lt;tr&gt;&lt;td&gt;25801-1000&lt;/td&gt;&lt;td&gt;Reinforced concrete retaining wall, 5.5m&lt;/td&gt;&lt;td&gt;m2&lt;/td&gt;&lt;td&gt;REINFORCED CONCRETE RETAINING WALL, 18 FEET&lt;/td&gt;&lt;td&gt;SQFT&lt;/td&gt;&lt;td&gt;0&lt;/td&gt;&lt;td&gt;3&lt;/td&gt;&lt;td&gt;N&lt;/td&gt;&lt;td&gt; &lt;/td&gt;&lt;td&gt;&lt;/td&gt;&lt;/tr&gt;</v>
      </c>
    </row>
    <row r="579" spans="1:1" x14ac:dyDescent="0.2">
      <c r="A579" s="94" t="str">
        <v xml:space="preserve">  &lt;tr&gt;&lt;td&gt;25801-1100&lt;/td&gt;&lt;td&gt;Reinforced concrete retaining wall, 6.0m&lt;/td&gt;&lt;td&gt;m2&lt;/td&gt;&lt;td&gt;REINFORCED CONCRETE RETAINING WALL, 20 FEET&lt;/td&gt;&lt;td&gt;SQFT&lt;/td&gt;&lt;td&gt;0&lt;/td&gt;&lt;td&gt;3&lt;/td&gt;&lt;td&gt;N&lt;/td&gt;&lt;td&gt; &lt;/td&gt;&lt;td&gt;&lt;/td&gt;&lt;/tr&gt;</v>
      </c>
    </row>
    <row r="580" spans="1:1" x14ac:dyDescent="0.2">
      <c r="A580" s="94" t="str">
        <v xml:space="preserve">  &lt;tr&gt;&lt;td&gt;25801-1400&lt;/td&gt;&lt;td&gt;Reinforced concrete retaining wall, 7.5m&lt;/td&gt;&lt;td&gt;m2&lt;/td&gt;&lt;td&gt;REINFORCED CONCRETE RETAINING WALL, 25 FEET&lt;/td&gt;&lt;td&gt;SQFT&lt;/td&gt;&lt;td&gt;0&lt;/td&gt;&lt;td&gt;3&lt;/td&gt;&lt;td&gt;N&lt;/td&gt;&lt;td&gt; &lt;/td&gt;&lt;td&gt;&lt;/td&gt;&lt;/tr&gt;</v>
      </c>
    </row>
    <row r="581" spans="1:1" x14ac:dyDescent="0.2">
      <c r="A581" s="94" t="str">
        <v xml:space="preserve">  &lt;tr&gt;&lt;td&gt;25802-0000&lt;/td&gt;&lt;td&gt;Reinforced concrete retaining wall&lt;/td&gt;&lt;td&gt;LPSM&lt;/td&gt;&lt;td&gt;REINFORCED CONCRETE RETAINING WALL&lt;/td&gt;&lt;td&gt;LPSM&lt;/td&gt;&lt;td&gt;0&lt;/td&gt;&lt;td&gt;3&lt;/td&gt;&lt;td&gt;N&lt;/td&gt;&lt;td&gt;1/24/2022&lt;/td&gt;&lt;td&gt;&lt;/td&gt;&lt;/tr&gt;</v>
      </c>
    </row>
    <row r="582" spans="1:1" x14ac:dyDescent="0.2">
      <c r="A582" s="94" t="str">
        <v xml:space="preserve">  &lt;tr&gt;&lt;td&gt;25901-0000&lt;/td&gt;&lt;td&gt;Soil nail&lt;/td&gt;&lt;td&gt;m&lt;/td&gt;&lt;td&gt;SOIL NAIL&lt;/td&gt;&lt;td&gt;LNFT&lt;/td&gt;&lt;td&gt;0&lt;/td&gt;&lt;td&gt;3&lt;/td&gt;&lt;td&gt;N&lt;/td&gt;&lt;td&gt; &lt;/td&gt;&lt;td&gt;&lt;/td&gt;&lt;/tr&gt;</v>
      </c>
    </row>
    <row r="583" spans="1:1" x14ac:dyDescent="0.2">
      <c r="A583" s="94" t="str">
        <v xml:space="preserve">  &lt;tr&gt;&lt;td&gt;25902-0000&lt;/td&gt;&lt;td&gt;Soil nail retaining wall&lt;/td&gt;&lt;td&gt;m2&lt;/td&gt;&lt;td&gt;SOIL NAIL RETAINING WALL&lt;/td&gt;&lt;td&gt;SQFT&lt;/td&gt;&lt;td&gt;0&lt;/td&gt;&lt;td&gt;3&lt;/td&gt;&lt;td&gt;N&lt;/td&gt;&lt;td&gt; &lt;/td&gt;&lt;td&gt;&lt;/td&gt;&lt;/tr&gt;</v>
      </c>
    </row>
    <row r="584" spans="1:1" x14ac:dyDescent="0.2">
      <c r="A584" s="94" t="str">
        <v xml:space="preserve">  &lt;tr&gt;&lt;td&gt;25903-0000&lt;/td&gt;&lt;td&gt;Verification test nail&lt;/td&gt;&lt;td&gt;Each&lt;/td&gt;&lt;td&gt;VERIFICATION TEST NAIL&lt;/td&gt;&lt;td&gt;EACH&lt;/td&gt;&lt;td&gt;0&lt;/td&gt;&lt;td&gt;3&lt;/td&gt;&lt;td&gt;N&lt;/td&gt;&lt;td&gt; &lt;/td&gt;&lt;td&gt;&lt;/td&gt;&lt;/tr&gt;</v>
      </c>
    </row>
    <row r="585" spans="1:1" x14ac:dyDescent="0.2">
      <c r="A585" s="94" t="str">
        <v xml:space="preserve">  &lt;tr&gt;&lt;td&gt;26001-0000&lt;/td&gt;&lt;td&gt;Rock bolt&lt;/td&gt;&lt;td&gt;m&lt;/td&gt;&lt;td&gt;ROCK BOLT&lt;/td&gt;&lt;td&gt;LNFT&lt;/td&gt;&lt;td&gt;0&lt;/td&gt;&lt;td&gt;3&lt;/td&gt;&lt;td&gt;N&lt;/td&gt;&lt;td&gt; &lt;/td&gt;&lt;td&gt;&lt;/td&gt;&lt;/tr&gt;</v>
      </c>
    </row>
    <row r="586" spans="1:1" x14ac:dyDescent="0.2">
      <c r="A586" s="94" t="str">
        <v xml:space="preserve">  &lt;tr&gt;&lt;td&gt;26002-0000&lt;/td&gt;&lt;td&gt;Rock dowel&lt;/td&gt;&lt;td&gt;m&lt;/td&gt;&lt;td&gt;ROCK DOWEL&lt;/td&gt;&lt;td&gt;LNFT&lt;/td&gt;&lt;td&gt;0&lt;/td&gt;&lt;td&gt;3&lt;/td&gt;&lt;td&gt;N&lt;/td&gt;&lt;td&gt; &lt;/td&gt;&lt;td&gt;&lt;/td&gt;&lt;/tr&gt;</v>
      </c>
    </row>
    <row r="587" spans="1:1" x14ac:dyDescent="0.2">
      <c r="A587" s="94" t="str">
        <v xml:space="preserve">  &lt;tr&gt;&lt;td&gt;26005-0000&lt;/td&gt;&lt;td&gt;Shear pin&lt;/td&gt;&lt;td&gt;Each&lt;/td&gt;&lt;td&gt;SHEAR PIN&lt;/td&gt;&lt;td&gt;EACH&lt;/td&gt;&lt;td&gt;0&lt;/td&gt;&lt;td&gt;3&lt;/td&gt;&lt;td&gt;N&lt;/td&gt;&lt;td&gt;1/28/2019&lt;/td&gt;&lt;td&gt;&lt;/td&gt;&lt;/tr&gt;</v>
      </c>
    </row>
    <row r="588" spans="1:1" x14ac:dyDescent="0.2">
      <c r="A588" s="94" t="str">
        <v xml:space="preserve">  &lt;tr&gt;&lt;td&gt;26101-0000&lt;/td&gt;&lt;td&gt;Reinforced soil slope&lt;/td&gt;&lt;td&gt;m2&lt;/td&gt;&lt;td&gt;REINFORCED SOIL SLOPE&lt;/td&gt;&lt;td&gt;SQFT&lt;/td&gt;&lt;td&gt;0&lt;/td&gt;&lt;td&gt;3&lt;/td&gt;&lt;td&gt;N&lt;/td&gt;&lt;td&gt; &lt;/td&gt;&lt;td&gt;&lt;/td&gt;&lt;/tr&gt;</v>
      </c>
    </row>
    <row r="589" spans="1:1" x14ac:dyDescent="0.2">
      <c r="A589" s="94" t="str">
        <v xml:space="preserve">  &lt;tr&gt;&lt;td&gt;26101-1000&lt;/td&gt;&lt;td&gt;Reinforced soil slope, welded wire face&lt;/td&gt;&lt;td&gt;m2&lt;/td&gt;&lt;td&gt;REINFORCED SOIL SLOPE, WELDED WIRE FACE&lt;/td&gt;&lt;td&gt;SQFT&lt;/td&gt;&lt;td&gt;0&lt;/td&gt;&lt;td&gt;3&lt;/td&gt;&lt;td&gt;N&lt;/td&gt;&lt;td&gt;7/22/2015&lt;/td&gt;&lt;td&gt;&lt;/td&gt;&lt;/tr&gt;</v>
      </c>
    </row>
    <row r="590" spans="1:1" x14ac:dyDescent="0.2">
      <c r="A590" s="94" t="str">
        <v xml:space="preserve">  &lt;tr&gt;&lt;td&gt;26102-0000&lt;/td&gt;&lt;td&gt;Reinforced soil slope&lt;/td&gt;&lt;td&gt;LPSM&lt;/td&gt;&lt;td&gt;REINFORCED SOIL SLOPE&lt;/td&gt;&lt;td&gt;LPSM&lt;/td&gt;&lt;td&gt;0&lt;/td&gt;&lt;td&gt;3&lt;/td&gt;&lt;td&gt;N&lt;/td&gt;&lt;td&gt;5/16/2017&lt;/td&gt;&lt;td&gt;&lt;/td&gt;&lt;/tr&gt;</v>
      </c>
    </row>
    <row r="591" spans="1:1" x14ac:dyDescent="0.2">
      <c r="A591" s="94" t="str">
        <v xml:space="preserve">  &lt;tr&gt;&lt;td&gt;26105-0000&lt;/td&gt;&lt;td&gt;Reinforced shoulder stabilization&lt;/td&gt;&lt;td&gt;m2&lt;/td&gt;&lt;td&gt;REINFORCED SHOULDER STABILIZATION&lt;/td&gt;&lt;td&gt;SQFT&lt;/td&gt;&lt;td&gt;0&lt;/td&gt;&lt;td&gt;3&lt;/td&gt;&lt;td&gt;N&lt;/td&gt;&lt;td&gt;7/22/2015&lt;/td&gt;&lt;td&gt;&lt;/td&gt;&lt;/tr&gt;</v>
      </c>
    </row>
    <row r="592" spans="1:1" x14ac:dyDescent="0.2">
      <c r="A592" s="94" t="str">
        <v xml:space="preserve">  &lt;tr&gt;&lt;td&gt;26110-0000&lt;/td&gt;&lt;td&gt;Select granular backfill&lt;/td&gt;&lt;td&gt;m3&lt;/td&gt;&lt;td&gt;SELECT GRANULAR BACKFILL&lt;/td&gt;&lt;td&gt;CUYD&lt;/td&gt;&lt;td&gt;0&lt;/td&gt;&lt;td&gt;3&lt;/td&gt;&lt;td&gt;N&lt;/td&gt;&lt;td&gt;7/22/2015&lt;/td&gt;&lt;td&gt;&lt;/td&gt;&lt;/tr&gt;</v>
      </c>
    </row>
    <row r="593" spans="1:1" x14ac:dyDescent="0.2">
      <c r="A593" s="94" t="str">
        <v xml:space="preserve">  &lt;tr&gt;&lt;td&gt;26111-0000&lt;/td&gt;&lt;td&gt;Select granular backfill&lt;/td&gt;&lt;td&gt;t&lt;/td&gt;&lt;td&gt;SELECT GRANULAR BACKFILL&lt;/td&gt;&lt;td&gt;TON&lt;/td&gt;&lt;td&gt;0&lt;/td&gt;&lt;td&gt;3&lt;/td&gt;&lt;td&gt;N&lt;/td&gt;&lt;td&gt;12/13/2023&lt;/td&gt;&lt;td&gt;&lt;/td&gt;&lt;/tr&gt;</v>
      </c>
    </row>
    <row r="594" spans="1:1" x14ac:dyDescent="0.2">
      <c r="A594" s="94" t="str">
        <v xml:space="preserve">  &lt;tr&gt;&lt;td&gt;26201-0000&lt;/td&gt;&lt;td&gt;Geosynthetic reinforced soil (GRS) retaining wall&lt;/td&gt;&lt;td&gt;m2&lt;/td&gt;&lt;td&gt;GEOSYNTHETIC REINFORCED SOIL (GRS) RETAINING WALL&lt;/td&gt;&lt;td&gt;SQFT&lt;/td&gt;&lt;td&gt;0&lt;/td&gt;&lt;td&gt;3&lt;/td&gt;&lt;td&gt;N&lt;/td&gt;&lt;td&gt;7/29/2019&lt;/td&gt;&lt;td&gt;&lt;/td&gt;&lt;/tr&gt;</v>
      </c>
    </row>
    <row r="595" spans="1:1" x14ac:dyDescent="0.2">
      <c r="A595" s="94" t="str">
        <v xml:space="preserve">  &lt;tr&gt;&lt;td&gt;26301-0000&lt;/td&gt;&lt;td&gt;Soldier pile retaining wall&lt;/td&gt;&lt;td&gt;m2&lt;/td&gt;&lt;td&gt;SOLDIER PILE RETAINING WALL&lt;/td&gt;&lt;td&gt;SQFT&lt;/td&gt;&lt;td&gt;0&lt;/td&gt;&lt;td&gt;3&lt;/td&gt;&lt;td&gt;N&lt;/td&gt;&lt;td&gt;4/19/2021&lt;/td&gt;&lt;td&gt;&lt;/td&gt;&lt;/tr&gt;</v>
      </c>
    </row>
    <row r="596" spans="1:1" x14ac:dyDescent="0.2">
      <c r="A596" s="94" t="str">
        <v xml:space="preserve">  &lt;tr&gt;&lt;td&gt;26302-0000&lt;/td&gt;&lt;td&gt;Timber lagging&lt;/td&gt;&lt;td&gt;m2&lt;/td&gt;&lt;td&gt;TIMBER LAGGING&lt;/td&gt;&lt;td&gt;SQFT&lt;/td&gt;&lt;td&gt;0&lt;/td&gt;&lt;td&gt;3&lt;/td&gt;&lt;td&gt;N&lt;/td&gt;&lt;td&gt;1/27/2021&lt;/td&gt;&lt;td&gt;&lt;/td&gt;&lt;/tr&gt;</v>
      </c>
    </row>
    <row r="597" spans="1:1" x14ac:dyDescent="0.2">
      <c r="A597" s="94" t="str">
        <v xml:space="preserve">  &lt;tr&gt;&lt;td&gt;26303-0000&lt;/td&gt;&lt;td&gt;Concrete lagging&lt;/td&gt;&lt;td&gt;m2&lt;/td&gt;&lt;td&gt;CONCRETE LAGGING&lt;/td&gt;&lt;td&gt;SQFT&lt;/td&gt;&lt;td&gt;0&lt;/td&gt;&lt;td&gt;3&lt;/td&gt;&lt;td&gt;N&lt;/td&gt;&lt;td&gt;1/27/2021&lt;/td&gt;&lt;td&gt;&lt;/td&gt;&lt;/tr&gt;</v>
      </c>
    </row>
    <row r="598" spans="1:1" x14ac:dyDescent="0.2">
      <c r="A598" s="94" t="str">
        <v xml:space="preserve">  &lt;tr&gt;&lt;td&gt;27001-0000&lt;/td&gt;&lt;td&gt;Grout&lt;/td&gt;&lt;td&gt;m3&lt;/td&gt;&lt;td&gt;GROUT&lt;/td&gt;&lt;td&gt;CUYD&lt;/td&gt;&lt;td&gt;0&lt;/td&gt;&lt;td&gt;3&lt;/td&gt;&lt;td&gt;N&lt;/td&gt;&lt;td&gt; &lt;/td&gt;&lt;td&gt;&lt;/td&gt;&lt;/tr&gt;</v>
      </c>
    </row>
    <row r="599" spans="1:1" x14ac:dyDescent="0.2">
      <c r="A599" s="94" t="str">
        <v xml:space="preserve">  &lt;tr&gt;&lt;td&gt;27001-1000&lt;/td&gt;&lt;td&gt;Grout, cement&lt;/td&gt;&lt;td&gt;m3&lt;/td&gt;&lt;td&gt;GROUT, CEMENT&lt;/td&gt;&lt;td&gt;CUYD&lt;/td&gt;&lt;td&gt;0&lt;/td&gt;&lt;td&gt;3&lt;/td&gt;&lt;td&gt;N&lt;/td&gt;&lt;td&gt; &lt;/td&gt;&lt;td&gt;&lt;/td&gt;&lt;/tr&gt;</v>
      </c>
    </row>
    <row r="600" spans="1:1" x14ac:dyDescent="0.2">
      <c r="A600" s="94" t="str">
        <v xml:space="preserve">  &lt;tr&gt;&lt;td&gt;27002-0000&lt;/td&gt;&lt;td&gt;Grout pipe&lt;/td&gt;&lt;td&gt;m&lt;/td&gt;&lt;td&gt;GROUT PIPE&lt;/td&gt;&lt;td&gt;LNFT&lt;/td&gt;&lt;td&gt;0&lt;/td&gt;&lt;td&gt;3&lt;/td&gt;&lt;td&gt;N&lt;/td&gt;&lt;td&gt; &lt;/td&gt;&lt;td&gt;&lt;/td&gt;&lt;/tr&gt;</v>
      </c>
    </row>
    <row r="601" spans="1:1" x14ac:dyDescent="0.2">
      <c r="A601" s="94" t="str">
        <v xml:space="preserve">  &lt;tr&gt;&lt;td&gt;27003-0000&lt;/td&gt;&lt;td&gt;Drilled hole&lt;/td&gt;&lt;td&gt;m&lt;/td&gt;&lt;td&gt;DRILLED HOLE&lt;/td&gt;&lt;td&gt;LNFT&lt;/td&gt;&lt;td&gt;0&lt;/td&gt;&lt;td&gt;3&lt;/td&gt;&lt;td&gt;N&lt;/td&gt;&lt;td&gt; &lt;/td&gt;&lt;td&gt;&lt;/td&gt;&lt;/tr&gt;</v>
      </c>
    </row>
    <row r="602" spans="1:1" x14ac:dyDescent="0.2">
      <c r="A602" s="94" t="str">
        <v xml:space="preserve">  &lt;tr&gt;&lt;td&gt;27004-2000&lt;/td&gt;&lt;td&gt;Grout, polyurethane&lt;/td&gt;&lt;td&gt;l&lt;/td&gt;&lt;td&gt;GROUT, POLYURETHANE&lt;/td&gt;&lt;td&gt;GAL&lt;/td&gt;&lt;td&gt;0&lt;/td&gt;&lt;td&gt;3&lt;/td&gt;&lt;td&gt;N&lt;/td&gt;&lt;td&gt;9/3/2014&lt;/td&gt;&lt;td&gt;&lt;/td&gt;&lt;/tr&gt;</v>
      </c>
    </row>
    <row r="603" spans="1:1" x14ac:dyDescent="0.2">
      <c r="A603" s="94" t="str">
        <v xml:space="preserve">  &lt;tr&gt;&lt;td&gt;27101-0000&lt;/td&gt;&lt;td&gt;Inclinometer casing&lt;/td&gt;&lt;td&gt;m&lt;/td&gt;&lt;td&gt;INCLINOMETER CASING&lt;/td&gt;&lt;td&gt;LNFT&lt;/td&gt;&lt;td&gt;0&lt;/td&gt;&lt;td&gt;3&lt;/td&gt;&lt;td&gt;N&lt;/td&gt;&lt;td&gt; &lt;/td&gt;&lt;td&gt;&lt;/td&gt;&lt;/tr&gt;</v>
      </c>
    </row>
    <row r="604" spans="1:1" x14ac:dyDescent="0.2">
      <c r="A604" s="94" t="str">
        <v xml:space="preserve">  &lt;tr&gt;&lt;td&gt;27102-0100&lt;/td&gt;&lt;td&gt;Geotechnical instrumentation, piezometer&lt;/td&gt;&lt;td&gt;Each&lt;/td&gt;&lt;td&gt;GEOTECHNICAL INSTRUMENTATION, PIEZOMETER&lt;/td&gt;&lt;td&gt;EACH&lt;/td&gt;&lt;td&gt;0&lt;/td&gt;&lt;td&gt;3&lt;/td&gt;&lt;td&gt;N&lt;/td&gt;&lt;td&gt; &lt;/td&gt;&lt;td&gt;&lt;/td&gt;&lt;/tr&gt;</v>
      </c>
    </row>
    <row r="605" spans="1:1" x14ac:dyDescent="0.2">
      <c r="A605" s="94" t="str">
        <v xml:space="preserve">  &lt;tr&gt;&lt;td&gt;27102-0200&lt;/td&gt;&lt;td&gt;Geotechnical instrumentation, crack monitor&lt;/td&gt;&lt;td&gt;Each&lt;/td&gt;&lt;td&gt;GEOTECHNICAL INSTRUMENTATION, CRACK MONITOR&lt;/td&gt;&lt;td&gt;EACH&lt;/td&gt;&lt;td&gt;0&lt;/td&gt;&lt;td&gt;3&lt;/td&gt;&lt;td&gt;N&lt;/td&gt;&lt;td&gt;2/17/2015&lt;/td&gt;&lt;td&gt;&lt;/td&gt;&lt;/tr&gt;</v>
      </c>
    </row>
    <row r="606" spans="1:1" x14ac:dyDescent="0.2">
      <c r="A606" s="94" t="str">
        <v xml:space="preserve">  &lt;tr&gt;&lt;td&gt;27301-0000&lt;/td&gt;&lt;td&gt;Polyurethane resin injection&lt;/td&gt;&lt;td&gt;kg&lt;/td&gt;&lt;td&gt;POLYURETHANE RESIN INJECTION&lt;/td&gt;&lt;td&gt;LB&lt;/td&gt;&lt;td&gt;0&lt;/td&gt;&lt;td&gt;3&lt;/td&gt;&lt;td&gt;N&lt;/td&gt;&lt;td&gt; &lt;/td&gt;&lt;td&gt;&lt;/td&gt;&lt;/tr&gt;</v>
      </c>
    </row>
    <row r="607" spans="1:1" x14ac:dyDescent="0.2">
      <c r="A607" s="94" t="str">
        <v xml:space="preserve">  &lt;tr&gt;&lt;td&gt;27302-0000&lt;/td&gt;&lt;td&gt;Polyurethane resin monitoring and clean-up&lt;/td&gt;&lt;td&gt;LPSM&lt;/td&gt;&lt;td&gt;POLYURETHANE RESIN MONITORING AND CLEAN-UP&lt;/td&gt;&lt;td&gt;LPSM&lt;/td&gt;&lt;td&gt;0&lt;/td&gt;&lt;td&gt;3&lt;/td&gt;&lt;td&gt;N&lt;/td&gt;&lt;td&gt; &lt;/td&gt;&lt;td&gt;&lt;/td&gt;&lt;/tr&gt;</v>
      </c>
    </row>
    <row r="608" spans="1:1" x14ac:dyDescent="0.2">
      <c r="A608" s="94" t="str">
        <v xml:space="preserve">  &lt;tr&gt;&lt;td&gt;27303-0000&lt;/td&gt;&lt;td&gt;Polyurethane injection&lt;/td&gt;&lt;td&gt;kg&lt;/td&gt;&lt;td&gt;POLYURETHANE INJECTION&lt;/td&gt;&lt;td&gt;LB&lt;/td&gt;&lt;td&gt;0&lt;/td&gt;&lt;td&gt;3&lt;/td&gt;&lt;td&gt;N&lt;/td&gt;&lt;td&gt; &lt;/td&gt;&lt;td&gt;&lt;/td&gt;&lt;/tr&gt;</v>
      </c>
    </row>
    <row r="609" spans="1:1" x14ac:dyDescent="0.2">
      <c r="A609" s="94" t="str">
        <v xml:space="preserve">  &lt;tr&gt;&lt;td&gt;27401-1000&lt;/td&gt;&lt;td&gt;Vibro columns, concrete&lt;/td&gt;&lt;td&gt;m&lt;/td&gt;&lt;td&gt;VIBRO COLUMNS, CONCRETE&lt;/td&gt;&lt;td&gt;LNFT&lt;/td&gt;&lt;td&gt;0&lt;/td&gt;&lt;td&gt;3&lt;/td&gt;&lt;td&gt;N&lt;/td&gt;&lt;td&gt; &lt;/td&gt;&lt;td&gt;&lt;/td&gt;&lt;/tr&gt;</v>
      </c>
    </row>
    <row r="610" spans="1:1" x14ac:dyDescent="0.2">
      <c r="A610" s="94" t="str">
        <v xml:space="preserve">  &lt;tr&gt;&lt;td&gt;27402-0000&lt;/td&gt;&lt;td&gt;Vibro column load test&lt;/td&gt;&lt;td&gt;Each&lt;/td&gt;&lt;td&gt;VIBRO COLUMN LOAD TEST&lt;/td&gt;&lt;td&gt;EACH&lt;/td&gt;&lt;td&gt;0&lt;/td&gt;&lt;td&gt;3&lt;/td&gt;&lt;td&gt;N&lt;/td&gt;&lt;td&gt; &lt;/td&gt;&lt;td&gt;&lt;/td&gt;&lt;/tr&gt;</v>
      </c>
    </row>
    <row r="611" spans="1:1" x14ac:dyDescent="0.2">
      <c r="A611" s="94" t="str">
        <v xml:space="preserve">  &lt;tr&gt;&lt;td&gt;27403-0000&lt;/td&gt;&lt;td&gt;Vibro column predrilling&lt;/td&gt;&lt;td&gt;m&lt;/td&gt;&lt;td&gt;VIBRO COLUMN PREDRILLING&lt;/td&gt;&lt;td&gt;LNFT&lt;/td&gt;&lt;td&gt;0&lt;/td&gt;&lt;td&gt;3&lt;/td&gt;&lt;td&gt;N&lt;/td&gt;&lt;td&gt; &lt;/td&gt;&lt;td&gt;&lt;/td&gt;&lt;/tr&gt;</v>
      </c>
    </row>
    <row r="612" spans="1:1" x14ac:dyDescent="0.2">
      <c r="A612" s="94" t="str">
        <v xml:space="preserve">  &lt;tr&gt;&lt;td&gt;27501-1000&lt;/td&gt;&lt;td&gt;Geofoam, lightweight fill material&lt;/td&gt;&lt;td&gt;m3&lt;/td&gt;&lt;td&gt;GEOFOAM, LIGHTWEIGHT FILL MATERIAL&lt;/td&gt;&lt;td&gt;CUYD&lt;/td&gt;&lt;td&gt;0&lt;/td&gt;&lt;td&gt;3&lt;/td&gt;&lt;td&gt;N&lt;/td&gt;&lt;td&gt; &lt;/td&gt;&lt;td&gt;&lt;/td&gt;&lt;/tr&gt;</v>
      </c>
    </row>
    <row r="613" spans="1:1" x14ac:dyDescent="0.2">
      <c r="A613" s="94" t="str">
        <v xml:space="preserve">  &lt;tr&gt;&lt;td&gt;27601-0000&lt;/td&gt;&lt;td&gt;Geotechnical ground improvement&lt;/td&gt;&lt;td&gt;m2&lt;/td&gt;&lt;td&gt;GEOTECHNICAL GROUND IMPROVEMENT&lt;/td&gt;&lt;td&gt;SQYD&lt;/td&gt;&lt;td&gt;0&lt;/td&gt;&lt;td&gt;3&lt;/td&gt;&lt;td&gt;N&lt;/td&gt;&lt;td&gt;8/3/2015&lt;/td&gt;&lt;td&gt;&lt;/td&gt;&lt;/tr&gt;</v>
      </c>
    </row>
    <row r="614" spans="1:1" x14ac:dyDescent="0.2">
      <c r="A614" s="94" t="str">
        <v xml:space="preserve">  &lt;tr&gt;&lt;td&gt;30101-0000&lt;/td&gt;&lt;td&gt;Aggregate base&lt;/td&gt;&lt;td&gt;t&lt;/td&gt;&lt;td&gt;AGGREGATE BASE&lt;/td&gt;&lt;td&gt;TON&lt;/td&gt;&lt;td&gt;0&lt;/td&gt;&lt;td&gt;3&lt;/td&gt;&lt;td&gt;NM&lt;/td&gt;&lt;td&gt; &lt;/td&gt;&lt;td&gt;&lt;/td&gt;&lt;/tr&gt;</v>
      </c>
    </row>
    <row r="615" spans="1:1" x14ac:dyDescent="0.2">
      <c r="A615" s="94" t="str">
        <v xml:space="preserve">  &lt;tr&gt;&lt;td&gt;30101-1000&lt;/td&gt;&lt;td&gt;Aggregate base grading C&lt;/td&gt;&lt;td&gt;t&lt;/td&gt;&lt;td&gt;AGGREGATE BASE GRADING C&lt;/td&gt;&lt;td&gt;TON&lt;/td&gt;&lt;td&gt;0&lt;/td&gt;&lt;td&gt;3&lt;/td&gt;&lt;td&gt;NM&lt;/td&gt;&lt;td&gt; &lt;/td&gt;&lt;td&gt;&lt;/td&gt;&lt;/tr&gt;</v>
      </c>
    </row>
    <row r="616" spans="1:1" x14ac:dyDescent="0.2">
      <c r="A616" s="94" t="str">
        <v xml:space="preserve">  &lt;tr&gt;&lt;td&gt;30101-2000&lt;/td&gt;&lt;td&gt;Aggregate base grading D&lt;/td&gt;&lt;td&gt;t&lt;/td&gt;&lt;td&gt;AGGREGATE BASE GRADING D&lt;/td&gt;&lt;td&gt;TON&lt;/td&gt;&lt;td&gt;0&lt;/td&gt;&lt;td&gt;3&lt;/td&gt;&lt;td&gt;NM&lt;/td&gt;&lt;td&gt; &lt;/td&gt;&lt;td&gt;&lt;/td&gt;&lt;/tr&gt;</v>
      </c>
    </row>
    <row r="617" spans="1:1" x14ac:dyDescent="0.2">
      <c r="A617" s="94" t="str">
        <v xml:space="preserve">  &lt;tr&gt;&lt;td&gt;30101-3000&lt;/td&gt;&lt;td&gt;Aggregate base grading E&lt;/td&gt;&lt;td&gt;t&lt;/td&gt;&lt;td&gt;AGGREGATE BASE GRADING E&lt;/td&gt;&lt;td&gt;TON&lt;/td&gt;&lt;td&gt;0&lt;/td&gt;&lt;td&gt;3&lt;/td&gt;&lt;td&gt;NM&lt;/td&gt;&lt;td&gt; &lt;/td&gt;&lt;td&gt;&lt;/td&gt;&lt;/tr&gt;</v>
      </c>
    </row>
    <row r="618" spans="1:1" x14ac:dyDescent="0.2">
      <c r="A618" s="94" t="str">
        <v xml:space="preserve">  &lt;tr&gt;&lt;td&gt;30101-4000&lt;/td&gt;&lt;td&gt;Aggregate base grading C or D&lt;/td&gt;&lt;td&gt;t&lt;/td&gt;&lt;td&gt;AGGREGATE BASE GRADING C OR D&lt;/td&gt;&lt;td&gt;TON&lt;/td&gt;&lt;td&gt;0&lt;/td&gt;&lt;td&gt;3&lt;/td&gt;&lt;td&gt;NM&lt;/td&gt;&lt;td&gt; &lt;/td&gt;&lt;td&gt;&lt;/td&gt;&lt;/tr&gt;</v>
      </c>
    </row>
    <row r="619" spans="1:1" x14ac:dyDescent="0.2">
      <c r="A619" s="94" t="str">
        <v xml:space="preserve">  &lt;tr&gt;&lt;td&gt;30102-0000&lt;/td&gt;&lt;td&gt;Aggregate base&lt;/td&gt;&lt;td&gt;m2&lt;/td&gt;&lt;td&gt;AGGREGATE BASE&lt;/td&gt;&lt;td&gt;SQYD&lt;/td&gt;&lt;td&gt;0&lt;/td&gt;&lt;td&gt;3&lt;/td&gt;&lt;td&gt;NM&lt;/td&gt;&lt;td&gt; &lt;/td&gt;&lt;td&gt;&lt;/td&gt;&lt;/tr&gt;</v>
      </c>
    </row>
    <row r="620" spans="1:1" x14ac:dyDescent="0.2">
      <c r="A620" s="94" t="str">
        <v xml:space="preserve">  &lt;tr&gt;&lt;td&gt;30102-0100&lt;/td&gt;&lt;td&gt;Aggregate base grading C, 100mm depth&lt;/td&gt;&lt;td&gt;m2&lt;/td&gt;&lt;td&gt;AGGREGATE BASE GRADING C, 4-INCH DEPTH&lt;/td&gt;&lt;td&gt;SQYD&lt;/td&gt;&lt;td&gt;0&lt;/td&gt;&lt;td&gt;3&lt;/td&gt;&lt;td&gt;NM&lt;/td&gt;&lt;td&gt; &lt;/td&gt;&lt;td&gt;&lt;/td&gt;&lt;/tr&gt;</v>
      </c>
    </row>
    <row r="621" spans="1:1" x14ac:dyDescent="0.2">
      <c r="A621" s="94" t="str">
        <v xml:space="preserve">  &lt;tr&gt;&lt;td&gt;30102-0200&lt;/td&gt;&lt;td&gt;Aggregate base grading C, 150mm depth&lt;/td&gt;&lt;td&gt;m2&lt;/td&gt;&lt;td&gt;AGGREGATE BASE GRADING C, 6-INCH DEPTH&lt;/td&gt;&lt;td&gt;SQYD&lt;/td&gt;&lt;td&gt;0&lt;/td&gt;&lt;td&gt;3&lt;/td&gt;&lt;td&gt;NM&lt;/td&gt;&lt;td&gt; &lt;/td&gt;&lt;td&gt;&lt;/td&gt;&lt;/tr&gt;</v>
      </c>
    </row>
    <row r="622" spans="1:1" x14ac:dyDescent="0.2">
      <c r="A622" s="94" t="str">
        <v xml:space="preserve">  &lt;tr&gt;&lt;td&gt;30102-0300&lt;/td&gt;&lt;td&gt;Aggregate base grading C, 200mm depth&lt;/td&gt;&lt;td&gt;m2&lt;/td&gt;&lt;td&gt;AGGREGATE BASE GRADING C, 8-INCH DEPTH&lt;/td&gt;&lt;td&gt;SQYD&lt;/td&gt;&lt;td&gt;0&lt;/td&gt;&lt;td&gt;3&lt;/td&gt;&lt;td&gt;NM&lt;/td&gt;&lt;td&gt; &lt;/td&gt;&lt;td&gt;&lt;/td&gt;&lt;/tr&gt;</v>
      </c>
    </row>
    <row r="623" spans="1:1" x14ac:dyDescent="0.2">
      <c r="A623" s="94" t="str">
        <v xml:space="preserve">  &lt;tr&gt;&lt;td&gt;30102-0400&lt;/td&gt;&lt;td&gt;Aggregate base grading C, 250mm depth&lt;/td&gt;&lt;td&gt;m2&lt;/td&gt;&lt;td&gt;AGGREGATE BASE GRADING C, 10-INCH DEPTH&lt;/td&gt;&lt;td&gt;SQYD&lt;/td&gt;&lt;td&gt;0&lt;/td&gt;&lt;td&gt;3&lt;/td&gt;&lt;td&gt;NM&lt;/td&gt;&lt;td&gt; &lt;/td&gt;&lt;td&gt;&lt;/td&gt;&lt;/tr&gt;</v>
      </c>
    </row>
    <row r="624" spans="1:1" x14ac:dyDescent="0.2">
      <c r="A624" s="94" t="str">
        <v xml:space="preserve">  &lt;tr&gt;&lt;td&gt;30102-0500&lt;/td&gt;&lt;td&gt;Aggregate base grading C, 300mm depth&lt;/td&gt;&lt;td&gt;m2&lt;/td&gt;&lt;td&gt;AGGREGATE BASE GRADING C, 12-INCH DEPTH&lt;/td&gt;&lt;td&gt;SQYD&lt;/td&gt;&lt;td&gt;0&lt;/td&gt;&lt;td&gt;3&lt;/td&gt;&lt;td&gt;NM&lt;/td&gt;&lt;td&gt; &lt;/td&gt;&lt;td&gt;&lt;/td&gt;&lt;/tr&gt;</v>
      </c>
    </row>
    <row r="625" spans="1:1" x14ac:dyDescent="0.2">
      <c r="A625" s="94" t="str">
        <v xml:space="preserve">  &lt;tr&gt;&lt;td&gt;30102-0600&lt;/td&gt;&lt;td&gt;Aggregate base grading D, 100mm depth&lt;/td&gt;&lt;td&gt;m2&lt;/td&gt;&lt;td&gt;AGGREGATE BASE GRADING D, 4-INCH DEPTH&lt;/td&gt;&lt;td&gt;SQYD&lt;/td&gt;&lt;td&gt;0&lt;/td&gt;&lt;td&gt;3&lt;/td&gt;&lt;td&gt;NM&lt;/td&gt;&lt;td&gt; &lt;/td&gt;&lt;td&gt;&lt;/td&gt;&lt;/tr&gt;</v>
      </c>
    </row>
    <row r="626" spans="1:1" x14ac:dyDescent="0.2">
      <c r="A626" s="94" t="str">
        <v xml:space="preserve">  &lt;tr&gt;&lt;td&gt;30102-0700&lt;/td&gt;&lt;td&gt;Aggregate base grading D, 150mm depth&lt;/td&gt;&lt;td&gt;m2&lt;/td&gt;&lt;td&gt;AGGREGATE BASE GRADING D, 6-INCH DEPTH&lt;/td&gt;&lt;td&gt;SQYD&lt;/td&gt;&lt;td&gt;0&lt;/td&gt;&lt;td&gt;3&lt;/td&gt;&lt;td&gt;NM&lt;/td&gt;&lt;td&gt; &lt;/td&gt;&lt;td&gt;&lt;/td&gt;&lt;/tr&gt;</v>
      </c>
    </row>
    <row r="627" spans="1:1" x14ac:dyDescent="0.2">
      <c r="A627" s="94" t="str">
        <v xml:space="preserve">  &lt;tr&gt;&lt;td&gt;30102-0800&lt;/td&gt;&lt;td&gt;Aggregate base grading D, 200mm depth&lt;/td&gt;&lt;td&gt;m2&lt;/td&gt;&lt;td&gt;AGGREGATE BASE GRADING D, 8-INCH DEPTH&lt;/td&gt;&lt;td&gt;SQYD&lt;/td&gt;&lt;td&gt;0&lt;/td&gt;&lt;td&gt;3&lt;/td&gt;&lt;td&gt;NM&lt;/td&gt;&lt;td&gt; &lt;/td&gt;&lt;td&gt;&lt;/td&gt;&lt;/tr&gt;</v>
      </c>
    </row>
    <row r="628" spans="1:1" x14ac:dyDescent="0.2">
      <c r="A628" s="94" t="str">
        <v xml:space="preserve">  &lt;tr&gt;&lt;td&gt;30102-0900&lt;/td&gt;&lt;td&gt;Aggregate base grading D, 250mm depth&lt;/td&gt;&lt;td&gt;m2&lt;/td&gt;&lt;td&gt;AGGREGATE BASE GRADING D, 10-INCH DEPTH&lt;/td&gt;&lt;td&gt;SQYD&lt;/td&gt;&lt;td&gt;0&lt;/td&gt;&lt;td&gt;3&lt;/td&gt;&lt;td&gt;NM&lt;/td&gt;&lt;td&gt; &lt;/td&gt;&lt;td&gt;&lt;/td&gt;&lt;/tr&gt;</v>
      </c>
    </row>
    <row r="629" spans="1:1" x14ac:dyDescent="0.2">
      <c r="A629" s="94" t="str">
        <v xml:space="preserve">  &lt;tr&gt;&lt;td&gt;30102-1000&lt;/td&gt;&lt;td&gt;Aggregate base grading D, 300mm depth&lt;/td&gt;&lt;td&gt;m2&lt;/td&gt;&lt;td&gt;AGGREGATE BASE GRADING D, 12-INCH DEPTH&lt;/td&gt;&lt;td&gt;SQYD&lt;/td&gt;&lt;td&gt;0&lt;/td&gt;&lt;td&gt;3&lt;/td&gt;&lt;td&gt;NM&lt;/td&gt;&lt;td&gt; &lt;/td&gt;&lt;td&gt;&lt;/td&gt;&lt;/tr&gt;</v>
      </c>
    </row>
    <row r="630" spans="1:1" x14ac:dyDescent="0.2">
      <c r="A630" s="94" t="str">
        <v xml:space="preserve">  &lt;tr&gt;&lt;td&gt;30102-1100&lt;/td&gt;&lt;td&gt;Aggregate base grading E, 100mm depth&lt;/td&gt;&lt;td&gt;m2&lt;/td&gt;&lt;td&gt;AGGREGATE BASE GRADING E, 4-INCH DEPTH&lt;/td&gt;&lt;td&gt;SQYD&lt;/td&gt;&lt;td&gt;0&lt;/td&gt;&lt;td&gt;3&lt;/td&gt;&lt;td&gt;NM&lt;/td&gt;&lt;td&gt; &lt;/td&gt;&lt;td&gt;&lt;/td&gt;&lt;/tr&gt;</v>
      </c>
    </row>
    <row r="631" spans="1:1" x14ac:dyDescent="0.2">
      <c r="A631" s="94" t="str">
        <v xml:space="preserve">  &lt;tr&gt;&lt;td&gt;30102-1200&lt;/td&gt;&lt;td&gt;Aggregate base grading E, 150mm depth&lt;/td&gt;&lt;td&gt;m2&lt;/td&gt;&lt;td&gt;AGGREGATE BASE GRADING E, 6-INCH DEPTH&lt;/td&gt;&lt;td&gt;SQYD&lt;/td&gt;&lt;td&gt;0&lt;/td&gt;&lt;td&gt;3&lt;/td&gt;&lt;td&gt;NM&lt;/td&gt;&lt;td&gt; &lt;/td&gt;&lt;td&gt;&lt;/td&gt;&lt;/tr&gt;</v>
      </c>
    </row>
    <row r="632" spans="1:1" x14ac:dyDescent="0.2">
      <c r="A632" s="94" t="str">
        <v xml:space="preserve">  &lt;tr&gt;&lt;td&gt;30102-1300&lt;/td&gt;&lt;td&gt;Aggregate base grading E, 200mm depth&lt;/td&gt;&lt;td&gt;m2&lt;/td&gt;&lt;td&gt;AGGREGATE BASE GRADING E, 8-INCH DEPTH&lt;/td&gt;&lt;td&gt;SQYD&lt;/td&gt;&lt;td&gt;0&lt;/td&gt;&lt;td&gt;3&lt;/td&gt;&lt;td&gt;NM&lt;/td&gt;&lt;td&gt; &lt;/td&gt;&lt;td&gt;&lt;/td&gt;&lt;/tr&gt;</v>
      </c>
    </row>
    <row r="633" spans="1:1" x14ac:dyDescent="0.2">
      <c r="A633" s="94" t="str">
        <v xml:space="preserve">  &lt;tr&gt;&lt;td&gt;30102-1400&lt;/td&gt;&lt;td&gt;Aggregate base grading E, 250mm depth&lt;/td&gt;&lt;td&gt;m2&lt;/td&gt;&lt;td&gt;AGGREGATE BASE GRADING E, 10-INCH DEPTH&lt;/td&gt;&lt;td&gt;SQYD&lt;/td&gt;&lt;td&gt;0&lt;/td&gt;&lt;td&gt;3&lt;/td&gt;&lt;td&gt;NM&lt;/td&gt;&lt;td&gt; &lt;/td&gt;&lt;td&gt;&lt;/td&gt;&lt;/tr&gt;</v>
      </c>
    </row>
    <row r="634" spans="1:1" x14ac:dyDescent="0.2">
      <c r="A634" s="94" t="str">
        <v xml:space="preserve">  &lt;tr&gt;&lt;td&gt;30102-1500&lt;/td&gt;&lt;td&gt;Aggregate base grading E, 300mm depth&lt;/td&gt;&lt;td&gt;m2&lt;/td&gt;&lt;td&gt;AGGREGATE BASE GRADING E, 12-INCH DEPTH&lt;/td&gt;&lt;td&gt;SQYD&lt;/td&gt;&lt;td&gt;0&lt;/td&gt;&lt;td&gt;3&lt;/td&gt;&lt;td&gt;NM&lt;/td&gt;&lt;td&gt; &lt;/td&gt;&lt;td&gt;&lt;/td&gt;&lt;/tr&gt;</v>
      </c>
    </row>
    <row r="635" spans="1:1" x14ac:dyDescent="0.2">
      <c r="A635" s="94" t="str">
        <v xml:space="preserve">  &lt;tr&gt;&lt;td&gt;30102-1600&lt;/td&gt;&lt;td&gt;Aggregate base grading C or D, 50mm depth&lt;/td&gt;&lt;td&gt;m2&lt;/td&gt;&lt;td&gt;AGGREGATE BASE GRADING C OR D, 2-INCH DEPTH&lt;/td&gt;&lt;td&gt;SQYD&lt;/td&gt;&lt;td&gt;0&lt;/td&gt;&lt;td&gt;3&lt;/td&gt;&lt;td&gt;NM&lt;/td&gt;&lt;td&gt; &lt;/td&gt;&lt;td&gt;&lt;/td&gt;&lt;/tr&gt;</v>
      </c>
    </row>
    <row r="636" spans="1:1" x14ac:dyDescent="0.2">
      <c r="A636" s="94" t="str">
        <v xml:space="preserve">  &lt;tr&gt;&lt;td&gt;30102-1700&lt;/td&gt;&lt;td&gt;Aggregate base grading C or D, 75mm depth&lt;/td&gt;&lt;td&gt;m2&lt;/td&gt;&lt;td&gt;AGGREGATE BASE GRADING C OR D, 3-INCH DEPTH&lt;/td&gt;&lt;td&gt;SQYD&lt;/td&gt;&lt;td&gt;0&lt;/td&gt;&lt;td&gt;3&lt;/td&gt;&lt;td&gt;NM&lt;/td&gt;&lt;td&gt; &lt;/td&gt;&lt;td&gt;&lt;/td&gt;&lt;/tr&gt;</v>
      </c>
    </row>
    <row r="637" spans="1:1" x14ac:dyDescent="0.2">
      <c r="A637" s="94" t="str">
        <v xml:space="preserve">  &lt;tr&gt;&lt;td&gt;30102-1800&lt;/td&gt;&lt;td&gt;Aggregate base grading C or D, 100mm depth&lt;/td&gt;&lt;td&gt;m2&lt;/td&gt;&lt;td&gt;AGGREGATE BASE GRADING C OR D, 4-INCH DEPTH&lt;/td&gt;&lt;td&gt;SQYD&lt;/td&gt;&lt;td&gt;0&lt;/td&gt;&lt;td&gt;3&lt;/td&gt;&lt;td&gt;NM&lt;/td&gt;&lt;td&gt; &lt;/td&gt;&lt;td&gt;&lt;/td&gt;&lt;/tr&gt;</v>
      </c>
    </row>
    <row r="638" spans="1:1" x14ac:dyDescent="0.2">
      <c r="A638" s="94" t="str">
        <v xml:space="preserve">  &lt;tr&gt;&lt;td&gt;30102-1900&lt;/td&gt;&lt;td&gt;Aggregate base grading C or D, 125mm depth&lt;/td&gt;&lt;td&gt;m2&lt;/td&gt;&lt;td&gt;AGGREGATE BASE GRADING C OR D, 5-INCH DEPTH&lt;/td&gt;&lt;td&gt;SQYD&lt;/td&gt;&lt;td&gt;0&lt;/td&gt;&lt;td&gt;3&lt;/td&gt;&lt;td&gt;NM&lt;/td&gt;&lt;td&gt; &lt;/td&gt;&lt;td&gt;&lt;/td&gt;&lt;/tr&gt;</v>
      </c>
    </row>
    <row r="639" spans="1:1" x14ac:dyDescent="0.2">
      <c r="A639" s="94" t="str">
        <v xml:space="preserve">  &lt;tr&gt;&lt;td&gt;30102-2000&lt;/td&gt;&lt;td&gt;Aggregate base grading C or D, 150mm depth&lt;/td&gt;&lt;td&gt;m2&lt;/td&gt;&lt;td&gt;AGGREGATE BASE GRADING C OR D, 6-INCH DEPTH&lt;/td&gt;&lt;td&gt;SQYD&lt;/td&gt;&lt;td&gt;0&lt;/td&gt;&lt;td&gt;3&lt;/td&gt;&lt;td&gt;NM&lt;/td&gt;&lt;td&gt; &lt;/td&gt;&lt;td&gt;&lt;/td&gt;&lt;/tr&gt;</v>
      </c>
    </row>
    <row r="640" spans="1:1" x14ac:dyDescent="0.2">
      <c r="A640" s="94" t="str">
        <v xml:space="preserve">  &lt;tr&gt;&lt;td&gt;30102-2100&lt;/td&gt;&lt;td&gt;Aggregate base grading C or D, 200mm depth&lt;/td&gt;&lt;td&gt;m2&lt;/td&gt;&lt;td&gt;AGGREGATE BASE GRADING C OR D, 8-INCH DEPTH&lt;/td&gt;&lt;td&gt;SQYD&lt;/td&gt;&lt;td&gt;0&lt;/td&gt;&lt;td&gt;3&lt;/td&gt;&lt;td&gt;NM&lt;/td&gt;&lt;td&gt; &lt;/td&gt;&lt;td&gt;&lt;/td&gt;&lt;/tr&gt;</v>
      </c>
    </row>
    <row r="641" spans="1:1" x14ac:dyDescent="0.2">
      <c r="A641" s="94" t="str">
        <v xml:space="preserve">  &lt;tr&gt;&lt;td&gt;30102-2150&lt;/td&gt;&lt;td&gt;Aggregate base grading C or D, 225mm depth&lt;/td&gt;&lt;td&gt;m2&lt;/td&gt;&lt;td&gt;AGGREGATE BASE GRADING C OR D, 9-INCH DEPTH&lt;/td&gt;&lt;td&gt;SQYD&lt;/td&gt;&lt;td&gt;0&lt;/td&gt;&lt;td&gt;3&lt;/td&gt;&lt;td&gt;NM&lt;/td&gt;&lt;td&gt; &lt;/td&gt;&lt;td&gt;&lt;/td&gt;&lt;/tr&gt;</v>
      </c>
    </row>
    <row r="642" spans="1:1" x14ac:dyDescent="0.2">
      <c r="A642" s="94" t="str">
        <v xml:space="preserve">  &lt;tr&gt;&lt;td&gt;30102-2200&lt;/td&gt;&lt;td&gt;Aggregate base grading C or D, 250mm depth&lt;/td&gt;&lt;td&gt;m2&lt;/td&gt;&lt;td&gt;AGGREGATE BASE GRADING C OR D, 10-INCH DEPTH&lt;/td&gt;&lt;td&gt;SQYD&lt;/td&gt;&lt;td&gt;0&lt;/td&gt;&lt;td&gt;3&lt;/td&gt;&lt;td&gt;NM&lt;/td&gt;&lt;td&gt; &lt;/td&gt;&lt;td&gt;&lt;/td&gt;&lt;/tr&gt;</v>
      </c>
    </row>
    <row r="643" spans="1:1" x14ac:dyDescent="0.2">
      <c r="A643" s="94" t="str">
        <v xml:space="preserve">  &lt;tr&gt;&lt;td&gt;30102-2300&lt;/td&gt;&lt;td&gt;Aggregate base grading C or D, 300mm depth&lt;/td&gt;&lt;td&gt;m2&lt;/td&gt;&lt;td&gt;AGGREGATE BASE GRADING C OR D, 12-INCH DEPTH&lt;/td&gt;&lt;td&gt;SQYD&lt;/td&gt;&lt;td&gt;0&lt;/td&gt;&lt;td&gt;3&lt;/td&gt;&lt;td&gt;NM&lt;/td&gt;&lt;td&gt; &lt;/td&gt;&lt;td&gt;&lt;/td&gt;&lt;/tr&gt;</v>
      </c>
    </row>
    <row r="644" spans="1:1" x14ac:dyDescent="0.2">
      <c r="A644" s="94" t="str">
        <v xml:space="preserve">  &lt;tr&gt;&lt;td&gt;30102-2400&lt;/td&gt;&lt;td&gt;Aggregate base grading C or D, 400mm depth&lt;/td&gt;&lt;td&gt;m2&lt;/td&gt;&lt;td&gt;AGGREGATE BASE GRADING C OR D, 16-INCH DEPTH&lt;/td&gt;&lt;td&gt;SQYD&lt;/td&gt;&lt;td&gt;0&lt;/td&gt;&lt;td&gt;3&lt;/td&gt;&lt;td&gt;NM&lt;/td&gt;&lt;td&gt; &lt;/td&gt;&lt;td&gt;&lt;/td&gt;&lt;/tr&gt;</v>
      </c>
    </row>
    <row r="645" spans="1:1" x14ac:dyDescent="0.2">
      <c r="A645" s="94" t="str">
        <v xml:space="preserve">  &lt;tr&gt;&lt;td&gt;30103-0000&lt;/td&gt;&lt;td&gt;Aggregate base&lt;/td&gt;&lt;td&gt;m3&lt;/td&gt;&lt;td&gt;AGGREGATE BASE&lt;/td&gt;&lt;td&gt;CUYD&lt;/td&gt;&lt;td&gt;0&lt;/td&gt;&lt;td&gt;3&lt;/td&gt;&lt;td&gt;NM&lt;/td&gt;&lt;td&gt; &lt;/td&gt;&lt;td&gt;&lt;/td&gt;&lt;/tr&gt;</v>
      </c>
    </row>
    <row r="646" spans="1:1" x14ac:dyDescent="0.2">
      <c r="A646" s="94" t="str">
        <v xml:space="preserve">  &lt;tr&gt;&lt;td&gt;30103-1000&lt;/td&gt;&lt;td&gt;Aggregate base grading C&lt;/td&gt;&lt;td&gt;m3&lt;/td&gt;&lt;td&gt;AGGREGATE BASE GRADING C&lt;/td&gt;&lt;td&gt;CUYD&lt;/td&gt;&lt;td&gt;0&lt;/td&gt;&lt;td&gt;3&lt;/td&gt;&lt;td&gt;NM&lt;/td&gt;&lt;td&gt; &lt;/td&gt;&lt;td&gt;&lt;/td&gt;&lt;/tr&gt;</v>
      </c>
    </row>
    <row r="647" spans="1:1" x14ac:dyDescent="0.2">
      <c r="A647" s="94" t="str">
        <v xml:space="preserve">  &lt;tr&gt;&lt;td&gt;30103-2000&lt;/td&gt;&lt;td&gt;Aggregate base grading D&lt;/td&gt;&lt;td&gt;m3&lt;/td&gt;&lt;td&gt;AGGREGATE BASE GRADING D&lt;/td&gt;&lt;td&gt;CUYD&lt;/td&gt;&lt;td&gt;0&lt;/td&gt;&lt;td&gt;3&lt;/td&gt;&lt;td&gt;NM&lt;/td&gt;&lt;td&gt; &lt;/td&gt;&lt;td&gt;&lt;/td&gt;&lt;/tr&gt;</v>
      </c>
    </row>
    <row r="648" spans="1:1" x14ac:dyDescent="0.2">
      <c r="A648" s="94" t="str">
        <v xml:space="preserve">  &lt;tr&gt;&lt;td&gt;30103-3000&lt;/td&gt;&lt;td&gt;Aggregate base grading E&lt;/td&gt;&lt;td&gt;m3&lt;/td&gt;&lt;td&gt;AGGREGATE BASE GRADING E&lt;/td&gt;&lt;td&gt;CUYD&lt;/td&gt;&lt;td&gt;0&lt;/td&gt;&lt;td&gt;3&lt;/td&gt;&lt;td&gt;NM&lt;/td&gt;&lt;td&gt; &lt;/td&gt;&lt;td&gt;&lt;/td&gt;&lt;/tr&gt;</v>
      </c>
    </row>
    <row r="649" spans="1:1" x14ac:dyDescent="0.2">
      <c r="A649" s="94" t="str">
        <v xml:space="preserve">  &lt;tr&gt;&lt;td&gt;30103-4000&lt;/td&gt;&lt;td&gt;Aggregate base grading C or D&lt;/td&gt;&lt;td&gt;m3&lt;/td&gt;&lt;td&gt;AGGREGATE BASE GRADING C OR D&lt;/td&gt;&lt;td&gt;CUYD&lt;/td&gt;&lt;td&gt;0&lt;/td&gt;&lt;td&gt;3&lt;/td&gt;&lt;td&gt;NM&lt;/td&gt;&lt;td&gt; &lt;/td&gt;&lt;td&gt;&lt;/td&gt;&lt;/tr&gt;</v>
      </c>
    </row>
    <row r="650" spans="1:1" x14ac:dyDescent="0.2">
      <c r="A650" s="94" t="str">
        <v xml:space="preserve">  &lt;tr&gt;&lt;td&gt;30105-0000&lt;/td&gt;&lt;td&gt;Subbase&lt;/td&gt;&lt;td&gt;t&lt;/td&gt;&lt;td&gt;SUBBASE&lt;/td&gt;&lt;td&gt;TON&lt;/td&gt;&lt;td&gt;0&lt;/td&gt;&lt;td&gt;3&lt;/td&gt;&lt;td&gt;NM&lt;/td&gt;&lt;td&gt; &lt;/td&gt;&lt;td&gt;&lt;/td&gt;&lt;/tr&gt;</v>
      </c>
    </row>
    <row r="651" spans="1:1" x14ac:dyDescent="0.2">
      <c r="A651" s="94" t="str">
        <v xml:space="preserve">  &lt;tr&gt;&lt;td&gt;30105-1000&lt;/td&gt;&lt;td&gt;Subbase grading A&lt;/td&gt;&lt;td&gt;t&lt;/td&gt;&lt;td&gt;SUBBASE GRADING A&lt;/td&gt;&lt;td&gt;TON&lt;/td&gt;&lt;td&gt;0&lt;/td&gt;&lt;td&gt;3&lt;/td&gt;&lt;td&gt;NM&lt;/td&gt;&lt;td&gt; &lt;/td&gt;&lt;td&gt;&lt;/td&gt;&lt;/tr&gt;</v>
      </c>
    </row>
    <row r="652" spans="1:1" x14ac:dyDescent="0.2">
      <c r="A652" s="94" t="str">
        <v xml:space="preserve">  &lt;tr&gt;&lt;td&gt;30105-2000&lt;/td&gt;&lt;td&gt;Subbase grading B&lt;/td&gt;&lt;td&gt;t&lt;/td&gt;&lt;td&gt;SUBBASE GRADING B&lt;/td&gt;&lt;td&gt;TON&lt;/td&gt;&lt;td&gt;0&lt;/td&gt;&lt;td&gt;3&lt;/td&gt;&lt;td&gt;NM&lt;/td&gt;&lt;td&gt; &lt;/td&gt;&lt;td&gt;&lt;/td&gt;&lt;/tr&gt;</v>
      </c>
    </row>
    <row r="653" spans="1:1" x14ac:dyDescent="0.2">
      <c r="A653" s="94" t="str">
        <v xml:space="preserve">  &lt;tr&gt;&lt;td&gt;30106-0100&lt;/td&gt;&lt;td&gt;Subbase grading A, 100mm depth&lt;/td&gt;&lt;td&gt;m2&lt;/td&gt;&lt;td&gt;SUBBASE GRADING A, 4-INCH DEPTH&lt;/td&gt;&lt;td&gt;SQYD&lt;/td&gt;&lt;td&gt;0&lt;/td&gt;&lt;td&gt;3&lt;/td&gt;&lt;td&gt;NM&lt;/td&gt;&lt;td&gt; &lt;/td&gt;&lt;td&gt;&lt;/td&gt;&lt;/tr&gt;</v>
      </c>
    </row>
    <row r="654" spans="1:1" x14ac:dyDescent="0.2">
      <c r="A654" s="94" t="str">
        <v xml:space="preserve">  &lt;tr&gt;&lt;td&gt;30106-0200&lt;/td&gt;&lt;td&gt;Subbase grading A, 150mm depth&lt;/td&gt;&lt;td&gt;m2&lt;/td&gt;&lt;td&gt;SUBBASE GRADING A, 6-INCH DEPTH&lt;/td&gt;&lt;td&gt;SQYD&lt;/td&gt;&lt;td&gt;0&lt;/td&gt;&lt;td&gt;3&lt;/td&gt;&lt;td&gt;NM&lt;/td&gt;&lt;td&gt; &lt;/td&gt;&lt;td&gt;&lt;/td&gt;&lt;/tr&gt;</v>
      </c>
    </row>
    <row r="655" spans="1:1" x14ac:dyDescent="0.2">
      <c r="A655" s="94" t="str">
        <v xml:space="preserve">  &lt;tr&gt;&lt;td&gt;30106-0300&lt;/td&gt;&lt;td&gt;Subbase grading A, 200mm depth&lt;/td&gt;&lt;td&gt;m2&lt;/td&gt;&lt;td&gt;SUBBASE GRADING A, 8-INCH DEPTH&lt;/td&gt;&lt;td&gt;SQYD&lt;/td&gt;&lt;td&gt;0&lt;/td&gt;&lt;td&gt;3&lt;/td&gt;&lt;td&gt;NM&lt;/td&gt;&lt;td&gt; &lt;/td&gt;&lt;td&gt;&lt;/td&gt;&lt;/tr&gt;</v>
      </c>
    </row>
    <row r="656" spans="1:1" x14ac:dyDescent="0.2">
      <c r="A656" s="94" t="str">
        <v xml:space="preserve">  &lt;tr&gt;&lt;td&gt;30106-0400&lt;/td&gt;&lt;td&gt;Subbase grading A, 250mm depth&lt;/td&gt;&lt;td&gt;m2&lt;/td&gt;&lt;td&gt;SUBBASE GRADING A, 10-INCH DEPTH&lt;/td&gt;&lt;td&gt;SQYD&lt;/td&gt;&lt;td&gt;0&lt;/td&gt;&lt;td&gt;3&lt;/td&gt;&lt;td&gt;NM&lt;/td&gt;&lt;td&gt; &lt;/td&gt;&lt;td&gt;&lt;/td&gt;&lt;/tr&gt;</v>
      </c>
    </row>
    <row r="657" spans="1:1" x14ac:dyDescent="0.2">
      <c r="A657" s="94" t="str">
        <v xml:space="preserve">  &lt;tr&gt;&lt;td&gt;30106-0500&lt;/td&gt;&lt;td&gt;Subbase grading A, 300mm depth&lt;/td&gt;&lt;td&gt;m2&lt;/td&gt;&lt;td&gt;SUBBASE GRADING A, 12-INCH DEPTH&lt;/td&gt;&lt;td&gt;SQYD&lt;/td&gt;&lt;td&gt;0&lt;/td&gt;&lt;td&gt;3&lt;/td&gt;&lt;td&gt;NM&lt;/td&gt;&lt;td&gt; &lt;/td&gt;&lt;td&gt;&lt;/td&gt;&lt;/tr&gt;</v>
      </c>
    </row>
    <row r="658" spans="1:1" x14ac:dyDescent="0.2">
      <c r="A658" s="94" t="str">
        <v xml:space="preserve">  &lt;tr&gt;&lt;td&gt;30106-0600&lt;/td&gt;&lt;td&gt;Subbase grading B, 100mm depth&lt;/td&gt;&lt;td&gt;m2&lt;/td&gt;&lt;td&gt;SUBBASE GRADING B, 4-INCH DEPTH&lt;/td&gt;&lt;td&gt;SQYD&lt;/td&gt;&lt;td&gt;0&lt;/td&gt;&lt;td&gt;3&lt;/td&gt;&lt;td&gt;NM&lt;/td&gt;&lt;td&gt; &lt;/td&gt;&lt;td&gt;&lt;/td&gt;&lt;/tr&gt;</v>
      </c>
    </row>
    <row r="659" spans="1:1" x14ac:dyDescent="0.2">
      <c r="A659" s="94" t="str">
        <v xml:space="preserve">  &lt;tr&gt;&lt;td&gt;30106-0700&lt;/td&gt;&lt;td&gt;Subbase grading B, 150mm depth&lt;/td&gt;&lt;td&gt;m2&lt;/td&gt;&lt;td&gt;SUBBASE GRADING B, 6-INCH DEPTH&lt;/td&gt;&lt;td&gt;SQYD&lt;/td&gt;&lt;td&gt;0&lt;/td&gt;&lt;td&gt;3&lt;/td&gt;&lt;td&gt;NM&lt;/td&gt;&lt;td&gt; &lt;/td&gt;&lt;td&gt;&lt;/td&gt;&lt;/tr&gt;</v>
      </c>
    </row>
    <row r="660" spans="1:1" x14ac:dyDescent="0.2">
      <c r="A660" s="94" t="str">
        <v xml:space="preserve">  &lt;tr&gt;&lt;td&gt;30106-0800&lt;/td&gt;&lt;td&gt;Subbase grading B, 200mm depth&lt;/td&gt;&lt;td&gt;m2&lt;/td&gt;&lt;td&gt;SUBBASE GRADING B, 8-INCH DEPTH&lt;/td&gt;&lt;td&gt;SQYD&lt;/td&gt;&lt;td&gt;0&lt;/td&gt;&lt;td&gt;3&lt;/td&gt;&lt;td&gt;NM&lt;/td&gt;&lt;td&gt; &lt;/td&gt;&lt;td&gt;&lt;/td&gt;&lt;/tr&gt;</v>
      </c>
    </row>
    <row r="661" spans="1:1" x14ac:dyDescent="0.2">
      <c r="A661" s="94" t="str">
        <v xml:space="preserve">  &lt;tr&gt;&lt;td&gt;30106-0900&lt;/td&gt;&lt;td&gt;Subbase grading B, 250mm depth&lt;/td&gt;&lt;td&gt;m2&lt;/td&gt;&lt;td&gt;SUBBASE GRADING B, 10-INCH DEPTH&lt;/td&gt;&lt;td&gt;SQYD&lt;/td&gt;&lt;td&gt;0&lt;/td&gt;&lt;td&gt;3&lt;/td&gt;&lt;td&gt;NM&lt;/td&gt;&lt;td&gt; &lt;/td&gt;&lt;td&gt;&lt;/td&gt;&lt;/tr&gt;</v>
      </c>
    </row>
    <row r="662" spans="1:1" x14ac:dyDescent="0.2">
      <c r="A662" s="94" t="str">
        <v xml:space="preserve">  &lt;tr&gt;&lt;td&gt;30106-1000&lt;/td&gt;&lt;td&gt;Subbase grading B, 300mm depth&lt;/td&gt;&lt;td&gt;m2&lt;/td&gt;&lt;td&gt;SUBBASE GRADING B, 12-INCH DEPTH&lt;/td&gt;&lt;td&gt;SQYD&lt;/td&gt;&lt;td&gt;0&lt;/td&gt;&lt;td&gt;3&lt;/td&gt;&lt;td&gt;NM&lt;/td&gt;&lt;td&gt; &lt;/td&gt;&lt;td&gt;&lt;/td&gt;&lt;/tr&gt;</v>
      </c>
    </row>
    <row r="663" spans="1:1" x14ac:dyDescent="0.2">
      <c r="A663" s="94" t="str">
        <v xml:space="preserve">  &lt;tr&gt;&lt;td&gt;30107-0000&lt;/td&gt;&lt;td&gt;Subbase&lt;/td&gt;&lt;td&gt;m3&lt;/td&gt;&lt;td&gt;SUBBASE&lt;/td&gt;&lt;td&gt;CUYD&lt;/td&gt;&lt;td&gt;0&lt;/td&gt;&lt;td&gt;3&lt;/td&gt;&lt;td&gt;NM&lt;/td&gt;&lt;td&gt; &lt;/td&gt;&lt;td&gt;&lt;/td&gt;&lt;/tr&gt;</v>
      </c>
    </row>
    <row r="664" spans="1:1" x14ac:dyDescent="0.2">
      <c r="A664" s="94" t="str">
        <v xml:space="preserve">  &lt;tr&gt;&lt;td&gt;30107-1000&lt;/td&gt;&lt;td&gt;Subbase grading A&lt;/td&gt;&lt;td&gt;m3&lt;/td&gt;&lt;td&gt;SUBBASE GRADING A&lt;/td&gt;&lt;td&gt;CUYD&lt;/td&gt;&lt;td&gt;0&lt;/td&gt;&lt;td&gt;3&lt;/td&gt;&lt;td&gt;NM&lt;/td&gt;&lt;td&gt; &lt;/td&gt;&lt;td&gt;&lt;/td&gt;&lt;/tr&gt;</v>
      </c>
    </row>
    <row r="665" spans="1:1" x14ac:dyDescent="0.2">
      <c r="A665" s="94" t="str">
        <v xml:space="preserve">  &lt;tr&gt;&lt;td&gt;30107-2000&lt;/td&gt;&lt;td&gt;Subbase grading B&lt;/td&gt;&lt;td&gt;m3&lt;/td&gt;&lt;td&gt;SUBBASE GRADING B&lt;/td&gt;&lt;td&gt;CUYD&lt;/td&gt;&lt;td&gt;0&lt;/td&gt;&lt;td&gt;3&lt;/td&gt;&lt;td&gt;NM&lt;/td&gt;&lt;td&gt; &lt;/td&gt;&lt;td&gt;&lt;/td&gt;&lt;/tr&gt;</v>
      </c>
    </row>
    <row r="666" spans="1:1" x14ac:dyDescent="0.2">
      <c r="A666" s="94" t="str">
        <v xml:space="preserve">  &lt;tr&gt;&lt;td&gt;30110-0000&lt;/td&gt;&lt;td&gt;Aggregate surface course&lt;/td&gt;&lt;td&gt;t&lt;/td&gt;&lt;td&gt;AGGREGATE SURFACE COURSE&lt;/td&gt;&lt;td&gt;TON&lt;/td&gt;&lt;td&gt;0&lt;/td&gt;&lt;td&gt;3&lt;/td&gt;&lt;td&gt;NM&lt;/td&gt;&lt;td&gt; &lt;/td&gt;&lt;td&gt;&lt;/td&gt;&lt;/tr&gt;</v>
      </c>
    </row>
    <row r="667" spans="1:1" x14ac:dyDescent="0.2">
      <c r="A667" s="94" t="str">
        <v xml:space="preserve">  &lt;tr&gt;&lt;td&gt;30111-1000&lt;/td&gt;&lt;td&gt;Aggregate surface course, 100mm depth&lt;/td&gt;&lt;td&gt;m2&lt;/td&gt;&lt;td&gt;AGGREGATE SURFACE COURSE, 4-INCH DEPTH&lt;/td&gt;&lt;td&gt;SQYD&lt;/td&gt;&lt;td&gt;0&lt;/td&gt;&lt;td&gt;3&lt;/td&gt;&lt;td&gt;NM&lt;/td&gt;&lt;td&gt; &lt;/td&gt;&lt;td&gt;&lt;/td&gt;&lt;/tr&gt;</v>
      </c>
    </row>
    <row r="668" spans="1:1" x14ac:dyDescent="0.2">
      <c r="A668" s="94" t="str">
        <v xml:space="preserve">  &lt;tr&gt;&lt;td&gt;30111-2000&lt;/td&gt;&lt;td&gt;Aggregate surface course, 150mm depth&lt;/td&gt;&lt;td&gt;m2&lt;/td&gt;&lt;td&gt;AGGREGATE SURFACE COURSE, 6-INCH DEPTH&lt;/td&gt;&lt;td&gt;SQYD&lt;/td&gt;&lt;td&gt;0&lt;/td&gt;&lt;td&gt;3&lt;/td&gt;&lt;td&gt;NM&lt;/td&gt;&lt;td&gt; &lt;/td&gt;&lt;td&gt;&lt;/td&gt;&lt;/tr&gt;</v>
      </c>
    </row>
    <row r="669" spans="1:1" x14ac:dyDescent="0.2">
      <c r="A669" s="94" t="str">
        <v xml:space="preserve">  &lt;tr&gt;&lt;td&gt;30111-3000&lt;/td&gt;&lt;td&gt;Aggregate surface course, 200mm depth&lt;/td&gt;&lt;td&gt;m2&lt;/td&gt;&lt;td&gt;AGGREGATE SURFACE COURSE, 8-INCH DEPTH&lt;/td&gt;&lt;td&gt;SQYD&lt;/td&gt;&lt;td&gt;0&lt;/td&gt;&lt;td&gt;3&lt;/td&gt;&lt;td&gt;NM&lt;/td&gt;&lt;td&gt; &lt;/td&gt;&lt;td&gt;&lt;/td&gt;&lt;/tr&gt;</v>
      </c>
    </row>
    <row r="670" spans="1:1" x14ac:dyDescent="0.2">
      <c r="A670" s="94" t="str">
        <v xml:space="preserve">  &lt;tr&gt;&lt;td&gt;30111-4000&lt;/td&gt;&lt;td&gt;Aggregate surface course, 250mm depth&lt;/td&gt;&lt;td&gt;m2&lt;/td&gt;&lt;td&gt;AGGREGATE SURFACE COURSE, 10-INCH DEPTH&lt;/td&gt;&lt;td&gt;SQYD&lt;/td&gt;&lt;td&gt;0&lt;/td&gt;&lt;td&gt;3&lt;/td&gt;&lt;td&gt;NM&lt;/td&gt;&lt;td&gt; &lt;/td&gt;&lt;td&gt;&lt;/td&gt;&lt;/tr&gt;</v>
      </c>
    </row>
    <row r="671" spans="1:1" x14ac:dyDescent="0.2">
      <c r="A671" s="94" t="str">
        <v xml:space="preserve">  &lt;tr&gt;&lt;td&gt;30111-5000&lt;/td&gt;&lt;td&gt;Aggregate surface course, 300mm depth&lt;/td&gt;&lt;td&gt;m2&lt;/td&gt;&lt;td&gt;AGGREGATE SURFACE COURSE, 12-INCH DEPTH&lt;/td&gt;&lt;td&gt;SQYD&lt;/td&gt;&lt;td&gt;0&lt;/td&gt;&lt;td&gt;3&lt;/td&gt;&lt;td&gt;NM&lt;/td&gt;&lt;td&gt; &lt;/td&gt;&lt;td&gt;&lt;/td&gt;&lt;/tr&gt;</v>
      </c>
    </row>
    <row r="672" spans="1:1" x14ac:dyDescent="0.2">
      <c r="A672" s="94" t="str">
        <v xml:space="preserve">  &lt;tr&gt;&lt;td&gt;30112-0000&lt;/td&gt;&lt;td&gt;Aggregate surface course&lt;/td&gt;&lt;td&gt;m3&lt;/td&gt;&lt;td&gt;AGGREGATE SURFACE COURSE&lt;/td&gt;&lt;td&gt;CUYD&lt;/td&gt;&lt;td&gt;0&lt;/td&gt;&lt;td&gt;3&lt;/td&gt;&lt;td&gt;NM&lt;/td&gt;&lt;td&gt; &lt;/td&gt;&lt;td&gt;&lt;/td&gt;&lt;/tr&gt;</v>
      </c>
    </row>
    <row r="673" spans="1:1" x14ac:dyDescent="0.2">
      <c r="A673" s="94" t="str">
        <v xml:space="preserve">  &lt;tr&gt;&lt;td&gt;30201-1000&lt;/td&gt;&lt;td&gt;Roadway aggregate, method 1&lt;/td&gt;&lt;td&gt;m3&lt;/td&gt;&lt;td&gt;ROADWAY AGGREGATE, METHOD 1&lt;/td&gt;&lt;td&gt;CUYD&lt;/td&gt;&lt;td&gt;0&lt;/td&gt;&lt;td&gt;3&lt;/td&gt;&lt;td&gt;N&lt;/td&gt;&lt;td&gt; &lt;/td&gt;&lt;td&gt;&lt;/td&gt;&lt;/tr&gt;</v>
      </c>
    </row>
    <row r="674" spans="1:1" x14ac:dyDescent="0.2">
      <c r="A674" s="94" t="str">
        <v xml:space="preserve">  &lt;tr&gt;&lt;td&gt;30201-2000&lt;/td&gt;&lt;td&gt;Roadway aggregate, method 2&lt;/td&gt;&lt;td&gt;m3&lt;/td&gt;&lt;td&gt;ROADWAY AGGREGATE, METHOD 2&lt;/td&gt;&lt;td&gt;CUYD&lt;/td&gt;&lt;td&gt;0&lt;/td&gt;&lt;td&gt;3&lt;/td&gt;&lt;td&gt;N&lt;/td&gt;&lt;td&gt; &lt;/td&gt;&lt;td&gt;&lt;/td&gt;&lt;/tr&gt;</v>
      </c>
    </row>
    <row r="675" spans="1:1" x14ac:dyDescent="0.2">
      <c r="A675" s="94" t="str">
        <v xml:space="preserve">  &lt;tr&gt;&lt;td&gt;30202-1000&lt;/td&gt;&lt;td&gt;Roadway aggregate, method 1&lt;/td&gt;&lt;td&gt;t&lt;/td&gt;&lt;td&gt;ROADWAY AGGREGATE, METHOD 1&lt;/td&gt;&lt;td&gt;TON&lt;/td&gt;&lt;td&gt;0&lt;/td&gt;&lt;td&gt;3&lt;/td&gt;&lt;td&gt;N&lt;/td&gt;&lt;td&gt; &lt;/td&gt;&lt;td&gt;&lt;/td&gt;&lt;/tr&gt;</v>
      </c>
    </row>
    <row r="676" spans="1:1" x14ac:dyDescent="0.2">
      <c r="A676" s="94" t="str">
        <v xml:space="preserve">  &lt;tr&gt;&lt;td&gt;30202-2000&lt;/td&gt;&lt;td&gt;Roadway aggregate, method 2&lt;/td&gt;&lt;td&gt;t&lt;/td&gt;&lt;td&gt;ROADWAY AGGREGATE, METHOD 2&lt;/td&gt;&lt;td&gt;TON&lt;/td&gt;&lt;td&gt;0&lt;/td&gt;&lt;td&gt;3&lt;/td&gt;&lt;td&gt;N&lt;/td&gt;&lt;td&gt; &lt;/td&gt;&lt;td&gt;&lt;/td&gt;&lt;/tr&gt;</v>
      </c>
    </row>
    <row r="677" spans="1:1" x14ac:dyDescent="0.2">
      <c r="A677" s="94" t="str">
        <v xml:space="preserve">  &lt;tr&gt;&lt;td&gt;30202-2100&lt;/td&gt;&lt;td&gt;Roadway aggregate, method 2, surface course&lt;/td&gt;&lt;td&gt;t&lt;/td&gt;&lt;td&gt;ROADWAY AGGREGATE, METHOD 2, SURFACE COURSE&lt;/td&gt;&lt;td&gt;TON&lt;/td&gt;&lt;td&gt;0&lt;/td&gt;&lt;td&gt;3&lt;/td&gt;&lt;td&gt;N&lt;/td&gt;&lt;td&gt;8/15/2017&lt;/td&gt;&lt;td&gt;&lt;/td&gt;&lt;/tr&gt;</v>
      </c>
    </row>
    <row r="678" spans="1:1" x14ac:dyDescent="0.2">
      <c r="A678" s="94" t="str">
        <v xml:space="preserve">  &lt;tr&gt;&lt;td&gt;30203-1000&lt;/td&gt;&lt;td&gt;Roadway aggregate, method 1&lt;/td&gt;&lt;td&gt;m2&lt;/td&gt;&lt;td&gt;ROADWAY AGGREGATE, METHOD 1&lt;/td&gt;&lt;td&gt;SQYD&lt;/td&gt;&lt;td&gt;0&lt;/td&gt;&lt;td&gt;3&lt;/td&gt;&lt;td&gt;N&lt;/td&gt;&lt;td&gt; &lt;/td&gt;&lt;td&gt;&lt;/td&gt;&lt;/tr&gt;</v>
      </c>
    </row>
    <row r="679" spans="1:1" x14ac:dyDescent="0.2">
      <c r="A679" s="94" t="str">
        <v xml:space="preserve">  &lt;tr&gt;&lt;td&gt;30203-2000&lt;/td&gt;&lt;td&gt;Roadway aggregate, method 2&lt;/td&gt;&lt;td&gt;m2&lt;/td&gt;&lt;td&gt;ROADWAY AGGREGATE, METHOD 2&lt;/td&gt;&lt;td&gt;SQYD&lt;/td&gt;&lt;td&gt;0&lt;/td&gt;&lt;td&gt;3&lt;/td&gt;&lt;td&gt;N&lt;/td&gt;&lt;td&gt; &lt;/td&gt;&lt;td&gt;&lt;/td&gt;&lt;/tr&gt;</v>
      </c>
    </row>
    <row r="680" spans="1:1" x14ac:dyDescent="0.2">
      <c r="A680" s="94" t="str">
        <v xml:space="preserve">  &lt;tr&gt;&lt;td&gt;30203-2100&lt;/td&gt;&lt;td&gt;Roadway aggregate, method 2, surface course&lt;/td&gt;&lt;td&gt;m2&lt;/td&gt;&lt;td&gt;ROADWAY AGGREGATE, METHOD 2, SURFACE COURSE&lt;/td&gt;&lt;td&gt;SQYD&lt;/td&gt;&lt;td&gt;0&lt;/td&gt;&lt;td&gt;3&lt;/td&gt;&lt;td&gt;N&lt;/td&gt;&lt;td&gt;7/16/2018&lt;/td&gt;&lt;td&gt;&lt;/td&gt;&lt;/tr&gt;</v>
      </c>
    </row>
    <row r="681" spans="1:1" x14ac:dyDescent="0.2">
      <c r="A681" s="94" t="str">
        <v xml:space="preserve">  &lt;tr&gt;&lt;td&gt;30203-2120&lt;/td&gt;&lt;td&gt;Roadway aggregate, method 2, surface course, 100mm depth&lt;/td&gt;&lt;td&gt;m2&lt;/td&gt;&lt;td&gt;ROADWAY AGGREGATE, METHOD 2, SURFACE COURSE, 4-INCH DEPTH&lt;/td&gt;&lt;td&gt;SQYD&lt;/td&gt;&lt;td&gt;0&lt;/td&gt;&lt;td&gt;3&lt;/td&gt;&lt;td&gt;N&lt;/td&gt;&lt;td&gt;7/16/2018&lt;/td&gt;&lt;td&gt;&lt;/td&gt;&lt;/tr&gt;</v>
      </c>
    </row>
    <row r="682" spans="1:1" x14ac:dyDescent="0.2">
      <c r="A682" s="94" t="str">
        <v xml:space="preserve">  &lt;tr&gt;&lt;td&gt;30203-2140&lt;/td&gt;&lt;td&gt;Roadway aggregate, method 2, surface course, 150mm depth&lt;/td&gt;&lt;td&gt;m2&lt;/td&gt;&lt;td&gt;ROADWAY AGGREGATE, METHOD 2, SURFACE COURSE, 6-INCH DEPTH&lt;/td&gt;&lt;td&gt;SQYD&lt;/td&gt;&lt;td&gt;0&lt;/td&gt;&lt;td&gt;3&lt;/td&gt;&lt;td&gt;N&lt;/td&gt;&lt;td&gt;7/16/2018&lt;/td&gt;&lt;td&gt;&lt;/td&gt;&lt;/tr&gt;</v>
      </c>
    </row>
    <row r="683" spans="1:1" x14ac:dyDescent="0.2">
      <c r="A683" s="94" t="str">
        <v xml:space="preserve">  &lt;tr&gt;&lt;td&gt;30204-0000&lt;/td&gt;&lt;td&gt;Roadway aggregate, crushed shells&lt;/td&gt;&lt;td&gt;m3&lt;/td&gt;&lt;td&gt;ROADWAY AGGREGATE, CRUSHED SHELLS&lt;/td&gt;&lt;td&gt;CUYD&lt;/td&gt;&lt;td&gt;0&lt;/td&gt;&lt;td&gt;3&lt;/td&gt;&lt;td&gt;N&lt;/td&gt;&lt;td&gt;6/10/2014&lt;/td&gt;&lt;td&gt;&lt;/td&gt;&lt;/tr&gt;</v>
      </c>
    </row>
    <row r="684" spans="1:1" x14ac:dyDescent="0.2">
      <c r="A684" s="94" t="str">
        <v xml:space="preserve">  &lt;tr&gt;&lt;td&gt;30205-0500&lt;/td&gt;&lt;td&gt;Roadway aggregate, shoulder finishing&lt;/td&gt;&lt;td&gt;km&lt;/td&gt;&lt;td&gt;ROADWAY AGGREGATE, SHOULDER FINISHING&lt;/td&gt;&lt;td&gt;MILE&lt;/td&gt;&lt;td&gt;3&lt;/td&gt;&lt;td&gt;3&lt;/td&gt;&lt;td&gt;N&lt;/td&gt;&lt;td&gt;3/6/2017&lt;/td&gt;&lt;td&gt;This item includes BOTH aggregate material &amp; shoulder finishing work&lt;/td&gt;&lt;/tr&gt;</v>
      </c>
    </row>
    <row r="685" spans="1:1" x14ac:dyDescent="0.2">
      <c r="A685" s="94" t="str">
        <v xml:space="preserve">  &lt;tr&gt;&lt;td&gt;30206-0500&lt;/td&gt;&lt;td&gt;Roadway aggregate, shoulder finishing&lt;/td&gt;&lt;td&gt;m&lt;/td&gt;&lt;td&gt;ROADWAY AGGREGATE, SHOULDER FINISHING&lt;/td&gt;&lt;td&gt;LNFT&lt;/td&gt;&lt;td&gt;0&lt;/td&gt;&lt;td&gt;3&lt;/td&gt;&lt;td&gt;N&lt;/td&gt;&lt;td&gt;8/28/2017&lt;/td&gt;&lt;td&gt;This item includes BOTH aggregate material &amp; shoulder finishing work&lt;/td&gt;&lt;/tr&gt;</v>
      </c>
    </row>
    <row r="686" spans="1:1" x14ac:dyDescent="0.2">
      <c r="A686" s="94" t="str">
        <v xml:space="preserve">  &lt;tr&gt;&lt;td&gt;30210-0000&lt;/td&gt;&lt;td&gt;Bedding and backfill aggregate&lt;/td&gt;&lt;td&gt;m3&lt;/td&gt;&lt;td&gt;BEDDING AND BACKFILL AGGREGATE&lt;/td&gt;&lt;td&gt;CUYD&lt;/td&gt;&lt;td&gt;0&lt;/td&gt;&lt;td&gt;3&lt;/td&gt;&lt;td&gt;N&lt;/td&gt;&lt;td&gt; &lt;/td&gt;&lt;td&gt;&lt;/td&gt;&lt;/tr&gt;</v>
      </c>
    </row>
    <row r="687" spans="1:1" x14ac:dyDescent="0.2">
      <c r="A687" s="94" t="str">
        <v xml:space="preserve">  &lt;tr&gt;&lt;td&gt;30211-0000&lt;/td&gt;&lt;td&gt;Mechanically compacted aggregate column&lt;/td&gt;&lt;td&gt;m&lt;/td&gt;&lt;td&gt;MECHANICALLY COMPACTED AGGREGATE COLUMN&lt;/td&gt;&lt;td&gt;LNFT&lt;/td&gt;&lt;td&gt;0&lt;/td&gt;&lt;td&gt;3&lt;/td&gt;&lt;td&gt;N&lt;/td&gt;&lt;td&gt; &lt;/td&gt;&lt;td&gt;&lt;/td&gt;&lt;/tr&gt;</v>
      </c>
    </row>
    <row r="688" spans="1:1" x14ac:dyDescent="0.2">
      <c r="A688" s="94" t="str">
        <v xml:space="preserve">  &lt;tr&gt;&lt;td&gt;30301-1000&lt;/td&gt;&lt;td&gt;Ditch reconditioning&lt;/td&gt;&lt;td&gt;km&lt;/td&gt;&lt;td&gt;DITCH RECONDITIONING&lt;/td&gt;&lt;td&gt;MILE&lt;/td&gt;&lt;td&gt;3&lt;/td&gt;&lt;td&gt;3&lt;/td&gt;&lt;td&gt;N&lt;/td&gt;&lt;td&gt; &lt;/td&gt;&lt;td&gt;&lt;/td&gt;&lt;/tr&gt;</v>
      </c>
    </row>
    <row r="689" spans="1:1" x14ac:dyDescent="0.2">
      <c r="A689" s="94" t="str">
        <v xml:space="preserve">  &lt;tr&gt;&lt;td&gt;30301-2000&lt;/td&gt;&lt;td&gt;Shoulder reconditioning&lt;/td&gt;&lt;td&gt;km&lt;/td&gt;&lt;td&gt;SHOULDER RECONDITIONING&lt;/td&gt;&lt;td&gt;MILE&lt;/td&gt;&lt;td&gt;3&lt;/td&gt;&lt;td&gt;3&lt;/td&gt;&lt;td&gt;N&lt;/td&gt;&lt;td&gt; &lt;/td&gt;&lt;td&gt;&lt;/td&gt;&lt;/tr&gt;</v>
      </c>
    </row>
    <row r="690" spans="1:1" x14ac:dyDescent="0.2">
      <c r="A690" s="94" t="str">
        <v xml:space="preserve">  &lt;tr&gt;&lt;td&gt;30301-3000&lt;/td&gt;&lt;td&gt;Shoulder and ditch reconditioning&lt;/td&gt;&lt;td&gt;km&lt;/td&gt;&lt;td&gt;SHOULDER AND DITCH RECONDITIONING&lt;/td&gt;&lt;td&gt;MILE&lt;/td&gt;&lt;td&gt;3&lt;/td&gt;&lt;td&gt;3&lt;/td&gt;&lt;td&gt;N&lt;/td&gt;&lt;td&gt; &lt;/td&gt;&lt;td&gt;&lt;/td&gt;&lt;/tr&gt;</v>
      </c>
    </row>
    <row r="691" spans="1:1" x14ac:dyDescent="0.2">
      <c r="A691" s="94" t="str">
        <v xml:space="preserve">  &lt;tr&gt;&lt;td&gt;30301-4000&lt;/td&gt;&lt;td&gt;Roadbed reconditioning&lt;/td&gt;&lt;td&gt;km&lt;/td&gt;&lt;td&gt;ROADBED RECONDITIONING&lt;/td&gt;&lt;td&gt;MILE&lt;/td&gt;&lt;td&gt;3&lt;/td&gt;&lt;td&gt;3&lt;/td&gt;&lt;td&gt;N&lt;/td&gt;&lt;td&gt; &lt;/td&gt;&lt;td&gt;&lt;/td&gt;&lt;/tr&gt;</v>
      </c>
    </row>
    <row r="692" spans="1:1" x14ac:dyDescent="0.2">
      <c r="A692" s="94" t="str">
        <v xml:space="preserve">  &lt;tr&gt;&lt;td&gt;30301-5000&lt;/td&gt;&lt;td&gt;Aggregate surface reconditioning&lt;/td&gt;&lt;td&gt;km&lt;/td&gt;&lt;td&gt;AGGREGATE SURFACE RECONDITIONING&lt;/td&gt;&lt;td&gt;MILE&lt;/td&gt;&lt;td&gt;3&lt;/td&gt;&lt;td&gt;3&lt;/td&gt;&lt;td&gt;N&lt;/td&gt;&lt;td&gt; &lt;/td&gt;&lt;td&gt;&lt;/td&gt;&lt;/tr&gt;</v>
      </c>
    </row>
    <row r="693" spans="1:1" x14ac:dyDescent="0.2">
      <c r="A693" s="94" t="str">
        <v xml:space="preserve">  &lt;tr&gt;&lt;td&gt;30301-6000&lt;/td&gt;&lt;td&gt;Roadway reconditioning&lt;/td&gt;&lt;td&gt;km&lt;/td&gt;&lt;td&gt;ROADWAY RECONDITIONING&lt;/td&gt;&lt;td&gt;MILE&lt;/td&gt;&lt;td&gt;3&lt;/td&gt;&lt;td&gt;3&lt;/td&gt;&lt;td&gt;N&lt;/td&gt;&lt;td&gt; &lt;/td&gt;&lt;td&gt;&lt;/td&gt;&lt;/tr&gt;</v>
      </c>
    </row>
    <row r="694" spans="1:1" x14ac:dyDescent="0.2">
      <c r="A694" s="94" t="str">
        <v xml:space="preserve">  &lt;tr&gt;&lt;td&gt;30302-1000&lt;/td&gt;&lt;td&gt;Ditch reconditioning&lt;/td&gt;&lt;td&gt;m&lt;/td&gt;&lt;td&gt;DITCH RECONDITIONING&lt;/td&gt;&lt;td&gt;LNFT&lt;/td&gt;&lt;td&gt;0&lt;/td&gt;&lt;td&gt;3&lt;/td&gt;&lt;td&gt;N&lt;/td&gt;&lt;td&gt; &lt;/td&gt;&lt;td&gt;&lt;/td&gt;&lt;/tr&gt;</v>
      </c>
    </row>
    <row r="695" spans="1:1" x14ac:dyDescent="0.2">
      <c r="A695" s="94" t="str">
        <v xml:space="preserve">  &lt;tr&gt;&lt;td&gt;30302-2000&lt;/td&gt;&lt;td&gt;Shoulder reconditioning&lt;/td&gt;&lt;td&gt;m&lt;/td&gt;&lt;td&gt;SHOULDER RECONDITIONING&lt;/td&gt;&lt;td&gt;LNFT&lt;/td&gt;&lt;td&gt;0&lt;/td&gt;&lt;td&gt;3&lt;/td&gt;&lt;td&gt;N&lt;/td&gt;&lt;td&gt; &lt;/td&gt;&lt;td&gt;&lt;/td&gt;&lt;/tr&gt;</v>
      </c>
    </row>
    <row r="696" spans="1:1" x14ac:dyDescent="0.2">
      <c r="A696" s="94" t="str">
        <v xml:space="preserve">  &lt;tr&gt;&lt;td&gt;30302-3000&lt;/td&gt;&lt;td&gt;Shoulder and ditch reconditioning&lt;/td&gt;&lt;td&gt;m&lt;/td&gt;&lt;td&gt;SHOULDER AND DITCH RECONDITIONING&lt;/td&gt;&lt;td&gt;LNFT&lt;/td&gt;&lt;td&gt;0&lt;/td&gt;&lt;td&gt;3&lt;/td&gt;&lt;td&gt;N&lt;/td&gt;&lt;td&gt; &lt;/td&gt;&lt;td&gt;&lt;/td&gt;&lt;/tr&gt;</v>
      </c>
    </row>
    <row r="697" spans="1:1" x14ac:dyDescent="0.2">
      <c r="A697" s="94" t="str">
        <v xml:space="preserve">  &lt;tr&gt;&lt;td&gt;30302-4000&lt;/td&gt;&lt;td&gt;Roadbed reconditioning&lt;/td&gt;&lt;td&gt;m&lt;/td&gt;&lt;td&gt;ROADBED RECONDITIONING&lt;/td&gt;&lt;td&gt;LNFT&lt;/td&gt;&lt;td&gt;0&lt;/td&gt;&lt;td&gt;3&lt;/td&gt;&lt;td&gt;N&lt;/td&gt;&lt;td&gt; &lt;/td&gt;&lt;td&gt;&lt;/td&gt;&lt;/tr&gt;</v>
      </c>
    </row>
    <row r="698" spans="1:1" x14ac:dyDescent="0.2">
      <c r="A698" s="94" t="str">
        <v xml:space="preserve">  &lt;tr&gt;&lt;td&gt;30302-5000&lt;/td&gt;&lt;td&gt;Aggregate surface reconditioning&lt;/td&gt;&lt;td&gt;m&lt;/td&gt;&lt;td&gt;AGGREGATE SURFACE RECONDITIONING&lt;/td&gt;&lt;td&gt;LNFT&lt;/td&gt;&lt;td&gt;0&lt;/td&gt;&lt;td&gt;3&lt;/td&gt;&lt;td&gt;N&lt;/td&gt;&lt;td&gt; &lt;/td&gt;&lt;td&gt;&lt;/td&gt;&lt;/tr&gt;</v>
      </c>
    </row>
    <row r="699" spans="1:1" x14ac:dyDescent="0.2">
      <c r="A699" s="94" t="str">
        <v xml:space="preserve">  &lt;tr&gt;&lt;td&gt;30302-6000&lt;/td&gt;&lt;td&gt;Roadway reconditioning&lt;/td&gt;&lt;td&gt;m&lt;/td&gt;&lt;td&gt;ROADWAY RECONDITIONING&lt;/td&gt;&lt;td&gt;LNFT&lt;/td&gt;&lt;td&gt;0&lt;/td&gt;&lt;td&gt;3&lt;/td&gt;&lt;td&gt;N&lt;/td&gt;&lt;td&gt; &lt;/td&gt;&lt;td&gt;&lt;/td&gt;&lt;/tr&gt;</v>
      </c>
    </row>
    <row r="700" spans="1:1" x14ac:dyDescent="0.2">
      <c r="A700" s="94" t="str">
        <v xml:space="preserve">  &lt;tr&gt;&lt;td&gt;30303-1000&lt;/td&gt;&lt;td&gt;Roadbed reconditioning&lt;/td&gt;&lt;td&gt;m2&lt;/td&gt;&lt;td&gt;ROADBED RECONDITIONING&lt;/td&gt;&lt;td&gt;SQYD&lt;/td&gt;&lt;td&gt;0&lt;/td&gt;&lt;td&gt;3&lt;/td&gt;&lt;td&gt;N&lt;/td&gt;&lt;td&gt; &lt;/td&gt;&lt;td&gt;&lt;/td&gt;&lt;/tr&gt;</v>
      </c>
    </row>
    <row r="701" spans="1:1" x14ac:dyDescent="0.2">
      <c r="A701" s="94" t="str">
        <v xml:space="preserve">  &lt;tr&gt;&lt;td&gt;30303-2000&lt;/td&gt;&lt;td&gt;Aggregate surface reconditioning&lt;/td&gt;&lt;td&gt;m2&lt;/td&gt;&lt;td&gt;AGGREGATE SURFACE RECONDITIONING&lt;/td&gt;&lt;td&gt;SQYD&lt;/td&gt;&lt;td&gt;0&lt;/td&gt;&lt;td&gt;3&lt;/td&gt;&lt;td&gt;N&lt;/td&gt;&lt;td&gt; &lt;/td&gt;&lt;td&gt;&lt;/td&gt;&lt;/tr&gt;</v>
      </c>
    </row>
    <row r="702" spans="1:1" x14ac:dyDescent="0.2">
      <c r="A702" s="94" t="str">
        <v xml:space="preserve">  &lt;tr&gt;&lt;td&gt;30303-3000&lt;/td&gt;&lt;td&gt;Roadway reconditioning&lt;/td&gt;&lt;td&gt;m2&lt;/td&gt;&lt;td&gt;ROADWAY RECONDITIONING&lt;/td&gt;&lt;td&gt;SQYD&lt;/td&gt;&lt;td&gt;0&lt;/td&gt;&lt;td&gt;3&lt;/td&gt;&lt;td&gt;N&lt;/td&gt;&lt;td&gt; &lt;/td&gt;&lt;td&gt;&lt;/td&gt;&lt;/tr&gt;</v>
      </c>
    </row>
    <row r="703" spans="1:1" x14ac:dyDescent="0.2">
      <c r="A703" s="94" t="str">
        <v xml:space="preserve">  &lt;tr&gt;&lt;td&gt;30303-4000&lt;/td&gt;&lt;td&gt;Shoulder reconditioning&lt;/td&gt;&lt;td&gt;m2&lt;/td&gt;&lt;td&gt;SHOULDER RECONDITIONING&lt;/td&gt;&lt;td&gt;SQYD&lt;/td&gt;&lt;td&gt;0&lt;/td&gt;&lt;td&gt;3&lt;/td&gt;&lt;td&gt;N&lt;/td&gt;&lt;td&gt;9/9/2019&lt;/td&gt;&lt;td&gt;&lt;/td&gt;&lt;/tr&gt;</v>
      </c>
    </row>
    <row r="704" spans="1:1" x14ac:dyDescent="0.2">
      <c r="A704" s="94" t="str">
        <v xml:space="preserve">  &lt;tr&gt;&lt;td&gt;30401-1000&lt;/td&gt;&lt;td&gt;Full depth reclamation, method 1&lt;/td&gt;&lt;td&gt;km&lt;/td&gt;&lt;td&gt;FULL DEPTH RECLAMATION, METHOD 1&lt;/td&gt;&lt;td&gt;MILE&lt;/td&gt;&lt;td&gt;3&lt;/td&gt;&lt;td&gt;3&lt;/td&gt;&lt;td&gt;N&lt;/td&gt;&lt;td&gt; &lt;/td&gt;&lt;td&gt;&lt;/td&gt;&lt;/tr&gt;</v>
      </c>
    </row>
    <row r="705" spans="1:1" x14ac:dyDescent="0.2">
      <c r="A705" s="94" t="str">
        <v xml:space="preserve">  &lt;tr&gt;&lt;td&gt;30401-1300&lt;/td&gt;&lt;td&gt;Full depth reclamation, method 1, 150mm depth&lt;/td&gt;&lt;td&gt;km&lt;/td&gt;&lt;td&gt;FULL DEPTH RECLAMATION, METHOD 1, 6-INCH DEPTH&lt;/td&gt;&lt;td&gt;MILE&lt;/td&gt;&lt;td&gt;3&lt;/td&gt;&lt;td&gt;3&lt;/td&gt;&lt;td&gt;N&lt;/td&gt;&lt;td&gt; &lt;/td&gt;&lt;td&gt;&lt;/td&gt;&lt;/tr&gt;</v>
      </c>
    </row>
    <row r="706" spans="1:1" x14ac:dyDescent="0.2">
      <c r="A706" s="94" t="str">
        <v xml:space="preserve">  &lt;tr&gt;&lt;td&gt;30401-1500&lt;/td&gt;&lt;td&gt;Full depth reclamation, method 1, 200mm depth&lt;/td&gt;&lt;td&gt;km&lt;/td&gt;&lt;td&gt;FULL DEPTH RECLAMATION, METHOD 1, 8-INCH DEPTH&lt;/td&gt;&lt;td&gt;MILE&lt;/td&gt;&lt;td&gt;3&lt;/td&gt;&lt;td&gt;3&lt;/td&gt;&lt;td&gt;N&lt;/td&gt;&lt;td&gt; &lt;/td&gt;&lt;td&gt;&lt;/td&gt;&lt;/tr&gt;</v>
      </c>
    </row>
    <row r="707" spans="1:1" x14ac:dyDescent="0.2">
      <c r="A707" s="94" t="str">
        <v xml:space="preserve">  &lt;tr&gt;&lt;td&gt;30401-1700&lt;/td&gt;&lt;td&gt;Full depth reclamation, method 1, 250mm depth&lt;/td&gt;&lt;td&gt;km&lt;/td&gt;&lt;td&gt;FULL DEPTH RECLAMATION, METHOD 1, 10-INCH DEPTH&lt;/td&gt;&lt;td&gt;MILE&lt;/td&gt;&lt;td&gt;3&lt;/td&gt;&lt;td&gt;3&lt;/td&gt;&lt;td&gt;N&lt;/td&gt;&lt;td&gt; &lt;/td&gt;&lt;td&gt;&lt;/td&gt;&lt;/tr&gt;</v>
      </c>
    </row>
    <row r="708" spans="1:1" x14ac:dyDescent="0.2">
      <c r="A708" s="94" t="str">
        <v xml:space="preserve">  &lt;tr&gt;&lt;td&gt;30401-1900&lt;/td&gt;&lt;td&gt;Full depth reclamation, method 1, 3000mm depth&lt;/td&gt;&lt;td&gt;km&lt;/td&gt;&lt;td&gt;FULL DEPTH RECLAMATION, METHOD 1, 12-INCH DEPTH&lt;/td&gt;&lt;td&gt;MILE&lt;/td&gt;&lt;td&gt;3&lt;/td&gt;&lt;td&gt;3&lt;/td&gt;&lt;td&gt;N&lt;/td&gt;&lt;td&gt; &lt;/td&gt;&lt;td&gt;&lt;/td&gt;&lt;/tr&gt;</v>
      </c>
    </row>
    <row r="709" spans="1:1" x14ac:dyDescent="0.2">
      <c r="A709" s="94" t="str">
        <v xml:space="preserve">  &lt;tr&gt;&lt;td&gt;30401-5000&lt;/td&gt;&lt;td&gt;Full depth reclamation, method 2&lt;/td&gt;&lt;td&gt;km&lt;/td&gt;&lt;td&gt;FULL DEPTH RECLAMATION, METHOD 2&lt;/td&gt;&lt;td&gt;MILE&lt;/td&gt;&lt;td&gt;3&lt;/td&gt;&lt;td&gt;3&lt;/td&gt;&lt;td&gt;N&lt;/td&gt;&lt;td&gt; &lt;/td&gt;&lt;td&gt;&lt;/td&gt;&lt;/tr&gt;</v>
      </c>
    </row>
    <row r="710" spans="1:1" x14ac:dyDescent="0.2">
      <c r="A710" s="94" t="str">
        <v xml:space="preserve">  &lt;tr&gt;&lt;td&gt;30401-5200&lt;/td&gt;&lt;td&gt;Full depth reclamation, method 2, 100mm depth&lt;/td&gt;&lt;td&gt;km&lt;/td&gt;&lt;td&gt;FULL DEPTH RECLAMATION, METHOD 2, 4-INCH DEPTH&lt;/td&gt;&lt;td&gt;MILE&lt;/td&gt;&lt;td&gt;3&lt;/td&gt;&lt;td&gt;3&lt;/td&gt;&lt;td&gt;N&lt;/td&gt;&lt;td&gt;9/5/2023&lt;/td&gt;&lt;td&gt;&lt;/td&gt;&lt;/tr&gt;</v>
      </c>
    </row>
    <row r="711" spans="1:1" x14ac:dyDescent="0.2">
      <c r="A711" s="94" t="str">
        <v xml:space="preserve">  &lt;tr&gt;&lt;td&gt;30401-5300&lt;/td&gt;&lt;td&gt;Full depth reclamation, method 2, 150mm depth&lt;/td&gt;&lt;td&gt;km&lt;/td&gt;&lt;td&gt;FULL DEPTH RECLAMATION, METHOD 2, 6-INCH DEPTH&lt;/td&gt;&lt;td&gt;MILE&lt;/td&gt;&lt;td&gt;3&lt;/td&gt;&lt;td&gt;3&lt;/td&gt;&lt;td&gt;N&lt;/td&gt;&lt;td&gt; &lt;/td&gt;&lt;td&gt;&lt;/td&gt;&lt;/tr&gt;</v>
      </c>
    </row>
    <row r="712" spans="1:1" x14ac:dyDescent="0.2">
      <c r="A712" s="94" t="str">
        <v xml:space="preserve">  &lt;tr&gt;&lt;td&gt;30401-5500&lt;/td&gt;&lt;td&gt;Full depth reclamation, method 2, 200mm depth&lt;/td&gt;&lt;td&gt;km&lt;/td&gt;&lt;td&gt;FULL DEPTH RECLAMATION, METHOD 2, 8-INCH DEPTH&lt;/td&gt;&lt;td&gt;MILE&lt;/td&gt;&lt;td&gt;3&lt;/td&gt;&lt;td&gt;3&lt;/td&gt;&lt;td&gt;N&lt;/td&gt;&lt;td&gt; &lt;/td&gt;&lt;td&gt;&lt;/td&gt;&lt;/tr&gt;</v>
      </c>
    </row>
    <row r="713" spans="1:1" x14ac:dyDescent="0.2">
      <c r="A713" s="94" t="str">
        <v xml:space="preserve">  &lt;tr&gt;&lt;td&gt;30401-5600&lt;/td&gt;&lt;td&gt;Full depth reclamation, method 2, 225mm depth&lt;/td&gt;&lt;td&gt;km&lt;/td&gt;&lt;td&gt;FULL DEPTH RECLAMATION, METHOD 2, 9-INCH DEPTH&lt;/td&gt;&lt;td&gt;MILE&lt;/td&gt;&lt;td&gt;3&lt;/td&gt;&lt;td&gt;3&lt;/td&gt;&lt;td&gt;N&lt;/td&gt;&lt;td&gt;10/26/2015&lt;/td&gt;&lt;td&gt;&lt;/td&gt;&lt;/tr&gt;</v>
      </c>
    </row>
    <row r="714" spans="1:1" x14ac:dyDescent="0.2">
      <c r="A714" s="94" t="str">
        <v xml:space="preserve">  &lt;tr&gt;&lt;td&gt;30401-5700&lt;/td&gt;&lt;td&gt;Full depth reclamation, method 2, 250mm depth&lt;/td&gt;&lt;td&gt;km&lt;/td&gt;&lt;td&gt;FULL DEPTH RECLAMATION, METHOD 2, 10-INCH DEPTH&lt;/td&gt;&lt;td&gt;MILE&lt;/td&gt;&lt;td&gt;3&lt;/td&gt;&lt;td&gt;3&lt;/td&gt;&lt;td&gt;N&lt;/td&gt;&lt;td&gt; &lt;/td&gt;&lt;td&gt;&lt;/td&gt;&lt;/tr&gt;</v>
      </c>
    </row>
    <row r="715" spans="1:1" x14ac:dyDescent="0.2">
      <c r="A715" s="94" t="str">
        <v xml:space="preserve">  &lt;tr&gt;&lt;td&gt;30401-5900&lt;/td&gt;&lt;td&gt;Full depth reclamation, method 2, 3000mm depth&lt;/td&gt;&lt;td&gt;km&lt;/td&gt;&lt;td&gt;FULL DEPTH RECLAMATION, METHOD 2, 12-INCH DEPTH&lt;/td&gt;&lt;td&gt;MILE&lt;/td&gt;&lt;td&gt;3&lt;/td&gt;&lt;td&gt;3&lt;/td&gt;&lt;td&gt;N&lt;/td&gt;&lt;td&gt; &lt;/td&gt;&lt;td&gt;&lt;/td&gt;&lt;/tr&gt;</v>
      </c>
    </row>
    <row r="716" spans="1:1" x14ac:dyDescent="0.2">
      <c r="A716" s="94" t="str">
        <v xml:space="preserve">  &lt;tr&gt;&lt;td&gt;30402-1000&lt;/td&gt;&lt;td&gt;Full depth reclamation, method 1&lt;/td&gt;&lt;td&gt;m2&lt;/td&gt;&lt;td&gt;FULL DEPTH RECLAMATION, METHOD 1&lt;/td&gt;&lt;td&gt;SQYD&lt;/td&gt;&lt;td&gt;0&lt;/td&gt;&lt;td&gt;3&lt;/td&gt;&lt;td&gt;N&lt;/td&gt;&lt;td&gt; &lt;/td&gt;&lt;td&gt;&lt;/td&gt;&lt;/tr&gt;</v>
      </c>
    </row>
    <row r="717" spans="1:1" x14ac:dyDescent="0.2">
      <c r="A717" s="94" t="str">
        <v xml:space="preserve">  &lt;tr&gt;&lt;td&gt;30402-1300&lt;/td&gt;&lt;td&gt;Full depth reclamation, method 1, 150mm depth&lt;/td&gt;&lt;td&gt;m2&lt;/td&gt;&lt;td&gt;FULL DEPTH RECLAMATION, METHOD 1, 6-INCH DEPTH&lt;/td&gt;&lt;td&gt;SQYD&lt;/td&gt;&lt;td&gt;0&lt;/td&gt;&lt;td&gt;3&lt;/td&gt;&lt;td&gt;N&lt;/td&gt;&lt;td&gt; &lt;/td&gt;&lt;td&gt;&lt;/td&gt;&lt;/tr&gt;</v>
      </c>
    </row>
    <row r="718" spans="1:1" x14ac:dyDescent="0.2">
      <c r="A718" s="94" t="str">
        <v xml:space="preserve">  &lt;tr&gt;&lt;td&gt;30402-1500&lt;/td&gt;&lt;td&gt;Full depth reclamation, method 1, 200mm depth&lt;/td&gt;&lt;td&gt;m2&lt;/td&gt;&lt;td&gt;FULL DEPTH RECLAMATION, METHOD 1, 8-INCH DEPTH&lt;/td&gt;&lt;td&gt;SQYD&lt;/td&gt;&lt;td&gt;0&lt;/td&gt;&lt;td&gt;3&lt;/td&gt;&lt;td&gt;N&lt;/td&gt;&lt;td&gt; &lt;/td&gt;&lt;td&gt;&lt;/td&gt;&lt;/tr&gt;</v>
      </c>
    </row>
    <row r="719" spans="1:1" x14ac:dyDescent="0.2">
      <c r="A719" s="94" t="str">
        <v xml:space="preserve">  &lt;tr&gt;&lt;td&gt;30402-1700&lt;/td&gt;&lt;td&gt;Full depth reclamation, method 1, 250mm depth&lt;/td&gt;&lt;td&gt;m2&lt;/td&gt;&lt;td&gt;FULL DEPTH RECLAMATION, METHOD 1, 10-INCH DEPTH&lt;/td&gt;&lt;td&gt;SQYD&lt;/td&gt;&lt;td&gt;0&lt;/td&gt;&lt;td&gt;3&lt;/td&gt;&lt;td&gt;N&lt;/td&gt;&lt;td&gt; &lt;/td&gt;&lt;td&gt;&lt;/td&gt;&lt;/tr&gt;</v>
      </c>
    </row>
    <row r="720" spans="1:1" x14ac:dyDescent="0.2">
      <c r="A720" s="94" t="str">
        <v xml:space="preserve">  &lt;tr&gt;&lt;td&gt;30402-1900&lt;/td&gt;&lt;td&gt;Full depth reclamation, method 1, 3000mm depth&lt;/td&gt;&lt;td&gt;m2&lt;/td&gt;&lt;td&gt;FULL DEPTH RECLAMATION, METHOD 1, 12-INCH DEPTH&lt;/td&gt;&lt;td&gt;SQYD&lt;/td&gt;&lt;td&gt;0&lt;/td&gt;&lt;td&gt;3&lt;/td&gt;&lt;td&gt;N&lt;/td&gt;&lt;td&gt; &lt;/td&gt;&lt;td&gt;&lt;/td&gt;&lt;/tr&gt;</v>
      </c>
    </row>
    <row r="721" spans="1:1" x14ac:dyDescent="0.2">
      <c r="A721" s="94" t="str">
        <v xml:space="preserve">  &lt;tr&gt;&lt;td&gt;30402-5000&lt;/td&gt;&lt;td&gt;Full depth reclamation, method 2&lt;/td&gt;&lt;td&gt;m2&lt;/td&gt;&lt;td&gt;FULL DEPTH RECLAMATION, METHOD 2&lt;/td&gt;&lt;td&gt;SQYD&lt;/td&gt;&lt;td&gt;0&lt;/td&gt;&lt;td&gt;3&lt;/td&gt;&lt;td&gt;N&lt;/td&gt;&lt;td&gt; &lt;/td&gt;&lt;td&gt;&lt;/td&gt;&lt;/tr&gt;</v>
      </c>
    </row>
    <row r="722" spans="1:1" x14ac:dyDescent="0.2">
      <c r="A722" s="94" t="str">
        <v xml:space="preserve">  &lt;tr&gt;&lt;td&gt;30402-5100&lt;/td&gt;&lt;td&gt;Full depth reclamation, method 2, 75mm depth&lt;/td&gt;&lt;td&gt;m2&lt;/td&gt;&lt;td&gt;FULL DEPTH RECLAMATION, METHOD 2, 3-INCH DEPTH&lt;/td&gt;&lt;td&gt;SQYD&lt;/td&gt;&lt;td&gt;0&lt;/td&gt;&lt;td&gt;3&lt;/td&gt;&lt;td&gt;N&lt;/td&gt;&lt;td&gt;7/29/2015&lt;/td&gt;&lt;td&gt;&lt;/td&gt;&lt;/tr&gt;</v>
      </c>
    </row>
    <row r="723" spans="1:1" x14ac:dyDescent="0.2">
      <c r="A723" s="94" t="str">
        <v xml:space="preserve">  &lt;tr&gt;&lt;td&gt;30402-5200&lt;/td&gt;&lt;td&gt;Full depth reclamation, method 2, 100mm depth&lt;/td&gt;&lt;td&gt;m2&lt;/td&gt;&lt;td&gt;FULL DEPTH RECLAMATION, METHOD 2, 4-INCH DEPTH&lt;/td&gt;&lt;td&gt;SQYD&lt;/td&gt;&lt;td&gt;0&lt;/td&gt;&lt;td&gt;3&lt;/td&gt;&lt;td&gt;N&lt;/td&gt;&lt;td&gt;7/29/2015&lt;/td&gt;&lt;td&gt;&lt;/td&gt;&lt;/tr&gt;</v>
      </c>
    </row>
    <row r="724" spans="1:1" x14ac:dyDescent="0.2">
      <c r="A724" s="94" t="str">
        <v xml:space="preserve">  &lt;tr&gt;&lt;td&gt;30402-5250&lt;/td&gt;&lt;td&gt;Full depth reclamation, method 2, 125mm depth&lt;/td&gt;&lt;td&gt;m2&lt;/td&gt;&lt;td&gt;FULL DEPTH RECLAMATION, METHOD 2, 5-INCH DEPTH&lt;/td&gt;&lt;td&gt;SQYD&lt;/td&gt;&lt;td&gt;0&lt;/td&gt;&lt;td&gt;3&lt;/td&gt;&lt;td&gt;N&lt;/td&gt;&lt;td&gt;7/23/2024&lt;/td&gt;&lt;td&gt;&lt;/td&gt;&lt;/tr&gt;</v>
      </c>
    </row>
    <row r="725" spans="1:1" x14ac:dyDescent="0.2">
      <c r="A725" s="94" t="str">
        <v xml:space="preserve">  &lt;tr&gt;&lt;td&gt;30402-5300&lt;/td&gt;&lt;td&gt;Full depth reclamation, method 2, 150mm depth&lt;/td&gt;&lt;td&gt;m2&lt;/td&gt;&lt;td&gt;FULL DEPTH RECLAMATION, METHOD 2, 6-INCH DEPTH&lt;/td&gt;&lt;td&gt;SQYD&lt;/td&gt;&lt;td&gt;0&lt;/td&gt;&lt;td&gt;3&lt;/td&gt;&lt;td&gt;N&lt;/td&gt;&lt;td&gt; &lt;/td&gt;&lt;td&gt;&lt;/td&gt;&lt;/tr&gt;</v>
      </c>
    </row>
    <row r="726" spans="1:1" x14ac:dyDescent="0.2">
      <c r="A726" s="94" t="str">
        <v xml:space="preserve">  &lt;tr&gt;&lt;td&gt;30402-5500&lt;/td&gt;&lt;td&gt;Full depth reclamation, method 2, 200mm depth&lt;/td&gt;&lt;td&gt;m2&lt;/td&gt;&lt;td&gt;FULL DEPTH RECLAMATION, METHOD 2, 8-INCH DEPTH&lt;/td&gt;&lt;td&gt;SQYD&lt;/td&gt;&lt;td&gt;0&lt;/td&gt;&lt;td&gt;3&lt;/td&gt;&lt;td&gt;N&lt;/td&gt;&lt;td&gt; &lt;/td&gt;&lt;td&gt;&lt;/td&gt;&lt;/tr&gt;</v>
      </c>
    </row>
    <row r="727" spans="1:1" x14ac:dyDescent="0.2">
      <c r="A727" s="94" t="str">
        <v xml:space="preserve">  &lt;tr&gt;&lt;td&gt;30402-5600&lt;/td&gt;&lt;td&gt;Full depth reclamation, method 2, 225mm depth&lt;/td&gt;&lt;td&gt;m2&lt;/td&gt;&lt;td&gt;FULL DEPTH RECLAMATION, METHOD 2, 9-INCH DEPTH&lt;/td&gt;&lt;td&gt;SQYD&lt;/td&gt;&lt;td&gt;0&lt;/td&gt;&lt;td&gt;3&lt;/td&gt;&lt;td&gt;N&lt;/td&gt;&lt;td&gt;2/2/2015&lt;/td&gt;&lt;td&gt;&lt;/td&gt;&lt;/tr&gt;</v>
      </c>
    </row>
    <row r="728" spans="1:1" x14ac:dyDescent="0.2">
      <c r="A728" s="94" t="str">
        <v xml:space="preserve">  &lt;tr&gt;&lt;td&gt;30402-5700&lt;/td&gt;&lt;td&gt;Full depth reclamation, method 2, 250mm depth&lt;/td&gt;&lt;td&gt;m2&lt;/td&gt;&lt;td&gt;FULL DEPTH RECLAMATION, METHOD 2, 10-INCH DEPTH&lt;/td&gt;&lt;td&gt;SQYD&lt;/td&gt;&lt;td&gt;0&lt;/td&gt;&lt;td&gt;3&lt;/td&gt;&lt;td&gt;N&lt;/td&gt;&lt;td&gt; &lt;/td&gt;&lt;td&gt;&lt;/td&gt;&lt;/tr&gt;</v>
      </c>
    </row>
    <row r="729" spans="1:1" x14ac:dyDescent="0.2">
      <c r="A729" s="94" t="str">
        <v xml:space="preserve">  &lt;tr&gt;&lt;td&gt;30402-5900&lt;/td&gt;&lt;td&gt;Full depth reclamation, method 2, 3000mm depth&lt;/td&gt;&lt;td&gt;m2&lt;/td&gt;&lt;td&gt;FULL DEPTH RECLAMATION, METHOD 2, 12-INCH DEPTH&lt;/td&gt;&lt;td&gt;SQYD&lt;/td&gt;&lt;td&gt;0&lt;/td&gt;&lt;td&gt;3&lt;/td&gt;&lt;td&gt;N&lt;/td&gt;&lt;td&gt; &lt;/td&gt;&lt;td&gt;&lt;/td&gt;&lt;/tr&gt;</v>
      </c>
    </row>
    <row r="730" spans="1:1" x14ac:dyDescent="0.2">
      <c r="A730" s="94" t="str">
        <v xml:space="preserve">  &lt;tr&gt;&lt;td&gt;30501-0000&lt;/td&gt;&lt;td&gt;Full depth reclamation with cement&lt;/td&gt;&lt;td&gt;km&lt;/td&gt;&lt;td&gt;FULL DEPTH RECLAMATION WITH CEMENT&lt;/td&gt;&lt;td&gt;MILE&lt;/td&gt;&lt;td&gt;3&lt;/td&gt;&lt;td&gt;3&lt;/td&gt;&lt;td&gt;N&lt;/td&gt;&lt;td&gt; &lt;/td&gt;&lt;td&gt;&lt;/td&gt;&lt;/tr&gt;</v>
      </c>
    </row>
    <row r="731" spans="1:1" x14ac:dyDescent="0.2">
      <c r="A731" s="94" t="str">
        <v xml:space="preserve">  &lt;tr&gt;&lt;td&gt;30501-0400&lt;/td&gt;&lt;td&gt;Full depth reclamation with cement, 100mm depth&lt;/td&gt;&lt;td&gt;km&lt;/td&gt;&lt;td&gt;FULL DEPTH RECLAMATION WITH CEMENT, 4-INCH DEPTH&lt;/td&gt;&lt;td&gt;MILE&lt;/td&gt;&lt;td&gt;3&lt;/td&gt;&lt;td&gt;3&lt;/td&gt;&lt;td&gt;N&lt;/td&gt;&lt;td&gt; &lt;/td&gt;&lt;td&gt;&lt;/td&gt;&lt;/tr&gt;</v>
      </c>
    </row>
    <row r="732" spans="1:1" x14ac:dyDescent="0.2">
      <c r="A732" s="94" t="str">
        <v xml:space="preserve">  &lt;tr&gt;&lt;td&gt;30501-0600&lt;/td&gt;&lt;td&gt;Full depth reclamation with cement, 150mm depth&lt;/td&gt;&lt;td&gt;km&lt;/td&gt;&lt;td&gt;FULL DEPTH RECLAMATION WITH CEMENT, 6-INCH DEPTH&lt;/td&gt;&lt;td&gt;MILE&lt;/td&gt;&lt;td&gt;3&lt;/td&gt;&lt;td&gt;3&lt;/td&gt;&lt;td&gt;N&lt;/td&gt;&lt;td&gt; &lt;/td&gt;&lt;td&gt;&lt;/td&gt;&lt;/tr&gt;</v>
      </c>
    </row>
    <row r="733" spans="1:1" x14ac:dyDescent="0.2">
      <c r="A733" s="94" t="str">
        <v xml:space="preserve">  &lt;tr&gt;&lt;td&gt;30501-0800&lt;/td&gt;&lt;td&gt;Full depth reclamation with cement, 200mm depth&lt;/td&gt;&lt;td&gt;km&lt;/td&gt;&lt;td&gt;FULL DEPTH RECLAMATION WITH CEMENT, 8-INCH DEPTH&lt;/td&gt;&lt;td&gt;MILE&lt;/td&gt;&lt;td&gt;3&lt;/td&gt;&lt;td&gt;3&lt;/td&gt;&lt;td&gt;N&lt;/td&gt;&lt;td&gt; &lt;/td&gt;&lt;td&gt;&lt;/td&gt;&lt;/tr&gt;</v>
      </c>
    </row>
    <row r="734" spans="1:1" x14ac:dyDescent="0.2">
      <c r="A734" s="94" t="str">
        <v xml:space="preserve">  &lt;tr&gt;&lt;td&gt;30501-1000&lt;/td&gt;&lt;td&gt;Full depth reclamation with cement, 250mm depth&lt;/td&gt;&lt;td&gt;km&lt;/td&gt;&lt;td&gt;FULL DEPTH RECLAMATION WITH CEMENT, 10-INCH DEPTH&lt;/td&gt;&lt;td&gt;MILE&lt;/td&gt;&lt;td&gt;3&lt;/td&gt;&lt;td&gt;3&lt;/td&gt;&lt;td&gt;N&lt;/td&gt;&lt;td&gt; &lt;/td&gt;&lt;td&gt;&lt;/td&gt;&lt;/tr&gt;</v>
      </c>
    </row>
    <row r="735" spans="1:1" x14ac:dyDescent="0.2">
      <c r="A735" s="94" t="str">
        <v xml:space="preserve">  &lt;tr&gt;&lt;td&gt;30502-0000&lt;/td&gt;&lt;td&gt;Full depth reclamation with cement&lt;/td&gt;&lt;td&gt;m2&lt;/td&gt;&lt;td&gt;FULL DEPTH RECLAMATION WITH CEMENT&lt;/td&gt;&lt;td&gt;SQYD&lt;/td&gt;&lt;td&gt;0&lt;/td&gt;&lt;td&gt;3&lt;/td&gt;&lt;td&gt;N&lt;/td&gt;&lt;td&gt; &lt;/td&gt;&lt;td&gt;&lt;/td&gt;&lt;/tr&gt;</v>
      </c>
    </row>
    <row r="736" spans="1:1" x14ac:dyDescent="0.2">
      <c r="A736" s="94" t="str">
        <v xml:space="preserve">  &lt;tr&gt;&lt;td&gt;30502-0400&lt;/td&gt;&lt;td&gt;Full depth reclamation with cement, 100mm depth&lt;/td&gt;&lt;td&gt;m2&lt;/td&gt;&lt;td&gt;FULL DEPTH RECLAMATION WITH CEMENT, 4-INCH DEPTH&lt;/td&gt;&lt;td&gt;SQYD&lt;/td&gt;&lt;td&gt;0&lt;/td&gt;&lt;td&gt;3&lt;/td&gt;&lt;td&gt;N&lt;/td&gt;&lt;td&gt; &lt;/td&gt;&lt;td&gt;&lt;/td&gt;&lt;/tr&gt;</v>
      </c>
    </row>
    <row r="737" spans="1:1" x14ac:dyDescent="0.2">
      <c r="A737" s="94" t="str">
        <v xml:space="preserve">  &lt;tr&gt;&lt;td&gt;30502-0600&lt;/td&gt;&lt;td&gt;Full depth reclamation with cement, 150mm depth&lt;/td&gt;&lt;td&gt;m2&lt;/td&gt;&lt;td&gt;FULL DEPTH RECLAMATION WITH CEMENT, 6-INCH DEPTH&lt;/td&gt;&lt;td&gt;SQYD&lt;/td&gt;&lt;td&gt;0&lt;/td&gt;&lt;td&gt;3&lt;/td&gt;&lt;td&gt;N&lt;/td&gt;&lt;td&gt; &lt;/td&gt;&lt;td&gt;&lt;/td&gt;&lt;/tr&gt;</v>
      </c>
    </row>
    <row r="738" spans="1:1" x14ac:dyDescent="0.2">
      <c r="A738" s="94" t="str">
        <v xml:space="preserve">  &lt;tr&gt;&lt;td&gt;30502-0800&lt;/td&gt;&lt;td&gt;Full depth reclamation with cement, 200mm depth&lt;/td&gt;&lt;td&gt;m2&lt;/td&gt;&lt;td&gt;FULL DEPTH RECLAMATION WITH CEMENT, 8-INCH DEPTH&lt;/td&gt;&lt;td&gt;SQYD&lt;/td&gt;&lt;td&gt;0&lt;/td&gt;&lt;td&gt;3&lt;/td&gt;&lt;td&gt;N&lt;/td&gt;&lt;td&gt; &lt;/td&gt;&lt;td&gt;&lt;/td&gt;&lt;/tr&gt;</v>
      </c>
    </row>
    <row r="739" spans="1:1" x14ac:dyDescent="0.2">
      <c r="A739" s="94" t="str">
        <v xml:space="preserve">  &lt;tr&gt;&lt;td&gt;30502-0900&lt;/td&gt;&lt;td&gt;Full depth reclamation with cement, 225mm depth&lt;/td&gt;&lt;td&gt;m2&lt;/td&gt;&lt;td&gt;FULL DEPTH RECLAMATION WITH CEMENT, 9-INCH DEPTH&lt;/td&gt;&lt;td&gt;SQYD&lt;/td&gt;&lt;td&gt;0&lt;/td&gt;&lt;td&gt;3&lt;/td&gt;&lt;td&gt;N&lt;/td&gt;&lt;td&gt;11/8/2021&lt;/td&gt;&lt;td&gt;&lt;/td&gt;&lt;/tr&gt;</v>
      </c>
    </row>
    <row r="740" spans="1:1" x14ac:dyDescent="0.2">
      <c r="A740" s="94" t="str">
        <v xml:space="preserve">  &lt;tr&gt;&lt;td&gt;30502-1000&lt;/td&gt;&lt;td&gt;Full depth reclamation with cement, 250mm depth&lt;/td&gt;&lt;td&gt;m2&lt;/td&gt;&lt;td&gt;FULL DEPTH RECLAMATION WITH CEMENT, 10-INCH DEPTH&lt;/td&gt;&lt;td&gt;SQYD&lt;/td&gt;&lt;td&gt;0&lt;/td&gt;&lt;td&gt;3&lt;/td&gt;&lt;td&gt;N&lt;/td&gt;&lt;td&gt; &lt;/td&gt;&lt;td&gt;&lt;/td&gt;&lt;/tr&gt;</v>
      </c>
    </row>
    <row r="741" spans="1:1" x14ac:dyDescent="0.2">
      <c r="A741" s="94" t="str">
        <v xml:space="preserve">  &lt;tr&gt;&lt;td&gt;30510-0000&lt;/td&gt;&lt;td&gt;Cementitious material&lt;/td&gt;&lt;td&gt;t&lt;/td&gt;&lt;td&gt;CEMENTITIOUS MATERIAL&lt;/td&gt;&lt;td&gt;TON&lt;/td&gt;&lt;td&gt;0&lt;/td&gt;&lt;td&gt;3&lt;/td&gt;&lt;td&gt;N&lt;/td&gt;&lt;td&gt; &lt;/td&gt;&lt;td&gt;&lt;/td&gt;&lt;/tr&gt;</v>
      </c>
    </row>
    <row r="742" spans="1:1" x14ac:dyDescent="0.2">
      <c r="A742" s="94" t="str">
        <v xml:space="preserve">  &lt;tr&gt;&lt;td&gt;30601-0000&lt;/td&gt;&lt;td&gt;Full depth reclamation with emulsified asphalt&lt;/td&gt;&lt;td&gt;km&lt;/td&gt;&lt;td&gt;FULL DEPTH RECLAMATION WITH EMULSIFIED ASPHALT&lt;/td&gt;&lt;td&gt;MILE&lt;/td&gt;&lt;td&gt;3&lt;/td&gt;&lt;td&gt;3&lt;/td&gt;&lt;td&gt;N&lt;/td&gt;&lt;td&gt; &lt;/td&gt;&lt;td&gt;&lt;/td&gt;&lt;/tr&gt;</v>
      </c>
    </row>
    <row r="743" spans="1:1" x14ac:dyDescent="0.2">
      <c r="A743" s="94" t="str">
        <v xml:space="preserve">  &lt;tr&gt;&lt;td&gt;30601-0400&lt;/td&gt;&lt;td&gt;Full depth reclamation with emulsified asphalt, 100mm depth&lt;/td&gt;&lt;td&gt;km&lt;/td&gt;&lt;td&gt;FULL DEPTH RECLAMATION WITH EMULSIFIED ASPHALT, 4-INCH DEPTH&lt;/td&gt;&lt;td&gt;MILE&lt;/td&gt;&lt;td&gt;3&lt;/td&gt;&lt;td&gt;3&lt;/td&gt;&lt;td&gt;N&lt;/td&gt;&lt;td&gt; &lt;/td&gt;&lt;td&gt;&lt;/td&gt;&lt;/tr&gt;</v>
      </c>
    </row>
    <row r="744" spans="1:1" x14ac:dyDescent="0.2">
      <c r="A744" s="94" t="str">
        <v xml:space="preserve">  &lt;tr&gt;&lt;td&gt;30601-0600&lt;/td&gt;&lt;td&gt;Full depth reclamation with emulsified asphalt, 150mm depth&lt;/td&gt;&lt;td&gt;km&lt;/td&gt;&lt;td&gt;FULL DEPTH RECLAMATION WITH EMULSIFIED ASPHALT, 6-INCH DEPTH&lt;/td&gt;&lt;td&gt;MILE&lt;/td&gt;&lt;td&gt;3&lt;/td&gt;&lt;td&gt;3&lt;/td&gt;&lt;td&gt;N&lt;/td&gt;&lt;td&gt; &lt;/td&gt;&lt;td&gt;&lt;/td&gt;&lt;/tr&gt;</v>
      </c>
    </row>
    <row r="745" spans="1:1" x14ac:dyDescent="0.2">
      <c r="A745" s="94" t="str">
        <v xml:space="preserve">  &lt;tr&gt;&lt;td&gt;30601-0800&lt;/td&gt;&lt;td&gt;Full depth reclamation with emulsified asphalt, 200mm depth&lt;/td&gt;&lt;td&gt;km&lt;/td&gt;&lt;td&gt;FULL DEPTH RECLAMATION WITH EMULSIFIED ASPHALT, 8-INCH DEPTH&lt;/td&gt;&lt;td&gt;MILE&lt;/td&gt;&lt;td&gt;3&lt;/td&gt;&lt;td&gt;3&lt;/td&gt;&lt;td&gt;N&lt;/td&gt;&lt;td&gt; &lt;/td&gt;&lt;td&gt;&lt;/td&gt;&lt;/tr&gt;</v>
      </c>
    </row>
    <row r="746" spans="1:1" x14ac:dyDescent="0.2">
      <c r="A746" s="94" t="str">
        <v xml:space="preserve">  &lt;tr&gt;&lt;td&gt;30601-1000&lt;/td&gt;&lt;td&gt;Full depth reclamation with emulsified asphalt, 250mm depth&lt;/td&gt;&lt;td&gt;km&lt;/td&gt;&lt;td&gt;FULL DEPTH RECLAMATION WITH EMULSIFIED ASPHALT, 10-INCH DEPTH&lt;/td&gt;&lt;td&gt;MILE&lt;/td&gt;&lt;td&gt;3&lt;/td&gt;&lt;td&gt;3&lt;/td&gt;&lt;td&gt;N&lt;/td&gt;&lt;td&gt; &lt;/td&gt;&lt;td&gt;&lt;/td&gt;&lt;/tr&gt;</v>
      </c>
    </row>
    <row r="747" spans="1:1" x14ac:dyDescent="0.2">
      <c r="A747" s="94" t="str">
        <v xml:space="preserve">  &lt;tr&gt;&lt;td&gt;30602-0000&lt;/td&gt;&lt;td&gt;Full depth reclamation with emulsified asphalt&lt;/td&gt;&lt;td&gt;m2&lt;/td&gt;&lt;td&gt;FULL DEPTH RECLAMATION WITH EMULSIFIED ASPHALT&lt;/td&gt;&lt;td&gt;SQYD&lt;/td&gt;&lt;td&gt;0&lt;/td&gt;&lt;td&gt;3&lt;/td&gt;&lt;td&gt;N&lt;/td&gt;&lt;td&gt; &lt;/td&gt;&lt;td&gt;&lt;/td&gt;&lt;/tr&gt;</v>
      </c>
    </row>
    <row r="748" spans="1:1" x14ac:dyDescent="0.2">
      <c r="A748" s="94" t="str">
        <v xml:space="preserve">  &lt;tr&gt;&lt;td&gt;30602-0400&lt;/td&gt;&lt;td&gt;Full depth reclamation with emulsified asphalt, 100mm depth&lt;/td&gt;&lt;td&gt;m2&lt;/td&gt;&lt;td&gt;FULL DEPTH RECLAMATION WITH EMULSIFIED ASPHALT, 4-INCH DEPTH&lt;/td&gt;&lt;td&gt;SQYD&lt;/td&gt;&lt;td&gt;0&lt;/td&gt;&lt;td&gt;3&lt;/td&gt;&lt;td&gt;N&lt;/td&gt;&lt;td&gt; &lt;/td&gt;&lt;td&gt;&lt;/td&gt;&lt;/tr&gt;</v>
      </c>
    </row>
    <row r="749" spans="1:1" x14ac:dyDescent="0.2">
      <c r="A749" s="94" t="str">
        <v xml:space="preserve">  &lt;tr&gt;&lt;td&gt;30602-0600&lt;/td&gt;&lt;td&gt;Full depth reclamation with emulsified asphalt, 150mm depth&lt;/td&gt;&lt;td&gt;m2&lt;/td&gt;&lt;td&gt;FULL DEPTH RECLAMATION WITH EMULSIFIED ASPHALT, 6-INCH DEPTH&lt;/td&gt;&lt;td&gt;SQYD&lt;/td&gt;&lt;td&gt;0&lt;/td&gt;&lt;td&gt;3&lt;/td&gt;&lt;td&gt;N&lt;/td&gt;&lt;td&gt; &lt;/td&gt;&lt;td&gt;&lt;/td&gt;&lt;/tr&gt;</v>
      </c>
    </row>
    <row r="750" spans="1:1" x14ac:dyDescent="0.2">
      <c r="A750" s="94" t="str">
        <v xml:space="preserve">  &lt;tr&gt;&lt;td&gt;30602-0800&lt;/td&gt;&lt;td&gt;Full depth reclamation with emulsified asphalt, 200mm depth&lt;/td&gt;&lt;td&gt;m2&lt;/td&gt;&lt;td&gt;FULL DEPTH RECLAMATION WITH EMULSIFIED ASPHALT, 8-INCH DEPTH&lt;/td&gt;&lt;td&gt;SQYD&lt;/td&gt;&lt;td&gt;0&lt;/td&gt;&lt;td&gt;3&lt;/td&gt;&lt;td&gt;N&lt;/td&gt;&lt;td&gt; &lt;/td&gt;&lt;td&gt;&lt;/td&gt;&lt;/tr&gt;</v>
      </c>
    </row>
    <row r="751" spans="1:1" x14ac:dyDescent="0.2">
      <c r="A751" s="94" t="str">
        <v xml:space="preserve">  &lt;tr&gt;&lt;td&gt;30602-1000&lt;/td&gt;&lt;td&gt;Full depth reclamation with emulsified asphalt, 250mm depth&lt;/td&gt;&lt;td&gt;m2&lt;/td&gt;&lt;td&gt;FULL DEPTH RECLAMATION WITH EMULSIFIED ASPHALT, 10-INCH DEPTH&lt;/td&gt;&lt;td&gt;SQYD&lt;/td&gt;&lt;td&gt;0&lt;/td&gt;&lt;td&gt;3&lt;/td&gt;&lt;td&gt;N&lt;/td&gt;&lt;td&gt; &lt;/td&gt;&lt;td&gt;&lt;/td&gt;&lt;/tr&gt;</v>
      </c>
    </row>
    <row r="752" spans="1:1" x14ac:dyDescent="0.2">
      <c r="A752" s="94" t="str">
        <v xml:space="preserve">  &lt;tr&gt;&lt;td&gt;30603-0000&lt;/td&gt;&lt;td&gt;Full depth reclamation with foamed asphalt&lt;/td&gt;&lt;td&gt;km&lt;/td&gt;&lt;td&gt;FULL DEPTH RECLAMATION WITH FOAMED ASPHALT&lt;/td&gt;&lt;td&gt;MILE&lt;/td&gt;&lt;td&gt;3&lt;/td&gt;&lt;td&gt;3&lt;/td&gt;&lt;td&gt;N&lt;/td&gt;&lt;td&gt; &lt;/td&gt;&lt;td&gt;&lt;/td&gt;&lt;/tr&gt;</v>
      </c>
    </row>
    <row r="753" spans="1:1" x14ac:dyDescent="0.2">
      <c r="A753" s="94" t="str">
        <v xml:space="preserve">  &lt;tr&gt;&lt;td&gt;30603-0400&lt;/td&gt;&lt;td&gt;Full depth reclamation with foamed asphalt, 100mm depth&lt;/td&gt;&lt;td&gt;km&lt;/td&gt;&lt;td&gt;FULL DEPTH RECLAMATION WITH FOAMED ASPHALT, 4-INCH DEPTH&lt;/td&gt;&lt;td&gt;MILE&lt;/td&gt;&lt;td&gt;3&lt;/td&gt;&lt;td&gt;3&lt;/td&gt;&lt;td&gt;N&lt;/td&gt;&lt;td&gt; &lt;/td&gt;&lt;td&gt;&lt;/td&gt;&lt;/tr&gt;</v>
      </c>
    </row>
    <row r="754" spans="1:1" x14ac:dyDescent="0.2">
      <c r="A754" s="94" t="str">
        <v xml:space="preserve">  &lt;tr&gt;&lt;td&gt;30603-0600&lt;/td&gt;&lt;td&gt;Full depth reclamation with foamed asphalt, 150mm depth&lt;/td&gt;&lt;td&gt;km&lt;/td&gt;&lt;td&gt;FULL DEPTH RECLAMATION WITH FOAMED ASPHALT, 6-INCH DEPTH&lt;/td&gt;&lt;td&gt;MILE&lt;/td&gt;&lt;td&gt;3&lt;/td&gt;&lt;td&gt;3&lt;/td&gt;&lt;td&gt;N&lt;/td&gt;&lt;td&gt; &lt;/td&gt;&lt;td&gt;&lt;/td&gt;&lt;/tr&gt;</v>
      </c>
    </row>
    <row r="755" spans="1:1" x14ac:dyDescent="0.2">
      <c r="A755" s="94" t="str">
        <v xml:space="preserve">  &lt;tr&gt;&lt;td&gt;30603-0800&lt;/td&gt;&lt;td&gt;Full depth reclamation with foamed asphalt, 200mm depth&lt;/td&gt;&lt;td&gt;km&lt;/td&gt;&lt;td&gt;FULL DEPTH RECLAMATION WITH FOAMED ASPHALT, 8-INCH DEPTH&lt;/td&gt;&lt;td&gt;MILE&lt;/td&gt;&lt;td&gt;3&lt;/td&gt;&lt;td&gt;3&lt;/td&gt;&lt;td&gt;N&lt;/td&gt;&lt;td&gt; &lt;/td&gt;&lt;td&gt;&lt;/td&gt;&lt;/tr&gt;</v>
      </c>
    </row>
    <row r="756" spans="1:1" x14ac:dyDescent="0.2">
      <c r="A756" s="94" t="str">
        <v xml:space="preserve">  &lt;tr&gt;&lt;td&gt;30603-1000&lt;/td&gt;&lt;td&gt;Full depth reclamation with foamed asphalt, 250mm depth&lt;/td&gt;&lt;td&gt;km&lt;/td&gt;&lt;td&gt;FULL DEPTH RECLAMATION WITH FOAMED ASPHALT, 10-INCH DEPTH&lt;/td&gt;&lt;td&gt;MILE&lt;/td&gt;&lt;td&gt;3&lt;/td&gt;&lt;td&gt;3&lt;/td&gt;&lt;td&gt;N&lt;/td&gt;&lt;td&gt; &lt;/td&gt;&lt;td&gt;&lt;/td&gt;&lt;/tr&gt;</v>
      </c>
    </row>
    <row r="757" spans="1:1" x14ac:dyDescent="0.2">
      <c r="A757" s="94" t="str">
        <v xml:space="preserve">  &lt;tr&gt;&lt;td&gt;30604-0000&lt;/td&gt;&lt;td&gt;Full depth reclamation with foamed asphalt&lt;/td&gt;&lt;td&gt;m2&lt;/td&gt;&lt;td&gt;FULL DEPTH RECLAMATION WITH FOAMED ASPHALT&lt;/td&gt;&lt;td&gt;SQYD&lt;/td&gt;&lt;td&gt;0&lt;/td&gt;&lt;td&gt;3&lt;/td&gt;&lt;td&gt;N&lt;/td&gt;&lt;td&gt; &lt;/td&gt;&lt;td&gt;&lt;/td&gt;&lt;/tr&gt;</v>
      </c>
    </row>
    <row r="758" spans="1:1" x14ac:dyDescent="0.2">
      <c r="A758" s="94" t="str">
        <v xml:space="preserve">  &lt;tr&gt;&lt;td&gt;30604-0400&lt;/td&gt;&lt;td&gt;Full depth reclamation with foamed asphalt, 100mm depth&lt;/td&gt;&lt;td&gt;m2&lt;/td&gt;&lt;td&gt;FULL DEPTH RECLAMATION WITH FOAMED ASPHALT, 4-INCH DEPTH&lt;/td&gt;&lt;td&gt;SQYD&lt;/td&gt;&lt;td&gt;0&lt;/td&gt;&lt;td&gt;3&lt;/td&gt;&lt;td&gt;N&lt;/td&gt;&lt;td&gt; &lt;/td&gt;&lt;td&gt;&lt;/td&gt;&lt;/tr&gt;</v>
      </c>
    </row>
    <row r="759" spans="1:1" x14ac:dyDescent="0.2">
      <c r="A759" s="94" t="str">
        <v xml:space="preserve">  &lt;tr&gt;&lt;td&gt;30604-0600&lt;/td&gt;&lt;td&gt;Full depth reclamation with foamed asphalt, 150mm depth&lt;/td&gt;&lt;td&gt;m2&lt;/td&gt;&lt;td&gt;FULL DEPTH RECLAMATION WITH FOAMED ASPHALT, 6-INCH DEPTH&lt;/td&gt;&lt;td&gt;SQYD&lt;/td&gt;&lt;td&gt;0&lt;/td&gt;&lt;td&gt;3&lt;/td&gt;&lt;td&gt;N&lt;/td&gt;&lt;td&gt; &lt;/td&gt;&lt;td&gt;&lt;/td&gt;&lt;/tr&gt;</v>
      </c>
    </row>
    <row r="760" spans="1:1" x14ac:dyDescent="0.2">
      <c r="A760" s="94" t="str">
        <v xml:space="preserve">  &lt;tr&gt;&lt;td&gt;30604-0800&lt;/td&gt;&lt;td&gt;Full depth reclamation with foamed asphalt, 200mm depth&lt;/td&gt;&lt;td&gt;m2&lt;/td&gt;&lt;td&gt;FULL DEPTH RECLAMATION WITH FOAMED ASPHALT, 8-INCH DEPTH&lt;/td&gt;&lt;td&gt;SQYD&lt;/td&gt;&lt;td&gt;0&lt;/td&gt;&lt;td&gt;3&lt;/td&gt;&lt;td&gt;N&lt;/td&gt;&lt;td&gt; &lt;/td&gt;&lt;td&gt;&lt;/td&gt;&lt;/tr&gt;</v>
      </c>
    </row>
    <row r="761" spans="1:1" x14ac:dyDescent="0.2">
      <c r="A761" s="94" t="str">
        <v xml:space="preserve">  &lt;tr&gt;&lt;td&gt;30604-1000&lt;/td&gt;&lt;td&gt;Full depth reclamation with foamed asphalt, 250mm depth&lt;/td&gt;&lt;td&gt;m2&lt;/td&gt;&lt;td&gt;FULL DEPTH RECLAMATION WITH FOAMED ASPHALT, 10-INCH DEPTH&lt;/td&gt;&lt;td&gt;SQYD&lt;/td&gt;&lt;td&gt;0&lt;/td&gt;&lt;td&gt;3&lt;/td&gt;&lt;td&gt;N&lt;/td&gt;&lt;td&gt; &lt;/td&gt;&lt;td&gt;&lt;/td&gt;&lt;/tr&gt;</v>
      </c>
    </row>
    <row r="762" spans="1:1" x14ac:dyDescent="0.2">
      <c r="A762" s="94" t="str">
        <v xml:space="preserve">  &lt;tr&gt;&lt;td&gt;30610-0000&lt;/td&gt;&lt;td&gt;Lime&lt;/td&gt;&lt;td&gt;t&lt;/td&gt;&lt;td&gt;LIME&lt;/td&gt;&lt;td&gt;TON&lt;/td&gt;&lt;td&gt;0&lt;/td&gt;&lt;td&gt;3&lt;/td&gt;&lt;td&gt;N&lt;/td&gt;&lt;td&gt; &lt;/td&gt;&lt;td&gt;&lt;/td&gt;&lt;/tr&gt;</v>
      </c>
    </row>
    <row r="763" spans="1:1" x14ac:dyDescent="0.2">
      <c r="A763" s="94" t="str">
        <v xml:space="preserve">  &lt;tr&gt;&lt;td&gt;30611-0000&lt;/td&gt;&lt;td&gt;Cement&lt;/td&gt;&lt;td&gt;t&lt;/td&gt;&lt;td&gt;CEMENT&lt;/td&gt;&lt;td&gt;TON&lt;/td&gt;&lt;td&gt;0&lt;/td&gt;&lt;td&gt;3&lt;/td&gt;&lt;td&gt;N&lt;/td&gt;&lt;td&gt; &lt;/td&gt;&lt;td&gt;&lt;/td&gt;&lt;/tr&gt;</v>
      </c>
    </row>
    <row r="764" spans="1:1" x14ac:dyDescent="0.2">
      <c r="A764" s="94" t="str">
        <v xml:space="preserve">  &lt;tr&gt;&lt;td&gt;30612-0000&lt;/td&gt;&lt;td&gt;Fly ash&lt;/td&gt;&lt;td&gt;t&lt;/td&gt;&lt;td&gt;FLY ASH&lt;/td&gt;&lt;td&gt;TON&lt;/td&gt;&lt;td&gt;0&lt;/td&gt;&lt;td&gt;3&lt;/td&gt;&lt;td&gt;N&lt;/td&gt;&lt;td&gt; &lt;/td&gt;&lt;td&gt;&lt;/td&gt;&lt;/tr&gt;</v>
      </c>
    </row>
    <row r="765" spans="1:1" x14ac:dyDescent="0.2">
      <c r="A765" s="94" t="str">
        <v xml:space="preserve">  &lt;tr&gt;&lt;td&gt;30613-0000&lt;/td&gt;&lt;td&gt;Asphalt binder&lt;/td&gt;&lt;td&gt;t&lt;/td&gt;&lt;td&gt;ASPHALT BINDER&lt;/td&gt;&lt;td&gt;TON&lt;/td&gt;&lt;td&gt;0&lt;/td&gt;&lt;td&gt;3&lt;/td&gt;&lt;td&gt;N&lt;/td&gt;&lt;td&gt; &lt;/td&gt;&lt;td&gt;&lt;/td&gt;&lt;/tr&gt;</v>
      </c>
    </row>
    <row r="766" spans="1:1" x14ac:dyDescent="0.2">
      <c r="A766" s="94" t="str">
        <v xml:space="preserve">  &lt;tr&gt;&lt;td&gt;30614-0000&lt;/td&gt;&lt;td&gt;Emulsified asphalt&lt;/td&gt;&lt;td&gt;t&lt;/td&gt;&lt;td&gt;EMULSIFIED ASPHALT&lt;/td&gt;&lt;td&gt;TON&lt;/td&gt;&lt;td&gt;0&lt;/td&gt;&lt;td&gt;3&lt;/td&gt;&lt;td&gt;N&lt;/td&gt;&lt;td&gt; &lt;/td&gt;&lt;td&gt;&lt;/td&gt;&lt;/tr&gt;</v>
      </c>
    </row>
    <row r="767" spans="1:1" x14ac:dyDescent="0.2">
      <c r="A767" s="94" t="str">
        <v xml:space="preserve">  &lt;tr&gt;&lt;td&gt;30701-0000&lt;/td&gt;&lt;td&gt;Cement treated aggregate course&lt;/td&gt;&lt;td&gt;m2&lt;/td&gt;&lt;td&gt;CEMENT TREATED AGGREGATE COURSE&lt;/td&gt;&lt;td&gt;SQYD&lt;/td&gt;&lt;td&gt;0&lt;/td&gt;&lt;td&gt;3&lt;/td&gt;&lt;td&gt;N&lt;/td&gt;&lt;td&gt; &lt;/td&gt;&lt;td&gt;&lt;/td&gt;&lt;/tr&gt;</v>
      </c>
    </row>
    <row r="768" spans="1:1" x14ac:dyDescent="0.2">
      <c r="A768" s="94" t="str">
        <v xml:space="preserve">  &lt;tr&gt;&lt;td&gt;30702-0000&lt;/td&gt;&lt;td&gt;Cement treated aggregate course&lt;/td&gt;&lt;td&gt;t&lt;/td&gt;&lt;td&gt;CEMENT TREATED AGGREGATE COURSE&lt;/td&gt;&lt;td&gt;TON&lt;/td&gt;&lt;td&gt;0&lt;/td&gt;&lt;td&gt;3&lt;/td&gt;&lt;td&gt;N&lt;/td&gt;&lt;td&gt; &lt;/td&gt;&lt;td&gt;&lt;/td&gt;&lt;/tr&gt;</v>
      </c>
    </row>
    <row r="769" spans="1:1" x14ac:dyDescent="0.2">
      <c r="A769" s="94" t="str">
        <v xml:space="preserve">  &lt;tr&gt;&lt;td&gt;30703-0000&lt;/td&gt;&lt;td&gt;Cement treated aggregate course&lt;/td&gt;&lt;td&gt;m3&lt;/td&gt;&lt;td&gt;CEMENT TREATED AGGREGATE COURSE&lt;/td&gt;&lt;td&gt;CUYD&lt;/td&gt;&lt;td&gt;0&lt;/td&gt;&lt;td&gt;3&lt;/td&gt;&lt;td&gt;N&lt;/td&gt;&lt;td&gt;10/24/2016&lt;/td&gt;&lt;td&gt;&lt;/td&gt;&lt;/tr&gt;</v>
      </c>
    </row>
    <row r="770" spans="1:1" x14ac:dyDescent="0.2">
      <c r="A770" s="94" t="str">
        <v xml:space="preserve">  &lt;tr&gt;&lt;td&gt;30705-0000&lt;/td&gt;&lt;td&gt;Cementitious treated aggregate course&lt;/td&gt;&lt;td&gt;m2&lt;/td&gt;&lt;td&gt;CEMENTITIOUS TREATED AGGREGATE COURSE&lt;/td&gt;&lt;td&gt;SQYD&lt;/td&gt;&lt;td&gt;0&lt;/td&gt;&lt;td&gt;3&lt;/td&gt;&lt;td&gt;N&lt;/td&gt;&lt;td&gt; &lt;/td&gt;&lt;td&gt;&lt;/td&gt;&lt;/tr&gt;</v>
      </c>
    </row>
    <row r="771" spans="1:1" x14ac:dyDescent="0.2">
      <c r="A771" s="94" t="str">
        <v xml:space="preserve">  &lt;tr&gt;&lt;td&gt;30706-0000&lt;/td&gt;&lt;td&gt;Cementitious treated aggregate course&lt;/td&gt;&lt;td&gt;t&lt;/td&gt;&lt;td&gt;CEMENTITIOUS TREATED AGGREGATE COURSE&lt;/td&gt;&lt;td&gt;TON&lt;/td&gt;&lt;td&gt;0&lt;/td&gt;&lt;td&gt;3&lt;/td&gt;&lt;td&gt;N&lt;/td&gt;&lt;td&gt; &lt;/td&gt;&lt;td&gt;&lt;/td&gt;&lt;/tr&gt;</v>
      </c>
    </row>
    <row r="772" spans="1:1" x14ac:dyDescent="0.2">
      <c r="A772" s="94" t="str">
        <v xml:space="preserve">  &lt;tr&gt;&lt;td&gt;30715-0000&lt;/td&gt;&lt;td&gt;Cement&lt;/td&gt;&lt;td&gt;t&lt;/td&gt;&lt;td&gt;CEMENT&lt;/td&gt;&lt;td&gt;TON&lt;/td&gt;&lt;td&gt;0&lt;/td&gt;&lt;td&gt;3&lt;/td&gt;&lt;td&gt;N&lt;/td&gt;&lt;td&gt; &lt;/td&gt;&lt;td&gt;&lt;/td&gt;&lt;/tr&gt;</v>
      </c>
    </row>
    <row r="773" spans="1:1" x14ac:dyDescent="0.2">
      <c r="A773" s="94" t="str">
        <v xml:space="preserve">  &lt;tr&gt;&lt;td&gt;30716-0000&lt;/td&gt;&lt;td&gt;Fly ash&lt;/td&gt;&lt;td&gt;t&lt;/td&gt;&lt;td&gt;FLY ASH&lt;/td&gt;&lt;td&gt;TON&lt;/td&gt;&lt;td&gt;0&lt;/td&gt;&lt;td&gt;3&lt;/td&gt;&lt;td&gt;N&lt;/td&gt;&lt;td&gt; &lt;/td&gt;&lt;td&gt;Prior to use check to see if 304 items should be used&lt;/td&gt;&lt;/tr&gt;</v>
      </c>
    </row>
    <row r="774" spans="1:1" x14ac:dyDescent="0.2">
      <c r="A774" s="94" t="str">
        <v xml:space="preserve">  &lt;tr&gt;&lt;td&gt;30801-0000&lt;/td&gt;&lt;td&gt;Recycled aggregate base&lt;/td&gt;&lt;td&gt;m2&lt;/td&gt;&lt;td&gt;RECYCLED AGGREGATE BASE&lt;/td&gt;&lt;td&gt;SQYD&lt;/td&gt;&lt;td&gt;0&lt;/td&gt;&lt;td&gt;3&lt;/td&gt;&lt;td&gt;N&lt;/td&gt;&lt;td&gt;4/28/2015&lt;/td&gt;&lt;td&gt;Prior to use check to see if 304 items should be used&lt;/td&gt;&lt;/tr&gt;</v>
      </c>
    </row>
    <row r="775" spans="1:1" x14ac:dyDescent="0.2">
      <c r="A775" s="94" t="str">
        <v xml:space="preserve">  &lt;tr&gt;&lt;td&gt;30801-1000&lt;/td&gt;&lt;td&gt;Recycled aggregate base, 150mm depth&lt;/td&gt;&lt;td&gt;m2&lt;/td&gt;&lt;td&gt;RECYCLED AGGREGATE BASE, 6-INCH DEPTH&lt;/td&gt;&lt;td&gt;SQYD&lt;/td&gt;&lt;td&gt;0&lt;/td&gt;&lt;td&gt;3&lt;/td&gt;&lt;td&gt;N&lt;/td&gt;&lt;td&gt;4/28/2015&lt;/td&gt;&lt;td&gt;Prior to use check to see if 304 items should be used&lt;/td&gt;&lt;/tr&gt;</v>
      </c>
    </row>
    <row r="776" spans="1:1" x14ac:dyDescent="0.2">
      <c r="A776" s="94" t="str">
        <v xml:space="preserve">  &lt;tr&gt;&lt;td&gt;30801-2000&lt;/td&gt;&lt;td&gt;Recycled aggregate base, 200mm depth&lt;/td&gt;&lt;td&gt;m2&lt;/td&gt;&lt;td&gt;RECYCLED AGGREGATE BASE, 8-INCH DEPTH&lt;/td&gt;&lt;td&gt;SQYD&lt;/td&gt;&lt;td&gt;0&lt;/td&gt;&lt;td&gt;3&lt;/td&gt;&lt;td&gt;N&lt;/td&gt;&lt;td&gt;4/28/2015&lt;/td&gt;&lt;td&gt;Prior to use check to see if 304 items should be used&lt;/td&gt;&lt;/tr&gt;</v>
      </c>
    </row>
    <row r="777" spans="1:1" x14ac:dyDescent="0.2">
      <c r="A777" s="94" t="str">
        <v xml:space="preserve">  &lt;tr&gt;&lt;td&gt;30801-3000&lt;/td&gt;&lt;td&gt;Recycled aggregate base, 250mm depth&lt;/td&gt;&lt;td&gt;m2&lt;/td&gt;&lt;td&gt;RECYCLED AGGREGATE BASE, 10-INCH DEPTH&lt;/td&gt;&lt;td&gt;SQYD&lt;/td&gt;&lt;td&gt;0&lt;/td&gt;&lt;td&gt;3&lt;/td&gt;&lt;td&gt;N&lt;/td&gt;&lt;td&gt;4/28/2015&lt;/td&gt;&lt;td&gt;Prior to use check to see if 304 items should be used&lt;/td&gt;&lt;/tr&gt;</v>
      </c>
    </row>
    <row r="778" spans="1:1" x14ac:dyDescent="0.2">
      <c r="A778" s="94" t="str">
        <v xml:space="preserve">  &lt;tr&gt;&lt;td&gt;30801-4000&lt;/td&gt;&lt;td&gt;Recycled aggregate base, 300mm depth&lt;/td&gt;&lt;td&gt;m2&lt;/td&gt;&lt;td&gt;RECYCLED AGGREGATE BASE, 12-INCH DEPTH&lt;/td&gt;&lt;td&gt;SQYD&lt;/td&gt;&lt;td&gt;0&lt;/td&gt;&lt;td&gt;3&lt;/td&gt;&lt;td&gt;N&lt;/td&gt;&lt;td&gt;4/28/2015&lt;/td&gt;&lt;td&gt;Prior to use check to see if 304 items should be used&lt;/td&gt;&lt;/tr&gt;</v>
      </c>
    </row>
    <row r="779" spans="1:1" x14ac:dyDescent="0.2">
      <c r="A779" s="94" t="str">
        <v xml:space="preserve">  &lt;tr&gt;&lt;td&gt;30802-0000&lt;/td&gt;&lt;td&gt;Recycled aggregate base&lt;/td&gt;&lt;td&gt;m3&lt;/td&gt;&lt;td&gt;RECYCLED AGGREGATE BASE&lt;/td&gt;&lt;td&gt;CUYD&lt;/td&gt;&lt;td&gt;0&lt;/td&gt;&lt;td&gt;3&lt;/td&gt;&lt;td&gt;N&lt;/td&gt;&lt;td&gt;4/28/2015&lt;/td&gt;&lt;td&gt;Prior to use check to see if 304 items should be used&lt;/td&gt;&lt;/tr&gt;</v>
      </c>
    </row>
    <row r="780" spans="1:1" x14ac:dyDescent="0.2">
      <c r="A780" s="94" t="str">
        <v xml:space="preserve">  &lt;tr&gt;&lt;td&gt;30803-0000&lt;/td&gt;&lt;td&gt;Recycled aggregate base&lt;/td&gt;&lt;td&gt;t&lt;/td&gt;&lt;td&gt;RECYCLED AGGREGATE BASE&lt;/td&gt;&lt;td&gt;TON&lt;/td&gt;&lt;td&gt;0&lt;/td&gt;&lt;td&gt;3&lt;/td&gt;&lt;td&gt;N&lt;/td&gt;&lt;td&gt;4/28/2015&lt;/td&gt;&lt;td&gt;Prior to use check to see if 304 items should be used&lt;/td&gt;&lt;/tr&gt;</v>
      </c>
    </row>
    <row r="781" spans="1:1" x14ac:dyDescent="0.2">
      <c r="A781" s="94" t="str">
        <v xml:space="preserve">  &lt;tr&gt;&lt;td&gt;30810-0000&lt;/td&gt;&lt;td&gt;Cement&lt;/td&gt;&lt;td&gt;t&lt;/td&gt;&lt;td&gt;CEMENT&lt;/td&gt;&lt;td&gt;TON&lt;/td&gt;&lt;td&gt;0&lt;/td&gt;&lt;td&gt;3&lt;/td&gt;&lt;td&gt;N&lt;/td&gt;&lt;td&gt;4/28/2015&lt;/td&gt;&lt;td&gt;Prior to use check to see if 304 items should be used&lt;/td&gt;&lt;/tr&gt;</v>
      </c>
    </row>
    <row r="782" spans="1:1" x14ac:dyDescent="0.2">
      <c r="A782" s="94" t="str">
        <v xml:space="preserve">  &lt;tr&gt;&lt;td&gt;30901-0000&lt;/td&gt;&lt;td&gt;Emulsified asphalt treated aggregate base&lt;/td&gt;&lt;td&gt;t&lt;/td&gt;&lt;td&gt;EMULSIFIED ASPHALT TREATED AGGREGATE BASE&lt;/td&gt;&lt;td&gt;TON&lt;/td&gt;&lt;td&gt;0&lt;/td&gt;&lt;td&gt;3&lt;/td&gt;&lt;td&gt;NM&lt;/td&gt;&lt;td&gt; &lt;/td&gt;&lt;td&gt;&lt;/td&gt;&lt;/tr&gt;</v>
      </c>
    </row>
    <row r="783" spans="1:1" x14ac:dyDescent="0.2">
      <c r="A783" s="94" t="str">
        <v xml:space="preserve">  &lt;tr&gt;&lt;td&gt;30901-1000&lt;/td&gt;&lt;td&gt;Emulsified asphalt treated aggregate base, grading C&lt;/td&gt;&lt;td&gt;t&lt;/td&gt;&lt;td&gt;EMULSIFIED ASPHALT TREATED AGGREGATE BASE, GRADING C&lt;/td&gt;&lt;td&gt;TON&lt;/td&gt;&lt;td&gt;0&lt;/td&gt;&lt;td&gt;3&lt;/td&gt;&lt;td&gt;NM&lt;/td&gt;&lt;td&gt; &lt;/td&gt;&lt;td&gt;&lt;/td&gt;&lt;/tr&gt;</v>
      </c>
    </row>
    <row r="784" spans="1:1" x14ac:dyDescent="0.2">
      <c r="A784" s="94" t="str">
        <v xml:space="preserve">  &lt;tr&gt;&lt;td&gt;30901-2000&lt;/td&gt;&lt;td&gt;Emulsified asphalt treated aggregate base, grading D&lt;/td&gt;&lt;td&gt;t&lt;/td&gt;&lt;td&gt;EMULSIFIED ASPHALT TREATED AGGREGATE BASE, GRADING D&lt;/td&gt;&lt;td&gt;TON&lt;/td&gt;&lt;td&gt;0&lt;/td&gt;&lt;td&gt;3&lt;/td&gt;&lt;td&gt;NM&lt;/td&gt;&lt;td&gt; &lt;/td&gt;&lt;td&gt;&lt;/td&gt;&lt;/tr&gt;</v>
      </c>
    </row>
    <row r="785" spans="1:1" x14ac:dyDescent="0.2">
      <c r="A785" s="94" t="str">
        <v xml:space="preserve">  &lt;tr&gt;&lt;td&gt;30901-3000&lt;/td&gt;&lt;td&gt;Emulsified asphalt treated aggregate base, grading E&lt;/td&gt;&lt;td&gt;t&lt;/td&gt;&lt;td&gt;EMULSIFIED ASPHALT TREATED AGGREGATE BASE, GRADING E&lt;/td&gt;&lt;td&gt;TON&lt;/td&gt;&lt;td&gt;0&lt;/td&gt;&lt;td&gt;3&lt;/td&gt;&lt;td&gt;NM&lt;/td&gt;&lt;td&gt; &lt;/td&gt;&lt;td&gt;&lt;/td&gt;&lt;/tr&gt;</v>
      </c>
    </row>
    <row r="786" spans="1:1" x14ac:dyDescent="0.2">
      <c r="A786" s="94" t="str">
        <v xml:space="preserve">  &lt;tr&gt;&lt;td&gt;30901-4000&lt;/td&gt;&lt;td&gt;Emulsified asphalt treated aggregate base, grading C or D&lt;/td&gt;&lt;td&gt;t&lt;/td&gt;&lt;td&gt;EMULSIFIED ASPHALT TREATED AGGREGATE BASE, GRADING C OR D&lt;/td&gt;&lt;td&gt;TON&lt;/td&gt;&lt;td&gt;0&lt;/td&gt;&lt;td&gt;3&lt;/td&gt;&lt;td&gt;NM&lt;/td&gt;&lt;td&gt; &lt;/td&gt;&lt;td&gt;&lt;/td&gt;&lt;/tr&gt;</v>
      </c>
    </row>
    <row r="787" spans="1:1" x14ac:dyDescent="0.2">
      <c r="A787" s="94" t="str">
        <v xml:space="preserve">  &lt;tr&gt;&lt;td&gt;30902-0000&lt;/td&gt;&lt;td&gt;Emulsified asphalt treated aggregate base&lt;/td&gt;&lt;td&gt;m2&lt;/td&gt;&lt;td&gt;EMULSIFIED ASPHALT TREATED AGGREGATE BASE&lt;/td&gt;&lt;td&gt;SQYD&lt;/td&gt;&lt;td&gt;0&lt;/td&gt;&lt;td&gt;3&lt;/td&gt;&lt;td&gt;NM&lt;/td&gt;&lt;td&gt; &lt;/td&gt;&lt;td&gt;&lt;/td&gt;&lt;/tr&gt;</v>
      </c>
    </row>
    <row r="788" spans="1:1" x14ac:dyDescent="0.2">
      <c r="A788" s="94" t="str">
        <v xml:space="preserve">  &lt;tr&gt;&lt;td&gt;30902-1000&lt;/td&gt;&lt;td&gt;Emulsified asphalt treated aggregate base, grading C&lt;/td&gt;&lt;td&gt;m2&lt;/td&gt;&lt;td&gt;EMULSIFIED ASPHALT TREATED AGGREGATE BASE, GRADING C&lt;/td&gt;&lt;td&gt;SQYD&lt;/td&gt;&lt;td&gt;0&lt;/td&gt;&lt;td&gt;3&lt;/td&gt;&lt;td&gt;NM&lt;/td&gt;&lt;td&gt; &lt;/td&gt;&lt;td&gt;&lt;/td&gt;&lt;/tr&gt;</v>
      </c>
    </row>
    <row r="789" spans="1:1" x14ac:dyDescent="0.2">
      <c r="A789" s="94" t="str">
        <v xml:space="preserve">  &lt;tr&gt;&lt;td&gt;30902-2000&lt;/td&gt;&lt;td&gt;Emulsified asphalt treated aggregate base, grading D&lt;/td&gt;&lt;td&gt;m2&lt;/td&gt;&lt;td&gt;EMULSIFIED ASPHALT TREATED AGGREGATE BASE, GRADING D&lt;/td&gt;&lt;td&gt;SQYD&lt;/td&gt;&lt;td&gt;0&lt;/td&gt;&lt;td&gt;3&lt;/td&gt;&lt;td&gt;NM&lt;/td&gt;&lt;td&gt; &lt;/td&gt;&lt;td&gt;&lt;/td&gt;&lt;/tr&gt;</v>
      </c>
    </row>
    <row r="790" spans="1:1" x14ac:dyDescent="0.2">
      <c r="A790" s="94" t="str">
        <v xml:space="preserve">  &lt;tr&gt;&lt;td&gt;30902-3000&lt;/td&gt;&lt;td&gt;Emulsified asphalt treated aggregate base, grading E&lt;/td&gt;&lt;td&gt;m2&lt;/td&gt;&lt;td&gt;EMULSIFIED ASPHALT TREATED AGGREGATE BASE, GRADING E&lt;/td&gt;&lt;td&gt;SQYD&lt;/td&gt;&lt;td&gt;0&lt;/td&gt;&lt;td&gt;3&lt;/td&gt;&lt;td&gt;NM&lt;/td&gt;&lt;td&gt; &lt;/td&gt;&lt;td&gt;&lt;/td&gt;&lt;/tr&gt;</v>
      </c>
    </row>
    <row r="791" spans="1:1" x14ac:dyDescent="0.2">
      <c r="A791" s="94" t="str">
        <v xml:space="preserve">  &lt;tr&gt;&lt;td&gt;30902-4000&lt;/td&gt;&lt;td&gt;Emulsified asphalt treated aggregate base, grading C or D&lt;/td&gt;&lt;td&gt;m2&lt;/td&gt;&lt;td&gt;EMULSIFIED ASPHALT TREATED AGGREGATE BASE, GRADING C OR D&lt;/td&gt;&lt;td&gt;SQYD&lt;/td&gt;&lt;td&gt;0&lt;/td&gt;&lt;td&gt;3&lt;/td&gt;&lt;td&gt;NM&lt;/td&gt;&lt;td&gt; &lt;/td&gt;&lt;td&gt;&lt;/td&gt;&lt;/tr&gt;</v>
      </c>
    </row>
    <row r="792" spans="1:1" x14ac:dyDescent="0.2">
      <c r="A792" s="94" t="str">
        <v xml:space="preserve">  &lt;tr&gt;&lt;td&gt;30903-0000&lt;/td&gt;&lt;td&gt;Emulsified asphalt treated aggregate base&lt;/td&gt;&lt;td&gt;m3&lt;/td&gt;&lt;td&gt;EMULSIFIED ASPHALT TREATED AGGREGATE BASE&lt;/td&gt;&lt;td&gt;CUYD&lt;/td&gt;&lt;td&gt;0&lt;/td&gt;&lt;td&gt;3&lt;/td&gt;&lt;td&gt;NM&lt;/td&gt;&lt;td&gt; &lt;/td&gt;&lt;td&gt;&lt;/td&gt;&lt;/tr&gt;</v>
      </c>
    </row>
    <row r="793" spans="1:1" x14ac:dyDescent="0.2">
      <c r="A793" s="94" t="str">
        <v xml:space="preserve">  &lt;tr&gt;&lt;td&gt;30903-1000&lt;/td&gt;&lt;td&gt;Emulsified asphalt treated aggregate base, grading C&lt;/td&gt;&lt;td&gt;m3&lt;/td&gt;&lt;td&gt;EMULSIFIED ASPHALT TREATED AGGREGATE BASE, GRADING C&lt;/td&gt;&lt;td&gt;CUYD&lt;/td&gt;&lt;td&gt;0&lt;/td&gt;&lt;td&gt;3&lt;/td&gt;&lt;td&gt;NM&lt;/td&gt;&lt;td&gt; &lt;/td&gt;&lt;td&gt;&lt;/td&gt;&lt;/tr&gt;</v>
      </c>
    </row>
    <row r="794" spans="1:1" x14ac:dyDescent="0.2">
      <c r="A794" s="94" t="str">
        <v xml:space="preserve">  &lt;tr&gt;&lt;td&gt;30903-2000&lt;/td&gt;&lt;td&gt;Emulsified asphalt treated aggregate base, grading D&lt;/td&gt;&lt;td&gt;m3&lt;/td&gt;&lt;td&gt;EMULSIFIED ASPHALT TREATED AGGREGATE BASE, GRADING D&lt;/td&gt;&lt;td&gt;CUYD&lt;/td&gt;&lt;td&gt;0&lt;/td&gt;&lt;td&gt;3&lt;/td&gt;&lt;td&gt;NM&lt;/td&gt;&lt;td&gt; &lt;/td&gt;&lt;td&gt;&lt;/td&gt;&lt;/tr&gt;</v>
      </c>
    </row>
    <row r="795" spans="1:1" x14ac:dyDescent="0.2">
      <c r="A795" s="94" t="str">
        <v xml:space="preserve">  &lt;tr&gt;&lt;td&gt;30903-3000&lt;/td&gt;&lt;td&gt;Emulsified asphalt treated aggregate base, grading E&lt;/td&gt;&lt;td&gt;m3&lt;/td&gt;&lt;td&gt;EMULSIFIED ASPHALT TREATED AGGREGATE BASE, GRADING E&lt;/td&gt;&lt;td&gt;CUYD&lt;/td&gt;&lt;td&gt;0&lt;/td&gt;&lt;td&gt;3&lt;/td&gt;&lt;td&gt;NM&lt;/td&gt;&lt;td&gt; &lt;/td&gt;&lt;td&gt;&lt;/td&gt;&lt;/tr&gt;</v>
      </c>
    </row>
    <row r="796" spans="1:1" x14ac:dyDescent="0.2">
      <c r="A796" s="94" t="str">
        <v xml:space="preserve">  &lt;tr&gt;&lt;td&gt;30903-4000&lt;/td&gt;&lt;td&gt;Emulsified asphalt treated aggregate base, grading C or D&lt;/td&gt;&lt;td&gt;m3&lt;/td&gt;&lt;td&gt;EMULSIFIED ASPHALT TREATED AGGREGATE BASE, GRADING C OR D&lt;/td&gt;&lt;td&gt;CUYD&lt;/td&gt;&lt;td&gt;0&lt;/td&gt;&lt;td&gt;3&lt;/td&gt;&lt;td&gt;NM&lt;/td&gt;&lt;td&gt; &lt;/td&gt;&lt;td&gt;&lt;/td&gt;&lt;/tr&gt;</v>
      </c>
    </row>
    <row r="797" spans="1:1" x14ac:dyDescent="0.2">
      <c r="A797" s="94" t="str">
        <v xml:space="preserve">  &lt;tr&gt;&lt;td&gt;30910-0000&lt;/td&gt;&lt;td&gt;Emulsified asphalt&lt;/td&gt;&lt;td&gt;t&lt;/td&gt;&lt;td&gt;EMULSIFIED ASPHALT&lt;/td&gt;&lt;td&gt;TON&lt;/td&gt;&lt;td&gt;0&lt;/td&gt;&lt;td&gt;3&lt;/td&gt;&lt;td&gt;N&lt;/td&gt;&lt;td&gt; &lt;/td&gt;&lt;td&gt;&lt;/td&gt;&lt;/tr&gt;</v>
      </c>
    </row>
    <row r="798" spans="1:1" x14ac:dyDescent="0.2">
      <c r="A798" s="94" t="str">
        <v xml:space="preserve">  &lt;tr&gt;&lt;td&gt;31001-1000&lt;/td&gt;&lt;td&gt;Cold in-place recycled asphalt base course, type A&lt;/td&gt;&lt;td&gt;km&lt;/td&gt;&lt;td&gt;COLD IN-PLACE RECYCLED ASPHALT BASE COURSE, TYPE A&lt;/td&gt;&lt;td&gt;MILE&lt;/td&gt;&lt;td&gt;3&lt;/td&gt;&lt;td&gt;3&lt;/td&gt;&lt;td&gt;N&lt;/td&gt;&lt;td&gt; &lt;/td&gt;&lt;td&gt;&lt;/td&gt;&lt;/tr&gt;</v>
      </c>
    </row>
    <row r="799" spans="1:1" x14ac:dyDescent="0.2">
      <c r="A799" s="94" t="str">
        <v xml:space="preserve">  &lt;tr&gt;&lt;td&gt;31001-2000&lt;/td&gt;&lt;td&gt;Cold in-place recycled asphalt base course, type B&lt;/td&gt;&lt;td&gt;km&lt;/td&gt;&lt;td&gt;COLD IN-PLACE RECYCLED ASPHALT BASE COURSE, TYPE B&lt;/td&gt;&lt;td&gt;MILE&lt;/td&gt;&lt;td&gt;3&lt;/td&gt;&lt;td&gt;3&lt;/td&gt;&lt;td&gt;N&lt;/td&gt;&lt;td&gt; &lt;/td&gt;&lt;td&gt;&lt;/td&gt;&lt;/tr&gt;</v>
      </c>
    </row>
    <row r="800" spans="1:1" x14ac:dyDescent="0.2">
      <c r="A800" s="94" t="str">
        <v xml:space="preserve">  &lt;tr&gt;&lt;td&gt;31002-1000&lt;/td&gt;&lt;td&gt;Cold in-place recycled asphalt base course, type A&lt;/td&gt;&lt;td&gt;m2&lt;/td&gt;&lt;td&gt;COLD IN-PLACE RECYCLED ASPHALT BASE COURSE, TYPE A&lt;/td&gt;&lt;td&gt;SQYD&lt;/td&gt;&lt;td&gt;0&lt;/td&gt;&lt;td&gt;3&lt;/td&gt;&lt;td&gt;N&lt;/td&gt;&lt;td&gt; &lt;/td&gt;&lt;td&gt;&lt;/td&gt;&lt;/tr&gt;</v>
      </c>
    </row>
    <row r="801" spans="1:1" x14ac:dyDescent="0.2">
      <c r="A801" s="94" t="str">
        <v xml:space="preserve">  &lt;tr&gt;&lt;td&gt;31002-2000&lt;/td&gt;&lt;td&gt;Cold in-place recycled asphalt base course, type B&lt;/td&gt;&lt;td&gt;m2&lt;/td&gt;&lt;td&gt;COLD IN-PLACE RECYCLED ASPHALT BASE COURSE, TYPE B&lt;/td&gt;&lt;td&gt;SQYD&lt;/td&gt;&lt;td&gt;0&lt;/td&gt;&lt;td&gt;3&lt;/td&gt;&lt;td&gt;N&lt;/td&gt;&lt;td&gt; &lt;/td&gt;&lt;td&gt;&lt;/td&gt;&lt;/tr&gt;</v>
      </c>
    </row>
    <row r="802" spans="1:1" x14ac:dyDescent="0.2">
      <c r="A802" s="94" t="str">
        <v xml:space="preserve">  &lt;tr&gt;&lt;td&gt;31010-0000&lt;/td&gt;&lt;td&gt;Emulsified asphalt&lt;/td&gt;&lt;td&gt;t&lt;/td&gt;&lt;td&gt;EMULSIFIED ASPHALT&lt;/td&gt;&lt;td&gt;TON&lt;/td&gt;&lt;td&gt;0&lt;/td&gt;&lt;td&gt;3&lt;/td&gt;&lt;td&gt;N&lt;/td&gt;&lt;td&gt; &lt;/td&gt;&lt;td&gt;&lt;/td&gt;&lt;/tr&gt;</v>
      </c>
    </row>
    <row r="803" spans="1:1" x14ac:dyDescent="0.2">
      <c r="A803" s="94" t="str">
        <v xml:space="preserve">  &lt;tr&gt;&lt;td&gt;31011-0000&lt;/td&gt;&lt;td&gt;Lime&lt;/td&gt;&lt;td&gt;t&lt;/td&gt;&lt;td&gt;LIME&lt;/td&gt;&lt;td&gt;TON&lt;/td&gt;&lt;td&gt;0&lt;/td&gt;&lt;td&gt;3&lt;/td&gt;&lt;td&gt;N&lt;/td&gt;&lt;td&gt; &lt;/td&gt;&lt;td&gt;&lt;/td&gt;&lt;/tr&gt;</v>
      </c>
    </row>
    <row r="804" spans="1:1" x14ac:dyDescent="0.2">
      <c r="A804" s="94" t="str">
        <v xml:space="preserve">  &lt;tr&gt;&lt;td&gt;31012-0000&lt;/td&gt;&lt;td&gt;Cement&lt;/td&gt;&lt;td&gt;t&lt;/td&gt;&lt;td&gt;CEMENT&lt;/td&gt;&lt;td&gt;TON&lt;/td&gt;&lt;td&gt;0&lt;/td&gt;&lt;td&gt;3&lt;/td&gt;&lt;td&gt;N&lt;/td&gt;&lt;td&gt; &lt;/td&gt;&lt;td&gt;&lt;/td&gt;&lt;/tr&gt;</v>
      </c>
    </row>
    <row r="805" spans="1:1" x14ac:dyDescent="0.2">
      <c r="A805" s="94" t="str">
        <v xml:space="preserve">  &lt;tr&gt;&lt;td&gt;31013-0000&lt;/td&gt;&lt;td&gt;Blotter&lt;/td&gt;&lt;td&gt;t&lt;/td&gt;&lt;td&gt;BLOTTER&lt;/td&gt;&lt;td&gt;TON&lt;/td&gt;&lt;td&gt;0&lt;/td&gt;&lt;td&gt;3&lt;/td&gt;&lt;td&gt;N&lt;/td&gt;&lt;td&gt; &lt;/td&gt;&lt;td&gt;&lt;/td&gt;&lt;/tr&gt;</v>
      </c>
    </row>
    <row r="806" spans="1:1" x14ac:dyDescent="0.2">
      <c r="A806" s="94" t="str">
        <v xml:space="preserve">  &lt;tr&gt;&lt;td&gt;31101-1000&lt;/td&gt;&lt;td&gt;Stabilized aggregate surface course, imported aggregate&lt;/td&gt;&lt;td&gt;km&lt;/td&gt;&lt;td&gt;STABILIZED AGGREGATE SURFACE COURSE, IMPORTED AGGREGATE&lt;/td&gt;&lt;td&gt;MILE&lt;/td&gt;&lt;td&gt;3&lt;/td&gt;&lt;td&gt;3&lt;/td&gt;&lt;td&gt;NM&lt;/td&gt;&lt;td&gt; &lt;/td&gt;&lt;td&gt;&lt;/td&gt;&lt;/tr&gt;</v>
      </c>
    </row>
    <row r="807" spans="1:1" x14ac:dyDescent="0.2">
      <c r="A807" s="94" t="str">
        <v xml:space="preserve">  &lt;tr&gt;&lt;td&gt;31101-2000&lt;/td&gt;&lt;td&gt;Stabilized aggregate surface course, in-place aggregate&lt;/td&gt;&lt;td&gt;km&lt;/td&gt;&lt;td&gt;STABILIZED AGGREGATE SURFACE COURSE, IN-PLACE AGGREGATE&lt;/td&gt;&lt;td&gt;MILE&lt;/td&gt;&lt;td&gt;3&lt;/td&gt;&lt;td&gt;3&lt;/td&gt;&lt;td&gt;N&lt;/td&gt;&lt;td&gt; &lt;/td&gt;&lt;td&gt;&lt;/td&gt;&lt;/tr&gt;</v>
      </c>
    </row>
    <row r="808" spans="1:1" x14ac:dyDescent="0.2">
      <c r="A808" s="94" t="str">
        <v xml:space="preserve">  &lt;tr&gt;&lt;td&gt;31101-3000&lt;/td&gt;&lt;td&gt;Stabilized aggregate surface course, calcium chloride, imported aggregate&lt;/td&gt;&lt;td&gt;km&lt;/td&gt;&lt;td&gt;STABILIZED AGGREGATE SURFACE COURSE, CALCIUM CHLORIDE, IMPORTED AGGREGATE&lt;/td&gt;&lt;td&gt;MILE&lt;/td&gt;&lt;td&gt;3&lt;/td&gt;&lt;td&gt;3&lt;/td&gt;&lt;td&gt;NM&lt;/td&gt;&lt;td&gt; &lt;/td&gt;&lt;td&gt;&lt;/td&gt;&lt;/tr&gt;</v>
      </c>
    </row>
    <row r="809" spans="1:1" x14ac:dyDescent="0.2">
      <c r="A809" s="94" t="str">
        <v xml:space="preserve">  &lt;tr&gt;&lt;td&gt;31101-4000&lt;/td&gt;&lt;td&gt;Stabilized aggregate surface course, calcium chloride, in-place aggregate&lt;/td&gt;&lt;td&gt;km&lt;/td&gt;&lt;td&gt;STABILIZED AGGREGATE SURFACE COURSE, CALCIUM CHLORIDE, IN-PLACE AGGREGATE&lt;/td&gt;&lt;td&gt;MILE&lt;/td&gt;&lt;td&gt;3&lt;/td&gt;&lt;td&gt;3&lt;/td&gt;&lt;td&gt;N&lt;/td&gt;&lt;td&gt; &lt;/td&gt;&lt;td&gt;&lt;/td&gt;&lt;/tr&gt;</v>
      </c>
    </row>
    <row r="810" spans="1:1" x14ac:dyDescent="0.2">
      <c r="A810" s="94" t="str">
        <v xml:space="preserve">  &lt;tr&gt;&lt;td&gt;31102-1000&lt;/td&gt;&lt;td&gt;Stabilized aggregate surface course, imported aggregate&lt;/td&gt;&lt;td&gt;m2&lt;/td&gt;&lt;td&gt;STABILIZED AGGREGATE SURFACE COURSE, IMPORTED AGGREGATE&lt;/td&gt;&lt;td&gt;SQYD&lt;/td&gt;&lt;td&gt;0&lt;/td&gt;&lt;td&gt;3&lt;/td&gt;&lt;td&gt;NM&lt;/td&gt;&lt;td&gt; &lt;/td&gt;&lt;td&gt;&lt;/td&gt;&lt;/tr&gt;</v>
      </c>
    </row>
    <row r="811" spans="1:1" x14ac:dyDescent="0.2">
      <c r="A811" s="94" t="str">
        <v xml:space="preserve">  &lt;tr&gt;&lt;td&gt;31102-2000&lt;/td&gt;&lt;td&gt;Stabilized aggregate surface course, in-place aggregate&lt;/td&gt;&lt;td&gt;m2&lt;/td&gt;&lt;td&gt;STABILIZED AGGREGATE SURFACE COURSE, IN-PLACE AGGREGATE&lt;/td&gt;&lt;td&gt;SQYD&lt;/td&gt;&lt;td&gt;0&lt;/td&gt;&lt;td&gt;3&lt;/td&gt;&lt;td&gt;N&lt;/td&gt;&lt;td&gt; &lt;/td&gt;&lt;td&gt;&lt;/td&gt;&lt;/tr&gt;</v>
      </c>
    </row>
    <row r="812" spans="1:1" x14ac:dyDescent="0.2">
      <c r="A812" s="94" t="str">
        <v xml:space="preserve">  &lt;tr&gt;&lt;td&gt;31102-3000&lt;/td&gt;&lt;td&gt;Stabilized aggregate surface course, calcium chloride, imported aggregate&lt;/td&gt;&lt;td&gt;m2&lt;/td&gt;&lt;td&gt;STABILIZED AGGREGATE SURFACE COURSE, CALCIUM CHLORIDE, IMPORTED AGGREGATE&lt;/td&gt;&lt;td&gt;SQYD&lt;/td&gt;&lt;td&gt;0&lt;/td&gt;&lt;td&gt;3&lt;/td&gt;&lt;td&gt;NM&lt;/td&gt;&lt;td&gt; &lt;/td&gt;&lt;td&gt;&lt;/td&gt;&lt;/tr&gt;</v>
      </c>
    </row>
    <row r="813" spans="1:1" x14ac:dyDescent="0.2">
      <c r="A813" s="94" t="str">
        <v xml:space="preserve">  &lt;tr&gt;&lt;td&gt;31102-4000&lt;/td&gt;&lt;td&gt;Stabilized aggregate surface course, calcium chloride, in-place aggregate&lt;/td&gt;&lt;td&gt;m2&lt;/td&gt;&lt;td&gt;STABILIZED AGGREGATE SURFACE COURSE, CALCIUM CHLORIDE, IN-PLACE AGGREGATE&lt;/td&gt;&lt;td&gt;SQYD&lt;/td&gt;&lt;td&gt;0&lt;/td&gt;&lt;td&gt;3&lt;/td&gt;&lt;td&gt;N&lt;/td&gt;&lt;td&gt; &lt;/td&gt;&lt;td&gt;&lt;/td&gt;&lt;/tr&gt;</v>
      </c>
    </row>
    <row r="814" spans="1:1" x14ac:dyDescent="0.2">
      <c r="A814" s="94" t="str">
        <v xml:space="preserve">  &lt;tr&gt;&lt;td&gt;31103-1000&lt;/td&gt;&lt;td&gt;Stabilized aggregate surface course, imported aggregate&lt;/td&gt;&lt;td&gt;t&lt;/td&gt;&lt;td&gt;STABILIZED AGGREGATE SURFACE COURSE, IMPORTED AGGREGATE&lt;/td&gt;&lt;td&gt;TON&lt;/td&gt;&lt;td&gt;0&lt;/td&gt;&lt;td&gt;3&lt;/td&gt;&lt;td&gt;NM&lt;/td&gt;&lt;td&gt; &lt;/td&gt;&lt;td&gt;&lt;/td&gt;&lt;/tr&gt;</v>
      </c>
    </row>
    <row r="815" spans="1:1" x14ac:dyDescent="0.2">
      <c r="A815" s="94" t="str">
        <v xml:space="preserve">  &lt;tr&gt;&lt;td&gt;31103-2000&lt;/td&gt;&lt;td&gt;Stabilized aggregate surface course, in-place aggregate&lt;/td&gt;&lt;td&gt;t&lt;/td&gt;&lt;td&gt;STABILIZED AGGREGATE SURFACE COURSE, IN-PLACE AGGREGATE&lt;/td&gt;&lt;td&gt;TON&lt;/td&gt;&lt;td&gt;0&lt;/td&gt;&lt;td&gt;3&lt;/td&gt;&lt;td&gt;N&lt;/td&gt;&lt;td&gt; &lt;/td&gt;&lt;td&gt;&lt;/td&gt;&lt;/tr&gt;</v>
      </c>
    </row>
    <row r="816" spans="1:1" x14ac:dyDescent="0.2">
      <c r="A816" s="94" t="str">
        <v xml:space="preserve">  &lt;tr&gt;&lt;td&gt;31103-3000&lt;/td&gt;&lt;td&gt;Stabilized aggregate surface course, calcium chloride, imported aggregate&lt;/td&gt;&lt;td&gt;t&lt;/td&gt;&lt;td&gt;STABILIZED AGGREGATE SURFACE COURSE, CALCIUM CHLORIDE, IMPORTED AGGREGATE&lt;/td&gt;&lt;td&gt;TON&lt;/td&gt;&lt;td&gt;0&lt;/td&gt;&lt;td&gt;3&lt;/td&gt;&lt;td&gt;NM&lt;/td&gt;&lt;td&gt; &lt;/td&gt;&lt;td&gt;&lt;/td&gt;&lt;/tr&gt;</v>
      </c>
    </row>
    <row r="817" spans="1:1" x14ac:dyDescent="0.2">
      <c r="A817" s="94" t="str">
        <v xml:space="preserve">  &lt;tr&gt;&lt;td&gt;31103-4000&lt;/td&gt;&lt;td&gt;Stabilized aggregate surface course, calcium chloride, in-place aggregate&lt;/td&gt;&lt;td&gt;t&lt;/td&gt;&lt;td&gt;STABILIZED AGGREGATE SURFACE COURSE, CALCIUM CHLORIDE, IN-PLACE AGGREGATE&lt;/td&gt;&lt;td&gt;TON&lt;/td&gt;&lt;td&gt;0&lt;/td&gt;&lt;td&gt;3&lt;/td&gt;&lt;td&gt;N&lt;/td&gt;&lt;td&gt; &lt;/td&gt;&lt;td&gt;&lt;/td&gt;&lt;/tr&gt;</v>
      </c>
    </row>
    <row r="818" spans="1:1" x14ac:dyDescent="0.2">
      <c r="A818" s="94" t="str">
        <v xml:space="preserve">  &lt;tr&gt;&lt;td&gt;31110-0000&lt;/td&gt;&lt;td&gt;Calcium chloride&lt;/td&gt;&lt;td&gt;t&lt;/td&gt;&lt;td&gt;CALCIUM CHLORIDE&lt;/td&gt;&lt;td&gt;TON&lt;/td&gt;&lt;td&gt;0&lt;/td&gt;&lt;td&gt;3&lt;/td&gt;&lt;td&gt;N&lt;/td&gt;&lt;td&gt; &lt;/td&gt;&lt;td&gt;&lt;/td&gt;&lt;/tr&gt;</v>
      </c>
    </row>
    <row r="819" spans="1:1" x14ac:dyDescent="0.2">
      <c r="A819" s="94" t="str">
        <v xml:space="preserve">  &lt;tr&gt;&lt;td&gt;31201-0000&lt;/td&gt;&lt;td&gt;Dust palliative application&lt;/td&gt;&lt;td&gt;km&lt;/td&gt;&lt;td&gt;DUST PALLIATIVE APPLICATION&lt;/td&gt;&lt;td&gt;MILE&lt;/td&gt;&lt;td&gt;3&lt;/td&gt;&lt;td&gt;3&lt;/td&gt;&lt;td&gt;N&lt;/td&gt;&lt;td&gt; &lt;/td&gt;&lt;td&gt;&lt;/td&gt;&lt;/tr&gt;</v>
      </c>
    </row>
    <row r="820" spans="1:1" x14ac:dyDescent="0.2">
      <c r="A820" s="94" t="str">
        <v xml:space="preserve">  &lt;tr&gt;&lt;td&gt;31202-0000&lt;/td&gt;&lt;td&gt;Dust palliative application&lt;/td&gt;&lt;td&gt;m2&lt;/td&gt;&lt;td&gt;DUST PALLIATIVE APPLICATION&lt;/td&gt;&lt;td&gt;SQYD&lt;/td&gt;&lt;td&gt;0&lt;/td&gt;&lt;td&gt;3&lt;/td&gt;&lt;td&gt;N&lt;/td&gt;&lt;td&gt; &lt;/td&gt;&lt;td&gt;&lt;/td&gt;&lt;/tr&gt;</v>
      </c>
    </row>
    <row r="821" spans="1:1" x14ac:dyDescent="0.2">
      <c r="A821" s="94" t="str">
        <v xml:space="preserve">  &lt;tr&gt;&lt;td&gt;31203-0000&lt;/td&gt;&lt;td&gt;Dust palliative application&lt;/td&gt;&lt;td&gt;l&lt;/td&gt;&lt;td&gt;DUST PALLIATIVE APPLICATION&lt;/td&gt;&lt;td&gt;GAL&lt;/td&gt;&lt;td&gt;0&lt;/td&gt;&lt;td&gt;3&lt;/td&gt;&lt;td&gt;N&lt;/td&gt;&lt;td&gt; &lt;/td&gt;&lt;td&gt;&lt;/td&gt;&lt;/tr&gt;</v>
      </c>
    </row>
    <row r="822" spans="1:1" x14ac:dyDescent="0.2">
      <c r="A822" s="94" t="str">
        <v xml:space="preserve">  &lt;tr&gt;&lt;td&gt;31210-0000&lt;/td&gt;&lt;td&gt;Emulsified asphalt&lt;/td&gt;&lt;td&gt;t&lt;/td&gt;&lt;td&gt;EMULSIFIED ASPHALT&lt;/td&gt;&lt;td&gt;TON&lt;/td&gt;&lt;td&gt;0&lt;/td&gt;&lt;td&gt;3&lt;/td&gt;&lt;td&gt;N&lt;/td&gt;&lt;td&gt; &lt;/td&gt;&lt;td&gt;&lt;/td&gt;&lt;/tr&gt;</v>
      </c>
    </row>
    <row r="823" spans="1:1" x14ac:dyDescent="0.2">
      <c r="A823" s="94" t="str">
        <v xml:space="preserve">  &lt;tr&gt;&lt;td&gt;31211-0000&lt;/td&gt;&lt;td&gt;Lignin sulfonate&lt;/td&gt;&lt;td&gt;t&lt;/td&gt;&lt;td&gt;LIGNIN SULFONATE&lt;/td&gt;&lt;td&gt;TON&lt;/td&gt;&lt;td&gt;0&lt;/td&gt;&lt;td&gt;3&lt;/td&gt;&lt;td&gt;N&lt;/td&gt;&lt;td&gt; &lt;/td&gt;&lt;td&gt;&lt;/td&gt;&lt;/tr&gt;</v>
      </c>
    </row>
    <row r="824" spans="1:1" x14ac:dyDescent="0.2">
      <c r="A824" s="94" t="str">
        <v xml:space="preserve">  &lt;tr&gt;&lt;td&gt;31212-0000&lt;/td&gt;&lt;td&gt;Calcium chloride&lt;/td&gt;&lt;td&gt;t&lt;/td&gt;&lt;td&gt;CALCIUM CHLORIDE&lt;/td&gt;&lt;td&gt;TON&lt;/td&gt;&lt;td&gt;0&lt;/td&gt;&lt;td&gt;3&lt;/td&gt;&lt;td&gt;N&lt;/td&gt;&lt;td&gt; &lt;/td&gt;&lt;td&gt;&lt;/td&gt;&lt;/tr&gt;</v>
      </c>
    </row>
    <row r="825" spans="1:1" x14ac:dyDescent="0.2">
      <c r="A825" s="94" t="str">
        <v xml:space="preserve">  &lt;tr&gt;&lt;td&gt;31213-0000&lt;/td&gt;&lt;td&gt;Magnesium chloride&lt;/td&gt;&lt;td&gt;t&lt;/td&gt;&lt;td&gt;MAGNESIUM CHLORIDE&lt;/td&gt;&lt;td&gt;TON&lt;/td&gt;&lt;td&gt;0&lt;/td&gt;&lt;td&gt;3&lt;/td&gt;&lt;td&gt;N&lt;/td&gt;&lt;td&gt; &lt;/td&gt;&lt;td&gt;&lt;/td&gt;&lt;/tr&gt;</v>
      </c>
    </row>
    <row r="826" spans="1:1" x14ac:dyDescent="0.2">
      <c r="A826" s="94" t="str">
        <v xml:space="preserve">  &lt;tr&gt;&lt;td&gt;31214-0000&lt;/td&gt;&lt;td&gt;Calcium chloride flake&lt;/td&gt;&lt;td&gt;t&lt;/td&gt;&lt;td&gt;CALCIUM CHLORIDE FLAKE&lt;/td&gt;&lt;td&gt;TON&lt;/td&gt;&lt;td&gt;0&lt;/td&gt;&lt;td&gt;3&lt;/td&gt;&lt;td&gt;N&lt;/td&gt;&lt;td&gt; &lt;/td&gt;&lt;td&gt;&lt;/td&gt;&lt;/tr&gt;</v>
      </c>
    </row>
    <row r="827" spans="1:1" x14ac:dyDescent="0.2">
      <c r="A827" s="94" t="str">
        <v xml:space="preserve">  &lt;tr&gt;&lt;td&gt;31301-0000&lt;/td&gt;&lt;td&gt;Aggregate-topsoil course&lt;/td&gt;&lt;td&gt;t&lt;/td&gt;&lt;td&gt;AGGREGATE-TOPSOIL COURSE&lt;/td&gt;&lt;td&gt;TON&lt;/td&gt;&lt;td&gt;0&lt;/td&gt;&lt;td&gt;3&lt;/td&gt;&lt;td&gt;N&lt;/td&gt;&lt;td&gt; &lt;/td&gt;&lt;td&gt;&lt;/td&gt;&lt;/tr&gt;</v>
      </c>
    </row>
    <row r="828" spans="1:1" x14ac:dyDescent="0.2">
      <c r="A828" s="94" t="str">
        <v xml:space="preserve">  &lt;tr&gt;&lt;td&gt;31302-0000&lt;/td&gt;&lt;td&gt;Aggregate-topsoil course&lt;/td&gt;&lt;td&gt;m2&lt;/td&gt;&lt;td&gt;AGGREGATE-TOPSOIL COURSE&lt;/td&gt;&lt;td&gt;SQYD&lt;/td&gt;&lt;td&gt;0&lt;/td&gt;&lt;td&gt;3&lt;/td&gt;&lt;td&gt;N&lt;/td&gt;&lt;td&gt; &lt;/td&gt;&lt;td&gt;&lt;/td&gt;&lt;/tr&gt;</v>
      </c>
    </row>
    <row r="829" spans="1:1" x14ac:dyDescent="0.2">
      <c r="A829" s="94" t="str">
        <v xml:space="preserve">  &lt;tr&gt;&lt;td&gt;31302-0100&lt;/td&gt;&lt;td&gt;Aggregate-topsoil course, 25mm depth&lt;/td&gt;&lt;td&gt;m2&lt;/td&gt;&lt;td&gt;AGGREGATE-TOPSOIL COURSE, 1-INCH DEPTH&lt;/td&gt;&lt;td&gt;SQYD&lt;/td&gt;&lt;td&gt;0&lt;/td&gt;&lt;td&gt;3&lt;/td&gt;&lt;td&gt;N&lt;/td&gt;&lt;td&gt; &lt;/td&gt;&lt;td&gt;&lt;/td&gt;&lt;/tr&gt;</v>
      </c>
    </row>
    <row r="830" spans="1:1" x14ac:dyDescent="0.2">
      <c r="A830" s="94" t="str">
        <v xml:space="preserve">  &lt;tr&gt;&lt;td&gt;31302-0150&lt;/td&gt;&lt;td&gt;Aggregate-topsoil course, 40mm depth&lt;/td&gt;&lt;td&gt;m2&lt;/td&gt;&lt;td&gt;AGGREGATE-TOPSOIL COURSE, 1 1/2-INCH DEPTH&lt;/td&gt;&lt;td&gt;SQYD&lt;/td&gt;&lt;td&gt;0&lt;/td&gt;&lt;td&gt;3&lt;/td&gt;&lt;td&gt;N&lt;/td&gt;&lt;td&gt; &lt;/td&gt;&lt;td&gt;&lt;/td&gt;&lt;/tr&gt;</v>
      </c>
    </row>
    <row r="831" spans="1:1" x14ac:dyDescent="0.2">
      <c r="A831" s="94" t="str">
        <v xml:space="preserve">  &lt;tr&gt;&lt;td&gt;31302-0200&lt;/td&gt;&lt;td&gt;Aggregate-topsoil course, 50mm depth&lt;/td&gt;&lt;td&gt;m2&lt;/td&gt;&lt;td&gt;AGGREGATE-TOPSOIL COURSE, 2-INCH DEPTH&lt;/td&gt;&lt;td&gt;SQYD&lt;/td&gt;&lt;td&gt;0&lt;/td&gt;&lt;td&gt;3&lt;/td&gt;&lt;td&gt;N&lt;/td&gt;&lt;td&gt; &lt;/td&gt;&lt;td&gt;&lt;/td&gt;&lt;/tr&gt;</v>
      </c>
    </row>
    <row r="832" spans="1:1" x14ac:dyDescent="0.2">
      <c r="A832" s="94" t="str">
        <v xml:space="preserve">  &lt;tr&gt;&lt;td&gt;31302-0250&lt;/td&gt;&lt;td&gt;Aggregate-topsoil course, 65mm depth&lt;/td&gt;&lt;td&gt;m2&lt;/td&gt;&lt;td&gt;AGGREGATE-TOPSOIL COURSE, 2 1/2-INCH DEPTH&lt;/td&gt;&lt;td&gt;SQYD&lt;/td&gt;&lt;td&gt;0&lt;/td&gt;&lt;td&gt;3&lt;/td&gt;&lt;td&gt;N&lt;/td&gt;&lt;td&gt; &lt;/td&gt;&lt;td&gt;&lt;/td&gt;&lt;/tr&gt;</v>
      </c>
    </row>
    <row r="833" spans="1:1" x14ac:dyDescent="0.2">
      <c r="A833" s="94" t="str">
        <v xml:space="preserve">  &lt;tr&gt;&lt;td&gt;31302-0300&lt;/td&gt;&lt;td&gt;Aggregate-topsoil course, 75mm depth&lt;/td&gt;&lt;td&gt;m2&lt;/td&gt;&lt;td&gt;AGGREGATE-TOPSOIL COURSE, 3-INCH DEPTH&lt;/td&gt;&lt;td&gt;SQYD&lt;/td&gt;&lt;td&gt;0&lt;/td&gt;&lt;td&gt;3&lt;/td&gt;&lt;td&gt;N&lt;/td&gt;&lt;td&gt; &lt;/td&gt;&lt;td&gt;&lt;/td&gt;&lt;/tr&gt;</v>
      </c>
    </row>
    <row r="834" spans="1:1" x14ac:dyDescent="0.2">
      <c r="A834" s="94" t="str">
        <v xml:space="preserve">  &lt;tr&gt;&lt;td&gt;31302-0350&lt;/td&gt;&lt;td&gt;Aggregate-topsoil course, 90mm depth&lt;/td&gt;&lt;td&gt;m2&lt;/td&gt;&lt;td&gt;AGGREGATE-TOPSOIL COURSE, 3 1/2-INCH DEPTH&lt;/td&gt;&lt;td&gt;SQYD&lt;/td&gt;&lt;td&gt;0&lt;/td&gt;&lt;td&gt;3&lt;/td&gt;&lt;td&gt;N&lt;/td&gt;&lt;td&gt; &lt;/td&gt;&lt;td&gt;&lt;/td&gt;&lt;/tr&gt;</v>
      </c>
    </row>
    <row r="835" spans="1:1" x14ac:dyDescent="0.2">
      <c r="A835" s="94" t="str">
        <v xml:space="preserve">  &lt;tr&gt;&lt;td&gt;31302-0400&lt;/td&gt;&lt;td&gt;Aggregate-topsoil course, 100mm depth&lt;/td&gt;&lt;td&gt;m2&lt;/td&gt;&lt;td&gt;AGGREGATE-TOPSOIL COURSE, 4-INCH DEPTH&lt;/td&gt;&lt;td&gt;SQYD&lt;/td&gt;&lt;td&gt;0&lt;/td&gt;&lt;td&gt;3&lt;/td&gt;&lt;td&gt;N&lt;/td&gt;&lt;td&gt; &lt;/td&gt;&lt;td&gt;&lt;/td&gt;&lt;/tr&gt;</v>
      </c>
    </row>
    <row r="836" spans="1:1" x14ac:dyDescent="0.2">
      <c r="A836" s="94" t="str">
        <v xml:space="preserve">  &lt;tr&gt;&lt;td&gt;31302-0450&lt;/td&gt;&lt;td&gt;Aggregate-topsoil course, 115mm depth&lt;/td&gt;&lt;td&gt;m2&lt;/td&gt;&lt;td&gt;AGGREGATE-TOPSOIL COURSE, 4 1/2-INCH DEPTH&lt;/td&gt;&lt;td&gt;SQYD&lt;/td&gt;&lt;td&gt;0&lt;/td&gt;&lt;td&gt;3&lt;/td&gt;&lt;td&gt;N&lt;/td&gt;&lt;td&gt; &lt;/td&gt;&lt;td&gt;&lt;/td&gt;&lt;/tr&gt;</v>
      </c>
    </row>
    <row r="837" spans="1:1" x14ac:dyDescent="0.2">
      <c r="A837" s="94" t="str">
        <v xml:space="preserve">  &lt;tr&gt;&lt;td&gt;31302-0500&lt;/td&gt;&lt;td&gt;Aggregate-topsoil course, 125mm depth&lt;/td&gt;&lt;td&gt;m2&lt;/td&gt;&lt;td&gt;AGGREGATE-TOPSOIL COURSE, 5-INCH DEPTH&lt;/td&gt;&lt;td&gt;SQYD&lt;/td&gt;&lt;td&gt;0&lt;/td&gt;&lt;td&gt;3&lt;/td&gt;&lt;td&gt;N&lt;/td&gt;&lt;td&gt; &lt;/td&gt;&lt;td&gt;&lt;/td&gt;&lt;/tr&gt;</v>
      </c>
    </row>
    <row r="838" spans="1:1" x14ac:dyDescent="0.2">
      <c r="A838" s="94" t="str">
        <v xml:space="preserve">  &lt;tr&gt;&lt;td&gt;31302-0600&lt;/td&gt;&lt;td&gt;Aggregate-topsoil course, 150mm depth&lt;/td&gt;&lt;td&gt;m2&lt;/td&gt;&lt;td&gt;AGGREGATE-TOPSOIL COURSE, 6-INCH DEPTH&lt;/td&gt;&lt;td&gt;SQYD&lt;/td&gt;&lt;td&gt;0&lt;/td&gt;&lt;td&gt;3&lt;/td&gt;&lt;td&gt;N&lt;/td&gt;&lt;td&gt; &lt;/td&gt;&lt;td&gt;&lt;/td&gt;&lt;/tr&gt;</v>
      </c>
    </row>
    <row r="839" spans="1:1" x14ac:dyDescent="0.2">
      <c r="A839" s="94" t="str">
        <v xml:space="preserve">  &lt;tr&gt;&lt;td&gt;31303-0000&lt;/td&gt;&lt;td&gt;Aggregate-topsoil course&lt;/td&gt;&lt;td&gt;m3&lt;/td&gt;&lt;td&gt;AGGREGATE-TOPSOIL COURSE&lt;/td&gt;&lt;td&gt;CUYD&lt;/td&gt;&lt;td&gt;0&lt;/td&gt;&lt;td&gt;3&lt;/td&gt;&lt;td&gt;N&lt;/td&gt;&lt;td&gt; &lt;/td&gt;&lt;td&gt;&lt;/td&gt;&lt;/tr&gt;</v>
      </c>
    </row>
    <row r="840" spans="1:1" x14ac:dyDescent="0.2">
      <c r="A840" s="94" t="str">
        <v xml:space="preserve">  &lt;tr&gt;&lt;td&gt;31401-0000&lt;/td&gt;&lt;td&gt;Stockpiled aggregate&lt;/td&gt;&lt;td&gt;t&lt;/td&gt;&lt;td&gt;STOCKPILED AGGREGATE&lt;/td&gt;&lt;td&gt;TON&lt;/td&gt;&lt;td&gt;0&lt;/td&gt;&lt;td&gt;3&lt;/td&gt;&lt;td&gt;N&lt;/td&gt;&lt;td&gt; &lt;/td&gt;&lt;td&gt;&lt;/td&gt;&lt;/tr&gt;</v>
      </c>
    </row>
    <row r="841" spans="1:1" x14ac:dyDescent="0.2">
      <c r="A841" s="94" t="str">
        <v xml:space="preserve">  &lt;tr&gt;&lt;td&gt;31402-0000&lt;/td&gt;&lt;td&gt;Stockpiled aggregate&lt;/td&gt;&lt;td&gt;m3&lt;/td&gt;&lt;td&gt;STOCKPILED AGGREGATE&lt;/td&gt;&lt;td&gt;CUYD&lt;/td&gt;&lt;td&gt;0&lt;/td&gt;&lt;td&gt;3&lt;/td&gt;&lt;td&gt;N&lt;/td&gt;&lt;td&gt; &lt;/td&gt;&lt;td&gt;&lt;/td&gt;&lt;/tr&gt;</v>
      </c>
    </row>
    <row r="842" spans="1:1" x14ac:dyDescent="0.2">
      <c r="A842" s="94" t="str">
        <v xml:space="preserve">  &lt;tr&gt;&lt;td&gt;31403-0000&lt;/td&gt;&lt;td&gt;Bentonite&lt;/td&gt;&lt;td&gt;t&lt;/td&gt;&lt;td&gt;BENTONITE&lt;/td&gt;&lt;td&gt;TON&lt;/td&gt;&lt;td&gt;0&lt;/td&gt;&lt;td&gt;3&lt;/td&gt;&lt;td&gt;N&lt;/td&gt;&lt;td&gt;12/3/2018&lt;/td&gt;&lt;td&gt;&lt;/td&gt;&lt;/tr&gt;</v>
      </c>
    </row>
    <row r="843" spans="1:1" x14ac:dyDescent="0.2">
      <c r="A843" s="94" t="str">
        <v xml:space="preserve">  &lt;tr&gt;&lt;td&gt;40101-0080&lt;/td&gt;&lt;td&gt;Asphalt concrete pavement, gyratory mix, 4.75mm nominal maximum size aggregate, {0.3 million ESAL&lt;/td&gt;&lt;td&gt;t&lt;/td&gt;&lt;td&gt;ASPHALT CONCRETE PAVEMENT, GYRATORY MIX, NO. 4 SIEVE NOMINAL MAXIMUM SIZE AGGREGATE, {0.3 MILLION ESAL&lt;/td&gt;&lt;td&gt;TON&lt;/td&gt;&lt;td&gt;0&lt;/td&gt;&lt;td&gt;3&lt;/td&gt;&lt;td&gt;NR&lt;/td&gt;&lt;td&gt;6/22/2015&lt;/td&gt;&lt;td&gt;&lt;/td&gt;&lt;/tr&gt;</v>
      </c>
    </row>
    <row r="844" spans="1:1" x14ac:dyDescent="0.2">
      <c r="A844" s="94" t="str">
        <v xml:space="preserve">  &lt;tr&gt;&lt;td&gt;40101-0100&lt;/td&gt;&lt;td&gt;Asphalt concrete pavement, gyratory mix, 9.5mm nominal maximum size aggregate, {0.3 million ESAL&lt;/td&gt;&lt;td&gt;t&lt;/td&gt;&lt;td&gt;ASPHALT CONCRETE PAVEMENT, GYRATORY MIX, 3/8-INCH NOMINAL MAXIMUM SIZE AGGREGATE, {0.3 MILLION ESAL&lt;/td&gt;&lt;td&gt;TON&lt;/td&gt;&lt;td&gt;0&lt;/td&gt;&lt;td&gt;3&lt;/td&gt;&lt;td&gt;NR&lt;/td&gt;&lt;td&gt; &lt;/td&gt;&lt;td&gt;&lt;/td&gt;&lt;/tr&gt;</v>
      </c>
    </row>
    <row r="845" spans="1:1" x14ac:dyDescent="0.2">
      <c r="A845" s="94" t="str">
        <v xml:space="preserve">  &lt;tr&gt;&lt;td&gt;40101-0200&lt;/td&gt;&lt;td&gt;Asphalt concrete pavement, gyratory mix, 9.5mm nominal maximum size aggregate, 0.3 to {3 million ESAL&lt;/td&gt;&lt;td&gt;t&lt;/td&gt;&lt;td&gt;ASPHALT CONCRETE PAVEMENT, GYRATORY MIX, 3/8-INCH NOMINAL MAXIMUM SIZE AGGREGATE, 0.3 TO {3 MILLION ESAL&lt;/td&gt;&lt;td&gt;TON&lt;/td&gt;&lt;td&gt;0&lt;/td&gt;&lt;td&gt;3&lt;/td&gt;&lt;td&gt;NR&lt;/td&gt;&lt;td&gt; &lt;/td&gt;&lt;td&gt;&lt;/td&gt;&lt;/tr&gt;</v>
      </c>
    </row>
    <row r="846" spans="1:1" x14ac:dyDescent="0.2">
      <c r="A846" s="94" t="str">
        <v xml:space="preserve">  &lt;tr&gt;&lt;td&gt;40101-0300&lt;/td&gt;&lt;td&gt;Asphalt concrete pavement, gyratory mix, 9.5mm nominal maximum size aggregate, 3 to {30 million ESAL&lt;/td&gt;&lt;td&gt;t&lt;/td&gt;&lt;td&gt;ASPHALT CONCRETE PAVEMENT, GYRATORY MIX, 3/8-INCH NOMINAL MAXIMUM SIZE AGGREGATE, 3 TO {30 MILLION ESAL&lt;/td&gt;&lt;td&gt;TON&lt;/td&gt;&lt;td&gt;0&lt;/td&gt;&lt;td&gt;3&lt;/td&gt;&lt;td&gt;NR&lt;/td&gt;&lt;td&gt; &lt;/td&gt;&lt;td&gt;&lt;/td&gt;&lt;/tr&gt;</v>
      </c>
    </row>
    <row r="847" spans="1:1" x14ac:dyDescent="0.2">
      <c r="A847" s="94" t="str">
        <v xml:space="preserve">  &lt;tr&gt;&lt;td&gt;40101-0500&lt;/td&gt;&lt;td&gt;Asphalt concrete pavement, gyratory mix, 12.5mm nominal maximum size aggregate, {0.3 million ESAL&lt;/td&gt;&lt;td&gt;t&lt;/td&gt;&lt;td&gt;ASPHALT CONCRETE PAVEMENT, GYRATORY MIX, 1/2-INCH NOMINAL MAXIMUM SIZE AGGREGATE, {0.3 MILLION ESAL&lt;/td&gt;&lt;td&gt;TON&lt;/td&gt;&lt;td&gt;0&lt;/td&gt;&lt;td&gt;3&lt;/td&gt;&lt;td&gt;NR&lt;/td&gt;&lt;td&gt; &lt;/td&gt;&lt;td&gt;&lt;/td&gt;&lt;/tr&gt;</v>
      </c>
    </row>
    <row r="848" spans="1:1" x14ac:dyDescent="0.2">
      <c r="A848" s="94" t="str">
        <v xml:space="preserve">  &lt;tr&gt;&lt;td&gt;40101-0600&lt;/td&gt;&lt;td&gt;Asphalt concrete pavement, gyratory mix, 12.5mm nominal maximum size aggregate, 0.3 to {3 million ESAL&lt;/td&gt;&lt;td&gt;t&lt;/td&gt;&lt;td&gt;ASPHALT CONCRETE PAVEMENT, GYRATORY MIX, 1/2-INCH NOMINAL MAXIMUM SIZE AGGREGATE, 0.3 TO {3 MILLION ESAL&lt;/td&gt;&lt;td&gt;TON&lt;/td&gt;&lt;td&gt;0&lt;/td&gt;&lt;td&gt;3&lt;/td&gt;&lt;td&gt;NR&lt;/td&gt;&lt;td&gt; &lt;/td&gt;&lt;td&gt;&lt;/td&gt;&lt;/tr&gt;</v>
      </c>
    </row>
    <row r="849" spans="1:1" x14ac:dyDescent="0.2">
      <c r="A849" s="94" t="str">
        <v xml:space="preserve">  &lt;tr&gt;&lt;td&gt;40101-0700&lt;/td&gt;&lt;td&gt;Asphalt concrete pavement, gyratory mix, 12.5mm nominal maximum size aggregate, 3 to {30 million ESAL&lt;/td&gt;&lt;td&gt;t&lt;/td&gt;&lt;td&gt;ASPHALT CONCRETE PAVEMENT, GYRATORY MIX, 1/2-INCH NOMINAL MAXIMUM SIZE AGGREGATE, 3 TO {30 MILLION ESAL&lt;/td&gt;&lt;td&gt;TON&lt;/td&gt;&lt;td&gt;0&lt;/td&gt;&lt;td&gt;3&lt;/td&gt;&lt;td&gt;NR&lt;/td&gt;&lt;td&gt; &lt;/td&gt;&lt;td&gt;&lt;/td&gt;&lt;/tr&gt;</v>
      </c>
    </row>
    <row r="850" spans="1:1" x14ac:dyDescent="0.2">
      <c r="A850" s="94" t="str">
        <v xml:space="preserve">  &lt;tr&gt;&lt;td&gt;40101-0900&lt;/td&gt;&lt;td&gt;Asphalt concrete pavement, gyratory mix, 19mm nominal maximum size aggregate, {0.3 million ESAL&lt;/td&gt;&lt;td&gt;t&lt;/td&gt;&lt;td&gt;ASPHALT CONCRETE PAVEMENT, GYRATORY MIX, 3/4-INCH NOMINAL MAXIMUM SIZE AGGREGATE, {0.3 MILLION ESAL&lt;/td&gt;&lt;td&gt;TON&lt;/td&gt;&lt;td&gt;0&lt;/td&gt;&lt;td&gt;3&lt;/td&gt;&lt;td&gt;NR&lt;/td&gt;&lt;td&gt; &lt;/td&gt;&lt;td&gt;&lt;/td&gt;&lt;/tr&gt;</v>
      </c>
    </row>
    <row r="851" spans="1:1" x14ac:dyDescent="0.2">
      <c r="A851" s="94" t="str">
        <v xml:space="preserve">  &lt;tr&gt;&lt;td&gt;40101-1000&lt;/td&gt;&lt;td&gt;Asphalt concrete pavement, gyratory mix, 19mm nominal maximum size aggregate, 0.3 to {3 million ESAL&lt;/td&gt;&lt;td&gt;t&lt;/td&gt;&lt;td&gt;ASPHALT CONCRETE PAVEMENT, GYRATORY MIX, 3/4-INCH NOMINAL MAXIMUM SIZE AGGREGATE, 0.3 TO {3 MILLION ESAL&lt;/td&gt;&lt;td&gt;TON&lt;/td&gt;&lt;td&gt;0&lt;/td&gt;&lt;td&gt;3&lt;/td&gt;&lt;td&gt;NR&lt;/td&gt;&lt;td&gt; &lt;/td&gt;&lt;td&gt;&lt;/td&gt;&lt;/tr&gt;</v>
      </c>
    </row>
    <row r="852" spans="1:1" x14ac:dyDescent="0.2">
      <c r="A852" s="94" t="str">
        <v xml:space="preserve">  &lt;tr&gt;&lt;td&gt;40101-1100&lt;/td&gt;&lt;td&gt;Asphalt concrete pavement, gyratory mix, 19mm nominal maximum size aggregate, 3 to {30 million ESAL&lt;/td&gt;&lt;td&gt;t&lt;/td&gt;&lt;td&gt;ASPHALT CONCRETE PAVEMENT, GYRATORY MIX, 3/4-INCH NOMINAL MAXIMUM SIZE AGGREGATE, 3 TO {30 MILLION ESAL&lt;/td&gt;&lt;td&gt;TON&lt;/td&gt;&lt;td&gt;0&lt;/td&gt;&lt;td&gt;3&lt;/td&gt;&lt;td&gt;NR&lt;/td&gt;&lt;td&gt; &lt;/td&gt;&lt;td&gt;&lt;/td&gt;&lt;/tr&gt;</v>
      </c>
    </row>
    <row r="853" spans="1:1" x14ac:dyDescent="0.2">
      <c r="A853" s="94" t="str">
        <v xml:space="preserve">  &lt;tr&gt;&lt;td&gt;40101-1300&lt;/td&gt;&lt;td&gt;Asphalt concrete pavement, gyratory mix, 25mm nominal maximum size aggregate, {0.3 million ESAL&lt;/td&gt;&lt;td&gt;t&lt;/td&gt;&lt;td&gt;ASPHALT CONCRETE PAVEMENT, GYRATORY MIX, 1-INCH NOMINAL MAXIMUM SIZE AGGREGATE, {0.3 MILLION ESAL&lt;/td&gt;&lt;td&gt;TON&lt;/td&gt;&lt;td&gt;0&lt;/td&gt;&lt;td&gt;3&lt;/td&gt;&lt;td&gt;NR&lt;/td&gt;&lt;td&gt; &lt;/td&gt;&lt;td&gt;&lt;/td&gt;&lt;/tr&gt;</v>
      </c>
    </row>
    <row r="854" spans="1:1" x14ac:dyDescent="0.2">
      <c r="A854" s="94" t="str">
        <v xml:space="preserve">  &lt;tr&gt;&lt;td&gt;40101-1400&lt;/td&gt;&lt;td&gt;Asphalt concrete pavement, gyratory mix, 25mm nominal maximum size aggregate, 0.3 to {3 million ESAL&lt;/td&gt;&lt;td&gt;t&lt;/td&gt;&lt;td&gt;ASPHALT CONCRETE PAVEMENT, GYRATORY MIX, 1-INCH NOMINAL MAXIMUM SIZE AGGREGATE, 0.3 TO {3 MILLION ESAL&lt;/td&gt;&lt;td&gt;TON&lt;/td&gt;&lt;td&gt;0&lt;/td&gt;&lt;td&gt;3&lt;/td&gt;&lt;td&gt;NR&lt;/td&gt;&lt;td&gt; &lt;/td&gt;&lt;td&gt;&lt;/td&gt;&lt;/tr&gt;</v>
      </c>
    </row>
    <row r="855" spans="1:1" x14ac:dyDescent="0.2">
      <c r="A855" s="94" t="str">
        <v xml:space="preserve">  &lt;tr&gt;&lt;td&gt;40101-1500&lt;/td&gt;&lt;td&gt;Asphalt concrete pavement, gyratory mix, 25mm nominal maximum size aggregate, 3 to {30 million ESAL&lt;/td&gt;&lt;td&gt;t&lt;/td&gt;&lt;td&gt;ASPHALT CONCRETE PAVEMENT, GYRATORY MIX, 1-INCH NOMINAL MAXIMUM SIZE AGGREGATE, 3 TO {30 MILLION ESAL&lt;/td&gt;&lt;td&gt;TON&lt;/td&gt;&lt;td&gt;0&lt;/td&gt;&lt;td&gt;3&lt;/td&gt;&lt;td&gt;NR&lt;/td&gt;&lt;td&gt; &lt;/td&gt;&lt;td&gt;&lt;/td&gt;&lt;/tr&gt;</v>
      </c>
    </row>
    <row r="856" spans="1:1" x14ac:dyDescent="0.2">
      <c r="A856" s="94" t="str">
        <v xml:space="preserve">  &lt;tr&gt;&lt;td&gt;40101-5500&lt;/td&gt;&lt;td&gt;Asphalt concrete pavement, gyratory mix, 12.5mm or 19mm nominal maximum size aggregate, {0.3 million ESAL&lt;/td&gt;&lt;td&gt;t&lt;/td&gt;&lt;td&gt;ASPHALT CONCRETE PAVEMENT, GYRATORY MIX, 1/2-INCH OR 3/4-INCH NOMINAL MAXIMUM SIZE AGGREGATE, {0.3 MILLION ESAL&lt;/td&gt;&lt;td&gt;TON&lt;/td&gt;&lt;td&gt;0&lt;/td&gt;&lt;td&gt;3&lt;/td&gt;&lt;td&gt;NR&lt;/td&gt;&lt;td&gt; &lt;/td&gt;&lt;td&gt;&lt;/td&gt;&lt;/tr&gt;</v>
      </c>
    </row>
    <row r="857" spans="1:1" x14ac:dyDescent="0.2">
      <c r="A857" s="94" t="str">
        <v xml:space="preserve">  &lt;tr&gt;&lt;td&gt;40101-5600&lt;/td&gt;&lt;td&gt;Asphalt concrete pavement, gyratory mix, 12.5mm or 19mm nominal maximum size aggregate, 0.3 to {3 million ESAL&lt;/td&gt;&lt;td&gt;t&lt;/td&gt;&lt;td&gt;ASPHALT CONCRETE PAVEMENT, GYRATORY MIX, 1/2-INCH OR 3/4-INCH NOMINAL MAXIMUM SIZE AGGREGATE, 0.3 TO {3 MILLION ESAL&lt;/td&gt;&lt;td&gt;TON&lt;/td&gt;&lt;td&gt;0&lt;/td&gt;&lt;td&gt;3&lt;/td&gt;&lt;td&gt;NR&lt;/td&gt;&lt;td&gt; &lt;/td&gt;&lt;td&gt;&lt;/td&gt;&lt;/tr&gt;</v>
      </c>
    </row>
    <row r="858" spans="1:1" x14ac:dyDescent="0.2">
      <c r="A858" s="94" t="str">
        <v xml:space="preserve">  &lt;tr&gt;&lt;td&gt;40101-5700&lt;/td&gt;&lt;td&gt;Asphalt concrete pavement, gyratory mix, 12.5mm or 19mm nominal maximum size aggregate, 3 to {30 million ESAL&lt;/td&gt;&lt;td&gt;t&lt;/td&gt;&lt;td&gt;ASPHALT CONCRETE PAVEMENT, GYRATORY MIX, 1/2-INCH OR 3/4-INCH NOMINAL MAXIMUM SIZE AGGREGATE, 3 TO {30 MILLION ESAL&lt;/td&gt;&lt;td&gt;TON&lt;/td&gt;&lt;td&gt;0&lt;/td&gt;&lt;td&gt;3&lt;/td&gt;&lt;td&gt;NR&lt;/td&gt;&lt;td&gt; &lt;/td&gt;&lt;td&gt;&lt;/td&gt;&lt;/tr&gt;</v>
      </c>
    </row>
    <row r="859" spans="1:1" x14ac:dyDescent="0.2">
      <c r="A859" s="94" t="str">
        <v xml:space="preserve">  &lt;tr&gt;&lt;td&gt;40102-0100&lt;/td&gt;&lt;td&gt;Asphalt concrete pavement, gyratory mix, 9.5mm nominal maximum size aggregate, wedge and leveling course&lt;/td&gt;&lt;td&gt;t&lt;/td&gt;&lt;td&gt;ASPHALT CONCRETE PAVEMENT, GYRATORY MIX, 3/8-INCH NOMINAL MAXIMUM SIZE AGGREGATE, WEDGE AND LEVELING COURSE&lt;/td&gt;&lt;td&gt;TON&lt;/td&gt;&lt;td&gt;0&lt;/td&gt;&lt;td&gt;3&lt;/td&gt;&lt;td&gt;N&lt;/td&gt;&lt;td&gt; &lt;/td&gt;&lt;td&gt;&lt;/td&gt;&lt;/tr&gt;</v>
      </c>
    </row>
    <row r="860" spans="1:1" x14ac:dyDescent="0.2">
      <c r="A860" s="94" t="str">
        <v xml:space="preserve">  &lt;tr&gt;&lt;td&gt;40102-0500&lt;/td&gt;&lt;td&gt;Asphalt concrete pavement, gyratory mix, 12.5mm nominal maximum size aggregate, wedge and leveling course&lt;/td&gt;&lt;td&gt;t&lt;/td&gt;&lt;td&gt;ASPHALT CONCRETE PAVEMENT, GYRATORY MIX, 1/2-INCH NOMINAL MAXIMUM SIZE AGGREGATE, WEDGE AND LEVELING COURSE&lt;/td&gt;&lt;td&gt;TON&lt;/td&gt;&lt;td&gt;0&lt;/td&gt;&lt;td&gt;3&lt;/td&gt;&lt;td&gt;N&lt;/td&gt;&lt;td&gt; &lt;/td&gt;&lt;td&gt;&lt;/td&gt;&lt;/tr&gt;</v>
      </c>
    </row>
    <row r="861" spans="1:1" x14ac:dyDescent="0.2">
      <c r="A861" s="94" t="str">
        <v xml:space="preserve">  &lt;tr&gt;&lt;td&gt;40102-0900&lt;/td&gt;&lt;td&gt;Asphalt concrete pavement, gyratory mix, 19mm nominal maximum size aggregate, wedge and leveling course&lt;/td&gt;&lt;td&gt;t&lt;/td&gt;&lt;td&gt;ASPHALT CONCRETE PAVEMENT, GYRATORY MIX, 3/4-INCH NOMINAL MAXIMUM SIZE AGGREGATE, WEDGE AND LEVELING COURSE&lt;/td&gt;&lt;td&gt;TON&lt;/td&gt;&lt;td&gt;0&lt;/td&gt;&lt;td&gt;3&lt;/td&gt;&lt;td&gt;N&lt;/td&gt;&lt;td&gt; &lt;/td&gt;&lt;td&gt;&lt;/td&gt;&lt;/tr&gt;</v>
      </c>
    </row>
    <row r="862" spans="1:1" x14ac:dyDescent="0.2">
      <c r="A862" s="94" t="str">
        <v xml:space="preserve">  &lt;tr&gt;&lt;td&gt;40102-1300&lt;/td&gt;&lt;td&gt;Asphalt concrete pavement, gyratory mix, 25mm nominal maximum size aggregate, wedge and leveling course&lt;/td&gt;&lt;td&gt;t&lt;/td&gt;&lt;td&gt;ASPHALT CONCRETE PAVEMENT, GYRATORY MIX, 1-INCH NOMINAL MAXIMUM SIZE AGGREGATE, WEDGE AND LEVELING COURSE&lt;/td&gt;&lt;td&gt;TON&lt;/td&gt;&lt;td&gt;0&lt;/td&gt;&lt;td&gt;3&lt;/td&gt;&lt;td&gt;N&lt;/td&gt;&lt;td&gt; &lt;/td&gt;&lt;td&gt;&lt;/td&gt;&lt;/tr&gt;</v>
      </c>
    </row>
    <row r="863" spans="1:1" x14ac:dyDescent="0.2">
      <c r="A863" s="94" t="str">
        <v xml:space="preserve">  &lt;tr&gt;&lt;td&gt;40102-5500&lt;/td&gt;&lt;td&gt;Asphalt concrete pavement, gyratory mix, 12.5mm or 19mm nominal maximum size aggregate, wedge and leveling course&lt;/td&gt;&lt;td&gt;t&lt;/td&gt;&lt;td&gt;ASPHALT CONCRETE PAVEMENT, GYRATORY MIX, 1/2-INCH OR 3/4-INCH NOMINAL MAXIMUM SIZE AGGREGATE, WEDGE AND LEVELING COURSE&lt;/td&gt;&lt;td&gt;TON&lt;/td&gt;&lt;td&gt;0&lt;/td&gt;&lt;td&gt;3&lt;/td&gt;&lt;td&gt;N&lt;/td&gt;&lt;td&gt; &lt;/td&gt;&lt;td&gt;&lt;/td&gt;&lt;/tr&gt;</v>
      </c>
    </row>
    <row r="864" spans="1:1" x14ac:dyDescent="0.2">
      <c r="A864" s="94" t="str">
        <v xml:space="preserve">  &lt;tr&gt;&lt;td&gt;40105-1000&lt;/td&gt;&lt;td&gt;Antistrip additive, type 1&lt;/td&gt;&lt;td&gt;t&lt;/td&gt;&lt;td&gt;ANTISTRIP ADDITIVE, TYPE 1&lt;/td&gt;&lt;td&gt;TON&lt;/td&gt;&lt;td&gt;0&lt;/td&gt;&lt;td&gt;3&lt;/td&gt;&lt;td&gt;N&lt;/td&gt;&lt;td&gt; &lt;/td&gt;&lt;td&gt;&lt;/td&gt;&lt;/tr&gt;</v>
      </c>
    </row>
    <row r="865" spans="1:1" x14ac:dyDescent="0.2">
      <c r="A865" s="94" t="str">
        <v xml:space="preserve">  &lt;tr&gt;&lt;td&gt;40105-2000&lt;/td&gt;&lt;td&gt;Antistrip additive, type 2&lt;/td&gt;&lt;td&gt;t&lt;/td&gt;&lt;td&gt;ANTISTRIP ADDITIVE, TYPE 2&lt;/td&gt;&lt;td&gt;TON&lt;/td&gt;&lt;td&gt;0&lt;/td&gt;&lt;td&gt;3&lt;/td&gt;&lt;td&gt;N&lt;/td&gt;&lt;td&gt; &lt;/td&gt;&lt;td&gt;&lt;/td&gt;&lt;/tr&gt;</v>
      </c>
    </row>
    <row r="866" spans="1:1" x14ac:dyDescent="0.2">
      <c r="A866" s="94" t="str">
        <v xml:space="preserve">  &lt;tr&gt;&lt;td&gt;40105-3000&lt;/td&gt;&lt;td&gt;Antistrip additive, type 3&lt;/td&gt;&lt;td&gt;t&lt;/td&gt;&lt;td&gt;ANTISTRIP ADDITIVE, TYPE 3&lt;/td&gt;&lt;td&gt;TON&lt;/td&gt;&lt;td&gt;0&lt;/td&gt;&lt;td&gt;3&lt;/td&gt;&lt;td&gt;N&lt;/td&gt;&lt;td&gt; &lt;/td&gt;&lt;td&gt;&lt;/td&gt;&lt;/tr&gt;</v>
      </c>
    </row>
    <row r="867" spans="1:1" x14ac:dyDescent="0.2">
      <c r="A867" s="94" t="str">
        <v xml:space="preserve">  &lt;tr&gt;&lt;td&gt;40106-0000&lt;/td&gt;&lt;td&gt;Mineral filler&lt;/td&gt;&lt;td&gt;t&lt;/td&gt;&lt;td&gt;MINERAL FILLER&lt;/td&gt;&lt;td&gt;TON&lt;/td&gt;&lt;td&gt;0&lt;/td&gt;&lt;td&gt;3&lt;/td&gt;&lt;td&gt;N&lt;/td&gt;&lt;td&gt; &lt;/td&gt;&lt;td&gt;&lt;/td&gt;&lt;/tr&gt;</v>
      </c>
    </row>
    <row r="868" spans="1:1" x14ac:dyDescent="0.2">
      <c r="A868" s="94" t="str">
        <v xml:space="preserve">  &lt;tr&gt;&lt;td&gt;40199-0002&lt;/td&gt;&lt;td&gt;Incentive, roughness&lt;/td&gt;&lt;td&gt;LPSM&lt;/td&gt;&lt;td&gt;INCENTIVE, ROUGHNESS&lt;/td&gt;&lt;td&gt;LPSM&lt;/td&gt;&lt;td&gt;0&lt;/td&gt;&lt;td&gt;3&lt;/td&gt;&lt;td&gt;DI&lt;/td&gt;&lt;td&gt; &lt;/td&gt;&lt;td&gt;EEBACS only&lt;/td&gt;&lt;/tr&gt;</v>
      </c>
    </row>
    <row r="869" spans="1:1" x14ac:dyDescent="0.2">
      <c r="A869" s="94" t="str">
        <v xml:space="preserve">  &lt;tr&gt;&lt;td&gt;40201-0100&lt;/td&gt;&lt;td&gt;Asphalt concrete pavement, marshall mix, class A&lt;/td&gt;&lt;td&gt;t&lt;/td&gt;&lt;td&gt;ASPHALT CONCRETE PAVEMENT, MARSHALL MIX, CLASS A&lt;/td&gt;&lt;td&gt;TON&lt;/td&gt;&lt;td&gt;0&lt;/td&gt;&lt;td&gt;3&lt;/td&gt;&lt;td&gt;NR&lt;/td&gt;&lt;td&gt; &lt;/td&gt;&lt;td&gt;&lt;/td&gt;&lt;/tr&gt;</v>
      </c>
    </row>
    <row r="870" spans="1:1" x14ac:dyDescent="0.2">
      <c r="A870" s="94" t="str">
        <v xml:space="preserve">  &lt;tr&gt;&lt;td&gt;40201-0200&lt;/td&gt;&lt;td&gt;Asphalt concrete pavement, marshall mix, class B&lt;/td&gt;&lt;td&gt;t&lt;/td&gt;&lt;td&gt;ASPHALT CONCRETE PAVEMENT, MARSHALL MIX, CLASS B&lt;/td&gt;&lt;td&gt;TON&lt;/td&gt;&lt;td&gt;0&lt;/td&gt;&lt;td&gt;3&lt;/td&gt;&lt;td&gt;NR&lt;/td&gt;&lt;td&gt; &lt;/td&gt;&lt;td&gt;&lt;/td&gt;&lt;/tr&gt;</v>
      </c>
    </row>
    <row r="871" spans="1:1" x14ac:dyDescent="0.2">
      <c r="A871" s="94" t="str">
        <v xml:space="preserve">  &lt;tr&gt;&lt;td&gt;40201-0300&lt;/td&gt;&lt;td&gt;Asphalt concrete pavement, marshall mix, class C&lt;/td&gt;&lt;td&gt;t&lt;/td&gt;&lt;td&gt;ASPHALT CONCRETE PAVEMENT, MARSHALL MIX, CLASS C&lt;/td&gt;&lt;td&gt;TON&lt;/td&gt;&lt;td&gt;0&lt;/td&gt;&lt;td&gt;3&lt;/td&gt;&lt;td&gt;NR&lt;/td&gt;&lt;td&gt; &lt;/td&gt;&lt;td&gt;&lt;/td&gt;&lt;/tr&gt;</v>
      </c>
    </row>
    <row r="872" spans="1:1" x14ac:dyDescent="0.2">
      <c r="A872" s="94" t="str">
        <v xml:space="preserve">  &lt;tr&gt;&lt;td&gt;40201-2500&lt;/td&gt;&lt;td&gt;Asphalt concrete pavement, hveem mix, class A&lt;/td&gt;&lt;td&gt;t&lt;/td&gt;&lt;td&gt;ASPHALT CONCRETE PAVEMENT, HVEEM MIX, CLASS A&lt;/td&gt;&lt;td&gt;TON&lt;/td&gt;&lt;td&gt;0&lt;/td&gt;&lt;td&gt;3&lt;/td&gt;&lt;td&gt;NR&lt;/td&gt;&lt;td&gt; &lt;/td&gt;&lt;td&gt;&lt;/td&gt;&lt;/tr&gt;</v>
      </c>
    </row>
    <row r="873" spans="1:1" x14ac:dyDescent="0.2">
      <c r="A873" s="94" t="str">
        <v xml:space="preserve">  &lt;tr&gt;&lt;td&gt;40201-2600&lt;/td&gt;&lt;td&gt;Asphalt concrete pavement, hveem mix, class B&lt;/td&gt;&lt;td&gt;t&lt;/td&gt;&lt;td&gt;ASPHALT CONCRETE PAVEMENT, HVEEM MIX, CLASS B&lt;/td&gt;&lt;td&gt;TON&lt;/td&gt;&lt;td&gt;0&lt;/td&gt;&lt;td&gt;3&lt;/td&gt;&lt;td&gt;NR&lt;/td&gt;&lt;td&gt; &lt;/td&gt;&lt;td&gt;&lt;/td&gt;&lt;/tr&gt;</v>
      </c>
    </row>
    <row r="874" spans="1:1" x14ac:dyDescent="0.2">
      <c r="A874" s="94" t="str">
        <v xml:space="preserve">  &lt;tr&gt;&lt;td&gt;40201-2700&lt;/td&gt;&lt;td&gt;Asphalt concrete pavement, hveem mix, class C&lt;/td&gt;&lt;td&gt;t&lt;/td&gt;&lt;td&gt;ASPHALT CONCRETE PAVEMENT, HVEEM MIX, CLASS C&lt;/td&gt;&lt;td&gt;TON&lt;/td&gt;&lt;td&gt;0&lt;/td&gt;&lt;td&gt;3&lt;/td&gt;&lt;td&gt;NR&lt;/td&gt;&lt;td&gt; &lt;/td&gt;&lt;td&gt;&lt;/td&gt;&lt;/tr&gt;</v>
      </c>
    </row>
    <row r="875" spans="1:1" x14ac:dyDescent="0.2">
      <c r="A875" s="94" t="str">
        <v xml:space="preserve">  &lt;tr&gt;&lt;td&gt;40202-0100&lt;/td&gt;&lt;td&gt;Asphalt concrete pavement, marshall mix, wedge and leveling course&lt;/td&gt;&lt;td&gt;t&lt;/td&gt;&lt;td&gt;ASPHALT CONCRETE PAVEMENT, MARSHALL MIX, WEDGE AND LEVELING COURSE&lt;/td&gt;&lt;td&gt;TON&lt;/td&gt;&lt;td&gt;0&lt;/td&gt;&lt;td&gt;3&lt;/td&gt;&lt;td&gt;N&lt;/td&gt;&lt;td&gt; &lt;/td&gt;&lt;td&gt;&lt;/td&gt;&lt;/tr&gt;</v>
      </c>
    </row>
    <row r="876" spans="1:1" x14ac:dyDescent="0.2">
      <c r="A876" s="94" t="str">
        <v xml:space="preserve">  &lt;tr&gt;&lt;td&gt;40202-2500&lt;/td&gt;&lt;td&gt;Asphalt concrete pavement, hveem mix, wedge and leveling course&lt;/td&gt;&lt;td&gt;t&lt;/td&gt;&lt;td&gt;ASPHALT CONCRETE PAVEMENT, HVEEM MIX, WEDGE AND LEVELING COURSE&lt;/td&gt;&lt;td&gt;TON&lt;/td&gt;&lt;td&gt;0&lt;/td&gt;&lt;td&gt;3&lt;/td&gt;&lt;td&gt;N&lt;/td&gt;&lt;td&gt; &lt;/td&gt;&lt;td&gt;&lt;/td&gt;&lt;/tr&gt;</v>
      </c>
    </row>
    <row r="877" spans="1:1" x14ac:dyDescent="0.2">
      <c r="A877" s="94" t="str">
        <v xml:space="preserve">  &lt;tr&gt;&lt;td&gt;40205-1000&lt;/td&gt;&lt;td&gt;Antistrip additive, type 1&lt;/td&gt;&lt;td&gt;t&lt;/td&gt;&lt;td&gt;ANTISTRIP ADDITIVE, TYPE 1&lt;/td&gt;&lt;td&gt;TON&lt;/td&gt;&lt;td&gt;0&lt;/td&gt;&lt;td&gt;3&lt;/td&gt;&lt;td&gt;N&lt;/td&gt;&lt;td&gt; &lt;/td&gt;&lt;td&gt;&lt;/td&gt;&lt;/tr&gt;</v>
      </c>
    </row>
    <row r="878" spans="1:1" x14ac:dyDescent="0.2">
      <c r="A878" s="94" t="str">
        <v xml:space="preserve">  &lt;tr&gt;&lt;td&gt;40205-2000&lt;/td&gt;&lt;td&gt;Antistrip additive, type 2&lt;/td&gt;&lt;td&gt;t&lt;/td&gt;&lt;td&gt;ANTISTRIP ADDITIVE, TYPE 2&lt;/td&gt;&lt;td&gt;TON&lt;/td&gt;&lt;td&gt;0&lt;/td&gt;&lt;td&gt;3&lt;/td&gt;&lt;td&gt;N&lt;/td&gt;&lt;td&gt; &lt;/td&gt;&lt;td&gt;&lt;/td&gt;&lt;/tr&gt;</v>
      </c>
    </row>
    <row r="879" spans="1:1" x14ac:dyDescent="0.2">
      <c r="A879" s="94" t="str">
        <v xml:space="preserve">  &lt;tr&gt;&lt;td&gt;40205-3000&lt;/td&gt;&lt;td&gt;Antistrip additive, type 3&lt;/td&gt;&lt;td&gt;t&lt;/td&gt;&lt;td&gt;ANTISTRIP ADDITIVE, TYPE 3&lt;/td&gt;&lt;td&gt;TON&lt;/td&gt;&lt;td&gt;0&lt;/td&gt;&lt;td&gt;3&lt;/td&gt;&lt;td&gt;N&lt;/td&gt;&lt;td&gt; &lt;/td&gt;&lt;td&gt;&lt;/td&gt;&lt;/tr&gt;</v>
      </c>
    </row>
    <row r="880" spans="1:1" x14ac:dyDescent="0.2">
      <c r="A880" s="94" t="str">
        <v xml:space="preserve">  &lt;tr&gt;&lt;td&gt;40206-0000&lt;/td&gt;&lt;td&gt;Mineral filler&lt;/td&gt;&lt;td&gt;t&lt;/td&gt;&lt;td&gt;MINERAL FILLER&lt;/td&gt;&lt;td&gt;TON&lt;/td&gt;&lt;td&gt;0&lt;/td&gt;&lt;td&gt;3&lt;/td&gt;&lt;td&gt;N&lt;/td&gt;&lt;td&gt; &lt;/td&gt;&lt;td&gt;&lt;/td&gt;&lt;/tr&gt;</v>
      </c>
    </row>
    <row r="881" spans="1:1" x14ac:dyDescent="0.2">
      <c r="A881" s="94" t="str">
        <v xml:space="preserve">  &lt;tr&gt;&lt;td&gt;40299-0002&lt;/td&gt;&lt;td&gt;Incentive, roughness&lt;/td&gt;&lt;td&gt;LPSM&lt;/td&gt;&lt;td&gt;INCENTIVE, ROUGHNESS&lt;/td&gt;&lt;td&gt;LPSM&lt;/td&gt;&lt;td&gt;0&lt;/td&gt;&lt;td&gt;3&lt;/td&gt;&lt;td&gt;DI&lt;/td&gt;&lt;td&gt; &lt;/td&gt;&lt;td&gt;EEBACS only&lt;/td&gt;&lt;/tr&gt;</v>
      </c>
    </row>
    <row r="882" spans="1:1" x14ac:dyDescent="0.2">
      <c r="A882" s="94" t="str">
        <v xml:space="preserve">  &lt;tr&gt;&lt;td&gt;40301-0000&lt;/td&gt;&lt;td&gt;Asphalt concrete pavement&lt;/td&gt;&lt;td&gt;t&lt;/td&gt;&lt;td&gt;ASPHALT CONCRETE PAVEMENT&lt;/td&gt;&lt;td&gt;TON&lt;/td&gt;&lt;td&gt;0&lt;/td&gt;&lt;td&gt;3&lt;/td&gt;&lt;td&gt;N&lt;/td&gt;&lt;td&gt; &lt;/td&gt;&lt;td&gt;&lt;/td&gt;&lt;/tr&gt;</v>
      </c>
    </row>
    <row r="883" spans="1:1" x14ac:dyDescent="0.2">
      <c r="A883" s="94" t="str">
        <v xml:space="preserve">  &lt;tr&gt;&lt;td&gt;40301-0100&lt;/td&gt;&lt;td&gt;Asphalt concrete pavement, type 1&lt;/td&gt;&lt;td&gt;t&lt;/td&gt;&lt;td&gt;ASPHALT CONCRETE PAVEMENT, TYPE 1&lt;/td&gt;&lt;td&gt;TON&lt;/td&gt;&lt;td&gt;0&lt;/td&gt;&lt;td&gt;3&lt;/td&gt;&lt;td&gt;N&lt;/td&gt;&lt;td&gt; &lt;/td&gt;&lt;td&gt;&lt;/td&gt;&lt;/tr&gt;</v>
      </c>
    </row>
    <row r="884" spans="1:1" x14ac:dyDescent="0.2">
      <c r="A884" s="94" t="str">
        <v xml:space="preserve">  &lt;tr&gt;&lt;td&gt;40301-0200&lt;/td&gt;&lt;td&gt;Asphalt concrete pavement, type 2&lt;/td&gt;&lt;td&gt;t&lt;/td&gt;&lt;td&gt;ASPHALT CONCRETE PAVEMENT, TYPE 2&lt;/td&gt;&lt;td&gt;TON&lt;/td&gt;&lt;td&gt;0&lt;/td&gt;&lt;td&gt;3&lt;/td&gt;&lt;td&gt;N&lt;/td&gt;&lt;td&gt; &lt;/td&gt;&lt;td&gt;&lt;/td&gt;&lt;/tr&gt;</v>
      </c>
    </row>
    <row r="885" spans="1:1" x14ac:dyDescent="0.2">
      <c r="A885" s="94" t="str">
        <v xml:space="preserve">  &lt;tr&gt;&lt;td&gt;40302-0000&lt;/td&gt;&lt;td&gt;Asphalt concrete pavement&lt;/td&gt;&lt;td&gt;m2&lt;/td&gt;&lt;td&gt;ASPHALT CONCRETE PAVEMENT&lt;/td&gt;&lt;td&gt;SQYD&lt;/td&gt;&lt;td&gt;0&lt;/td&gt;&lt;td&gt;3&lt;/td&gt;&lt;td&gt;N&lt;/td&gt;&lt;td&gt; &lt;/td&gt;&lt;td&gt;&lt;/td&gt;&lt;/tr&gt;</v>
      </c>
    </row>
    <row r="886" spans="1:1" x14ac:dyDescent="0.2">
      <c r="A886" s="94" t="str">
        <v xml:space="preserve">  &lt;tr&gt;&lt;td&gt;40302-0100&lt;/td&gt;&lt;td&gt;Asphalt concrete pavement, type 1&lt;/td&gt;&lt;td&gt;m2&lt;/td&gt;&lt;td&gt;ASPHALT CONCRETE PAVEMENT, TYPE 1&lt;/td&gt;&lt;td&gt;SQYD&lt;/td&gt;&lt;td&gt;0&lt;/td&gt;&lt;td&gt;3&lt;/td&gt;&lt;td&gt;N&lt;/td&gt;&lt;td&gt; &lt;/td&gt;&lt;td&gt;&lt;/td&gt;&lt;/tr&gt;</v>
      </c>
    </row>
    <row r="887" spans="1:1" x14ac:dyDescent="0.2">
      <c r="A887" s="94" t="str">
        <v xml:space="preserve">  &lt;tr&gt;&lt;td&gt;40302-0200&lt;/td&gt;&lt;td&gt;Asphalt concrete pavement, type 2&lt;/td&gt;&lt;td&gt;m2&lt;/td&gt;&lt;td&gt;ASPHALT CONCRETE PAVEMENT, TYPE 2&lt;/td&gt;&lt;td&gt;SQYD&lt;/td&gt;&lt;td&gt;0&lt;/td&gt;&lt;td&gt;3&lt;/td&gt;&lt;td&gt;N&lt;/td&gt;&lt;td&gt; &lt;/td&gt;&lt;td&gt;&lt;/td&gt;&lt;/tr&gt;</v>
      </c>
    </row>
    <row r="888" spans="1:1" x14ac:dyDescent="0.2">
      <c r="A888" s="94" t="str">
        <v xml:space="preserve">  &lt;tr&gt;&lt;td&gt;40303-0100&lt;/td&gt;&lt;td&gt;Asphalt concrete pavement, type 1, wedge and leveling course&lt;/td&gt;&lt;td&gt;t&lt;/td&gt;&lt;td&gt;ASPHALT CONCRETE PAVEMENT, TYPE 1, WEDGE AND LEVELING COURSE&lt;/td&gt;&lt;td&gt;TON&lt;/td&gt;&lt;td&gt;0&lt;/td&gt;&lt;td&gt;3&lt;/td&gt;&lt;td&gt;N&lt;/td&gt;&lt;td&gt; &lt;/td&gt;&lt;td&gt;&lt;/td&gt;&lt;/tr&gt;</v>
      </c>
    </row>
    <row r="889" spans="1:1" x14ac:dyDescent="0.2">
      <c r="A889" s="94" t="str">
        <v xml:space="preserve">  &lt;tr&gt;&lt;td&gt;40303-0200&lt;/td&gt;&lt;td&gt;Asphalt concrete pavement, type 2, wedge and leveling course&lt;/td&gt;&lt;td&gt;t&lt;/td&gt;&lt;td&gt;ASPHALT CONCRETE PAVEMENT, TYPE 2, WEDGE AND LEVELING COURSE&lt;/td&gt;&lt;td&gt;TON&lt;/td&gt;&lt;td&gt;0&lt;/td&gt;&lt;td&gt;3&lt;/td&gt;&lt;td&gt;N&lt;/td&gt;&lt;td&gt; &lt;/td&gt;&lt;td&gt;&lt;/td&gt;&lt;/tr&gt;</v>
      </c>
    </row>
    <row r="890" spans="1:1" x14ac:dyDescent="0.2">
      <c r="A890" s="94" t="str">
        <v xml:space="preserve">  &lt;tr&gt;&lt;td&gt;40399-0002&lt;/td&gt;&lt;td&gt;Incentive, roughness&lt;/td&gt;&lt;td&gt;LPSM&lt;/td&gt;&lt;td&gt;INCENTIVE, ROUGHNESS&lt;/td&gt;&lt;td&gt;LPSM&lt;/td&gt;&lt;td&gt;0&lt;/td&gt;&lt;td&gt;3&lt;/td&gt;&lt;td&gt;DI&lt;/td&gt;&lt;td&gt;9/4/2020&lt;/td&gt;&lt;td&gt;EEBACS only&lt;/td&gt;&lt;/tr&gt;</v>
      </c>
    </row>
    <row r="891" spans="1:1" x14ac:dyDescent="0.2">
      <c r="A891" s="94" t="str">
        <v xml:space="preserve">  &lt;tr&gt;&lt;td&gt;40501-0100&lt;/td&gt;&lt;td&gt;Open-graded asphalt friction course, grading A or B&lt;/td&gt;&lt;td&gt;t&lt;/td&gt;&lt;td&gt;OPEN-GRADED ASPHALT FRICTION COURSE, GRADING A OR B&lt;/td&gt;&lt;td&gt;TON&lt;/td&gt;&lt;td&gt;0&lt;/td&gt;&lt;td&gt;3&lt;/td&gt;&lt;td&gt;NM&lt;/td&gt;&lt;td&gt; &lt;/td&gt;&lt;td&gt;&lt;/td&gt;&lt;/tr&gt;</v>
      </c>
    </row>
    <row r="892" spans="1:1" x14ac:dyDescent="0.2">
      <c r="A892" s="94" t="str">
        <v xml:space="preserve">  &lt;tr&gt;&lt;td&gt;40504-0000&lt;/td&gt;&lt;td&gt;Asphalt binder&lt;/td&gt;&lt;td&gt;t&lt;/td&gt;&lt;td&gt;ASPHALT BINDER&lt;/td&gt;&lt;td&gt;TON&lt;/td&gt;&lt;td&gt;0&lt;/td&gt;&lt;td&gt;3&lt;/td&gt;&lt;td&gt;N&lt;/td&gt;&lt;td&gt; &lt;/td&gt;&lt;td&gt;&lt;/td&gt;&lt;/tr&gt;</v>
      </c>
    </row>
    <row r="893" spans="1:1" x14ac:dyDescent="0.2">
      <c r="A893" s="94" t="str">
        <v xml:space="preserve">  &lt;tr&gt;&lt;td&gt;40505-1000&lt;/td&gt;&lt;td&gt;Antistrip additive, type 1&lt;/td&gt;&lt;td&gt;t&lt;/td&gt;&lt;td&gt;ANTISTRIP ADDITIVE, TYPE 1&lt;/td&gt;&lt;td&gt;TON&lt;/td&gt;&lt;td&gt;0&lt;/td&gt;&lt;td&gt;3&lt;/td&gt;&lt;td&gt;N&lt;/td&gt;&lt;td&gt; &lt;/td&gt;&lt;td&gt;&lt;/td&gt;&lt;/tr&gt;</v>
      </c>
    </row>
    <row r="894" spans="1:1" x14ac:dyDescent="0.2">
      <c r="A894" s="94" t="str">
        <v xml:space="preserve">  &lt;tr&gt;&lt;td&gt;40505-2000&lt;/td&gt;&lt;td&gt;Antistrip additive, type 2&lt;/td&gt;&lt;td&gt;t&lt;/td&gt;&lt;td&gt;ANTISTRIP ADDITIVE, TYPE 2&lt;/td&gt;&lt;td&gt;TON&lt;/td&gt;&lt;td&gt;0&lt;/td&gt;&lt;td&gt;3&lt;/td&gt;&lt;td&gt;N&lt;/td&gt;&lt;td&gt; &lt;/td&gt;&lt;td&gt;&lt;/td&gt;&lt;/tr&gt;</v>
      </c>
    </row>
    <row r="895" spans="1:1" x14ac:dyDescent="0.2">
      <c r="A895" s="94" t="str">
        <v xml:space="preserve">  &lt;tr&gt;&lt;td&gt;40505-3000&lt;/td&gt;&lt;td&gt;Antistrip additive, type 3&lt;/td&gt;&lt;td&gt;t&lt;/td&gt;&lt;td&gt;ANTISTRIP ADDITIVE, TYPE 3&lt;/td&gt;&lt;td&gt;TON&lt;/td&gt;&lt;td&gt;0&lt;/td&gt;&lt;td&gt;3&lt;/td&gt;&lt;td&gt;N&lt;/td&gt;&lt;td&gt; &lt;/td&gt;&lt;td&gt;&lt;/td&gt;&lt;/tr&gt;</v>
      </c>
    </row>
    <row r="896" spans="1:1" x14ac:dyDescent="0.2">
      <c r="A896" s="94" t="str">
        <v xml:space="preserve">  &lt;tr&gt;&lt;td&gt;40506-0000&lt;/td&gt;&lt;td&gt;Mineral filler&lt;/td&gt;&lt;td&gt;t&lt;/td&gt;&lt;td&gt;MINERAL FILLER&lt;/td&gt;&lt;td&gt;TON&lt;/td&gt;&lt;td&gt;0&lt;/td&gt;&lt;td&gt;3&lt;/td&gt;&lt;td&gt;N&lt;/td&gt;&lt;td&gt; &lt;/td&gt;&lt;td&gt;&lt;/td&gt;&lt;/tr&gt;</v>
      </c>
    </row>
    <row r="897" spans="1:1" x14ac:dyDescent="0.2">
      <c r="A897" s="94" t="str">
        <v xml:space="preserve">  &lt;tr&gt;&lt;td&gt;40601-0000&lt;/td&gt;&lt;td&gt;Fog seal&lt;/td&gt;&lt;td&gt;t&lt;/td&gt;&lt;td&gt;FOG SEAL&lt;/td&gt;&lt;td&gt;TON&lt;/td&gt;&lt;td&gt;0&lt;/td&gt;&lt;td&gt;3&lt;/td&gt;&lt;td&gt;N&lt;/td&gt;&lt;td&gt; &lt;/td&gt;&lt;td&gt;&lt;/td&gt;&lt;/tr&gt;</v>
      </c>
    </row>
    <row r="898" spans="1:1" x14ac:dyDescent="0.2">
      <c r="A898" s="94" t="str">
        <v xml:space="preserve">  &lt;tr&gt;&lt;td&gt;40602-0000&lt;/td&gt;&lt;td&gt;Fog seal&lt;/td&gt;&lt;td&gt;m2&lt;/td&gt;&lt;td&gt;FOG SEAL&lt;/td&gt;&lt;td&gt;SQYD&lt;/td&gt;&lt;td&gt;0&lt;/td&gt;&lt;td&gt;3&lt;/td&gt;&lt;td&gt;N&lt;/td&gt;&lt;td&gt; &lt;/td&gt;&lt;td&gt;&lt;/td&gt;&lt;/tr&gt;</v>
      </c>
    </row>
    <row r="899" spans="1:1" x14ac:dyDescent="0.2">
      <c r="A899" s="94" t="str">
        <v xml:space="preserve">  &lt;tr&gt;&lt;td&gt;40605-0000&lt;/td&gt;&lt;td&gt;Blotter&lt;/td&gt;&lt;td&gt;t&lt;/td&gt;&lt;td&gt;BLOTTER&lt;/td&gt;&lt;td&gt;TON&lt;/td&gt;&lt;td&gt;0&lt;/td&gt;&lt;td&gt;3&lt;/td&gt;&lt;td&gt;N&lt;/td&gt;&lt;td&gt; &lt;/td&gt;&lt;td&gt;&lt;/td&gt;&lt;/tr&gt;</v>
      </c>
    </row>
    <row r="900" spans="1:1" x14ac:dyDescent="0.2">
      <c r="A900" s="94" t="str">
        <v xml:space="preserve">  &lt;tr&gt;&lt;td&gt;40606-0000&lt;/td&gt;&lt;td&gt;Blotter&lt;/td&gt;&lt;td&gt;m2&lt;/td&gt;&lt;td&gt;BLOTTER&lt;/td&gt;&lt;td&gt;SQYD&lt;/td&gt;&lt;td&gt;0&lt;/td&gt;&lt;td&gt;3&lt;/td&gt;&lt;td&gt;N&lt;/td&gt;&lt;td&gt; &lt;/td&gt;&lt;td&gt;&lt;/td&gt;&lt;/tr&gt;</v>
      </c>
    </row>
    <row r="901" spans="1:1" x14ac:dyDescent="0.2">
      <c r="A901" s="94" t="str">
        <v xml:space="preserve">  &lt;tr&gt;&lt;td&gt;40701-0100&lt;/td&gt;&lt;td&gt;Chip seal, type 1A&lt;/td&gt;&lt;td&gt;t&lt;/td&gt;&lt;td&gt;CHIP SEAL, TYPE 1A&lt;/td&gt;&lt;td&gt;TON&lt;/td&gt;&lt;td&gt;0&lt;/td&gt;&lt;td&gt;3&lt;/td&gt;&lt;td&gt;NM&lt;/td&gt;&lt;td&gt; &lt;/td&gt;&lt;td&gt;&lt;/td&gt;&lt;/tr&gt;</v>
      </c>
    </row>
    <row r="902" spans="1:1" x14ac:dyDescent="0.2">
      <c r="A902" s="94" t="str">
        <v xml:space="preserve">  &lt;tr&gt;&lt;td&gt;40701-0200&lt;/td&gt;&lt;td&gt;Chip seal, type 1B&lt;/td&gt;&lt;td&gt;t&lt;/td&gt;&lt;td&gt;CHIP SEAL, TYPE 1B&lt;/td&gt;&lt;td&gt;TON&lt;/td&gt;&lt;td&gt;0&lt;/td&gt;&lt;td&gt;3&lt;/td&gt;&lt;td&gt;NM&lt;/td&gt;&lt;td&gt; &lt;/td&gt;&lt;td&gt;&lt;/td&gt;&lt;/tr&gt;</v>
      </c>
    </row>
    <row r="903" spans="1:1" x14ac:dyDescent="0.2">
      <c r="A903" s="94" t="str">
        <v xml:space="preserve">  &lt;tr&gt;&lt;td&gt;40701-0300&lt;/td&gt;&lt;td&gt;Chip seal, type 1C&lt;/td&gt;&lt;td&gt;t&lt;/td&gt;&lt;td&gt;CHIP SEAL, TYPE 1C&lt;/td&gt;&lt;td&gt;TON&lt;/td&gt;&lt;td&gt;0&lt;/td&gt;&lt;td&gt;3&lt;/td&gt;&lt;td&gt;NM&lt;/td&gt;&lt;td&gt; &lt;/td&gt;&lt;td&gt;&lt;/td&gt;&lt;/tr&gt;</v>
      </c>
    </row>
    <row r="904" spans="1:1" x14ac:dyDescent="0.2">
      <c r="A904" s="94" t="str">
        <v xml:space="preserve">  &lt;tr&gt;&lt;td&gt;40701-0400&lt;/td&gt;&lt;td&gt;Chip seal, type 1D&lt;/td&gt;&lt;td&gt;t&lt;/td&gt;&lt;td&gt;CHIP SEAL, TYPE 1D&lt;/td&gt;&lt;td&gt;TON&lt;/td&gt;&lt;td&gt;0&lt;/td&gt;&lt;td&gt;3&lt;/td&gt;&lt;td&gt;NM&lt;/td&gt;&lt;td&gt; &lt;/td&gt;&lt;td&gt;&lt;/td&gt;&lt;/tr&gt;</v>
      </c>
    </row>
    <row r="905" spans="1:1" x14ac:dyDescent="0.2">
      <c r="A905" s="94" t="str">
        <v xml:space="preserve">  &lt;tr&gt;&lt;td&gt;40701-1100&lt;/td&gt;&lt;td&gt;Chip seal, type 2A, grading A&lt;/td&gt;&lt;td&gt;t&lt;/td&gt;&lt;td&gt;CHIP SEAL, TYPE 2A, GRADING A&lt;/td&gt;&lt;td&gt;TON&lt;/td&gt;&lt;td&gt;0&lt;/td&gt;&lt;td&gt;3&lt;/td&gt;&lt;td&gt;NM&lt;/td&gt;&lt;td&gt; &lt;/td&gt;&lt;td&gt;&lt;/td&gt;&lt;/tr&gt;</v>
      </c>
    </row>
    <row r="906" spans="1:1" x14ac:dyDescent="0.2">
      <c r="A906" s="94" t="str">
        <v xml:space="preserve">  &lt;tr&gt;&lt;td&gt;40701-1200&lt;/td&gt;&lt;td&gt;Chip seal, type 2A, grading C&lt;/td&gt;&lt;td&gt;t&lt;/td&gt;&lt;td&gt;CHIP SEAL, TYPE 2A, GRADING C&lt;/td&gt;&lt;td&gt;TON&lt;/td&gt;&lt;td&gt;0&lt;/td&gt;&lt;td&gt;3&lt;/td&gt;&lt;td&gt;NM&lt;/td&gt;&lt;td&gt; &lt;/td&gt;&lt;td&gt;&lt;/td&gt;&lt;/tr&gt;</v>
      </c>
    </row>
    <row r="907" spans="1:1" x14ac:dyDescent="0.2">
      <c r="A907" s="94" t="str">
        <v xml:space="preserve">  &lt;tr&gt;&lt;td&gt;40701-1300&lt;/td&gt;&lt;td&gt;Chip seal, type 2B, grading B&lt;/td&gt;&lt;td&gt;t&lt;/td&gt;&lt;td&gt;CHIP SEAL, TYPE 2B, GRADING B&lt;/td&gt;&lt;td&gt;TON&lt;/td&gt;&lt;td&gt;0&lt;/td&gt;&lt;td&gt;3&lt;/td&gt;&lt;td&gt;NM&lt;/td&gt;&lt;td&gt; &lt;/td&gt;&lt;td&gt;&lt;/td&gt;&lt;/tr&gt;</v>
      </c>
    </row>
    <row r="908" spans="1:1" x14ac:dyDescent="0.2">
      <c r="A908" s="94" t="str">
        <v xml:space="preserve">  &lt;tr&gt;&lt;td&gt;40701-1400&lt;/td&gt;&lt;td&gt;Chip seal, type 2B, grading C&lt;/td&gt;&lt;td&gt;t&lt;/td&gt;&lt;td&gt;CHIP SEAL, TYPE 2B, GRADING C&lt;/td&gt;&lt;td&gt;TON&lt;/td&gt;&lt;td&gt;0&lt;/td&gt;&lt;td&gt;3&lt;/td&gt;&lt;td&gt;NM&lt;/td&gt;&lt;td&gt; &lt;/td&gt;&lt;td&gt;&lt;/td&gt;&lt;/tr&gt;</v>
      </c>
    </row>
    <row r="909" spans="1:1" x14ac:dyDescent="0.2">
      <c r="A909" s="94" t="str">
        <v xml:space="preserve">  &lt;tr&gt;&lt;td&gt;40701-1500&lt;/td&gt;&lt;td&gt;Chip seal, type 2C, grading C&lt;/td&gt;&lt;td&gt;t&lt;/td&gt;&lt;td&gt;CHIP SEAL, TYPE 2C, GRADING C&lt;/td&gt;&lt;td&gt;TON&lt;/td&gt;&lt;td&gt;0&lt;/td&gt;&lt;td&gt;3&lt;/td&gt;&lt;td&gt;NM&lt;/td&gt;&lt;td&gt; &lt;/td&gt;&lt;td&gt;&lt;/td&gt;&lt;/tr&gt;</v>
      </c>
    </row>
    <row r="910" spans="1:1" x14ac:dyDescent="0.2">
      <c r="A910" s="94" t="str">
        <v xml:space="preserve">  &lt;tr&gt;&lt;td&gt;40701-1600&lt;/td&gt;&lt;td&gt;Chip seal, type 2C, grading D&lt;/td&gt;&lt;td&gt;t&lt;/td&gt;&lt;td&gt;CHIP SEAL, TYPE 2C, GRADING D&lt;/td&gt;&lt;td&gt;TON&lt;/td&gt;&lt;td&gt;0&lt;/td&gt;&lt;td&gt;3&lt;/td&gt;&lt;td&gt;NM&lt;/td&gt;&lt;td&gt; &lt;/td&gt;&lt;td&gt;&lt;/td&gt;&lt;/tr&gt;</v>
      </c>
    </row>
    <row r="911" spans="1:1" x14ac:dyDescent="0.2">
      <c r="A911" s="94" t="str">
        <v xml:space="preserve">  &lt;tr&gt;&lt;td&gt;40702-0100&lt;/td&gt;&lt;td&gt;Chip seal, type 1A&lt;/td&gt;&lt;td&gt;m2&lt;/td&gt;&lt;td&gt;CHIP SEAL, TYPE 1A&lt;/td&gt;&lt;td&gt;SQYD&lt;/td&gt;&lt;td&gt;0&lt;/td&gt;&lt;td&gt;3&lt;/td&gt;&lt;td&gt;NM&lt;/td&gt;&lt;td&gt; &lt;/td&gt;&lt;td&gt;&lt;/td&gt;&lt;/tr&gt;</v>
      </c>
    </row>
    <row r="912" spans="1:1" x14ac:dyDescent="0.2">
      <c r="A912" s="94" t="str">
        <v xml:space="preserve">  &lt;tr&gt;&lt;td&gt;40702-0200&lt;/td&gt;&lt;td&gt;Chip seal, type 1B&lt;/td&gt;&lt;td&gt;m2&lt;/td&gt;&lt;td&gt;CHIP SEAL, TYPE 1B&lt;/td&gt;&lt;td&gt;SQYD&lt;/td&gt;&lt;td&gt;0&lt;/td&gt;&lt;td&gt;3&lt;/td&gt;&lt;td&gt;NM&lt;/td&gt;&lt;td&gt; &lt;/td&gt;&lt;td&gt;&lt;/td&gt;&lt;/tr&gt;</v>
      </c>
    </row>
    <row r="913" spans="1:1" x14ac:dyDescent="0.2">
      <c r="A913" s="94" t="str">
        <v xml:space="preserve">  &lt;tr&gt;&lt;td&gt;40702-0300&lt;/td&gt;&lt;td&gt;Chip seal, type 1C&lt;/td&gt;&lt;td&gt;m2&lt;/td&gt;&lt;td&gt;CHIP SEAL, TYPE 1C&lt;/td&gt;&lt;td&gt;SQYD&lt;/td&gt;&lt;td&gt;0&lt;/td&gt;&lt;td&gt;3&lt;/td&gt;&lt;td&gt;NM&lt;/td&gt;&lt;td&gt; &lt;/td&gt;&lt;td&gt;&lt;/td&gt;&lt;/tr&gt;</v>
      </c>
    </row>
    <row r="914" spans="1:1" x14ac:dyDescent="0.2">
      <c r="A914" s="94" t="str">
        <v xml:space="preserve">  &lt;tr&gt;&lt;td&gt;40702-0400&lt;/td&gt;&lt;td&gt;Chip seal, type 1D&lt;/td&gt;&lt;td&gt;m2&lt;/td&gt;&lt;td&gt;CHIP SEAL, TYPE 1D&lt;/td&gt;&lt;td&gt;SQYD&lt;/td&gt;&lt;td&gt;0&lt;/td&gt;&lt;td&gt;3&lt;/td&gt;&lt;td&gt;NM&lt;/td&gt;&lt;td&gt; &lt;/td&gt;&lt;td&gt;&lt;/td&gt;&lt;/tr&gt;</v>
      </c>
    </row>
    <row r="915" spans="1:1" x14ac:dyDescent="0.2">
      <c r="A915" s="94" t="str">
        <v xml:space="preserve">  &lt;tr&gt;&lt;td&gt;40702-1100&lt;/td&gt;&lt;td&gt;Chip seal, type 2A&lt;/td&gt;&lt;td&gt;m2&lt;/td&gt;&lt;td&gt;CHIP SEAL, TYPE 2A&lt;/td&gt;&lt;td&gt;SQYD&lt;/td&gt;&lt;td&gt;0&lt;/td&gt;&lt;td&gt;3&lt;/td&gt;&lt;td&gt;NM&lt;/td&gt;&lt;td&gt; &lt;/td&gt;&lt;td&gt;&lt;/td&gt;&lt;/tr&gt;</v>
      </c>
    </row>
    <row r="916" spans="1:1" x14ac:dyDescent="0.2">
      <c r="A916" s="94" t="str">
        <v xml:space="preserve">  &lt;tr&gt;&lt;td&gt;40702-1200&lt;/td&gt;&lt;td&gt;Chip seal, type 2B&lt;/td&gt;&lt;td&gt;m2&lt;/td&gt;&lt;td&gt;CHIP SEAL, TYPE 2B&lt;/td&gt;&lt;td&gt;SQYD&lt;/td&gt;&lt;td&gt;0&lt;/td&gt;&lt;td&gt;3&lt;/td&gt;&lt;td&gt;NM&lt;/td&gt;&lt;td&gt; &lt;/td&gt;&lt;td&gt;&lt;/td&gt;&lt;/tr&gt;</v>
      </c>
    </row>
    <row r="917" spans="1:1" x14ac:dyDescent="0.2">
      <c r="A917" s="94" t="str">
        <v xml:space="preserve">  &lt;tr&gt;&lt;td&gt;40702-1300&lt;/td&gt;&lt;td&gt;Chip seal, type 2C&lt;/td&gt;&lt;td&gt;m2&lt;/td&gt;&lt;td&gt;CHIP SEAL, TYPE 2C&lt;/td&gt;&lt;td&gt;SQYD&lt;/td&gt;&lt;td&gt;0&lt;/td&gt;&lt;td&gt;3&lt;/td&gt;&lt;td&gt;NM&lt;/td&gt;&lt;td&gt; &lt;/td&gt;&lt;td&gt;&lt;/td&gt;&lt;/tr&gt;</v>
      </c>
    </row>
    <row r="918" spans="1:1" x14ac:dyDescent="0.2">
      <c r="A918" s="94" t="str">
        <v xml:space="preserve">  &lt;tr&gt;&lt;td&gt;40710-0000&lt;/td&gt;&lt;td&gt;Asphalt binder&lt;/td&gt;&lt;td&gt;t&lt;/td&gt;&lt;td&gt;ASPHALT BINDER&lt;/td&gt;&lt;td&gt;TON&lt;/td&gt;&lt;td&gt;0&lt;/td&gt;&lt;td&gt;3&lt;/td&gt;&lt;td&gt;N&lt;/td&gt;&lt;td&gt; &lt;/td&gt;&lt;td&gt;&lt;/td&gt;&lt;/tr&gt;</v>
      </c>
    </row>
    <row r="919" spans="1:1" x14ac:dyDescent="0.2">
      <c r="A919" s="94" t="str">
        <v xml:space="preserve">  &lt;tr&gt;&lt;td&gt;40711-0000&lt;/td&gt;&lt;td&gt;Emulsified asphalt&lt;/td&gt;&lt;td&gt;t&lt;/td&gt;&lt;td&gt;EMULSIFIED ASPHALT&lt;/td&gt;&lt;td&gt;TON&lt;/td&gt;&lt;td&gt;0&lt;/td&gt;&lt;td&gt;3&lt;/td&gt;&lt;td&gt;N&lt;/td&gt;&lt;td&gt; &lt;/td&gt;&lt;td&gt;&lt;/td&gt;&lt;/tr&gt;</v>
      </c>
    </row>
    <row r="920" spans="1:1" x14ac:dyDescent="0.2">
      <c r="A920" s="94" t="str">
        <v xml:space="preserve">  &lt;tr&gt;&lt;td&gt;40712-0000&lt;/td&gt;&lt;td&gt;Blotter&lt;/td&gt;&lt;td&gt;t&lt;/td&gt;&lt;td&gt;BLOTTER&lt;/td&gt;&lt;td&gt;TON&lt;/td&gt;&lt;td&gt;0&lt;/td&gt;&lt;td&gt;3&lt;/td&gt;&lt;td&gt;N&lt;/td&gt;&lt;td&gt; &lt;/td&gt;&lt;td&gt;&lt;/td&gt;&lt;/tr&gt;</v>
      </c>
    </row>
    <row r="921" spans="1:1" x14ac:dyDescent="0.2">
      <c r="A921" s="94" t="str">
        <v xml:space="preserve">  &lt;tr&gt;&lt;td&gt;40713-0000&lt;/td&gt;&lt;td&gt;Blotter&lt;/td&gt;&lt;td&gt;m2&lt;/td&gt;&lt;td&gt;BLOTTER&lt;/td&gt;&lt;td&gt;SQYD&lt;/td&gt;&lt;td&gt;0&lt;/td&gt;&lt;td&gt;3&lt;/td&gt;&lt;td&gt;N&lt;/td&gt;&lt;td&gt; &lt;/td&gt;&lt;td&gt;&lt;/td&gt;&lt;/tr&gt;</v>
      </c>
    </row>
    <row r="922" spans="1:1" x14ac:dyDescent="0.2">
      <c r="A922" s="94" t="str">
        <v xml:space="preserve">  &lt;tr&gt;&lt;td&gt;40801-0000&lt;/td&gt;&lt;td&gt;Cold recycled asphalt base course&lt;/td&gt;&lt;td&gt;t&lt;/td&gt;&lt;td&gt;COLD RECYCLED ASPHALT BASE COURSE&lt;/td&gt;&lt;td&gt;TON&lt;/td&gt;&lt;td&gt;0&lt;/td&gt;&lt;td&gt;3&lt;/td&gt;&lt;td&gt;N&lt;/td&gt;&lt;td&gt; &lt;/td&gt;&lt;td&gt;&lt;/td&gt;&lt;/tr&gt;</v>
      </c>
    </row>
    <row r="923" spans="1:1" x14ac:dyDescent="0.2">
      <c r="A923" s="94" t="str">
        <v xml:space="preserve">  &lt;tr&gt;&lt;td&gt;40802-0100&lt;/td&gt;&lt;td&gt;Cold recycled asphalt base course, 50mm depth&lt;/td&gt;&lt;td&gt;m2&lt;/td&gt;&lt;td&gt;COLD RECYCLED ASPHALT BASE COURSE, 2-INCH DEPTH&lt;/td&gt;&lt;td&gt;SQYD&lt;/td&gt;&lt;td&gt;0&lt;/td&gt;&lt;td&gt;3&lt;/td&gt;&lt;td&gt;N&lt;/td&gt;&lt;td&gt; &lt;/td&gt;&lt;td&gt;&lt;/td&gt;&lt;/tr&gt;</v>
      </c>
    </row>
    <row r="924" spans="1:1" x14ac:dyDescent="0.2">
      <c r="A924" s="94" t="str">
        <v xml:space="preserve">  &lt;tr&gt;&lt;td&gt;40802-0200&lt;/td&gt;&lt;td&gt;Cold recycled asphalt base course, 75mm depth&lt;/td&gt;&lt;td&gt;m2&lt;/td&gt;&lt;td&gt;COLD RECYCLED ASPHALT BASE COURSE, 3-INCH DEPTH&lt;/td&gt;&lt;td&gt;SQYD&lt;/td&gt;&lt;td&gt;0&lt;/td&gt;&lt;td&gt;3&lt;/td&gt;&lt;td&gt;N&lt;/td&gt;&lt;td&gt; &lt;/td&gt;&lt;td&gt;&lt;/td&gt;&lt;/tr&gt;</v>
      </c>
    </row>
    <row r="925" spans="1:1" x14ac:dyDescent="0.2">
      <c r="A925" s="94" t="str">
        <v xml:space="preserve">  &lt;tr&gt;&lt;td&gt;40802-0300&lt;/td&gt;&lt;td&gt;Cold recycled asphalt base course, 100mm depth&lt;/td&gt;&lt;td&gt;m2&lt;/td&gt;&lt;td&gt;COLD RECYCLED ASPHALT BASE COURSE, 4-INCH DEPTH&lt;/td&gt;&lt;td&gt;SQYD&lt;/td&gt;&lt;td&gt;0&lt;/td&gt;&lt;td&gt;3&lt;/td&gt;&lt;td&gt;N&lt;/td&gt;&lt;td&gt; &lt;/td&gt;&lt;td&gt;&lt;/td&gt;&lt;/tr&gt;</v>
      </c>
    </row>
    <row r="926" spans="1:1" x14ac:dyDescent="0.2">
      <c r="A926" s="94" t="str">
        <v xml:space="preserve">  &lt;tr&gt;&lt;td&gt;40802-0400&lt;/td&gt;&lt;td&gt;Cold recycled asphalt base course, 125mm depth&lt;/td&gt;&lt;td&gt;m2&lt;/td&gt;&lt;td&gt;COLD RECYCLED ASPHALT BASE COURSE, 5-INCH DEPTH&lt;/td&gt;&lt;td&gt;SQYD&lt;/td&gt;&lt;td&gt;0&lt;/td&gt;&lt;td&gt;3&lt;/td&gt;&lt;td&gt;N&lt;/td&gt;&lt;td&gt; &lt;/td&gt;&lt;td&gt;&lt;/td&gt;&lt;/tr&gt;</v>
      </c>
    </row>
    <row r="927" spans="1:1" x14ac:dyDescent="0.2">
      <c r="A927" s="94" t="str">
        <v xml:space="preserve">  &lt;tr&gt;&lt;td&gt;40802-0500&lt;/td&gt;&lt;td&gt;Cold recycled asphalt base course, 150mm depth&lt;/td&gt;&lt;td&gt;m2&lt;/td&gt;&lt;td&gt;COLD RECYCLED ASPHALT BASE COURSE, 6-INCH DEPTH&lt;/td&gt;&lt;td&gt;SQYD&lt;/td&gt;&lt;td&gt;0&lt;/td&gt;&lt;td&gt;3&lt;/td&gt;&lt;td&gt;N&lt;/td&gt;&lt;td&gt; &lt;/td&gt;&lt;td&gt;&lt;/td&gt;&lt;/tr&gt;</v>
      </c>
    </row>
    <row r="928" spans="1:1" x14ac:dyDescent="0.2">
      <c r="A928" s="94" t="str">
        <v xml:space="preserve">  &lt;tr&gt;&lt;td&gt;40802-0600&lt;/td&gt;&lt;td&gt;Cold recycled asphalt base course, 175mm depth&lt;/td&gt;&lt;td&gt;m2&lt;/td&gt;&lt;td&gt;COLD RECYCLED ASPHALT BASE COURSE, 7-INCH DEPTH&lt;/td&gt;&lt;td&gt;SQYD&lt;/td&gt;&lt;td&gt;0&lt;/td&gt;&lt;td&gt;3&lt;/td&gt;&lt;td&gt;N&lt;/td&gt;&lt;td&gt; &lt;/td&gt;&lt;td&gt;&lt;/td&gt;&lt;/tr&gt;</v>
      </c>
    </row>
    <row r="929" spans="1:1" x14ac:dyDescent="0.2">
      <c r="A929" s="94" t="str">
        <v xml:space="preserve">  &lt;tr&gt;&lt;td&gt;40802-0700&lt;/td&gt;&lt;td&gt;Cold recycled asphalt base course, 200mm depth&lt;/td&gt;&lt;td&gt;m2&lt;/td&gt;&lt;td&gt;COLD RECYCLED ASPHALT BASE COURSE, 8-INCH DEPTH&lt;/td&gt;&lt;td&gt;SQYD&lt;/td&gt;&lt;td&gt;0&lt;/td&gt;&lt;td&gt;3&lt;/td&gt;&lt;td&gt;N&lt;/td&gt;&lt;td&gt; &lt;/td&gt;&lt;td&gt;&lt;/td&gt;&lt;/tr&gt;</v>
      </c>
    </row>
    <row r="930" spans="1:1" x14ac:dyDescent="0.2">
      <c r="A930" s="94" t="str">
        <v xml:space="preserve">  &lt;tr&gt;&lt;td&gt;40802-0800&lt;/td&gt;&lt;td&gt;Cold recycled asphalt base course, 250mm depth&lt;/td&gt;&lt;td&gt;m2&lt;/td&gt;&lt;td&gt;COLD RECYCLED ASPHALT BASE COURSE, 10-INCH DEPTH&lt;/td&gt;&lt;td&gt;SQYD&lt;/td&gt;&lt;td&gt;0&lt;/td&gt;&lt;td&gt;3&lt;/td&gt;&lt;td&gt;N&lt;/td&gt;&lt;td&gt; &lt;/td&gt;&lt;td&gt;&lt;/td&gt;&lt;/tr&gt;</v>
      </c>
    </row>
    <row r="931" spans="1:1" x14ac:dyDescent="0.2">
      <c r="A931" s="94" t="str">
        <v xml:space="preserve">  &lt;tr&gt;&lt;td&gt;40805-0000&lt;/td&gt;&lt;td&gt;Emulsified asphalt&lt;/td&gt;&lt;td&gt;t&lt;/td&gt;&lt;td&gt;EMULSIFIED ASPHALT&lt;/td&gt;&lt;td&gt;TON&lt;/td&gt;&lt;td&gt;0&lt;/td&gt;&lt;td&gt;3&lt;/td&gt;&lt;td&gt;N&lt;/td&gt;&lt;td&gt; &lt;/td&gt;&lt;td&gt;&lt;/td&gt;&lt;/tr&gt;</v>
      </c>
    </row>
    <row r="932" spans="1:1" x14ac:dyDescent="0.2">
      <c r="A932" s="94" t="str">
        <v xml:space="preserve">  &lt;tr&gt;&lt;td&gt;40806-0000&lt;/td&gt;&lt;td&gt;Cement&lt;/td&gt;&lt;td&gt;t&lt;/td&gt;&lt;td&gt;CEMENT&lt;/td&gt;&lt;td&gt;TON&lt;/td&gt;&lt;td&gt;0&lt;/td&gt;&lt;td&gt;3&lt;/td&gt;&lt;td&gt;N&lt;/td&gt;&lt;td&gt; &lt;/td&gt;&lt;td&gt;&lt;/td&gt;&lt;/tr&gt;</v>
      </c>
    </row>
    <row r="933" spans="1:1" x14ac:dyDescent="0.2">
      <c r="A933" s="94" t="str">
        <v xml:space="preserve">  &lt;tr&gt;&lt;td&gt;40807-0000&lt;/td&gt;&lt;td&gt;Lime&lt;/td&gt;&lt;td&gt;t&lt;/td&gt;&lt;td&gt;LIME&lt;/td&gt;&lt;td&gt;TON&lt;/td&gt;&lt;td&gt;0&lt;/td&gt;&lt;td&gt;3&lt;/td&gt;&lt;td&gt;N&lt;/td&gt;&lt;td&gt; &lt;/td&gt;&lt;td&gt;&lt;/td&gt;&lt;/tr&gt;</v>
      </c>
    </row>
    <row r="934" spans="1:1" x14ac:dyDescent="0.2">
      <c r="A934" s="94" t="str">
        <v xml:space="preserve">  &lt;tr&gt;&lt;td&gt;40901-1000&lt;/td&gt;&lt;td&gt;Micro surfacing, type 1&lt;/td&gt;&lt;td&gt;m2&lt;/td&gt;&lt;td&gt;MICRO SURFACING, TYPE 1&lt;/td&gt;&lt;td&gt;SQYD&lt;/td&gt;&lt;td&gt;0&lt;/td&gt;&lt;td&gt;3&lt;/td&gt;&lt;td&gt;N&lt;/td&gt;&lt;td&gt; &lt;/td&gt;&lt;td&gt;&lt;/td&gt;&lt;/tr&gt;</v>
      </c>
    </row>
    <row r="935" spans="1:1" x14ac:dyDescent="0.2">
      <c r="A935" s="94" t="str">
        <v xml:space="preserve">  &lt;tr&gt;&lt;td&gt;40901-2000&lt;/td&gt;&lt;td&gt;Micro surfacing, type 2&lt;/td&gt;&lt;td&gt;m2&lt;/td&gt;&lt;td&gt;MICRO SURFACING, TYPE 2&lt;/td&gt;&lt;td&gt;SQYD&lt;/td&gt;&lt;td&gt;0&lt;/td&gt;&lt;td&gt;3&lt;/td&gt;&lt;td&gt;N&lt;/td&gt;&lt;td&gt; &lt;/td&gt;&lt;td&gt;&lt;/td&gt;&lt;/tr&gt;</v>
      </c>
    </row>
    <row r="936" spans="1:1" x14ac:dyDescent="0.2">
      <c r="A936" s="94" t="str">
        <v xml:space="preserve">  &lt;tr&gt;&lt;td&gt;40901-3000&lt;/td&gt;&lt;td&gt;Micro surfacing, type 3&lt;/td&gt;&lt;td&gt;m2&lt;/td&gt;&lt;td&gt;MICRO SURFACING, TYPE 3&lt;/td&gt;&lt;td&gt;SQYD&lt;/td&gt;&lt;td&gt;0&lt;/td&gt;&lt;td&gt;3&lt;/td&gt;&lt;td&gt;N&lt;/td&gt;&lt;td&gt; &lt;/td&gt;&lt;td&gt;&lt;/td&gt;&lt;/tr&gt;</v>
      </c>
    </row>
    <row r="937" spans="1:1" x14ac:dyDescent="0.2">
      <c r="A937" s="94" t="str">
        <v xml:space="preserve">  &lt;tr&gt;&lt;td&gt;40902-1000&lt;/td&gt;&lt;td&gt;Micro surfacing, type 1&lt;/td&gt;&lt;td&gt;t&lt;/td&gt;&lt;td&gt;MICRO SURFACING, TYPE 1&lt;/td&gt;&lt;td&gt;TON&lt;/td&gt;&lt;td&gt;0&lt;/td&gt;&lt;td&gt;3&lt;/td&gt;&lt;td&gt;N&lt;/td&gt;&lt;td&gt; &lt;/td&gt;&lt;td&gt;&lt;/td&gt;&lt;/tr&gt;</v>
      </c>
    </row>
    <row r="938" spans="1:1" x14ac:dyDescent="0.2">
      <c r="A938" s="94" t="str">
        <v xml:space="preserve">  &lt;tr&gt;&lt;td&gt;40902-2000&lt;/td&gt;&lt;td&gt;Micro surfacing, type 2&lt;/td&gt;&lt;td&gt;t&lt;/td&gt;&lt;td&gt;MICRO SURFACING, TYPE 2&lt;/td&gt;&lt;td&gt;TON&lt;/td&gt;&lt;td&gt;0&lt;/td&gt;&lt;td&gt;3&lt;/td&gt;&lt;td&gt;N&lt;/td&gt;&lt;td&gt; &lt;/td&gt;&lt;td&gt;&lt;/td&gt;&lt;/tr&gt;</v>
      </c>
    </row>
    <row r="939" spans="1:1" x14ac:dyDescent="0.2">
      <c r="A939" s="94" t="str">
        <v xml:space="preserve">  &lt;tr&gt;&lt;td&gt;40902-3000&lt;/td&gt;&lt;td&gt;Micro surfacing, type 3&lt;/td&gt;&lt;td&gt;t&lt;/td&gt;&lt;td&gt;MICRO SURFACING, TYPE 3&lt;/td&gt;&lt;td&gt;TON&lt;/td&gt;&lt;td&gt;0&lt;/td&gt;&lt;td&gt;3&lt;/td&gt;&lt;td&gt;N&lt;/td&gt;&lt;td&gt; &lt;/td&gt;&lt;td&gt;&lt;/td&gt;&lt;/tr&gt;</v>
      </c>
    </row>
    <row r="940" spans="1:1" x14ac:dyDescent="0.2">
      <c r="A940" s="94" t="str">
        <v xml:space="preserve">  &lt;tr&gt;&lt;td&gt;41001-1000&lt;/td&gt;&lt;td&gt;Slurry seal, type 1&lt;/td&gt;&lt;td&gt;m2&lt;/td&gt;&lt;td&gt;SLURRY SEAL, TYPE 1&lt;/td&gt;&lt;td&gt;SQYD&lt;/td&gt;&lt;td&gt;0&lt;/td&gt;&lt;td&gt;3&lt;/td&gt;&lt;td&gt;N&lt;/td&gt;&lt;td&gt; &lt;/td&gt;&lt;td&gt;&lt;/td&gt;&lt;/tr&gt;</v>
      </c>
    </row>
    <row r="941" spans="1:1" x14ac:dyDescent="0.2">
      <c r="A941" s="94" t="str">
        <v xml:space="preserve">  &lt;tr&gt;&lt;td&gt;41001-2000&lt;/td&gt;&lt;td&gt;Slurry seal, type 2&lt;/td&gt;&lt;td&gt;m2&lt;/td&gt;&lt;td&gt;SLURRY SEAL, TYPE 2&lt;/td&gt;&lt;td&gt;SQYD&lt;/td&gt;&lt;td&gt;0&lt;/td&gt;&lt;td&gt;3&lt;/td&gt;&lt;td&gt;N&lt;/td&gt;&lt;td&gt; &lt;/td&gt;&lt;td&gt;&lt;/td&gt;&lt;/tr&gt;</v>
      </c>
    </row>
    <row r="942" spans="1:1" x14ac:dyDescent="0.2">
      <c r="A942" s="94" t="str">
        <v xml:space="preserve">  &lt;tr&gt;&lt;td&gt;41001-3000&lt;/td&gt;&lt;td&gt;Slurry seal, type 3&lt;/td&gt;&lt;td&gt;m2&lt;/td&gt;&lt;td&gt;SLURRY SEAL, TYPE 3&lt;/td&gt;&lt;td&gt;SQYD&lt;/td&gt;&lt;td&gt;0&lt;/td&gt;&lt;td&gt;3&lt;/td&gt;&lt;td&gt;N&lt;/td&gt;&lt;td&gt; &lt;/td&gt;&lt;td&gt;&lt;/td&gt;&lt;/tr&gt;</v>
      </c>
    </row>
    <row r="943" spans="1:1" x14ac:dyDescent="0.2">
      <c r="A943" s="94" t="str">
        <v xml:space="preserve">  &lt;tr&gt;&lt;td&gt;41101-0000&lt;/td&gt;&lt;td&gt;Prime coat&lt;/td&gt;&lt;td&gt;t&lt;/td&gt;&lt;td&gt;PRIME COAT&lt;/td&gt;&lt;td&gt;TON&lt;/td&gt;&lt;td&gt;0&lt;/td&gt;&lt;td&gt;3&lt;/td&gt;&lt;td&gt;N&lt;/td&gt;&lt;td&gt;8/1/2017&lt;/td&gt;&lt;td&gt;&lt;/td&gt;&lt;/tr&gt;</v>
      </c>
    </row>
    <row r="944" spans="1:1" x14ac:dyDescent="0.2">
      <c r="A944" s="94" t="str">
        <v xml:space="preserve">  &lt;tr&gt;&lt;td&gt;41101-1000&lt;/td&gt;&lt;td&gt;Prime coat, method 1&lt;/td&gt;&lt;td&gt;t&lt;/td&gt;&lt;td&gt;PRIME COAT, METHOD 1&lt;/td&gt;&lt;td&gt;TON&lt;/td&gt;&lt;td&gt;0&lt;/td&gt;&lt;td&gt;3&lt;/td&gt;&lt;td&gt;N&lt;/td&gt;&lt;td&gt; &lt;/td&gt;&lt;td&gt;&lt;/td&gt;&lt;/tr&gt;</v>
      </c>
    </row>
    <row r="945" spans="1:1" x14ac:dyDescent="0.2">
      <c r="A945" s="94" t="str">
        <v xml:space="preserve">  &lt;tr&gt;&lt;td&gt;41101-2000&lt;/td&gt;&lt;td&gt;Prime coat, method 2&lt;/td&gt;&lt;td&gt;t&lt;/td&gt;&lt;td&gt;PRIME COAT, METHOD 2&lt;/td&gt;&lt;td&gt;TON&lt;/td&gt;&lt;td&gt;0&lt;/td&gt;&lt;td&gt;3&lt;/td&gt;&lt;td&gt;N&lt;/td&gt;&lt;td&gt; &lt;/td&gt;&lt;td&gt;&lt;/td&gt;&lt;/tr&gt;</v>
      </c>
    </row>
    <row r="946" spans="1:1" x14ac:dyDescent="0.2">
      <c r="A946" s="94" t="str">
        <v xml:space="preserve">  &lt;tr&gt;&lt;td&gt;41101-3000&lt;/td&gt;&lt;td&gt;Prime coat, method 3&lt;/td&gt;&lt;td&gt;t&lt;/td&gt;&lt;td&gt;PRIME COAT, METHOD 3&lt;/td&gt;&lt;td&gt;TON&lt;/td&gt;&lt;td&gt;0&lt;/td&gt;&lt;td&gt;3&lt;/td&gt;&lt;td&gt;N&lt;/td&gt;&lt;td&gt; &lt;/td&gt;&lt;td&gt;&lt;/td&gt;&lt;/tr&gt;</v>
      </c>
    </row>
    <row r="947" spans="1:1" x14ac:dyDescent="0.2">
      <c r="A947" s="94" t="str">
        <v xml:space="preserve">  &lt;tr&gt;&lt;td&gt;41102-0000&lt;/td&gt;&lt;td&gt;Prime coat&lt;/td&gt;&lt;td&gt;m2&lt;/td&gt;&lt;td&gt;PRIME COAT&lt;/td&gt;&lt;td&gt;SQYD&lt;/td&gt;&lt;td&gt;0&lt;/td&gt;&lt;td&gt;3&lt;/td&gt;&lt;td&gt;N&lt;/td&gt;&lt;td&gt;8/1/2017&lt;/td&gt;&lt;td&gt;&lt;/td&gt;&lt;/tr&gt;</v>
      </c>
    </row>
    <row r="948" spans="1:1" x14ac:dyDescent="0.2">
      <c r="A948" s="94" t="str">
        <v xml:space="preserve">  &lt;tr&gt;&lt;td&gt;41102-1000&lt;/td&gt;&lt;td&gt;Prime coat, method 1&lt;/td&gt;&lt;td&gt;m2&lt;/td&gt;&lt;td&gt;PRIME COAT, METHOD 1&lt;/td&gt;&lt;td&gt;SQYD&lt;/td&gt;&lt;td&gt;0&lt;/td&gt;&lt;td&gt;3&lt;/td&gt;&lt;td&gt;N&lt;/td&gt;&lt;td&gt; &lt;/td&gt;&lt;td&gt;&lt;/td&gt;&lt;/tr&gt;</v>
      </c>
    </row>
    <row r="949" spans="1:1" x14ac:dyDescent="0.2">
      <c r="A949" s="94" t="str">
        <v xml:space="preserve">  &lt;tr&gt;&lt;td&gt;41102-2000&lt;/td&gt;&lt;td&gt;Prime coat, method 2&lt;/td&gt;&lt;td&gt;m2&lt;/td&gt;&lt;td&gt;PRIME COAT, METHOD 2&lt;/td&gt;&lt;td&gt;SQYD&lt;/td&gt;&lt;td&gt;0&lt;/td&gt;&lt;td&gt;3&lt;/td&gt;&lt;td&gt;N&lt;/td&gt;&lt;td&gt; &lt;/td&gt;&lt;td&gt;&lt;/td&gt;&lt;/tr&gt;</v>
      </c>
    </row>
    <row r="950" spans="1:1" x14ac:dyDescent="0.2">
      <c r="A950" s="94" t="str">
        <v xml:space="preserve">  &lt;tr&gt;&lt;td&gt;41102-3000&lt;/td&gt;&lt;td&gt;Prime coat, method 3&lt;/td&gt;&lt;td&gt;m2&lt;/td&gt;&lt;td&gt;PRIME COAT, METHOD 3&lt;/td&gt;&lt;td&gt;SQYD&lt;/td&gt;&lt;td&gt;0&lt;/td&gt;&lt;td&gt;3&lt;/td&gt;&lt;td&gt;N&lt;/td&gt;&lt;td&gt; &lt;/td&gt;&lt;td&gt;&lt;/td&gt;&lt;/tr&gt;</v>
      </c>
    </row>
    <row r="951" spans="1:1" x14ac:dyDescent="0.2">
      <c r="A951" s="94" t="str">
        <v xml:space="preserve">  &lt;tr&gt;&lt;td&gt;41105-0000&lt;/td&gt;&lt;td&gt;Blotter&lt;/td&gt;&lt;td&gt;t&lt;/td&gt;&lt;td&gt;BLOTTER&lt;/td&gt;&lt;td&gt;TON&lt;/td&gt;&lt;td&gt;0&lt;/td&gt;&lt;td&gt;3&lt;/td&gt;&lt;td&gt;N&lt;/td&gt;&lt;td&gt; &lt;/td&gt;&lt;td&gt;&lt;/td&gt;&lt;/tr&gt;</v>
      </c>
    </row>
    <row r="952" spans="1:1" x14ac:dyDescent="0.2">
      <c r="A952" s="94" t="str">
        <v xml:space="preserve">  &lt;tr&gt;&lt;td&gt;41106-0000&lt;/td&gt;&lt;td&gt;Crushed aggregate&lt;/td&gt;&lt;td&gt;t&lt;/td&gt;&lt;td&gt;CRUSHED AGGREGATE&lt;/td&gt;&lt;td&gt;TON&lt;/td&gt;&lt;td&gt;0&lt;/td&gt;&lt;td&gt;3&lt;/td&gt;&lt;td&gt;N&lt;/td&gt;&lt;td&gt; &lt;/td&gt;&lt;td&gt;&lt;/td&gt;&lt;/tr&gt;</v>
      </c>
    </row>
    <row r="953" spans="1:1" x14ac:dyDescent="0.2">
      <c r="A953" s="94" t="str">
        <v xml:space="preserve">  &lt;tr&gt;&lt;td&gt;41201-0000&lt;/td&gt;&lt;td&gt;Tack coat&lt;/td&gt;&lt;td&gt;t&lt;/td&gt;&lt;td&gt;TACK COAT&lt;/td&gt;&lt;td&gt;TON&lt;/td&gt;&lt;td&gt;0&lt;/td&gt;&lt;td&gt;3&lt;/td&gt;&lt;td&gt;N&lt;/td&gt;&lt;td&gt; &lt;/td&gt;&lt;td&gt;&lt;/td&gt;&lt;/tr&gt;</v>
      </c>
    </row>
    <row r="954" spans="1:1" x14ac:dyDescent="0.2">
      <c r="A954" s="94" t="str">
        <v xml:space="preserve">  &lt;tr&gt;&lt;td&gt;41202-0000&lt;/td&gt;&lt;td&gt;Tack coat&lt;/td&gt;&lt;td&gt;l&lt;/td&gt;&lt;td&gt;TACK COAT&lt;/td&gt;&lt;td&gt;GAL&lt;/td&gt;&lt;td&gt;0&lt;/td&gt;&lt;td&gt;3&lt;/td&gt;&lt;td&gt;N&lt;/td&gt;&lt;td&gt; &lt;/td&gt;&lt;td&gt;&lt;/td&gt;&lt;/tr&gt;</v>
      </c>
    </row>
    <row r="955" spans="1:1" x14ac:dyDescent="0.2">
      <c r="A955" s="94" t="str">
        <v xml:space="preserve">  &lt;tr&gt;&lt;td&gt;41301-0000&lt;/td&gt;&lt;td&gt;Asphalt pavement milling&lt;/td&gt;&lt;td&gt;m2&lt;/td&gt;&lt;td&gt;ASPHALT PAVEMENT MILLING&lt;/td&gt;&lt;td&gt;SQYD&lt;/td&gt;&lt;td&gt;0&lt;/td&gt;&lt;td&gt;3&lt;/td&gt;&lt;td&gt;N&lt;/td&gt;&lt;td&gt; &lt;/td&gt;&lt;td&gt;&lt;/td&gt;&lt;/tr&gt;</v>
      </c>
    </row>
    <row r="956" spans="1:1" x14ac:dyDescent="0.2">
      <c r="A956" s="94" t="str">
        <v xml:space="preserve">  &lt;tr&gt;&lt;td&gt;41301-0100&lt;/td&gt;&lt;td&gt;Asphalt pavement milling, 20mm depth&lt;/td&gt;&lt;td&gt;m2&lt;/td&gt;&lt;td&gt;ASPHALT PAVEMENT MILLING, 3/4-INCH DEPTH&lt;/td&gt;&lt;td&gt;SQYD&lt;/td&gt;&lt;td&gt;0&lt;/td&gt;&lt;td&gt;3&lt;/td&gt;&lt;td&gt;N&lt;/td&gt;&lt;td&gt; &lt;/td&gt;&lt;td&gt;&lt;/td&gt;&lt;/tr&gt;</v>
      </c>
    </row>
    <row r="957" spans="1:1" x14ac:dyDescent="0.2">
      <c r="A957" s="94" t="str">
        <v xml:space="preserve">  &lt;tr&gt;&lt;td&gt;41301-0200&lt;/td&gt;&lt;td&gt;Asphalt pavement milling, 25mm depth&lt;/td&gt;&lt;td&gt;m2&lt;/td&gt;&lt;td&gt;ASPHALT PAVEMENT MILLING, 1-INCH DEPTH&lt;/td&gt;&lt;td&gt;SQYD&lt;/td&gt;&lt;td&gt;0&lt;/td&gt;&lt;td&gt;3&lt;/td&gt;&lt;td&gt;N&lt;/td&gt;&lt;td&gt; &lt;/td&gt;&lt;td&gt;&lt;/td&gt;&lt;/tr&gt;</v>
      </c>
    </row>
    <row r="958" spans="1:1" x14ac:dyDescent="0.2">
      <c r="A958" s="94" t="str">
        <v xml:space="preserve">  &lt;tr&gt;&lt;td&gt;41301-0400&lt;/td&gt;&lt;td&gt;Asphalt pavement milling, 40mm depth&lt;/td&gt;&lt;td&gt;m2&lt;/td&gt;&lt;td&gt;ASPHALT PAVEMENT MILLING, 1 1/2-INCH DEPTH&lt;/td&gt;&lt;td&gt;SQYD&lt;/td&gt;&lt;td&gt;0&lt;/td&gt;&lt;td&gt;3&lt;/td&gt;&lt;td&gt;N&lt;/td&gt;&lt;td&gt; &lt;/td&gt;&lt;td&gt;&lt;/td&gt;&lt;/tr&gt;</v>
      </c>
    </row>
    <row r="959" spans="1:1" x14ac:dyDescent="0.2">
      <c r="A959" s="94" t="str">
        <v xml:space="preserve">  &lt;tr&gt;&lt;td&gt;41301-0600&lt;/td&gt;&lt;td&gt;Asphalt pavement milling, 50mm depth&lt;/td&gt;&lt;td&gt;m2&lt;/td&gt;&lt;td&gt;ASPHALT PAVEMENT MILLING, 2-INCH DEPTH&lt;/td&gt;&lt;td&gt;SQYD&lt;/td&gt;&lt;td&gt;0&lt;/td&gt;&lt;td&gt;3&lt;/td&gt;&lt;td&gt;N&lt;/td&gt;&lt;td&gt; &lt;/td&gt;&lt;td&gt;&lt;/td&gt;&lt;/tr&gt;</v>
      </c>
    </row>
    <row r="960" spans="1:1" x14ac:dyDescent="0.2">
      <c r="A960" s="94" t="str">
        <v xml:space="preserve">  &lt;tr&gt;&lt;td&gt;41301-0700&lt;/td&gt;&lt;td&gt;Asphalt pavement milling, 65mm depth&lt;/td&gt;&lt;td&gt;m2&lt;/td&gt;&lt;td&gt;ASPHALT PAVEMENT MILLING, 2 1/2-INCH DEPTH&lt;/td&gt;&lt;td&gt;SQYD&lt;/td&gt;&lt;td&gt;0&lt;/td&gt;&lt;td&gt;3&lt;/td&gt;&lt;td&gt;N&lt;/td&gt;&lt;td&gt; &lt;/td&gt;&lt;td&gt;&lt;/td&gt;&lt;/tr&gt;</v>
      </c>
    </row>
    <row r="961" spans="1:1" x14ac:dyDescent="0.2">
      <c r="A961" s="94" t="str">
        <v xml:space="preserve">  &lt;tr&gt;&lt;td&gt;41301-0800&lt;/td&gt;&lt;td&gt;Asphalt pavement milling, 75mm depth&lt;/td&gt;&lt;td&gt;m2&lt;/td&gt;&lt;td&gt;ASPHALT PAVEMENT MILLING, 3-INCH DEPTH&lt;/td&gt;&lt;td&gt;SQYD&lt;/td&gt;&lt;td&gt;0&lt;/td&gt;&lt;td&gt;3&lt;/td&gt;&lt;td&gt;N&lt;/td&gt;&lt;td&gt; &lt;/td&gt;&lt;td&gt;&lt;/td&gt;&lt;/tr&gt;</v>
      </c>
    </row>
    <row r="962" spans="1:1" x14ac:dyDescent="0.2">
      <c r="A962" s="94" t="str">
        <v xml:space="preserve">  &lt;tr&gt;&lt;td&gt;41301-0900&lt;/td&gt;&lt;td&gt;Asphalt pavement milling, 90mm depth&lt;/td&gt;&lt;td&gt;m2&lt;/td&gt;&lt;td&gt;ASPHALT PAVEMENT MILLING, 3 1/2-INCH DEPTH&lt;/td&gt;&lt;td&gt;SQYD&lt;/td&gt;&lt;td&gt;0&lt;/td&gt;&lt;td&gt;3&lt;/td&gt;&lt;td&gt;N&lt;/td&gt;&lt;td&gt; &lt;/td&gt;&lt;td&gt;&lt;/td&gt;&lt;/tr&gt;</v>
      </c>
    </row>
    <row r="963" spans="1:1" x14ac:dyDescent="0.2">
      <c r="A963" s="94" t="str">
        <v xml:space="preserve">  &lt;tr&gt;&lt;td&gt;41301-1000&lt;/td&gt;&lt;td&gt;Asphalt pavement milling, 100mm depth&lt;/td&gt;&lt;td&gt;m2&lt;/td&gt;&lt;td&gt;ASPHALT PAVEMENT MILLING, 4-INCH DEPTH&lt;/td&gt;&lt;td&gt;SQYD&lt;/td&gt;&lt;td&gt;0&lt;/td&gt;&lt;td&gt;3&lt;/td&gt;&lt;td&gt;N&lt;/td&gt;&lt;td&gt; &lt;/td&gt;&lt;td&gt;&lt;/td&gt;&lt;/tr&gt;</v>
      </c>
    </row>
    <row r="964" spans="1:1" x14ac:dyDescent="0.2">
      <c r="A964" s="94" t="str">
        <v xml:space="preserve">  &lt;tr&gt;&lt;td&gt;41301-1100&lt;/td&gt;&lt;td&gt;Asphalt pavement milling, 115mm depth&lt;/td&gt;&lt;td&gt;m2&lt;/td&gt;&lt;td&gt;ASPHALT PAVEMENT MILLING, 4 1/2-INCH DEPTH&lt;/td&gt;&lt;td&gt;SQYD&lt;/td&gt;&lt;td&gt;0&lt;/td&gt;&lt;td&gt;3&lt;/td&gt;&lt;td&gt;N&lt;/td&gt;&lt;td&gt; &lt;/td&gt;&lt;td&gt;&lt;/td&gt;&lt;/tr&gt;</v>
      </c>
    </row>
    <row r="965" spans="1:1" x14ac:dyDescent="0.2">
      <c r="A965" s="94" t="str">
        <v xml:space="preserve">  &lt;tr&gt;&lt;td&gt;41301-1200&lt;/td&gt;&lt;td&gt;Asphalt pavement milling, 125mm depth&lt;/td&gt;&lt;td&gt;m2&lt;/td&gt;&lt;td&gt;ASPHALT PAVEMENT MILLING, 5-INCH DEPTH&lt;/td&gt;&lt;td&gt;SQYD&lt;/td&gt;&lt;td&gt;0&lt;/td&gt;&lt;td&gt;3&lt;/td&gt;&lt;td&gt;N&lt;/td&gt;&lt;td&gt; &lt;/td&gt;&lt;td&gt;&lt;/td&gt;&lt;/tr&gt;</v>
      </c>
    </row>
    <row r="966" spans="1:1" x14ac:dyDescent="0.2">
      <c r="A966" s="94" t="str">
        <v xml:space="preserve">  &lt;tr&gt;&lt;td&gt;41301-1300&lt;/td&gt;&lt;td&gt;Asphalt pavement milling, 150mm depth&lt;/td&gt;&lt;td&gt;m2&lt;/td&gt;&lt;td&gt;ASPHALT PAVEMENT MILLING, 6-INCH DEPTH&lt;/td&gt;&lt;td&gt;SQYD&lt;/td&gt;&lt;td&gt;0&lt;/td&gt;&lt;td&gt;3&lt;/td&gt;&lt;td&gt;N&lt;/td&gt;&lt;td&gt; &lt;/td&gt;&lt;td&gt;&lt;/td&gt;&lt;/tr&gt;</v>
      </c>
    </row>
    <row r="967" spans="1:1" x14ac:dyDescent="0.2">
      <c r="A967" s="94" t="str">
        <v xml:space="preserve">  &lt;tr&gt;&lt;td&gt;41301-1400&lt;/td&gt;&lt;td&gt;Asphalt pavement milling, 200mm depth&lt;/td&gt;&lt;td&gt;m2&lt;/td&gt;&lt;td&gt;ASPHALT PAVEMENT MILLING, 8-INCH DEPTH&lt;/td&gt;&lt;td&gt;SQYD&lt;/td&gt;&lt;td&gt;0&lt;/td&gt;&lt;td&gt;3&lt;/td&gt;&lt;td&gt;N&lt;/td&gt;&lt;td&gt; &lt;/td&gt;&lt;td&gt;&lt;/td&gt;&lt;/tr&gt;</v>
      </c>
    </row>
    <row r="968" spans="1:1" x14ac:dyDescent="0.2">
      <c r="A968" s="94" t="str">
        <v xml:space="preserve">  &lt;tr&gt;&lt;td&gt;41302-0000&lt;/td&gt;&lt;td&gt;Asphalt pavement milling&lt;/td&gt;&lt;td&gt;km&lt;/td&gt;&lt;td&gt;ASPHALT PAVEMENT MILLING&lt;/td&gt;&lt;td&gt;MILE&lt;/td&gt;&lt;td&gt;3&lt;/td&gt;&lt;td&gt;3&lt;/td&gt;&lt;td&gt;N&lt;/td&gt;&lt;td&gt; &lt;/td&gt;&lt;td&gt;&lt;/td&gt;&lt;/tr&gt;</v>
      </c>
    </row>
    <row r="969" spans="1:1" x14ac:dyDescent="0.2">
      <c r="A969" s="94" t="str">
        <v xml:space="preserve">  &lt;tr&gt;&lt;td&gt;41401-1000&lt;/td&gt;&lt;td&gt;Cracks, routing, cleaning and sealing&lt;/td&gt;&lt;td&gt;m&lt;/td&gt;&lt;td&gt;CRACKS, ROUTING, CLEANING AND SEALING&lt;/td&gt;&lt;td&gt;LNFT&lt;/td&gt;&lt;td&gt;0&lt;/td&gt;&lt;td&gt;3&lt;/td&gt;&lt;td&gt;N&lt;/td&gt;&lt;td&gt; &lt;/td&gt;&lt;td&gt;&lt;/td&gt;&lt;/tr&gt;</v>
      </c>
    </row>
    <row r="970" spans="1:1" x14ac:dyDescent="0.2">
      <c r="A970" s="94" t="str">
        <v xml:space="preserve">  &lt;tr&gt;&lt;td&gt;41401-2000&lt;/td&gt;&lt;td&gt;Cracks, cleaning and sealing&lt;/td&gt;&lt;td&gt;m&lt;/td&gt;&lt;td&gt;CRACKS, CLEANING AND SEALING&lt;/td&gt;&lt;td&gt;LNFT&lt;/td&gt;&lt;td&gt;0&lt;/td&gt;&lt;td&gt;3&lt;/td&gt;&lt;td&gt;N&lt;/td&gt;&lt;td&gt; &lt;/td&gt;&lt;td&gt;&lt;/td&gt;&lt;/tr&gt;</v>
      </c>
    </row>
    <row r="971" spans="1:1" x14ac:dyDescent="0.2">
      <c r="A971" s="94" t="str">
        <v xml:space="preserve">  &lt;tr&gt;&lt;td&gt;41401-3000&lt;/td&gt;&lt;td&gt;Cracks, cleaning and filling&lt;/td&gt;&lt;td&gt;m&lt;/td&gt;&lt;td&gt;CRACKS, CLEANING AND FILLING&lt;/td&gt;&lt;td&gt;LNFT&lt;/td&gt;&lt;td&gt;0&lt;/td&gt;&lt;td&gt;3&lt;/td&gt;&lt;td&gt;N&lt;/td&gt;&lt;td&gt; &lt;/td&gt;&lt;td&gt;&lt;/td&gt;&lt;/tr&gt;</v>
      </c>
    </row>
    <row r="972" spans="1:1" x14ac:dyDescent="0.2">
      <c r="A972" s="94" t="str">
        <v xml:space="preserve">  &lt;tr&gt;&lt;td&gt;41402-1000&lt;/td&gt;&lt;td&gt;Cracks, routing, cleaning and sealing&lt;/td&gt;&lt;td&gt;km&lt;/td&gt;&lt;td&gt;CRACKS, ROUTING, CLEANING AND SEALING&lt;/td&gt;&lt;td&gt;MILE&lt;/td&gt;&lt;td&gt;1&lt;/td&gt;&lt;td&gt;3&lt;/td&gt;&lt;td&gt;N&lt;/td&gt;&lt;td&gt; &lt;/td&gt;&lt;td&gt;&lt;/td&gt;&lt;/tr&gt;</v>
      </c>
    </row>
    <row r="973" spans="1:1" x14ac:dyDescent="0.2">
      <c r="A973" s="94" t="str">
        <v xml:space="preserve">  &lt;tr&gt;&lt;td&gt;41402-2000&lt;/td&gt;&lt;td&gt;Cracks, cleaning and sealing&lt;/td&gt;&lt;td&gt;km&lt;/td&gt;&lt;td&gt;CRACKS, CLEANING AND SEALING&lt;/td&gt;&lt;td&gt;MILE&lt;/td&gt;&lt;td&gt;1&lt;/td&gt;&lt;td&gt;3&lt;/td&gt;&lt;td&gt;N&lt;/td&gt;&lt;td&gt; &lt;/td&gt;&lt;td&gt;&lt;/td&gt;&lt;/tr&gt;</v>
      </c>
    </row>
    <row r="974" spans="1:1" x14ac:dyDescent="0.2">
      <c r="A974" s="94" t="str">
        <v xml:space="preserve">  &lt;tr&gt;&lt;td&gt;41402-3000&lt;/td&gt;&lt;td&gt;Cracks, cleaning and filling&lt;/td&gt;&lt;td&gt;km&lt;/td&gt;&lt;td&gt;CRACKS, CLEANING AND FILLING&lt;/td&gt;&lt;td&gt;MILE&lt;/td&gt;&lt;td&gt;1&lt;/td&gt;&lt;td&gt;3&lt;/td&gt;&lt;td&gt;N&lt;/td&gt;&lt;td&gt; &lt;/td&gt;&lt;td&gt;&lt;/td&gt;&lt;/tr&gt;</v>
      </c>
    </row>
    <row r="975" spans="1:1" x14ac:dyDescent="0.2">
      <c r="A975" s="94" t="str">
        <v xml:space="preserve">  &lt;tr&gt;&lt;td&gt;41410-0000&lt;/td&gt;&lt;td&gt;Joint sealant and crack filler&lt;/td&gt;&lt;td&gt;kg&lt;/td&gt;&lt;td&gt;JOINT SEALANT AND CRACK FILLER&lt;/td&gt;&lt;td&gt;LB&lt;/td&gt;&lt;td&gt;0&lt;/td&gt;&lt;td&gt;3&lt;/td&gt;&lt;td&gt;N&lt;/td&gt;&lt;td&gt; &lt;/td&gt;&lt;td&gt;&lt;/td&gt;&lt;/tr&gt;</v>
      </c>
    </row>
    <row r="976" spans="1:1" x14ac:dyDescent="0.2">
      <c r="A976" s="94" t="str">
        <v xml:space="preserve">  &lt;tr&gt;&lt;td&gt;41501-0000&lt;/td&gt;&lt;td&gt;Paving geotextile&lt;/td&gt;&lt;td&gt;m2&lt;/td&gt;&lt;td&gt;PAVING GEOTEXTILE&lt;/td&gt;&lt;td&gt;SQYD&lt;/td&gt;&lt;td&gt;0&lt;/td&gt;&lt;td&gt;3&lt;/td&gt;&lt;td&gt;N&lt;/td&gt;&lt;td&gt; &lt;/td&gt;&lt;td&gt;&lt;/td&gt;&lt;/tr&gt;</v>
      </c>
    </row>
    <row r="977" spans="1:1" x14ac:dyDescent="0.2">
      <c r="A977" s="94" t="str">
        <v xml:space="preserve">  &lt;tr&gt;&lt;td&gt;41505-0000&lt;/td&gt;&lt;td&gt;Asphalt binder&lt;/td&gt;&lt;td&gt;t&lt;/td&gt;&lt;td&gt;ASPHALT BINDER&lt;/td&gt;&lt;td&gt;TON&lt;/td&gt;&lt;td&gt;0&lt;/td&gt;&lt;td&gt;3&lt;/td&gt;&lt;td&gt;N&lt;/td&gt;&lt;td&gt; &lt;/td&gt;&lt;td&gt;&lt;/td&gt;&lt;/tr&gt;</v>
      </c>
    </row>
    <row r="978" spans="1:1" x14ac:dyDescent="0.2">
      <c r="A978" s="94" t="str">
        <v xml:space="preserve">  &lt;tr&gt;&lt;td&gt;41701-0000&lt;/td&gt;&lt;td&gt;Emulsified asphalt pavement&lt;/td&gt;&lt;td&gt;t&lt;/td&gt;&lt;td&gt;EMULSIFIED ASPHALT PAVEMENT&lt;/td&gt;&lt;td&gt;TON&lt;/td&gt;&lt;td&gt;0&lt;/td&gt;&lt;td&gt;3&lt;/td&gt;&lt;td&gt;N&lt;/td&gt;&lt;td&gt;6/19/2018&lt;/td&gt;&lt;td&gt;WFL/FLH Materials&lt;/td&gt;&lt;/tr&gt;</v>
      </c>
    </row>
    <row r="979" spans="1:1" x14ac:dyDescent="0.2">
      <c r="A979" s="94" t="str">
        <v xml:space="preserve">  &lt;tr&gt;&lt;td&gt;41702-0000&lt;/td&gt;&lt;td&gt;Open-graded emulsified asphalt pavement&lt;/td&gt;&lt;td&gt;t&lt;/td&gt;&lt;td&gt;OPEN-GRADED EMULSIFIED ASPHALT PAVEMENT&lt;/td&gt;&lt;td&gt;TON&lt;/td&gt;&lt;td&gt;0&lt;/td&gt;&lt;td&gt;3&lt;/td&gt;&lt;td&gt;N&lt;/td&gt;&lt;td&gt;6/19/2018&lt;/td&gt;&lt;td&gt;WFL/FLH Materials&lt;/td&gt;&lt;/tr&gt;</v>
      </c>
    </row>
    <row r="980" spans="1:1" x14ac:dyDescent="0.2">
      <c r="A980" s="94" t="str">
        <v xml:space="preserve">  &lt;tr&gt;&lt;td&gt;41705-0000&lt;/td&gt;&lt;td&gt;Emulsified asphalt&lt;/td&gt;&lt;td&gt;t&lt;/td&gt;&lt;td&gt;EMULSIFIED ASPHALT&lt;/td&gt;&lt;td&gt;TON&lt;/td&gt;&lt;td&gt;0&lt;/td&gt;&lt;td&gt;3&lt;/td&gt;&lt;td&gt;N&lt;/td&gt;&lt;td&gt;6/19/2018&lt;/td&gt;&lt;td&gt;WFL/FLH Materials&lt;/td&gt;&lt;/tr&gt;</v>
      </c>
    </row>
    <row r="981" spans="1:1" x14ac:dyDescent="0.2">
      <c r="A981" s="94" t="str">
        <v xml:space="preserve">  &lt;tr&gt;&lt;td&gt;41706-0000&lt;/td&gt;&lt;td&gt;Mineral filler&lt;/td&gt;&lt;td&gt;t&lt;/td&gt;&lt;td&gt;MINERAL FILLER&lt;/td&gt;&lt;td&gt;TON&lt;/td&gt;&lt;td&gt;0&lt;/td&gt;&lt;td&gt;3&lt;/td&gt;&lt;td&gt;N&lt;/td&gt;&lt;td&gt;6/19/2018&lt;/td&gt;&lt;td&gt;WFL/FLH Materials&lt;/td&gt;&lt;/tr&gt;</v>
      </c>
    </row>
    <row r="982" spans="1:1" x14ac:dyDescent="0.2">
      <c r="A982" s="94" t="str">
        <v xml:space="preserve">  &lt;tr&gt;&lt;td&gt;41707-0000&lt;/td&gt;&lt;td&gt;Choker aggregate&lt;/td&gt;&lt;td&gt;t&lt;/td&gt;&lt;td&gt;CHOKER AGGREGATE&lt;/td&gt;&lt;td&gt;TON&lt;/td&gt;&lt;td&gt;0&lt;/td&gt;&lt;td&gt;3&lt;/td&gt;&lt;td&gt;N&lt;/td&gt;&lt;td&gt;6/19/2018&lt;/td&gt;&lt;td&gt;WFL/FLH Materials&lt;/td&gt;&lt;/tr&gt;</v>
      </c>
    </row>
    <row r="983" spans="1:1" x14ac:dyDescent="0.2">
      <c r="A983" s="94" t="str">
        <v xml:space="preserve">  &lt;tr&gt;&lt;td&gt;41801-1000&lt;/td&gt;&lt;td&gt;Asphalt concrete pavement patch, type 1&lt;/td&gt;&lt;td&gt;m2&lt;/td&gt;&lt;td&gt;ASPHALT CONCRETE PAVEMENT PATCH, TYPE 1&lt;/td&gt;&lt;td&gt;SQYD&lt;/td&gt;&lt;td&gt;0&lt;/td&gt;&lt;td&gt;3&lt;/td&gt;&lt;td&gt;N&lt;/td&gt;&lt;td&gt; &lt;/td&gt;&lt;td&gt;&lt;/td&gt;&lt;/tr&gt;</v>
      </c>
    </row>
    <row r="984" spans="1:1" x14ac:dyDescent="0.2">
      <c r="A984" s="94" t="str">
        <v xml:space="preserve">  &lt;tr&gt;&lt;td&gt;41801-2000&lt;/td&gt;&lt;td&gt;Asphalt concrete pavement patch, type 2&lt;/td&gt;&lt;td&gt;m2&lt;/td&gt;&lt;td&gt;ASPHALT CONCRETE PAVEMENT PATCH, TYPE 2&lt;/td&gt;&lt;td&gt;SQYD&lt;/td&gt;&lt;td&gt;0&lt;/td&gt;&lt;td&gt;3&lt;/td&gt;&lt;td&gt;N&lt;/td&gt;&lt;td&gt; &lt;/td&gt;&lt;td&gt;&lt;/td&gt;&lt;/tr&gt;</v>
      </c>
    </row>
    <row r="985" spans="1:1" x14ac:dyDescent="0.2">
      <c r="A985" s="94" t="str">
        <v xml:space="preserve">  &lt;tr&gt;&lt;td&gt;41801-3000&lt;/td&gt;&lt;td&gt;Asphalt concrete pavement patch, type 3&lt;/td&gt;&lt;td&gt;m2&lt;/td&gt;&lt;td&gt;ASPHALT CONCRETE PAVEMENT PATCH, TYPE 3&lt;/td&gt;&lt;td&gt;SQYD&lt;/td&gt;&lt;td&gt;0&lt;/td&gt;&lt;td&gt;3&lt;/td&gt;&lt;td&gt;N&lt;/td&gt;&lt;td&gt; &lt;/td&gt;&lt;td&gt;&lt;/td&gt;&lt;/tr&gt;</v>
      </c>
    </row>
    <row r="986" spans="1:1" x14ac:dyDescent="0.2">
      <c r="A986" s="94" t="str">
        <v xml:space="preserve">  &lt;tr&gt;&lt;td&gt;41802-3000&lt;/td&gt;&lt;td&gt;Asphalt concrete pavement patch, type 3&lt;/td&gt;&lt;td&gt;t&lt;/td&gt;&lt;td&gt;ASPHALT CONCRETE PAVEMENT PATCH, TYPE 3&lt;/td&gt;&lt;td&gt;TON&lt;/td&gt;&lt;td&gt;0&lt;/td&gt;&lt;td&gt;3&lt;/td&gt;&lt;td&gt;N&lt;/td&gt;&lt;td&gt; &lt;/td&gt;&lt;td&gt;&lt;/td&gt;&lt;/tr&gt;</v>
      </c>
    </row>
    <row r="987" spans="1:1" x14ac:dyDescent="0.2">
      <c r="A987" s="94" t="str">
        <v xml:space="preserve">  &lt;tr&gt;&lt;td&gt;42001-0000&lt;/td&gt;&lt;td&gt;Pavement preservation treatment&lt;/td&gt;&lt;td&gt;m2&lt;/td&gt;&lt;td&gt;PAVEMENT PRESERVATION TREATMENT&lt;/td&gt;&lt;td&gt;SQYD&lt;/td&gt;&lt;td&gt;0&lt;/td&gt;&lt;td&gt;3&lt;/td&gt;&lt;td&gt;N&lt;/td&gt;&lt;td&gt;6/6/2016&lt;/td&gt;&lt;td&gt;Use ONLY if the contractors are selecting treatment type to bid on. (If Gov requiring specific treatment type, use existing specific pay items).&lt;/td&gt;&lt;/tr&gt;</v>
      </c>
    </row>
    <row r="988" spans="1:1" x14ac:dyDescent="0.2">
      <c r="A988" s="94" t="str">
        <v xml:space="preserve">  &lt;tr&gt;&lt;td&gt;42101-0000&lt;/td&gt;&lt;td&gt;Scrub Seal&lt;/td&gt;&lt;td&gt;m2&lt;/td&gt;&lt;td&gt;SCRUB SEAL&lt;/td&gt;&lt;td&gt;SQYD&lt;/td&gt;&lt;td&gt;0&lt;/td&gt;&lt;td&gt;3&lt;/td&gt;&lt;td&gt;N&lt;/td&gt;&lt;td&gt;11/20/2018&lt;/td&gt;&lt;td&gt;&lt;/td&gt;&lt;/tr&gt;</v>
      </c>
    </row>
    <row r="989" spans="1:1" x14ac:dyDescent="0.2">
      <c r="A989" s="94" t="str">
        <v xml:space="preserve">  &lt;tr&gt;&lt;td&gt;42109-0000&lt;/td&gt;&lt;td&gt;Emulsified asphalt&lt;/td&gt;&lt;td&gt;t&lt;/td&gt;&lt;td&gt;EMULSIFIED ASPHALT&lt;/td&gt;&lt;td&gt;TON&lt;/td&gt;&lt;td&gt;0&lt;/td&gt;&lt;td&gt;3&lt;/td&gt;&lt;td&gt;N&lt;/td&gt;&lt;td&gt;4/17/2019&lt;/td&gt;&lt;td&gt;&lt;/td&gt;&lt;/tr&gt;</v>
      </c>
    </row>
    <row r="990" spans="1:1" x14ac:dyDescent="0.2">
      <c r="A990" s="94" t="str">
        <v xml:space="preserve">  &lt;tr&gt;&lt;td&gt;42110-0000&lt;/td&gt;&lt;td&gt;Polymer modified rejuvenating asphaltic emulsion&lt;/td&gt;&lt;td&gt;t&lt;/td&gt;&lt;td&gt;POLYMER MODIFIED REJUVENATING ASPHALTIC EMULSION&lt;/td&gt;&lt;td&gt;TON&lt;/td&gt;&lt;td&gt;0&lt;/td&gt;&lt;td&gt;3&lt;/td&gt;&lt;td&gt;N&lt;/td&gt;&lt;td&gt;11/20/2018&lt;/td&gt;&lt;td&gt;&lt;/td&gt;&lt;/tr&gt;</v>
      </c>
    </row>
    <row r="991" spans="1:1" x14ac:dyDescent="0.2">
      <c r="A991" s="94" t="str">
        <v xml:space="preserve">  &lt;tr&gt;&lt;td&gt;42111-0000&lt;/td&gt;&lt;td&gt;Blotter&lt;/td&gt;&lt;td&gt;t&lt;/td&gt;&lt;td&gt;BLOTTER&lt;/td&gt;&lt;td&gt;TON&lt;/td&gt;&lt;td&gt;0&lt;/td&gt;&lt;td&gt;3&lt;/td&gt;&lt;td&gt;N&lt;/td&gt;&lt;td&gt;11/20/2018&lt;/td&gt;&lt;td&gt;&lt;/td&gt;&lt;/tr&gt;</v>
      </c>
    </row>
    <row r="992" spans="1:1" x14ac:dyDescent="0.2">
      <c r="A992" s="94" t="str">
        <v xml:space="preserve">  &lt;tr&gt;&lt;td&gt;42201-0000&lt;/td&gt;&lt;td&gt;Seal Coat&lt;/td&gt;&lt;td&gt;m2&lt;/td&gt;&lt;td&gt;SEAL COAT&lt;/td&gt;&lt;td&gt;SQYD&lt;/td&gt;&lt;td&gt;0&lt;/td&gt;&lt;td&gt;3&lt;/td&gt;&lt;td&gt;N&lt;/td&gt;&lt;td&gt;5/17/2022&lt;/td&gt;&lt;td&gt;&lt;/td&gt;&lt;/tr&gt;</v>
      </c>
    </row>
    <row r="993" spans="1:1" x14ac:dyDescent="0.2">
      <c r="A993" s="94" t="str">
        <v xml:space="preserve">  &lt;tr&gt;&lt;td&gt;42210-0000&lt;/td&gt;&lt;td&gt;Blotter&lt;/td&gt;&lt;td&gt;t&lt;/td&gt;&lt;td&gt;BLOTTER&lt;/td&gt;&lt;td&gt;TON&lt;/td&gt;&lt;td&gt;0&lt;/td&gt;&lt;td&gt;3&lt;/td&gt;&lt;td&gt;N&lt;/td&gt;&lt;td&gt;5/17/2022&lt;/td&gt;&lt;td&gt;&lt;/td&gt;&lt;/tr&gt;</v>
      </c>
    </row>
    <row r="994" spans="1:1" x14ac:dyDescent="0.2">
      <c r="A994" s="94" t="str">
        <v xml:space="preserve">  &lt;tr&gt;&lt;td&gt;42801-0000&lt;/td&gt;&lt;td&gt;Hydroblasting&lt;/td&gt;&lt;td&gt;m2&lt;/td&gt;&lt;td&gt;HYDROBLASTING&lt;/td&gt;&lt;td&gt;SQYD&lt;/td&gt;&lt;td&gt;0&lt;/td&gt;&lt;td&gt;3&lt;/td&gt;&lt;td&gt;N&lt;/td&gt;&lt;td&gt;10/7/2019&lt;/td&gt;&lt;td&gt;&lt;/td&gt;&lt;/tr&gt;</v>
      </c>
    </row>
    <row r="995" spans="1:1" x14ac:dyDescent="0.2">
      <c r="A995" s="94" t="str">
        <v xml:space="preserve">  &lt;tr&gt;&lt;td&gt;42901-0000&lt;/td&gt;&lt;td&gt;Ultra-thin bonded wearing course&lt;/td&gt;&lt;td&gt;t&lt;/td&gt;&lt;td&gt;ULTRA-THIN BONDED WEARING COURSE&lt;/td&gt;&lt;td&gt;TON&lt;/td&gt;&lt;td&gt;0&lt;/td&gt;&lt;td&gt;3&lt;/td&gt;&lt;td&gt;N&lt;/td&gt;&lt;td&gt; &lt;/td&gt;&lt;td&gt;&lt;/td&gt;&lt;/tr&gt;</v>
      </c>
    </row>
    <row r="996" spans="1:1" x14ac:dyDescent="0.2">
      <c r="A996" s="94" t="str">
        <v xml:space="preserve">  &lt;tr&gt;&lt;td&gt;42903-0000&lt;/td&gt;&lt;td&gt;Ultra-thin bonded wearing course&lt;/td&gt;&lt;td&gt;m2&lt;/td&gt;&lt;td&gt;ULTRA-THIN BONDED WEARING COURSE&lt;/td&gt;&lt;td&gt;SQYD&lt;/td&gt;&lt;td&gt;0&lt;/td&gt;&lt;td&gt;3&lt;/td&gt;&lt;td&gt;N&lt;/td&gt;&lt;td&gt; &lt;/td&gt;&lt;td&gt;&lt;/td&gt;&lt;/tr&gt;</v>
      </c>
    </row>
    <row r="997" spans="1:1" x14ac:dyDescent="0.2">
      <c r="A997" s="94" t="str">
        <v xml:space="preserve">  &lt;tr&gt;&lt;td&gt;42905-0000&lt;/td&gt;&lt;td&gt;Polymer modified emulsion membrane&lt;/td&gt;&lt;td&gt;t&lt;/td&gt;&lt;td&gt;POLYMER MODIFIED EMULSION MEMBRANE&lt;/td&gt;&lt;td&gt;TON&lt;/td&gt;&lt;td&gt;0&lt;/td&gt;&lt;td&gt;3&lt;/td&gt;&lt;td&gt;N&lt;/td&gt;&lt;td&gt;8/1/2017&lt;/td&gt;&lt;td&gt;&lt;/td&gt;&lt;/tr&gt;</v>
      </c>
    </row>
    <row r="998" spans="1:1" x14ac:dyDescent="0.2">
      <c r="A998" s="94" t="str">
        <v xml:space="preserve">  &lt;tr&gt;&lt;td&gt;43001-0000&lt;/td&gt;&lt;td&gt;High friction surface treatment&lt;/td&gt;&lt;td&gt;m2&lt;/td&gt;&lt;td&gt;HIGH FRICTION SURFACE TREATMENT&lt;/td&gt;&lt;td&gt;SQYD&lt;/td&gt;&lt;td&gt;0&lt;/td&gt;&lt;td&gt;3&lt;/td&gt;&lt;td&gt;N&lt;/td&gt;&lt;td&gt;11/18/2019&lt;/td&gt;&lt;td&gt;&lt;/td&gt;&lt;/tr&gt;</v>
      </c>
    </row>
    <row r="999" spans="1:1" x14ac:dyDescent="0.2">
      <c r="A999" s="94" t="str">
        <v xml:space="preserve">  &lt;tr&gt;&lt;td&gt;43101-0000&lt;/td&gt;&lt;td&gt;Thin lift asphalt concrete pavement&lt;/td&gt;&lt;td&gt;t&lt;/td&gt;&lt;td&gt;THIN LIFT ASPHALT CONCRETE PAVEMENT&lt;/td&gt;&lt;td&gt;TON&lt;/td&gt;&lt;td&gt;0&lt;/td&gt;&lt;td&gt;3&lt;/td&gt;&lt;td&gt;N&lt;/td&gt;&lt;td&gt;10/4/2021&lt;/td&gt;&lt;td&gt;&lt;/td&gt;&lt;/tr&gt;</v>
      </c>
    </row>
    <row r="1000" spans="1:1" x14ac:dyDescent="0.2">
      <c r="A1000" s="94" t="str">
        <v xml:space="preserve">  &lt;tr&gt;&lt;td&gt;43102-0000&lt;/td&gt;&lt;td&gt;Thin lift asphalt concrete pavement&lt;/td&gt;&lt;td&gt;m2&lt;/td&gt;&lt;td&gt;THIN LIFT ASPHALT CONCRETE PAVEMENT&lt;/td&gt;&lt;td&gt;SQYD&lt;/td&gt;&lt;td&gt;0&lt;/td&gt;&lt;td&gt;3&lt;/td&gt;&lt;td&gt;NM&lt;/td&gt;&lt;td&gt;6/17/2024&lt;/td&gt;&lt;td&gt;&lt;/td&gt;&lt;/tr&gt;</v>
      </c>
    </row>
    <row r="1001" spans="1:1" x14ac:dyDescent="0.2">
      <c r="A1001" s="94" t="str">
        <v xml:space="preserve">  &lt;tr&gt;&lt;td&gt;43199-0002&lt;/td&gt;&lt;td&gt;	Incentive, roughness&lt;/td&gt;&lt;td&gt;LPSM&lt;/td&gt;&lt;td&gt;INCENTIVE, ROUGHNESS&lt;/td&gt;&lt;td&gt;LPSM&lt;/td&gt;&lt;td&gt;0&lt;/td&gt;&lt;td&gt;3&lt;/td&gt;&lt;td&gt;DI&lt;/td&gt;&lt;td&gt;12/18/2024&lt;/td&gt;&lt;td&gt;EEBACS only&lt;/td&gt;&lt;/tr&gt;</v>
      </c>
    </row>
    <row r="1002" spans="1:1" x14ac:dyDescent="0.2">
      <c r="A1002" s="94" t="str">
        <v xml:space="preserve">  &lt;tr&gt;&lt;td&gt;50101-0600&lt;/td&gt;&lt;td&gt;Minor concrete pavement, reinforced, 150mm depth&lt;/td&gt;&lt;td&gt;m2&lt;/td&gt;&lt;td&gt;MINOR CONCRETE PAVEMENT, REINFORCED, 6-INCH DEPTH&lt;/td&gt;&lt;td&gt;SQYD&lt;/td&gt;&lt;td&gt;0&lt;/td&gt;&lt;td&gt;3&lt;/td&gt;&lt;td&gt;N&lt;/td&gt;&lt;td&gt; &lt;/td&gt;&lt;td&gt;&lt;/td&gt;&lt;/tr&gt;</v>
      </c>
    </row>
    <row r="1003" spans="1:1" x14ac:dyDescent="0.2">
      <c r="A1003" s="94" t="str">
        <v xml:space="preserve">  &lt;tr&gt;&lt;td&gt;50101-0700&lt;/td&gt;&lt;td&gt;Minor concrete pavement, reinforced, 175mm depth&lt;/td&gt;&lt;td&gt;m2&lt;/td&gt;&lt;td&gt;MINOR CONCRETE PAVEMENT, REINFORCED, 7-INCH DEPTH&lt;/td&gt;&lt;td&gt;SQYD&lt;/td&gt;&lt;td&gt;0&lt;/td&gt;&lt;td&gt;3&lt;/td&gt;&lt;td&gt;N&lt;/td&gt;&lt;td&gt; &lt;/td&gt;&lt;td&gt;&lt;/td&gt;&lt;/tr&gt;</v>
      </c>
    </row>
    <row r="1004" spans="1:1" x14ac:dyDescent="0.2">
      <c r="A1004" s="94" t="str">
        <v xml:space="preserve">  &lt;tr&gt;&lt;td&gt;50101-0800&lt;/td&gt;&lt;td&gt;Minor concrete pavement, reinforced, 200mm depth&lt;/td&gt;&lt;td&gt;m2&lt;/td&gt;&lt;td&gt;MINOR CONCRETE PAVEMENT, REINFORCED, 8-INCH DEPTH&lt;/td&gt;&lt;td&gt;SQYD&lt;/td&gt;&lt;td&gt;0&lt;/td&gt;&lt;td&gt;3&lt;/td&gt;&lt;td&gt;N&lt;/td&gt;&lt;td&gt; &lt;/td&gt;&lt;td&gt;&lt;/td&gt;&lt;/tr&gt;</v>
      </c>
    </row>
    <row r="1005" spans="1:1" x14ac:dyDescent="0.2">
      <c r="A1005" s="94" t="str">
        <v xml:space="preserve">  &lt;tr&gt;&lt;td&gt;50101-0900&lt;/td&gt;&lt;td&gt;Minor concrete pavement, reinforced, 225mm depth&lt;/td&gt;&lt;td&gt;m2&lt;/td&gt;&lt;td&gt;MINOR CONCRETE PAVEMENT, REINFORCED, 9-INCH DEPTH&lt;/td&gt;&lt;td&gt;SQYD&lt;/td&gt;&lt;td&gt;0&lt;/td&gt;&lt;td&gt;3&lt;/td&gt;&lt;td&gt;N&lt;/td&gt;&lt;td&gt; &lt;/td&gt;&lt;td&gt;&lt;/td&gt;&lt;/tr&gt;</v>
      </c>
    </row>
    <row r="1006" spans="1:1" x14ac:dyDescent="0.2">
      <c r="A1006" s="94" t="str">
        <v xml:space="preserve">  &lt;tr&gt;&lt;td&gt;50101-1000&lt;/td&gt;&lt;td&gt;Minor concrete pavement, reinforced, 250mm depth&lt;/td&gt;&lt;td&gt;m2&lt;/td&gt;&lt;td&gt;MINOR CONCRETE PAVEMENT, REINFORCED, 10-INCH DEPTH&lt;/td&gt;&lt;td&gt;SQYD&lt;/td&gt;&lt;td&gt;0&lt;/td&gt;&lt;td&gt;3&lt;/td&gt;&lt;td&gt;N&lt;/td&gt;&lt;td&gt; &lt;/td&gt;&lt;td&gt;&lt;/td&gt;&lt;/tr&gt;</v>
      </c>
    </row>
    <row r="1007" spans="1:1" x14ac:dyDescent="0.2">
      <c r="A1007" s="94" t="str">
        <v xml:space="preserve">  &lt;tr&gt;&lt;td&gt;50101-1100&lt;/td&gt;&lt;td&gt;Minor concrete pavement, reinforced, 275mm depth&lt;/td&gt;&lt;td&gt;m2&lt;/td&gt;&lt;td&gt;MINOR CONCRETE PAVEMENT, REINFORCED, 11-INCH DEPTH&lt;/td&gt;&lt;td&gt;SQYD&lt;/td&gt;&lt;td&gt;0&lt;/td&gt;&lt;td&gt;3&lt;/td&gt;&lt;td&gt;N&lt;/td&gt;&lt;td&gt; &lt;/td&gt;&lt;td&gt;&lt;/td&gt;&lt;/tr&gt;</v>
      </c>
    </row>
    <row r="1008" spans="1:1" x14ac:dyDescent="0.2">
      <c r="A1008" s="94" t="str">
        <v xml:space="preserve">  &lt;tr&gt;&lt;td&gt;50101-1200&lt;/td&gt;&lt;td&gt;Minor concrete pavement, reinforced, 300mm depth&lt;/td&gt;&lt;td&gt;m2&lt;/td&gt;&lt;td&gt;MINOR CONCRETE PAVEMENT, REINFORCED, 12-INCH DEPTH&lt;/td&gt;&lt;td&gt;SQYD&lt;/td&gt;&lt;td&gt;0&lt;/td&gt;&lt;td&gt;3&lt;/td&gt;&lt;td&gt;N&lt;/td&gt;&lt;td&gt; &lt;/td&gt;&lt;td&gt;&lt;/td&gt;&lt;/tr&gt;</v>
      </c>
    </row>
    <row r="1009" spans="1:1" x14ac:dyDescent="0.2">
      <c r="A1009" s="94" t="str">
        <v xml:space="preserve">  &lt;tr&gt;&lt;td&gt;50101-2500&lt;/td&gt;&lt;td&gt;Minor concrete pavement, plain, 125mm depth&lt;/td&gt;&lt;td&gt;m2&lt;/td&gt;&lt;td&gt;MINOR CONCRETE PAVEMENT, PLAIN, 5-INCH DEPTH&lt;/td&gt;&lt;td&gt;SQYD&lt;/td&gt;&lt;td&gt;0&lt;/td&gt;&lt;td&gt;3&lt;/td&gt;&lt;td&gt;N&lt;/td&gt;&lt;td&gt;7/29/2015&lt;/td&gt;&lt;td&gt;&lt;/td&gt;&lt;/tr&gt;</v>
      </c>
    </row>
    <row r="1010" spans="1:1" x14ac:dyDescent="0.2">
      <c r="A1010" s="94" t="str">
        <v xml:space="preserve">  &lt;tr&gt;&lt;td&gt;50101-2600&lt;/td&gt;&lt;td&gt;Minor concrete pavement, plain, 150mm depth&lt;/td&gt;&lt;td&gt;m2&lt;/td&gt;&lt;td&gt;MINOR CONCRETE PAVEMENT, PLAIN, 6-INCH DEPTH&lt;/td&gt;&lt;td&gt;SQYD&lt;/td&gt;&lt;td&gt;0&lt;/td&gt;&lt;td&gt;3&lt;/td&gt;&lt;td&gt;N&lt;/td&gt;&lt;td&gt; &lt;/td&gt;&lt;td&gt;&lt;/td&gt;&lt;/tr&gt;</v>
      </c>
    </row>
    <row r="1011" spans="1:1" x14ac:dyDescent="0.2">
      <c r="A1011" s="94" t="str">
        <v xml:space="preserve">  &lt;tr&gt;&lt;td&gt;50101-2700&lt;/td&gt;&lt;td&gt;Minor concrete pavement, plain, 175mm depth&lt;/td&gt;&lt;td&gt;m2&lt;/td&gt;&lt;td&gt;MINOR CONCRETE PAVEMENT, PLAIN, 7-INCH DEPTH&lt;/td&gt;&lt;td&gt;SQYD&lt;/td&gt;&lt;td&gt;0&lt;/td&gt;&lt;td&gt;3&lt;/td&gt;&lt;td&gt;N&lt;/td&gt;&lt;td&gt; &lt;/td&gt;&lt;td&gt;&lt;/td&gt;&lt;/tr&gt;</v>
      </c>
    </row>
    <row r="1012" spans="1:1" x14ac:dyDescent="0.2">
      <c r="A1012" s="94" t="str">
        <v xml:space="preserve">  &lt;tr&gt;&lt;td&gt;50101-2800&lt;/td&gt;&lt;td&gt;Minor concrete pavement, plain, 200mm depth&lt;/td&gt;&lt;td&gt;m2&lt;/td&gt;&lt;td&gt;MINOR CONCRETE PAVEMENT, PLAIN, 8-INCH DEPTH&lt;/td&gt;&lt;td&gt;SQYD&lt;/td&gt;&lt;td&gt;0&lt;/td&gt;&lt;td&gt;3&lt;/td&gt;&lt;td&gt;N&lt;/td&gt;&lt;td&gt; &lt;/td&gt;&lt;td&gt;&lt;/td&gt;&lt;/tr&gt;</v>
      </c>
    </row>
    <row r="1013" spans="1:1" x14ac:dyDescent="0.2">
      <c r="A1013" s="94" t="str">
        <v xml:space="preserve">  &lt;tr&gt;&lt;td&gt;50101-2900&lt;/td&gt;&lt;td&gt;Minor concrete pavement, plain, 225mm depth&lt;/td&gt;&lt;td&gt;m2&lt;/td&gt;&lt;td&gt;MINOR CONCRETE PAVEMENT, PLAIN, 9-INCH DEPTH&lt;/td&gt;&lt;td&gt;SQYD&lt;/td&gt;&lt;td&gt;0&lt;/td&gt;&lt;td&gt;3&lt;/td&gt;&lt;td&gt;N&lt;/td&gt;&lt;td&gt; &lt;/td&gt;&lt;td&gt;&lt;/td&gt;&lt;/tr&gt;</v>
      </c>
    </row>
    <row r="1014" spans="1:1" x14ac:dyDescent="0.2">
      <c r="A1014" s="94" t="str">
        <v xml:space="preserve">  &lt;tr&gt;&lt;td&gt;50101-3000&lt;/td&gt;&lt;td&gt;Minor concrete pavement, plain, 250mm depth&lt;/td&gt;&lt;td&gt;m2&lt;/td&gt;&lt;td&gt;MINOR CONCRETE PAVEMENT, PLAIN, 10-INCH DEPTH&lt;/td&gt;&lt;td&gt;SQYD&lt;/td&gt;&lt;td&gt;0&lt;/td&gt;&lt;td&gt;3&lt;/td&gt;&lt;td&gt;N&lt;/td&gt;&lt;td&gt; &lt;/td&gt;&lt;td&gt;&lt;/td&gt;&lt;/tr&gt;</v>
      </c>
    </row>
    <row r="1015" spans="1:1" x14ac:dyDescent="0.2">
      <c r="A1015" s="94" t="str">
        <v xml:space="preserve">  &lt;tr&gt;&lt;td&gt;50101-3100&lt;/td&gt;&lt;td&gt;Minor concrete pavement, plain, 275mm depth&lt;/td&gt;&lt;td&gt;m2&lt;/td&gt;&lt;td&gt;MINOR CONCRETE PAVEMENT, PLAIN, 11-INCH DEPTH&lt;/td&gt;&lt;td&gt;SQYD&lt;/td&gt;&lt;td&gt;0&lt;/td&gt;&lt;td&gt;3&lt;/td&gt;&lt;td&gt;N&lt;/td&gt;&lt;td&gt; &lt;/td&gt;&lt;td&gt;&lt;/td&gt;&lt;/tr&gt;</v>
      </c>
    </row>
    <row r="1016" spans="1:1" x14ac:dyDescent="0.2">
      <c r="A1016" s="94" t="str">
        <v xml:space="preserve">  &lt;tr&gt;&lt;td&gt;50101-3200&lt;/td&gt;&lt;td&gt;Minor concrete pavement, plain, 300mm depth&lt;/td&gt;&lt;td&gt;m2&lt;/td&gt;&lt;td&gt;MINOR CONCRETE PAVEMENT, PLAIN, 12-INCH DEPTH&lt;/td&gt;&lt;td&gt;SQYD&lt;/td&gt;&lt;td&gt;0&lt;/td&gt;&lt;td&gt;3&lt;/td&gt;&lt;td&gt;N&lt;/td&gt;&lt;td&gt; &lt;/td&gt;&lt;td&gt;&lt;/td&gt;&lt;/tr&gt;</v>
      </c>
    </row>
    <row r="1017" spans="1:1" x14ac:dyDescent="0.2">
      <c r="A1017" s="94" t="str">
        <v xml:space="preserve">  &lt;tr&gt;&lt;td&gt;50201-0000&lt;/td&gt;&lt;td&gt;Concrete pavement restoration, pavement patch&lt;/td&gt;&lt;td&gt;m2&lt;/td&gt;&lt;td&gt;CONCRETE PAVEMENT RESTORATION, PAVEMENT PATCH&lt;/td&gt;&lt;td&gt;SQYD&lt;/td&gt;&lt;td&gt;0&lt;/td&gt;&lt;td&gt;3&lt;/td&gt;&lt;td&gt;N&lt;/td&gt;&lt;td&gt; &lt;/td&gt;&lt;td&gt;&lt;/td&gt;&lt;/tr&gt;</v>
      </c>
    </row>
    <row r="1018" spans="1:1" x14ac:dyDescent="0.2">
      <c r="A1018" s="94" t="str">
        <v xml:space="preserve">  &lt;tr&gt;&lt;td&gt;50202-0000&lt;/td&gt;&lt;td&gt;Sealing joints and cracks&lt;/td&gt;&lt;td&gt;m&lt;/td&gt;&lt;td&gt;SEALING JOINTS AND CRACKS&lt;/td&gt;&lt;td&gt;LNFT&lt;/td&gt;&lt;td&gt;0&lt;/td&gt;&lt;td&gt;3&lt;/td&gt;&lt;td&gt;N&lt;/td&gt;&lt;td&gt; &lt;/td&gt;&lt;td&gt;&lt;/td&gt;&lt;/tr&gt;</v>
      </c>
    </row>
    <row r="1019" spans="1:1" x14ac:dyDescent="0.2">
      <c r="A1019" s="94" t="str">
        <v xml:space="preserve">  &lt;tr&gt;&lt;td&gt;50203-0000&lt;/td&gt;&lt;td&gt;Grout&lt;/td&gt;&lt;td&gt;m3&lt;/td&gt;&lt;td&gt;GROUT&lt;/td&gt;&lt;td&gt;CUFT&lt;/td&gt;&lt;td&gt;0&lt;/td&gt;&lt;td&gt;3&lt;/td&gt;&lt;td&gt;N&lt;/td&gt;&lt;td&gt; &lt;/td&gt;&lt;td&gt;&lt;/td&gt;&lt;/tr&gt;</v>
      </c>
    </row>
    <row r="1020" spans="1:1" x14ac:dyDescent="0.2">
      <c r="A1020" s="94" t="str">
        <v xml:space="preserve">  &lt;tr&gt;&lt;td&gt;50204-0000&lt;/td&gt;&lt;td&gt;Undersealing hole&lt;/td&gt;&lt;td&gt;Each&lt;/td&gt;&lt;td&gt;UNDERSEALING HOLE&lt;/td&gt;&lt;td&gt;EACH&lt;/td&gt;&lt;td&gt;0&lt;/td&gt;&lt;td&gt;3&lt;/td&gt;&lt;td&gt;N&lt;/td&gt;&lt;td&gt; &lt;/td&gt;&lt;td&gt;&lt;/td&gt;&lt;/tr&gt;</v>
      </c>
    </row>
    <row r="1021" spans="1:1" x14ac:dyDescent="0.2">
      <c r="A1021" s="94" t="str">
        <v xml:space="preserve">  &lt;tr&gt;&lt;td&gt;50205-0000&lt;/td&gt;&lt;td&gt;Surface diamond grinding&lt;/td&gt;&lt;td&gt;m2&lt;/td&gt;&lt;td&gt;SURFACE DIAMOND GRINDING&lt;/td&gt;&lt;td&gt;SQYD&lt;/td&gt;&lt;td&gt;0&lt;/td&gt;&lt;td&gt;3&lt;/td&gt;&lt;td&gt;N&lt;/td&gt;&lt;td&gt; &lt;/td&gt;&lt;td&gt;&lt;/td&gt;&lt;/tr&gt;</v>
      </c>
    </row>
    <row r="1022" spans="1:1" x14ac:dyDescent="0.2">
      <c r="A1022" s="94" t="str">
        <v xml:space="preserve">  &lt;tr&gt;&lt;td&gt;50206-0000&lt;/td&gt;&lt;td&gt;Concrete pavement restoration, breaking and seating pavement&lt;/td&gt;&lt;td&gt;m2&lt;/td&gt;&lt;td&gt;CONCRETE PAVEMENT RESTORATION, BREAKING AND SEATING PAVEMENT&lt;/td&gt;&lt;td&gt;SQYD&lt;/td&gt;&lt;td&gt;0&lt;/td&gt;&lt;td&gt;3&lt;/td&gt;&lt;td&gt;N&lt;/td&gt;&lt;td&gt; &lt;/td&gt;&lt;td&gt;&lt;/td&gt;&lt;/tr&gt;</v>
      </c>
    </row>
    <row r="1023" spans="1:1" x14ac:dyDescent="0.2">
      <c r="A1023" s="94" t="str">
        <v xml:space="preserve">  &lt;tr&gt;&lt;td&gt;50207-0000&lt;/td&gt;&lt;td&gt;Concrete pavement restoration, cracking and seating pavement&lt;/td&gt;&lt;td&gt;m2&lt;/td&gt;&lt;td&gt;CONCRETE PAVEMENT RESTORATION, CRACKING AND SEATING PAVEMENT&lt;/td&gt;&lt;td&gt;SQYD&lt;/td&gt;&lt;td&gt;0&lt;/td&gt;&lt;td&gt;3&lt;/td&gt;&lt;td&gt;N&lt;/td&gt;&lt;td&gt; &lt;/td&gt;&lt;td&gt;&lt;/td&gt;&lt;/tr&gt;</v>
      </c>
    </row>
    <row r="1024" spans="1:1" x14ac:dyDescent="0.2">
      <c r="A1024" s="94" t="str">
        <v xml:space="preserve">  &lt;tr&gt;&lt;td&gt;50208-0000&lt;/td&gt;&lt;td&gt;Concrete pavement restoration, rubblizing and compacting pavement&lt;/td&gt;&lt;td&gt;m2&lt;/td&gt;&lt;td&gt;CONCRETE PAVEMENT RESTORATION, RUBBLIZING AND COMPACTING PAVEMENT&lt;/td&gt;&lt;td&gt;SQYD&lt;/td&gt;&lt;td&gt;0&lt;/td&gt;&lt;td&gt;3&lt;/td&gt;&lt;td&gt;N&lt;/td&gt;&lt;td&gt; &lt;/td&gt;&lt;td&gt;&lt;/td&gt;&lt;/tr&gt;</v>
      </c>
    </row>
    <row r="1025" spans="1:1" x14ac:dyDescent="0.2">
      <c r="A1025" s="94" t="str">
        <v xml:space="preserve">  &lt;tr&gt;&lt;td&gt;50209-0000&lt;/td&gt;&lt;td&gt;Cleaning and restoration of concrete surfaces&lt;/td&gt;&lt;td&gt;m2&lt;/td&gt;&lt;td&gt;CLEANING AND RESTORATION OF CONCRETE SURFACES&lt;/td&gt;&lt;td&gt;SQYD&lt;/td&gt;&lt;td&gt;0&lt;/td&gt;&lt;td&gt;3&lt;/td&gt;&lt;td&gt;N&lt;/td&gt;&lt;td&gt; &lt;/td&gt;&lt;td&gt;&lt;/td&gt;&lt;/tr&gt;</v>
      </c>
    </row>
    <row r="1026" spans="1:1" x14ac:dyDescent="0.2">
      <c r="A1026" s="94" t="str">
        <v xml:space="preserve">  &lt;tr&gt;&lt;td&gt;55101-0200&lt;/td&gt;&lt;td&gt;Concrete filled steel pipe pile, in place&lt;/td&gt;&lt;td&gt;m&lt;/td&gt;&lt;td&gt;CONCRETE FILLED STEEL PIPE PILE, IN PLACE&lt;/td&gt;&lt;td&gt;LNFT&lt;/td&gt;&lt;td&gt;0&lt;/td&gt;&lt;td&gt;3&lt;/td&gt;&lt;td&gt;N&lt;/td&gt;&lt;td&gt; &lt;/td&gt;&lt;td&gt;&lt;/td&gt;&lt;/tr&gt;</v>
      </c>
    </row>
    <row r="1027" spans="1:1" x14ac:dyDescent="0.2">
      <c r="A1027" s="94" t="str">
        <v xml:space="preserve">  &lt;tr&gt;&lt;td&gt;55101-0300&lt;/td&gt;&lt;td&gt;Precast prestressed concrete pile, in place&lt;/td&gt;&lt;td&gt;m&lt;/td&gt;&lt;td&gt;PRECAST PRESTRESSED CONCRETE PILE, IN PLACE&lt;/td&gt;&lt;td&gt;LNFT&lt;/td&gt;&lt;td&gt;0&lt;/td&gt;&lt;td&gt;3&lt;/td&gt;&lt;td&gt;N&lt;/td&gt;&lt;td&gt; &lt;/td&gt;&lt;td&gt;&lt;/td&gt;&lt;/tr&gt;</v>
      </c>
    </row>
    <row r="1028" spans="1:1" x14ac:dyDescent="0.2">
      <c r="A1028" s="94" t="str">
        <v xml:space="preserve">  &lt;tr&gt;&lt;td&gt;55101-0400&lt;/td&gt;&lt;td&gt;Precast prestressed concrete pile, 255mm x 255mm, in place&lt;/td&gt;&lt;td&gt;m&lt;/td&gt;&lt;td&gt;PRECAST PRESTRESSED CONCRETE PILE, 10-INCH X 10-INCH, IN PLACE&lt;/td&gt;&lt;td&gt;LNFT&lt;/td&gt;&lt;td&gt;0&lt;/td&gt;&lt;td&gt;3&lt;/td&gt;&lt;td&gt;N&lt;/td&gt;&lt;td&gt; &lt;/td&gt;&lt;td&gt;&lt;/td&gt;&lt;/tr&gt;</v>
      </c>
    </row>
    <row r="1029" spans="1:1" x14ac:dyDescent="0.2">
      <c r="A1029" s="94" t="str">
        <v xml:space="preserve">  &lt;tr&gt;&lt;td&gt;55101-0500&lt;/td&gt;&lt;td&gt;Precast prestressed concrete pile, 305mm x 305mm, in place&lt;/td&gt;&lt;td&gt;m&lt;/td&gt;&lt;td&gt;PRECAST PRESTRESSED CONCRETE PILE, 12-INCH X 12-INCH, IN PLACE&lt;/td&gt;&lt;td&gt;LNFT&lt;/td&gt;&lt;td&gt;0&lt;/td&gt;&lt;td&gt;3&lt;/td&gt;&lt;td&gt;N&lt;/td&gt;&lt;td&gt; &lt;/td&gt;&lt;td&gt;&lt;/td&gt;&lt;/tr&gt;</v>
      </c>
    </row>
    <row r="1030" spans="1:1" x14ac:dyDescent="0.2">
      <c r="A1030" s="94" t="str">
        <v xml:space="preserve">  &lt;tr&gt;&lt;td&gt;55101-0600&lt;/td&gt;&lt;td&gt;Precast prestressed concrete pile, 355mm x 355mm, in place&lt;/td&gt;&lt;td&gt;m&lt;/td&gt;&lt;td&gt;PRECAST PRESTRESSED CONCRETE PILE, 14-INCH X 14-INCH, IN PLACE&lt;/td&gt;&lt;td&gt;LNFT&lt;/td&gt;&lt;td&gt;0&lt;/td&gt;&lt;td&gt;3&lt;/td&gt;&lt;td&gt;N&lt;/td&gt;&lt;td&gt; &lt;/td&gt;&lt;td&gt;&lt;/td&gt;&lt;/tr&gt;</v>
      </c>
    </row>
    <row r="1031" spans="1:1" x14ac:dyDescent="0.2">
      <c r="A1031" s="94" t="str">
        <v xml:space="preserve">  &lt;tr&gt;&lt;td&gt;55101-0700&lt;/td&gt;&lt;td&gt;Precast prestressed concrete pile, 405mm x 405mm, in place&lt;/td&gt;&lt;td&gt;m&lt;/td&gt;&lt;td&gt;PRECAST PRESTRESSED CONCRETE PILE, 16-INCH X 16-INCH, IN PLACE&lt;/td&gt;&lt;td&gt;LNFT&lt;/td&gt;&lt;td&gt;0&lt;/td&gt;&lt;td&gt;3&lt;/td&gt;&lt;td&gt;N&lt;/td&gt;&lt;td&gt; &lt;/td&gt;&lt;td&gt;&lt;/td&gt;&lt;/tr&gt;</v>
      </c>
    </row>
    <row r="1032" spans="1:1" x14ac:dyDescent="0.2">
      <c r="A1032" s="94" t="str">
        <v xml:space="preserve">  &lt;tr&gt;&lt;td&gt;55101-0800&lt;/td&gt;&lt;td&gt;Precast prestressed concrete pile, 460mm x 460mm, in place&lt;/td&gt;&lt;td&gt;m&lt;/td&gt;&lt;td&gt;PRECAST PRESTRESSED CONCRETE PILE, 18-INCH X 18-INCH, IN PLACE&lt;/td&gt;&lt;td&gt;LNFT&lt;/td&gt;&lt;td&gt;0&lt;/td&gt;&lt;td&gt;3&lt;/td&gt;&lt;td&gt;N&lt;/td&gt;&lt;td&gt; &lt;/td&gt;&lt;td&gt;&lt;/td&gt;&lt;/tr&gt;</v>
      </c>
    </row>
    <row r="1033" spans="1:1" x14ac:dyDescent="0.2">
      <c r="A1033" s="94" t="str">
        <v xml:space="preserve">  &lt;tr&gt;&lt;td&gt;55101-0900&lt;/td&gt;&lt;td&gt;Precast prestressed concrete pile, 510mm x 510mm, in place&lt;/td&gt;&lt;td&gt;m&lt;/td&gt;&lt;td&gt;PRECAST PRESTRESSED CONCRETE PILE, 20-INCH X 20-INCH, IN PLACE&lt;/td&gt;&lt;td&gt;LNFT&lt;/td&gt;&lt;td&gt;0&lt;/td&gt;&lt;td&gt;3&lt;/td&gt;&lt;td&gt;N&lt;/td&gt;&lt;td&gt; &lt;/td&gt;&lt;td&gt;&lt;/td&gt;&lt;/tr&gt;</v>
      </c>
    </row>
    <row r="1034" spans="1:1" x14ac:dyDescent="0.2">
      <c r="A1034" s="94" t="str">
        <v xml:space="preserve">  &lt;tr&gt;&lt;td&gt;55101-1000&lt;/td&gt;&lt;td&gt;Precast prestressed concrete pile, 610mm x 610mm, in place&lt;/td&gt;&lt;td&gt;m&lt;/td&gt;&lt;td&gt;PRECAST PRESTRESSED CONCRETE PILE, 24-INCH X 24-INCH, IN PLACE&lt;/td&gt;&lt;td&gt;LNFT&lt;/td&gt;&lt;td&gt;0&lt;/td&gt;&lt;td&gt;3&lt;/td&gt;&lt;td&gt;N&lt;/td&gt;&lt;td&gt; &lt;/td&gt;&lt;td&gt;&lt;/td&gt;&lt;/tr&gt;</v>
      </c>
    </row>
    <row r="1035" spans="1:1" x14ac:dyDescent="0.2">
      <c r="A1035" s="94" t="str">
        <v xml:space="preserve">  &lt;tr&gt;&lt;td&gt;55101-1100&lt;/td&gt;&lt;td&gt;Steel H-pile, in place&lt;/td&gt;&lt;td&gt;m&lt;/td&gt;&lt;td&gt;STEEL H-PILE, IN PLACE&lt;/td&gt;&lt;td&gt;LNFT&lt;/td&gt;&lt;td&gt;0&lt;/td&gt;&lt;td&gt;3&lt;/td&gt;&lt;td&gt;N&lt;/td&gt;&lt;td&gt; &lt;/td&gt;&lt;td&gt;&lt;/td&gt;&lt;/tr&gt;</v>
      </c>
    </row>
    <row r="1036" spans="1:1" x14ac:dyDescent="0.2">
      <c r="A1036" s="94" t="str">
        <v xml:space="preserve">  &lt;tr&gt;&lt;td&gt;55101-1200&lt;/td&gt;&lt;td&gt;Steel H-pile, 250 x 62, in place&lt;/td&gt;&lt;td&gt;m&lt;/td&gt;&lt;td&gt;STEEL H-PILE, 10 X 42, IN PLACE&lt;/td&gt;&lt;td&gt;LNFT&lt;/td&gt;&lt;td&gt;0&lt;/td&gt;&lt;td&gt;3&lt;/td&gt;&lt;td&gt;N&lt;/td&gt;&lt;td&gt; &lt;/td&gt;&lt;td&gt;&lt;/td&gt;&lt;/tr&gt;</v>
      </c>
    </row>
    <row r="1037" spans="1:1" x14ac:dyDescent="0.2">
      <c r="A1037" s="94" t="str">
        <v xml:space="preserve">  &lt;tr&gt;&lt;td&gt;55101-1300&lt;/td&gt;&lt;td&gt;Steel H-pile, 250 x 85, in place&lt;/td&gt;&lt;td&gt;m&lt;/td&gt;&lt;td&gt;STEEL H-PILE, 10 X 57, IN PLACE&lt;/td&gt;&lt;td&gt;LNFT&lt;/td&gt;&lt;td&gt;0&lt;/td&gt;&lt;td&gt;3&lt;/td&gt;&lt;td&gt;N&lt;/td&gt;&lt;td&gt; &lt;/td&gt;&lt;td&gt;&lt;/td&gt;&lt;/tr&gt;</v>
      </c>
    </row>
    <row r="1038" spans="1:1" x14ac:dyDescent="0.2">
      <c r="A1038" s="94" t="str">
        <v xml:space="preserve">  &lt;tr&gt;&lt;td&gt;55101-1400&lt;/td&gt;&lt;td&gt;Steel H-pile, 310 x 79, in place&lt;/td&gt;&lt;td&gt;m&lt;/td&gt;&lt;td&gt;STEEL H-PILE, 12 X 53, IN PLACE&lt;/td&gt;&lt;td&gt;LNFT&lt;/td&gt;&lt;td&gt;0&lt;/td&gt;&lt;td&gt;3&lt;/td&gt;&lt;td&gt;N&lt;/td&gt;&lt;td&gt; &lt;/td&gt;&lt;td&gt;&lt;/td&gt;&lt;/tr&gt;</v>
      </c>
    </row>
    <row r="1039" spans="1:1" x14ac:dyDescent="0.2">
      <c r="A1039" s="94" t="str">
        <v xml:space="preserve">  &lt;tr&gt;&lt;td&gt;55101-1500&lt;/td&gt;&lt;td&gt;Steel H-pile, 310 x 94, in place&lt;/td&gt;&lt;td&gt;m&lt;/td&gt;&lt;td&gt;STEEL H-PILE, 12 X 63, IN PLACE&lt;/td&gt;&lt;td&gt;LNFT&lt;/td&gt;&lt;td&gt;0&lt;/td&gt;&lt;td&gt;3&lt;/td&gt;&lt;td&gt;N&lt;/td&gt;&lt;td&gt; &lt;/td&gt;&lt;td&gt;&lt;/td&gt;&lt;/tr&gt;</v>
      </c>
    </row>
    <row r="1040" spans="1:1" x14ac:dyDescent="0.2">
      <c r="A1040" s="94" t="str">
        <v xml:space="preserve">  &lt;tr&gt;&lt;td&gt;55101-1600&lt;/td&gt;&lt;td&gt;Steel H-pile, 310 x 110, in place&lt;/td&gt;&lt;td&gt;m&lt;/td&gt;&lt;td&gt;STEEL H-PILE, 12 X 74, IN PLACE&lt;/td&gt;&lt;td&gt;LNFT&lt;/td&gt;&lt;td&gt;0&lt;/td&gt;&lt;td&gt;3&lt;/td&gt;&lt;td&gt;N&lt;/td&gt;&lt;td&gt; &lt;/td&gt;&lt;td&gt;&lt;/td&gt;&lt;/tr&gt;</v>
      </c>
    </row>
    <row r="1041" spans="1:1" x14ac:dyDescent="0.2">
      <c r="A1041" s="94" t="str">
        <v xml:space="preserve">  &lt;tr&gt;&lt;td&gt;55101-1700&lt;/td&gt;&lt;td&gt;Steel H-pile, 310 x 125, in place&lt;/td&gt;&lt;td&gt;m&lt;/td&gt;&lt;td&gt;STEEL H-PILE, 12 X 84, IN PLACE&lt;/td&gt;&lt;td&gt;LNFT&lt;/td&gt;&lt;td&gt;0&lt;/td&gt;&lt;td&gt;3&lt;/td&gt;&lt;td&gt;N&lt;/td&gt;&lt;td&gt; &lt;/td&gt;&lt;td&gt;&lt;/td&gt;&lt;/tr&gt;</v>
      </c>
    </row>
    <row r="1042" spans="1:1" x14ac:dyDescent="0.2">
      <c r="A1042" s="94" t="str">
        <v xml:space="preserve">  &lt;tr&gt;&lt;td&gt;55101-1800&lt;/td&gt;&lt;td&gt;Steel H-pile, 360 x 108, in place&lt;/td&gt;&lt;td&gt;m&lt;/td&gt;&lt;td&gt;STEEL H-PILE, 14 X 73, IN PLACE&lt;/td&gt;&lt;td&gt;LNFT&lt;/td&gt;&lt;td&gt;0&lt;/td&gt;&lt;td&gt;3&lt;/td&gt;&lt;td&gt;N&lt;/td&gt;&lt;td&gt; &lt;/td&gt;&lt;td&gt;&lt;/td&gt;&lt;/tr&gt;</v>
      </c>
    </row>
    <row r="1043" spans="1:1" x14ac:dyDescent="0.2">
      <c r="A1043" s="94" t="str">
        <v xml:space="preserve">  &lt;tr&gt;&lt;td&gt;55101-1900&lt;/td&gt;&lt;td&gt;Steel H-pile, 360 x 132, in place&lt;/td&gt;&lt;td&gt;m&lt;/td&gt;&lt;td&gt;STEEL H-PILE, 14 X 89, IN PLACE&lt;/td&gt;&lt;td&gt;LNFT&lt;/td&gt;&lt;td&gt;0&lt;/td&gt;&lt;td&gt;3&lt;/td&gt;&lt;td&gt;N&lt;/td&gt;&lt;td&gt; &lt;/td&gt;&lt;td&gt;&lt;/td&gt;&lt;/tr&gt;</v>
      </c>
    </row>
    <row r="1044" spans="1:1" x14ac:dyDescent="0.2">
      <c r="A1044" s="94" t="str">
        <v xml:space="preserve">  &lt;tr&gt;&lt;td&gt;55101-2000&lt;/td&gt;&lt;td&gt;Steel H-pile, 360 x 152, in place&lt;/td&gt;&lt;td&gt;m&lt;/td&gt;&lt;td&gt;STEEL H-PILE, 14 X 102, IN PLACE&lt;/td&gt;&lt;td&gt;LNFT&lt;/td&gt;&lt;td&gt;0&lt;/td&gt;&lt;td&gt;3&lt;/td&gt;&lt;td&gt;N&lt;/td&gt;&lt;td&gt; &lt;/td&gt;&lt;td&gt;&lt;/td&gt;&lt;/tr&gt;</v>
      </c>
    </row>
    <row r="1045" spans="1:1" x14ac:dyDescent="0.2">
      <c r="A1045" s="94" t="str">
        <v xml:space="preserve">  &lt;tr&gt;&lt;td&gt;55101-2100&lt;/td&gt;&lt;td&gt;Steel H-pile, 360 x 174, in place&lt;/td&gt;&lt;td&gt;m&lt;/td&gt;&lt;td&gt;STEEL H-PILE, 14X 117, IN PLACE&lt;/td&gt;&lt;td&gt;LNFT&lt;/td&gt;&lt;td&gt;0&lt;/td&gt;&lt;td&gt;3&lt;/td&gt;&lt;td&gt;N&lt;/td&gt;&lt;td&gt; &lt;/td&gt;&lt;td&gt;&lt;/td&gt;&lt;/tr&gt;</v>
      </c>
    </row>
    <row r="1046" spans="1:1" x14ac:dyDescent="0.2">
      <c r="A1046" s="94" t="str">
        <v xml:space="preserve">  &lt;tr&gt;&lt;td&gt;55101-2200&lt;/td&gt;&lt;td&gt;Steel pipe pile, in place&lt;/td&gt;&lt;td&gt;m&lt;/td&gt;&lt;td&gt;STEEL PIPE PILE, IN PLACE&lt;/td&gt;&lt;td&gt;LNFT&lt;/td&gt;&lt;td&gt;0&lt;/td&gt;&lt;td&gt;3&lt;/td&gt;&lt;td&gt;N&lt;/td&gt;&lt;td&gt; &lt;/td&gt;&lt;td&gt;&lt;/td&gt;&lt;/tr&gt;</v>
      </c>
    </row>
    <row r="1047" spans="1:1" x14ac:dyDescent="0.2">
      <c r="A1047" s="94" t="str">
        <v xml:space="preserve">  &lt;tr&gt;&lt;td&gt;55101-2300&lt;/td&gt;&lt;td&gt;Treated timber pile, in place&lt;/td&gt;&lt;td&gt;m&lt;/td&gt;&lt;td&gt;TREATED TIMBER PILE, IN PLACE&lt;/td&gt;&lt;td&gt;LNFT&lt;/td&gt;&lt;td&gt;0&lt;/td&gt;&lt;td&gt;3&lt;/td&gt;&lt;td&gt;N&lt;/td&gt;&lt;td&gt; &lt;/td&gt;&lt;td&gt;&lt;/td&gt;&lt;/tr&gt;</v>
      </c>
    </row>
    <row r="1048" spans="1:1" x14ac:dyDescent="0.2">
      <c r="A1048" s="94" t="str">
        <v xml:space="preserve">  &lt;tr&gt;&lt;td&gt;55101-2400&lt;/td&gt;&lt;td&gt;Untreated timber pile, in place&lt;/td&gt;&lt;td&gt;m&lt;/td&gt;&lt;td&gt;UNTREATED TIMBER PILE, IN PLACE&lt;/td&gt;&lt;td&gt;LNFT&lt;/td&gt;&lt;td&gt;0&lt;/td&gt;&lt;td&gt;3&lt;/td&gt;&lt;td&gt;N&lt;/td&gt;&lt;td&gt; &lt;/td&gt;&lt;td&gt;&lt;/td&gt;&lt;/tr&gt;</v>
      </c>
    </row>
    <row r="1049" spans="1:1" x14ac:dyDescent="0.2">
      <c r="A1049" s="94" t="str">
        <v xml:space="preserve">  &lt;tr&gt;&lt;td&gt;55101-3000&lt;/td&gt;&lt;td&gt;Sheet pile, in place&lt;/td&gt;&lt;td&gt;m&lt;/td&gt;&lt;td&gt;SHEET PILE, IN PLACE&lt;/td&gt;&lt;td&gt;LNFT&lt;/td&gt;&lt;td&gt;0&lt;/td&gt;&lt;td&gt;3&lt;/td&gt;&lt;td&gt;N&lt;/td&gt;&lt;td&gt; &lt;/td&gt;&lt;td&gt;&lt;/td&gt;&lt;/tr&gt;</v>
      </c>
    </row>
    <row r="1050" spans="1:1" x14ac:dyDescent="0.2">
      <c r="A1050" s="94" t="str">
        <v xml:space="preserve">  &lt;tr&gt;&lt;td&gt;55102-1100&lt;/td&gt;&lt;td&gt;Steel H-pile, in place&lt;/td&gt;&lt;td&gt;Each&lt;/td&gt;&lt;td&gt;STEEL H-PILE, IN PLACE&lt;/td&gt;&lt;td&gt;EACH&lt;/td&gt;&lt;td&gt;0&lt;/td&gt;&lt;td&gt;3&lt;/td&gt;&lt;td&gt;N&lt;/td&gt;&lt;td&gt; &lt;/td&gt;&lt;td&gt;&lt;/td&gt;&lt;/tr&gt;</v>
      </c>
    </row>
    <row r="1051" spans="1:1" x14ac:dyDescent="0.2">
      <c r="A1051" s="94" t="str">
        <v xml:space="preserve">  &lt;tr&gt;&lt;td&gt;55102-2200&lt;/td&gt;&lt;td&gt;Steel pipe pile, in place&lt;/td&gt;&lt;td&gt;Each&lt;/td&gt;&lt;td&gt;STEEL PIPE PILE, IN PLACE&lt;/td&gt;&lt;td&gt;EACH&lt;/td&gt;&lt;td&gt;0&lt;/td&gt;&lt;td&gt;3&lt;/td&gt;&lt;td&gt;N&lt;/td&gt;&lt;td&gt; &lt;/td&gt;&lt;td&gt;&lt;/td&gt;&lt;/tr&gt;</v>
      </c>
    </row>
    <row r="1052" spans="1:1" x14ac:dyDescent="0.2">
      <c r="A1052" s="94" t="str">
        <v xml:space="preserve">  &lt;tr&gt;&lt;td&gt;55102-2300&lt;/td&gt;&lt;td&gt;Treated timber pile, in place&lt;/td&gt;&lt;td&gt;Each&lt;/td&gt;&lt;td&gt;TREATED TIMBER PILE, IN PLACE&lt;/td&gt;&lt;td&gt;EACH&lt;/td&gt;&lt;td&gt;0&lt;/td&gt;&lt;td&gt;3&lt;/td&gt;&lt;td&gt;N&lt;/td&gt;&lt;td&gt;6/25/2018&lt;/td&gt;&lt;td&gt;&lt;/td&gt;&lt;/tr&gt;</v>
      </c>
    </row>
    <row r="1053" spans="1:1" x14ac:dyDescent="0.2">
      <c r="A1053" s="94" t="str">
        <v xml:space="preserve">  &lt;tr&gt;&lt;td&gt;55102-2400&lt;/td&gt;&lt;td&gt;Untreated timber pile, in place&lt;/td&gt;&lt;td&gt;Each&lt;/td&gt;&lt;td&gt;UNTREATED TIMBER PILE, IN PLACE&lt;/td&gt;&lt;td&gt;EACH&lt;/td&gt;&lt;td&gt;0&lt;/td&gt;&lt;td&gt;3&lt;/td&gt;&lt;td&gt;N&lt;/td&gt;&lt;td&gt;6/25/2018&lt;/td&gt;&lt;td&gt;&lt;/td&gt;&lt;/tr&gt;</v>
      </c>
    </row>
    <row r="1054" spans="1:1" x14ac:dyDescent="0.2">
      <c r="A1054" s="94" t="str">
        <v xml:space="preserve">  &lt;tr&gt;&lt;td&gt;55103-1000&lt;/td&gt;&lt;td&gt;Sheet pile, in place&lt;/td&gt;&lt;td&gt;m2&lt;/td&gt;&lt;td&gt;SHEET PILE, IN PLACE&lt;/td&gt;&lt;td&gt;SQYD&lt;/td&gt;&lt;td&gt;0&lt;/td&gt;&lt;td&gt;3&lt;/td&gt;&lt;td&gt;N&lt;/td&gt;&lt;td&gt; &lt;/td&gt;&lt;td&gt;&lt;/td&gt;&lt;/tr&gt;</v>
      </c>
    </row>
    <row r="1055" spans="1:1" x14ac:dyDescent="0.2">
      <c r="A1055" s="94" t="str">
        <v xml:space="preserve">  &lt;tr&gt;&lt;td&gt;55103-2000&lt;/td&gt;&lt;td&gt;Vinyl sheet pile, in place&lt;/td&gt;&lt;td&gt;m2&lt;/td&gt;&lt;td&gt;VINYL SHEET PILE, IN PLACE&lt;/td&gt;&lt;td&gt;SQYD&lt;/td&gt;&lt;td&gt;0&lt;/td&gt;&lt;td&gt;3&lt;/td&gt;&lt;td&gt;N&lt;/td&gt;&lt;td&gt; &lt;/td&gt;&lt;td&gt;&lt;/td&gt;&lt;/tr&gt;</v>
      </c>
    </row>
    <row r="1056" spans="1:1" x14ac:dyDescent="0.2">
      <c r="A1056" s="94" t="str">
        <v xml:space="preserve">  &lt;tr&gt;&lt;td&gt;55104-1000&lt;/td&gt;&lt;td&gt;Dynamic pile load test&lt;/td&gt;&lt;td&gt;Each&lt;/td&gt;&lt;td&gt;DYNAMIC PILE LOAD TEST&lt;/td&gt;&lt;td&gt;EACH&lt;/td&gt;&lt;td&gt;0&lt;/td&gt;&lt;td&gt;3&lt;/td&gt;&lt;td&gt;N&lt;/td&gt;&lt;td&gt; &lt;/td&gt;&lt;td&gt;&lt;/td&gt;&lt;/tr&gt;</v>
      </c>
    </row>
    <row r="1057" spans="1:1" x14ac:dyDescent="0.2">
      <c r="A1057" s="94" t="str">
        <v xml:space="preserve">  &lt;tr&gt;&lt;td&gt;55104-2000&lt;/td&gt;&lt;td&gt;Static pile load test&lt;/td&gt;&lt;td&gt;Each&lt;/td&gt;&lt;td&gt;STATIC PILE LOAD TEST&lt;/td&gt;&lt;td&gt;EACH&lt;/td&gt;&lt;td&gt;0&lt;/td&gt;&lt;td&gt;3&lt;/td&gt;&lt;td&gt;N&lt;/td&gt;&lt;td&gt; &lt;/td&gt;&lt;td&gt;&lt;/td&gt;&lt;/tr&gt;</v>
      </c>
    </row>
    <row r="1058" spans="1:1" x14ac:dyDescent="0.2">
      <c r="A1058" s="94" t="str">
        <v xml:space="preserve">  &lt;tr&gt;&lt;td&gt;55105-1000&lt;/td&gt;&lt;td&gt;Dynamic pile load test&lt;/td&gt;&lt;td&gt;LPSM&lt;/td&gt;&lt;td&gt;DYNAMIC PILE LOAD TEST&lt;/td&gt;&lt;td&gt;LPSM&lt;/td&gt;&lt;td&gt;0&lt;/td&gt;&lt;td&gt;3&lt;/td&gt;&lt;td&gt;N&lt;/td&gt;&lt;td&gt; &lt;/td&gt;&lt;td&gt;&lt;/td&gt;&lt;/tr&gt;</v>
      </c>
    </row>
    <row r="1059" spans="1:1" x14ac:dyDescent="0.2">
      <c r="A1059" s="94" t="str">
        <v xml:space="preserve">  &lt;tr&gt;&lt;td&gt;55105-2000&lt;/td&gt;&lt;td&gt;Static pile load test&lt;/td&gt;&lt;td&gt;LPSM&lt;/td&gt;&lt;td&gt;STATIC PILE LOAD TEST&lt;/td&gt;&lt;td&gt;LPSM&lt;/td&gt;&lt;td&gt;0&lt;/td&gt;&lt;td&gt;3&lt;/td&gt;&lt;td&gt;N&lt;/td&gt;&lt;td&gt; &lt;/td&gt;&lt;td&gt;&lt;/td&gt;&lt;/tr&gt;</v>
      </c>
    </row>
    <row r="1060" spans="1:1" x14ac:dyDescent="0.2">
      <c r="A1060" s="94" t="str">
        <v xml:space="preserve">  &lt;tr&gt;&lt;td&gt;55106-1000&lt;/td&gt;&lt;td&gt;Sheet pile, in place&lt;/td&gt;&lt;td&gt;LPSM&lt;/td&gt;&lt;td&gt;SHEET PILE, IN PLACE&lt;/td&gt;&lt;td&gt;LPSM&lt;/td&gt;&lt;td&gt;0&lt;/td&gt;&lt;td&gt;3&lt;/td&gt;&lt;td&gt;N&lt;/td&gt;&lt;td&gt; &lt;/td&gt;&lt;td&gt;&lt;/td&gt;&lt;/tr&gt;</v>
      </c>
    </row>
    <row r="1061" spans="1:1" x14ac:dyDescent="0.2">
      <c r="A1061" s="94" t="str">
        <v xml:space="preserve">  &lt;tr&gt;&lt;td&gt;55115-1000&lt;/td&gt;&lt;td&gt;Preboring&lt;/td&gt;&lt;td&gt;m&lt;/td&gt;&lt;td&gt;PREBORING&lt;/td&gt;&lt;td&gt;LNFT&lt;/td&gt;&lt;td&gt;0&lt;/td&gt;&lt;td&gt;3&lt;/td&gt;&lt;td&gt;N&lt;/td&gt;&lt;td&gt; &lt;/td&gt;&lt;td&gt;&lt;/td&gt;&lt;/tr&gt;</v>
      </c>
    </row>
    <row r="1062" spans="1:1" x14ac:dyDescent="0.2">
      <c r="A1062" s="94" t="str">
        <v xml:space="preserve">  &lt;tr&gt;&lt;td&gt;55115-2000&lt;/td&gt;&lt;td&gt;Preboring, blast hole&lt;/td&gt;&lt;td&gt;m&lt;/td&gt;&lt;td&gt;PREBORING, BLAST HOLE&lt;/td&gt;&lt;td&gt;LNFT&lt;/td&gt;&lt;td&gt;0&lt;/td&gt;&lt;td&gt;3&lt;/td&gt;&lt;td&gt;N&lt;/td&gt;&lt;td&gt; &lt;/td&gt;&lt;td&gt;&lt;/td&gt;&lt;/tr&gt;</v>
      </c>
    </row>
    <row r="1063" spans="1:1" x14ac:dyDescent="0.2">
      <c r="A1063" s="94" t="str">
        <v xml:space="preserve">  &lt;tr&gt;&lt;td&gt;55116-0000&lt;/td&gt;&lt;td&gt;Splice&lt;/td&gt;&lt;td&gt;Each&lt;/td&gt;&lt;td&gt;SPLICE&lt;/td&gt;&lt;td&gt;EACH&lt;/td&gt;&lt;td&gt;0&lt;/td&gt;&lt;td&gt;3&lt;/td&gt;&lt;td&gt;N&lt;/td&gt;&lt;td&gt; &lt;/td&gt;&lt;td&gt;&lt;/td&gt;&lt;/tr&gt;</v>
      </c>
    </row>
    <row r="1064" spans="1:1" x14ac:dyDescent="0.2">
      <c r="A1064" s="94" t="str">
        <v xml:space="preserve">  &lt;tr&gt;&lt;td&gt;55117-0000&lt;/td&gt;&lt;td&gt;Preboring&lt;/td&gt;&lt;td&gt;Each&lt;/td&gt;&lt;td&gt;PREBORING&lt;/td&gt;&lt;td&gt;EACH&lt;/td&gt;&lt;td&gt;0&lt;/td&gt;&lt;td&gt;3&lt;/td&gt;&lt;td&gt;N&lt;/td&gt;&lt;td&gt; &lt;/td&gt;&lt;td&gt;&lt;/td&gt;&lt;/tr&gt;</v>
      </c>
    </row>
    <row r="1065" spans="1:1" x14ac:dyDescent="0.2">
      <c r="A1065" s="94" t="str">
        <v xml:space="preserve">  &lt;tr&gt;&lt;td&gt;55120-0000&lt;/td&gt;&lt;td&gt;Test pile&lt;/td&gt;&lt;td&gt;m&lt;/td&gt;&lt;td&gt;TEST PILE&lt;/td&gt;&lt;td&gt;LNFT&lt;/td&gt;&lt;td&gt;0&lt;/td&gt;&lt;td&gt;3&lt;/td&gt;&lt;td&gt;N&lt;/td&gt;&lt;td&gt; &lt;/td&gt;&lt;td&gt;&lt;/td&gt;&lt;/tr&gt;</v>
      </c>
    </row>
    <row r="1066" spans="1:1" x14ac:dyDescent="0.2">
      <c r="A1066" s="94" t="str">
        <v xml:space="preserve">  &lt;tr&gt;&lt;td&gt;55121-0000&lt;/td&gt;&lt;td&gt;Test pile&lt;/td&gt;&lt;td&gt;Each&lt;/td&gt;&lt;td&gt;TEST PILE&lt;/td&gt;&lt;td&gt;EACH&lt;/td&gt;&lt;td&gt;0&lt;/td&gt;&lt;td&gt;3&lt;/td&gt;&lt;td&gt;N&lt;/td&gt;&lt;td&gt; &lt;/td&gt;&lt;td&gt;&lt;/td&gt;&lt;/tr&gt;</v>
      </c>
    </row>
    <row r="1067" spans="1:1" x14ac:dyDescent="0.2">
      <c r="A1067" s="94" t="str">
        <v xml:space="preserve">  &lt;tr&gt;&lt;td&gt;55125-0000&lt;/td&gt;&lt;td&gt;Pile stress monitoring&lt;/td&gt;&lt;td&gt;Each&lt;/td&gt;&lt;td&gt;PILE STRESS MONITORING&lt;/td&gt;&lt;td&gt;EACH&lt;/td&gt;&lt;td&gt;0&lt;/td&gt;&lt;td&gt;3&lt;/td&gt;&lt;td&gt;N&lt;/td&gt;&lt;td&gt; &lt;/td&gt;&lt;td&gt;&lt;/td&gt;&lt;/tr&gt;</v>
      </c>
    </row>
    <row r="1068" spans="1:1" x14ac:dyDescent="0.2">
      <c r="A1068" s="94" t="str">
        <v xml:space="preserve">  &lt;tr&gt;&lt;td&gt;55201-0100&lt;/td&gt;&lt;td&gt;Structural concrete, class A&lt;/td&gt;&lt;td&gt;m3&lt;/td&gt;&lt;td&gt;STRUCTURAL CONCRETE, CLASS A&lt;/td&gt;&lt;td&gt;CUYD&lt;/td&gt;&lt;td&gt;0&lt;/td&gt;&lt;td&gt;3&lt;/td&gt;&lt;td&gt;N&lt;/td&gt;&lt;td&gt; &lt;/td&gt;&lt;td&gt;&lt;/td&gt;&lt;/tr&gt;</v>
      </c>
    </row>
    <row r="1069" spans="1:1" x14ac:dyDescent="0.2">
      <c r="A1069" s="94" t="str">
        <v xml:space="preserve">  &lt;tr&gt;&lt;td&gt;55201-0200&lt;/td&gt;&lt;td&gt;Structural concrete, class A (AE)&lt;/td&gt;&lt;td&gt;m3&lt;/td&gt;&lt;td&gt;STRUCTURAL CONCRETE, CLASS A (AE)&lt;/td&gt;&lt;td&gt;CUYD&lt;/td&gt;&lt;td&gt;0&lt;/td&gt;&lt;td&gt;3&lt;/td&gt;&lt;td&gt;N&lt;/td&gt;&lt;td&gt; &lt;/td&gt;&lt;td&gt;&lt;/td&gt;&lt;/tr&gt;</v>
      </c>
    </row>
    <row r="1070" spans="1:1" x14ac:dyDescent="0.2">
      <c r="A1070" s="94" t="str">
        <v xml:space="preserve">  &lt;tr&gt;&lt;td&gt;55201-0500&lt;/td&gt;&lt;td&gt;Structural concrete, class C&lt;/td&gt;&lt;td&gt;m3&lt;/td&gt;&lt;td&gt;STRUCTURAL CONCRETE, CLASS C&lt;/td&gt;&lt;td&gt;CUYD&lt;/td&gt;&lt;td&gt;0&lt;/td&gt;&lt;td&gt;3&lt;/td&gt;&lt;td&gt;N&lt;/td&gt;&lt;td&gt; &lt;/td&gt;&lt;td&gt;&lt;/td&gt;&lt;/tr&gt;</v>
      </c>
    </row>
    <row r="1071" spans="1:1" x14ac:dyDescent="0.2">
      <c r="A1071" s="94" t="str">
        <v xml:space="preserve">  &lt;tr&gt;&lt;td&gt;55201-0600&lt;/td&gt;&lt;td&gt;Structural concrete, class C (AE)&lt;/td&gt;&lt;td&gt;m3&lt;/td&gt;&lt;td&gt;STRUCTURAL CONCRETE, CLASS C (AE)&lt;/td&gt;&lt;td&gt;CUYD&lt;/td&gt;&lt;td&gt;0&lt;/td&gt;&lt;td&gt;3&lt;/td&gt;&lt;td&gt;N&lt;/td&gt;&lt;td&gt; &lt;/td&gt;&lt;td&gt;&lt;/td&gt;&lt;/tr&gt;</v>
      </c>
    </row>
    <row r="1072" spans="1:1" x14ac:dyDescent="0.2">
      <c r="A1072" s="94" t="str">
        <v xml:space="preserve">  &lt;tr&gt;&lt;td&gt;55201-0800&lt;/td&gt;&lt;td&gt;Structural concrete, class D (AE)&lt;/td&gt;&lt;td&gt;m3&lt;/td&gt;&lt;td&gt;STRUCTURAL CONCRETE, CLASS D (AE)&lt;/td&gt;&lt;td&gt;CUYD&lt;/td&gt;&lt;td&gt;0&lt;/td&gt;&lt;td&gt;3&lt;/td&gt;&lt;td&gt;N&lt;/td&gt;&lt;td&gt; &lt;/td&gt;&lt;td&gt;&lt;/td&gt;&lt;/tr&gt;</v>
      </c>
    </row>
    <row r="1073" spans="1:1" x14ac:dyDescent="0.2">
      <c r="A1073" s="94" t="str">
        <v xml:space="preserve">  &lt;tr&gt;&lt;td&gt;55201-1200&lt;/td&gt;&lt;td&gt;Structural concrete, class S (seal)&lt;/td&gt;&lt;td&gt;m3&lt;/td&gt;&lt;td&gt;STRUCTURAL CONCRETE, CLASS S (SEAL)&lt;/td&gt;&lt;td&gt;CUYD&lt;/td&gt;&lt;td&gt;0&lt;/td&gt;&lt;td&gt;3&lt;/td&gt;&lt;td&gt;N&lt;/td&gt;&lt;td&gt; &lt;/td&gt;&lt;td&gt;&lt;/td&gt;&lt;/tr&gt;</v>
      </c>
    </row>
    <row r="1074" spans="1:1" x14ac:dyDescent="0.2">
      <c r="A1074" s="94" t="str">
        <v xml:space="preserve">  &lt;tr&gt;&lt;td&gt;55201-1500&lt;/td&gt;&lt;td&gt;Structural concrete, class StateDOT&lt;/td&gt;&lt;td&gt;m3&lt;/td&gt;&lt;td&gt;STRUCTURAL CONCRETE, CLASS STATEDOT&lt;/td&gt;&lt;td&gt;CUYD&lt;/td&gt;&lt;td&gt;0&lt;/td&gt;&lt;td&gt;3&lt;/td&gt;&lt;td&gt;N&lt;/td&gt;&lt;td&gt;7/18/2016&lt;/td&gt;&lt;td&gt;&lt;/td&gt;&lt;/tr&gt;</v>
      </c>
    </row>
    <row r="1075" spans="1:1" x14ac:dyDescent="0.2">
      <c r="A1075" s="94" t="str">
        <v xml:space="preserve">  &lt;tr&gt;&lt;td&gt;55202-1000&lt;/td&gt;&lt;td&gt;Structural concrete, class D (AE), for approach slabs, type 1&lt;/td&gt;&lt;td&gt;m2&lt;/td&gt;&lt;td&gt;STRUCTURAL CONCRETE, CLASS D (AE), FOR APPROACH SLABS, TYPE 1&lt;/td&gt;&lt;td&gt;SQYD&lt;/td&gt;&lt;td&gt;0&lt;/td&gt;&lt;td&gt;3&lt;/td&gt;&lt;td&gt;N&lt;/td&gt;&lt;td&gt; &lt;/td&gt;&lt;td&gt;&lt;/td&gt;&lt;/tr&gt;</v>
      </c>
    </row>
    <row r="1076" spans="1:1" x14ac:dyDescent="0.2">
      <c r="A1076" s="94" t="str">
        <v xml:space="preserve">  &lt;tr&gt;&lt;td&gt;55202-2000&lt;/td&gt;&lt;td&gt;Structural concrete, class D (AE), for approach slabs, type 2&lt;/td&gt;&lt;td&gt;m2&lt;/td&gt;&lt;td&gt;STRUCTURAL CONCRETE, CLASS D (AE), FOR APPROACH SLABS, TYPE 2&lt;/td&gt;&lt;td&gt;SQYD&lt;/td&gt;&lt;td&gt;0&lt;/td&gt;&lt;td&gt;3&lt;/td&gt;&lt;td&gt;N&lt;/td&gt;&lt;td&gt; &lt;/td&gt;&lt;td&gt;&lt;/td&gt;&lt;/tr&gt;</v>
      </c>
    </row>
    <row r="1077" spans="1:1" x14ac:dyDescent="0.2">
      <c r="A1077" s="94" t="str">
        <v xml:space="preserve">  &lt;tr&gt;&lt;td&gt;55202-3000&lt;/td&gt;&lt;td&gt;Structural concrete, class A(AE), for precast wall panels&lt;/td&gt;&lt;td&gt;m2&lt;/td&gt;&lt;td&gt;STRUCTURAL CONCRETE, CLASS A (AE), FOR PRECAST WALL PANELS&lt;/td&gt;&lt;td&gt;SQYD&lt;/td&gt;&lt;td&gt;0&lt;/td&gt;&lt;td&gt;3&lt;/td&gt;&lt;td&gt;N&lt;/td&gt;&lt;td&gt; &lt;/td&gt;&lt;td&gt;&lt;/td&gt;&lt;/tr&gt;</v>
      </c>
    </row>
    <row r="1078" spans="1:1" x14ac:dyDescent="0.2">
      <c r="A1078" s="94" t="str">
        <v xml:space="preserve">  &lt;tr&gt;&lt;td&gt;55203-1000&lt;/td&gt;&lt;td&gt;Structural concrete, class D (AE), for approach slabs, type 1&lt;/td&gt;&lt;td&gt;m3&lt;/td&gt;&lt;td&gt;STRUCTURAL CONCRETE, CLASS D (AE), FOR APPROACH SLABS, TYPE 1&lt;/td&gt;&lt;td&gt;CUYD&lt;/td&gt;&lt;td&gt;0&lt;/td&gt;&lt;td&gt;3&lt;/td&gt;&lt;td&gt;N&lt;/td&gt;&lt;td&gt; &lt;/td&gt;&lt;td&gt;&lt;/td&gt;&lt;/tr&gt;</v>
      </c>
    </row>
    <row r="1079" spans="1:1" x14ac:dyDescent="0.2">
      <c r="A1079" s="94" t="str">
        <v xml:space="preserve">  &lt;tr&gt;&lt;td&gt;55203-2000&lt;/td&gt;&lt;td&gt;Structural concrete, class D (AE), for approach slabs, type 2&lt;/td&gt;&lt;td&gt;m3&lt;/td&gt;&lt;td&gt;STRUCTURAL CONCRETE, CLASS D (AE), FOR APPROACH SLABS, TYPE 2&lt;/td&gt;&lt;td&gt;CUYD&lt;/td&gt;&lt;td&gt;0&lt;/td&gt;&lt;td&gt;3&lt;/td&gt;&lt;td&gt;N&lt;/td&gt;&lt;td&gt; &lt;/td&gt;&lt;td&gt;&lt;/td&gt;&lt;/tr&gt;</v>
      </c>
    </row>
    <row r="1080" spans="1:1" x14ac:dyDescent="0.2">
      <c r="A1080" s="94" t="str">
        <v xml:space="preserve">  &lt;tr&gt;&lt;td&gt;55210-0000&lt;/td&gt;&lt;td&gt;Precast structural concrete&lt;/td&gt;&lt;td&gt;m3&lt;/td&gt;&lt;td&gt;PRECAST STRUCTURAL CONCRETE&lt;/td&gt;&lt;td&gt;CUYD&lt;/td&gt;&lt;td&gt;0&lt;/td&gt;&lt;td&gt;3&lt;/td&gt;&lt;td&gt;N&lt;/td&gt;&lt;td&gt;7/22/2015&lt;/td&gt;&lt;td&gt;&lt;/td&gt;&lt;/tr&gt;</v>
      </c>
    </row>
    <row r="1081" spans="1:1" x14ac:dyDescent="0.2">
      <c r="A1081" s="94" t="str">
        <v xml:space="preserve">  &lt;tr&gt;&lt;td&gt;55210-0100&lt;/td&gt;&lt;td&gt;Precast structural concrete, class A, abutment&lt;/td&gt;&lt;td&gt;m3&lt;/td&gt;&lt;td&gt;PRECAST STRUCTURAL CONCRETE, CLASS A, ABUTMENT&lt;/td&gt;&lt;td&gt;CUYD&lt;/td&gt;&lt;td&gt;0&lt;/td&gt;&lt;td&gt;3&lt;/td&gt;&lt;td&gt;N&lt;/td&gt;&lt;td&gt; &lt;/td&gt;&lt;td&gt;&lt;/td&gt;&lt;/tr&gt;</v>
      </c>
    </row>
    <row r="1082" spans="1:1" x14ac:dyDescent="0.2">
      <c r="A1082" s="94" t="str">
        <v xml:space="preserve">  &lt;tr&gt;&lt;td&gt;55210-0200&lt;/td&gt;&lt;td&gt;Precast structural concrete, class A, deck&lt;/td&gt;&lt;td&gt;m3&lt;/td&gt;&lt;td&gt;PRECAST STRUCTURAL CONCRETE, CLASS A, DECK&lt;/td&gt;&lt;td&gt;CUYD&lt;/td&gt;&lt;td&gt;0&lt;/td&gt;&lt;td&gt;3&lt;/td&gt;&lt;td&gt;N&lt;/td&gt;&lt;td&gt; &lt;/td&gt;&lt;td&gt;&lt;/td&gt;&lt;/tr&gt;</v>
      </c>
    </row>
    <row r="1083" spans="1:1" x14ac:dyDescent="0.2">
      <c r="A1083" s="94" t="str">
        <v xml:space="preserve">  &lt;tr&gt;&lt;td&gt;55210-0300&lt;/td&gt;&lt;td&gt;Precast structural concrete, class A, pier&lt;/td&gt;&lt;td&gt;m3&lt;/td&gt;&lt;td&gt;PRECAST STRUCTURAL CONCRETE, CLASS A, PIER&lt;/td&gt;&lt;td&gt;CUYD&lt;/td&gt;&lt;td&gt;0&lt;/td&gt;&lt;td&gt;3&lt;/td&gt;&lt;td&gt;N&lt;/td&gt;&lt;td&gt; &lt;/td&gt;&lt;td&gt;&lt;/td&gt;&lt;/tr&gt;</v>
      </c>
    </row>
    <row r="1084" spans="1:1" x14ac:dyDescent="0.2">
      <c r="A1084" s="94" t="str">
        <v xml:space="preserve">  &lt;tr&gt;&lt;td&gt;55210-0400&lt;/td&gt;&lt;td&gt;Precast structural concrete, class A(AE), abutment&lt;/td&gt;&lt;td&gt;m3&lt;/td&gt;&lt;td&gt;PRECAST STRUCTURAL CONCRETE, CLASS A(AE), ABUTMENT&lt;/td&gt;&lt;td&gt;CUYD&lt;/td&gt;&lt;td&gt;0&lt;/td&gt;&lt;td&gt;3&lt;/td&gt;&lt;td&gt;N&lt;/td&gt;&lt;td&gt;6/17/2015&lt;/td&gt;&lt;td&gt;Correct concrete class (was AE)&lt;/td&gt;&lt;/tr&gt;</v>
      </c>
    </row>
    <row r="1085" spans="1:1" x14ac:dyDescent="0.2">
      <c r="A1085" s="94" t="str">
        <v xml:space="preserve">  &lt;tr&gt;&lt;td&gt;55210-0500&lt;/td&gt;&lt;td&gt;Precast structural concrete, class A(AE), deck&lt;/td&gt;&lt;td&gt;m3&lt;/td&gt;&lt;td&gt;PRECAST STRUCTURAL CONCRETE, CLASS A(AE), DECK&lt;/td&gt;&lt;td&gt;CUYD&lt;/td&gt;&lt;td&gt;0&lt;/td&gt;&lt;td&gt;3&lt;/td&gt;&lt;td&gt;N&lt;/td&gt;&lt;td&gt;6/17/2015&lt;/td&gt;&lt;td&gt;Correct concrete class (was AE)&lt;/td&gt;&lt;/tr&gt;</v>
      </c>
    </row>
    <row r="1086" spans="1:1" x14ac:dyDescent="0.2">
      <c r="A1086" s="94" t="str">
        <v xml:space="preserve">  &lt;tr&gt;&lt;td&gt;55210-0600&lt;/td&gt;&lt;td&gt;Precast structural concrete, class A(AE), pier&lt;/td&gt;&lt;td&gt;m3&lt;/td&gt;&lt;td&gt;PRECAST STRUCTURAL CONCRETE, CLASS A(AE), PIER&lt;/td&gt;&lt;td&gt;CUYD&lt;/td&gt;&lt;td&gt;0&lt;/td&gt;&lt;td&gt;3&lt;/td&gt;&lt;td&gt;N&lt;/td&gt;&lt;td&gt;6/17/2015&lt;/td&gt;&lt;td&gt;Correct concrete class (was AE)&lt;/td&gt;&lt;/tr&gt;</v>
      </c>
    </row>
    <row r="1087" spans="1:1" x14ac:dyDescent="0.2">
      <c r="A1087" s="94" t="str">
        <v xml:space="preserve">  &lt;tr&gt;&lt;td&gt;55210-0700&lt;/td&gt;&lt;td&gt;Precast structural concrete, class C, abutment&lt;/td&gt;&lt;td&gt;m3&lt;/td&gt;&lt;td&gt;PRECAST STRUCTURAL CONCRETE, CLASS C, ABUTMENT&lt;/td&gt;&lt;td&gt;CUYD&lt;/td&gt;&lt;td&gt;0&lt;/td&gt;&lt;td&gt;3&lt;/td&gt;&lt;td&gt;N&lt;/td&gt;&lt;td&gt; &lt;/td&gt;&lt;td&gt;&lt;/td&gt;&lt;/tr&gt;</v>
      </c>
    </row>
    <row r="1088" spans="1:1" x14ac:dyDescent="0.2">
      <c r="A1088" s="94" t="str">
        <v xml:space="preserve">  &lt;tr&gt;&lt;td&gt;55210-0800&lt;/td&gt;&lt;td&gt;Precast structural concrete, class C, deck&lt;/td&gt;&lt;td&gt;m3&lt;/td&gt;&lt;td&gt;PRECAST STRUCTURAL CONCRETE, CLASS C, DECK&lt;/td&gt;&lt;td&gt;CUYD&lt;/td&gt;&lt;td&gt;0&lt;/td&gt;&lt;td&gt;3&lt;/td&gt;&lt;td&gt;N&lt;/td&gt;&lt;td&gt; &lt;/td&gt;&lt;td&gt;&lt;/td&gt;&lt;/tr&gt;</v>
      </c>
    </row>
    <row r="1089" spans="1:1" x14ac:dyDescent="0.2">
      <c r="A1089" s="94" t="str">
        <v xml:space="preserve">  &lt;tr&gt;&lt;td&gt;55210-0900&lt;/td&gt;&lt;td&gt;Precast structural concrete, class C, pier&lt;/td&gt;&lt;td&gt;m3&lt;/td&gt;&lt;td&gt;PRECAST STRUCTURAL CONCRETE, CLASS C, PIER&lt;/td&gt;&lt;td&gt;CUYD&lt;/td&gt;&lt;td&gt;0&lt;/td&gt;&lt;td&gt;3&lt;/td&gt;&lt;td&gt;N&lt;/td&gt;&lt;td&gt; &lt;/td&gt;&lt;td&gt;&lt;/td&gt;&lt;/tr&gt;</v>
      </c>
    </row>
    <row r="1090" spans="1:1" x14ac:dyDescent="0.2">
      <c r="A1090" s="94" t="str">
        <v xml:space="preserve">  &lt;tr&gt;&lt;td&gt;55210-1000&lt;/td&gt;&lt;td&gt;Precast structural concrete, class C (AE), abutment&lt;/td&gt;&lt;td&gt;m3&lt;/td&gt;&lt;td&gt;PRECAST STRUCTURAL CONCRETE, CLASS C (AE), ABUTMENT&lt;/td&gt;&lt;td&gt;CUYD&lt;/td&gt;&lt;td&gt;0&lt;/td&gt;&lt;td&gt;3&lt;/td&gt;&lt;td&gt;N&lt;/td&gt;&lt;td&gt; &lt;/td&gt;&lt;td&gt;&lt;/td&gt;&lt;/tr&gt;</v>
      </c>
    </row>
    <row r="1091" spans="1:1" x14ac:dyDescent="0.2">
      <c r="A1091" s="94" t="str">
        <v xml:space="preserve">  &lt;tr&gt;&lt;td&gt;55210-1100&lt;/td&gt;&lt;td&gt;Precast structural concrete, class C (AE), deck&lt;/td&gt;&lt;td&gt;m3&lt;/td&gt;&lt;td&gt;PRECAST STRUCTURAL CONCRETE, CLASS C (AE), DECK&lt;/td&gt;&lt;td&gt;CUYD&lt;/td&gt;&lt;td&gt;0&lt;/td&gt;&lt;td&gt;3&lt;/td&gt;&lt;td&gt;N&lt;/td&gt;&lt;td&gt; &lt;/td&gt;&lt;td&gt;&lt;/td&gt;&lt;/tr&gt;</v>
      </c>
    </row>
    <row r="1092" spans="1:1" x14ac:dyDescent="0.2">
      <c r="A1092" s="94" t="str">
        <v xml:space="preserve">  &lt;tr&gt;&lt;td&gt;55210-1200&lt;/td&gt;&lt;td&gt;Precast structural concrete, class C (AE), pier&lt;/td&gt;&lt;td&gt;m3&lt;/td&gt;&lt;td&gt;PRECAST STRUCTURAL CONCRETE, CLASS C (AE), PIER&lt;/td&gt;&lt;td&gt;CUYD&lt;/td&gt;&lt;td&gt;0&lt;/td&gt;&lt;td&gt;3&lt;/td&gt;&lt;td&gt;N&lt;/td&gt;&lt;td&gt; &lt;/td&gt;&lt;td&gt;&lt;/td&gt;&lt;/tr&gt;</v>
      </c>
    </row>
    <row r="1093" spans="1:1" x14ac:dyDescent="0.2">
      <c r="A1093" s="94" t="str">
        <v xml:space="preserve">  &lt;tr&gt;&lt;td&gt;55210-1300&lt;/td&gt;&lt;td&gt;Precast structural concrete, class D (AE), abutment&lt;/td&gt;&lt;td&gt;m3&lt;/td&gt;&lt;td&gt;PRECAST STRUCTURAL CONCRETE, CLASS D (AE), ABUTMENT&lt;/td&gt;&lt;td&gt;CUYD&lt;/td&gt;&lt;td&gt;0&lt;/td&gt;&lt;td&gt;3&lt;/td&gt;&lt;td&gt;N&lt;/td&gt;&lt;td&gt; &lt;/td&gt;&lt;td&gt;&lt;/td&gt;&lt;/tr&gt;</v>
      </c>
    </row>
    <row r="1094" spans="1:1" x14ac:dyDescent="0.2">
      <c r="A1094" s="94" t="str">
        <v xml:space="preserve">  &lt;tr&gt;&lt;td&gt;55210-1400&lt;/td&gt;&lt;td&gt;Precast structural concrete, class D (AE), deck&lt;/td&gt;&lt;td&gt;m3&lt;/td&gt;&lt;td&gt;PRECAST STRUCTURAL CONCRETE, CLASS D (AE), DECK&lt;/td&gt;&lt;td&gt;CUYD&lt;/td&gt;&lt;td&gt;0&lt;/td&gt;&lt;td&gt;3&lt;/td&gt;&lt;td&gt;N&lt;/td&gt;&lt;td&gt; &lt;/td&gt;&lt;td&gt;&lt;/td&gt;&lt;/tr&gt;</v>
      </c>
    </row>
    <row r="1095" spans="1:1" x14ac:dyDescent="0.2">
      <c r="A1095" s="94" t="str">
        <v xml:space="preserve">  &lt;tr&gt;&lt;td&gt;55210-1500&lt;/td&gt;&lt;td&gt;Precast structural concrete, class D (AE), pier&lt;/td&gt;&lt;td&gt;m3&lt;/td&gt;&lt;td&gt;PRECAST STRUCTURAL CONCRETE, CLASS D (AE), PIER&lt;/td&gt;&lt;td&gt;CUYD&lt;/td&gt;&lt;td&gt;0&lt;/td&gt;&lt;td&gt;3&lt;/td&gt;&lt;td&gt;N&lt;/td&gt;&lt;td&gt; &lt;/td&gt;&lt;td&gt;&lt;/td&gt;&lt;/tr&gt;</v>
      </c>
    </row>
    <row r="1096" spans="1:1" x14ac:dyDescent="0.2">
      <c r="A1096" s="94" t="str">
        <v xml:space="preserve">  &lt;tr&gt;&lt;td&gt;55210-1600&lt;/td&gt;&lt;td&gt;Precast structural concrete, class S (seal), abutment&lt;/td&gt;&lt;td&gt;m3&lt;/td&gt;&lt;td&gt;PRECAST STRUCTURAL CONCRETE, CLASS S (SEAL), ABUTMENT&lt;/td&gt;&lt;td&gt;CUYD&lt;/td&gt;&lt;td&gt;0&lt;/td&gt;&lt;td&gt;3&lt;/td&gt;&lt;td&gt;N&lt;/td&gt;&lt;td&gt; &lt;/td&gt;&lt;td&gt;&lt;/td&gt;&lt;/tr&gt;</v>
      </c>
    </row>
    <row r="1097" spans="1:1" x14ac:dyDescent="0.2">
      <c r="A1097" s="94" t="str">
        <v xml:space="preserve">  &lt;tr&gt;&lt;td&gt;55210-1700&lt;/td&gt;&lt;td&gt;Precast structural concrete, class S (seal), deck&lt;/td&gt;&lt;td&gt;m3&lt;/td&gt;&lt;td&gt;PRECAST STRUCTURAL CONCRETE, CLASS S (SEAL), DECK&lt;/td&gt;&lt;td&gt;CUYD&lt;/td&gt;&lt;td&gt;0&lt;/td&gt;&lt;td&gt;3&lt;/td&gt;&lt;td&gt;N&lt;/td&gt;&lt;td&gt; &lt;/td&gt;&lt;td&gt;&lt;/td&gt;&lt;/tr&gt;</v>
      </c>
    </row>
    <row r="1098" spans="1:1" x14ac:dyDescent="0.2">
      <c r="A1098" s="94" t="str">
        <v xml:space="preserve">  &lt;tr&gt;&lt;td&gt;55210-1800&lt;/td&gt;&lt;td&gt;Precast structural concrete, class S (seal), pier&lt;/td&gt;&lt;td&gt;m3&lt;/td&gt;&lt;td&gt;PRECAST STRUCTURAL CONCRETE, CLASS S (SEAL), PIER&lt;/td&gt;&lt;td&gt;CUYD&lt;/td&gt;&lt;td&gt;0&lt;/td&gt;&lt;td&gt;3&lt;/td&gt;&lt;td&gt;N&lt;/td&gt;&lt;td&gt; &lt;/td&gt;&lt;td&gt;&lt;/td&gt;&lt;/tr&gt;</v>
      </c>
    </row>
    <row r="1099" spans="1:1" x14ac:dyDescent="0.2">
      <c r="A1099" s="94" t="str">
        <v xml:space="preserve">  &lt;tr&gt;&lt;td&gt;55211-0000&lt;/td&gt;&lt;td&gt;Precast structural concrete&lt;/td&gt;&lt;td&gt;m2&lt;/td&gt;&lt;td&gt;PRECAST STRUCTURAL CONCRETE&lt;/td&gt;&lt;td&gt;SQYD&lt;/td&gt;&lt;td&gt;0&lt;/td&gt;&lt;td&gt;3&lt;/td&gt;&lt;td&gt;N&lt;/td&gt;&lt;td&gt;2/24/2020&lt;/td&gt;&lt;td&gt;&lt;/td&gt;&lt;/tr&gt;</v>
      </c>
    </row>
    <row r="1100" spans="1:1" x14ac:dyDescent="0.2">
      <c r="A1100" s="94" t="str">
        <v xml:space="preserve">  &lt;tr&gt;&lt;td&gt;55220-0000&lt;/td&gt;&lt;td&gt;Repair concrete&lt;/td&gt;&lt;td&gt;m2&lt;/td&gt;&lt;td&gt;REPAIR CONCRETE&lt;/td&gt;&lt;td&gt;SQYD&lt;/td&gt;&lt;td&gt;0&lt;/td&gt;&lt;td&gt;3&lt;/td&gt;&lt;td&gt;N&lt;/td&gt;&lt;td&gt; &lt;/td&gt;&lt;td&gt;&lt;/td&gt;&lt;/tr&gt;</v>
      </c>
    </row>
    <row r="1101" spans="1:1" x14ac:dyDescent="0.2">
      <c r="A1101" s="94" t="str">
        <v xml:space="preserve">  &lt;tr&gt;&lt;td&gt;55221-0000&lt;/td&gt;&lt;td&gt;Repair concrete&lt;/td&gt;&lt;td&gt;m3&lt;/td&gt;&lt;td&gt;REPAIR CONCRETE&lt;/td&gt;&lt;td&gt;CUYD&lt;/td&gt;&lt;td&gt;0&lt;/td&gt;&lt;td&gt;3&lt;/td&gt;&lt;td&gt;N&lt;/td&gt;&lt;td&gt; &lt;/td&gt;&lt;td&gt;&lt;/td&gt;&lt;/tr&gt;</v>
      </c>
    </row>
    <row r="1102" spans="1:1" x14ac:dyDescent="0.2">
      <c r="A1102" s="94" t="str">
        <v xml:space="preserve">  &lt;tr&gt;&lt;td&gt;55222-0000&lt;/td&gt;&lt;td&gt;Repair concrete&lt;/td&gt;&lt;td&gt;LPSM&lt;/td&gt;&lt;td&gt;REPAIR CONCRETE&lt;/td&gt;&lt;td&gt;LPSM&lt;/td&gt;&lt;td&gt;0&lt;/td&gt;&lt;td&gt;3&lt;/td&gt;&lt;td&gt;N&lt;/td&gt;&lt;td&gt; &lt;/td&gt;&lt;td&gt;&lt;/td&gt;&lt;/tr&gt;</v>
      </c>
    </row>
    <row r="1103" spans="1:1" x14ac:dyDescent="0.2">
      <c r="A1103" s="94" t="str">
        <v xml:space="preserve">  &lt;tr&gt;&lt;td&gt;55223-0000&lt;/td&gt;&lt;td&gt;Repair concrete&lt;/td&gt;&lt;td&gt;m&lt;/td&gt;&lt;td&gt;REPAIR CONCRETE&lt;/td&gt;&lt;td&gt;LNFT&lt;/td&gt;&lt;td&gt;0&lt;/td&gt;&lt;td&gt;3&lt;/td&gt;&lt;td&gt;N&lt;/td&gt;&lt;td&gt; &lt;/td&gt;&lt;td&gt;&lt;/td&gt;&lt;/tr&gt;</v>
      </c>
    </row>
    <row r="1104" spans="1:1" x14ac:dyDescent="0.2">
      <c r="A1104" s="94" t="str">
        <v xml:space="preserve">  &lt;tr&gt;&lt;td&gt;55224-0000&lt;/td&gt;&lt;td&gt;Seal concrete surface&lt;/td&gt;&lt;td&gt;m2&lt;/td&gt;&lt;td&gt;SEAL CONCRETE SURFACE&lt;/td&gt;&lt;td&gt;SQYD&lt;/td&gt;&lt;td&gt;0&lt;/td&gt;&lt;td&gt;3&lt;/td&gt;&lt;td&gt;N&lt;/td&gt;&lt;td&gt; &lt;/td&gt;&lt;td&gt;&lt;/td&gt;&lt;/tr&gt;</v>
      </c>
    </row>
    <row r="1105" spans="1:1" x14ac:dyDescent="0.2">
      <c r="A1105" s="94" t="str">
        <v xml:space="preserve">  &lt;tr&gt;&lt;td&gt;55225-0000&lt;/td&gt;&lt;td&gt;Clean and reseal joints&lt;/td&gt;&lt;td&gt;m&lt;/td&gt;&lt;td&gt;CLEAN AND RESEAL JOINTS&lt;/td&gt;&lt;td&gt;LNFT&lt;/td&gt;&lt;td&gt;0&lt;/td&gt;&lt;td&gt;3&lt;/td&gt;&lt;td&gt;N&lt;/td&gt;&lt;td&gt; &lt;/td&gt;&lt;td&gt;&lt;/td&gt;&lt;/tr&gt;</v>
      </c>
    </row>
    <row r="1106" spans="1:1" x14ac:dyDescent="0.2">
      <c r="A1106" s="94" t="str">
        <v xml:space="preserve">  &lt;tr&gt;&lt;td&gt;55226-0000&lt;/td&gt;&lt;td&gt;Clean concrete surface&lt;/td&gt;&lt;td&gt;m2&lt;/td&gt;&lt;td&gt;CLEAN CONCRETE SURFACE&lt;/td&gt;&lt;td&gt;SQYD&lt;/td&gt;&lt;td&gt;0&lt;/td&gt;&lt;td&gt;3&lt;/td&gt;&lt;td&gt;N&lt;/td&gt;&lt;td&gt; &lt;/td&gt;&lt;td&gt;&lt;/td&gt;&lt;/tr&gt;</v>
      </c>
    </row>
    <row r="1107" spans="1:1" x14ac:dyDescent="0.2">
      <c r="A1107" s="94" t="str">
        <v xml:space="preserve">  &lt;tr&gt;&lt;td&gt;55227-0000&lt;/td&gt;&lt;td&gt;Clean concrete surface&lt;/td&gt;&lt;td&gt;LPSM&lt;/td&gt;&lt;td&gt;CLEAN CONCRETE SURFACE&lt;/td&gt;&lt;td&gt;LPSM&lt;/td&gt;&lt;td&gt;0&lt;/td&gt;&lt;td&gt;3&lt;/td&gt;&lt;td&gt;N&lt;/td&gt;&lt;td&gt; &lt;/td&gt;&lt;td&gt;&lt;/td&gt;&lt;/tr&gt;</v>
      </c>
    </row>
    <row r="1108" spans="1:1" x14ac:dyDescent="0.2">
      <c r="A1108" s="94" t="str">
        <v xml:space="preserve">  &lt;tr&gt;&lt;td&gt;55230-0000&lt;/td&gt;&lt;td&gt;Concrete color finish&lt;/td&gt;&lt;td&gt;m2&lt;/td&gt;&lt;td&gt;CONCRETE COLOR FINISH&lt;/td&gt;&lt;td&gt;SQYD&lt;/td&gt;&lt;td&gt;0&lt;/td&gt;&lt;td&gt;3&lt;/td&gt;&lt;td&gt;N&lt;/td&gt;&lt;td&gt; &lt;/td&gt;&lt;td&gt;&lt;/td&gt;&lt;/tr&gt;</v>
      </c>
    </row>
    <row r="1109" spans="1:1" x14ac:dyDescent="0.2">
      <c r="A1109" s="94" t="str">
        <v xml:space="preserve">  &lt;tr&gt;&lt;td&gt;55231-0000&lt;/td&gt;&lt;td&gt;Concrete color agent&lt;/td&gt;&lt;td&gt;kg&lt;/td&gt;&lt;td&gt;CONCRETE COLOR AGENT&lt;/td&gt;&lt;td&gt;LB&lt;/td&gt;&lt;td&gt;0&lt;/td&gt;&lt;td&gt;3&lt;/td&gt;&lt;td&gt;N&lt;/td&gt;&lt;td&gt; &lt;/td&gt;&lt;td&gt;&lt;/td&gt;&lt;/tr&gt;</v>
      </c>
    </row>
    <row r="1110" spans="1:1" x14ac:dyDescent="0.2">
      <c r="A1110" s="94" t="str">
        <v xml:space="preserve">  &lt;tr&gt;&lt;td&gt;55235-0000&lt;/td&gt;&lt;td&gt;Expansion joints&lt;/td&gt;&lt;td&gt;m&lt;/td&gt;&lt;td&gt;EXPANSION JOINTS&lt;/td&gt;&lt;td&gt;LNFT&lt;/td&gt;&lt;td&gt;0&lt;/td&gt;&lt;td&gt;3&lt;/td&gt;&lt;td&gt;N&lt;/td&gt;&lt;td&gt; &lt;/td&gt;&lt;td&gt;&lt;/td&gt;&lt;/tr&gt;</v>
      </c>
    </row>
    <row r="1111" spans="1:1" x14ac:dyDescent="0.2">
      <c r="A1111" s="94" t="str">
        <v xml:space="preserve">  &lt;tr&gt;&lt;td&gt;55236-0000&lt;/td&gt;&lt;td&gt;Expansion joint repair&lt;/td&gt;&lt;td&gt;LPSM&lt;/td&gt;&lt;td&gt;EXPANSION JOINT REPAIR&lt;/td&gt;&lt;td&gt;LPSM&lt;/td&gt;&lt;td&gt;0&lt;/td&gt;&lt;td&gt;3&lt;/td&gt;&lt;td&gt;N&lt;/td&gt;&lt;td&gt; &lt;/td&gt;&lt;td&gt;&lt;/td&gt;&lt;/tr&gt;</v>
      </c>
    </row>
    <row r="1112" spans="1:1" x14ac:dyDescent="0.2">
      <c r="A1112" s="94" t="str">
        <v xml:space="preserve">  &lt;tr&gt;&lt;td&gt;55240-0000&lt;/td&gt;&lt;td&gt;Grout&lt;/td&gt;&lt;td&gt;m3&lt;/td&gt;&lt;td&gt;GROUT&lt;/td&gt;&lt;td&gt;CUFT&lt;/td&gt;&lt;td&gt;0&lt;/td&gt;&lt;td&gt;3&lt;/td&gt;&lt;td&gt;N&lt;/td&gt;&lt;td&gt; &lt;/td&gt;&lt;td&gt;&lt;/td&gt;&lt;/tr&gt;</v>
      </c>
    </row>
    <row r="1113" spans="1:1" x14ac:dyDescent="0.2">
      <c r="A1113" s="94" t="str">
        <v xml:space="preserve">  &lt;tr&gt;&lt;td&gt;55301-0100&lt;/td&gt;&lt;td&gt;Precast, prestressed concrete AASHTO girder, non-standard&lt;/td&gt;&lt;td&gt;Each&lt;/td&gt;&lt;td&gt;PRECAST, PRESTRESSED CONCRETE AASHTO GIRDER, NON-STANDARD&lt;/td&gt;&lt;td&gt;EACH&lt;/td&gt;&lt;td&gt;0&lt;/td&gt;&lt;td&gt;3&lt;/td&gt;&lt;td&gt;N&lt;/td&gt;&lt;td&gt; &lt;/td&gt;&lt;td&gt;&lt;/td&gt;&lt;/tr&gt;</v>
      </c>
    </row>
    <row r="1114" spans="1:1" x14ac:dyDescent="0.2">
      <c r="A1114" s="94" t="str">
        <v xml:space="preserve">  &lt;tr&gt;&lt;td&gt;55301-3200&lt;/td&gt;&lt;td&gt;Precast, prestressed concrete girder&lt;/td&gt;&lt;td&gt;Each&lt;/td&gt;&lt;td&gt;PRECAST, PRESTRESSED CONCRETE GIRDER&lt;/td&gt;&lt;td&gt;EACH&lt;/td&gt;&lt;td&gt;0&lt;/td&gt;&lt;td&gt;3&lt;/td&gt;&lt;td&gt;N&lt;/td&gt;&lt;td&gt; &lt;/td&gt;&lt;td&gt;&lt;/td&gt;&lt;/tr&gt;</v>
      </c>
    </row>
    <row r="1115" spans="1:1" x14ac:dyDescent="0.2">
      <c r="A1115" s="94" t="str">
        <v xml:space="preserve">  &lt;tr&gt;&lt;td&gt;55301-3300&lt;/td&gt;&lt;td&gt;Precast, prestressed concrete AASHTO girder&lt;/td&gt;&lt;td&gt;Each&lt;/td&gt;&lt;td&gt;PRECAST, PRESTRESSED CONCRETE AASHTO GIRDER&lt;/td&gt;&lt;td&gt;EACH&lt;/td&gt;&lt;td&gt;0&lt;/td&gt;&lt;td&gt;3&lt;/td&gt;&lt;td&gt;N&lt;/td&gt;&lt;td&gt; &lt;/td&gt;&lt;td&gt;&lt;/td&gt;&lt;/tr&gt;</v>
      </c>
    </row>
    <row r="1116" spans="1:1" x14ac:dyDescent="0.2">
      <c r="A1116" s="94" t="str">
        <v xml:space="preserve">  &lt;tr&gt;&lt;td&gt;55301-3400&lt;/td&gt;&lt;td&gt;Precast, prestressed concrete box beam&lt;/td&gt;&lt;td&gt;Each&lt;/td&gt;&lt;td&gt;PRECAST, PRESTRESSED CONCRETE BOX BEAM&lt;/td&gt;&lt;td&gt;EACH&lt;/td&gt;&lt;td&gt;0&lt;/td&gt;&lt;td&gt;3&lt;/td&gt;&lt;td&gt;N&lt;/td&gt;&lt;td&gt; &lt;/td&gt;&lt;td&gt;&lt;/td&gt;&lt;/tr&gt;</v>
      </c>
    </row>
    <row r="1117" spans="1:1" x14ac:dyDescent="0.2">
      <c r="A1117" s="94" t="str">
        <v xml:space="preserve">  &lt;tr&gt;&lt;td&gt;55301-3500&lt;/td&gt;&lt;td&gt;Precast, prestressed concrete slab&lt;/td&gt;&lt;td&gt;Each&lt;/td&gt;&lt;td&gt;PRECAST, PRESTRESSED CONCRETE SLAB&lt;/td&gt;&lt;td&gt;EACH&lt;/td&gt;&lt;td&gt;0&lt;/td&gt;&lt;td&gt;3&lt;/td&gt;&lt;td&gt;N&lt;/td&gt;&lt;td&gt; &lt;/td&gt;&lt;td&gt;&lt;/td&gt;&lt;/tr&gt;</v>
      </c>
    </row>
    <row r="1118" spans="1:1" x14ac:dyDescent="0.2">
      <c r="A1118" s="94" t="str">
        <v xml:space="preserve">  &lt;tr&gt;&lt;td&gt;55301-3600&lt;/td&gt;&lt;td&gt;Precast, prestressed concrete bulb tee girder&lt;/td&gt;&lt;td&gt;Each&lt;/td&gt;&lt;td&gt;PRECAST, PRESTRESSED CONCRETE BULB TEE GIRDER&lt;/td&gt;&lt;td&gt;EACH&lt;/td&gt;&lt;td&gt;0&lt;/td&gt;&lt;td&gt;3&lt;/td&gt;&lt;td&gt;N&lt;/td&gt;&lt;td&gt; &lt;/td&gt;&lt;td&gt;&lt;/td&gt;&lt;/tr&gt;</v>
      </c>
    </row>
    <row r="1119" spans="1:1" x14ac:dyDescent="0.2">
      <c r="A1119" s="94" t="str">
        <v xml:space="preserve">  &lt;tr&gt;&lt;td&gt;55301-3700&lt;/td&gt;&lt;td&gt;Precast, prestressed concrete decked bulb tee girder&lt;/td&gt;&lt;td&gt;Each&lt;/td&gt;&lt;td&gt;PRECAST, PRESTRESSED CONCRETE DECKED BULB TEE GIRDER&lt;/td&gt;&lt;td&gt;EACH&lt;/td&gt;&lt;td&gt;0&lt;/td&gt;&lt;td&gt;3&lt;/td&gt;&lt;td&gt;N&lt;/td&gt;&lt;td&gt; &lt;/td&gt;&lt;td&gt;&lt;/td&gt;&lt;/tr&gt;</v>
      </c>
    </row>
    <row r="1120" spans="1:1" x14ac:dyDescent="0.2">
      <c r="A1120" s="94" t="str">
        <v xml:space="preserve">  &lt;tr&gt;&lt;td&gt;55302-0100&lt;/td&gt;&lt;td&gt;Precast, prestressed concrete AASHTO girder, non-standard&lt;/td&gt;&lt;td&gt;m&lt;/td&gt;&lt;td&gt;PRECAST, PRESTRESSED CONCRETE AASHTO GIRDER, NON-STANDARD&lt;/td&gt;&lt;td&gt;LNFT&lt;/td&gt;&lt;td&gt;0&lt;/td&gt;&lt;td&gt;3&lt;/td&gt;&lt;td&gt;N&lt;/td&gt;&lt;td&gt; &lt;/td&gt;&lt;td&gt;&lt;/td&gt;&lt;/tr&gt;</v>
      </c>
    </row>
    <row r="1121" spans="1:1" x14ac:dyDescent="0.2">
      <c r="A1121" s="94" t="str">
        <v xml:space="preserve">  &lt;tr&gt;&lt;td&gt;55302-0200&lt;/td&gt;&lt;td&gt;Precast, prestressed concrete slabs, 900mm non-voided&lt;/td&gt;&lt;td&gt;m&lt;/td&gt;&lt;td&gt;PRECAST, PRESTRESSED CONCRETE SLABS, 36-INCH NON-VOIDED&lt;/td&gt;&lt;td&gt;LNFT&lt;/td&gt;&lt;td&gt;0&lt;/td&gt;&lt;td&gt;3&lt;/td&gt;&lt;td&gt;N&lt;/td&gt;&lt;td&gt;10/15/2014&lt;/td&gt;&lt;td&gt;&lt;/td&gt;&lt;/tr&gt;</v>
      </c>
    </row>
    <row r="1122" spans="1:1" x14ac:dyDescent="0.2">
      <c r="A1122" s="94" t="str">
        <v xml:space="preserve">  &lt;tr&gt;&lt;td&gt;55302-0300&lt;/td&gt;&lt;td&gt;Precast, prestressed concrete slabs, 1200mm non-voided&lt;/td&gt;&lt;td&gt;m&lt;/td&gt;&lt;td&gt;PRECAST, PRESTRESSED CONCRETE SLABS, 48-INCH NON-VOIDED&lt;/td&gt;&lt;td&gt;LNFT&lt;/td&gt;&lt;td&gt;0&lt;/td&gt;&lt;td&gt;3&lt;/td&gt;&lt;td&gt;N&lt;/td&gt;&lt;td&gt;10/15/2014&lt;/td&gt;&lt;td&gt;&lt;/td&gt;&lt;/tr&gt;</v>
      </c>
    </row>
    <row r="1123" spans="1:1" x14ac:dyDescent="0.2">
      <c r="A1123" s="94" t="str">
        <v xml:space="preserve">  &lt;tr&gt;&lt;td&gt;55302-0400&lt;/td&gt;&lt;td&gt;Precast, prestressed concrete slabs, 900mm voided&lt;/td&gt;&lt;td&gt;m&lt;/td&gt;&lt;td&gt;PRECAST, PRESTRESSED CONCRETE SLABS, 36-INCH VOIDED&lt;/td&gt;&lt;td&gt;LNFT&lt;/td&gt;&lt;td&gt;0&lt;/td&gt;&lt;td&gt;3&lt;/td&gt;&lt;td&gt;N&lt;/td&gt;&lt;td&gt;10/15/2014&lt;/td&gt;&lt;td&gt;&lt;/td&gt;&lt;/tr&gt;</v>
      </c>
    </row>
    <row r="1124" spans="1:1" x14ac:dyDescent="0.2">
      <c r="A1124" s="94" t="str">
        <v xml:space="preserve">  &lt;tr&gt;&lt;td&gt;55302-0500&lt;/td&gt;&lt;td&gt;Precast, prestressed concrete slabs, 1200mm voided&lt;/td&gt;&lt;td&gt;m&lt;/td&gt;&lt;td&gt;PRECAST, PRESTRESSED CONCRETE SLABS, 48-INCH VOIDED&lt;/td&gt;&lt;td&gt;LNFT&lt;/td&gt;&lt;td&gt;0&lt;/td&gt;&lt;td&gt;3&lt;/td&gt;&lt;td&gt;N&lt;/td&gt;&lt;td&gt;10/15/2014&lt;/td&gt;&lt;td&gt;&lt;/td&gt;&lt;/tr&gt;</v>
      </c>
    </row>
    <row r="1125" spans="1:1" x14ac:dyDescent="0.2">
      <c r="A1125" s="94" t="str">
        <v xml:space="preserve">  &lt;tr&gt;&lt;td&gt;55302-0600&lt;/td&gt;&lt;td&gt;Precast, prestressed concrete box beam, type B1-36&lt;/td&gt;&lt;td&gt;m&lt;/td&gt;&lt;td&gt;PRECAST, PRESTRESSED CONCRETE BOX BEAM, TYPE B1-36&lt;/td&gt;&lt;td&gt;LNFT&lt;/td&gt;&lt;td&gt;0&lt;/td&gt;&lt;td&gt;3&lt;/td&gt;&lt;td&gt;N&lt;/td&gt;&lt;td&gt; &lt;/td&gt;&lt;td&gt;&lt;/td&gt;&lt;/tr&gt;</v>
      </c>
    </row>
    <row r="1126" spans="1:1" x14ac:dyDescent="0.2">
      <c r="A1126" s="94" t="str">
        <v xml:space="preserve">  &lt;tr&gt;&lt;td&gt;55302-0700&lt;/td&gt;&lt;td&gt;Precast, prestressed concrete box beam, type B2-36&lt;/td&gt;&lt;td&gt;m&lt;/td&gt;&lt;td&gt;PRECAST, PRESTRESSED CONCRETE BOX BEAM, TYPE B2-36&lt;/td&gt;&lt;td&gt;LNFT&lt;/td&gt;&lt;td&gt;0&lt;/td&gt;&lt;td&gt;3&lt;/td&gt;&lt;td&gt;N&lt;/td&gt;&lt;td&gt; &lt;/td&gt;&lt;td&gt;&lt;/td&gt;&lt;/tr&gt;</v>
      </c>
    </row>
    <row r="1127" spans="1:1" x14ac:dyDescent="0.2">
      <c r="A1127" s="94" t="str">
        <v xml:space="preserve">  &lt;tr&gt;&lt;td&gt;55302-0800&lt;/td&gt;&lt;td&gt;Precast, prestressed concrete box beam, type B3-36&lt;/td&gt;&lt;td&gt;m&lt;/td&gt;&lt;td&gt;PRECAST, PRESTRESSED CONCRETE BOX BEAM, TYPE B3-36&lt;/td&gt;&lt;td&gt;LNFT&lt;/td&gt;&lt;td&gt;0&lt;/td&gt;&lt;td&gt;3&lt;/td&gt;&lt;td&gt;N&lt;/td&gt;&lt;td&gt; &lt;/td&gt;&lt;td&gt;&lt;/td&gt;&lt;/tr&gt;</v>
      </c>
    </row>
    <row r="1128" spans="1:1" x14ac:dyDescent="0.2">
      <c r="A1128" s="94" t="str">
        <v xml:space="preserve">  &lt;tr&gt;&lt;td&gt;55302-0900&lt;/td&gt;&lt;td&gt;Precast, prestressed concrete box beam, type B4-36&lt;/td&gt;&lt;td&gt;m&lt;/td&gt;&lt;td&gt;PRECAST, PRESTRESSED CONCRETE BOX BEAM, TYPE B4-36&lt;/td&gt;&lt;td&gt;LNFT&lt;/td&gt;&lt;td&gt;0&lt;/td&gt;&lt;td&gt;3&lt;/td&gt;&lt;td&gt;N&lt;/td&gt;&lt;td&gt; &lt;/td&gt;&lt;td&gt;&lt;/td&gt;&lt;/tr&gt;</v>
      </c>
    </row>
    <row r="1129" spans="1:1" x14ac:dyDescent="0.2">
      <c r="A1129" s="94" t="str">
        <v xml:space="preserve">  &lt;tr&gt;&lt;td&gt;55302-1000&lt;/td&gt;&lt;td&gt;Precast, prestressed concrete box beam, type B1-48&lt;/td&gt;&lt;td&gt;m&lt;/td&gt;&lt;td&gt;PRECAST, PRESTRESSED CONCRETE BOX BEAM, TYPE B1-48&lt;/td&gt;&lt;td&gt;LNFT&lt;/td&gt;&lt;td&gt;0&lt;/td&gt;&lt;td&gt;3&lt;/td&gt;&lt;td&gt;N&lt;/td&gt;&lt;td&gt; &lt;/td&gt;&lt;td&gt;&lt;/td&gt;&lt;/tr&gt;</v>
      </c>
    </row>
    <row r="1130" spans="1:1" x14ac:dyDescent="0.2">
      <c r="A1130" s="94" t="str">
        <v xml:space="preserve">  &lt;tr&gt;&lt;td&gt;55302-1100&lt;/td&gt;&lt;td&gt;Precast, prestressed concrete box beam, type B2-48&lt;/td&gt;&lt;td&gt;m&lt;/td&gt;&lt;td&gt;PRECAST, PRESTRESSED CONCRETE BOX BEAM, TYPE B2-48&lt;/td&gt;&lt;td&gt;LNFT&lt;/td&gt;&lt;td&gt;0&lt;/td&gt;&lt;td&gt;3&lt;/td&gt;&lt;td&gt;N&lt;/td&gt;&lt;td&gt; &lt;/td&gt;&lt;td&gt;&lt;/td&gt;&lt;/tr&gt;</v>
      </c>
    </row>
    <row r="1131" spans="1:1" x14ac:dyDescent="0.2">
      <c r="A1131" s="94" t="str">
        <v xml:space="preserve">  &lt;tr&gt;&lt;td&gt;55302-1200&lt;/td&gt;&lt;td&gt;Precast, prestressed concrete box beam, type B3-48&lt;/td&gt;&lt;td&gt;m&lt;/td&gt;&lt;td&gt;PRECAST, PRESTRESSED CONCRETE BOX BEAM, TYPE B3-48&lt;/td&gt;&lt;td&gt;LNFT&lt;/td&gt;&lt;td&gt;0&lt;/td&gt;&lt;td&gt;3&lt;/td&gt;&lt;td&gt;N&lt;/td&gt;&lt;td&gt; &lt;/td&gt;&lt;td&gt;&lt;/td&gt;&lt;/tr&gt;</v>
      </c>
    </row>
    <row r="1132" spans="1:1" x14ac:dyDescent="0.2">
      <c r="A1132" s="94" t="str">
        <v xml:space="preserve">  &lt;tr&gt;&lt;td&gt;55302-1300&lt;/td&gt;&lt;td&gt;Precast, prestressed concrete box beam, type B4-48&lt;/td&gt;&lt;td&gt;m&lt;/td&gt;&lt;td&gt;PRECAST, PRESTRESSED CONCRETE BOX BEAM, TYPE B4-48&lt;/td&gt;&lt;td&gt;LNFT&lt;/td&gt;&lt;td&gt;0&lt;/td&gt;&lt;td&gt;3&lt;/td&gt;&lt;td&gt;N&lt;/td&gt;&lt;td&gt; &lt;/td&gt;&lt;td&gt;&lt;/td&gt;&lt;/tr&gt;</v>
      </c>
    </row>
    <row r="1133" spans="1:1" x14ac:dyDescent="0.2">
      <c r="A1133" s="94" t="str">
        <v xml:space="preserve">  &lt;tr&gt;&lt;td&gt;55302-1400&lt;/td&gt;&lt;td&gt;Precast, prestressed concrete box beam, non-standard&lt;/td&gt;&lt;td&gt;m&lt;/td&gt;&lt;td&gt;PRECAST, PRESTRESSED CONCRETE BOX BEAM, NON-STANDARD&lt;/td&gt;&lt;td&gt;LNFT&lt;/td&gt;&lt;td&gt;0&lt;/td&gt;&lt;td&gt;3&lt;/td&gt;&lt;td&gt;N&lt;/td&gt;&lt;td&gt; &lt;/td&gt;&lt;td&gt;&lt;/td&gt;&lt;/tr&gt;</v>
      </c>
    </row>
    <row r="1134" spans="1:1" x14ac:dyDescent="0.2">
      <c r="A1134" s="94" t="str">
        <v xml:space="preserve">  &lt;tr&gt;&lt;td&gt;55302-1500&lt;/td&gt;&lt;td&gt;Precast, prestressed concrete bulb tee girders, 1050mm&lt;/td&gt;&lt;td&gt;m&lt;/td&gt;&lt;td&gt;PRECAST, PRESTRESSED CONCRETE BULB TEE GIRDERS, 42-INCH&lt;/td&gt;&lt;td&gt;LNFT&lt;/td&gt;&lt;td&gt;0&lt;/td&gt;&lt;td&gt;3&lt;/td&gt;&lt;td&gt;N&lt;/td&gt;&lt;td&gt;10/15/2014&lt;/td&gt;&lt;td&gt;&lt;/td&gt;&lt;/tr&gt;</v>
      </c>
    </row>
    <row r="1135" spans="1:1" x14ac:dyDescent="0.2">
      <c r="A1135" s="94" t="str">
        <v xml:space="preserve">  &lt;tr&gt;&lt;td&gt;55302-1600&lt;/td&gt;&lt;td&gt;Precast, prestressed concrete bulb tee girders, 1250mm&lt;/td&gt;&lt;td&gt;m&lt;/td&gt;&lt;td&gt;PRECAST, PRESTRESSED CONCRETE BULB TEE GIRDERS, 50-INCH&lt;/td&gt;&lt;td&gt;LNFT&lt;/td&gt;&lt;td&gt;0&lt;/td&gt;&lt;td&gt;3&lt;/td&gt;&lt;td&gt;N&lt;/td&gt;&lt;td&gt;10/15/2014&lt;/td&gt;&lt;td&gt;&lt;/td&gt;&lt;/tr&gt;</v>
      </c>
    </row>
    <row r="1136" spans="1:1" x14ac:dyDescent="0.2">
      <c r="A1136" s="94" t="str">
        <v xml:space="preserve">  &lt;tr&gt;&lt;td&gt;55302-1700&lt;/td&gt;&lt;td&gt;Precast, prestressed concrete bulb tee girders, 1350mm&lt;/td&gt;&lt;td&gt;m&lt;/td&gt;&lt;td&gt;PRECAST, PRESTRESSED CONCRETE BULB TEE GIRDERS, 54-INCH&lt;/td&gt;&lt;td&gt;LNFT&lt;/td&gt;&lt;td&gt;0&lt;/td&gt;&lt;td&gt;3&lt;/td&gt;&lt;td&gt;N&lt;/td&gt;&lt;td&gt;10/15/2014&lt;/td&gt;&lt;td&gt;&lt;/td&gt;&lt;/tr&gt;</v>
      </c>
    </row>
    <row r="1137" spans="1:1" x14ac:dyDescent="0.2">
      <c r="A1137" s="94" t="str">
        <v xml:space="preserve">  &lt;tr&gt;&lt;td&gt;55302-1800&lt;/td&gt;&lt;td&gt;Precast, prestressed concrete bulb tee girders, 1450mm&lt;/td&gt;&lt;td&gt;m&lt;/td&gt;&lt;td&gt;PRECAST, PRESTRESSED CONCRETE BULB TEE GIRDERS, 58-INCH&lt;/td&gt;&lt;td&gt;LNFT&lt;/td&gt;&lt;td&gt;0&lt;/td&gt;&lt;td&gt;3&lt;/td&gt;&lt;td&gt;N&lt;/td&gt;&lt;td&gt;10/15/2014&lt;/td&gt;&lt;td&gt;&lt;/td&gt;&lt;/tr&gt;</v>
      </c>
    </row>
    <row r="1138" spans="1:1" x14ac:dyDescent="0.2">
      <c r="A1138" s="94" t="str">
        <v xml:space="preserve">  &lt;tr&gt;&lt;td&gt;55302-1900&lt;/td&gt;&lt;td&gt;Precast, prestressed concrete bulb tee girders, 1575mm&lt;/td&gt;&lt;td&gt;m&lt;/td&gt;&lt;td&gt;PRECAST, PRESTRESSED CONCRETE BULB TEE GIRDERS, 63-INCH&lt;/td&gt;&lt;td&gt;LNFT&lt;/td&gt;&lt;td&gt;0&lt;/td&gt;&lt;td&gt;3&lt;/td&gt;&lt;td&gt;N&lt;/td&gt;&lt;td&gt;10/15/2014&lt;/td&gt;&lt;td&gt;&lt;/td&gt;&lt;/tr&gt;</v>
      </c>
    </row>
    <row r="1139" spans="1:1" x14ac:dyDescent="0.2">
      <c r="A1139" s="94" t="str">
        <v xml:space="preserve">  &lt;tr&gt;&lt;td&gt;55302-2000&lt;/td&gt;&lt;td&gt;Precast, prestressed concrete bulb tee girders, 1800mm&lt;/td&gt;&lt;td&gt;m&lt;/td&gt;&lt;td&gt;PRECAST, PRESTRESSED CONCRETE BULB TEE GIRDERS, 72-INCH&lt;/td&gt;&lt;td&gt;LNFT&lt;/td&gt;&lt;td&gt;0&lt;/td&gt;&lt;td&gt;3&lt;/td&gt;&lt;td&gt;N&lt;/td&gt;&lt;td&gt;10/15/2014&lt;/td&gt;&lt;td&gt;&lt;/td&gt;&lt;/tr&gt;</v>
      </c>
    </row>
    <row r="1140" spans="1:1" x14ac:dyDescent="0.2">
      <c r="A1140" s="94" t="str">
        <v xml:space="preserve">  &lt;tr&gt;&lt;td&gt;55302-2100&lt;/td&gt;&lt;td&gt;Precast, prestressed concrete bulb tee girders, 1850mm&lt;/td&gt;&lt;td&gt;m&lt;/td&gt;&lt;td&gt;PRECAST, PRESTRESSED CONCRETE BULB TEE GIRDERS, 74-INCH&lt;/td&gt;&lt;td&gt;LNFT&lt;/td&gt;&lt;td&gt;0&lt;/td&gt;&lt;td&gt;3&lt;/td&gt;&lt;td&gt;N&lt;/td&gt;&lt;td&gt;10/15/2014&lt;/td&gt;&lt;td&gt;&lt;/td&gt;&lt;/tr&gt;</v>
      </c>
    </row>
    <row r="1141" spans="1:1" x14ac:dyDescent="0.2">
      <c r="A1141" s="94" t="str">
        <v xml:space="preserve">  &lt;tr&gt;&lt;td&gt;55302-2200&lt;/td&gt;&lt;td&gt;Precast, prestressed concrete decked bulb tee girders, 875mm&lt;/td&gt;&lt;td&gt;m&lt;/td&gt;&lt;td&gt;PRECAST, PRESTRESSED CONCRETE DECKED BULB TEE GIRDERS, 35-INCH&lt;/td&gt;&lt;td&gt;LNFT&lt;/td&gt;&lt;td&gt;0&lt;/td&gt;&lt;td&gt;3&lt;/td&gt;&lt;td&gt;N&lt;/td&gt;&lt;td&gt;10/15/2014&lt;/td&gt;&lt;td&gt;&lt;/td&gt;&lt;/tr&gt;</v>
      </c>
    </row>
    <row r="1142" spans="1:1" x14ac:dyDescent="0.2">
      <c r="A1142" s="94" t="str">
        <v xml:space="preserve">  &lt;tr&gt;&lt;td&gt;55302-2300&lt;/td&gt;&lt;td&gt;Precast, prestressed concrete decked bulb tee girders, 900mm&lt;/td&gt;&lt;td&gt;m&lt;/td&gt;&lt;td&gt;PRECAST, PRESTRESSED CONCRETE DECKED BULB TEE GIRDERS, 36-INCH&lt;/td&gt;&lt;td&gt;LNFT&lt;/td&gt;&lt;td&gt;0&lt;/td&gt;&lt;td&gt;3&lt;/td&gt;&lt;td&gt;N&lt;/td&gt;&lt;td&gt;10/15/2014&lt;/td&gt;&lt;td&gt;&lt;/td&gt;&lt;/tr&gt;</v>
      </c>
    </row>
    <row r="1143" spans="1:1" x14ac:dyDescent="0.2">
      <c r="A1143" s="94" t="str">
        <v xml:space="preserve">  &lt;tr&gt;&lt;td&gt;55302-2400&lt;/td&gt;&lt;td&gt;Precast, prestressed concrete decked bulb tee girders, 1025mm&lt;/td&gt;&lt;td&gt;m&lt;/td&gt;&lt;td&gt;PRECAST, PRESTRESSED CONCRETE DECKED BULB TEE GIRDERS, 41-INCH&lt;/td&gt;&lt;td&gt;LNFT&lt;/td&gt;&lt;td&gt;0&lt;/td&gt;&lt;td&gt;3&lt;/td&gt;&lt;td&gt;N&lt;/td&gt;&lt;td&gt;10/15/2014&lt;/td&gt;&lt;td&gt;&lt;/td&gt;&lt;/tr&gt;</v>
      </c>
    </row>
    <row r="1144" spans="1:1" x14ac:dyDescent="0.2">
      <c r="A1144" s="94" t="str">
        <v xml:space="preserve">  &lt;tr&gt;&lt;td&gt;55302-2500&lt;/td&gt;&lt;td&gt;Precast, prestressed concrete decked bulb tee girders, 1125mm&lt;/td&gt;&lt;td&gt;m&lt;/td&gt;&lt;td&gt;PRECAST, PRESTRESSED CONCRETE DECKED BULB TEE GIRDERS, 45-INCH&lt;/td&gt;&lt;td&gt;LNFT&lt;/td&gt;&lt;td&gt;0&lt;/td&gt;&lt;td&gt;3&lt;/td&gt;&lt;td&gt;N&lt;/td&gt;&lt;td&gt;10/15/2014&lt;/td&gt;&lt;td&gt;&lt;/td&gt;&lt;/tr&gt;</v>
      </c>
    </row>
    <row r="1145" spans="1:1" x14ac:dyDescent="0.2">
      <c r="A1145" s="94" t="str">
        <v xml:space="preserve">  &lt;tr&gt;&lt;td&gt;55302-2600&lt;/td&gt;&lt;td&gt;Precast, prestressed concrete decked bulb tee girders, 1275mm&lt;/td&gt;&lt;td&gt;m&lt;/td&gt;&lt;td&gt;PRECAST, PRESTRESSED CONCRETE DECKED BULB TEE GIRDERS, 51-INCH&lt;/td&gt;&lt;td&gt;LNFT&lt;/td&gt;&lt;td&gt;0&lt;/td&gt;&lt;td&gt;3&lt;/td&gt;&lt;td&gt;N&lt;/td&gt;&lt;td&gt;10/15/2014&lt;/td&gt;&lt;td&gt;&lt;/td&gt;&lt;/tr&gt;</v>
      </c>
    </row>
    <row r="1146" spans="1:1" x14ac:dyDescent="0.2">
      <c r="A1146" s="94" t="str">
        <v xml:space="preserve">  &lt;tr&gt;&lt;td&gt;55302-2700&lt;/td&gt;&lt;td&gt;Precast, prestressed concrete decked bulb tee girders, 1325mm&lt;/td&gt;&lt;td&gt;m&lt;/td&gt;&lt;td&gt;PRECAST, PRESTRESSED CONCRETE DECKED BULB TEE GIRDERS, 53-INCH&lt;/td&gt;&lt;td&gt;LNFT&lt;/td&gt;&lt;td&gt;0&lt;/td&gt;&lt;td&gt;3&lt;/td&gt;&lt;td&gt;N&lt;/td&gt;&lt;td&gt;10/15/2014&lt;/td&gt;&lt;td&gt;&lt;/td&gt;&lt;/tr&gt;</v>
      </c>
    </row>
    <row r="1147" spans="1:1" x14ac:dyDescent="0.2">
      <c r="A1147" s="94" t="str">
        <v xml:space="preserve">  &lt;tr&gt;&lt;td&gt;55302-2800&lt;/td&gt;&lt;td&gt;Precast, prestressed concrete decked bulb tee girders, 1350mm&lt;/td&gt;&lt;td&gt;m&lt;/td&gt;&lt;td&gt;PRECAST, PRESTRESSED CONCRETE DECKED BULB TEE GIRDERS, 54-INCH&lt;/td&gt;&lt;td&gt;LNFT&lt;/td&gt;&lt;td&gt;0&lt;/td&gt;&lt;td&gt;3&lt;/td&gt;&lt;td&gt;N&lt;/td&gt;&lt;td&gt;10/15/2014&lt;/td&gt;&lt;td&gt;&lt;/td&gt;&lt;/tr&gt;</v>
      </c>
    </row>
    <row r="1148" spans="1:1" x14ac:dyDescent="0.2">
      <c r="A1148" s="94" t="str">
        <v xml:space="preserve">  &lt;tr&gt;&lt;td&gt;55302-2900&lt;/td&gt;&lt;td&gt;Precast, prestressed concrete decked bulb tee girders, 1375mm&lt;/td&gt;&lt;td&gt;m&lt;/td&gt;&lt;td&gt;PRECAST, PRESTRESSED CONCRETE DECKED BULB TEE GIRDERS, 55-INCH&lt;/td&gt;&lt;td&gt;LNFT&lt;/td&gt;&lt;td&gt;0&lt;/td&gt;&lt;td&gt;3&lt;/td&gt;&lt;td&gt;N&lt;/td&gt;&lt;td&gt;10/15/2014&lt;/td&gt;&lt;td&gt;&lt;/td&gt;&lt;/tr&gt;</v>
      </c>
    </row>
    <row r="1149" spans="1:1" x14ac:dyDescent="0.2">
      <c r="A1149" s="94" t="str">
        <v xml:space="preserve">  &lt;tr&gt;&lt;td&gt;55302-3000&lt;/td&gt;&lt;td&gt;Precast, prestressed concrete decked bulb tee girders, 1500mm&lt;/td&gt;&lt;td&gt;m&lt;/td&gt;&lt;td&gt;PRECAST, PRESTRESSED CONCRETE DECKED BULB TEE GIRDERS, 60-INCH&lt;/td&gt;&lt;td&gt;LNFT&lt;/td&gt;&lt;td&gt;0&lt;/td&gt;&lt;td&gt;3&lt;/td&gt;&lt;td&gt;N&lt;/td&gt;&lt;td&gt;10/15/2014&lt;/td&gt;&lt;td&gt;&lt;/td&gt;&lt;/tr&gt;</v>
      </c>
    </row>
    <row r="1150" spans="1:1" x14ac:dyDescent="0.2">
      <c r="A1150" s="94" t="str">
        <v xml:space="preserve">  &lt;tr&gt;&lt;td&gt;55302-3100&lt;/td&gt;&lt;td&gt;Precast, prestressed concrete decked bulb tee girders, 1625mm&lt;/td&gt;&lt;td&gt;m&lt;/td&gt;&lt;td&gt;PRECAST, PRESTRESSED CONCRETE DECKED BULB TEE GIRDERS, 65-INCH&lt;/td&gt;&lt;td&gt;LNFT&lt;/td&gt;&lt;td&gt;0&lt;/td&gt;&lt;td&gt;3&lt;/td&gt;&lt;td&gt;N&lt;/td&gt;&lt;td&gt;10/15/2014&lt;/td&gt;&lt;td&gt;&lt;/td&gt;&lt;/tr&gt;</v>
      </c>
    </row>
    <row r="1151" spans="1:1" x14ac:dyDescent="0.2">
      <c r="A1151" s="94" t="str">
        <v xml:space="preserve">  &lt;tr&gt;&lt;td&gt;55302-3200&lt;/td&gt;&lt;td&gt;Precast, prestressed concrete girder&lt;/td&gt;&lt;td&gt;m&lt;/td&gt;&lt;td&gt;PRECAST, PRESTRESSED CONCRETE GIRDER&lt;/td&gt;&lt;td&gt;LNFT&lt;/td&gt;&lt;td&gt;0&lt;/td&gt;&lt;td&gt;3&lt;/td&gt;&lt;td&gt;N&lt;/td&gt;&lt;td&gt; &lt;/td&gt;&lt;td&gt;&lt;/td&gt;&lt;/tr&gt;</v>
      </c>
    </row>
    <row r="1152" spans="1:1" x14ac:dyDescent="0.2">
      <c r="A1152" s="94" t="str">
        <v xml:space="preserve">  &lt;tr&gt;&lt;td&gt;55302-3300&lt;/td&gt;&lt;td&gt;Precast, prestressed concrete AASHTO girder&lt;/td&gt;&lt;td&gt;m&lt;/td&gt;&lt;td&gt;PRECAST, PRESTRESSED CONCRETE AASHTO GIRDER&lt;/td&gt;&lt;td&gt;LNFT&lt;/td&gt;&lt;td&gt;0&lt;/td&gt;&lt;td&gt;3&lt;/td&gt;&lt;td&gt;N&lt;/td&gt;&lt;td&gt; &lt;/td&gt;&lt;td&gt;&lt;/td&gt;&lt;/tr&gt;</v>
      </c>
    </row>
    <row r="1153" spans="1:1" x14ac:dyDescent="0.2">
      <c r="A1153" s="94" t="str">
        <v xml:space="preserve">  &lt;tr&gt;&lt;td&gt;55302-3400&lt;/td&gt;&lt;td&gt;Precast, prestressed concrete box beam&lt;/td&gt;&lt;td&gt;m&lt;/td&gt;&lt;td&gt;PRECAST, PRESTRESSED CONCRETE BOX BEAM&lt;/td&gt;&lt;td&gt;LNFT&lt;/td&gt;&lt;td&gt;0&lt;/td&gt;&lt;td&gt;3&lt;/td&gt;&lt;td&gt;N&lt;/td&gt;&lt;td&gt; &lt;/td&gt;&lt;td&gt;&lt;/td&gt;&lt;/tr&gt;</v>
      </c>
    </row>
    <row r="1154" spans="1:1" x14ac:dyDescent="0.2">
      <c r="A1154" s="94" t="str">
        <v xml:space="preserve">  &lt;tr&gt;&lt;td&gt;55302-3500&lt;/td&gt;&lt;td&gt;Precast, prestressed concrete slab&lt;/td&gt;&lt;td&gt;m&lt;/td&gt;&lt;td&gt;PRECAST, PRESTRESSED CONCRETE SLAB&lt;/td&gt;&lt;td&gt;LNFT&lt;/td&gt;&lt;td&gt;0&lt;/td&gt;&lt;td&gt;3&lt;/td&gt;&lt;td&gt;N&lt;/td&gt;&lt;td&gt; &lt;/td&gt;&lt;td&gt;&lt;/td&gt;&lt;/tr&gt;</v>
      </c>
    </row>
    <row r="1155" spans="1:1" x14ac:dyDescent="0.2">
      <c r="A1155" s="94" t="str">
        <v xml:space="preserve">  &lt;tr&gt;&lt;td&gt;55302-3600&lt;/td&gt;&lt;td&gt;Precast, prestressed concrete bulb tee girder&lt;/td&gt;&lt;td&gt;m&lt;/td&gt;&lt;td&gt;PRECAST, PRESTRESSED CONCRETE BULB TEE GIRDER&lt;/td&gt;&lt;td&gt;LNFT&lt;/td&gt;&lt;td&gt;0&lt;/td&gt;&lt;td&gt;3&lt;/td&gt;&lt;td&gt;N&lt;/td&gt;&lt;td&gt; &lt;/td&gt;&lt;td&gt;&lt;/td&gt;&lt;/tr&gt;</v>
      </c>
    </row>
    <row r="1156" spans="1:1" x14ac:dyDescent="0.2">
      <c r="A1156" s="94" t="str">
        <v xml:space="preserve">  &lt;tr&gt;&lt;td&gt;55302-3700&lt;/td&gt;&lt;td&gt;Precast, prestressed concrete decked bulb tee girder&lt;/td&gt;&lt;td&gt;m&lt;/td&gt;&lt;td&gt;PRECAST, PRESTRESSED CONCRETE DECKED BULB TEE GIRDER&lt;/td&gt;&lt;td&gt;LNFT&lt;/td&gt;&lt;td&gt;0&lt;/td&gt;&lt;td&gt;3&lt;/td&gt;&lt;td&gt;N&lt;/td&gt;&lt;td&gt; &lt;/td&gt;&lt;td&gt;&lt;/td&gt;&lt;/tr&gt;</v>
      </c>
    </row>
    <row r="1157" spans="1:1" x14ac:dyDescent="0.2">
      <c r="A1157" s="94" t="str">
        <v xml:space="preserve">  &lt;tr&gt;&lt;td&gt;55303-0000&lt;/td&gt;&lt;td&gt;Prestressing system&lt;/td&gt;&lt;td&gt;LPSM&lt;/td&gt;&lt;td&gt;PRESTRESSING SYSTEM&lt;/td&gt;&lt;td&gt;LPSM&lt;/td&gt;&lt;td&gt;0&lt;/td&gt;&lt;td&gt;3&lt;/td&gt;&lt;td&gt;N&lt;/td&gt;&lt;td&gt; &lt;/td&gt;&lt;td&gt;&lt;/td&gt;&lt;/tr&gt;</v>
      </c>
    </row>
    <row r="1158" spans="1:1" x14ac:dyDescent="0.2">
      <c r="A1158" s="94" t="str">
        <v xml:space="preserve">  &lt;tr&gt;&lt;td&gt;55310-0100&lt;/td&gt;&lt;td&gt;Post-tensioning tendon repair&lt;/td&gt;&lt;td&gt;m&lt;/td&gt;&lt;td&gt;POST-TENSIONING TENDON REPAIR&lt;/td&gt;&lt;td&gt;LNFT&lt;/td&gt;&lt;td&gt;0&lt;/td&gt;&lt;td&gt;3&lt;/td&gt;&lt;td&gt;N&lt;/td&gt;&lt;td&gt; &lt;/td&gt;&lt;td&gt;&lt;/td&gt;&lt;/tr&gt;</v>
      </c>
    </row>
    <row r="1159" spans="1:1" x14ac:dyDescent="0.2">
      <c r="A1159" s="94" t="str">
        <v xml:space="preserve">  &lt;tr&gt;&lt;td&gt;55311-0100&lt;/td&gt;&lt;td&gt;Post-tensioning anchorage repair&lt;/td&gt;&lt;td&gt;Each&lt;/td&gt;&lt;td&gt;POST-TENSIONING ANCHORAGE REPAIR&lt;/td&gt;&lt;td&gt;EACH&lt;/td&gt;&lt;td&gt;0&lt;/td&gt;&lt;td&gt;3&lt;/td&gt;&lt;td&gt;N&lt;/td&gt;&lt;td&gt; &lt;/td&gt;&lt;td&gt;&lt;/td&gt;&lt;/tr&gt;</v>
      </c>
    </row>
    <row r="1160" spans="1:1" x14ac:dyDescent="0.2">
      <c r="A1160" s="94" t="str">
        <v xml:space="preserve">  &lt;tr&gt;&lt;td&gt;55401-1000&lt;/td&gt;&lt;td&gt;Reinforcing steel&lt;/td&gt;&lt;td&gt;kg&lt;/td&gt;&lt;td&gt;REINFORCING STEEL&lt;/td&gt;&lt;td&gt;LB&lt;/td&gt;&lt;td&gt;0&lt;/td&gt;&lt;td&gt;3&lt;/td&gt;&lt;td&gt;N&lt;/td&gt;&lt;td&gt; &lt;/td&gt;&lt;td&gt;&lt;/td&gt;&lt;/tr&gt;</v>
      </c>
    </row>
    <row r="1161" spans="1:1" x14ac:dyDescent="0.2">
      <c r="A1161" s="94" t="str">
        <v xml:space="preserve">  &lt;tr&gt;&lt;td&gt;55401-2000&lt;/td&gt;&lt;td&gt;Reinforcing steel, epoxy coated&lt;/td&gt;&lt;td&gt;kg&lt;/td&gt;&lt;td&gt;REINFORCING STEEL, EPOXY COATED&lt;/td&gt;&lt;td&gt;LB&lt;/td&gt;&lt;td&gt;0&lt;/td&gt;&lt;td&gt;3&lt;/td&gt;&lt;td&gt;N&lt;/td&gt;&lt;td&gt; &lt;/td&gt;&lt;td&gt;&lt;/td&gt;&lt;/tr&gt;</v>
      </c>
    </row>
    <row r="1162" spans="1:1" x14ac:dyDescent="0.2">
      <c r="A1162" s="94" t="str">
        <v xml:space="preserve">  &lt;tr&gt;&lt;td&gt;55401-2500&lt;/td&gt;&lt;td&gt;Reinforcing steel, galvanized&lt;/td&gt;&lt;td&gt;kg&lt;/td&gt;&lt;td&gt;REINFORCING STEEL, GALVANIZED&lt;/td&gt;&lt;td&gt;LB&lt;/td&gt;&lt;td&gt;0&lt;/td&gt;&lt;td&gt;3&lt;/td&gt;&lt;td&gt;N&lt;/td&gt;&lt;td&gt; &lt;/td&gt;&lt;td&gt;&lt;/td&gt;&lt;/tr&gt;</v>
      </c>
    </row>
    <row r="1163" spans="1:1" x14ac:dyDescent="0.2">
      <c r="A1163" s="94" t="str">
        <v xml:space="preserve">  &lt;tr&gt;&lt;td&gt;55401-3000&lt;/td&gt;&lt;td&gt;Reinforcing steel, stainless steel&lt;/td&gt;&lt;td&gt;kg&lt;/td&gt;&lt;td&gt;REINFORCING STEEL, STAINLESS STEEL&lt;/td&gt;&lt;td&gt;LB&lt;/td&gt;&lt;td&gt;0&lt;/td&gt;&lt;td&gt;3&lt;/td&gt;&lt;td&gt;N&lt;/td&gt;&lt;td&gt; &lt;/td&gt;&lt;td&gt;&lt;/td&gt;&lt;/tr&gt;</v>
      </c>
    </row>
    <row r="1164" spans="1:1" x14ac:dyDescent="0.2">
      <c r="A1164" s="94" t="str">
        <v xml:space="preserve">  &lt;tr&gt;&lt;td&gt;55401-4000&lt;/td&gt;&lt;td&gt;Reinforcing steel, uncoated, specialty high-strength, corrosion resistant&lt;/td&gt;&lt;td&gt;kg&lt;/td&gt;&lt;td&gt;REINFORCING STEEL, UNCOATED, SPECIALTY HIGH-STRENGTH, CORROSION RESISTANT&lt;/td&gt;&lt;td&gt;LB&lt;/td&gt;&lt;td&gt;0&lt;/td&gt;&lt;td&gt;3&lt;/td&gt;&lt;td&gt;N&lt;/td&gt;&lt;td&gt;7/18/2016&lt;/td&gt;&lt;td&gt;&lt;/td&gt;&lt;/tr&gt;</v>
      </c>
    </row>
    <row r="1165" spans="1:1" x14ac:dyDescent="0.2">
      <c r="A1165" s="94" t="str">
        <v xml:space="preserve">  &lt;tr&gt;&lt;td&gt;55501-0000&lt;/td&gt;&lt;td&gt;Structural steel&lt;/td&gt;&lt;td&gt;LPSM&lt;/td&gt;&lt;td&gt;STRUCTURAL STEEL&lt;/td&gt;&lt;td&gt;LPSM&lt;/td&gt;&lt;td&gt;0&lt;/td&gt;&lt;td&gt;3&lt;/td&gt;&lt;td&gt;N&lt;/td&gt;&lt;td&gt; &lt;/td&gt;&lt;td&gt;&lt;/td&gt;&lt;/tr&gt;</v>
      </c>
    </row>
    <row r="1166" spans="1:1" x14ac:dyDescent="0.2">
      <c r="A1166" s="94" t="str">
        <v xml:space="preserve">  &lt;tr&gt;&lt;td&gt;55501-1000&lt;/td&gt;&lt;td&gt;Structural steel, salvaged, modified, and erected&lt;/td&gt;&lt;td&gt;LPSM&lt;/td&gt;&lt;td&gt;STRUCTURAL STEEL, SALVAGED, MODIFIED, AND ERECTED&lt;/td&gt;&lt;td&gt;LPSM&lt;/td&gt;&lt;td&gt;0&lt;/td&gt;&lt;td&gt;3&lt;/td&gt;&lt;td&gt;N&lt;/td&gt;&lt;td&gt; &lt;/td&gt;&lt;td&gt;&lt;/td&gt;&lt;/tr&gt;</v>
      </c>
    </row>
    <row r="1167" spans="1:1" x14ac:dyDescent="0.2">
      <c r="A1167" s="94" t="str">
        <v xml:space="preserve">  &lt;tr&gt;&lt;td&gt;55501-2000&lt;/td&gt;&lt;td&gt;Structural steel, evaluate gusset plate&lt;/td&gt;&lt;td&gt;LPSM&lt;/td&gt;&lt;td&gt;STRUCTURAL STEEL, EVALUATE GUSSET PLATE&lt;/td&gt;&lt;td&gt;LPSM&lt;/td&gt;&lt;td&gt;0&lt;/td&gt;&lt;td&gt;3&lt;/td&gt;&lt;td&gt;N&lt;/td&gt;&lt;td&gt; &lt;/td&gt;&lt;td&gt;&lt;/td&gt;&lt;/tr&gt;</v>
      </c>
    </row>
    <row r="1168" spans="1:1" x14ac:dyDescent="0.2">
      <c r="A1168" s="94" t="str">
        <v xml:space="preserve">  &lt;tr&gt;&lt;td&gt;55501-2100&lt;/td&gt;&lt;td&gt;Structural steel, repair gusset plate&lt;/td&gt;&lt;td&gt;LPSM&lt;/td&gt;&lt;td&gt;STRUCTURAL STEEL, REPAIR GUSSET PLATE&lt;/td&gt;&lt;td&gt;LPSM&lt;/td&gt;&lt;td&gt;0&lt;/td&gt;&lt;td&gt;3&lt;/td&gt;&lt;td&gt;N&lt;/td&gt;&lt;td&gt; &lt;/td&gt;&lt;td&gt;&lt;/td&gt;&lt;/tr&gt;</v>
      </c>
    </row>
    <row r="1169" spans="1:1" x14ac:dyDescent="0.2">
      <c r="A1169" s="94" t="str">
        <v xml:space="preserve">  &lt;tr&gt;&lt;td&gt;55502-0000&lt;/td&gt;&lt;td&gt;Structural steel, furnished, fabricated, and erected&lt;/td&gt;&lt;td&gt;kg&lt;/td&gt;&lt;td&gt;STRUCTURAL STEEL, FURNISHED, FABRICATED, AND ERECTED&lt;/td&gt;&lt;td&gt;LB&lt;/td&gt;&lt;td&gt;0&lt;/td&gt;&lt;td&gt;3&lt;/td&gt;&lt;td&gt;N&lt;/td&gt;&lt;td&gt; &lt;/td&gt;&lt;td&gt;&lt;/td&gt;&lt;/tr&gt;</v>
      </c>
    </row>
    <row r="1170" spans="1:1" x14ac:dyDescent="0.2">
      <c r="A1170" s="94" t="str">
        <v xml:space="preserve">  &lt;tr&gt;&lt;td&gt;55504-0000&lt;/td&gt;&lt;td&gt;Pre-fabricated steel bridge&lt;/td&gt;&lt;td&gt;LPSM&lt;/td&gt;&lt;td&gt;PRE-FABRICATED STEEL BRIDGE&lt;/td&gt;&lt;td&gt;LPSM&lt;/td&gt;&lt;td&gt;0&lt;/td&gt;&lt;td&gt;3&lt;/td&gt;&lt;td&gt;N&lt;/td&gt;&lt;td&gt; &lt;/td&gt;&lt;td&gt;&lt;/td&gt;&lt;/tr&gt;</v>
      </c>
    </row>
    <row r="1171" spans="1:1" x14ac:dyDescent="0.2">
      <c r="A1171" s="94" t="str">
        <v xml:space="preserve">  &lt;tr&gt;&lt;td&gt;55505-0000&lt;/td&gt;&lt;td&gt;Structural steel soldier pile&lt;/td&gt;&lt;td&gt;m&lt;/td&gt;&lt;td&gt;STRUCTURAL STEEL SOLDIER PILE&lt;/td&gt;&lt;td&gt;LNFT&lt;/td&gt;&lt;td&gt;0&lt;/td&gt;&lt;td&gt;3&lt;/td&gt;&lt;td&gt;N&lt;/td&gt;&lt;td&gt; &lt;/td&gt;&lt;td&gt;&lt;/td&gt;&lt;/tr&gt;</v>
      </c>
    </row>
    <row r="1172" spans="1:1" x14ac:dyDescent="0.2">
      <c r="A1172" s="94" t="str">
        <v xml:space="preserve">  &lt;tr&gt;&lt;td&gt;55506-0000&lt;/td&gt;&lt;td&gt;Miscellaneous steel&lt;/td&gt;&lt;td&gt;Each&lt;/td&gt;&lt;td&gt;MISCELLANEOUS STEEL&lt;/td&gt;&lt;td&gt;EACH&lt;/td&gt;&lt;td&gt;0&lt;/td&gt;&lt;td&gt;3&lt;/td&gt;&lt;td&gt;N&lt;/td&gt;&lt;td&gt; &lt;/td&gt;&lt;td&gt;&lt;/td&gt;&lt;/tr&gt;</v>
      </c>
    </row>
    <row r="1173" spans="1:1" x14ac:dyDescent="0.2">
      <c r="A1173" s="94" t="str">
        <v xml:space="preserve">  &lt;tr&gt;&lt;td&gt;55506-0100&lt;/td&gt;&lt;td&gt;Miscellaneous steel, scupper extension&lt;/td&gt;&lt;td&gt;Each&lt;/td&gt;&lt;td&gt;MISCELLANEOUS STEEL, SCUPPER EXTENSION&lt;/td&gt;&lt;td&gt;EACH&lt;/td&gt;&lt;td&gt;0&lt;/td&gt;&lt;td&gt;3&lt;/td&gt;&lt;td&gt;N&lt;/td&gt;&lt;td&gt; &lt;/td&gt;&lt;td&gt;&lt;/td&gt;&lt;/tr&gt;</v>
      </c>
    </row>
    <row r="1174" spans="1:1" x14ac:dyDescent="0.2">
      <c r="A1174" s="94" t="str">
        <v xml:space="preserve">  &lt;tr&gt;&lt;td&gt;55601-0100&lt;/td&gt;&lt;td&gt;Bridge railing, aluminum&lt;/td&gt;&lt;td&gt;m&lt;/td&gt;&lt;td&gt;BRIDGE RAILING, ALUMINUM&lt;/td&gt;&lt;td&gt;LNFT&lt;/td&gt;&lt;td&gt;0&lt;/td&gt;&lt;td&gt;3&lt;/td&gt;&lt;td&gt;N&lt;/td&gt;&lt;td&gt; &lt;/td&gt;&lt;td&gt;&lt;/td&gt;&lt;/tr&gt;</v>
      </c>
    </row>
    <row r="1175" spans="1:1" x14ac:dyDescent="0.2">
      <c r="A1175" s="94" t="str">
        <v xml:space="preserve">  &lt;tr&gt;&lt;td&gt;55601-0200&lt;/td&gt;&lt;td&gt;Bridge railing, aluminum, one rail&lt;/td&gt;&lt;td&gt;m&lt;/td&gt;&lt;td&gt;BRIDGE RAILING, ALUMINUM, ONE RAIL&lt;/td&gt;&lt;td&gt;LNFT&lt;/td&gt;&lt;td&gt;0&lt;/td&gt;&lt;td&gt;3&lt;/td&gt;&lt;td&gt;N&lt;/td&gt;&lt;td&gt; &lt;/td&gt;&lt;td&gt;&lt;/td&gt;&lt;/tr&gt;</v>
      </c>
    </row>
    <row r="1176" spans="1:1" x14ac:dyDescent="0.2">
      <c r="A1176" s="94" t="str">
        <v xml:space="preserve">  &lt;tr&gt;&lt;td&gt;55601-0300&lt;/td&gt;&lt;td&gt;Bridge railing, aluminum, two rail&lt;/td&gt;&lt;td&gt;m&lt;/td&gt;&lt;td&gt;BRIDGE RAILING, ALUMINUM, TWO RAIL&lt;/td&gt;&lt;td&gt;LNFT&lt;/td&gt;&lt;td&gt;0&lt;/td&gt;&lt;td&gt;3&lt;/td&gt;&lt;td&gt;N&lt;/td&gt;&lt;td&gt; &lt;/td&gt;&lt;td&gt;&lt;/td&gt;&lt;/tr&gt;</v>
      </c>
    </row>
    <row r="1177" spans="1:1" x14ac:dyDescent="0.2">
      <c r="A1177" s="94" t="str">
        <v xml:space="preserve">  &lt;tr&gt;&lt;td&gt;55601-0400&lt;/td&gt;&lt;td&gt;Bridge railing, aluminum, three rail&lt;/td&gt;&lt;td&gt;m&lt;/td&gt;&lt;td&gt;BRIDGE RAILING, ALUMINUM, THREE RAIL&lt;/td&gt;&lt;td&gt;LNFT&lt;/td&gt;&lt;td&gt;0&lt;/td&gt;&lt;td&gt;3&lt;/td&gt;&lt;td&gt;N&lt;/td&gt;&lt;td&gt; &lt;/td&gt;&lt;td&gt;&lt;/td&gt;&lt;/tr&gt;</v>
      </c>
    </row>
    <row r="1178" spans="1:1" x14ac:dyDescent="0.2">
      <c r="A1178" s="94" t="str">
        <v xml:space="preserve">  &lt;tr&gt;&lt;td&gt;55601-0500&lt;/td&gt;&lt;td&gt;Bridge railing, concrete&lt;/td&gt;&lt;td&gt;m&lt;/td&gt;&lt;td&gt;BRIDGE RAILING, CONCRETE&lt;/td&gt;&lt;td&gt;LNFT&lt;/td&gt;&lt;td&gt;0&lt;/td&gt;&lt;td&gt;3&lt;/td&gt;&lt;td&gt;N&lt;/td&gt;&lt;td&gt; &lt;/td&gt;&lt;td&gt;&lt;/td&gt;&lt;/tr&gt;</v>
      </c>
    </row>
    <row r="1179" spans="1:1" x14ac:dyDescent="0.2">
      <c r="A1179" s="94" t="str">
        <v xml:space="preserve">  &lt;tr&gt;&lt;td&gt;55601-0600&lt;/td&gt;&lt;td&gt;Bridge railing, concrete, beam rail&lt;/td&gt;&lt;td&gt;m&lt;/td&gt;&lt;td&gt;BRIDGE RAILING, CONCRETE, BEAM RAIL&lt;/td&gt;&lt;td&gt;LNFT&lt;/td&gt;&lt;td&gt;0&lt;/td&gt;&lt;td&gt;3&lt;/td&gt;&lt;td&gt;N&lt;/td&gt;&lt;td&gt; &lt;/td&gt;&lt;td&gt;&lt;/td&gt;&lt;/tr&gt;</v>
      </c>
    </row>
    <row r="1180" spans="1:1" x14ac:dyDescent="0.2">
      <c r="A1180" s="94" t="str">
        <v xml:space="preserve">  &lt;tr&gt;&lt;td&gt;55601-0700&lt;/td&gt;&lt;td&gt;Bridge railing, concrete, Natchez Trace Rail&lt;/td&gt;&lt;td&gt;m&lt;/td&gt;&lt;td&gt;BRIDGE RAILING, CONCRETE, NATCHEZ TRACE RAIL&lt;/td&gt;&lt;td&gt;LNFT&lt;/td&gt;&lt;td&gt;0&lt;/td&gt;&lt;td&gt;3&lt;/td&gt;&lt;td&gt;N&lt;/td&gt;&lt;td&gt; &lt;/td&gt;&lt;td&gt;&lt;/td&gt;&lt;/tr&gt;</v>
      </c>
    </row>
    <row r="1181" spans="1:1" x14ac:dyDescent="0.2">
      <c r="A1181" s="94" t="str">
        <v xml:space="preserve">  &lt;tr&gt;&lt;td&gt;55601-0800&lt;/td&gt;&lt;td&gt;Bridge railing, concrete, New Jersey safety shape&lt;/td&gt;&lt;td&gt;m&lt;/td&gt;&lt;td&gt;BRIDGE RAILING, CONCRETE, NEW JERSEY SAFETY SHAPE&lt;/td&gt;&lt;td&gt;LNFT&lt;/td&gt;&lt;td&gt;0&lt;/td&gt;&lt;td&gt;3&lt;/td&gt;&lt;td&gt;N&lt;/td&gt;&lt;td&gt; &lt;/td&gt;&lt;td&gt;&lt;/td&gt;&lt;/tr&gt;</v>
      </c>
    </row>
    <row r="1182" spans="1:1" x14ac:dyDescent="0.2">
      <c r="A1182" s="94" t="str">
        <v xml:space="preserve">  &lt;tr&gt;&lt;td&gt;55601-0900&lt;/td&gt;&lt;td&gt;Bridge railing, steel&lt;/td&gt;&lt;td&gt;m&lt;/td&gt;&lt;td&gt;BRIDGE RAILING, STEEL&lt;/td&gt;&lt;td&gt;LNFT&lt;/td&gt;&lt;td&gt;0&lt;/td&gt;&lt;td&gt;3&lt;/td&gt;&lt;td&gt;N&lt;/td&gt;&lt;td&gt; &lt;/td&gt;&lt;td&gt;&lt;/td&gt;&lt;/tr&gt;</v>
      </c>
    </row>
    <row r="1183" spans="1:1" x14ac:dyDescent="0.2">
      <c r="A1183" s="94" t="str">
        <v xml:space="preserve">  &lt;tr&gt;&lt;td&gt;55601-1000&lt;/td&gt;&lt;td&gt;Bridge railing, steel, one rail&lt;/td&gt;&lt;td&gt;m&lt;/td&gt;&lt;td&gt;BRIDGE RAILING, STEEL, ONE RAIL&lt;/td&gt;&lt;td&gt;LNFT&lt;/td&gt;&lt;td&gt;0&lt;/td&gt;&lt;td&gt;3&lt;/td&gt;&lt;td&gt;N&lt;/td&gt;&lt;td&gt; &lt;/td&gt;&lt;td&gt;&lt;/td&gt;&lt;/tr&gt;</v>
      </c>
    </row>
    <row r="1184" spans="1:1" x14ac:dyDescent="0.2">
      <c r="A1184" s="94" t="str">
        <v xml:space="preserve">  &lt;tr&gt;&lt;td&gt;55601-1100&lt;/td&gt;&lt;td&gt;Bridge railing, steel, two rail&lt;/td&gt;&lt;td&gt;m&lt;/td&gt;&lt;td&gt;BRIDGE RAILING, STEEL, TWO RAIL&lt;/td&gt;&lt;td&gt;LNFT&lt;/td&gt;&lt;td&gt;0&lt;/td&gt;&lt;td&gt;3&lt;/td&gt;&lt;td&gt;N&lt;/td&gt;&lt;td&gt; &lt;/td&gt;&lt;td&gt;&lt;/td&gt;&lt;/tr&gt;</v>
      </c>
    </row>
    <row r="1185" spans="1:1" x14ac:dyDescent="0.2">
      <c r="A1185" s="94" t="str">
        <v xml:space="preserve">  &lt;tr&gt;&lt;td&gt;55601-1200&lt;/td&gt;&lt;td&gt;Bridge railing, steel, three rail&lt;/td&gt;&lt;td&gt;m&lt;/td&gt;&lt;td&gt;BRIDGE RAILING, STEEL, THREE RAIL&lt;/td&gt;&lt;td&gt;LNFT&lt;/td&gt;&lt;td&gt;0&lt;/td&gt;&lt;td&gt;3&lt;/td&gt;&lt;td&gt;N&lt;/td&gt;&lt;td&gt; &lt;/td&gt;&lt;td&gt;&lt;/td&gt;&lt;/tr&gt;</v>
      </c>
    </row>
    <row r="1186" spans="1:1" x14ac:dyDescent="0.2">
      <c r="A1186" s="94" t="str">
        <v xml:space="preserve">  &lt;tr&gt;&lt;td&gt;55601-1300&lt;/td&gt;&lt;td&gt;Bridge railing, timber&lt;/td&gt;&lt;td&gt;m&lt;/td&gt;&lt;td&gt;BRIDGE RAILING, TIMBER&lt;/td&gt;&lt;td&gt;LNFT&lt;/td&gt;&lt;td&gt;0&lt;/td&gt;&lt;td&gt;3&lt;/td&gt;&lt;td&gt;N&lt;/td&gt;&lt;td&gt; &lt;/td&gt;&lt;td&gt;&lt;/td&gt;&lt;/tr&gt;</v>
      </c>
    </row>
    <row r="1187" spans="1:1" x14ac:dyDescent="0.2">
      <c r="A1187" s="94" t="str">
        <v xml:space="preserve">  &lt;tr&gt;&lt;td&gt;55601-1400&lt;/td&gt;&lt;td&gt;Bridge railing, timber, steel-backed&lt;/td&gt;&lt;td&gt;m&lt;/td&gt;&lt;td&gt;BRIDGE RAILING, TIMBER, STEEL-BACKED&lt;/td&gt;&lt;td&gt;LNFT&lt;/td&gt;&lt;td&gt;0&lt;/td&gt;&lt;td&gt;3&lt;/td&gt;&lt;td&gt;N&lt;/td&gt;&lt;td&gt; &lt;/td&gt;&lt;td&gt;&lt;/td&gt;&lt;/tr&gt;</v>
      </c>
    </row>
    <row r="1188" spans="1:1" x14ac:dyDescent="0.2">
      <c r="A1188" s="94" t="str">
        <v xml:space="preserve">  &lt;tr&gt;&lt;td&gt;55602-1000&lt;/td&gt;&lt;td&gt;Remove and reset bridge railing&lt;/td&gt;&lt;td&gt;m&lt;/td&gt;&lt;td&gt;REMOVE AND RESET BRIDGE RAILING&lt;/td&gt;&lt;td&gt;LNFT&lt;/td&gt;&lt;td&gt;0&lt;/td&gt;&lt;td&gt;3&lt;/td&gt;&lt;td&gt;N&lt;/td&gt;&lt;td&gt; &lt;/td&gt;&lt;td&gt;&lt;/td&gt;&lt;/tr&gt;</v>
      </c>
    </row>
    <row r="1189" spans="1:1" x14ac:dyDescent="0.2">
      <c r="A1189" s="94" t="str">
        <v xml:space="preserve">  &lt;tr&gt;&lt;td&gt;55603-1000&lt;/td&gt;&lt;td&gt;Remove and reset bridge railing&lt;/td&gt;&lt;td&gt;LPSM&lt;/td&gt;&lt;td&gt;REMOVE AND RESET BRIDGE RAILING&lt;/td&gt;&lt;td&gt;LPSM&lt;/td&gt;&lt;td&gt;0&lt;/td&gt;&lt;td&gt;3&lt;/td&gt;&lt;td&gt;N&lt;/td&gt;&lt;td&gt; &lt;/td&gt;&lt;td&gt;&lt;/td&gt;&lt;/tr&gt;</v>
      </c>
    </row>
    <row r="1190" spans="1:1" x14ac:dyDescent="0.2">
      <c r="A1190" s="94" t="str">
        <v xml:space="preserve">  &lt;tr&gt;&lt;td&gt;55701-1000&lt;/td&gt;&lt;td&gt;Structural timber and lumber, untreated&lt;/td&gt;&lt;td&gt;m3&lt;/td&gt;&lt;td&gt;STRUCTURAL TIMBER AND LUMBER, UNTREATED&lt;/td&gt;&lt;td&gt;MFBM&lt;/td&gt;&lt;td&gt;0&lt;/td&gt;&lt;td&gt;3&lt;/td&gt;&lt;td&gt;N&lt;/td&gt;&lt;td&gt; &lt;/td&gt;&lt;td&gt;&lt;/td&gt;&lt;/tr&gt;</v>
      </c>
    </row>
    <row r="1191" spans="1:1" x14ac:dyDescent="0.2">
      <c r="A1191" s="94" t="str">
        <v xml:space="preserve">  &lt;tr&gt;&lt;td&gt;55701-2000&lt;/td&gt;&lt;td&gt;Structural timber and lumber, treated&lt;/td&gt;&lt;td&gt;m3&lt;/td&gt;&lt;td&gt;STRUCTURAL TIMBER AND LUMBER, TREATED&lt;/td&gt;&lt;td&gt;MFBM&lt;/td&gt;&lt;td&gt;0&lt;/td&gt;&lt;td&gt;3&lt;/td&gt;&lt;td&gt;N&lt;/td&gt;&lt;td&gt; &lt;/td&gt;&lt;td&gt;&lt;/td&gt;&lt;/tr&gt;</v>
      </c>
    </row>
    <row r="1192" spans="1:1" x14ac:dyDescent="0.2">
      <c r="A1192" s="94" t="str">
        <v xml:space="preserve">  &lt;tr&gt;&lt;td&gt;55701-3000&lt;/td&gt;&lt;td&gt;Structural timber and lumber, composite&lt;/td&gt;&lt;td&gt;m3&lt;/td&gt;&lt;td&gt;STRUCTURAL TIMBER AND LUMBER, COMPOSITE&lt;/td&gt;&lt;td&gt;MFBM&lt;/td&gt;&lt;td&gt;0&lt;/td&gt;&lt;td&gt;3&lt;/td&gt;&lt;td&gt;N&lt;/td&gt;&lt;td&gt; &lt;/td&gt;&lt;td&gt;&lt;/td&gt;&lt;/tr&gt;</v>
      </c>
    </row>
    <row r="1193" spans="1:1" x14ac:dyDescent="0.2">
      <c r="A1193" s="94" t="str">
        <v xml:space="preserve">  &lt;tr&gt;&lt;td&gt;55702-1000&lt;/td&gt;&lt;td&gt;Structural timber and lumber, treated, pedestrian bridge&lt;/td&gt;&lt;td&gt;m&lt;/td&gt;&lt;td&gt;STRUCTURAL TIMBER AND LUMBER, TREATED, PEDESTRIAN BRIDGE&lt;/td&gt;&lt;td&gt;LNFT&lt;/td&gt;&lt;td&gt;0&lt;/td&gt;&lt;td&gt;3&lt;/td&gt;&lt;td&gt;N&lt;/td&gt;&lt;td&gt; &lt;/td&gt;&lt;td&gt;&lt;/td&gt;&lt;/tr&gt;</v>
      </c>
    </row>
    <row r="1194" spans="1:1" x14ac:dyDescent="0.2">
      <c r="A1194" s="94" t="str">
        <v xml:space="preserve">  &lt;tr&gt;&lt;td&gt;55703-1000&lt;/td&gt;&lt;td&gt;Structural timber and lumber, treated, boardwalk&lt;/td&gt;&lt;td&gt;m2&lt;/td&gt;&lt;td&gt;STRUCTURAL TIMBER AND LUMBER, TREATED, BOARDWALK&lt;/td&gt;&lt;td&gt;SQYD&lt;/td&gt;&lt;td&gt;0&lt;/td&gt;&lt;td&gt;3&lt;/td&gt;&lt;td&gt;N&lt;/td&gt;&lt;td&gt; &lt;/td&gt;&lt;td&gt;&lt;/td&gt;&lt;/tr&gt;</v>
      </c>
    </row>
    <row r="1195" spans="1:1" x14ac:dyDescent="0.2">
      <c r="A1195" s="94" t="str">
        <v xml:space="preserve">  &lt;tr&gt;&lt;td&gt;55703-2000&lt;/td&gt;&lt;td&gt;Structural timber and lumber, treated, decking&lt;/td&gt;&lt;td&gt;m2&lt;/td&gt;&lt;td&gt;STRUCTURAL TIMBER AND LUMBER, TREATED, DECKING&lt;/td&gt;&lt;td&gt;SQYD&lt;/td&gt;&lt;td&gt;0&lt;/td&gt;&lt;td&gt;3&lt;/td&gt;&lt;td&gt;N&lt;/td&gt;&lt;td&gt; &lt;/td&gt;&lt;td&gt;&lt;/td&gt;&lt;/tr&gt;</v>
      </c>
    </row>
    <row r="1196" spans="1:1" x14ac:dyDescent="0.2">
      <c r="A1196" s="94" t="str">
        <v xml:space="preserve">  &lt;tr&gt;&lt;td&gt;55706-1000&lt;/td&gt;&lt;td&gt;Structural timber and lumber, untreated&lt;/td&gt;&lt;td&gt;LPSM&lt;/td&gt;&lt;td&gt;STRUCTURAL TIMBER AND LUMBER, UNTREATED&lt;/td&gt;&lt;td&gt;LPSM&lt;/td&gt;&lt;td&gt;0&lt;/td&gt;&lt;td&gt;3&lt;/td&gt;&lt;td&gt;N&lt;/td&gt;&lt;td&gt; &lt;/td&gt;&lt;td&gt;&lt;/td&gt;&lt;/tr&gt;</v>
      </c>
    </row>
    <row r="1197" spans="1:1" x14ac:dyDescent="0.2">
      <c r="A1197" s="94" t="str">
        <v xml:space="preserve">  &lt;tr&gt;&lt;td&gt;55706-2000&lt;/td&gt;&lt;td&gt;Structural timber and lumber, treated&lt;/td&gt;&lt;td&gt;LPSM&lt;/td&gt;&lt;td&gt;STRUCTURAL TIMBER AND LUMBER, TREATED&lt;/td&gt;&lt;td&gt;LPSM&lt;/td&gt;&lt;td&gt;0&lt;/td&gt;&lt;td&gt;3&lt;/td&gt;&lt;td&gt;N&lt;/td&gt;&lt;td&gt; &lt;/td&gt;&lt;td&gt;&lt;/td&gt;&lt;/tr&gt;</v>
      </c>
    </row>
    <row r="1198" spans="1:1" x14ac:dyDescent="0.2">
      <c r="A1198" s="94" t="str">
        <v xml:space="preserve">  &lt;tr&gt;&lt;td&gt;55707-1000&lt;/td&gt;&lt;td&gt;Hardware, prefabricated aluminum ramp&lt;/td&gt;&lt;td&gt;Each&lt;/td&gt;&lt;td&gt;HARDWARE, PREFABRICATED ALUMINUM RAMP&lt;/td&gt;&lt;td&gt;EACH&lt;/td&gt;&lt;td&gt;0&lt;/td&gt;&lt;td&gt;3&lt;/td&gt;&lt;td&gt;N&lt;/td&gt;&lt;td&gt; &lt;/td&gt;&lt;td&gt;&lt;/td&gt;&lt;/tr&gt;</v>
      </c>
    </row>
    <row r="1199" spans="1:1" x14ac:dyDescent="0.2">
      <c r="A1199" s="94" t="str">
        <v xml:space="preserve">  &lt;tr&gt;&lt;td&gt;55720-0000&lt;/td&gt;&lt;td&gt;Repair structural timber and lumber&lt;/td&gt;&lt;td&gt;LPSM&lt;/td&gt;&lt;td&gt;REPAIR STRUCTURAL TIMBER AND LUMBER&lt;/td&gt;&lt;td&gt;LPSM&lt;/td&gt;&lt;td&gt;0&lt;/td&gt;&lt;td&gt;3&lt;/td&gt;&lt;td&gt;N&lt;/td&gt;&lt;td&gt;11/22/2016&lt;/td&gt;&lt;td&gt;&lt;/td&gt;&lt;/tr&gt;</v>
      </c>
    </row>
    <row r="1200" spans="1:1" x14ac:dyDescent="0.2">
      <c r="A1200" s="94" t="str">
        <v xml:space="preserve">  &lt;tr&gt;&lt;td&gt;55801-0000&lt;/td&gt;&lt;td&gt;Dampproofing&lt;/td&gt;&lt;td&gt;m2&lt;/td&gt;&lt;td&gt;DAMPPROOFING&lt;/td&gt;&lt;td&gt;SQYD&lt;/td&gt;&lt;td&gt;0&lt;/td&gt;&lt;td&gt;3&lt;/td&gt;&lt;td&gt;N&lt;/td&gt;&lt;td&gt; &lt;/td&gt;&lt;td&gt;&lt;/td&gt;&lt;/tr&gt;</v>
      </c>
    </row>
    <row r="1201" spans="1:1" x14ac:dyDescent="0.2">
      <c r="A1201" s="94" t="str">
        <v xml:space="preserve">  &lt;tr&gt;&lt;td&gt;55901-0000&lt;/td&gt;&lt;td&gt;Membrane waterproofing&lt;/td&gt;&lt;td&gt;m2&lt;/td&gt;&lt;td&gt;MEMBRANE WATERPROOFING&lt;/td&gt;&lt;td&gt;SQYD&lt;/td&gt;&lt;td&gt;0&lt;/td&gt;&lt;td&gt;3&lt;/td&gt;&lt;td&gt;N&lt;/td&gt;&lt;td&gt; &lt;/td&gt;&lt;td&gt;&lt;/td&gt;&lt;/tr&gt;</v>
      </c>
    </row>
    <row r="1202" spans="1:1" x14ac:dyDescent="0.2">
      <c r="A1202" s="94" t="str">
        <v xml:space="preserve">  &lt;tr&gt;&lt;td&gt;55901-1000&lt;/td&gt;&lt;td&gt;Membrane waterproofing, type 1&lt;/td&gt;&lt;td&gt;m2&lt;/td&gt;&lt;td&gt;MEMBRANE WATERPROOFING, TYPE 1&lt;/td&gt;&lt;td&gt;SQYD&lt;/td&gt;&lt;td&gt;0&lt;/td&gt;&lt;td&gt;3&lt;/td&gt;&lt;td&gt;N&lt;/td&gt;&lt;td&gt; &lt;/td&gt;&lt;td&gt;&lt;/td&gt;&lt;/tr&gt;</v>
      </c>
    </row>
    <row r="1203" spans="1:1" x14ac:dyDescent="0.2">
      <c r="A1203" s="94" t="str">
        <v xml:space="preserve">  &lt;tr&gt;&lt;td&gt;55901-2000&lt;/td&gt;&lt;td&gt;Membrane waterproofing, type 2&lt;/td&gt;&lt;td&gt;m2&lt;/td&gt;&lt;td&gt;MEMBRANE WATERPROOFING, TYPE 2&lt;/td&gt;&lt;td&gt;SQYD&lt;/td&gt;&lt;td&gt;0&lt;/td&gt;&lt;td&gt;3&lt;/td&gt;&lt;td&gt;N&lt;/td&gt;&lt;td&gt; &lt;/td&gt;&lt;td&gt;&lt;/td&gt;&lt;/tr&gt;</v>
      </c>
    </row>
    <row r="1204" spans="1:1" x14ac:dyDescent="0.2">
      <c r="A1204" s="94" t="str">
        <v xml:space="preserve">  &lt;tr&gt;&lt;td&gt;56001-0000&lt;/td&gt;&lt;td&gt;Removal of concrete by hydrodemolition&lt;/td&gt;&lt;td&gt;m2&lt;/td&gt;&lt;td&gt;REMOVAL OF CONCRETE BY HYDRODEMOLITION&lt;/td&gt;&lt;td&gt;SQYD&lt;/td&gt;&lt;td&gt;0&lt;/td&gt;&lt;td&gt;3&lt;/td&gt;&lt;td&gt;N&lt;/td&gt;&lt;td&gt; &lt;/td&gt;&lt;td&gt;&lt;/td&gt;&lt;/tr&gt;</v>
      </c>
    </row>
    <row r="1205" spans="1:1" x14ac:dyDescent="0.2">
      <c r="A1205" s="94" t="str">
        <v xml:space="preserve">  &lt;tr&gt;&lt;td&gt;56003-0000&lt;/td&gt;&lt;td&gt;Removal of concrete by hydrodemolition&lt;/td&gt;&lt;td&gt;LPSM&lt;/td&gt;&lt;td&gt;REMOVAL OF CONCRETE BY HYDRODEMOLITION&lt;/td&gt;&lt;td&gt;LPSM&lt;/td&gt;&lt;td&gt;0&lt;/td&gt;&lt;td&gt;3&lt;/td&gt;&lt;td&gt;N&lt;/td&gt;&lt;td&gt; &lt;/td&gt;&lt;td&gt;&lt;/td&gt;&lt;/tr&gt;</v>
      </c>
    </row>
    <row r="1206" spans="1:1" x14ac:dyDescent="0.2">
      <c r="A1206" s="94" t="str">
        <v xml:space="preserve">  &lt;tr&gt;&lt;td&gt;56101-0000&lt;/td&gt;&lt;td&gt;Structural concrete injection and crack repair&lt;/td&gt;&lt;td&gt;m&lt;/td&gt;&lt;td&gt;STRUCTURAL CONCRETE INJECTION AND CRACK REPAIR&lt;/td&gt;&lt;td&gt;LNFT&lt;/td&gt;&lt;td&gt;0&lt;/td&gt;&lt;td&gt;3&lt;/td&gt;&lt;td&gt;N&lt;/td&gt;&lt;td&gt; &lt;/td&gt;&lt;td&gt;&lt;/td&gt;&lt;/tr&gt;</v>
      </c>
    </row>
    <row r="1207" spans="1:1" x14ac:dyDescent="0.2">
      <c r="A1207" s="94" t="str">
        <v xml:space="preserve">  &lt;tr&gt;&lt;td&gt;56201-0000&lt;/td&gt;&lt;td&gt;Bridge erection system&lt;/td&gt;&lt;td&gt;LPSM&lt;/td&gt;&lt;td&gt;BRIDGE ERECTION SYSTEM&lt;/td&gt;&lt;td&gt;LPSM&lt;/td&gt;&lt;td&gt;0&lt;/td&gt;&lt;td&gt;3&lt;/td&gt;&lt;td&gt;N&lt;/td&gt;&lt;td&gt; &lt;/td&gt;&lt;td&gt;&lt;/td&gt;&lt;/tr&gt;</v>
      </c>
    </row>
    <row r="1208" spans="1:1" x14ac:dyDescent="0.2">
      <c r="A1208" s="94" t="str">
        <v xml:space="preserve">  &lt;tr&gt;&lt;td&gt;56202-0000&lt;/td&gt;&lt;td&gt;Temporary support structure&lt;/td&gt;&lt;td&gt;LPSM&lt;/td&gt;&lt;td&gt;TEMPORARY SUPPORT STRUCTURE&lt;/td&gt;&lt;td&gt;LPSM&lt;/td&gt;&lt;td&gt;0&lt;/td&gt;&lt;td&gt;3&lt;/td&gt;&lt;td&gt;N&lt;/td&gt;&lt;td&gt; &lt;/td&gt;&lt;td&gt;&lt;/td&gt;&lt;/tr&gt;</v>
      </c>
    </row>
    <row r="1209" spans="1:1" x14ac:dyDescent="0.2">
      <c r="A1209" s="94" t="str">
        <v xml:space="preserve">  &lt;tr&gt;&lt;td&gt;56203-0000&lt;/td&gt;&lt;td&gt;Temporary support structure&lt;/td&gt;&lt;td&gt;Each&lt;/td&gt;&lt;td&gt;TEMPORARY SUPPORT STRUCTURE&lt;/td&gt;&lt;td&gt;EACH&lt;/td&gt;&lt;td&gt;0&lt;/td&gt;&lt;td&gt;3&lt;/td&gt;&lt;td&gt;N&lt;/td&gt;&lt;td&gt;9/9/2019&lt;/td&gt;&lt;td&gt;&lt;/td&gt;&lt;/tr&gt;</v>
      </c>
    </row>
    <row r="1210" spans="1:1" x14ac:dyDescent="0.2">
      <c r="A1210" s="94" t="str">
        <v xml:space="preserve">  &lt;tr&gt;&lt;td&gt;56204-0000&lt;/td&gt;&lt;td&gt;Debris shield&lt;/td&gt;&lt;td&gt;m2&lt;/td&gt;&lt;td&gt;DEBRIS SHIELD&lt;/td&gt;&lt;td&gt;SQYD&lt;/td&gt;&lt;td&gt;0&lt;/td&gt;&lt;td&gt;3&lt;/td&gt;&lt;td&gt;N&lt;/td&gt;&lt;td&gt; &lt;/td&gt;&lt;td&gt;&lt;/td&gt;&lt;/tr&gt;</v>
      </c>
    </row>
    <row r="1211" spans="1:1" x14ac:dyDescent="0.2">
      <c r="A1211" s="94" t="str">
        <v xml:space="preserve">  &lt;tr&gt;&lt;td&gt;56205-0000&lt;/td&gt;&lt;td&gt;Debris shield&lt;/td&gt;&lt;td&gt;LPSM&lt;/td&gt;&lt;td&gt;DEBRIS SHIELD&lt;/td&gt;&lt;td&gt;LPSM&lt;/td&gt;&lt;td&gt;0&lt;/td&gt;&lt;td&gt;3&lt;/td&gt;&lt;td&gt;N&lt;/td&gt;&lt;td&gt; &lt;/td&gt;&lt;td&gt;&lt;/td&gt;&lt;/tr&gt;</v>
      </c>
    </row>
    <row r="1212" spans="1:1" x14ac:dyDescent="0.2">
      <c r="A1212" s="94" t="str">
        <v xml:space="preserve">  &lt;tr&gt;&lt;td&gt;56301-1000&lt;/td&gt;&lt;td&gt;Painting, concrete structure&lt;/td&gt;&lt;td&gt;LPSM&lt;/td&gt;&lt;td&gt;PAINTING, CONCRETE STRUCTURE&lt;/td&gt;&lt;td&gt;LPSM&lt;/td&gt;&lt;td&gt;0&lt;/td&gt;&lt;td&gt;3&lt;/td&gt;&lt;td&gt;N&lt;/td&gt;&lt;td&gt; &lt;/td&gt;&lt;td&gt;&lt;/td&gt;&lt;/tr&gt;</v>
      </c>
    </row>
    <row r="1213" spans="1:1" x14ac:dyDescent="0.2">
      <c r="A1213" s="94" t="str">
        <v xml:space="preserve">  &lt;tr&gt;&lt;td&gt;56301-2000&lt;/td&gt;&lt;td&gt;Painting, steel structure&lt;/td&gt;&lt;td&gt;LPSM&lt;/td&gt;&lt;td&gt;PAINTING, STEEL STRUCTURE&lt;/td&gt;&lt;td&gt;LPSM&lt;/td&gt;&lt;td&gt;0&lt;/td&gt;&lt;td&gt;3&lt;/td&gt;&lt;td&gt;N&lt;/td&gt;&lt;td&gt; &lt;/td&gt;&lt;td&gt;&lt;/td&gt;&lt;/tr&gt;</v>
      </c>
    </row>
    <row r="1214" spans="1:1" x14ac:dyDescent="0.2">
      <c r="A1214" s="94" t="str">
        <v xml:space="preserve">  &lt;tr&gt;&lt;td&gt;56301-3000&lt;/td&gt;&lt;td&gt;Painting, timber structure&lt;/td&gt;&lt;td&gt;LPSM&lt;/td&gt;&lt;td&gt;PAINTING, TIMBER STRUCTURE&lt;/td&gt;&lt;td&gt;LPSM&lt;/td&gt;&lt;td&gt;0&lt;/td&gt;&lt;td&gt;3&lt;/td&gt;&lt;td&gt;N&lt;/td&gt;&lt;td&gt; &lt;/td&gt;&lt;td&gt;&lt;/td&gt;&lt;/tr&gt;</v>
      </c>
    </row>
    <row r="1215" spans="1:1" x14ac:dyDescent="0.2">
      <c r="A1215" s="94" t="str">
        <v xml:space="preserve">  &lt;tr&gt;&lt;td&gt;56302-1000&lt;/td&gt;&lt;td&gt;Painting, concrete structure&lt;/td&gt;&lt;td&gt;m2&lt;/td&gt;&lt;td&gt;PAINTING, CONCRETE STRUCTURE&lt;/td&gt;&lt;td&gt;SQFT&lt;/td&gt;&lt;td&gt;0&lt;/td&gt;&lt;td&gt;3&lt;/td&gt;&lt;td&gt;N&lt;/td&gt;&lt;td&gt; &lt;/td&gt;&lt;td&gt;&lt;/td&gt;&lt;/tr&gt;</v>
      </c>
    </row>
    <row r="1216" spans="1:1" x14ac:dyDescent="0.2">
      <c r="A1216" s="94" t="str">
        <v xml:space="preserve">  &lt;tr&gt;&lt;td&gt;56302-2000&lt;/td&gt;&lt;td&gt;Painting, steel structure&lt;/td&gt;&lt;td&gt;m2&lt;/td&gt;&lt;td&gt;PAINTING, STEEL STRUCTURE&lt;/td&gt;&lt;td&gt;SQFT&lt;/td&gt;&lt;td&gt;0&lt;/td&gt;&lt;td&gt;3&lt;/td&gt;&lt;td&gt;N&lt;/td&gt;&lt;td&gt; &lt;/td&gt;&lt;td&gt;&lt;/td&gt;&lt;/tr&gt;</v>
      </c>
    </row>
    <row r="1217" spans="1:1" x14ac:dyDescent="0.2">
      <c r="A1217" s="94" t="str">
        <v xml:space="preserve">  &lt;tr&gt;&lt;td&gt;56303-1000&lt;/td&gt;&lt;td&gt;Painting, timber structure&lt;/td&gt;&lt;td&gt;m&lt;/td&gt;&lt;td&gt;PAINTING, TIMBER STRUCTURE&lt;/td&gt;&lt;td&gt;LNFT&lt;/td&gt;&lt;td&gt;0&lt;/td&gt;&lt;td&gt;3&lt;/td&gt;&lt;td&gt;N&lt;/td&gt;&lt;td&gt; &lt;/td&gt;&lt;td&gt;&lt;/td&gt;&lt;/tr&gt;</v>
      </c>
    </row>
    <row r="1218" spans="1:1" x14ac:dyDescent="0.2">
      <c r="A1218" s="94" t="str">
        <v xml:space="preserve">  &lt;tr&gt;&lt;td&gt;56304-0100&lt;/td&gt;&lt;td&gt;Painting, pipe&lt;/td&gt;&lt;td&gt;m&lt;/td&gt;&lt;td&gt;PAINTING, PIPE&lt;/td&gt;&lt;td&gt;LNFT&lt;/td&gt;&lt;td&gt;0&lt;/td&gt;&lt;td&gt;3&lt;/td&gt;&lt;td&gt;N&lt;/td&gt;&lt;td&gt;2/1/2016&lt;/td&gt;&lt;td&gt;&lt;/td&gt;&lt;/tr&gt;</v>
      </c>
    </row>
    <row r="1219" spans="1:1" x14ac:dyDescent="0.2">
      <c r="A1219" s="94" t="str">
        <v xml:space="preserve">  &lt;tr&gt;&lt;td&gt;56305-0000&lt;/td&gt;&lt;td&gt;Rock stain&lt;/td&gt;&lt;td&gt;m2&lt;/td&gt;&lt;td&gt;ROCK STAIN&lt;/td&gt;&lt;td&gt;SQFT&lt;/td&gt;&lt;td&gt;0&lt;/td&gt;&lt;td&gt;3&lt;/td&gt;&lt;td&gt;N&lt;/td&gt;&lt;td&gt; &lt;/td&gt;&lt;td&gt;&lt;/td&gt;&lt;/tr&gt;</v>
      </c>
    </row>
    <row r="1220" spans="1:1" x14ac:dyDescent="0.2">
      <c r="A1220" s="94" t="str">
        <v xml:space="preserve">  &lt;tr&gt;&lt;td&gt;56310-0000&lt;/td&gt;&lt;td&gt;Weathering agent&lt;/td&gt;&lt;td&gt;l&lt;/td&gt;&lt;td&gt;WEATHERING AGENT&lt;/td&gt;&lt;td&gt;GAL&lt;/td&gt;&lt;td&gt;0&lt;/td&gt;&lt;td&gt;3&lt;/td&gt;&lt;td&gt;N&lt;/td&gt;&lt;td&gt; &lt;/td&gt;&lt;td&gt;&lt;/td&gt;&lt;/tr&gt;</v>
      </c>
    </row>
    <row r="1221" spans="1:1" x14ac:dyDescent="0.2">
      <c r="A1221" s="94" t="str">
        <v xml:space="preserve">  &lt;tr&gt;&lt;td&gt;56311-1000&lt;/td&gt;&lt;td&gt;Weathering agent, desert application&lt;/td&gt;&lt;td&gt;m2&lt;/td&gt;&lt;td&gt;WEATHERING AGENT, DESERT APPLICATION&lt;/td&gt;&lt;td&gt;SQFT&lt;/td&gt;&lt;td&gt;0&lt;/td&gt;&lt;td&gt;3&lt;/td&gt;&lt;td&gt;N&lt;/td&gt;&lt;td&gt; &lt;/td&gt;&lt;td&gt;&lt;/td&gt;&lt;/tr&gt;</v>
      </c>
    </row>
    <row r="1222" spans="1:1" x14ac:dyDescent="0.2">
      <c r="A1222" s="94" t="str">
        <v xml:space="preserve">  &lt;tr&gt;&lt;td&gt;56311-2000&lt;/td&gt;&lt;td&gt;Weathering agent, wall application&lt;/td&gt;&lt;td&gt;m2&lt;/td&gt;&lt;td&gt;WEATHERING AGENT, WALL APPLICATION&lt;/td&gt;&lt;td&gt;SQFT&lt;/td&gt;&lt;td&gt;0&lt;/td&gt;&lt;td&gt;3&lt;/td&gt;&lt;td&gt;N&lt;/td&gt;&lt;td&gt;7/14/2015&lt;/td&gt;&lt;td&gt;&lt;/td&gt;&lt;/tr&gt;</v>
      </c>
    </row>
    <row r="1223" spans="1:1" x14ac:dyDescent="0.2">
      <c r="A1223" s="94" t="str">
        <v xml:space="preserve">  &lt;tr&gt;&lt;td&gt;56312-1000&lt;/td&gt;&lt;td&gt;Weathering agent, boulder application&lt;/td&gt;&lt;td&gt;Each&lt;/td&gt;&lt;td&gt;WEATHERING AGENT, BOULDER APPLICATION&lt;/td&gt;&lt;td&gt;EACH&lt;/td&gt;&lt;td&gt;0&lt;/td&gt;&lt;td&gt;3&lt;/td&gt;&lt;td&gt;N&lt;/td&gt;&lt;td&gt; &lt;/td&gt;&lt;td&gt;&lt;/td&gt;&lt;/tr&gt;</v>
      </c>
    </row>
    <row r="1224" spans="1:1" x14ac:dyDescent="0.2">
      <c r="A1224" s="94" t="str">
        <v xml:space="preserve">  &lt;tr&gt;&lt;td&gt;56320-0000&lt;/td&gt;&lt;td&gt;Containment system and worker protection plan&lt;/td&gt;&lt;td&gt;LPSM&lt;/td&gt;&lt;td&gt;CONTAINMENT SYSTEM AND WORKER PROTECTION PLAN&lt;/td&gt;&lt;td&gt;LPSM&lt;/td&gt;&lt;td&gt;0&lt;/td&gt;&lt;td&gt;3&lt;/td&gt;&lt;td&gt;N&lt;/td&gt;&lt;td&gt; &lt;/td&gt;&lt;td&gt;&lt;/td&gt;&lt;/tr&gt;</v>
      </c>
    </row>
    <row r="1225" spans="1:1" x14ac:dyDescent="0.2">
      <c r="A1225" s="94" t="str">
        <v xml:space="preserve">  &lt;tr&gt;&lt;td&gt;56401-0000&lt;/td&gt;&lt;td&gt;Bearing device&lt;/td&gt;&lt;td&gt;Each&lt;/td&gt;&lt;td&gt;BEARING DEVICE&lt;/td&gt;&lt;td&gt;EACH&lt;/td&gt;&lt;td&gt;0&lt;/td&gt;&lt;td&gt;3&lt;/td&gt;&lt;td&gt;N&lt;/td&gt;&lt;td&gt; &lt;/td&gt;&lt;td&gt;&lt;/td&gt;&lt;/tr&gt;</v>
      </c>
    </row>
    <row r="1226" spans="1:1" x14ac:dyDescent="0.2">
      <c r="A1226" s="94" t="str">
        <v xml:space="preserve">  &lt;tr&gt;&lt;td&gt;56401-1000&lt;/td&gt;&lt;td&gt;Bearing device, elastomeric&lt;/td&gt;&lt;td&gt;Each&lt;/td&gt;&lt;td&gt;BEARING DEVICE, ELASTOMERIC&lt;/td&gt;&lt;td&gt;EACH&lt;/td&gt;&lt;td&gt;0&lt;/td&gt;&lt;td&gt;3&lt;/td&gt;&lt;td&gt;N&lt;/td&gt;&lt;td&gt; &lt;/td&gt;&lt;td&gt;&lt;/td&gt;&lt;/tr&gt;</v>
      </c>
    </row>
    <row r="1227" spans="1:1" x14ac:dyDescent="0.2">
      <c r="A1227" s="94" t="str">
        <v xml:space="preserve">  &lt;tr&gt;&lt;td&gt;56401-2000&lt;/td&gt;&lt;td&gt;Bearing device, pot&lt;/td&gt;&lt;td&gt;Each&lt;/td&gt;&lt;td&gt;BEARING DEVICE, POT&lt;/td&gt;&lt;td&gt;EACH&lt;/td&gt;&lt;td&gt;0&lt;/td&gt;&lt;td&gt;3&lt;/td&gt;&lt;td&gt;N&lt;/td&gt;&lt;td&gt; &lt;/td&gt;&lt;td&gt;&lt;/td&gt;&lt;/tr&gt;</v>
      </c>
    </row>
    <row r="1228" spans="1:1" x14ac:dyDescent="0.2">
      <c r="A1228" s="94" t="str">
        <v xml:space="preserve">  &lt;tr&gt;&lt;td&gt;56401-3000&lt;/td&gt;&lt;td&gt;Bearing device, sliding&lt;/td&gt;&lt;td&gt;Each&lt;/td&gt;&lt;td&gt;BEARING DEVICE, SLIDING&lt;/td&gt;&lt;td&gt;EACH&lt;/td&gt;&lt;td&gt;0&lt;/td&gt;&lt;td&gt;3&lt;/td&gt;&lt;td&gt;N&lt;/td&gt;&lt;td&gt; &lt;/td&gt;&lt;td&gt;&lt;/td&gt;&lt;/tr&gt;</v>
      </c>
    </row>
    <row r="1229" spans="1:1" x14ac:dyDescent="0.2">
      <c r="A1229" s="94" t="str">
        <v xml:space="preserve">  &lt;tr&gt;&lt;td&gt;56401-4000&lt;/td&gt;&lt;td&gt;Bearing device, disk&lt;/td&gt;&lt;td&gt;Each&lt;/td&gt;&lt;td&gt;BEARING DEVICE, DISK&lt;/td&gt;&lt;td&gt;EACH&lt;/td&gt;&lt;td&gt;0&lt;/td&gt;&lt;td&gt;3&lt;/td&gt;&lt;td&gt;N&lt;/td&gt;&lt;td&gt; &lt;/td&gt;&lt;td&gt;&lt;/td&gt;&lt;/tr&gt;</v>
      </c>
    </row>
    <row r="1230" spans="1:1" x14ac:dyDescent="0.2">
      <c r="A1230" s="94" t="str">
        <v xml:space="preserve">  &lt;tr&gt;&lt;td&gt;56501-0000&lt;/td&gt;&lt;td&gt;Drilled shaft&lt;/td&gt;&lt;td&gt;m&lt;/td&gt;&lt;td&gt;DRILLED SHAFT&lt;/td&gt;&lt;td&gt;LNFT&lt;/td&gt;&lt;td&gt;0&lt;/td&gt;&lt;td&gt;3&lt;/td&gt;&lt;td&gt;N&lt;/td&gt;&lt;td&gt; &lt;/td&gt;&lt;td&gt;&lt;/td&gt;&lt;/tr&gt;</v>
      </c>
    </row>
    <row r="1231" spans="1:1" x14ac:dyDescent="0.2">
      <c r="A1231" s="94" t="str">
        <v xml:space="preserve">  &lt;tr&gt;&lt;td&gt;56501-0100&lt;/td&gt;&lt;td&gt;Drilled shaft, 450mm diameter&lt;/td&gt;&lt;td&gt;m&lt;/td&gt;&lt;td&gt;DRILLED SHAFT, 18-INCH DIAMETER&lt;/td&gt;&lt;td&gt;LNFT&lt;/td&gt;&lt;td&gt;0&lt;/td&gt;&lt;td&gt;3&lt;/td&gt;&lt;td&gt;N&lt;/td&gt;&lt;td&gt; &lt;/td&gt;&lt;td&gt;&lt;/td&gt;&lt;/tr&gt;</v>
      </c>
    </row>
    <row r="1232" spans="1:1" x14ac:dyDescent="0.2">
      <c r="A1232" s="94" t="str">
        <v xml:space="preserve">  &lt;tr&gt;&lt;td&gt;56501-0200&lt;/td&gt;&lt;td&gt;Drilled shaft, 600mm diameter&lt;/td&gt;&lt;td&gt;m&lt;/td&gt;&lt;td&gt;DRILLED SHAFT, 24-INCH DIAMETER&lt;/td&gt;&lt;td&gt;LNFT&lt;/td&gt;&lt;td&gt;0&lt;/td&gt;&lt;td&gt;3&lt;/td&gt;&lt;td&gt;N&lt;/td&gt;&lt;td&gt; &lt;/td&gt;&lt;td&gt;&lt;/td&gt;&lt;/tr&gt;</v>
      </c>
    </row>
    <row r="1233" spans="1:1" x14ac:dyDescent="0.2">
      <c r="A1233" s="94" t="str">
        <v xml:space="preserve">  &lt;tr&gt;&lt;td&gt;56501-0300&lt;/td&gt;&lt;td&gt;Drilled shaft, 750mm diameter&lt;/td&gt;&lt;td&gt;m&lt;/td&gt;&lt;td&gt;DRILLED SHAFT, 30-INCH DIAMETER&lt;/td&gt;&lt;td&gt;LNFT&lt;/td&gt;&lt;td&gt;0&lt;/td&gt;&lt;td&gt;3&lt;/td&gt;&lt;td&gt;N&lt;/td&gt;&lt;td&gt; &lt;/td&gt;&lt;td&gt;&lt;/td&gt;&lt;/tr&gt;</v>
      </c>
    </row>
    <row r="1234" spans="1:1" x14ac:dyDescent="0.2">
      <c r="A1234" s="94" t="str">
        <v xml:space="preserve">  &lt;tr&gt;&lt;td&gt;56501-0310&lt;/td&gt;&lt;td&gt;Drilled shaft, 750mm diameter, H-pile core&lt;/td&gt;&lt;td&gt;m&lt;/td&gt;&lt;td&gt;DRILLED SHAFT, 30-INCH DIAMETER, H-PILE CORE&lt;/td&gt;&lt;td&gt;LNFT&lt;/td&gt;&lt;td&gt;0&lt;/td&gt;&lt;td&gt;3&lt;/td&gt;&lt;td&gt;N&lt;/td&gt;&lt;td&gt;8/3/2015&lt;/td&gt;&lt;td&gt;&lt;/td&gt;&lt;/tr&gt;</v>
      </c>
    </row>
    <row r="1235" spans="1:1" x14ac:dyDescent="0.2">
      <c r="A1235" s="94" t="str">
        <v xml:space="preserve">  &lt;tr&gt;&lt;td&gt;56501-0400&lt;/td&gt;&lt;td&gt;Drilled shaft, 900mm diameter&lt;/td&gt;&lt;td&gt;m&lt;/td&gt;&lt;td&gt;DRILLED SHAFT, 36-INCH DIAMETER&lt;/td&gt;&lt;td&gt;LNFT&lt;/td&gt;&lt;td&gt;0&lt;/td&gt;&lt;td&gt;3&lt;/td&gt;&lt;td&gt;N&lt;/td&gt;&lt;td&gt; &lt;/td&gt;&lt;td&gt;&lt;/td&gt;&lt;/tr&gt;</v>
      </c>
    </row>
    <row r="1236" spans="1:1" x14ac:dyDescent="0.2">
      <c r="A1236" s="94" t="str">
        <v xml:space="preserve">  &lt;tr&gt;&lt;td&gt;56501-0500&lt;/td&gt;&lt;td&gt;Drilled shaft, 1050mm diameter&lt;/td&gt;&lt;td&gt;m&lt;/td&gt;&lt;td&gt;DRILLED SHAFT, 42-INCH DIAMETER&lt;/td&gt;&lt;td&gt;LNFT&lt;/td&gt;&lt;td&gt;0&lt;/td&gt;&lt;td&gt;3&lt;/td&gt;&lt;td&gt;N&lt;/td&gt;&lt;td&gt; &lt;/td&gt;&lt;td&gt;&lt;/td&gt;&lt;/tr&gt;</v>
      </c>
    </row>
    <row r="1237" spans="1:1" x14ac:dyDescent="0.2">
      <c r="A1237" s="94" t="str">
        <v xml:space="preserve">  &lt;tr&gt;&lt;td&gt;56501-0600&lt;/td&gt;&lt;td&gt;Drilled shaft, 1200mm diameter&lt;/td&gt;&lt;td&gt;m&lt;/td&gt;&lt;td&gt;DRILLED SHAFT, 48-INCH DIAMETER&lt;/td&gt;&lt;td&gt;LNFT&lt;/td&gt;&lt;td&gt;0&lt;/td&gt;&lt;td&gt;3&lt;/td&gt;&lt;td&gt;N&lt;/td&gt;&lt;td&gt; &lt;/td&gt;&lt;td&gt;&lt;/td&gt;&lt;/tr&gt;</v>
      </c>
    </row>
    <row r="1238" spans="1:1" x14ac:dyDescent="0.2">
      <c r="A1238" s="94" t="str">
        <v xml:space="preserve">  &lt;tr&gt;&lt;td&gt;56501-0700&lt;/td&gt;&lt;td&gt;Drilled shaft, 1350mm diameter&lt;/td&gt;&lt;td&gt;m&lt;/td&gt;&lt;td&gt;DRILLED SHAFT, 54-INCH DIAMETER&lt;/td&gt;&lt;td&gt;LNFT&lt;/td&gt;&lt;td&gt;0&lt;/td&gt;&lt;td&gt;3&lt;/td&gt;&lt;td&gt;N&lt;/td&gt;&lt;td&gt; &lt;/td&gt;&lt;td&gt;&lt;/td&gt;&lt;/tr&gt;</v>
      </c>
    </row>
    <row r="1239" spans="1:1" x14ac:dyDescent="0.2">
      <c r="A1239" s="94" t="str">
        <v xml:space="preserve">  &lt;tr&gt;&lt;td&gt;56501-0800&lt;/td&gt;&lt;td&gt;Drilled shaft, 1500mm diameter&lt;/td&gt;&lt;td&gt;m&lt;/td&gt;&lt;td&gt;DRILLED SHAFT, 60-INCH DIAMETER&lt;/td&gt;&lt;td&gt;LNFT&lt;/td&gt;&lt;td&gt;0&lt;/td&gt;&lt;td&gt;3&lt;/td&gt;&lt;td&gt;N&lt;/td&gt;&lt;td&gt; &lt;/td&gt;&lt;td&gt;&lt;/td&gt;&lt;/tr&gt;</v>
      </c>
    </row>
    <row r="1240" spans="1:1" x14ac:dyDescent="0.2">
      <c r="A1240" s="94" t="str">
        <v xml:space="preserve">  &lt;tr&gt;&lt;td&gt;56501-0900&lt;/td&gt;&lt;td&gt;Drilled shaft, 1800mm diameter&lt;/td&gt;&lt;td&gt;m&lt;/td&gt;&lt;td&gt;DRILLED SHAFT, 72-INCH DIAMETER&lt;/td&gt;&lt;td&gt;LNFT&lt;/td&gt;&lt;td&gt;0&lt;/td&gt;&lt;td&gt;3&lt;/td&gt;&lt;td&gt;N&lt;/td&gt;&lt;td&gt; &lt;/td&gt;&lt;td&gt;&lt;/td&gt;&lt;/tr&gt;</v>
      </c>
    </row>
    <row r="1241" spans="1:1" x14ac:dyDescent="0.2">
      <c r="A1241" s="94" t="str">
        <v xml:space="preserve">  &lt;tr&gt;&lt;td&gt;56501-0950&lt;/td&gt;&lt;td&gt;Drilled shaft, 1950mm diameter&lt;/td&gt;&lt;td&gt;m&lt;/td&gt;&lt;td&gt;DRILLED SHAFT, 78-INCH DIAMETER&lt;/td&gt;&lt;td&gt;LNFT&lt;/td&gt;&lt;td&gt;0&lt;/td&gt;&lt;td&gt;3&lt;/td&gt;&lt;td&gt;N&lt;/td&gt;&lt;td&gt; &lt;/td&gt;&lt;td&gt;&lt;/td&gt;&lt;/tr&gt;</v>
      </c>
    </row>
    <row r="1242" spans="1:1" x14ac:dyDescent="0.2">
      <c r="A1242" s="94" t="str">
        <v xml:space="preserve">  &lt;tr&gt;&lt;td&gt;56501-1000&lt;/td&gt;&lt;td&gt;Drilled shaft, 2100mm diameter&lt;/td&gt;&lt;td&gt;m&lt;/td&gt;&lt;td&gt;DRILLED SHAFT, 84-INCH DIAMETER&lt;/td&gt;&lt;td&gt;LNFT&lt;/td&gt;&lt;td&gt;0&lt;/td&gt;&lt;td&gt;3&lt;/td&gt;&lt;td&gt;N&lt;/td&gt;&lt;td&gt; &lt;/td&gt;&lt;td&gt;&lt;/td&gt;&lt;/tr&gt;</v>
      </c>
    </row>
    <row r="1243" spans="1:1" x14ac:dyDescent="0.2">
      <c r="A1243" s="94" t="str">
        <v xml:space="preserve">  &lt;tr&gt;&lt;td&gt;56502-0000&lt;/td&gt;&lt;td&gt;Trial drilled shaft&lt;/td&gt;&lt;td&gt;m&lt;/td&gt;&lt;td&gt;TRIAL DRILLED SHAFT&lt;/td&gt;&lt;td&gt;LNFT&lt;/td&gt;&lt;td&gt;0&lt;/td&gt;&lt;td&gt;3&lt;/td&gt;&lt;td&gt;N&lt;/td&gt;&lt;td&gt; &lt;/td&gt;&lt;td&gt;&lt;/td&gt;&lt;/tr&gt;</v>
      </c>
    </row>
    <row r="1244" spans="1:1" x14ac:dyDescent="0.2">
      <c r="A1244" s="94" t="str">
        <v xml:space="preserve">  &lt;tr&gt;&lt;td&gt;56502-0100&lt;/td&gt;&lt;td&gt;Trial drilled shaft, 450mm diameter&lt;/td&gt;&lt;td&gt;m&lt;/td&gt;&lt;td&gt;TRIAL DRILLED SHAFT, 18-INCH DIAMETER&lt;/td&gt;&lt;td&gt;LNFT&lt;/td&gt;&lt;td&gt;0&lt;/td&gt;&lt;td&gt;3&lt;/td&gt;&lt;td&gt;N&lt;/td&gt;&lt;td&gt; &lt;/td&gt;&lt;td&gt;&lt;/td&gt;&lt;/tr&gt;</v>
      </c>
    </row>
    <row r="1245" spans="1:1" x14ac:dyDescent="0.2">
      <c r="A1245" s="94" t="str">
        <v xml:space="preserve">  &lt;tr&gt;&lt;td&gt;56502-0200&lt;/td&gt;&lt;td&gt;Trial drilled shaft, 600mm diameter&lt;/td&gt;&lt;td&gt;m&lt;/td&gt;&lt;td&gt;TRIAL DRILLED SHAFT, 24-INCH DIAMETER&lt;/td&gt;&lt;td&gt;LNFT&lt;/td&gt;&lt;td&gt;0&lt;/td&gt;&lt;td&gt;3&lt;/td&gt;&lt;td&gt;N&lt;/td&gt;&lt;td&gt; &lt;/td&gt;&lt;td&gt;&lt;/td&gt;&lt;/tr&gt;</v>
      </c>
    </row>
    <row r="1246" spans="1:1" x14ac:dyDescent="0.2">
      <c r="A1246" s="94" t="str">
        <v xml:space="preserve">  &lt;tr&gt;&lt;td&gt;56502-0300&lt;/td&gt;&lt;td&gt;Trial drilled shaft, 750mm diameter&lt;/td&gt;&lt;td&gt;m&lt;/td&gt;&lt;td&gt;TRIAL DRILLED SHAFT, 30-INCH DIAMETER&lt;/td&gt;&lt;td&gt;LNFT&lt;/td&gt;&lt;td&gt;0&lt;/td&gt;&lt;td&gt;3&lt;/td&gt;&lt;td&gt;N&lt;/td&gt;&lt;td&gt; &lt;/td&gt;&lt;td&gt;&lt;/td&gt;&lt;/tr&gt;</v>
      </c>
    </row>
    <row r="1247" spans="1:1" x14ac:dyDescent="0.2">
      <c r="A1247" s="94" t="str">
        <v xml:space="preserve">  &lt;tr&gt;&lt;td&gt;56502-0400&lt;/td&gt;&lt;td&gt;Trial drilled shaft, 900mm diameter&lt;/td&gt;&lt;td&gt;m&lt;/td&gt;&lt;td&gt;TRIAL DRILLED SHAFT, 36-INCH DIAMETER&lt;/td&gt;&lt;td&gt;LNFT&lt;/td&gt;&lt;td&gt;0&lt;/td&gt;&lt;td&gt;3&lt;/td&gt;&lt;td&gt;N&lt;/td&gt;&lt;td&gt; &lt;/td&gt;&lt;td&gt;&lt;/td&gt;&lt;/tr&gt;</v>
      </c>
    </row>
    <row r="1248" spans="1:1" x14ac:dyDescent="0.2">
      <c r="A1248" s="94" t="str">
        <v xml:space="preserve">  &lt;tr&gt;&lt;td&gt;56502-0500&lt;/td&gt;&lt;td&gt;Trial drilled shaft, 1050mm diameter&lt;/td&gt;&lt;td&gt;m&lt;/td&gt;&lt;td&gt;TRIAL DRILLED SHAFT, 42-INCH DIAMETER&lt;/td&gt;&lt;td&gt;LNFT&lt;/td&gt;&lt;td&gt;0&lt;/td&gt;&lt;td&gt;3&lt;/td&gt;&lt;td&gt;N&lt;/td&gt;&lt;td&gt; &lt;/td&gt;&lt;td&gt;&lt;/td&gt;&lt;/tr&gt;</v>
      </c>
    </row>
    <row r="1249" spans="1:1" x14ac:dyDescent="0.2">
      <c r="A1249" s="94" t="str">
        <v xml:space="preserve">  &lt;tr&gt;&lt;td&gt;56502-0600&lt;/td&gt;&lt;td&gt;Trial drilled shaft, 1200mm diameter&lt;/td&gt;&lt;td&gt;m&lt;/td&gt;&lt;td&gt;TRIAL DRILLED SHAFT, 48-INCH DIAMETER&lt;/td&gt;&lt;td&gt;LNFT&lt;/td&gt;&lt;td&gt;0&lt;/td&gt;&lt;td&gt;3&lt;/td&gt;&lt;td&gt;N&lt;/td&gt;&lt;td&gt; &lt;/td&gt;&lt;td&gt;&lt;/td&gt;&lt;/tr&gt;</v>
      </c>
    </row>
    <row r="1250" spans="1:1" x14ac:dyDescent="0.2">
      <c r="A1250" s="94" t="str">
        <v xml:space="preserve">  &lt;tr&gt;&lt;td&gt;56502-0700&lt;/td&gt;&lt;td&gt;Trial drilled shaft, 1350mm diameter&lt;/td&gt;&lt;td&gt;m&lt;/td&gt;&lt;td&gt;TRIAL DRILLED SHAFT, 54-INCH DIAMETER&lt;/td&gt;&lt;td&gt;LNFT&lt;/td&gt;&lt;td&gt;0&lt;/td&gt;&lt;td&gt;3&lt;/td&gt;&lt;td&gt;N&lt;/td&gt;&lt;td&gt; &lt;/td&gt;&lt;td&gt;&lt;/td&gt;&lt;/tr&gt;</v>
      </c>
    </row>
    <row r="1251" spans="1:1" x14ac:dyDescent="0.2">
      <c r="A1251" s="94" t="str">
        <v xml:space="preserve">  &lt;tr&gt;&lt;td&gt;56502-0800&lt;/td&gt;&lt;td&gt;Trial drilled shaft, 1500mm diameter&lt;/td&gt;&lt;td&gt;m&lt;/td&gt;&lt;td&gt;TRIAL DRILLED SHAFT, 60-INCH DIAMETER&lt;/td&gt;&lt;td&gt;LNFT&lt;/td&gt;&lt;td&gt;0&lt;/td&gt;&lt;td&gt;3&lt;/td&gt;&lt;td&gt;N&lt;/td&gt;&lt;td&gt; &lt;/td&gt;&lt;td&gt;&lt;/td&gt;&lt;/tr&gt;</v>
      </c>
    </row>
    <row r="1252" spans="1:1" x14ac:dyDescent="0.2">
      <c r="A1252" s="94" t="str">
        <v xml:space="preserve">  &lt;tr&gt;&lt;td&gt;56502-0900&lt;/td&gt;&lt;td&gt;Trial drilled shaft, 1800mm diameter&lt;/td&gt;&lt;td&gt;m&lt;/td&gt;&lt;td&gt;TRIAL DRILLED SHAFT, 72-INCH DIAMETER&lt;/td&gt;&lt;td&gt;LNFT&lt;/td&gt;&lt;td&gt;0&lt;/td&gt;&lt;td&gt;3&lt;/td&gt;&lt;td&gt;N&lt;/td&gt;&lt;td&gt; &lt;/td&gt;&lt;td&gt;&lt;/td&gt;&lt;/tr&gt;</v>
      </c>
    </row>
    <row r="1253" spans="1:1" x14ac:dyDescent="0.2">
      <c r="A1253" s="94" t="str">
        <v xml:space="preserve">  &lt;tr&gt;&lt;td&gt;56502-1000&lt;/td&gt;&lt;td&gt;Trial drilled shaft, 2100mm diameter&lt;/td&gt;&lt;td&gt;m&lt;/td&gt;&lt;td&gt;TRIAL DRILLED SHAFT, 84-INCH DIAMETER&lt;/td&gt;&lt;td&gt;LNFT&lt;/td&gt;&lt;td&gt;0&lt;/td&gt;&lt;td&gt;3&lt;/td&gt;&lt;td&gt;N&lt;/td&gt;&lt;td&gt; &lt;/td&gt;&lt;td&gt;&lt;/td&gt;&lt;/tr&gt;</v>
      </c>
    </row>
    <row r="1254" spans="1:1" x14ac:dyDescent="0.2">
      <c r="A1254" s="94" t="str">
        <v xml:space="preserve">  &lt;tr&gt;&lt;td&gt;56503-0000&lt;/td&gt;&lt;td&gt;Secant pile&lt;/td&gt;&lt;td&gt;m&lt;/td&gt;&lt;td&gt;SECANT PILE&lt;/td&gt;&lt;td&gt;LNFT&lt;/td&gt;&lt;td&gt;0&lt;/td&gt;&lt;td&gt;3&lt;/td&gt;&lt;td&gt;N&lt;/td&gt;&lt;td&gt; &lt;/td&gt;&lt;td&gt;&lt;/td&gt;&lt;/tr&gt;</v>
      </c>
    </row>
    <row r="1255" spans="1:1" x14ac:dyDescent="0.2">
      <c r="A1255" s="94" t="str">
        <v xml:space="preserve">  &lt;tr&gt;&lt;td&gt;56503-0100&lt;/td&gt;&lt;td&gt;Secant pile, 450mm diameter&lt;/td&gt;&lt;td&gt;m&lt;/td&gt;&lt;td&gt;SECANT PILE, 18-INCH DIAMETER&lt;/td&gt;&lt;td&gt;LNFT&lt;/td&gt;&lt;td&gt;0&lt;/td&gt;&lt;td&gt;3&lt;/td&gt;&lt;td&gt;N&lt;/td&gt;&lt;td&gt; &lt;/td&gt;&lt;td&gt;&lt;/td&gt;&lt;/tr&gt;</v>
      </c>
    </row>
    <row r="1256" spans="1:1" x14ac:dyDescent="0.2">
      <c r="A1256" s="94" t="str">
        <v xml:space="preserve">  &lt;tr&gt;&lt;td&gt;56503-0200&lt;/td&gt;&lt;td&gt;Secant pile, 600mm diameter&lt;/td&gt;&lt;td&gt;m&lt;/td&gt;&lt;td&gt;SECANT PILE, 24-INCH DIAMETER&lt;/td&gt;&lt;td&gt;LNFT&lt;/td&gt;&lt;td&gt;0&lt;/td&gt;&lt;td&gt;3&lt;/td&gt;&lt;td&gt;N&lt;/td&gt;&lt;td&gt; &lt;/td&gt;&lt;td&gt;&lt;/td&gt;&lt;/tr&gt;</v>
      </c>
    </row>
    <row r="1257" spans="1:1" x14ac:dyDescent="0.2">
      <c r="A1257" s="94" t="str">
        <v xml:space="preserve">  &lt;tr&gt;&lt;td&gt;56503-0300&lt;/td&gt;&lt;td&gt;Secant pile, 750mm diameter&lt;/td&gt;&lt;td&gt;m&lt;/td&gt;&lt;td&gt;SECANT PILE, 30-INCH DIAMETER&lt;/td&gt;&lt;td&gt;LNFT&lt;/td&gt;&lt;td&gt;0&lt;/td&gt;&lt;td&gt;3&lt;/td&gt;&lt;td&gt;N&lt;/td&gt;&lt;td&gt; &lt;/td&gt;&lt;td&gt;&lt;/td&gt;&lt;/tr&gt;</v>
      </c>
    </row>
    <row r="1258" spans="1:1" x14ac:dyDescent="0.2">
      <c r="A1258" s="94" t="str">
        <v xml:space="preserve">  &lt;tr&gt;&lt;td&gt;56503-0400&lt;/td&gt;&lt;td&gt;Secant pile, 900mm diameter&lt;/td&gt;&lt;td&gt;m&lt;/td&gt;&lt;td&gt;SECANT PILE, 36-INCH DIAMETER&lt;/td&gt;&lt;td&gt;LNFT&lt;/td&gt;&lt;td&gt;0&lt;/td&gt;&lt;td&gt;3&lt;/td&gt;&lt;td&gt;N&lt;/td&gt;&lt;td&gt; &lt;/td&gt;&lt;td&gt;&lt;/td&gt;&lt;/tr&gt;</v>
      </c>
    </row>
    <row r="1259" spans="1:1" x14ac:dyDescent="0.2">
      <c r="A1259" s="94" t="str">
        <v xml:space="preserve">  &lt;tr&gt;&lt;td&gt;56503-0500&lt;/td&gt;&lt;td&gt;Secant pile, 1050mm diameter&lt;/td&gt;&lt;td&gt;m&lt;/td&gt;&lt;td&gt;SECANT PILE, 42-INCH DIAMETER&lt;/td&gt;&lt;td&gt;LNFT&lt;/td&gt;&lt;td&gt;0&lt;/td&gt;&lt;td&gt;3&lt;/td&gt;&lt;td&gt;N&lt;/td&gt;&lt;td&gt; &lt;/td&gt;&lt;td&gt;&lt;/td&gt;&lt;/tr&gt;</v>
      </c>
    </row>
    <row r="1260" spans="1:1" x14ac:dyDescent="0.2">
      <c r="A1260" s="94" t="str">
        <v xml:space="preserve">  &lt;tr&gt;&lt;td&gt;56503-0600&lt;/td&gt;&lt;td&gt;Secant pile, 1200mm diameter&lt;/td&gt;&lt;td&gt;m&lt;/td&gt;&lt;td&gt;SECANT PILE, 48-INCH DIAMETER&lt;/td&gt;&lt;td&gt;LNFT&lt;/td&gt;&lt;td&gt;0&lt;/td&gt;&lt;td&gt;3&lt;/td&gt;&lt;td&gt;N&lt;/td&gt;&lt;td&gt; &lt;/td&gt;&lt;td&gt;&lt;/td&gt;&lt;/tr&gt;</v>
      </c>
    </row>
    <row r="1261" spans="1:1" x14ac:dyDescent="0.2">
      <c r="A1261" s="94" t="str">
        <v xml:space="preserve">  &lt;tr&gt;&lt;td&gt;56505-0000&lt;/td&gt;&lt;td&gt;Crosshole sonic logging&lt;/td&gt;&lt;td&gt;Each&lt;/td&gt;&lt;td&gt;CROSSHOLE SONIC LOGGING&lt;/td&gt;&lt;td&gt;EACH&lt;/td&gt;&lt;td&gt;0&lt;/td&gt;&lt;td&gt;3&lt;/td&gt;&lt;td&gt;N&lt;/td&gt;&lt;td&gt; &lt;/td&gt;&lt;td&gt;&lt;/td&gt;&lt;/tr&gt;</v>
      </c>
    </row>
    <row r="1262" spans="1:1" x14ac:dyDescent="0.2">
      <c r="A1262" s="94" t="str">
        <v xml:space="preserve">  &lt;tr&gt;&lt;td&gt;56506-0000&lt;/td&gt;&lt;td&gt;Coring/pressure grouting&lt;/td&gt;&lt;td&gt;m&lt;/td&gt;&lt;td&gt;CORING/PRESSURE GROUTING&lt;/td&gt;&lt;td&gt;LNFT&lt;/td&gt;&lt;td&gt;0&lt;/td&gt;&lt;td&gt;3&lt;/td&gt;&lt;td&gt;N&lt;/td&gt;&lt;td&gt; &lt;/td&gt;&lt;td&gt;&lt;/td&gt;&lt;/tr&gt;</v>
      </c>
    </row>
    <row r="1263" spans="1:1" x14ac:dyDescent="0.2">
      <c r="A1263" s="94" t="str">
        <v xml:space="preserve">  &lt;tr&gt;&lt;td&gt;56507-0000&lt;/td&gt;&lt;td&gt;Temporary casing&lt;/td&gt;&lt;td&gt;m&lt;/td&gt;&lt;td&gt;TEMPORARY CASING&lt;/td&gt;&lt;td&gt;LNFT&lt;/td&gt;&lt;td&gt;0&lt;/td&gt;&lt;td&gt;3&lt;/td&gt;&lt;td&gt;N&lt;/td&gt;&lt;td&gt; &lt;/td&gt;&lt;td&gt;&lt;/td&gt;&lt;/tr&gt;</v>
      </c>
    </row>
    <row r="1264" spans="1:1" x14ac:dyDescent="0.2">
      <c r="A1264" s="94" t="str">
        <v xml:space="preserve">  &lt;tr&gt;&lt;td&gt;56601-0000&lt;/td&gt;&lt;td&gt;Shotcrete&lt;/td&gt;&lt;td&gt;m2&lt;/td&gt;&lt;td&gt;SHOTCRETE&lt;/td&gt;&lt;td&gt;SQYD&lt;/td&gt;&lt;td&gt;0&lt;/td&gt;&lt;td&gt;3&lt;/td&gt;&lt;td&gt;N&lt;/td&gt;&lt;td&gt; &lt;/td&gt;&lt;td&gt;&lt;/td&gt;&lt;/tr&gt;</v>
      </c>
    </row>
    <row r="1265" spans="1:1" x14ac:dyDescent="0.2">
      <c r="A1265" s="94" t="str">
        <v xml:space="preserve">  &lt;tr&gt;&lt;td&gt;56601-0100&lt;/td&gt;&lt;td&gt;Shotcrete, grading A&lt;/td&gt;&lt;td&gt;m2&lt;/td&gt;&lt;td&gt;SHOTCRETE, GRADING A&lt;/td&gt;&lt;td&gt;SQYD&lt;/td&gt;&lt;td&gt;0&lt;/td&gt;&lt;td&gt;3&lt;/td&gt;&lt;td&gt;N&lt;/td&gt;&lt;td&gt; &lt;/td&gt;&lt;td&gt;&lt;/td&gt;&lt;/tr&gt;</v>
      </c>
    </row>
    <row r="1266" spans="1:1" x14ac:dyDescent="0.2">
      <c r="A1266" s="94" t="str">
        <v xml:space="preserve">  &lt;tr&gt;&lt;td&gt;56601-0200&lt;/td&gt;&lt;td&gt;Shotcrete, grading B&lt;/td&gt;&lt;td&gt;m2&lt;/td&gt;&lt;td&gt;SHOTCRETE, GRADING B&lt;/td&gt;&lt;td&gt;SQYD&lt;/td&gt;&lt;td&gt;0&lt;/td&gt;&lt;td&gt;3&lt;/td&gt;&lt;td&gt;N&lt;/td&gt;&lt;td&gt; &lt;/td&gt;&lt;td&gt;&lt;/td&gt;&lt;/tr&gt;</v>
      </c>
    </row>
    <row r="1267" spans="1:1" x14ac:dyDescent="0.2">
      <c r="A1267" s="94" t="str">
        <v xml:space="preserve">  &lt;tr&gt;&lt;td&gt;56601-1000&lt;/td&gt;&lt;td&gt;Shotcrete, 50mm depth&lt;/td&gt;&lt;td&gt;m2&lt;/td&gt;&lt;td&gt;SHOTCRETE, 2-INCH DEPTH&lt;/td&gt;&lt;td&gt;SQYD&lt;/td&gt;&lt;td&gt;0&lt;/td&gt;&lt;td&gt;3&lt;/td&gt;&lt;td&gt;N&lt;/td&gt;&lt;td&gt; &lt;/td&gt;&lt;td&gt;&lt;/td&gt;&lt;/tr&gt;</v>
      </c>
    </row>
    <row r="1268" spans="1:1" x14ac:dyDescent="0.2">
      <c r="A1268" s="94" t="str">
        <v xml:space="preserve">  &lt;tr&gt;&lt;td&gt;56601-1100&lt;/td&gt;&lt;td&gt;Shotcrete, grading A, 50mm depth&lt;/td&gt;&lt;td&gt;m2&lt;/td&gt;&lt;td&gt;SHOTCRETE, GRADING A, 2-INCH DEPTH&lt;/td&gt;&lt;td&gt;SQYD&lt;/td&gt;&lt;td&gt;0&lt;/td&gt;&lt;td&gt;3&lt;/td&gt;&lt;td&gt;N&lt;/td&gt;&lt;td&gt; &lt;/td&gt;&lt;td&gt;&lt;/td&gt;&lt;/tr&gt;</v>
      </c>
    </row>
    <row r="1269" spans="1:1" x14ac:dyDescent="0.2">
      <c r="A1269" s="94" t="str">
        <v xml:space="preserve">  &lt;tr&gt;&lt;td&gt;56601-1200&lt;/td&gt;&lt;td&gt;Shotcrete, grading B, 50mm depth&lt;/td&gt;&lt;td&gt;m2&lt;/td&gt;&lt;td&gt;SHOTCRETE, GRADING B, 2-INCH DEPTH&lt;/td&gt;&lt;td&gt;SQYD&lt;/td&gt;&lt;td&gt;0&lt;/td&gt;&lt;td&gt;3&lt;/td&gt;&lt;td&gt;N&lt;/td&gt;&lt;td&gt; &lt;/td&gt;&lt;td&gt;&lt;/td&gt;&lt;/tr&gt;</v>
      </c>
    </row>
    <row r="1270" spans="1:1" x14ac:dyDescent="0.2">
      <c r="A1270" s="94" t="str">
        <v xml:space="preserve">  &lt;tr&gt;&lt;td&gt;56601-2000&lt;/td&gt;&lt;td&gt;Shotcrete, 100mm depth&lt;/td&gt;&lt;td&gt;m2&lt;/td&gt;&lt;td&gt;SHOTCRETE, 4-INCH DEPTH&lt;/td&gt;&lt;td&gt;SQYD&lt;/td&gt;&lt;td&gt;0&lt;/td&gt;&lt;td&gt;3&lt;/td&gt;&lt;td&gt;N&lt;/td&gt;&lt;td&gt; &lt;/td&gt;&lt;td&gt;&lt;/td&gt;&lt;/tr&gt;</v>
      </c>
    </row>
    <row r="1271" spans="1:1" x14ac:dyDescent="0.2">
      <c r="A1271" s="94" t="str">
        <v xml:space="preserve">  &lt;tr&gt;&lt;td&gt;56601-2100&lt;/td&gt;&lt;td&gt;Shotcrete, grading A, 100mm depth&lt;/td&gt;&lt;td&gt;m2&lt;/td&gt;&lt;td&gt;SHOTCRETE, GRADING A, 4-INCH DEPTH&lt;/td&gt;&lt;td&gt;SQYD&lt;/td&gt;&lt;td&gt;0&lt;/td&gt;&lt;td&gt;3&lt;/td&gt;&lt;td&gt;N&lt;/td&gt;&lt;td&gt; &lt;/td&gt;&lt;td&gt;&lt;/td&gt;&lt;/tr&gt;</v>
      </c>
    </row>
    <row r="1272" spans="1:1" x14ac:dyDescent="0.2">
      <c r="A1272" s="94" t="str">
        <v xml:space="preserve">  &lt;tr&gt;&lt;td&gt;56601-2200&lt;/td&gt;&lt;td&gt;Shotcrete, grading B, 100mm depth&lt;/td&gt;&lt;td&gt;m2&lt;/td&gt;&lt;td&gt;SHOTCRETE, GRADING B, 4-INCH DEPTH&lt;/td&gt;&lt;td&gt;SQYD&lt;/td&gt;&lt;td&gt;0&lt;/td&gt;&lt;td&gt;3&lt;/td&gt;&lt;td&gt;N&lt;/td&gt;&lt;td&gt; &lt;/td&gt;&lt;td&gt;&lt;/td&gt;&lt;/tr&gt;</v>
      </c>
    </row>
    <row r="1273" spans="1:1" x14ac:dyDescent="0.2">
      <c r="A1273" s="94" t="str">
        <v xml:space="preserve">  &lt;tr&gt;&lt;td&gt;56601-3000&lt;/td&gt;&lt;td&gt;Shotcrete, 150mm depth&lt;/td&gt;&lt;td&gt;m2&lt;/td&gt;&lt;td&gt;SHOTCRETE, 6-INCH DEPTH&lt;/td&gt;&lt;td&gt;SQYD&lt;/td&gt;&lt;td&gt;0&lt;/td&gt;&lt;td&gt;3&lt;/td&gt;&lt;td&gt;N&lt;/td&gt;&lt;td&gt; &lt;/td&gt;&lt;td&gt;&lt;/td&gt;&lt;/tr&gt;</v>
      </c>
    </row>
    <row r="1274" spans="1:1" x14ac:dyDescent="0.2">
      <c r="A1274" s="94" t="str">
        <v xml:space="preserve">  &lt;tr&gt;&lt;td&gt;56601-3100&lt;/td&gt;&lt;td&gt;Shotcrete, grading A, 150mm depth&lt;/td&gt;&lt;td&gt;m2&lt;/td&gt;&lt;td&gt;SHOTCRETE, GRADING A, 6-INCH DEPTH&lt;/td&gt;&lt;td&gt;SQYD&lt;/td&gt;&lt;td&gt;0&lt;/td&gt;&lt;td&gt;3&lt;/td&gt;&lt;td&gt;N&lt;/td&gt;&lt;td&gt; &lt;/td&gt;&lt;td&gt;&lt;/td&gt;&lt;/tr&gt;</v>
      </c>
    </row>
    <row r="1275" spans="1:1" x14ac:dyDescent="0.2">
      <c r="A1275" s="94" t="str">
        <v xml:space="preserve">  &lt;tr&gt;&lt;td&gt;56601-3200&lt;/td&gt;&lt;td&gt;Shotcrete, grading B, 150mm depth&lt;/td&gt;&lt;td&gt;m2&lt;/td&gt;&lt;td&gt;SHOTCRETE, GRADING B, 6-INCH DEPTH&lt;/td&gt;&lt;td&gt;SQYD&lt;/td&gt;&lt;td&gt;0&lt;/td&gt;&lt;td&gt;3&lt;/td&gt;&lt;td&gt;N&lt;/td&gt;&lt;td&gt; &lt;/td&gt;&lt;td&gt;&lt;/td&gt;&lt;/tr&gt;</v>
      </c>
    </row>
    <row r="1276" spans="1:1" x14ac:dyDescent="0.2">
      <c r="A1276" s="94" t="str">
        <v xml:space="preserve">  &lt;tr&gt;&lt;td&gt;56602-0000&lt;/td&gt;&lt;td&gt;Shotcrete&lt;/td&gt;&lt;td&gt;m3&lt;/td&gt;&lt;td&gt;SHOTCRETE&lt;/td&gt;&lt;td&gt;CUYD&lt;/td&gt;&lt;td&gt;0&lt;/td&gt;&lt;td&gt;3&lt;/td&gt;&lt;td&gt;N&lt;/td&gt;&lt;td&gt; &lt;/td&gt;&lt;td&gt;&lt;/td&gt;&lt;/tr&gt;</v>
      </c>
    </row>
    <row r="1277" spans="1:1" x14ac:dyDescent="0.2">
      <c r="A1277" s="94" t="str">
        <v xml:space="preserve">  &lt;tr&gt;&lt;td&gt;56602-0100&lt;/td&gt;&lt;td&gt;Shotcrete, grading A&lt;/td&gt;&lt;td&gt;m3&lt;/td&gt;&lt;td&gt;SHOTCRETE, GRADING A&lt;/td&gt;&lt;td&gt;CUYD&lt;/td&gt;&lt;td&gt;0&lt;/td&gt;&lt;td&gt;3&lt;/td&gt;&lt;td&gt;N&lt;/td&gt;&lt;td&gt; &lt;/td&gt;&lt;td&gt;&lt;/td&gt;&lt;/tr&gt;</v>
      </c>
    </row>
    <row r="1278" spans="1:1" x14ac:dyDescent="0.2">
      <c r="A1278" s="94" t="str">
        <v xml:space="preserve">  &lt;tr&gt;&lt;td&gt;56602-0200&lt;/td&gt;&lt;td&gt;Shotcrete, grading B&lt;/td&gt;&lt;td&gt;m3&lt;/td&gt;&lt;td&gt;SHOTCRETE, GRADING B&lt;/td&gt;&lt;td&gt;CUYD&lt;/td&gt;&lt;td&gt;0&lt;/td&gt;&lt;td&gt;3&lt;/td&gt;&lt;td&gt;N&lt;/td&gt;&lt;td&gt; &lt;/td&gt;&lt;td&gt;&lt;/td&gt;&lt;/tr&gt;</v>
      </c>
    </row>
    <row r="1279" spans="1:1" x14ac:dyDescent="0.2">
      <c r="A1279" s="94" t="str">
        <v xml:space="preserve">  &lt;tr&gt;&lt;td&gt;56603-0000&lt;/td&gt;&lt;td&gt;Reinforced shotcrete&lt;/td&gt;&lt;td&gt;m2&lt;/td&gt;&lt;td&gt;REINFORCED SHOTCRETE&lt;/td&gt;&lt;td&gt;SQYD&lt;/td&gt;&lt;td&gt;0&lt;/td&gt;&lt;td&gt;3&lt;/td&gt;&lt;td&gt;N&lt;/td&gt;&lt;td&gt; &lt;/td&gt;&lt;td&gt;&lt;/td&gt;&lt;/tr&gt;</v>
      </c>
    </row>
    <row r="1280" spans="1:1" x14ac:dyDescent="0.2">
      <c r="A1280" s="94" t="str">
        <v xml:space="preserve">  &lt;tr&gt;&lt;td&gt;56603-0100&lt;/td&gt;&lt;td&gt;Reinforced shotcrete, grading A&lt;/td&gt;&lt;td&gt;m2&lt;/td&gt;&lt;td&gt;REINFORCED SHOTCRETE, GRADING A&lt;/td&gt;&lt;td&gt;SQYD&lt;/td&gt;&lt;td&gt;0&lt;/td&gt;&lt;td&gt;3&lt;/td&gt;&lt;td&gt;N&lt;/td&gt;&lt;td&gt; &lt;/td&gt;&lt;td&gt;&lt;/td&gt;&lt;/tr&gt;</v>
      </c>
    </row>
    <row r="1281" spans="1:1" x14ac:dyDescent="0.2">
      <c r="A1281" s="94" t="str">
        <v xml:space="preserve">  &lt;tr&gt;&lt;td&gt;56603-0200&lt;/td&gt;&lt;td&gt;Reinforced shotcrete, grading B&lt;/td&gt;&lt;td&gt;m2&lt;/td&gt;&lt;td&gt;REINFORCED SHOTCRETE, GRADING B&lt;/td&gt;&lt;td&gt;SQYD&lt;/td&gt;&lt;td&gt;0&lt;/td&gt;&lt;td&gt;3&lt;/td&gt;&lt;td&gt;N&lt;/td&gt;&lt;td&gt; &lt;/td&gt;&lt;td&gt;&lt;/td&gt;&lt;/tr&gt;</v>
      </c>
    </row>
    <row r="1282" spans="1:1" x14ac:dyDescent="0.2">
      <c r="A1282" s="94" t="str">
        <v xml:space="preserve">  &lt;tr&gt;&lt;td&gt;56603-1000&lt;/td&gt;&lt;td&gt;Reinforced shotcrete, 50mm depth&lt;/td&gt;&lt;td&gt;m2&lt;/td&gt;&lt;td&gt;REINFORCED SHOTCRETE, 2-INCH DEPTH&lt;/td&gt;&lt;td&gt;SQYD&lt;/td&gt;&lt;td&gt;0&lt;/td&gt;&lt;td&gt;3&lt;/td&gt;&lt;td&gt;N&lt;/td&gt;&lt;td&gt; &lt;/td&gt;&lt;td&gt;&lt;/td&gt;&lt;/tr&gt;</v>
      </c>
    </row>
    <row r="1283" spans="1:1" x14ac:dyDescent="0.2">
      <c r="A1283" s="94" t="str">
        <v xml:space="preserve">  &lt;tr&gt;&lt;td&gt;56603-1100&lt;/td&gt;&lt;td&gt;Reinforced shotcrete, grading A, 50mm depth&lt;/td&gt;&lt;td&gt;m2&lt;/td&gt;&lt;td&gt;REINFORCED SHOTCRETE, GRADING A, 2-INCH DEPTH&lt;/td&gt;&lt;td&gt;SQYD&lt;/td&gt;&lt;td&gt;0&lt;/td&gt;&lt;td&gt;3&lt;/td&gt;&lt;td&gt;N&lt;/td&gt;&lt;td&gt; &lt;/td&gt;&lt;td&gt;&lt;/td&gt;&lt;/tr&gt;</v>
      </c>
    </row>
    <row r="1284" spans="1:1" x14ac:dyDescent="0.2">
      <c r="A1284" s="94" t="str">
        <v xml:space="preserve">  &lt;tr&gt;&lt;td&gt;56603-1200&lt;/td&gt;&lt;td&gt;Reinforced shotcrete, grading B, 50mm depth&lt;/td&gt;&lt;td&gt;m2&lt;/td&gt;&lt;td&gt;REINFORCED SHOTCRETE, GRADING B, 2-INCH DEPTH&lt;/td&gt;&lt;td&gt;SQYD&lt;/td&gt;&lt;td&gt;0&lt;/td&gt;&lt;td&gt;3&lt;/td&gt;&lt;td&gt;N&lt;/td&gt;&lt;td&gt; &lt;/td&gt;&lt;td&gt;&lt;/td&gt;&lt;/tr&gt;</v>
      </c>
    </row>
    <row r="1285" spans="1:1" x14ac:dyDescent="0.2">
      <c r="A1285" s="94" t="str">
        <v xml:space="preserve">  &lt;tr&gt;&lt;td&gt;56603-2000&lt;/td&gt;&lt;td&gt;Reinforced shotcrete, 100mm depth&lt;/td&gt;&lt;td&gt;m2&lt;/td&gt;&lt;td&gt;REINFORCED SHOTCRETE, 4-INCH DEPTH&lt;/td&gt;&lt;td&gt;SQYD&lt;/td&gt;&lt;td&gt;0&lt;/td&gt;&lt;td&gt;3&lt;/td&gt;&lt;td&gt;N&lt;/td&gt;&lt;td&gt; &lt;/td&gt;&lt;td&gt;&lt;/td&gt;&lt;/tr&gt;</v>
      </c>
    </row>
    <row r="1286" spans="1:1" x14ac:dyDescent="0.2">
      <c r="A1286" s="94" t="str">
        <v xml:space="preserve">  &lt;tr&gt;&lt;td&gt;56603-2100&lt;/td&gt;&lt;td&gt;Reinforced shotcrete, grading A, 100mm depth&lt;/td&gt;&lt;td&gt;m2&lt;/td&gt;&lt;td&gt;REINFORCED SHOTCRETE, GRADING A, 4-INCH DEPTH&lt;/td&gt;&lt;td&gt;SQYD&lt;/td&gt;&lt;td&gt;0&lt;/td&gt;&lt;td&gt;3&lt;/td&gt;&lt;td&gt;N&lt;/td&gt;&lt;td&gt; &lt;/td&gt;&lt;td&gt;&lt;/td&gt;&lt;/tr&gt;</v>
      </c>
    </row>
    <row r="1287" spans="1:1" x14ac:dyDescent="0.2">
      <c r="A1287" s="94" t="str">
        <v xml:space="preserve">  &lt;tr&gt;&lt;td&gt;56603-2200&lt;/td&gt;&lt;td&gt;Reinforced shotcrete, grading B, 100mm depth&lt;/td&gt;&lt;td&gt;m2&lt;/td&gt;&lt;td&gt;REINFORCED SHOTCRETE, GRADING B, 4-INCH DEPTH&lt;/td&gt;&lt;td&gt;SQYD&lt;/td&gt;&lt;td&gt;0&lt;/td&gt;&lt;td&gt;3&lt;/td&gt;&lt;td&gt;N&lt;/td&gt;&lt;td&gt; &lt;/td&gt;&lt;td&gt;&lt;/td&gt;&lt;/tr&gt;</v>
      </c>
    </row>
    <row r="1288" spans="1:1" x14ac:dyDescent="0.2">
      <c r="A1288" s="94" t="str">
        <v xml:space="preserve">  &lt;tr&gt;&lt;td&gt;56603-3000&lt;/td&gt;&lt;td&gt;Reinforced shotcrete, 150mm depth&lt;/td&gt;&lt;td&gt;m2&lt;/td&gt;&lt;td&gt;REINFORCED SHOTCRETE, 6-INCH DEPTH&lt;/td&gt;&lt;td&gt;SQYD&lt;/td&gt;&lt;td&gt;0&lt;/td&gt;&lt;td&gt;3&lt;/td&gt;&lt;td&gt;N&lt;/td&gt;&lt;td&gt; &lt;/td&gt;&lt;td&gt;&lt;/td&gt;&lt;/tr&gt;</v>
      </c>
    </row>
    <row r="1289" spans="1:1" x14ac:dyDescent="0.2">
      <c r="A1289" s="94" t="str">
        <v xml:space="preserve">  &lt;tr&gt;&lt;td&gt;56603-3100&lt;/td&gt;&lt;td&gt;Reinforced shotcrete, grading A, 150mm depth&lt;/td&gt;&lt;td&gt;m2&lt;/td&gt;&lt;td&gt;REINFORCED SHOTCRETE, GRADING A, 6-INCH DEPTH&lt;/td&gt;&lt;td&gt;SQYD&lt;/td&gt;&lt;td&gt;0&lt;/td&gt;&lt;td&gt;3&lt;/td&gt;&lt;td&gt;N&lt;/td&gt;&lt;td&gt; &lt;/td&gt;&lt;td&gt;&lt;/td&gt;&lt;/tr&gt;</v>
      </c>
    </row>
    <row r="1290" spans="1:1" x14ac:dyDescent="0.2">
      <c r="A1290" s="94" t="str">
        <v xml:space="preserve">  &lt;tr&gt;&lt;td&gt;56603-3200&lt;/td&gt;&lt;td&gt;Reinforced shotcrete, grading B, 150mm depth&lt;/td&gt;&lt;td&gt;m2&lt;/td&gt;&lt;td&gt;REINFORCED SHOTCRETE, GRADING B, 6-INCH DEPTH&lt;/td&gt;&lt;td&gt;SQYD&lt;/td&gt;&lt;td&gt;0&lt;/td&gt;&lt;td&gt;3&lt;/td&gt;&lt;td&gt;N&lt;/td&gt;&lt;td&gt; &lt;/td&gt;&lt;td&gt;&lt;/td&gt;&lt;/tr&gt;</v>
      </c>
    </row>
    <row r="1291" spans="1:1" x14ac:dyDescent="0.2">
      <c r="A1291" s="94" t="str">
        <v xml:space="preserve">  &lt;tr&gt;&lt;td&gt;56603-4000&lt;/td&gt;&lt;td&gt;Reinforced shotcrete, 200mm depth&lt;/td&gt;&lt;td&gt;m2&lt;/td&gt;&lt;td&gt;REINFORCED SHOTCRETE, 8-INCH DEPTH&lt;/td&gt;&lt;td&gt;SQYD&lt;/td&gt;&lt;td&gt;0&lt;/td&gt;&lt;td&gt;3&lt;/td&gt;&lt;td&gt;N&lt;/td&gt;&lt;td&gt; &lt;/td&gt;&lt;td&gt;&lt;/td&gt;&lt;/tr&gt;</v>
      </c>
    </row>
    <row r="1292" spans="1:1" x14ac:dyDescent="0.2">
      <c r="A1292" s="94" t="str">
        <v xml:space="preserve">  &lt;tr&gt;&lt;td&gt;56603-4100&lt;/td&gt;&lt;td&gt;Reinforced shotcrete, grading A, 200mm depth&lt;/td&gt;&lt;td&gt;m2&lt;/td&gt;&lt;td&gt;REINFORCED SHOTCRETE, GRADING A, 8-INCH DEPTH&lt;/td&gt;&lt;td&gt;SQYD&lt;/td&gt;&lt;td&gt;0&lt;/td&gt;&lt;td&gt;3&lt;/td&gt;&lt;td&gt;N&lt;/td&gt;&lt;td&gt; &lt;/td&gt;&lt;td&gt;&lt;/td&gt;&lt;/tr&gt;</v>
      </c>
    </row>
    <row r="1293" spans="1:1" x14ac:dyDescent="0.2">
      <c r="A1293" s="94" t="str">
        <v xml:space="preserve">  &lt;tr&gt;&lt;td&gt;56603-4200&lt;/td&gt;&lt;td&gt;Reinforced shotcrete, grading B, 200mm depth&lt;/td&gt;&lt;td&gt;m2&lt;/td&gt;&lt;td&gt;REINFORCED SHOTCRETE, GRADING B, 8-INCH DEPTH&lt;/td&gt;&lt;td&gt;SQYD&lt;/td&gt;&lt;td&gt;0&lt;/td&gt;&lt;td&gt;3&lt;/td&gt;&lt;td&gt;N&lt;/td&gt;&lt;td&gt; &lt;/td&gt;&lt;td&gt;&lt;/td&gt;&lt;/tr&gt;</v>
      </c>
    </row>
    <row r="1294" spans="1:1" x14ac:dyDescent="0.2">
      <c r="A1294" s="94" t="str">
        <v xml:space="preserve">  &lt;tr&gt;&lt;td&gt;56603-5000&lt;/td&gt;&lt;td&gt;Reinforced shotcrete, 250mm depth&lt;/td&gt;&lt;td&gt;m2&lt;/td&gt;&lt;td&gt;REINFORCED SHOTCRETE, 10-INCH DEPTH&lt;/td&gt;&lt;td&gt;SQYD&lt;/td&gt;&lt;td&gt;0&lt;/td&gt;&lt;td&gt;3&lt;/td&gt;&lt;td&gt;N&lt;/td&gt;&lt;td&gt; &lt;/td&gt;&lt;td&gt;&lt;/td&gt;&lt;/tr&gt;</v>
      </c>
    </row>
    <row r="1295" spans="1:1" x14ac:dyDescent="0.2">
      <c r="A1295" s="94" t="str">
        <v xml:space="preserve">  &lt;tr&gt;&lt;td&gt;56603-5100&lt;/td&gt;&lt;td&gt;Reinforced shotcrete, grading A, 250mm depth&lt;/td&gt;&lt;td&gt;m2&lt;/td&gt;&lt;td&gt;REINFORCED SHOTCRETE, GRADING A, 10-INCH DEPTH&lt;/td&gt;&lt;td&gt;SQYD&lt;/td&gt;&lt;td&gt;0&lt;/td&gt;&lt;td&gt;3&lt;/td&gt;&lt;td&gt;N&lt;/td&gt;&lt;td&gt; &lt;/td&gt;&lt;td&gt;&lt;/td&gt;&lt;/tr&gt;</v>
      </c>
    </row>
    <row r="1296" spans="1:1" x14ac:dyDescent="0.2">
      <c r="A1296" s="94" t="str">
        <v xml:space="preserve">  &lt;tr&gt;&lt;td&gt;56603-5200&lt;/td&gt;&lt;td&gt;Reinforced shotcrete, grading B, 250mm depth&lt;/td&gt;&lt;td&gt;m2&lt;/td&gt;&lt;td&gt;REINFORCED SHOTCRETE, GRADING B, 10-INCH DEPTH&lt;/td&gt;&lt;td&gt;SQYD&lt;/td&gt;&lt;td&gt;0&lt;/td&gt;&lt;td&gt;3&lt;/td&gt;&lt;td&gt;N&lt;/td&gt;&lt;td&gt; &lt;/td&gt;&lt;td&gt;&lt;/td&gt;&lt;/tr&gt;</v>
      </c>
    </row>
    <row r="1297" spans="1:1" x14ac:dyDescent="0.2">
      <c r="A1297" s="94" t="str">
        <v xml:space="preserve">  &lt;tr&gt;&lt;td&gt;56603-6000&lt;/td&gt;&lt;td&gt;Reinforced shotcrete, 300mm depth&lt;/td&gt;&lt;td&gt;m2&lt;/td&gt;&lt;td&gt;REINFORCED SHOTCRETE, 12-INCH DEPTH&lt;/td&gt;&lt;td&gt;SQYD&lt;/td&gt;&lt;td&gt;0&lt;/td&gt;&lt;td&gt;3&lt;/td&gt;&lt;td&gt;N&lt;/td&gt;&lt;td&gt; &lt;/td&gt;&lt;td&gt;&lt;/td&gt;&lt;/tr&gt;</v>
      </c>
    </row>
    <row r="1298" spans="1:1" x14ac:dyDescent="0.2">
      <c r="A1298" s="94" t="str">
        <v xml:space="preserve">  &lt;tr&gt;&lt;td&gt;56603-6100&lt;/td&gt;&lt;td&gt;Reinforced shotcrete, grading A, 300mm depth&lt;/td&gt;&lt;td&gt;m2&lt;/td&gt;&lt;td&gt;REINFORCED SHOTCRETE, GRADING A, 12-INCH DEPTH&lt;/td&gt;&lt;td&gt;SQYD&lt;/td&gt;&lt;td&gt;0&lt;/td&gt;&lt;td&gt;3&lt;/td&gt;&lt;td&gt;N&lt;/td&gt;&lt;td&gt; &lt;/td&gt;&lt;td&gt;&lt;/td&gt;&lt;/tr&gt;</v>
      </c>
    </row>
    <row r="1299" spans="1:1" x14ac:dyDescent="0.2">
      <c r="A1299" s="94" t="str">
        <v xml:space="preserve">  &lt;tr&gt;&lt;td&gt;56603-6200&lt;/td&gt;&lt;td&gt;Reinforced shotcrete, grading B, 300mm depth&lt;/td&gt;&lt;td&gt;m2&lt;/td&gt;&lt;td&gt;REINFORCED SHOTCRETE, GRADING B, 12-INCH DEPTH&lt;/td&gt;&lt;td&gt;SQYD&lt;/td&gt;&lt;td&gt;0&lt;/td&gt;&lt;td&gt;3&lt;/td&gt;&lt;td&gt;N&lt;/td&gt;&lt;td&gt; &lt;/td&gt;&lt;td&gt;&lt;/td&gt;&lt;/tr&gt;</v>
      </c>
    </row>
    <row r="1300" spans="1:1" x14ac:dyDescent="0.2">
      <c r="A1300" s="94" t="str">
        <v xml:space="preserve">  &lt;tr&gt;&lt;td&gt;56604-0000&lt;/td&gt;&lt;td&gt;Reinforced shotcrete&lt;/td&gt;&lt;td&gt;m3&lt;/td&gt;&lt;td&gt;REINFORCED SHOTCRETE&lt;/td&gt;&lt;td&gt;CUYD&lt;/td&gt;&lt;td&gt;0&lt;/td&gt;&lt;td&gt;3&lt;/td&gt;&lt;td&gt;N&lt;/td&gt;&lt;td&gt; &lt;/td&gt;&lt;td&gt;&lt;/td&gt;&lt;/tr&gt;</v>
      </c>
    </row>
    <row r="1301" spans="1:1" x14ac:dyDescent="0.2">
      <c r="A1301" s="94" t="str">
        <v xml:space="preserve">  &lt;tr&gt;&lt;td&gt;56604-0100&lt;/td&gt;&lt;td&gt;Reinforced shotcrete, grading A&lt;/td&gt;&lt;td&gt;m3&lt;/td&gt;&lt;td&gt;REINFORCED SHOTCRETE, GRADING A&lt;/td&gt;&lt;td&gt;CUYD&lt;/td&gt;&lt;td&gt;0&lt;/td&gt;&lt;td&gt;3&lt;/td&gt;&lt;td&gt;N&lt;/td&gt;&lt;td&gt; &lt;/td&gt;&lt;td&gt;&lt;/td&gt;&lt;/tr&gt;</v>
      </c>
    </row>
    <row r="1302" spans="1:1" x14ac:dyDescent="0.2">
      <c r="A1302" s="94" t="str">
        <v xml:space="preserve">  &lt;tr&gt;&lt;td&gt;56604-0200&lt;/td&gt;&lt;td&gt;Reinforced shotcrete, grading B&lt;/td&gt;&lt;td&gt;m3&lt;/td&gt;&lt;td&gt;REINFORCED SHOTCRETE, GRADING B&lt;/td&gt;&lt;td&gt;CUYD&lt;/td&gt;&lt;td&gt;0&lt;/td&gt;&lt;td&gt;3&lt;/td&gt;&lt;td&gt;N&lt;/td&gt;&lt;td&gt; &lt;/td&gt;&lt;td&gt;&lt;/td&gt;&lt;/tr&gt;</v>
      </c>
    </row>
    <row r="1303" spans="1:1" x14ac:dyDescent="0.2">
      <c r="A1303" s="94" t="str">
        <v xml:space="preserve">  &lt;tr&gt;&lt;td&gt;56701-0000&lt;/td&gt;&lt;td&gt;Micropile&lt;/td&gt;&lt;td&gt;m&lt;/td&gt;&lt;td&gt;MICROPILE&lt;/td&gt;&lt;td&gt;LNFT&lt;/td&gt;&lt;td&gt;0&lt;/td&gt;&lt;td&gt;3&lt;/td&gt;&lt;td&gt;N&lt;/td&gt;&lt;td&gt; &lt;/td&gt;&lt;td&gt;&lt;/td&gt;&lt;/tr&gt;</v>
      </c>
    </row>
    <row r="1304" spans="1:1" x14ac:dyDescent="0.2">
      <c r="A1304" s="94" t="str">
        <v xml:space="preserve">  &lt;tr&gt;&lt;td&gt;56702-0000&lt;/td&gt;&lt;td&gt;Micropile&lt;/td&gt;&lt;td&gt;Each&lt;/td&gt;&lt;td&gt;MICROPILE&lt;/td&gt;&lt;td&gt;EACH&lt;/td&gt;&lt;td&gt;0&lt;/td&gt;&lt;td&gt;3&lt;/td&gt;&lt;td&gt;N&lt;/td&gt;&lt;td&gt; &lt;/td&gt;&lt;td&gt;&lt;/td&gt;&lt;/tr&gt;</v>
      </c>
    </row>
    <row r="1305" spans="1:1" x14ac:dyDescent="0.2">
      <c r="A1305" s="94" t="str">
        <v xml:space="preserve">  &lt;tr&gt;&lt;td&gt;56703-0000&lt;/td&gt;&lt;td&gt;Micropile, additional length&lt;/td&gt;&lt;td&gt;m&lt;/td&gt;&lt;td&gt;MICROPILE, ADDITIONAL LENGTH&lt;/td&gt;&lt;td&gt;LNFT&lt;/td&gt;&lt;td&gt;0&lt;/td&gt;&lt;td&gt;3&lt;/td&gt;&lt;td&gt;N&lt;/td&gt;&lt;td&gt; &lt;/td&gt;&lt;td&gt;&lt;/td&gt;&lt;/tr&gt;</v>
      </c>
    </row>
    <row r="1306" spans="1:1" x14ac:dyDescent="0.2">
      <c r="A1306" s="94" t="str">
        <v xml:space="preserve">  &lt;tr&gt;&lt;td&gt;56705-0000&lt;/td&gt;&lt;td&gt;Micropile load verification test&lt;/td&gt;&lt;td&gt;Each&lt;/td&gt;&lt;td&gt;MICROPILE LOAD VERIFICATION TEST&lt;/td&gt;&lt;td&gt;EACH&lt;/td&gt;&lt;td&gt;0&lt;/td&gt;&lt;td&gt;3&lt;/td&gt;&lt;td&gt;N&lt;/td&gt;&lt;td&gt; &lt;/td&gt;&lt;td&gt;&lt;/td&gt;&lt;/tr&gt;</v>
      </c>
    </row>
    <row r="1307" spans="1:1" x14ac:dyDescent="0.2">
      <c r="A1307" s="94" t="str">
        <v xml:space="preserve">  &lt;tr&gt;&lt;td&gt;56706-0000&lt;/td&gt;&lt;td&gt;Micropile proof load test&lt;/td&gt;&lt;td&gt;Each&lt;/td&gt;&lt;td&gt;MICROPILE PROOF LOAD TEST&lt;/td&gt;&lt;td&gt;EACH&lt;/td&gt;&lt;td&gt;0&lt;/td&gt;&lt;td&gt;3&lt;/td&gt;&lt;td&gt;N&lt;/td&gt;&lt;td&gt; &lt;/td&gt;&lt;td&gt;&lt;/td&gt;&lt;/tr&gt;</v>
      </c>
    </row>
    <row r="1308" spans="1:1" x14ac:dyDescent="0.2">
      <c r="A1308" s="94" t="str">
        <v xml:space="preserve">  &lt;tr&gt;&lt;td&gt;56801-0000&lt;/td&gt;&lt;td&gt;High performance concrete&lt;/td&gt;&lt;td&gt;m2&lt;/td&gt;&lt;td&gt;HIGH PERFORMANCE CONCRETE&lt;/td&gt;&lt;td&gt;SQYD&lt;/td&gt;&lt;td&gt;0&lt;/td&gt;&lt;td&gt;3&lt;/td&gt;&lt;td&gt;N&lt;/td&gt;&lt;td&gt; &lt;/td&gt;&lt;td&gt;&lt;/td&gt;&lt;/tr&gt;</v>
      </c>
    </row>
    <row r="1309" spans="1:1" x14ac:dyDescent="0.2">
      <c r="A1309" s="94" t="str">
        <v xml:space="preserve">  &lt;tr&gt;&lt;td&gt;56802-0000&lt;/td&gt;&lt;td&gt;High performance concrete&lt;/td&gt;&lt;td&gt;m3&lt;/td&gt;&lt;td&gt;HIGH PERFORMANCE CONCRETE&lt;/td&gt;&lt;td&gt;CUYD&lt;/td&gt;&lt;td&gt;0&lt;/td&gt;&lt;td&gt;3&lt;/td&gt;&lt;td&gt;N&lt;/td&gt;&lt;td&gt; &lt;/td&gt;&lt;td&gt;&lt;/td&gt;&lt;/tr&gt;</v>
      </c>
    </row>
    <row r="1310" spans="1:1" x14ac:dyDescent="0.2">
      <c r="A1310" s="94" t="str">
        <v xml:space="preserve">  &lt;tr&gt;&lt;td&gt;56803-0100&lt;/td&gt;&lt;td&gt;High performance concrete, for approach slab, type 1&lt;/td&gt;&lt;td&gt;m2&lt;/td&gt;&lt;td&gt;HIGH PERFORMANCE CONCRETE, FOR APPROACH SLAB, TYPE 1&lt;/td&gt;&lt;td&gt;SQYD&lt;/td&gt;&lt;td&gt;0&lt;/td&gt;&lt;td&gt;3&lt;/td&gt;&lt;td&gt;N&lt;/td&gt;&lt;td&gt; &lt;/td&gt;&lt;td&gt;&lt;/td&gt;&lt;/tr&gt;</v>
      </c>
    </row>
    <row r="1311" spans="1:1" x14ac:dyDescent="0.2">
      <c r="A1311" s="94" t="str">
        <v xml:space="preserve">  &lt;tr&gt;&lt;td&gt;56803-0200&lt;/td&gt;&lt;td&gt;High performance concrete, for approach slab, type 2&lt;/td&gt;&lt;td&gt;m2&lt;/td&gt;&lt;td&gt;HIGH PERFORMANCE CONCRETE, FOR APPROACH SLAB, TYPE 2&lt;/td&gt;&lt;td&gt;SQYD&lt;/td&gt;&lt;td&gt;0&lt;/td&gt;&lt;td&gt;3&lt;/td&gt;&lt;td&gt;N&lt;/td&gt;&lt;td&gt; &lt;/td&gt;&lt;td&gt;&lt;/td&gt;&lt;/tr&gt;</v>
      </c>
    </row>
    <row r="1312" spans="1:1" x14ac:dyDescent="0.2">
      <c r="A1312" s="94" t="str">
        <v xml:space="preserve">  &lt;tr&gt;&lt;td&gt;56804-0100&lt;/td&gt;&lt;td&gt;High performance concrete, for approach slab, type 1&lt;/td&gt;&lt;td&gt;m3&lt;/td&gt;&lt;td&gt;HIGH PERFORMANCE CONCRETE, FOR APPROACH SLAB, TYPE 1&lt;/td&gt;&lt;td&gt;CUYD&lt;/td&gt;&lt;td&gt;0&lt;/td&gt;&lt;td&gt;3&lt;/td&gt;&lt;td&gt;N&lt;/td&gt;&lt;td&gt; &lt;/td&gt;&lt;td&gt;&lt;/td&gt;&lt;/tr&gt;</v>
      </c>
    </row>
    <row r="1313" spans="1:1" x14ac:dyDescent="0.2">
      <c r="A1313" s="94" t="str">
        <v xml:space="preserve">  &lt;tr&gt;&lt;td&gt;56804-0200&lt;/td&gt;&lt;td&gt;High performance concrete, for approach slab, type 2&lt;/td&gt;&lt;td&gt;m3&lt;/td&gt;&lt;td&gt;HIGH PERFORMANCE CONCRETE, FOR APPROACH SLAB, TYPE 2&lt;/td&gt;&lt;td&gt;CUYD&lt;/td&gt;&lt;td&gt;0&lt;/td&gt;&lt;td&gt;3&lt;/td&gt;&lt;td&gt;N&lt;/td&gt;&lt;td&gt; &lt;/td&gt;&lt;td&gt;&lt;/td&gt;&lt;/tr&gt;</v>
      </c>
    </row>
    <row r="1314" spans="1:1" x14ac:dyDescent="0.2">
      <c r="A1314" s="94" t="str">
        <v xml:space="preserve">  &lt;tr&gt;&lt;td&gt;56901-0000&lt;/td&gt;&lt;td&gt;Concrete overlay&lt;/td&gt;&lt;td&gt;m2&lt;/td&gt;&lt;td&gt;CONCRETE OVERLAY&lt;/td&gt;&lt;td&gt;SQYD&lt;/td&gt;&lt;td&gt;0&lt;/td&gt;&lt;td&gt;3&lt;/td&gt;&lt;td&gt;N&lt;/td&gt;&lt;td&gt; &lt;/td&gt;&lt;td&gt;&lt;/td&gt;&lt;/tr&gt;</v>
      </c>
    </row>
    <row r="1315" spans="1:1" x14ac:dyDescent="0.2">
      <c r="A1315" s="94" t="str">
        <v xml:space="preserve">  &lt;tr&gt;&lt;td&gt;56901-1000&lt;/td&gt;&lt;td&gt;Concrete overlay, class LMC&lt;/td&gt;&lt;td&gt;m2&lt;/td&gt;&lt;td&gt;CONCRETE OVERLAY, CLASS LMC&lt;/td&gt;&lt;td&gt;SQYD&lt;/td&gt;&lt;td&gt;0&lt;/td&gt;&lt;td&gt;3&lt;/td&gt;&lt;td&gt;N&lt;/td&gt;&lt;td&gt; &lt;/td&gt;&lt;td&gt;&lt;/td&gt;&lt;/tr&gt;</v>
      </c>
    </row>
    <row r="1316" spans="1:1" x14ac:dyDescent="0.2">
      <c r="A1316" s="94" t="str">
        <v xml:space="preserve">  &lt;tr&gt;&lt;td&gt;56901-1500&lt;/td&gt;&lt;td&gt;Concrete overlay, class HPC(O)&lt;/td&gt;&lt;td&gt;m2&lt;/td&gt;&lt;td&gt;CONCRETE OVERLAY, CLASS HPC (O)&lt;/td&gt;&lt;td&gt;SQYD&lt;/td&gt;&lt;td&gt;0&lt;/td&gt;&lt;td&gt;3&lt;/td&gt;&lt;td&gt;N&lt;/td&gt;&lt;td&gt;7/17/2019&lt;/td&gt;&lt;td&gt;Changed number, was originally a duplicate number&lt;/td&gt;&lt;/tr&gt;</v>
      </c>
    </row>
    <row r="1317" spans="1:1" x14ac:dyDescent="0.2">
      <c r="A1317" s="94" t="str">
        <v xml:space="preserve">  &lt;tr&gt;&lt;td&gt;56901-2000&lt;/td&gt;&lt;td&gt;Concrete overlay, class very early strength latex modified concrete (VESLMC)&lt;/td&gt;&lt;td&gt;m2&lt;/td&gt;&lt;td&gt;CONCRETE OVERLAY, CLASS VERY EARLY STRENGTH LATEX MODIFIED CONCRETE  (VESLMC)&lt;/td&gt;&lt;td&gt;SQYD&lt;/td&gt;&lt;td&gt;0&lt;/td&gt;&lt;td&gt;3&lt;/td&gt;&lt;td&gt;N&lt;/td&gt;&lt;td&gt;7/18/2016&lt;/td&gt;&lt;td&gt;&lt;/td&gt;&lt;/tr&gt;</v>
      </c>
    </row>
    <row r="1318" spans="1:1" x14ac:dyDescent="0.2">
      <c r="A1318" s="94" t="str">
        <v xml:space="preserve">  &lt;tr&gt;&lt;td&gt;57401-0000&lt;/td&gt;&lt;td&gt;GRS-IBS, geosynthetic reinforcement&lt;/td&gt;&lt;td&gt;m2&lt;/td&gt;&lt;td&gt;GRS-IBS, GEOSYNTHETIC REINFORCEMENT&lt;/td&gt;&lt;td&gt;SQYD&lt;/td&gt;&lt;td&gt;0&lt;/td&gt;&lt;td&gt;3&lt;/td&gt;&lt;td&gt;N&lt;/td&gt;&lt;td&gt;6/10/2014&lt;/td&gt;&lt;td&gt;&lt;/td&gt;&lt;/tr&gt;</v>
      </c>
    </row>
    <row r="1319" spans="1:1" x14ac:dyDescent="0.2">
      <c r="A1319" s="94" t="str">
        <v xml:space="preserve">  &lt;tr&gt;&lt;td&gt;57402-0000&lt;/td&gt;&lt;td&gt;GRS-IBS, open-graded backfill&lt;/td&gt;&lt;td&gt;t&lt;/td&gt;&lt;td&gt;GRS-IBS, OPEN-GRADED BACKFILL&lt;/td&gt;&lt;td&gt;TON&lt;/td&gt;&lt;td&gt;0&lt;/td&gt;&lt;td&gt;3&lt;/td&gt;&lt;td&gt;N&lt;/td&gt;&lt;td&gt;6/10/2014&lt;/td&gt;&lt;td&gt;&lt;/td&gt;&lt;/tr&gt;</v>
      </c>
    </row>
    <row r="1320" spans="1:1" x14ac:dyDescent="0.2">
      <c r="A1320" s="94" t="str">
        <v xml:space="preserve">  &lt;tr&gt;&lt;td&gt;57403-0000&lt;/td&gt;&lt;td&gt;GRS-IBS, concrete masonry unit&lt;/td&gt;&lt;td&gt;m2&lt;/td&gt;&lt;td&gt;GRS-IBS, CONCRETE MASONRY UNIT&lt;/td&gt;&lt;td&gt;SQYD&lt;/td&gt;&lt;td&gt;0&lt;/td&gt;&lt;td&gt;3&lt;/td&gt;&lt;td&gt;N&lt;/td&gt;&lt;td&gt;6/10/2014&lt;/td&gt;&lt;td&gt;&lt;/td&gt;&lt;/tr&gt;</v>
      </c>
    </row>
    <row r="1321" spans="1:1" x14ac:dyDescent="0.2">
      <c r="A1321" s="94" t="str">
        <v xml:space="preserve">  &lt;tr&gt;&lt;td&gt;57403-1000&lt;/td&gt;&lt;td&gt;GRS-IBS, segmental retaining wall unit (SRWU)&lt;/td&gt;&lt;td&gt;m2&lt;/td&gt;&lt;td&gt;GRS-IBS, SEGMENTAL RETAINING WALL UNIT (SRWU)&lt;/td&gt;&lt;td&gt;SQYD&lt;/td&gt;&lt;td&gt;0&lt;/td&gt;&lt;td&gt;3&lt;/td&gt;&lt;td&gt;N&lt;/td&gt;&lt;td&gt;6/5/2017&lt;/td&gt;&lt;td&gt;&lt;/td&gt;&lt;/tr&gt;</v>
      </c>
    </row>
    <row r="1322" spans="1:1" x14ac:dyDescent="0.2">
      <c r="A1322" s="94" t="str">
        <v xml:space="preserve">  &lt;tr&gt;&lt;td&gt;57404-0000&lt;/td&gt;&lt;td&gt;Geosynthetic Reinforced Soil - Integrated Bridge System&lt;/td&gt;&lt;td&gt;m2&lt;/td&gt;&lt;td&gt;GEOSYNTHETIC REINFORCED SOIL - INTEGRATED BRIDGE SYSTEM&lt;/td&gt;&lt;td&gt;SQFT&lt;/td&gt;&lt;td&gt;0&lt;/td&gt;&lt;td&gt;3&lt;/td&gt;&lt;td&gt;N&lt;/td&gt;&lt;td&gt;6/13/2022&lt;/td&gt;&lt;td&gt;&lt;/td&gt;&lt;/tr&gt;</v>
      </c>
    </row>
    <row r="1323" spans="1:1" x14ac:dyDescent="0.2">
      <c r="A1323" s="94" t="str">
        <v xml:space="preserve">  &lt;tr&gt;&lt;td&gt;57501-0000&lt;/td&gt;&lt;td&gt;Minor bridge work&lt;/td&gt;&lt;td&gt;LPSM&lt;/td&gt;&lt;td&gt;MINOR BRIDGE WORK&lt;/td&gt;&lt;td&gt;LPSM&lt;/td&gt;&lt;td&gt;0&lt;/td&gt;&lt;td&gt;3&lt;/td&gt;&lt;td&gt;N&lt;/td&gt;&lt;td&gt; &lt;/td&gt;&lt;td&gt;&lt;/td&gt;&lt;/tr&gt;</v>
      </c>
    </row>
    <row r="1324" spans="1:1" x14ac:dyDescent="0.2">
      <c r="A1324" s="94" t="str">
        <v xml:space="preserve">  &lt;tr&gt;&lt;td&gt;57502-0000&lt;/td&gt;&lt;td&gt;Temporary bridge&lt;/td&gt;&lt;td&gt;LPSM&lt;/td&gt;&lt;td&gt;TEMPORARY BRIDGE&lt;/td&gt;&lt;td&gt;LPSM&lt;/td&gt;&lt;td&gt;0&lt;/td&gt;&lt;td&gt;3&lt;/td&gt;&lt;td&gt;N&lt;/td&gt;&lt;td&gt; &lt;/td&gt;&lt;td&gt;&lt;/td&gt;&lt;/tr&gt;</v>
      </c>
    </row>
    <row r="1325" spans="1:1" x14ac:dyDescent="0.2">
      <c r="A1325" s="94" t="str">
        <v xml:space="preserve">  &lt;tr&gt;&lt;td&gt;57520-0000&lt;/td&gt;&lt;td&gt;Temporary bridge rental&lt;/td&gt;&lt;td&gt;mo&lt;/td&gt;&lt;td&gt;TEMPORARY BRIDGE RENTAL&lt;/td&gt;&lt;td&gt;MO&lt;/td&gt;&lt;td&gt;0&lt;/td&gt;&lt;td&gt;3&lt;/td&gt;&lt;td&gt;N&lt;/td&gt;&lt;td&gt;5/26/2016&lt;/td&gt;&lt;td&gt;&lt;/td&gt;&lt;/tr&gt;</v>
      </c>
    </row>
    <row r="1326" spans="1:1" x14ac:dyDescent="0.2">
      <c r="A1326" s="94" t="str">
        <v xml:space="preserve">  &lt;tr&gt;&lt;td&gt;57601-0000&lt;/td&gt;&lt;td&gt;Pile encapsulation&lt;/td&gt;&lt;td&gt;m&lt;/td&gt;&lt;td&gt;PILE ENCAPSULATION&lt;/td&gt;&lt;td&gt;LNFT&lt;/td&gt;&lt;td&gt;0&lt;/td&gt;&lt;td&gt;3&lt;/td&gt;&lt;td&gt;N&lt;/td&gt;&lt;td&gt; &lt;/td&gt;&lt;td&gt;&lt;/td&gt;&lt;/tr&gt;</v>
      </c>
    </row>
    <row r="1327" spans="1:1" x14ac:dyDescent="0.2">
      <c r="A1327" s="94" t="str">
        <v xml:space="preserve">  &lt;tr&gt;&lt;td&gt;57601-1000&lt;/td&gt;&lt;td&gt;Pile encapsulation with cathodic protection&lt;/td&gt;&lt;td&gt;m&lt;/td&gt;&lt;td&gt;PILE ENCAPSULATION WITH CATHODIC PROTECTION&lt;/td&gt;&lt;td&gt;LNFT&lt;/td&gt;&lt;td&gt;0&lt;/td&gt;&lt;td&gt;3&lt;/td&gt;&lt;td&gt;N&lt;/td&gt;&lt;td&gt; &lt;/td&gt;&lt;td&gt;&lt;/td&gt;&lt;/tr&gt;</v>
      </c>
    </row>
    <row r="1328" spans="1:1" x14ac:dyDescent="0.2">
      <c r="A1328" s="94" t="str">
        <v xml:space="preserve">  &lt;tr&gt;&lt;td&gt;57701-0100&lt;/td&gt;&lt;td&gt;Polymer structure, pedestrian bridge&lt;/td&gt;&lt;td&gt;LPSM&lt;/td&gt;&lt;td&gt;POLYMER STRUCTURE, PEDESTRIAN BRIDGE&lt;/td&gt;&lt;td&gt;LPSM&lt;/td&gt;&lt;td&gt;0&lt;/td&gt;&lt;td&gt;3&lt;/td&gt;&lt;td&gt;N&lt;/td&gt;&lt;td&gt; &lt;/td&gt;&lt;td&gt;&lt;/td&gt;&lt;/tr&gt;</v>
      </c>
    </row>
    <row r="1329" spans="1:1" x14ac:dyDescent="0.2">
      <c r="A1329" s="94" t="str">
        <v xml:space="preserve">  &lt;tr&gt;&lt;td&gt;57705-0100&lt;/td&gt;&lt;td&gt;Fiber reinforced polymer (FRP), deck panel, 75 mm - 125mm thickness&lt;/td&gt;&lt;td&gt;m2&lt;/td&gt;&lt;td&gt;FIBER REINFORCED POLYMER (FRP), DECK PANEL, 3-INCHES - 5-INCHES THICKNESS&lt;/td&gt;&lt;td&gt;SQFT&lt;/td&gt;&lt;td&gt;0&lt;/td&gt;&lt;td&gt;3&lt;/td&gt;&lt;td&gt;N&lt;/td&gt;&lt;td&gt; &lt;/td&gt;&lt;td&gt;&lt;/td&gt;&lt;/tr&gt;</v>
      </c>
    </row>
    <row r="1330" spans="1:1" x14ac:dyDescent="0.2">
      <c r="A1330" s="94" t="str">
        <v xml:space="preserve">  &lt;tr&gt;&lt;td&gt;57705-0200&lt;/td&gt;&lt;td&gt;Fiber reinforced polymer (FRP), strengthening system&lt;/td&gt;&lt;td&gt;m2&lt;/td&gt;&lt;td&gt;FIBER REINFORCED POLYMER (FRP), STRENGTHENING SYSTEM&lt;/td&gt;&lt;td&gt;SQFT&lt;/td&gt;&lt;td&gt;0&lt;/td&gt;&lt;td&gt;3&lt;/td&gt;&lt;td&gt;N&lt;/td&gt;&lt;td&gt;7/18/2016&lt;/td&gt;&lt;td&gt;&lt;/td&gt;&lt;/tr&gt;</v>
      </c>
    </row>
    <row r="1331" spans="1:1" x14ac:dyDescent="0.2">
      <c r="A1331" s="94" t="str">
        <v xml:space="preserve">  &lt;tr&gt;&lt;td&gt;58001-0000&lt;/td&gt;&lt;td&gt;Alternate bridge&lt;/td&gt;&lt;td&gt;LPSM&lt;/td&gt;&lt;td&gt;ALTERNATE BRIDGE&lt;/td&gt;&lt;td&gt;LPSM&lt;/td&gt;&lt;td&gt;0&lt;/td&gt;&lt;td&gt;3&lt;/td&gt;&lt;td&gt;N&lt;/td&gt;&lt;td&gt; &lt;/td&gt;&lt;td&gt;&lt;/td&gt;&lt;/tr&gt;</v>
      </c>
    </row>
    <row r="1332" spans="1:1" x14ac:dyDescent="0.2">
      <c r="A1332" s="94" t="str">
        <v xml:space="preserve">  &lt;tr&gt;&lt;td&gt;58101-1000&lt;/td&gt;&lt;td&gt;Cables and anchor components, main cable system&lt;/td&gt;&lt;td&gt;LPSM&lt;/td&gt;&lt;td&gt;CABLES AND ANCHOR COMPONENTS, MAIN CABLE SYSTEM&lt;/td&gt;&lt;td&gt;LPSM&lt;/td&gt;&lt;td&gt;0&lt;/td&gt;&lt;td&gt;3&lt;/td&gt;&lt;td&gt;N&lt;/td&gt;&lt;td&gt; &lt;/td&gt;&lt;td&gt;&lt;/td&gt;&lt;/tr&gt;</v>
      </c>
    </row>
    <row r="1333" spans="1:1" x14ac:dyDescent="0.2">
      <c r="A1333" s="94" t="str">
        <v xml:space="preserve">  &lt;tr&gt;&lt;td&gt;58101-2000&lt;/td&gt;&lt;td&gt;Cables and anchor components, wind cable system&lt;/td&gt;&lt;td&gt;LPSM&lt;/td&gt;&lt;td&gt;CABLES AND ANCHOR COMPONENTS, WIND CABLE SYSTEM&lt;/td&gt;&lt;td&gt;LPSM&lt;/td&gt;&lt;td&gt;0&lt;/td&gt;&lt;td&gt;3&lt;/td&gt;&lt;td&gt;N&lt;/td&gt;&lt;td&gt; &lt;/td&gt;&lt;td&gt;&lt;/td&gt;&lt;/tr&gt;</v>
      </c>
    </row>
    <row r="1334" spans="1:1" x14ac:dyDescent="0.2">
      <c r="A1334" s="94" t="str">
        <v xml:space="preserve">  &lt;tr&gt;&lt;td&gt;58101-3000&lt;/td&gt;&lt;td&gt;Cables and anchor components, steel corrosion protection&lt;/td&gt;&lt;td&gt;LPSM&lt;/td&gt;&lt;td&gt;CABLES AND ANCHOR COMPONENTS, STEEL CORROSION PROTECTION&lt;/td&gt;&lt;td&gt;LPSM&lt;/td&gt;&lt;td&gt;0&lt;/td&gt;&lt;td&gt;3&lt;/td&gt;&lt;td&gt;N&lt;/td&gt;&lt;td&gt; &lt;/td&gt;&lt;td&gt;&lt;/td&gt;&lt;/tr&gt;</v>
      </c>
    </row>
    <row r="1335" spans="1:1" x14ac:dyDescent="0.2">
      <c r="A1335" s="94" t="str">
        <v xml:space="preserve">  &lt;tr&gt;&lt;td&gt;58201-0000&lt;/td&gt;&lt;td&gt;Helical pile, in place&lt;/td&gt;&lt;td&gt;m&lt;/td&gt;&lt;td&gt;HELICAL PILE, IN PLACE&lt;/td&gt;&lt;td&gt;LNFT&lt;/td&gt;&lt;td&gt;0&lt;/td&gt;&lt;td&gt;3&lt;/td&gt;&lt;td&gt;N&lt;/td&gt;&lt;td&gt; &lt;/td&gt;&lt;td&gt;&lt;/td&gt;&lt;/tr&gt;</v>
      </c>
    </row>
    <row r="1336" spans="1:1" x14ac:dyDescent="0.2">
      <c r="A1336" s="94" t="str">
        <v xml:space="preserve">  &lt;tr&gt;&lt;td&gt;58202-0000&lt;/td&gt;&lt;td&gt;Helical pile, in place&lt;/td&gt;&lt;td&gt;Each&lt;/td&gt;&lt;td&gt;HELICAL PILE, IN PLACE&lt;/td&gt;&lt;td&gt;EACH&lt;/td&gt;&lt;td&gt;0&lt;/td&gt;&lt;td&gt;3&lt;/td&gt;&lt;td&gt;N&lt;/td&gt;&lt;td&gt; &lt;/td&gt;&lt;td&gt;&lt;/td&gt;&lt;/tr&gt;</v>
      </c>
    </row>
    <row r="1337" spans="1:1" x14ac:dyDescent="0.2">
      <c r="A1337" s="94" t="str">
        <v xml:space="preserve">  &lt;tr&gt;&lt;td&gt;58301-0000&lt;/td&gt;&lt;td&gt;Carbon fiber reinforced polymer&lt;/td&gt;&lt;td&gt;m&lt;/td&gt;&lt;td&gt;CARBON FIBER REINFORCED POLYMER&lt;/td&gt;&lt;td&gt;LNFT&lt;/td&gt;&lt;td&gt;0&lt;/td&gt;&lt;td&gt;3&lt;/td&gt;&lt;td&gt;N&lt;/td&gt;&lt;td&gt;1/10/2015&lt;/td&gt;&lt;td&gt;&lt;/td&gt;&lt;/tr&gt;</v>
      </c>
    </row>
    <row r="1338" spans="1:1" x14ac:dyDescent="0.2">
      <c r="A1338" s="94" t="str">
        <v xml:space="preserve">  &lt;tr&gt;&lt;td&gt;58302-0000&lt;/td&gt;&lt;td&gt;Carbon fiber reinforced polymer test&lt;/td&gt;&lt;td&gt;Each&lt;/td&gt;&lt;td&gt;CARBON FIBER REINFORCED POLYMER TEST&lt;/td&gt;&lt;td&gt;EACH&lt;/td&gt;&lt;td&gt;0&lt;/td&gt;&lt;td&gt;3&lt;/td&gt;&lt;td&gt;N&lt;/td&gt;&lt;td&gt;1/10/2015&lt;/td&gt;&lt;td&gt;&lt;/td&gt;&lt;/tr&gt;</v>
      </c>
    </row>
    <row r="1339" spans="1:1" x14ac:dyDescent="0.2">
      <c r="A1339" s="94" t="str">
        <v xml:space="preserve">  &lt;tr&gt;&lt;td&gt;58401-0000&lt;/td&gt;&lt;td&gt;Glass fiber reinforced polymer (GFRP) reinforcing bars&lt;/td&gt;&lt;td&gt;kg&lt;/td&gt;&lt;td&gt;GLASS FIBER REINFORCED POLYMER (GFRP) REINFORCING BARS&lt;/td&gt;&lt;td&gt;LB&lt;/td&gt;&lt;td&gt;0&lt;/td&gt;&lt;td&gt;3&lt;/td&gt;&lt;td&gt;N&lt;/td&gt;&lt;td&gt;9/23/2016&lt;/td&gt;&lt;td&gt;&lt;/td&gt;&lt;/tr&gt;</v>
      </c>
    </row>
    <row r="1340" spans="1:1" x14ac:dyDescent="0.2">
      <c r="A1340" s="94" t="str">
        <v xml:space="preserve">  &lt;tr&gt;&lt;td&gt;58405-1000&lt;/td&gt;&lt;td&gt;Fiberglass reinforced plastic, grating&lt;/td&gt;&lt;td&gt;m2&lt;/td&gt;&lt;td&gt;FIBERGLASS REINFORCED PLASTIC, GRATING&lt;/td&gt;&lt;td&gt;SQFT&lt;/td&gt;&lt;td&gt;0&lt;/td&gt;&lt;td&gt;3&lt;/td&gt;&lt;td&gt;N&lt;/td&gt;&lt;td&gt;3/26/2018&lt;/td&gt;&lt;td&gt;&lt;/td&gt;&lt;/tr&gt;</v>
      </c>
    </row>
    <row r="1341" spans="1:1" x14ac:dyDescent="0.2">
      <c r="A1341" s="94" t="str">
        <v xml:space="preserve">  &lt;tr&gt;&lt;td&gt;58501-0000&lt;/td&gt;&lt;td&gt;Ultra high performance concrete&lt;/td&gt;&lt;td&gt;m3&lt;/td&gt;&lt;td&gt;ULTRA HIGH PERFORMANCE CONCRETE&lt;/td&gt;&lt;td&gt;CUYD&lt;/td&gt;&lt;td&gt;0&lt;/td&gt;&lt;td&gt;3&lt;/td&gt;&lt;td&gt;N&lt;/td&gt;&lt;td&gt;11/6/2017&lt;/td&gt;&lt;td&gt;&lt;/td&gt;&lt;/tr&gt;</v>
      </c>
    </row>
    <row r="1342" spans="1:1" x14ac:dyDescent="0.2">
      <c r="A1342" s="94" t="str">
        <v xml:space="preserve">  &lt;tr&gt;&lt;td&gt;58502-0000&lt;/td&gt;&lt;td&gt;Ultra high performance concrete&lt;/td&gt;&lt;td&gt;LPSM&lt;/td&gt;&lt;td&gt;ULTRA HIGH PERFORMANCE CONCRETE&lt;/td&gt;&lt;td&gt;LPSM&lt;/td&gt;&lt;td&gt;0&lt;/td&gt;&lt;td&gt;3&lt;/td&gt;&lt;td&gt;N&lt;/td&gt;&lt;td&gt;11/6/2017&lt;/td&gt;&lt;td&gt;&lt;/td&gt;&lt;/tr&gt;</v>
      </c>
    </row>
    <row r="1343" spans="1:1" x14ac:dyDescent="0.2">
      <c r="A1343" s="94" t="str">
        <v xml:space="preserve">  &lt;tr&gt;&lt;td&gt;58503-0000&lt;/td&gt;&lt;td&gt;Ultra high performance concrete&lt;/td&gt;&lt;td&gt;m&lt;/td&gt;&lt;td&gt;ULTRA HIGH PERFORMANCE CONCRETE&lt;/td&gt;&lt;td&gt;LNFT&lt;/td&gt;&lt;td&gt;0&lt;/td&gt;&lt;td&gt;3&lt;/td&gt;&lt;td&gt;N&lt;/td&gt;&lt;td&gt;5/3/2021&lt;/td&gt;&lt;td&gt;&lt;/td&gt;&lt;/tr&gt;</v>
      </c>
    </row>
    <row r="1344" spans="1:1" x14ac:dyDescent="0.2">
      <c r="A1344" s="94" t="str">
        <v xml:space="preserve">  &lt;tr&gt;&lt;td&gt;58601-0000&lt;/td&gt;&lt;td&gt;Precast segmental concrete&lt;/td&gt;&lt;td&gt;m3&lt;/td&gt;&lt;td&gt;PRECAST SEGMENTAL CONCRETE&lt;/td&gt;&lt;td&gt;CUYD&lt;/td&gt;&lt;td&gt;0&lt;/td&gt;&lt;td&gt;3&lt;/td&gt;&lt;td&gt;N&lt;/td&gt;&lt;td&gt;3/22/2021&lt;/td&gt;&lt;td&gt;&lt;/td&gt;&lt;/tr&gt;</v>
      </c>
    </row>
    <row r="1345" spans="1:1" x14ac:dyDescent="0.2">
      <c r="A1345" s="94" t="str">
        <v xml:space="preserve">  &lt;tr&gt;&lt;td&gt;58602-0000&lt;/td&gt;&lt;td&gt;Precast segmental concrete&lt;/td&gt;&lt;td&gt;LPSM&lt;/td&gt;&lt;td&gt;PRECAST SEGMENTAL CONCRETE&lt;/td&gt;&lt;td&gt;LPSM&lt;/td&gt;&lt;td&gt;0&lt;/td&gt;&lt;td&gt;3&lt;/td&gt;&lt;td&gt;N&lt;/td&gt;&lt;td&gt;3/22/2021&lt;/td&gt;&lt;td&gt;&lt;/td&gt;&lt;/tr&gt;</v>
      </c>
    </row>
    <row r="1346" spans="1:1" x14ac:dyDescent="0.2">
      <c r="A1346" s="94" t="str">
        <v xml:space="preserve">  &lt;tr&gt;&lt;td&gt;58701-0000&lt;/td&gt;&lt;td&gt;Post-tensioning system&lt;/td&gt;&lt;td&gt;LPSM&lt;/td&gt;&lt;td&gt;POST-TENSIONING SYSTEM&lt;/td&gt;&lt;td&gt;LPSM&lt;/td&gt;&lt;td&gt;0&lt;/td&gt;&lt;td&gt;3&lt;/td&gt;&lt;td&gt;N&lt;/td&gt;&lt;td&gt;3/22/2021&lt;/td&gt;&lt;td&gt;&lt;/td&gt;&lt;/tr&gt;</v>
      </c>
    </row>
    <row r="1347" spans="1:1" x14ac:dyDescent="0.2">
      <c r="A1347" s="94" t="str">
        <v xml:space="preserve">  &lt;tr&gt;&lt;td&gt;60101-0000&lt;/td&gt;&lt;td&gt;Concrete&lt;/td&gt;&lt;td&gt;m3&lt;/td&gt;&lt;td&gt;CONCRETE&lt;/td&gt;&lt;td&gt;CUYD&lt;/td&gt;&lt;td&gt;0&lt;/td&gt;&lt;td&gt;3&lt;/td&gt;&lt;td&gt;N&lt;/td&gt;&lt;td&gt; &lt;/td&gt;&lt;td&gt;&lt;/td&gt;&lt;/tr&gt;</v>
      </c>
    </row>
    <row r="1348" spans="1:1" x14ac:dyDescent="0.2">
      <c r="A1348" s="94" t="str">
        <v xml:space="preserve">  &lt;tr&gt;&lt;td&gt;60102-0000&lt;/td&gt;&lt;td&gt;Concrete&lt;/td&gt;&lt;td&gt;m2&lt;/td&gt;&lt;td&gt;CONCRETE&lt;/td&gt;&lt;td&gt;SQYD&lt;/td&gt;&lt;td&gt;0&lt;/td&gt;&lt;td&gt;3&lt;/td&gt;&lt;td&gt;N&lt;/td&gt;&lt;td&gt; &lt;/td&gt;&lt;td&gt;&lt;/td&gt;&lt;/tr&gt;</v>
      </c>
    </row>
    <row r="1349" spans="1:1" x14ac:dyDescent="0.2">
      <c r="A1349" s="94" t="str">
        <v xml:space="preserve">  &lt;tr&gt;&lt;td&gt;60103-0000&lt;/td&gt;&lt;td&gt;Concrete, headwall&lt;/td&gt;&lt;td&gt;Each&lt;/td&gt;&lt;td&gt;CONCRETE, HEADWALL&lt;/td&gt;&lt;td&gt;EACH&lt;/td&gt;&lt;td&gt;0&lt;/td&gt;&lt;td&gt;3&lt;/td&gt;&lt;td&gt;N&lt;/td&gt;&lt;td&gt; &lt;/td&gt;&lt;td&gt;&lt;/td&gt;&lt;/tr&gt;</v>
      </c>
    </row>
    <row r="1350" spans="1:1" x14ac:dyDescent="0.2">
      <c r="A1350" s="94" t="str">
        <v xml:space="preserve">  &lt;tr&gt;&lt;td&gt;60103-0020&lt;/td&gt;&lt;td&gt;Concrete, headwall for 150mm pipe culvert&lt;/td&gt;&lt;td&gt;Each&lt;/td&gt;&lt;td&gt;CONCRETE, HEADWALL FOR 6-INCH PIPE CULVERT&lt;/td&gt;&lt;td&gt;EACH&lt;/td&gt;&lt;td&gt;0&lt;/td&gt;&lt;td&gt;3&lt;/td&gt;&lt;td&gt;N&lt;/td&gt;&lt;td&gt; &lt;/td&gt;&lt;td&gt;&lt;/td&gt;&lt;/tr&gt;</v>
      </c>
    </row>
    <row r="1351" spans="1:1" x14ac:dyDescent="0.2">
      <c r="A1351" s="94" t="str">
        <v xml:space="preserve">  &lt;tr&gt;&lt;td&gt;60103-0040&lt;/td&gt;&lt;td&gt;Concrete, headwall for 200mm pipe culvert&lt;/td&gt;&lt;td&gt;Each&lt;/td&gt;&lt;td&gt;CONCRETE, HEADWALL FOR 8-INCH PIPE CULVERT&lt;/td&gt;&lt;td&gt;EACH&lt;/td&gt;&lt;td&gt;0&lt;/td&gt;&lt;td&gt;3&lt;/td&gt;&lt;td&gt;N&lt;/td&gt;&lt;td&gt; &lt;/td&gt;&lt;td&gt;&lt;/td&gt;&lt;/tr&gt;</v>
      </c>
    </row>
    <row r="1352" spans="1:1" x14ac:dyDescent="0.2">
      <c r="A1352" s="94" t="str">
        <v xml:space="preserve">  &lt;tr&gt;&lt;td&gt;60103-0060&lt;/td&gt;&lt;td&gt;Concrete, headwall for 300mm pipe culvert&lt;/td&gt;&lt;td&gt;Each&lt;/td&gt;&lt;td&gt;CONCRETE, HEADWALL FOR 12-INCH PIPE CULVERT&lt;/td&gt;&lt;td&gt;EACH&lt;/td&gt;&lt;td&gt;0&lt;/td&gt;&lt;td&gt;3&lt;/td&gt;&lt;td&gt;N&lt;/td&gt;&lt;td&gt; &lt;/td&gt;&lt;td&gt;&lt;/td&gt;&lt;/tr&gt;</v>
      </c>
    </row>
    <row r="1353" spans="1:1" x14ac:dyDescent="0.2">
      <c r="A1353" s="94" t="str">
        <v xml:space="preserve">  &lt;tr&gt;&lt;td&gt;60103-0080&lt;/td&gt;&lt;td&gt;Concrete, headwall for 375mm pipe culvert&lt;/td&gt;&lt;td&gt;Each&lt;/td&gt;&lt;td&gt;CONCRETE, HEADWALL FOR 15-INCH PIPE CULVERT&lt;/td&gt;&lt;td&gt;EACH&lt;/td&gt;&lt;td&gt;0&lt;/td&gt;&lt;td&gt;3&lt;/td&gt;&lt;td&gt;N&lt;/td&gt;&lt;td&gt; &lt;/td&gt;&lt;td&gt;&lt;/td&gt;&lt;/tr&gt;</v>
      </c>
    </row>
    <row r="1354" spans="1:1" x14ac:dyDescent="0.2">
      <c r="A1354" s="94" t="str">
        <v xml:space="preserve">  &lt;tr&gt;&lt;td&gt;60103-0100&lt;/td&gt;&lt;td&gt;Concrete, headwall for 450mm pipe culvert&lt;/td&gt;&lt;td&gt;Each&lt;/td&gt;&lt;td&gt;CONCRETE, HEADWALL FOR 18-INCH PIPE CULVERT&lt;/td&gt;&lt;td&gt;EACH&lt;/td&gt;&lt;td&gt;0&lt;/td&gt;&lt;td&gt;3&lt;/td&gt;&lt;td&gt;N&lt;/td&gt;&lt;td&gt; &lt;/td&gt;&lt;td&gt;&lt;/td&gt;&lt;/tr&gt;</v>
      </c>
    </row>
    <row r="1355" spans="1:1" x14ac:dyDescent="0.2">
      <c r="A1355" s="94" t="str">
        <v xml:space="preserve">  &lt;tr&gt;&lt;td&gt;60103-0120&lt;/td&gt;&lt;td&gt;Concrete, headwall for 525mm pipe culvert&lt;/td&gt;&lt;td&gt;Each&lt;/td&gt;&lt;td&gt;CONCRETE, HEADWALL FOR 21-INCH PIPE CULVERT&lt;/td&gt;&lt;td&gt;EACH&lt;/td&gt;&lt;td&gt;0&lt;/td&gt;&lt;td&gt;3&lt;/td&gt;&lt;td&gt;N&lt;/td&gt;&lt;td&gt; &lt;/td&gt;&lt;td&gt;&lt;/td&gt;&lt;/tr&gt;</v>
      </c>
    </row>
    <row r="1356" spans="1:1" x14ac:dyDescent="0.2">
      <c r="A1356" s="94" t="str">
        <v xml:space="preserve">  &lt;tr&gt;&lt;td&gt;60103-0140&lt;/td&gt;&lt;td&gt;Concrete, headwall for 600mm pipe culvert&lt;/td&gt;&lt;td&gt;Each&lt;/td&gt;&lt;td&gt;CONCRETE, HEADWALL FOR 24-INCH PIPE CULVERT&lt;/td&gt;&lt;td&gt;EACH&lt;/td&gt;&lt;td&gt;0&lt;/td&gt;&lt;td&gt;3&lt;/td&gt;&lt;td&gt;N&lt;/td&gt;&lt;td&gt; &lt;/td&gt;&lt;td&gt;&lt;/td&gt;&lt;/tr&gt;</v>
      </c>
    </row>
    <row r="1357" spans="1:1" x14ac:dyDescent="0.2">
      <c r="A1357" s="94" t="str">
        <v xml:space="preserve">  &lt;tr&gt;&lt;td&gt;60103-0160&lt;/td&gt;&lt;td&gt;Concrete, headwall for 750mm pipe culvert&lt;/td&gt;&lt;td&gt;Each&lt;/td&gt;&lt;td&gt;CONCRETE, HEADWALL FOR 30-INCH PIPE CULVERT&lt;/td&gt;&lt;td&gt;EACH&lt;/td&gt;&lt;td&gt;0&lt;/td&gt;&lt;td&gt;3&lt;/td&gt;&lt;td&gt;N&lt;/td&gt;&lt;td&gt; &lt;/td&gt;&lt;td&gt;&lt;/td&gt;&lt;/tr&gt;</v>
      </c>
    </row>
    <row r="1358" spans="1:1" x14ac:dyDescent="0.2">
      <c r="A1358" s="94" t="str">
        <v xml:space="preserve">  &lt;tr&gt;&lt;td&gt;60103-0180&lt;/td&gt;&lt;td&gt;Concrete, headwall for 900mm pipe culvert&lt;/td&gt;&lt;td&gt;Each&lt;/td&gt;&lt;td&gt;CONCRETE, HEADWALL FOR 36-INCH PIPE CULVERT&lt;/td&gt;&lt;td&gt;EACH&lt;/td&gt;&lt;td&gt;0&lt;/td&gt;&lt;td&gt;3&lt;/td&gt;&lt;td&gt;N&lt;/td&gt;&lt;td&gt; &lt;/td&gt;&lt;td&gt;&lt;/td&gt;&lt;/tr&gt;</v>
      </c>
    </row>
    <row r="1359" spans="1:1" x14ac:dyDescent="0.2">
      <c r="A1359" s="94" t="str">
        <v xml:space="preserve">  &lt;tr&gt;&lt;td&gt;60103-0200&lt;/td&gt;&lt;td&gt;Concrete, headwall for 1050mm pipe culvert&lt;/td&gt;&lt;td&gt;Each&lt;/td&gt;&lt;td&gt;CONCRETE, HEADWALL FOR 42-INCH PIPE CULVERT&lt;/td&gt;&lt;td&gt;EACH&lt;/td&gt;&lt;td&gt;0&lt;/td&gt;&lt;td&gt;3&lt;/td&gt;&lt;td&gt;N&lt;/td&gt;&lt;td&gt; &lt;/td&gt;&lt;td&gt;&lt;/td&gt;&lt;/tr&gt;</v>
      </c>
    </row>
    <row r="1360" spans="1:1" x14ac:dyDescent="0.2">
      <c r="A1360" s="94" t="str">
        <v xml:space="preserve">  &lt;tr&gt;&lt;td&gt;60103-0220&lt;/td&gt;&lt;td&gt;Concrete, headwall for 1200mm pipe culvert&lt;/td&gt;&lt;td&gt;Each&lt;/td&gt;&lt;td&gt;CONCRETE, HEADWALL FOR 48-INCH PIPE CULVERT&lt;/td&gt;&lt;td&gt;EACH&lt;/td&gt;&lt;td&gt;0&lt;/td&gt;&lt;td&gt;3&lt;/td&gt;&lt;td&gt;N&lt;/td&gt;&lt;td&gt; &lt;/td&gt;&lt;td&gt;&lt;/td&gt;&lt;/tr&gt;</v>
      </c>
    </row>
    <row r="1361" spans="1:1" x14ac:dyDescent="0.2">
      <c r="A1361" s="94" t="str">
        <v xml:space="preserve">  &lt;tr&gt;&lt;td&gt;60103-0240&lt;/td&gt;&lt;td&gt;Concrete, headwall for 1350mm pipe culvert&lt;/td&gt;&lt;td&gt;Each&lt;/td&gt;&lt;td&gt;CONCRETE, HEADWALL FOR 54-INCH PIPE CULVERT&lt;/td&gt;&lt;td&gt;EACH&lt;/td&gt;&lt;td&gt;0&lt;/td&gt;&lt;td&gt;3&lt;/td&gt;&lt;td&gt;N&lt;/td&gt;&lt;td&gt; &lt;/td&gt;&lt;td&gt;&lt;/td&gt;&lt;/tr&gt;</v>
      </c>
    </row>
    <row r="1362" spans="1:1" x14ac:dyDescent="0.2">
      <c r="A1362" s="94" t="str">
        <v xml:space="preserve">  &lt;tr&gt;&lt;td&gt;60103-0260&lt;/td&gt;&lt;td&gt;Concrete, headwall for 1500mm pipe culvert&lt;/td&gt;&lt;td&gt;Each&lt;/td&gt;&lt;td&gt;CONCRETE, HEADWALL FOR 60-INCH PIPE CULVERT&lt;/td&gt;&lt;td&gt;EACH&lt;/td&gt;&lt;td&gt;0&lt;/td&gt;&lt;td&gt;3&lt;/td&gt;&lt;td&gt;N&lt;/td&gt;&lt;td&gt; &lt;/td&gt;&lt;td&gt;&lt;/td&gt;&lt;/tr&gt;</v>
      </c>
    </row>
    <row r="1363" spans="1:1" x14ac:dyDescent="0.2">
      <c r="A1363" s="94" t="str">
        <v xml:space="preserve">  &lt;tr&gt;&lt;td&gt;60103-0280&lt;/td&gt;&lt;td&gt;Concrete, headwall for 1650mm pipe culvert&lt;/td&gt;&lt;td&gt;Each&lt;/td&gt;&lt;td&gt;CONCRETE, HEADWALL FOR 66-INCH PIPE CULVERT&lt;/td&gt;&lt;td&gt;EACH&lt;/td&gt;&lt;td&gt;0&lt;/td&gt;&lt;td&gt;3&lt;/td&gt;&lt;td&gt;N&lt;/td&gt;&lt;td&gt; &lt;/td&gt;&lt;td&gt;&lt;/td&gt;&lt;/tr&gt;</v>
      </c>
    </row>
    <row r="1364" spans="1:1" x14ac:dyDescent="0.2">
      <c r="A1364" s="94" t="str">
        <v xml:space="preserve">  &lt;tr&gt;&lt;td&gt;60103-0300&lt;/td&gt;&lt;td&gt;Concrete, headwall for 1800mm pipe culvert&lt;/td&gt;&lt;td&gt;Each&lt;/td&gt;&lt;td&gt;CONCRETE, HEADWALL FOR 72-INCH PIPE CULVERT&lt;/td&gt;&lt;td&gt;EACH&lt;/td&gt;&lt;td&gt;0&lt;/td&gt;&lt;td&gt;3&lt;/td&gt;&lt;td&gt;N&lt;/td&gt;&lt;td&gt; &lt;/td&gt;&lt;td&gt;&lt;/td&gt;&lt;/tr&gt;</v>
      </c>
    </row>
    <row r="1365" spans="1:1" x14ac:dyDescent="0.2">
      <c r="A1365" s="94" t="str">
        <v xml:space="preserve">  &lt;tr&gt;&lt;td&gt;60103-0320&lt;/td&gt;&lt;td&gt;Concrete, headwall for 1950mm pipe culvert&lt;/td&gt;&lt;td&gt;Each&lt;/td&gt;&lt;td&gt;CONCRETE, HEADWALL FOR 78-INCH PIPE CULVERT&lt;/td&gt;&lt;td&gt;EACH&lt;/td&gt;&lt;td&gt;0&lt;/td&gt;&lt;td&gt;3&lt;/td&gt;&lt;td&gt;N&lt;/td&gt;&lt;td&gt; &lt;/td&gt;&lt;td&gt;&lt;/td&gt;&lt;/tr&gt;</v>
      </c>
    </row>
    <row r="1366" spans="1:1" x14ac:dyDescent="0.2">
      <c r="A1366" s="94" t="str">
        <v xml:space="preserve">  &lt;tr&gt;&lt;td&gt;60103-0340&lt;/td&gt;&lt;td&gt;Concrete, headwall for 2100mm pipe culvert&lt;/td&gt;&lt;td&gt;Each&lt;/td&gt;&lt;td&gt;CONCRETE, HEADWALL FOR 84-INCH PIPE CULVERT&lt;/td&gt;&lt;td&gt;EACH&lt;/td&gt;&lt;td&gt;0&lt;/td&gt;&lt;td&gt;3&lt;/td&gt;&lt;td&gt;N&lt;/td&gt;&lt;td&gt; &lt;/td&gt;&lt;td&gt;&lt;/td&gt;&lt;/tr&gt;</v>
      </c>
    </row>
    <row r="1367" spans="1:1" x14ac:dyDescent="0.2">
      <c r="A1367" s="94" t="str">
        <v xml:space="preserve">  &lt;tr&gt;&lt;td&gt;60103-0360&lt;/td&gt;&lt;td&gt;Concrete, headwall for 2250mm pipe culvert&lt;/td&gt;&lt;td&gt;Each&lt;/td&gt;&lt;td&gt;CONCRETE, HEADWALL FOR 90-INCH PIPE CULVERT&lt;/td&gt;&lt;td&gt;EACH&lt;/td&gt;&lt;td&gt;0&lt;/td&gt;&lt;td&gt;3&lt;/td&gt;&lt;td&gt;N&lt;/td&gt;&lt;td&gt; &lt;/td&gt;&lt;td&gt;&lt;/td&gt;&lt;/tr&gt;</v>
      </c>
    </row>
    <row r="1368" spans="1:1" x14ac:dyDescent="0.2">
      <c r="A1368" s="94" t="str">
        <v xml:space="preserve">  &lt;tr&gt;&lt;td&gt;60103-0380&lt;/td&gt;&lt;td&gt;Concrete, headwall for 2400mm pipe culvert&lt;/td&gt;&lt;td&gt;Each&lt;/td&gt;&lt;td&gt;CONCRETE, HEADWALL FOR 96-INCH PIPE CULVERT&lt;/td&gt;&lt;td&gt;EACH&lt;/td&gt;&lt;td&gt;0&lt;/td&gt;&lt;td&gt;3&lt;/td&gt;&lt;td&gt;N&lt;/td&gt;&lt;td&gt; &lt;/td&gt;&lt;td&gt;&lt;/td&gt;&lt;/tr&gt;</v>
      </c>
    </row>
    <row r="1369" spans="1:1" x14ac:dyDescent="0.2">
      <c r="A1369" s="94" t="str">
        <v xml:space="preserve">  &lt;tr&gt;&lt;td&gt;60103-0400&lt;/td&gt;&lt;td&gt;Concrete, headwall for 2550mm pipe culvert&lt;/td&gt;&lt;td&gt;Each&lt;/td&gt;&lt;td&gt;CONCRETE, HEADWALL FOR 102-INCH PIPE CULVERT&lt;/td&gt;&lt;td&gt;EACH&lt;/td&gt;&lt;td&gt;0&lt;/td&gt;&lt;td&gt;3&lt;/td&gt;&lt;td&gt;N&lt;/td&gt;&lt;td&gt; &lt;/td&gt;&lt;td&gt;&lt;/td&gt;&lt;/tr&gt;</v>
      </c>
    </row>
    <row r="1370" spans="1:1" x14ac:dyDescent="0.2">
      <c r="A1370" s="94" t="str">
        <v xml:space="preserve">  &lt;tr&gt;&lt;td&gt;60103-0420&lt;/td&gt;&lt;td&gt;Concrete, headwall for 3000mm pipe culvert&lt;/td&gt;&lt;td&gt;Each&lt;/td&gt;&lt;td&gt;CONCRETE, HEADWALL FOR 120-INCH PIPE CULVERT&lt;/td&gt;&lt;td&gt;EACH&lt;/td&gt;&lt;td&gt;0&lt;/td&gt;&lt;td&gt;3&lt;/td&gt;&lt;td&gt;N&lt;/td&gt;&lt;td&gt; &lt;/td&gt;&lt;td&gt;&lt;/td&gt;&lt;/tr&gt;</v>
      </c>
    </row>
    <row r="1371" spans="1:1" x14ac:dyDescent="0.2">
      <c r="A1371" s="94" t="str">
        <v xml:space="preserve">  &lt;tr&gt;&lt;td&gt;60103-0440&lt;/td&gt;&lt;td&gt;Concrete, headwall for 3600mm pipe culvert&lt;/td&gt;&lt;td&gt;Each&lt;/td&gt;&lt;td&gt;CONCRETE, HEADWALL FOR 144-INCH PIPE CULVERT&lt;/td&gt;&lt;td&gt;EACH&lt;/td&gt;&lt;td&gt;0&lt;/td&gt;&lt;td&gt;3&lt;/td&gt;&lt;td&gt;N&lt;/td&gt;&lt;td&gt; &lt;/td&gt;&lt;td&gt;&lt;/td&gt;&lt;/tr&gt;</v>
      </c>
    </row>
    <row r="1372" spans="1:1" x14ac:dyDescent="0.2">
      <c r="A1372" s="94" t="str">
        <v xml:space="preserve">  &lt;tr&gt;&lt;td&gt;60103-0500&lt;/td&gt;&lt;td&gt;Concrete, headwall for double 150mm pipe culvert&lt;/td&gt;&lt;td&gt;Each&lt;/td&gt;&lt;td&gt;CONCRETE, HEADWALL FOR DOUBLE 6-INCH PIPE CULVERT&lt;/td&gt;&lt;td&gt;EACH&lt;/td&gt;&lt;td&gt;0&lt;/td&gt;&lt;td&gt;3&lt;/td&gt;&lt;td&gt;N&lt;/td&gt;&lt;td&gt; &lt;/td&gt;&lt;td&gt;&lt;/td&gt;&lt;/tr&gt;</v>
      </c>
    </row>
    <row r="1373" spans="1:1" x14ac:dyDescent="0.2">
      <c r="A1373" s="94" t="str">
        <v xml:space="preserve">  &lt;tr&gt;&lt;td&gt;60103-0520&lt;/td&gt;&lt;td&gt;Concrete, headwall for double 200mm pipe culvert&lt;/td&gt;&lt;td&gt;Each&lt;/td&gt;&lt;td&gt;CONCRETE, HEADWALL FOR DOUBLE 8-INCH PIPE CULVERT&lt;/td&gt;&lt;td&gt;EACH&lt;/td&gt;&lt;td&gt;0&lt;/td&gt;&lt;td&gt;3&lt;/td&gt;&lt;td&gt;N&lt;/td&gt;&lt;td&gt; &lt;/td&gt;&lt;td&gt;&lt;/td&gt;&lt;/tr&gt;</v>
      </c>
    </row>
    <row r="1374" spans="1:1" x14ac:dyDescent="0.2">
      <c r="A1374" s="94" t="str">
        <v xml:space="preserve">  &lt;tr&gt;&lt;td&gt;60103-0540&lt;/td&gt;&lt;td&gt;Concrete, headwall for double 300mm pipe culvert&lt;/td&gt;&lt;td&gt;Each&lt;/td&gt;&lt;td&gt;CONCRETE, HEADWALL FOR DOUBLE 12-INCH PIPE CULVERT&lt;/td&gt;&lt;td&gt;EACH&lt;/td&gt;&lt;td&gt;0&lt;/td&gt;&lt;td&gt;3&lt;/td&gt;&lt;td&gt;N&lt;/td&gt;&lt;td&gt; &lt;/td&gt;&lt;td&gt;&lt;/td&gt;&lt;/tr&gt;</v>
      </c>
    </row>
    <row r="1375" spans="1:1" x14ac:dyDescent="0.2">
      <c r="A1375" s="94" t="str">
        <v xml:space="preserve">  &lt;tr&gt;&lt;td&gt;60103-0560&lt;/td&gt;&lt;td&gt;Concrete, headwall for double 375mm pipe culvert&lt;/td&gt;&lt;td&gt;Each&lt;/td&gt;&lt;td&gt;CONCRETE, HEADWALL FOR DOUBLE 15-INCH PIPE CULVERT&lt;/td&gt;&lt;td&gt;EACH&lt;/td&gt;&lt;td&gt;0&lt;/td&gt;&lt;td&gt;3&lt;/td&gt;&lt;td&gt;N&lt;/td&gt;&lt;td&gt; &lt;/td&gt;&lt;td&gt;&lt;/td&gt;&lt;/tr&gt;</v>
      </c>
    </row>
    <row r="1376" spans="1:1" x14ac:dyDescent="0.2">
      <c r="A1376" s="94" t="str">
        <v xml:space="preserve">  &lt;tr&gt;&lt;td&gt;60103-0580&lt;/td&gt;&lt;td&gt;Concrete, headwall for double 450mm pipe culvert&lt;/td&gt;&lt;td&gt;Each&lt;/td&gt;&lt;td&gt;CONCRETE, HEADWALL FOR DOUBLE 18-INCH PIPE CULVERT&lt;/td&gt;&lt;td&gt;EACH&lt;/td&gt;&lt;td&gt;0&lt;/td&gt;&lt;td&gt;3&lt;/td&gt;&lt;td&gt;N&lt;/td&gt;&lt;td&gt; &lt;/td&gt;&lt;td&gt;&lt;/td&gt;&lt;/tr&gt;</v>
      </c>
    </row>
    <row r="1377" spans="1:1" x14ac:dyDescent="0.2">
      <c r="A1377" s="94" t="str">
        <v xml:space="preserve">  &lt;tr&gt;&lt;td&gt;60103-0600&lt;/td&gt;&lt;td&gt;Concrete, headwall for double 525mm pipe culvert&lt;/td&gt;&lt;td&gt;Each&lt;/td&gt;&lt;td&gt;CONCRETE, HEADWALL FOR DOUBLE 21-INCH PIPE CULVERT&lt;/td&gt;&lt;td&gt;EACH&lt;/td&gt;&lt;td&gt;0&lt;/td&gt;&lt;td&gt;3&lt;/td&gt;&lt;td&gt;N&lt;/td&gt;&lt;td&gt; &lt;/td&gt;&lt;td&gt;&lt;/td&gt;&lt;/tr&gt;</v>
      </c>
    </row>
    <row r="1378" spans="1:1" x14ac:dyDescent="0.2">
      <c r="A1378" s="94" t="str">
        <v xml:space="preserve">  &lt;tr&gt;&lt;td&gt;60103-0620&lt;/td&gt;&lt;td&gt;Concrete, headwall for double 600mm pipe culvert&lt;/td&gt;&lt;td&gt;Each&lt;/td&gt;&lt;td&gt;CONCRETE, HEADWALL FOR DOUBLE 24-INCH PIPE CULVERT&lt;/td&gt;&lt;td&gt;EACH&lt;/td&gt;&lt;td&gt;0&lt;/td&gt;&lt;td&gt;3&lt;/td&gt;&lt;td&gt;N&lt;/td&gt;&lt;td&gt; &lt;/td&gt;&lt;td&gt;&lt;/td&gt;&lt;/tr&gt;</v>
      </c>
    </row>
    <row r="1379" spans="1:1" x14ac:dyDescent="0.2">
      <c r="A1379" s="94" t="str">
        <v xml:space="preserve">  &lt;tr&gt;&lt;td&gt;60103-0640&lt;/td&gt;&lt;td&gt;Concrete, headwall for double 750mm pipe culvert&lt;/td&gt;&lt;td&gt;Each&lt;/td&gt;&lt;td&gt;CONCRETE, HEADWALL FOR DOUBLE 30-INCH PIPE CULVERT&lt;/td&gt;&lt;td&gt;EACH&lt;/td&gt;&lt;td&gt;0&lt;/td&gt;&lt;td&gt;3&lt;/td&gt;&lt;td&gt;N&lt;/td&gt;&lt;td&gt; &lt;/td&gt;&lt;td&gt;&lt;/td&gt;&lt;/tr&gt;</v>
      </c>
    </row>
    <row r="1380" spans="1:1" x14ac:dyDescent="0.2">
      <c r="A1380" s="94" t="str">
        <v xml:space="preserve">  &lt;tr&gt;&lt;td&gt;60103-0660&lt;/td&gt;&lt;td&gt;Concrete, headwall for double 900mm pipe culvert&lt;/td&gt;&lt;td&gt;Each&lt;/td&gt;&lt;td&gt;CONCRETE, HEADWALL FOR DOUBLE 36-INCH PIPE CULVERT&lt;/td&gt;&lt;td&gt;EACH&lt;/td&gt;&lt;td&gt;0&lt;/td&gt;&lt;td&gt;3&lt;/td&gt;&lt;td&gt;N&lt;/td&gt;&lt;td&gt; &lt;/td&gt;&lt;td&gt;&lt;/td&gt;&lt;/tr&gt;</v>
      </c>
    </row>
    <row r="1381" spans="1:1" x14ac:dyDescent="0.2">
      <c r="A1381" s="94" t="str">
        <v xml:space="preserve">  &lt;tr&gt;&lt;td&gt;60103-0680&lt;/td&gt;&lt;td&gt;Concrete, headwall for double 1050mm pipe culvert&lt;/td&gt;&lt;td&gt;Each&lt;/td&gt;&lt;td&gt;CONCRETE, HEADWALL FOR DOUBLE 42-INCH PIPE CULVERT&lt;/td&gt;&lt;td&gt;EACH&lt;/td&gt;&lt;td&gt;0&lt;/td&gt;&lt;td&gt;3&lt;/td&gt;&lt;td&gt;N&lt;/td&gt;&lt;td&gt; &lt;/td&gt;&lt;td&gt;&lt;/td&gt;&lt;/tr&gt;</v>
      </c>
    </row>
    <row r="1382" spans="1:1" x14ac:dyDescent="0.2">
      <c r="A1382" s="94" t="str">
        <v xml:space="preserve">  &lt;tr&gt;&lt;td&gt;60103-0700&lt;/td&gt;&lt;td&gt;Concrete, headwall for double 1200mm pipe culvert&lt;/td&gt;&lt;td&gt;Each&lt;/td&gt;&lt;td&gt;CONCRETE, HEADWALL FOR DOUBLE 48-INCH PIPE CULVERT&lt;/td&gt;&lt;td&gt;EACH&lt;/td&gt;&lt;td&gt;0&lt;/td&gt;&lt;td&gt;3&lt;/td&gt;&lt;td&gt;N&lt;/td&gt;&lt;td&gt; &lt;/td&gt;&lt;td&gt;&lt;/td&gt;&lt;/tr&gt;</v>
      </c>
    </row>
    <row r="1383" spans="1:1" x14ac:dyDescent="0.2">
      <c r="A1383" s="94" t="str">
        <v xml:space="preserve">  &lt;tr&gt;&lt;td&gt;60103-0720&lt;/td&gt;&lt;td&gt;Concrete, headwall for double 1350mm pipe culvert&lt;/td&gt;&lt;td&gt;Each&lt;/td&gt;&lt;td&gt;CONCRETE, HEADWALL FOR DOUBLE 54-INCH PIPE CULVERT&lt;/td&gt;&lt;td&gt;EACH&lt;/td&gt;&lt;td&gt;0&lt;/td&gt;&lt;td&gt;3&lt;/td&gt;&lt;td&gt;N&lt;/td&gt;&lt;td&gt; &lt;/td&gt;&lt;td&gt;&lt;/td&gt;&lt;/tr&gt;</v>
      </c>
    </row>
    <row r="1384" spans="1:1" x14ac:dyDescent="0.2">
      <c r="A1384" s="94" t="str">
        <v xml:space="preserve">  &lt;tr&gt;&lt;td&gt;60103-0740&lt;/td&gt;&lt;td&gt;Concrete, headwall for double 1500mm pipe culvert&lt;/td&gt;&lt;td&gt;Each&lt;/td&gt;&lt;td&gt;CONCRETE, HEADWALL FOR DOUBLE 60-INCH PIPE CULVERT&lt;/td&gt;&lt;td&gt;EACH&lt;/td&gt;&lt;td&gt;0&lt;/td&gt;&lt;td&gt;3&lt;/td&gt;&lt;td&gt;N&lt;/td&gt;&lt;td&gt; &lt;/td&gt;&lt;td&gt;&lt;/td&gt;&lt;/tr&gt;</v>
      </c>
    </row>
    <row r="1385" spans="1:1" x14ac:dyDescent="0.2">
      <c r="A1385" s="94" t="str">
        <v xml:space="preserve">  &lt;tr&gt;&lt;td&gt;60103-0760&lt;/td&gt;&lt;td&gt;Concrete, headwall for double 1650mm pipe culvert&lt;/td&gt;&lt;td&gt;Each&lt;/td&gt;&lt;td&gt;CONCRETE, HEADWALL FOR DOUBLE 66-INCH PIPE CULVERT&lt;/td&gt;&lt;td&gt;EACH&lt;/td&gt;&lt;td&gt;0&lt;/td&gt;&lt;td&gt;3&lt;/td&gt;&lt;td&gt;N&lt;/td&gt;&lt;td&gt; &lt;/td&gt;&lt;td&gt;&lt;/td&gt;&lt;/tr&gt;</v>
      </c>
    </row>
    <row r="1386" spans="1:1" x14ac:dyDescent="0.2">
      <c r="A1386" s="94" t="str">
        <v xml:space="preserve">  &lt;tr&gt;&lt;td&gt;60103-0780&lt;/td&gt;&lt;td&gt;Concrete, headwall for double 1800mm pipe culvert&lt;/td&gt;&lt;td&gt;Each&lt;/td&gt;&lt;td&gt;CONCRETE, HEADWALL FOR DOUBLE 72-INCH PIPE CULVERT&lt;/td&gt;&lt;td&gt;EACH&lt;/td&gt;&lt;td&gt;0&lt;/td&gt;&lt;td&gt;3&lt;/td&gt;&lt;td&gt;N&lt;/td&gt;&lt;td&gt; &lt;/td&gt;&lt;td&gt;&lt;/td&gt;&lt;/tr&gt;</v>
      </c>
    </row>
    <row r="1387" spans="1:1" x14ac:dyDescent="0.2">
      <c r="A1387" s="94" t="str">
        <v xml:space="preserve">  &lt;tr&gt;&lt;td&gt;60103-0800&lt;/td&gt;&lt;td&gt;Concrete, headwall for double 1950mm pipe culvert&lt;/td&gt;&lt;td&gt;Each&lt;/td&gt;&lt;td&gt;CONCRETE, HEADWALL FOR DOUBLE 78-INCH PIPE CULVERT&lt;/td&gt;&lt;td&gt;EACH&lt;/td&gt;&lt;td&gt;0&lt;/td&gt;&lt;td&gt;3&lt;/td&gt;&lt;td&gt;N&lt;/td&gt;&lt;td&gt; &lt;/td&gt;&lt;td&gt;&lt;/td&gt;&lt;/tr&gt;</v>
      </c>
    </row>
    <row r="1388" spans="1:1" x14ac:dyDescent="0.2">
      <c r="A1388" s="94" t="str">
        <v xml:space="preserve">  &lt;tr&gt;&lt;td&gt;60103-0820&lt;/td&gt;&lt;td&gt;Concrete, headwall for double 2100mm pipe culvert&lt;/td&gt;&lt;td&gt;Each&lt;/td&gt;&lt;td&gt;CONCRETE, HEADWALL FOR DOUBLE 84-INCH PIPE CULVERT&lt;/td&gt;&lt;td&gt;EACH&lt;/td&gt;&lt;td&gt;0&lt;/td&gt;&lt;td&gt;3&lt;/td&gt;&lt;td&gt;N&lt;/td&gt;&lt;td&gt; &lt;/td&gt;&lt;td&gt;&lt;/td&gt;&lt;/tr&gt;</v>
      </c>
    </row>
    <row r="1389" spans="1:1" x14ac:dyDescent="0.2">
      <c r="A1389" s="94" t="str">
        <v xml:space="preserve">  &lt;tr&gt;&lt;td&gt;60103-0840&lt;/td&gt;&lt;td&gt;Concrete, headwall for double 2250mm pipe culvert&lt;/td&gt;&lt;td&gt;Each&lt;/td&gt;&lt;td&gt;CONCRETE, HEADWALL FOR DOUBLE 90-INCH PIPE CULVERT&lt;/td&gt;&lt;td&gt;EACH&lt;/td&gt;&lt;td&gt;0&lt;/td&gt;&lt;td&gt;3&lt;/td&gt;&lt;td&gt;N&lt;/td&gt;&lt;td&gt; &lt;/td&gt;&lt;td&gt;&lt;/td&gt;&lt;/tr&gt;</v>
      </c>
    </row>
    <row r="1390" spans="1:1" x14ac:dyDescent="0.2">
      <c r="A1390" s="94" t="str">
        <v xml:space="preserve">  &lt;tr&gt;&lt;td&gt;60103-0860&lt;/td&gt;&lt;td&gt;Concrete, headwall for double 2400mm pipe culvert&lt;/td&gt;&lt;td&gt;Each&lt;/td&gt;&lt;td&gt;CONCRETE, HEADWALL FOR DOUBLE 96-INCH PIPE CULVERT&lt;/td&gt;&lt;td&gt;EACH&lt;/td&gt;&lt;td&gt;0&lt;/td&gt;&lt;td&gt;3&lt;/td&gt;&lt;td&gt;N&lt;/td&gt;&lt;td&gt; &lt;/td&gt;&lt;td&gt;&lt;/td&gt;&lt;/tr&gt;</v>
      </c>
    </row>
    <row r="1391" spans="1:1" x14ac:dyDescent="0.2">
      <c r="A1391" s="94" t="str">
        <v xml:space="preserve">  &lt;tr&gt;&lt;td&gt;60103-0880&lt;/td&gt;&lt;td&gt;Concrete, headwall for double 2550mm pipe culvert&lt;/td&gt;&lt;td&gt;Each&lt;/td&gt;&lt;td&gt;CONCRETE, HEADWALL FOR DOUBLE 102-INCH PIPE CULVERT&lt;/td&gt;&lt;td&gt;EACH&lt;/td&gt;&lt;td&gt;0&lt;/td&gt;&lt;td&gt;3&lt;/td&gt;&lt;td&gt;N&lt;/td&gt;&lt;td&gt; &lt;/td&gt;&lt;td&gt;&lt;/td&gt;&lt;/tr&gt;</v>
      </c>
    </row>
    <row r="1392" spans="1:1" x14ac:dyDescent="0.2">
      <c r="A1392" s="94" t="str">
        <v xml:space="preserve">  &lt;tr&gt;&lt;td&gt;60103-0900&lt;/td&gt;&lt;td&gt;Concrete, headwall for double 3000mm pipe culvert&lt;/td&gt;&lt;td&gt;Each&lt;/td&gt;&lt;td&gt;CONCRETE, HEADWALL FOR DOUBLE 120-INCH PIPE CULVERT&lt;/td&gt;&lt;td&gt;EACH&lt;/td&gt;&lt;td&gt;0&lt;/td&gt;&lt;td&gt;3&lt;/td&gt;&lt;td&gt;N&lt;/td&gt;&lt;td&gt; &lt;/td&gt;&lt;td&gt;&lt;/td&gt;&lt;/tr&gt;</v>
      </c>
    </row>
    <row r="1393" spans="1:1" x14ac:dyDescent="0.2">
      <c r="A1393" s="94" t="str">
        <v xml:space="preserve">  &lt;tr&gt;&lt;td&gt;60103-0920&lt;/td&gt;&lt;td&gt;Concrete, headwall for double 3600mm pipe culvert&lt;/td&gt;&lt;td&gt;Each&lt;/td&gt;&lt;td&gt;CONCRETE, HEADWALL FOR DOUBLE 144-INCH PIPE CULVERT&lt;/td&gt;&lt;td&gt;EACH&lt;/td&gt;&lt;td&gt;0&lt;/td&gt;&lt;td&gt;3&lt;/td&gt;&lt;td&gt;N&lt;/td&gt;&lt;td&gt; &lt;/td&gt;&lt;td&gt;&lt;/td&gt;&lt;/tr&gt;</v>
      </c>
    </row>
    <row r="1394" spans="1:1" x14ac:dyDescent="0.2">
      <c r="A1394" s="94" t="str">
        <v xml:space="preserve">  &lt;tr&gt;&lt;td&gt;60103-1220&lt;/td&gt;&lt;td&gt;Concrete, headwall for triple 600mm pipe culvert&lt;/td&gt;&lt;td&gt;Each&lt;/td&gt;&lt;td&gt;CONCRETE, HEADWALL FOR TRIPLE 24-INCH PIPE CULVERT&lt;/td&gt;&lt;td&gt;EACH&lt;/td&gt;&lt;td&gt;0&lt;/td&gt;&lt;td&gt;3&lt;/td&gt;&lt;td&gt;N&lt;/td&gt;&lt;td&gt; &lt;/td&gt;&lt;td&gt;&lt;/td&gt;&lt;/tr&gt;</v>
      </c>
    </row>
    <row r="1395" spans="1:1" x14ac:dyDescent="0.2">
      <c r="A1395" s="94" t="str">
        <v xml:space="preserve">  &lt;tr&gt;&lt;td&gt;60103-1240&lt;/td&gt;&lt;td&gt;Concrete, headwall for triple 750mm pipe culvert&lt;/td&gt;&lt;td&gt;Each&lt;/td&gt;&lt;td&gt;CONCRETE, HEADWALL FOR TRIPLE 30-INCH PIPE CULVERT&lt;/td&gt;&lt;td&gt;EACH&lt;/td&gt;&lt;td&gt;0&lt;/td&gt;&lt;td&gt;3&lt;/td&gt;&lt;td&gt;N&lt;/td&gt;&lt;td&gt; &lt;/td&gt;&lt;td&gt;&lt;/td&gt;&lt;/tr&gt;</v>
      </c>
    </row>
    <row r="1396" spans="1:1" x14ac:dyDescent="0.2">
      <c r="A1396" s="94" t="str">
        <v xml:space="preserve">  &lt;tr&gt;&lt;td&gt;60103-1260&lt;/td&gt;&lt;td&gt;Concrete, headwall for triple 900mm pipe culvert&lt;/td&gt;&lt;td&gt;Each&lt;/td&gt;&lt;td&gt;CONCRETE, HEADWALL FOR TRIPLE 36-INCH PIPE CULVERT&lt;/td&gt;&lt;td&gt;EACH&lt;/td&gt;&lt;td&gt;0&lt;/td&gt;&lt;td&gt;3&lt;/td&gt;&lt;td&gt;N&lt;/td&gt;&lt;td&gt; &lt;/td&gt;&lt;td&gt;&lt;/td&gt;&lt;/tr&gt;</v>
      </c>
    </row>
    <row r="1397" spans="1:1" x14ac:dyDescent="0.2">
      <c r="A1397" s="94" t="str">
        <v xml:space="preserve">  &lt;tr&gt;&lt;td&gt;60103-1800&lt;/td&gt;&lt;td&gt;Concrete, headwall for 150mm equivalent diameter pipe culvert&lt;/td&gt;&lt;td&gt;Each&lt;/td&gt;&lt;td&gt;CONCRETE, HEADWALL FOR 6-INCH EQUIVALENT DIAMETER PIPE CULVERT&lt;/td&gt;&lt;td&gt;EACH&lt;/td&gt;&lt;td&gt;0&lt;/td&gt;&lt;td&gt;3&lt;/td&gt;&lt;td&gt;N&lt;/td&gt;&lt;td&gt; &lt;/td&gt;&lt;td&gt;&lt;/td&gt;&lt;/tr&gt;</v>
      </c>
    </row>
    <row r="1398" spans="1:1" x14ac:dyDescent="0.2">
      <c r="A1398" s="94" t="str">
        <v xml:space="preserve">  &lt;tr&gt;&lt;td&gt;60103-1820&lt;/td&gt;&lt;td&gt;Concrete, headwall for 200mm equivalent diameter pipe culvert&lt;/td&gt;&lt;td&gt;Each&lt;/td&gt;&lt;td&gt;CONCRETE, HEADWALL FOR 8-INCH EQUIVALENT DIAMETER PIPE CULVERT&lt;/td&gt;&lt;td&gt;EACH&lt;/td&gt;&lt;td&gt;0&lt;/td&gt;&lt;td&gt;3&lt;/td&gt;&lt;td&gt;N&lt;/td&gt;&lt;td&gt; &lt;/td&gt;&lt;td&gt;&lt;/td&gt;&lt;/tr&gt;</v>
      </c>
    </row>
    <row r="1399" spans="1:1" x14ac:dyDescent="0.2">
      <c r="A1399" s="94" t="str">
        <v xml:space="preserve">  &lt;tr&gt;&lt;td&gt;60103-1840&lt;/td&gt;&lt;td&gt;Concrete, headwall for 300mm equivalent diameter pipe culvert&lt;/td&gt;&lt;td&gt;Each&lt;/td&gt;&lt;td&gt;CONCRETE, HEADWALL FOR 12-INCH EQUIVALENT DIAMETER PIPE CULVERT&lt;/td&gt;&lt;td&gt;EACH&lt;/td&gt;&lt;td&gt;0&lt;/td&gt;&lt;td&gt;3&lt;/td&gt;&lt;td&gt;N&lt;/td&gt;&lt;td&gt; &lt;/td&gt;&lt;td&gt;&lt;/td&gt;&lt;/tr&gt;</v>
      </c>
    </row>
    <row r="1400" spans="1:1" x14ac:dyDescent="0.2">
      <c r="A1400" s="94" t="str">
        <v xml:space="preserve">  &lt;tr&gt;&lt;td&gt;60103-1860&lt;/td&gt;&lt;td&gt;Concrete, headwall for 375mm equivalent diameter pipe culvert&lt;/td&gt;&lt;td&gt;Each&lt;/td&gt;&lt;td&gt;CONCRETE, HEADWALL FOR 15-INCH EQUIVALENT DIAMETER PIPE CULVERT&lt;/td&gt;&lt;td&gt;EACH&lt;/td&gt;&lt;td&gt;0&lt;/td&gt;&lt;td&gt;3&lt;/td&gt;&lt;td&gt;N&lt;/td&gt;&lt;td&gt; &lt;/td&gt;&lt;td&gt;&lt;/td&gt;&lt;/tr&gt;</v>
      </c>
    </row>
    <row r="1401" spans="1:1" x14ac:dyDescent="0.2">
      <c r="A1401" s="94" t="str">
        <v xml:space="preserve">  &lt;tr&gt;&lt;td&gt;60103-1880&lt;/td&gt;&lt;td&gt;Concrete, headwall for 450mm equivalent diameter pipe culvert&lt;/td&gt;&lt;td&gt;Each&lt;/td&gt;&lt;td&gt;CONCRETE, HEADWALL FOR 18-INCH EQUIVALENT DIAMETER PIPE CULVERT&lt;/td&gt;&lt;td&gt;EACH&lt;/td&gt;&lt;td&gt;0&lt;/td&gt;&lt;td&gt;3&lt;/td&gt;&lt;td&gt;N&lt;/td&gt;&lt;td&gt; &lt;/td&gt;&lt;td&gt;&lt;/td&gt;&lt;/tr&gt;</v>
      </c>
    </row>
    <row r="1402" spans="1:1" x14ac:dyDescent="0.2">
      <c r="A1402" s="94" t="str">
        <v xml:space="preserve">  &lt;tr&gt;&lt;td&gt;60103-1900&lt;/td&gt;&lt;td&gt;Concrete, headwall for 525mm equivalent diameter pipe culvert&lt;/td&gt;&lt;td&gt;Each&lt;/td&gt;&lt;td&gt;CONCRETE, HEADWALL FOR 21-INCH EQUIVALENT DIAMETER PIPE CULVERT&lt;/td&gt;&lt;td&gt;EACH&lt;/td&gt;&lt;td&gt;0&lt;/td&gt;&lt;td&gt;3&lt;/td&gt;&lt;td&gt;N&lt;/td&gt;&lt;td&gt; &lt;/td&gt;&lt;td&gt;&lt;/td&gt;&lt;/tr&gt;</v>
      </c>
    </row>
    <row r="1403" spans="1:1" x14ac:dyDescent="0.2">
      <c r="A1403" s="94" t="str">
        <v xml:space="preserve">  &lt;tr&gt;&lt;td&gt;60103-1920&lt;/td&gt;&lt;td&gt;Concrete, headwall for 600mm equivalent diameter pipe culvert&lt;/td&gt;&lt;td&gt;Each&lt;/td&gt;&lt;td&gt;CONCRETE, HEADWALL FOR 24-INCH EQUIVALENT DIAMETER PIPE CULVERT&lt;/td&gt;&lt;td&gt;EACH&lt;/td&gt;&lt;td&gt;0&lt;/td&gt;&lt;td&gt;3&lt;/td&gt;&lt;td&gt;N&lt;/td&gt;&lt;td&gt; &lt;/td&gt;&lt;td&gt;&lt;/td&gt;&lt;/tr&gt;</v>
      </c>
    </row>
    <row r="1404" spans="1:1" x14ac:dyDescent="0.2">
      <c r="A1404" s="94" t="str">
        <v xml:space="preserve">  &lt;tr&gt;&lt;td&gt;60103-1940&lt;/td&gt;&lt;td&gt;Concrete, headwall for 750mm equivalent diameter pipe culvert&lt;/td&gt;&lt;td&gt;Each&lt;/td&gt;&lt;td&gt;CONCRETE, HEADWALL FOR 30-INCH EQUIVALENT DIAMETER PIPE CULVERT&lt;/td&gt;&lt;td&gt;EACH&lt;/td&gt;&lt;td&gt;0&lt;/td&gt;&lt;td&gt;3&lt;/td&gt;&lt;td&gt;N&lt;/td&gt;&lt;td&gt; &lt;/td&gt;&lt;td&gt;&lt;/td&gt;&lt;/tr&gt;</v>
      </c>
    </row>
    <row r="1405" spans="1:1" x14ac:dyDescent="0.2">
      <c r="A1405" s="94" t="str">
        <v xml:space="preserve">  &lt;tr&gt;&lt;td&gt;60103-1960&lt;/td&gt;&lt;td&gt;Concrete, headwall for 900mm equivalent diameter pipe culvert&lt;/td&gt;&lt;td&gt;Each&lt;/td&gt;&lt;td&gt;CONCRETE, HEADWALL FOR 36-INCH EQUIVALENT DIAMETER PIPE CULVERT&lt;/td&gt;&lt;td&gt;EACH&lt;/td&gt;&lt;td&gt;0&lt;/td&gt;&lt;td&gt;3&lt;/td&gt;&lt;td&gt;N&lt;/td&gt;&lt;td&gt; &lt;/td&gt;&lt;td&gt;&lt;/td&gt;&lt;/tr&gt;</v>
      </c>
    </row>
    <row r="1406" spans="1:1" x14ac:dyDescent="0.2">
      <c r="A1406" s="94" t="str">
        <v xml:space="preserve">  &lt;tr&gt;&lt;td&gt;60103-1980&lt;/td&gt;&lt;td&gt;Concrete, headwall for 1050mm equivalent diameter pipe culvert&lt;/td&gt;&lt;td&gt;Each&lt;/td&gt;&lt;td&gt;CONCRETE, HEADWALL FOR 42-INCH EQUIVALENT DIAMETER PIPE CULVERT&lt;/td&gt;&lt;td&gt;EACH&lt;/td&gt;&lt;td&gt;0&lt;/td&gt;&lt;td&gt;3&lt;/td&gt;&lt;td&gt;N&lt;/td&gt;&lt;td&gt; &lt;/td&gt;&lt;td&gt;&lt;/td&gt;&lt;/tr&gt;</v>
      </c>
    </row>
    <row r="1407" spans="1:1" x14ac:dyDescent="0.2">
      <c r="A1407" s="94" t="str">
        <v xml:space="preserve">  &lt;tr&gt;&lt;td&gt;60103-2000&lt;/td&gt;&lt;td&gt;Concrete, headwall for 1200mm equivalent diameter pipe culvert&lt;/td&gt;&lt;td&gt;Each&lt;/td&gt;&lt;td&gt;CONCRETE, HEADWALL FOR 48-INCH EQUIVALENT DIAMETER PIPE CULVERT&lt;/td&gt;&lt;td&gt;EACH&lt;/td&gt;&lt;td&gt;0&lt;/td&gt;&lt;td&gt;3&lt;/td&gt;&lt;td&gt;N&lt;/td&gt;&lt;td&gt; &lt;/td&gt;&lt;td&gt;&lt;/td&gt;&lt;/tr&gt;</v>
      </c>
    </row>
    <row r="1408" spans="1:1" x14ac:dyDescent="0.2">
      <c r="A1408" s="94" t="str">
        <v xml:space="preserve">  &lt;tr&gt;&lt;td&gt;60103-2020&lt;/td&gt;&lt;td&gt;Concrete, headwall for 1350mm equivalent diameter pipe culvert&lt;/td&gt;&lt;td&gt;Each&lt;/td&gt;&lt;td&gt;CONCRETE, HEADWALL FOR 54-INCH EQUIVALENT DIAMETER PIPE CULVERT&lt;/td&gt;&lt;td&gt;EACH&lt;/td&gt;&lt;td&gt;0&lt;/td&gt;&lt;td&gt;3&lt;/td&gt;&lt;td&gt;N&lt;/td&gt;&lt;td&gt; &lt;/td&gt;&lt;td&gt;&lt;/td&gt;&lt;/tr&gt;</v>
      </c>
    </row>
    <row r="1409" spans="1:1" x14ac:dyDescent="0.2">
      <c r="A1409" s="94" t="str">
        <v xml:space="preserve">  &lt;tr&gt;&lt;td&gt;60103-2040&lt;/td&gt;&lt;td&gt;Concrete, headwall for 1500mm equivalent diameter pipe culvert&lt;/td&gt;&lt;td&gt;Each&lt;/td&gt;&lt;td&gt;CONCRETE, HEADWALL FOR 60-INCH EQUIVALENT DIAMETER PIPE CULVERT&lt;/td&gt;&lt;td&gt;EACH&lt;/td&gt;&lt;td&gt;0&lt;/td&gt;&lt;td&gt;3&lt;/td&gt;&lt;td&gt;N&lt;/td&gt;&lt;td&gt; &lt;/td&gt;&lt;td&gt;&lt;/td&gt;&lt;/tr&gt;</v>
      </c>
    </row>
    <row r="1410" spans="1:1" x14ac:dyDescent="0.2">
      <c r="A1410" s="94" t="str">
        <v xml:space="preserve">  &lt;tr&gt;&lt;td&gt;60103-2060&lt;/td&gt;&lt;td&gt;Concrete, headwall for 1650mm equivalent diameter pipe culvert&lt;/td&gt;&lt;td&gt;Each&lt;/td&gt;&lt;td&gt;CONCRETE, HEADWALL FOR 66-INCH EQUIVALENT DIAMETER PIPE CULVERT&lt;/td&gt;&lt;td&gt;EACH&lt;/td&gt;&lt;td&gt;0&lt;/td&gt;&lt;td&gt;3&lt;/td&gt;&lt;td&gt;N&lt;/td&gt;&lt;td&gt; &lt;/td&gt;&lt;td&gt;&lt;/td&gt;&lt;/tr&gt;</v>
      </c>
    </row>
    <row r="1411" spans="1:1" x14ac:dyDescent="0.2">
      <c r="A1411" s="94" t="str">
        <v xml:space="preserve">  &lt;tr&gt;&lt;td&gt;60103-2080&lt;/td&gt;&lt;td&gt;Concrete, headwall for 1800mm equivalent diameter pipe culvert&lt;/td&gt;&lt;td&gt;Each&lt;/td&gt;&lt;td&gt;CONCRETE, HEADWALL FOR 72-INCH EQUIVALENT DIAMETER PIPE CULVERT&lt;/td&gt;&lt;td&gt;EACH&lt;/td&gt;&lt;td&gt;0&lt;/td&gt;&lt;td&gt;3&lt;/td&gt;&lt;td&gt;N&lt;/td&gt;&lt;td&gt; &lt;/td&gt;&lt;td&gt;&lt;/td&gt;&lt;/tr&gt;</v>
      </c>
    </row>
    <row r="1412" spans="1:1" x14ac:dyDescent="0.2">
      <c r="A1412" s="94" t="str">
        <v xml:space="preserve">  &lt;tr&gt;&lt;td&gt;60103-2100&lt;/td&gt;&lt;td&gt;Concrete, headwall for 1950mm equivalent diameter pipe culvert&lt;/td&gt;&lt;td&gt;Each&lt;/td&gt;&lt;td&gt;CONCRETE, HEADWALL FOR 78-INCH EQUIVALENT DIAMETER PIPE CULVERT&lt;/td&gt;&lt;td&gt;EACH&lt;/td&gt;&lt;td&gt;0&lt;/td&gt;&lt;td&gt;3&lt;/td&gt;&lt;td&gt;N&lt;/td&gt;&lt;td&gt; &lt;/td&gt;&lt;td&gt;&lt;/td&gt;&lt;/tr&gt;</v>
      </c>
    </row>
    <row r="1413" spans="1:1" x14ac:dyDescent="0.2">
      <c r="A1413" s="94" t="str">
        <v xml:space="preserve">  &lt;tr&gt;&lt;td&gt;60103-2120&lt;/td&gt;&lt;td&gt;Concrete, headwall for 2100mm equivalent diameter pipe culvert&lt;/td&gt;&lt;td&gt;Each&lt;/td&gt;&lt;td&gt;CONCRETE, HEADWALL FOR 84-INCH EQUIVALENT DIAMETER PIPE CULVERT&lt;/td&gt;&lt;td&gt;EACH&lt;/td&gt;&lt;td&gt;0&lt;/td&gt;&lt;td&gt;3&lt;/td&gt;&lt;td&gt;N&lt;/td&gt;&lt;td&gt; &lt;/td&gt;&lt;td&gt;&lt;/td&gt;&lt;/tr&gt;</v>
      </c>
    </row>
    <row r="1414" spans="1:1" x14ac:dyDescent="0.2">
      <c r="A1414" s="94" t="str">
        <v xml:space="preserve">  &lt;tr&gt;&lt;td&gt;60103-2140&lt;/td&gt;&lt;td&gt;Concrete, headwall for 2250mm equivalent diameter pipe culvert&lt;/td&gt;&lt;td&gt;Each&lt;/td&gt;&lt;td&gt;CONCRETE, HEADWALL FOR 90-INCH EQUIVALENT DIAMETER PIPE CULVERT&lt;/td&gt;&lt;td&gt;EACH&lt;/td&gt;&lt;td&gt;0&lt;/td&gt;&lt;td&gt;3&lt;/td&gt;&lt;td&gt;N&lt;/td&gt;&lt;td&gt; &lt;/td&gt;&lt;td&gt;&lt;/td&gt;&lt;/tr&gt;</v>
      </c>
    </row>
    <row r="1415" spans="1:1" x14ac:dyDescent="0.2">
      <c r="A1415" s="94" t="str">
        <v xml:space="preserve">  &lt;tr&gt;&lt;td&gt;60103-2160&lt;/td&gt;&lt;td&gt;Concrete, headwall for 2400mm equivalent diameter pipe culvert&lt;/td&gt;&lt;td&gt;Each&lt;/td&gt;&lt;td&gt;CONCRETE, HEADWALL FOR 96-INCH EQUIVALENT DIAMETER PIPE CULVERT&lt;/td&gt;&lt;td&gt;EACH&lt;/td&gt;&lt;td&gt;0&lt;/td&gt;&lt;td&gt;3&lt;/td&gt;&lt;td&gt;N&lt;/td&gt;&lt;td&gt; &lt;/td&gt;&lt;td&gt;&lt;/td&gt;&lt;/tr&gt;</v>
      </c>
    </row>
    <row r="1416" spans="1:1" x14ac:dyDescent="0.2">
      <c r="A1416" s="94" t="str">
        <v xml:space="preserve">  &lt;tr&gt;&lt;td&gt;60103-2180&lt;/td&gt;&lt;td&gt;Concrete, headwall for 2550mm equivalent diameter pipe culvert&lt;/td&gt;&lt;td&gt;Each&lt;/td&gt;&lt;td&gt;CONCRETE, HEADWALL FOR 102-INCH EQUIVALENT DIAMETER PIPE CULVERT&lt;/td&gt;&lt;td&gt;EACH&lt;/td&gt;&lt;td&gt;0&lt;/td&gt;&lt;td&gt;3&lt;/td&gt;&lt;td&gt;N&lt;/td&gt;&lt;td&gt; &lt;/td&gt;&lt;td&gt;&lt;/td&gt;&lt;/tr&gt;</v>
      </c>
    </row>
    <row r="1417" spans="1:1" x14ac:dyDescent="0.2">
      <c r="A1417" s="94" t="str">
        <v xml:space="preserve">  &lt;tr&gt;&lt;td&gt;60103-2186&lt;/td&gt;&lt;td&gt;Concrete, headwall for 2850mm equivalent diameter pipe culvert&lt;/td&gt;&lt;td&gt;Each&lt;/td&gt;&lt;td&gt;CONCRETE, HEADWALL FOR 114-INCH EQUIVALENT DIAMETER PIPE CULVERT&lt;/td&gt;&lt;td&gt;EACH&lt;/td&gt;&lt;td&gt;0&lt;/td&gt;&lt;td&gt;3&lt;/td&gt;&lt;td&gt;N&lt;/td&gt;&lt;td&gt; &lt;/td&gt;&lt;td&gt;&lt;/td&gt;&lt;/tr&gt;</v>
      </c>
    </row>
    <row r="1418" spans="1:1" x14ac:dyDescent="0.2">
      <c r="A1418" s="94" t="str">
        <v xml:space="preserve">  &lt;tr&gt;&lt;td&gt;60103-2200&lt;/td&gt;&lt;td&gt;Concrete, headwall for 3000mm equivalent diameter pipe culvert&lt;/td&gt;&lt;td&gt;Each&lt;/td&gt;&lt;td&gt;CONCRETE, HEADWALL FOR 120-INCH EQUIVALENT DIAMETER PIPE CULVERT&lt;/td&gt;&lt;td&gt;EACH&lt;/td&gt;&lt;td&gt;0&lt;/td&gt;&lt;td&gt;3&lt;/td&gt;&lt;td&gt;N&lt;/td&gt;&lt;td&gt; &lt;/td&gt;&lt;td&gt;&lt;/td&gt;&lt;/tr&gt;</v>
      </c>
    </row>
    <row r="1419" spans="1:1" x14ac:dyDescent="0.2">
      <c r="A1419" s="94" t="str">
        <v xml:space="preserve">  &lt;tr&gt;&lt;td&gt;60103-2220&lt;/td&gt;&lt;td&gt;Concrete, headwall for 3600mm equivalent diameter pipe culvert&lt;/td&gt;&lt;td&gt;Each&lt;/td&gt;&lt;td&gt;CONCRETE, HEADWALL FOR 144-INCH EQUIVALENT DIAMETER PIPE CULVERT&lt;/td&gt;&lt;td&gt;EACH&lt;/td&gt;&lt;td&gt;0&lt;/td&gt;&lt;td&gt;3&lt;/td&gt;&lt;td&gt;N&lt;/td&gt;&lt;td&gt; &lt;/td&gt;&lt;td&gt;&lt;/td&gt;&lt;/tr&gt;</v>
      </c>
    </row>
    <row r="1420" spans="1:1" x14ac:dyDescent="0.2">
      <c r="A1420" s="94" t="str">
        <v xml:space="preserve">  &lt;tr&gt;&lt;td&gt;60103-3000&lt;/td&gt;&lt;td&gt;Concrete, sloped and flared box inlet/outlet for 600mm pipe culvert&lt;/td&gt;&lt;td&gt;Each&lt;/td&gt;&lt;td&gt;CONCRETE, SLOPED AND FLARED BOX INLET/OUTLET FOR 24-INCH PIPE CULVERT&lt;/td&gt;&lt;td&gt;EACH&lt;/td&gt;&lt;td&gt;0&lt;/td&gt;&lt;td&gt;3&lt;/td&gt;&lt;td&gt;N&lt;/td&gt;&lt;td&gt; &lt;/td&gt;&lt;td&gt;&lt;/td&gt;&lt;/tr&gt;</v>
      </c>
    </row>
    <row r="1421" spans="1:1" x14ac:dyDescent="0.2">
      <c r="A1421" s="94" t="str">
        <v xml:space="preserve">  &lt;tr&gt;&lt;td&gt;60103-3020&lt;/td&gt;&lt;td&gt;Concrete, sloped and flared box inlet/outlet for 750mm pipe culvert&lt;/td&gt;&lt;td&gt;Each&lt;/td&gt;&lt;td&gt;CONCRETE, SLOPED AND FLARED BOX INLET/OUTLET FOR 30-INCH PIPE CULVERT&lt;/td&gt;&lt;td&gt;EACH&lt;/td&gt;&lt;td&gt;0&lt;/td&gt;&lt;td&gt;3&lt;/td&gt;&lt;td&gt;N&lt;/td&gt;&lt;td&gt; &lt;/td&gt;&lt;td&gt;&lt;/td&gt;&lt;/tr&gt;</v>
      </c>
    </row>
    <row r="1422" spans="1:1" x14ac:dyDescent="0.2">
      <c r="A1422" s="94" t="str">
        <v xml:space="preserve">  &lt;tr&gt;&lt;td&gt;60103-3040&lt;/td&gt;&lt;td&gt;Concrete, sloped and flared box inlet/outlet for 900mm pipe culvert&lt;/td&gt;&lt;td&gt;Each&lt;/td&gt;&lt;td&gt;CONCRETE, SLOPED AND FLARED BOX INLET/OUTLET FOR 36-INCH PIPE CULVERT&lt;/td&gt;&lt;td&gt;EACH&lt;/td&gt;&lt;td&gt;0&lt;/td&gt;&lt;td&gt;3&lt;/td&gt;&lt;td&gt;N&lt;/td&gt;&lt;td&gt; &lt;/td&gt;&lt;td&gt;&lt;/td&gt;&lt;/tr&gt;</v>
      </c>
    </row>
    <row r="1423" spans="1:1" x14ac:dyDescent="0.2">
      <c r="A1423" s="94" t="str">
        <v xml:space="preserve">  &lt;tr&gt;&lt;td&gt;60103-4000&lt;/td&gt;&lt;td&gt;Concrete, foundation, light pole&lt;/td&gt;&lt;td&gt;Each&lt;/td&gt;&lt;td&gt;CONCRETE, FOUNDATION, LIGHT POLE&lt;/td&gt;&lt;td&gt;EACH&lt;/td&gt;&lt;td&gt;0&lt;/td&gt;&lt;td&gt;3&lt;/td&gt;&lt;td&gt;N&lt;/td&gt;&lt;td&gt; &lt;/td&gt;&lt;td&gt;&lt;/td&gt;&lt;/tr&gt;</v>
      </c>
    </row>
    <row r="1424" spans="1:1" x14ac:dyDescent="0.2">
      <c r="A1424" s="94" t="str">
        <v xml:space="preserve">  &lt;tr&gt;&lt;td&gt;60103-4100&lt;/td&gt;&lt;td&gt;Concrete, armor unit&lt;/td&gt;&lt;td&gt;Each&lt;/td&gt;&lt;td&gt;CONCRETE, ARMOR UNIT&lt;/td&gt;&lt;td&gt;EACH&lt;/td&gt;&lt;td&gt;0&lt;/td&gt;&lt;td&gt;3&lt;/td&gt;&lt;td&gt;N&lt;/td&gt;&lt;td&gt; &lt;/td&gt;&lt;td&gt;&lt;/td&gt;&lt;/tr&gt;</v>
      </c>
    </row>
    <row r="1425" spans="1:1" x14ac:dyDescent="0.2">
      <c r="A1425" s="94" t="str">
        <v xml:space="preserve">  &lt;tr&gt;&lt;td&gt;60103-4110&lt;/td&gt;&lt;td&gt;Concrete, armor unit, 600 mm&lt;/td&gt;&lt;td&gt;Each&lt;/td&gt;&lt;td&gt;CONCRETE, ARMOR UNIT, 24-INCH&lt;/td&gt;&lt;td&gt;EACH&lt;/td&gt;&lt;td&gt;0&lt;/td&gt;&lt;td&gt;3&lt;/td&gt;&lt;td&gt;N&lt;/td&gt;&lt;td&gt; &lt;/td&gt;&lt;td&gt;&lt;/td&gt;&lt;/tr&gt;</v>
      </c>
    </row>
    <row r="1426" spans="1:1" x14ac:dyDescent="0.2">
      <c r="A1426" s="94" t="str">
        <v xml:space="preserve">  &lt;tr&gt;&lt;td&gt;60103-4200&lt;/td&gt;&lt;td&gt;Concrete, plank&lt;/td&gt;&lt;td&gt;Each&lt;/td&gt;&lt;td&gt;CONCRETE, PLANK&lt;/td&gt;&lt;td&gt;EACH&lt;/td&gt;&lt;td&gt;0&lt;/td&gt;&lt;td&gt;3&lt;/td&gt;&lt;td&gt;N&lt;/td&gt;&lt;td&gt; &lt;/td&gt;&lt;td&gt;&lt;/td&gt;&lt;/tr&gt;</v>
      </c>
    </row>
    <row r="1427" spans="1:1" x14ac:dyDescent="0.2">
      <c r="A1427" s="94" t="str">
        <v xml:space="preserve">  &lt;tr&gt;&lt;td&gt;60110-0000&lt;/td&gt;&lt;td&gt;Concrete coloring agent&lt;/td&gt;&lt;td&gt;kg&lt;/td&gt;&lt;td&gt;CONCRETE COLORING AGENT&lt;/td&gt;&lt;td&gt;LB&lt;/td&gt;&lt;td&gt;0&lt;/td&gt;&lt;td&gt;3&lt;/td&gt;&lt;td&gt;N&lt;/td&gt;&lt;td&gt; &lt;/td&gt;&lt;td&gt;&lt;/td&gt;&lt;/tr&gt;</v>
      </c>
    </row>
    <row r="1428" spans="1:1" x14ac:dyDescent="0.2">
      <c r="A1428" s="94" t="str">
        <v xml:space="preserve">  &lt;tr&gt;&lt;td&gt;60201-0100&lt;/td&gt;&lt;td&gt;100mm pipe culvert&lt;/td&gt;&lt;td&gt;m&lt;/td&gt;&lt;td&gt;4-INCH PIPE CULVERT&lt;/td&gt;&lt;td&gt;LNFT&lt;/td&gt;&lt;td&gt;0&lt;/td&gt;&lt;td&gt;3&lt;/td&gt;&lt;td&gt;N&lt;/td&gt;&lt;td&gt; &lt;/td&gt;&lt;td&gt;&lt;/td&gt;&lt;/tr&gt;</v>
      </c>
    </row>
    <row r="1429" spans="1:1" x14ac:dyDescent="0.2">
      <c r="A1429" s="94" t="str">
        <v xml:space="preserve">  &lt;tr&gt;&lt;td&gt;60201-0200&lt;/td&gt;&lt;td&gt;150mm pipe culvert&lt;/td&gt;&lt;td&gt;m&lt;/td&gt;&lt;td&gt;6-INCH PIPE CULVERT&lt;/td&gt;&lt;td&gt;LNFT&lt;/td&gt;&lt;td&gt;0&lt;/td&gt;&lt;td&gt;3&lt;/td&gt;&lt;td&gt;N&lt;/td&gt;&lt;td&gt; &lt;/td&gt;&lt;td&gt;&lt;/td&gt;&lt;/tr&gt;</v>
      </c>
    </row>
    <row r="1430" spans="1:1" x14ac:dyDescent="0.2">
      <c r="A1430" s="94" t="str">
        <v xml:space="preserve">  &lt;tr&gt;&lt;td&gt;60201-0300&lt;/td&gt;&lt;td&gt;200mm pipe culvert&lt;/td&gt;&lt;td&gt;m&lt;/td&gt;&lt;td&gt;8-INCH PIPE CULVERT&lt;/td&gt;&lt;td&gt;LNFT&lt;/td&gt;&lt;td&gt;0&lt;/td&gt;&lt;td&gt;3&lt;/td&gt;&lt;td&gt;N&lt;/td&gt;&lt;td&gt; &lt;/td&gt;&lt;td&gt;&lt;/td&gt;&lt;/tr&gt;</v>
      </c>
    </row>
    <row r="1431" spans="1:1" x14ac:dyDescent="0.2">
      <c r="A1431" s="94" t="str">
        <v xml:space="preserve">  &lt;tr&gt;&lt;td&gt;60201-0350&lt;/td&gt;&lt;td&gt;250mm pipe culvert&lt;/td&gt;&lt;td&gt;m&lt;/td&gt;&lt;td&gt;10-INCH PIPE CULVERT&lt;/td&gt;&lt;td&gt;LNFT&lt;/td&gt;&lt;td&gt;0&lt;/td&gt;&lt;td&gt;3&lt;/td&gt;&lt;td&gt;N&lt;/td&gt;&lt;td&gt; &lt;/td&gt;&lt;td&gt;&lt;/td&gt;&lt;/tr&gt;</v>
      </c>
    </row>
    <row r="1432" spans="1:1" x14ac:dyDescent="0.2">
      <c r="A1432" s="94" t="str">
        <v xml:space="preserve">  &lt;tr&gt;&lt;td&gt;60201-0400&lt;/td&gt;&lt;td&gt;300mm pipe culvert&lt;/td&gt;&lt;td&gt;m&lt;/td&gt;&lt;td&gt;12-INCH PIPE CULVERT&lt;/td&gt;&lt;td&gt;LNFT&lt;/td&gt;&lt;td&gt;0&lt;/td&gt;&lt;td&gt;3&lt;/td&gt;&lt;td&gt;N&lt;/td&gt;&lt;td&gt; &lt;/td&gt;&lt;td&gt;&lt;/td&gt;&lt;/tr&gt;</v>
      </c>
    </row>
    <row r="1433" spans="1:1" x14ac:dyDescent="0.2">
      <c r="A1433" s="94" t="str">
        <v xml:space="preserve">  &lt;tr&gt;&lt;td&gt;60201-0500&lt;/td&gt;&lt;td&gt;375mm pipe culvert&lt;/td&gt;&lt;td&gt;m&lt;/td&gt;&lt;td&gt;15-INCH PIPE CULVERT&lt;/td&gt;&lt;td&gt;LNFT&lt;/td&gt;&lt;td&gt;0&lt;/td&gt;&lt;td&gt;3&lt;/td&gt;&lt;td&gt;N&lt;/td&gt;&lt;td&gt; &lt;/td&gt;&lt;td&gt;&lt;/td&gt;&lt;/tr&gt;</v>
      </c>
    </row>
    <row r="1434" spans="1:1" x14ac:dyDescent="0.2">
      <c r="A1434" s="94" t="str">
        <v xml:space="preserve">  &lt;tr&gt;&lt;td&gt;60201-0550&lt;/td&gt;&lt;td&gt;400mm pipe culvert&lt;/td&gt;&lt;td&gt;m&lt;/td&gt;&lt;td&gt;16-INCH PIPE CULVERT&lt;/td&gt;&lt;td&gt;LNFT&lt;/td&gt;&lt;td&gt;0&lt;/td&gt;&lt;td&gt;3&lt;/td&gt;&lt;td&gt;N&lt;/td&gt;&lt;td&gt; &lt;/td&gt;&lt;td&gt;&lt;/td&gt;&lt;/tr&gt;</v>
      </c>
    </row>
    <row r="1435" spans="1:1" x14ac:dyDescent="0.2">
      <c r="A1435" s="94" t="str">
        <v xml:space="preserve">  &lt;tr&gt;&lt;td&gt;60201-0600&lt;/td&gt;&lt;td&gt;450mm pipe culvert&lt;/td&gt;&lt;td&gt;m&lt;/td&gt;&lt;td&gt;18-INCH PIPE CULVERT&lt;/td&gt;&lt;td&gt;LNFT&lt;/td&gt;&lt;td&gt;0&lt;/td&gt;&lt;td&gt;3&lt;/td&gt;&lt;td&gt;N&lt;/td&gt;&lt;td&gt; &lt;/td&gt;&lt;td&gt;&lt;/td&gt;&lt;/tr&gt;</v>
      </c>
    </row>
    <row r="1436" spans="1:1" x14ac:dyDescent="0.2">
      <c r="A1436" s="94" t="str">
        <v xml:space="preserve">  &lt;tr&gt;&lt;td&gt;60201-0700&lt;/td&gt;&lt;td&gt;525mm pipe culvert&lt;/td&gt;&lt;td&gt;m&lt;/td&gt;&lt;td&gt;21-INCH PIPE CULVERT&lt;/td&gt;&lt;td&gt;LNFT&lt;/td&gt;&lt;td&gt;0&lt;/td&gt;&lt;td&gt;3&lt;/td&gt;&lt;td&gt;N&lt;/td&gt;&lt;td&gt; &lt;/td&gt;&lt;td&gt;&lt;/td&gt;&lt;/tr&gt;</v>
      </c>
    </row>
    <row r="1437" spans="1:1" x14ac:dyDescent="0.2">
      <c r="A1437" s="94" t="str">
        <v xml:space="preserve">  &lt;tr&gt;&lt;td&gt;60201-0800&lt;/td&gt;&lt;td&gt;600mm pipe culvert&lt;/td&gt;&lt;td&gt;m&lt;/td&gt;&lt;td&gt;24-INCH PIPE CULVERT&lt;/td&gt;&lt;td&gt;LNFT&lt;/td&gt;&lt;td&gt;0&lt;/td&gt;&lt;td&gt;3&lt;/td&gt;&lt;td&gt;N&lt;/td&gt;&lt;td&gt; &lt;/td&gt;&lt;td&gt;&lt;/td&gt;&lt;/tr&gt;</v>
      </c>
    </row>
    <row r="1438" spans="1:1" x14ac:dyDescent="0.2">
      <c r="A1438" s="94" t="str">
        <v xml:space="preserve">  &lt;tr&gt;&lt;td&gt;60201-0900&lt;/td&gt;&lt;td&gt;750mm pipe culvert&lt;/td&gt;&lt;td&gt;m&lt;/td&gt;&lt;td&gt;30-INCH PIPE CULVERT&lt;/td&gt;&lt;td&gt;LNFT&lt;/td&gt;&lt;td&gt;0&lt;/td&gt;&lt;td&gt;3&lt;/td&gt;&lt;td&gt;N&lt;/td&gt;&lt;td&gt; &lt;/td&gt;&lt;td&gt;&lt;/td&gt;&lt;/tr&gt;</v>
      </c>
    </row>
    <row r="1439" spans="1:1" x14ac:dyDescent="0.2">
      <c r="A1439" s="94" t="str">
        <v xml:space="preserve">  &lt;tr&gt;&lt;td&gt;60201-1000&lt;/td&gt;&lt;td&gt;900mm pipe culvert&lt;/td&gt;&lt;td&gt;m&lt;/td&gt;&lt;td&gt;36-INCH PIPE CULVERT&lt;/td&gt;&lt;td&gt;LNFT&lt;/td&gt;&lt;td&gt;0&lt;/td&gt;&lt;td&gt;3&lt;/td&gt;&lt;td&gt;N&lt;/td&gt;&lt;td&gt; &lt;/td&gt;&lt;td&gt;&lt;/td&gt;&lt;/tr&gt;</v>
      </c>
    </row>
    <row r="1440" spans="1:1" x14ac:dyDescent="0.2">
      <c r="A1440" s="94" t="str">
        <v xml:space="preserve">  &lt;tr&gt;&lt;td&gt;60201-1100&lt;/td&gt;&lt;td&gt;1050mm pipe culvert&lt;/td&gt;&lt;td&gt;m&lt;/td&gt;&lt;td&gt;42-INCH PIPE CULVERT&lt;/td&gt;&lt;td&gt;LNFT&lt;/td&gt;&lt;td&gt;0&lt;/td&gt;&lt;td&gt;3&lt;/td&gt;&lt;td&gt;N&lt;/td&gt;&lt;td&gt; &lt;/td&gt;&lt;td&gt;&lt;/td&gt;&lt;/tr&gt;</v>
      </c>
    </row>
    <row r="1441" spans="1:1" x14ac:dyDescent="0.2">
      <c r="A1441" s="94" t="str">
        <v xml:space="preserve">  &lt;tr&gt;&lt;td&gt;60201-1200&lt;/td&gt;&lt;td&gt;1200mm pipe culvert&lt;/td&gt;&lt;td&gt;m&lt;/td&gt;&lt;td&gt;48-INCH PIPE CULVERT&lt;/td&gt;&lt;td&gt;LNFT&lt;/td&gt;&lt;td&gt;0&lt;/td&gt;&lt;td&gt;3&lt;/td&gt;&lt;td&gt;N&lt;/td&gt;&lt;td&gt; &lt;/td&gt;&lt;td&gt;&lt;/td&gt;&lt;/tr&gt;</v>
      </c>
    </row>
    <row r="1442" spans="1:1" x14ac:dyDescent="0.2">
      <c r="A1442" s="94" t="str">
        <v xml:space="preserve">  &lt;tr&gt;&lt;td&gt;60201-1300&lt;/td&gt;&lt;td&gt;1350mm pipe culvert&lt;/td&gt;&lt;td&gt;m&lt;/td&gt;&lt;td&gt;54-INCH PIPE CULVERT&lt;/td&gt;&lt;td&gt;LNFT&lt;/td&gt;&lt;td&gt;0&lt;/td&gt;&lt;td&gt;3&lt;/td&gt;&lt;td&gt;N&lt;/td&gt;&lt;td&gt; &lt;/td&gt;&lt;td&gt;&lt;/td&gt;&lt;/tr&gt;</v>
      </c>
    </row>
    <row r="1443" spans="1:1" x14ac:dyDescent="0.2">
      <c r="A1443" s="94" t="str">
        <v xml:space="preserve">  &lt;tr&gt;&lt;td&gt;60201-1400&lt;/td&gt;&lt;td&gt;1500mm pipe culvert&lt;/td&gt;&lt;td&gt;m&lt;/td&gt;&lt;td&gt;60-INCH PIPE CULVERT&lt;/td&gt;&lt;td&gt;LNFT&lt;/td&gt;&lt;td&gt;0&lt;/td&gt;&lt;td&gt;3&lt;/td&gt;&lt;td&gt;N&lt;/td&gt;&lt;td&gt; &lt;/td&gt;&lt;td&gt;&lt;/td&gt;&lt;/tr&gt;</v>
      </c>
    </row>
    <row r="1444" spans="1:1" x14ac:dyDescent="0.2">
      <c r="A1444" s="94" t="str">
        <v xml:space="preserve">  &lt;tr&gt;&lt;td&gt;60201-1500&lt;/td&gt;&lt;td&gt;1650mm pipe culvert&lt;/td&gt;&lt;td&gt;m&lt;/td&gt;&lt;td&gt;66-INCH PIPE CULVERT&lt;/td&gt;&lt;td&gt;LNFT&lt;/td&gt;&lt;td&gt;0&lt;/td&gt;&lt;td&gt;3&lt;/td&gt;&lt;td&gt;N&lt;/td&gt;&lt;td&gt; &lt;/td&gt;&lt;td&gt;&lt;/td&gt;&lt;/tr&gt;</v>
      </c>
    </row>
    <row r="1445" spans="1:1" x14ac:dyDescent="0.2">
      <c r="A1445" s="94" t="str">
        <v xml:space="preserve">  &lt;tr&gt;&lt;td&gt;60201-1600&lt;/td&gt;&lt;td&gt;1800mm pipe culvert&lt;/td&gt;&lt;td&gt;m&lt;/td&gt;&lt;td&gt;72-INCH PIPE CULVERT&lt;/td&gt;&lt;td&gt;LNFT&lt;/td&gt;&lt;td&gt;0&lt;/td&gt;&lt;td&gt;3&lt;/td&gt;&lt;td&gt;N&lt;/td&gt;&lt;td&gt; &lt;/td&gt;&lt;td&gt;&lt;/td&gt;&lt;/tr&gt;</v>
      </c>
    </row>
    <row r="1446" spans="1:1" x14ac:dyDescent="0.2">
      <c r="A1446" s="94" t="str">
        <v xml:space="preserve">  &lt;tr&gt;&lt;td&gt;60201-1700&lt;/td&gt;&lt;td&gt;1950mm pipe culvert&lt;/td&gt;&lt;td&gt;m&lt;/td&gt;&lt;td&gt;78-INCH PIPE CULVERT&lt;/td&gt;&lt;td&gt;LNFT&lt;/td&gt;&lt;td&gt;0&lt;/td&gt;&lt;td&gt;3&lt;/td&gt;&lt;td&gt;N&lt;/td&gt;&lt;td&gt; &lt;/td&gt;&lt;td&gt;&lt;/td&gt;&lt;/tr&gt;</v>
      </c>
    </row>
    <row r="1447" spans="1:1" x14ac:dyDescent="0.2">
      <c r="A1447" s="94" t="str">
        <v xml:space="preserve">  &lt;tr&gt;&lt;td&gt;60201-1800&lt;/td&gt;&lt;td&gt;2100mm pipe culvert&lt;/td&gt;&lt;td&gt;m&lt;/td&gt;&lt;td&gt;84-INCH PIPE CULVERT&lt;/td&gt;&lt;td&gt;LNFT&lt;/td&gt;&lt;td&gt;0&lt;/td&gt;&lt;td&gt;3&lt;/td&gt;&lt;td&gt;N&lt;/td&gt;&lt;td&gt; &lt;/td&gt;&lt;td&gt;&lt;/td&gt;&lt;/tr&gt;</v>
      </c>
    </row>
    <row r="1448" spans="1:1" x14ac:dyDescent="0.2">
      <c r="A1448" s="94" t="str">
        <v xml:space="preserve">  &lt;tr&gt;&lt;td&gt;60201-1900&lt;/td&gt;&lt;td&gt;2250mm pipe culvert&lt;/td&gt;&lt;td&gt;m&lt;/td&gt;&lt;td&gt;90-INCH PIPE CULVERT&lt;/td&gt;&lt;td&gt;LNFT&lt;/td&gt;&lt;td&gt;0&lt;/td&gt;&lt;td&gt;3&lt;/td&gt;&lt;td&gt;N&lt;/td&gt;&lt;td&gt; &lt;/td&gt;&lt;td&gt;&lt;/td&gt;&lt;/tr&gt;</v>
      </c>
    </row>
    <row r="1449" spans="1:1" x14ac:dyDescent="0.2">
      <c r="A1449" s="94" t="str">
        <v xml:space="preserve">  &lt;tr&gt;&lt;td&gt;60201-2000&lt;/td&gt;&lt;td&gt;2400mm pipe culvert&lt;/td&gt;&lt;td&gt;m&lt;/td&gt;&lt;td&gt;96-INCH PIPE CULVERT&lt;/td&gt;&lt;td&gt;LNFT&lt;/td&gt;&lt;td&gt;0&lt;/td&gt;&lt;td&gt;3&lt;/td&gt;&lt;td&gt;N&lt;/td&gt;&lt;td&gt; &lt;/td&gt;&lt;td&gt;&lt;/td&gt;&lt;/tr&gt;</v>
      </c>
    </row>
    <row r="1450" spans="1:1" x14ac:dyDescent="0.2">
      <c r="A1450" s="94" t="str">
        <v xml:space="preserve">  &lt;tr&gt;&lt;td&gt;60201-2100&lt;/td&gt;&lt;td&gt;2550mm pipe culvert&lt;/td&gt;&lt;td&gt;m&lt;/td&gt;&lt;td&gt;102-INCH PIPE CULVERT&lt;/td&gt;&lt;td&gt;LNFT&lt;/td&gt;&lt;td&gt;0&lt;/td&gt;&lt;td&gt;3&lt;/td&gt;&lt;td&gt;N&lt;/td&gt;&lt;td&gt; &lt;/td&gt;&lt;td&gt;&lt;/td&gt;&lt;/tr&gt;</v>
      </c>
    </row>
    <row r="1451" spans="1:1" x14ac:dyDescent="0.2">
      <c r="A1451" s="94" t="str">
        <v xml:space="preserve">  &lt;tr&gt;&lt;td&gt;60201-2200&lt;/td&gt;&lt;td&gt;2700mm pipe culvert&lt;/td&gt;&lt;td&gt;m&lt;/td&gt;&lt;td&gt;108-INCH PIPE CULVERT&lt;/td&gt;&lt;td&gt;LNFT&lt;/td&gt;&lt;td&gt;0&lt;/td&gt;&lt;td&gt;3&lt;/td&gt;&lt;td&gt;N&lt;/td&gt;&lt;td&gt; &lt;/td&gt;&lt;td&gt;&lt;/td&gt;&lt;/tr&gt;</v>
      </c>
    </row>
    <row r="1452" spans="1:1" x14ac:dyDescent="0.2">
      <c r="A1452" s="94" t="str">
        <v xml:space="preserve">  &lt;tr&gt;&lt;td&gt;60201-2250&lt;/td&gt;&lt;td&gt;2850mm pipe culvert&lt;/td&gt;&lt;td&gt;m&lt;/td&gt;&lt;td&gt;114-INCH PIPE CULVERT&lt;/td&gt;&lt;td&gt;LNFT&lt;/td&gt;&lt;td&gt;0&lt;/td&gt;&lt;td&gt;3&lt;/td&gt;&lt;td&gt;N&lt;/td&gt;&lt;td&gt; &lt;/td&gt;&lt;td&gt;&lt;/td&gt;&lt;/tr&gt;</v>
      </c>
    </row>
    <row r="1453" spans="1:1" x14ac:dyDescent="0.2">
      <c r="A1453" s="94" t="str">
        <v xml:space="preserve">  &lt;tr&gt;&lt;td&gt;60201-2300&lt;/td&gt;&lt;td&gt;3000mm pipe culvert&lt;/td&gt;&lt;td&gt;m&lt;/td&gt;&lt;td&gt;120-INCH PIPE CULVERT&lt;/td&gt;&lt;td&gt;LNFT&lt;/td&gt;&lt;td&gt;0&lt;/td&gt;&lt;td&gt;3&lt;/td&gt;&lt;td&gt;N&lt;/td&gt;&lt;td&gt; &lt;/td&gt;&lt;td&gt;&lt;/td&gt;&lt;/tr&gt;</v>
      </c>
    </row>
    <row r="1454" spans="1:1" x14ac:dyDescent="0.2">
      <c r="A1454" s="94" t="str">
        <v xml:space="preserve">  &lt;tr&gt;&lt;td&gt;60201-2400&lt;/td&gt;&lt;td&gt;3300mm pipe culvert&lt;/td&gt;&lt;td&gt;m&lt;/td&gt;&lt;td&gt;132-INCH PIPE CULVERT&lt;/td&gt;&lt;td&gt;LNFT&lt;/td&gt;&lt;td&gt;0&lt;/td&gt;&lt;td&gt;3&lt;/td&gt;&lt;td&gt;N&lt;/td&gt;&lt;td&gt; &lt;/td&gt;&lt;td&gt;&lt;/td&gt;&lt;/tr&gt;</v>
      </c>
    </row>
    <row r="1455" spans="1:1" x14ac:dyDescent="0.2">
      <c r="A1455" s="94" t="str">
        <v xml:space="preserve">  &lt;tr&gt;&lt;td&gt;60201-2500&lt;/td&gt;&lt;td&gt;3600mm pipe culvert&lt;/td&gt;&lt;td&gt;m&lt;/td&gt;&lt;td&gt;144-INCH PIPE CULVERT&lt;/td&gt;&lt;td&gt;LNFT&lt;/td&gt;&lt;td&gt;0&lt;/td&gt;&lt;td&gt;3&lt;/td&gt;&lt;td&gt;N&lt;/td&gt;&lt;td&gt; &lt;/td&gt;&lt;td&gt;&lt;/td&gt;&lt;/tr&gt;</v>
      </c>
    </row>
    <row r="1456" spans="1:1" x14ac:dyDescent="0.2">
      <c r="A1456" s="94" t="str">
        <v xml:space="preserve">  &lt;tr&gt;&lt;td&gt;60202-0100&lt;/td&gt;&lt;td&gt;375mm equivalent diameter arch or elliptical pipe culvert&lt;/td&gt;&lt;td&gt;m&lt;/td&gt;&lt;td&gt;15-INCH EQUIVALENT DIAMETER ARCH OR ELLIPTICAL PIPE CULVERT&lt;/td&gt;&lt;td&gt;LNFT&lt;/td&gt;&lt;td&gt;0&lt;/td&gt;&lt;td&gt;3&lt;/td&gt;&lt;td&gt;N&lt;/td&gt;&lt;td&gt; &lt;/td&gt;&lt;td&gt;&lt;/td&gt;&lt;/tr&gt;</v>
      </c>
    </row>
    <row r="1457" spans="1:1" x14ac:dyDescent="0.2">
      <c r="A1457" s="94" t="str">
        <v xml:space="preserve">  &lt;tr&gt;&lt;td&gt;60202-0200&lt;/td&gt;&lt;td&gt;450mm equivalent diameter arch or elliptical pipe culvert&lt;/td&gt;&lt;td&gt;m&lt;/td&gt;&lt;td&gt;18-INCH EQUIVALENT DIAMETER ARCH OR ELLIPTICAL PIPE CULVERT&lt;/td&gt;&lt;td&gt;LNFT&lt;/td&gt;&lt;td&gt;0&lt;/td&gt;&lt;td&gt;3&lt;/td&gt;&lt;td&gt;N&lt;/td&gt;&lt;td&gt; &lt;/td&gt;&lt;td&gt;&lt;/td&gt;&lt;/tr&gt;</v>
      </c>
    </row>
    <row r="1458" spans="1:1" x14ac:dyDescent="0.2">
      <c r="A1458" s="94" t="str">
        <v xml:space="preserve">  &lt;tr&gt;&lt;td&gt;60202-0300&lt;/td&gt;&lt;td&gt;525mm equivalent diameter arch or elliptical pipe culvert&lt;/td&gt;&lt;td&gt;m&lt;/td&gt;&lt;td&gt;21-INCH EQUIVALENT DIAMETER ARCH OR ELLIPTICAL PIPE CULVERT&lt;/td&gt;&lt;td&gt;LNFT&lt;/td&gt;&lt;td&gt;0&lt;/td&gt;&lt;td&gt;3&lt;/td&gt;&lt;td&gt;N&lt;/td&gt;&lt;td&gt; &lt;/td&gt;&lt;td&gt;&lt;/td&gt;&lt;/tr&gt;</v>
      </c>
    </row>
    <row r="1459" spans="1:1" x14ac:dyDescent="0.2">
      <c r="A1459" s="94" t="str">
        <v xml:space="preserve">  &lt;tr&gt;&lt;td&gt;60202-0400&lt;/td&gt;&lt;td&gt;600mm equivalent diameter arch or elliptical pipe culvert&lt;/td&gt;&lt;td&gt;m&lt;/td&gt;&lt;td&gt;24-INCH EQUIVALENT DIAMETER ARCH OR ELLIPTICAL PIPE CULVERT&lt;/td&gt;&lt;td&gt;LNFT&lt;/td&gt;&lt;td&gt;0&lt;/td&gt;&lt;td&gt;3&lt;/td&gt;&lt;td&gt;N&lt;/td&gt;&lt;td&gt; &lt;/td&gt;&lt;td&gt;&lt;/td&gt;&lt;/tr&gt;</v>
      </c>
    </row>
    <row r="1460" spans="1:1" x14ac:dyDescent="0.2">
      <c r="A1460" s="94" t="str">
        <v xml:space="preserve">  &lt;tr&gt;&lt;td&gt;60202-0500&lt;/td&gt;&lt;td&gt;750mm equivalent diameter arch or elliptical pipe culvert&lt;/td&gt;&lt;td&gt;m&lt;/td&gt;&lt;td&gt;30-INCH EQUIVALENT DIAMETER ARCH OR ELLIPTICAL PIPE CULVERT&lt;/td&gt;&lt;td&gt;LNFT&lt;/td&gt;&lt;td&gt;0&lt;/td&gt;&lt;td&gt;3&lt;/td&gt;&lt;td&gt;N&lt;/td&gt;&lt;td&gt; &lt;/td&gt;&lt;td&gt;&lt;/td&gt;&lt;/tr&gt;</v>
      </c>
    </row>
    <row r="1461" spans="1:1" x14ac:dyDescent="0.2">
      <c r="A1461" s="94" t="str">
        <v xml:space="preserve">  &lt;tr&gt;&lt;td&gt;60202-0600&lt;/td&gt;&lt;td&gt;900mm equivalent diameter arch or elliptical pipe culvert&lt;/td&gt;&lt;td&gt;m&lt;/td&gt;&lt;td&gt;36-INCH EQUIVALENT DIAMETER ARCH OR ELLIPTICAL PIPE CULVERT&lt;/td&gt;&lt;td&gt;LNFT&lt;/td&gt;&lt;td&gt;0&lt;/td&gt;&lt;td&gt;3&lt;/td&gt;&lt;td&gt;N&lt;/td&gt;&lt;td&gt; &lt;/td&gt;&lt;td&gt;&lt;/td&gt;&lt;/tr&gt;</v>
      </c>
    </row>
    <row r="1462" spans="1:1" x14ac:dyDescent="0.2">
      <c r="A1462" s="94" t="str">
        <v xml:space="preserve">  &lt;tr&gt;&lt;td&gt;60202-0700&lt;/td&gt;&lt;td&gt;1050mm equivalent diameter arch or elliptical pipe culvert&lt;/td&gt;&lt;td&gt;m&lt;/td&gt;&lt;td&gt;42-INCH EQUIVALENT DIAMETER ARCH OR ELLIPTICAL PIPE CULVERT&lt;/td&gt;&lt;td&gt;LNFT&lt;/td&gt;&lt;td&gt;0&lt;/td&gt;&lt;td&gt;3&lt;/td&gt;&lt;td&gt;N&lt;/td&gt;&lt;td&gt; &lt;/td&gt;&lt;td&gt;&lt;/td&gt;&lt;/tr&gt;</v>
      </c>
    </row>
    <row r="1463" spans="1:1" x14ac:dyDescent="0.2">
      <c r="A1463" s="94" t="str">
        <v xml:space="preserve">  &lt;tr&gt;&lt;td&gt;60202-0800&lt;/td&gt;&lt;td&gt;1200mm equivalent diameter arch or elliptical pipe culvert&lt;/td&gt;&lt;td&gt;m&lt;/td&gt;&lt;td&gt;48-INCH EQUIVALENT DIAMETER ARCH OR ELLIPTICAL PIPE CULVERT&lt;/td&gt;&lt;td&gt;LNFT&lt;/td&gt;&lt;td&gt;0&lt;/td&gt;&lt;td&gt;3&lt;/td&gt;&lt;td&gt;N&lt;/td&gt;&lt;td&gt; &lt;/td&gt;&lt;td&gt;&lt;/td&gt;&lt;/tr&gt;</v>
      </c>
    </row>
    <row r="1464" spans="1:1" x14ac:dyDescent="0.2">
      <c r="A1464" s="94" t="str">
        <v xml:space="preserve">  &lt;tr&gt;&lt;td&gt;60202-0900&lt;/td&gt;&lt;td&gt;1350mm equivalent diameter arch or elliptical pipe culvert&lt;/td&gt;&lt;td&gt;m&lt;/td&gt;&lt;td&gt;54-INCH EQUIVALENT DIAMETER ARCH OR ELLIPTICAL PIPE CULVERT&lt;/td&gt;&lt;td&gt;LNFT&lt;/td&gt;&lt;td&gt;0&lt;/td&gt;&lt;td&gt;3&lt;/td&gt;&lt;td&gt;N&lt;/td&gt;&lt;td&gt; &lt;/td&gt;&lt;td&gt;&lt;/td&gt;&lt;/tr&gt;</v>
      </c>
    </row>
    <row r="1465" spans="1:1" x14ac:dyDescent="0.2">
      <c r="A1465" s="94" t="str">
        <v xml:space="preserve">  &lt;tr&gt;&lt;td&gt;60202-1000&lt;/td&gt;&lt;td&gt;1500mm equivalent diameter arch or elliptical pipe culvert&lt;/td&gt;&lt;td&gt;m&lt;/td&gt;&lt;td&gt;60-INCH EQUIVALENT DIAMETER ARCH OR ELLIPTICAL PIPE CULVERT&lt;/td&gt;&lt;td&gt;LNFT&lt;/td&gt;&lt;td&gt;0&lt;/td&gt;&lt;td&gt;3&lt;/td&gt;&lt;td&gt;N&lt;/td&gt;&lt;td&gt; &lt;/td&gt;&lt;td&gt;&lt;/td&gt;&lt;/tr&gt;</v>
      </c>
    </row>
    <row r="1466" spans="1:1" x14ac:dyDescent="0.2">
      <c r="A1466" s="94" t="str">
        <v xml:space="preserve">  &lt;tr&gt;&lt;td&gt;60202-1100&lt;/td&gt;&lt;td&gt;1650mm equivalent diameter arch or elliptical pipe culvert&lt;/td&gt;&lt;td&gt;m&lt;/td&gt;&lt;td&gt;66-INCH EQUIVALENT DIAMETER ARCH OR ELLIPTICAL PIPE CULVERT&lt;/td&gt;&lt;td&gt;LNFT&lt;/td&gt;&lt;td&gt;0&lt;/td&gt;&lt;td&gt;3&lt;/td&gt;&lt;td&gt;N&lt;/td&gt;&lt;td&gt; &lt;/td&gt;&lt;td&gt;&lt;/td&gt;&lt;/tr&gt;</v>
      </c>
    </row>
    <row r="1467" spans="1:1" x14ac:dyDescent="0.2">
      <c r="A1467" s="94" t="str">
        <v xml:space="preserve">  &lt;tr&gt;&lt;td&gt;60202-1200&lt;/td&gt;&lt;td&gt;1800mm equivalent diameter arch or elliptical pipe culvert&lt;/td&gt;&lt;td&gt;m&lt;/td&gt;&lt;td&gt;72-INCH EQUIVALENT DIAMETER ARCH OR ELLIPTICAL PIPE CULVERT&lt;/td&gt;&lt;td&gt;LNFT&lt;/td&gt;&lt;td&gt;0&lt;/td&gt;&lt;td&gt;3&lt;/td&gt;&lt;td&gt;N&lt;/td&gt;&lt;td&gt; &lt;/td&gt;&lt;td&gt;&lt;/td&gt;&lt;/tr&gt;</v>
      </c>
    </row>
    <row r="1468" spans="1:1" x14ac:dyDescent="0.2">
      <c r="A1468" s="94" t="str">
        <v xml:space="preserve">  &lt;tr&gt;&lt;td&gt;60202-1300&lt;/td&gt;&lt;td&gt;1950mm equivalent diameter arch or elliptical pipe culvert&lt;/td&gt;&lt;td&gt;m&lt;/td&gt;&lt;td&gt;78-INCH EQUIVALENT DIAMETER ARCH OR ELLIPTICAL PIPE CULVERT&lt;/td&gt;&lt;td&gt;LNFT&lt;/td&gt;&lt;td&gt;0&lt;/td&gt;&lt;td&gt;3&lt;/td&gt;&lt;td&gt;N&lt;/td&gt;&lt;td&gt; &lt;/td&gt;&lt;td&gt;&lt;/td&gt;&lt;/tr&gt;</v>
      </c>
    </row>
    <row r="1469" spans="1:1" x14ac:dyDescent="0.2">
      <c r="A1469" s="94" t="str">
        <v xml:space="preserve">  &lt;tr&gt;&lt;td&gt;60202-1400&lt;/td&gt;&lt;td&gt;2100mm equivalent diameter arch or elliptical pipe culvert&lt;/td&gt;&lt;td&gt;m&lt;/td&gt;&lt;td&gt;84-INCH EQUIVALENT DIAMETER ARCH OR ELLIPTICAL PIPE CULVERT&lt;/td&gt;&lt;td&gt;LNFT&lt;/td&gt;&lt;td&gt;0&lt;/td&gt;&lt;td&gt;3&lt;/td&gt;&lt;td&gt;N&lt;/td&gt;&lt;td&gt; &lt;/td&gt;&lt;td&gt;&lt;/td&gt;&lt;/tr&gt;</v>
      </c>
    </row>
    <row r="1470" spans="1:1" x14ac:dyDescent="0.2">
      <c r="A1470" s="94" t="str">
        <v xml:space="preserve">  &lt;tr&gt;&lt;td&gt;60202-1500&lt;/td&gt;&lt;td&gt;2250mm equivalent diameter arch or elliptical pipe culvert&lt;/td&gt;&lt;td&gt;m&lt;/td&gt;&lt;td&gt;90-INCH EQUIVALENT DIAMETER ARCH OR ELLIPTICAL PIPE CULVERT&lt;/td&gt;&lt;td&gt;LNFT&lt;/td&gt;&lt;td&gt;0&lt;/td&gt;&lt;td&gt;3&lt;/td&gt;&lt;td&gt;N&lt;/td&gt;&lt;td&gt; &lt;/td&gt;&lt;td&gt;&lt;/td&gt;&lt;/tr&gt;</v>
      </c>
    </row>
    <row r="1471" spans="1:1" x14ac:dyDescent="0.2">
      <c r="A1471" s="94" t="str">
        <v xml:space="preserve">  &lt;tr&gt;&lt;td&gt;60202-1600&lt;/td&gt;&lt;td&gt;2400mm equivalent diameter arch or elliptical pipe culvert&lt;/td&gt;&lt;td&gt;m&lt;/td&gt;&lt;td&gt;96-INCH EQUIVALENT DIAMETER ARCH OR ELLIPTICAL PIPE CULVERT&lt;/td&gt;&lt;td&gt;LNFT&lt;/td&gt;&lt;td&gt;0&lt;/td&gt;&lt;td&gt;3&lt;/td&gt;&lt;td&gt;N&lt;/td&gt;&lt;td&gt; &lt;/td&gt;&lt;td&gt;&lt;/td&gt;&lt;/tr&gt;</v>
      </c>
    </row>
    <row r="1472" spans="1:1" x14ac:dyDescent="0.2">
      <c r="A1472" s="94" t="str">
        <v xml:space="preserve">  &lt;tr&gt;&lt;td&gt;60202-1700&lt;/td&gt;&lt;td&gt;2550mm equivalent diameter arch or elliptical pipe culvert&lt;/td&gt;&lt;td&gt;m&lt;/td&gt;&lt;td&gt;102-INCH EQUIVALENT DIAMETER ARCH OR ELLIPTICAL PIPE CULVERT&lt;/td&gt;&lt;td&gt;LNFT&lt;/td&gt;&lt;td&gt;0&lt;/td&gt;&lt;td&gt;3&lt;/td&gt;&lt;td&gt;N&lt;/td&gt;&lt;td&gt; &lt;/td&gt;&lt;td&gt;&lt;/td&gt;&lt;/tr&gt;</v>
      </c>
    </row>
    <row r="1473" spans="1:1" x14ac:dyDescent="0.2">
      <c r="A1473" s="94" t="str">
        <v xml:space="preserve">  &lt;tr&gt;&lt;td&gt;60202-1800&lt;/td&gt;&lt;td&gt;2700mm equivalent diameter arch or elliptical pipe culvert&lt;/td&gt;&lt;td&gt;m&lt;/td&gt;&lt;td&gt;108-INCH EQUIVALENT DIAMETER ARCH OR ELLIPTICAL PIPE CULVERT&lt;/td&gt;&lt;td&gt;LNFT&lt;/td&gt;&lt;td&gt;0&lt;/td&gt;&lt;td&gt;3&lt;/td&gt;&lt;td&gt;N&lt;/td&gt;&lt;td&gt; &lt;/td&gt;&lt;td&gt;&lt;/td&gt;&lt;/tr&gt;</v>
      </c>
    </row>
    <row r="1474" spans="1:1" x14ac:dyDescent="0.2">
      <c r="A1474" s="94" t="str">
        <v xml:space="preserve">  &lt;tr&gt;&lt;td&gt;60202-1850&lt;/td&gt;&lt;td&gt;2850mm equivalent diameter arch or elliptical pipe culvert&lt;/td&gt;&lt;td&gt;m&lt;/td&gt;&lt;td&gt;114-INCH EQUIVALENT DIAMETER ARCH OR ELLIPTICAL PIPE CULVERT&lt;/td&gt;&lt;td&gt;LNFT&lt;/td&gt;&lt;td&gt;0&lt;/td&gt;&lt;td&gt;3&lt;/td&gt;&lt;td&gt;N&lt;/td&gt;&lt;td&gt; &lt;/td&gt;&lt;td&gt;&lt;/td&gt;&lt;/tr&gt;</v>
      </c>
    </row>
    <row r="1475" spans="1:1" x14ac:dyDescent="0.2">
      <c r="A1475" s="94" t="str">
        <v xml:space="preserve">  &lt;tr&gt;&lt;td&gt;60202-1900&lt;/td&gt;&lt;td&gt;3000mm equivalent diameter arch or elliptical pipe culvert&lt;/td&gt;&lt;td&gt;m&lt;/td&gt;&lt;td&gt;120-INCH EQUIVALENT DIAMETER ARCH OR ELLIPTICAL PIPE CULVERT&lt;/td&gt;&lt;td&gt;LNFT&lt;/td&gt;&lt;td&gt;0&lt;/td&gt;&lt;td&gt;3&lt;/td&gt;&lt;td&gt;N&lt;/td&gt;&lt;td&gt; &lt;/td&gt;&lt;td&gt;&lt;/td&gt;&lt;/tr&gt;</v>
      </c>
    </row>
    <row r="1476" spans="1:1" x14ac:dyDescent="0.2">
      <c r="A1476" s="94" t="str">
        <v xml:space="preserve">  &lt;tr&gt;&lt;td&gt;60202-2000&lt;/td&gt;&lt;td&gt;3300mm equivalent diameter arch or elliptical pipe culvert&lt;/td&gt;&lt;td&gt;m&lt;/td&gt;&lt;td&gt;132-INCH EQUIVALENT DIAMETER ARCH OR ELLIPTICAL PIPE CULVERT&lt;/td&gt;&lt;td&gt;LNFT&lt;/td&gt;&lt;td&gt;0&lt;/td&gt;&lt;td&gt;3&lt;/td&gt;&lt;td&gt;N&lt;/td&gt;&lt;td&gt; &lt;/td&gt;&lt;td&gt;&lt;/td&gt;&lt;/tr&gt;</v>
      </c>
    </row>
    <row r="1477" spans="1:1" x14ac:dyDescent="0.2">
      <c r="A1477" s="94" t="str">
        <v xml:space="preserve">  &lt;tr&gt;&lt;td&gt;60202-2100&lt;/td&gt;&lt;td&gt;3600mm equivalent diameter arch or elliptical pipe culvert&lt;/td&gt;&lt;td&gt;m&lt;/td&gt;&lt;td&gt;144-INCH EQUIVALENT DIAMETER ARCH OR ELLIPTICAL PIPE CULVERT&lt;/td&gt;&lt;td&gt;LNFT&lt;/td&gt;&lt;td&gt;0&lt;/td&gt;&lt;td&gt;3&lt;/td&gt;&lt;td&gt;N&lt;/td&gt;&lt;td&gt; &lt;/td&gt;&lt;td&gt;&lt;/td&gt;&lt;/tr&gt;</v>
      </c>
    </row>
    <row r="1478" spans="1:1" x14ac:dyDescent="0.2">
      <c r="A1478" s="94" t="str">
        <v xml:space="preserve">  &lt;tr&gt;&lt;td&gt;60203-0100&lt;/td&gt;&lt;td&gt;100mm slotted drain pipe&lt;/td&gt;&lt;td&gt;m&lt;/td&gt;&lt;td&gt;4-INCH SLOTTED DRAIN PIPE&lt;/td&gt;&lt;td&gt;LNFT&lt;/td&gt;&lt;td&gt;0&lt;/td&gt;&lt;td&gt;3&lt;/td&gt;&lt;td&gt;N&lt;/td&gt;&lt;td&gt; &lt;/td&gt;&lt;td&gt;&lt;/td&gt;&lt;/tr&gt;</v>
      </c>
    </row>
    <row r="1479" spans="1:1" x14ac:dyDescent="0.2">
      <c r="A1479" s="94" t="str">
        <v xml:space="preserve">  &lt;tr&gt;&lt;td&gt;60203-0200&lt;/td&gt;&lt;td&gt;150mm slotted drain pipe&lt;/td&gt;&lt;td&gt;m&lt;/td&gt;&lt;td&gt;6-INCH SLOTTED DRAIN PIPE&lt;/td&gt;&lt;td&gt;LNFT&lt;/td&gt;&lt;td&gt;0&lt;/td&gt;&lt;td&gt;3&lt;/td&gt;&lt;td&gt;N&lt;/td&gt;&lt;td&gt; &lt;/td&gt;&lt;td&gt;&lt;/td&gt;&lt;/tr&gt;</v>
      </c>
    </row>
    <row r="1480" spans="1:1" x14ac:dyDescent="0.2">
      <c r="A1480" s="94" t="str">
        <v xml:space="preserve">  &lt;tr&gt;&lt;td&gt;60203-0300&lt;/td&gt;&lt;td&gt;200mm slotted drain pipe&lt;/td&gt;&lt;td&gt;m&lt;/td&gt;&lt;td&gt;8-INCH SLOTTED DRAIN PIPE&lt;/td&gt;&lt;td&gt;LNFT&lt;/td&gt;&lt;td&gt;0&lt;/td&gt;&lt;td&gt;3&lt;/td&gt;&lt;td&gt;N&lt;/td&gt;&lt;td&gt; &lt;/td&gt;&lt;td&gt;&lt;/td&gt;&lt;/tr&gt;</v>
      </c>
    </row>
    <row r="1481" spans="1:1" x14ac:dyDescent="0.2">
      <c r="A1481" s="94" t="str">
        <v xml:space="preserve">  &lt;tr&gt;&lt;td&gt;60203-0400&lt;/td&gt;&lt;td&gt;300mm slotted drain pipe&lt;/td&gt;&lt;td&gt;m&lt;/td&gt;&lt;td&gt;12-INCH SLOTTED DRAIN PIPE&lt;/td&gt;&lt;td&gt;LNFT&lt;/td&gt;&lt;td&gt;0&lt;/td&gt;&lt;td&gt;3&lt;/td&gt;&lt;td&gt;N&lt;/td&gt;&lt;td&gt; &lt;/td&gt;&lt;td&gt;&lt;/td&gt;&lt;/tr&gt;</v>
      </c>
    </row>
    <row r="1482" spans="1:1" x14ac:dyDescent="0.2">
      <c r="A1482" s="94" t="str">
        <v xml:space="preserve">  &lt;tr&gt;&lt;td&gt;60203-0500&lt;/td&gt;&lt;td&gt;375mm slotted drain pipe&lt;/td&gt;&lt;td&gt;m&lt;/td&gt;&lt;td&gt;15-INCH SLOTTED DRAIN PIPE&lt;/td&gt;&lt;td&gt;LNFT&lt;/td&gt;&lt;td&gt;0&lt;/td&gt;&lt;td&gt;3&lt;/td&gt;&lt;td&gt;N&lt;/td&gt;&lt;td&gt; &lt;/td&gt;&lt;td&gt;&lt;/td&gt;&lt;/tr&gt;</v>
      </c>
    </row>
    <row r="1483" spans="1:1" x14ac:dyDescent="0.2">
      <c r="A1483" s="94" t="str">
        <v xml:space="preserve">  &lt;tr&gt;&lt;td&gt;60203-0600&lt;/td&gt;&lt;td&gt;450mm slotted drain pipe&lt;/td&gt;&lt;td&gt;m&lt;/td&gt;&lt;td&gt;18-INCH SLOTTED DRAIN PIPE&lt;/td&gt;&lt;td&gt;LNFT&lt;/td&gt;&lt;td&gt;0&lt;/td&gt;&lt;td&gt;3&lt;/td&gt;&lt;td&gt;N&lt;/td&gt;&lt;td&gt; &lt;/td&gt;&lt;td&gt;&lt;/td&gt;&lt;/tr&gt;</v>
      </c>
    </row>
    <row r="1484" spans="1:1" x14ac:dyDescent="0.2">
      <c r="A1484" s="94" t="str">
        <v xml:space="preserve">  &lt;tr&gt;&lt;td&gt;60203-0700&lt;/td&gt;&lt;td&gt;525mm slotted drain pipe&lt;/td&gt;&lt;td&gt;m&lt;/td&gt;&lt;td&gt;21-INCH SLOTTED DRAIN PIPE&lt;/td&gt;&lt;td&gt;LNFT&lt;/td&gt;&lt;td&gt;0&lt;/td&gt;&lt;td&gt;3&lt;/td&gt;&lt;td&gt;N&lt;/td&gt;&lt;td&gt; &lt;/td&gt;&lt;td&gt;&lt;/td&gt;&lt;/tr&gt;</v>
      </c>
    </row>
    <row r="1485" spans="1:1" x14ac:dyDescent="0.2">
      <c r="A1485" s="94" t="str">
        <v xml:space="preserve">  &lt;tr&gt;&lt;td&gt;60203-0800&lt;/td&gt;&lt;td&gt;600mm slotted drain pipe&lt;/td&gt;&lt;td&gt;m&lt;/td&gt;&lt;td&gt;24-INCH SLOTTED DRAIN PIPE&lt;/td&gt;&lt;td&gt;LNFT&lt;/td&gt;&lt;td&gt;0&lt;/td&gt;&lt;td&gt;3&lt;/td&gt;&lt;td&gt;N&lt;/td&gt;&lt;td&gt; &lt;/td&gt;&lt;td&gt;&lt;/td&gt;&lt;/tr&gt;</v>
      </c>
    </row>
    <row r="1486" spans="1:1" x14ac:dyDescent="0.2">
      <c r="A1486" s="94" t="str">
        <v xml:space="preserve">  &lt;tr&gt;&lt;td&gt;60203-0900&lt;/td&gt;&lt;td&gt;750mm slotted drain pipe&lt;/td&gt;&lt;td&gt;m&lt;/td&gt;&lt;td&gt;30-INCH SLOTTED DRAIN PIPE&lt;/td&gt;&lt;td&gt;LNFT&lt;/td&gt;&lt;td&gt;0&lt;/td&gt;&lt;td&gt;3&lt;/td&gt;&lt;td&gt;N&lt;/td&gt;&lt;td&gt; &lt;/td&gt;&lt;td&gt;&lt;/td&gt;&lt;/tr&gt;</v>
      </c>
    </row>
    <row r="1487" spans="1:1" x14ac:dyDescent="0.2">
      <c r="A1487" s="94" t="str">
        <v xml:space="preserve">  &lt;tr&gt;&lt;td&gt;60203-1000&lt;/td&gt;&lt;td&gt;900mm slotted drain pipe&lt;/td&gt;&lt;td&gt;m&lt;/td&gt;&lt;td&gt;36-INCH SLOTTED DRAIN PIPE&lt;/td&gt;&lt;td&gt;LNFT&lt;/td&gt;&lt;td&gt;0&lt;/td&gt;&lt;td&gt;3&lt;/td&gt;&lt;td&gt;N&lt;/td&gt;&lt;td&gt; &lt;/td&gt;&lt;td&gt;&lt;/td&gt;&lt;/tr&gt;</v>
      </c>
    </row>
    <row r="1488" spans="1:1" x14ac:dyDescent="0.2">
      <c r="A1488" s="94" t="str">
        <v xml:space="preserve">  &lt;tr&gt;&lt;td&gt;60204-0600&lt;/td&gt;&lt;td&gt;Flume downdrain, 450mm&lt;/td&gt;&lt;td&gt;m&lt;/td&gt;&lt;td&gt;FLUME DOWNDRAIN 18-INCH&lt;/td&gt;&lt;td&gt;LNFT&lt;/td&gt;&lt;td&gt;0&lt;/td&gt;&lt;td&gt;3&lt;/td&gt;&lt;td&gt;N&lt;/td&gt;&lt;td&gt; &lt;/td&gt;&lt;td&gt;&lt;/td&gt;&lt;/tr&gt;</v>
      </c>
    </row>
    <row r="1489" spans="1:1" x14ac:dyDescent="0.2">
      <c r="A1489" s="94" t="str">
        <v xml:space="preserve">  &lt;tr&gt;&lt;td&gt;60204-0700&lt;/td&gt;&lt;td&gt;Flume downdrain, 600mm&lt;/td&gt;&lt;td&gt;m&lt;/td&gt;&lt;td&gt;FLUME DOWNDRAIN 24-INCH&lt;/td&gt;&lt;td&gt;LNFT&lt;/td&gt;&lt;td&gt;0&lt;/td&gt;&lt;td&gt;3&lt;/td&gt;&lt;td&gt;N&lt;/td&gt;&lt;td&gt; &lt;/td&gt;&lt;td&gt;&lt;/td&gt;&lt;/tr&gt;</v>
      </c>
    </row>
    <row r="1490" spans="1:1" x14ac:dyDescent="0.2">
      <c r="A1490" s="94" t="str">
        <v xml:space="preserve">  &lt;tr&gt;&lt;td&gt;60210-0100&lt;/td&gt;&lt;td&gt;End section for 100mm pipe culvert&lt;/td&gt;&lt;td&gt;Each&lt;/td&gt;&lt;td&gt;END SECTION FOR 4-INCH PIPE CULVERT&lt;/td&gt;&lt;td&gt;EACH&lt;/td&gt;&lt;td&gt;0&lt;/td&gt;&lt;td&gt;3&lt;/td&gt;&lt;td&gt;N&lt;/td&gt;&lt;td&gt; &lt;/td&gt;&lt;td&gt;&lt;/td&gt;&lt;/tr&gt;</v>
      </c>
    </row>
    <row r="1491" spans="1:1" x14ac:dyDescent="0.2">
      <c r="A1491" s="94" t="str">
        <v xml:space="preserve">  &lt;tr&gt;&lt;td&gt;60210-0200&lt;/td&gt;&lt;td&gt;End section for 150mm pipe culvert&lt;/td&gt;&lt;td&gt;Each&lt;/td&gt;&lt;td&gt;END SECTION FOR 6-INCH PIPE CULVERT&lt;/td&gt;&lt;td&gt;EACH&lt;/td&gt;&lt;td&gt;0&lt;/td&gt;&lt;td&gt;3&lt;/td&gt;&lt;td&gt;N&lt;/td&gt;&lt;td&gt; &lt;/td&gt;&lt;td&gt;&lt;/td&gt;&lt;/tr&gt;</v>
      </c>
    </row>
    <row r="1492" spans="1:1" x14ac:dyDescent="0.2">
      <c r="A1492" s="94" t="str">
        <v xml:space="preserve">  &lt;tr&gt;&lt;td&gt;60210-0300&lt;/td&gt;&lt;td&gt;End section for 200mm pipe culvert&lt;/td&gt;&lt;td&gt;Each&lt;/td&gt;&lt;td&gt;END SECTION FOR 8-INCH PIPE CULVERT&lt;/td&gt;&lt;td&gt;EACH&lt;/td&gt;&lt;td&gt;0&lt;/td&gt;&lt;td&gt;3&lt;/td&gt;&lt;td&gt;N&lt;/td&gt;&lt;td&gt; &lt;/td&gt;&lt;td&gt;&lt;/td&gt;&lt;/tr&gt;</v>
      </c>
    </row>
    <row r="1493" spans="1:1" x14ac:dyDescent="0.2">
      <c r="A1493" s="94" t="str">
        <v xml:space="preserve">  &lt;tr&gt;&lt;td&gt;60210-0400&lt;/td&gt;&lt;td&gt;End section for 300mm pipe culvert&lt;/td&gt;&lt;td&gt;Each&lt;/td&gt;&lt;td&gt;END SECTION FOR 12-INCH PIPE CULVERT&lt;/td&gt;&lt;td&gt;EACH&lt;/td&gt;&lt;td&gt;0&lt;/td&gt;&lt;td&gt;3&lt;/td&gt;&lt;td&gt;N&lt;/td&gt;&lt;td&gt; &lt;/td&gt;&lt;td&gt;&lt;/td&gt;&lt;/tr&gt;</v>
      </c>
    </row>
    <row r="1494" spans="1:1" x14ac:dyDescent="0.2">
      <c r="A1494" s="94" t="str">
        <v xml:space="preserve">  &lt;tr&gt;&lt;td&gt;60210-0500&lt;/td&gt;&lt;td&gt;End section for 375mm pipe culvert&lt;/td&gt;&lt;td&gt;Each&lt;/td&gt;&lt;td&gt;END SECTION FOR 15-INCH PIPE CULVERT&lt;/td&gt;&lt;td&gt;EACH&lt;/td&gt;&lt;td&gt;0&lt;/td&gt;&lt;td&gt;3&lt;/td&gt;&lt;td&gt;N&lt;/td&gt;&lt;td&gt; &lt;/td&gt;&lt;td&gt;&lt;/td&gt;&lt;/tr&gt;</v>
      </c>
    </row>
    <row r="1495" spans="1:1" x14ac:dyDescent="0.2">
      <c r="A1495" s="94" t="str">
        <v xml:space="preserve">  &lt;tr&gt;&lt;td&gt;60210-0600&lt;/td&gt;&lt;td&gt;End section for 450mm pipe culvert&lt;/td&gt;&lt;td&gt;Each&lt;/td&gt;&lt;td&gt;END SECTION FOR 18-INCH PIPE CULVERT&lt;/td&gt;&lt;td&gt;EACH&lt;/td&gt;&lt;td&gt;0&lt;/td&gt;&lt;td&gt;3&lt;/td&gt;&lt;td&gt;N&lt;/td&gt;&lt;td&gt; &lt;/td&gt;&lt;td&gt;&lt;/td&gt;&lt;/tr&gt;</v>
      </c>
    </row>
    <row r="1496" spans="1:1" x14ac:dyDescent="0.2">
      <c r="A1496" s="94" t="str">
        <v xml:space="preserve">  &lt;tr&gt;&lt;td&gt;60210-0700&lt;/td&gt;&lt;td&gt;End section for 525mm pipe culvert&lt;/td&gt;&lt;td&gt;Each&lt;/td&gt;&lt;td&gt;END SECTION FOR 21-INCH PIPE CULVERT&lt;/td&gt;&lt;td&gt;EACH&lt;/td&gt;&lt;td&gt;0&lt;/td&gt;&lt;td&gt;3&lt;/td&gt;&lt;td&gt;N&lt;/td&gt;&lt;td&gt; &lt;/td&gt;&lt;td&gt;&lt;/td&gt;&lt;/tr&gt;</v>
      </c>
    </row>
    <row r="1497" spans="1:1" x14ac:dyDescent="0.2">
      <c r="A1497" s="94" t="str">
        <v xml:space="preserve">  &lt;tr&gt;&lt;td&gt;60210-0800&lt;/td&gt;&lt;td&gt;End section for 600mm pipe culvert&lt;/td&gt;&lt;td&gt;Each&lt;/td&gt;&lt;td&gt;END SECTION FOR 24-INCH PIPE CULVERT&lt;/td&gt;&lt;td&gt;EACH&lt;/td&gt;&lt;td&gt;0&lt;/td&gt;&lt;td&gt;3&lt;/td&gt;&lt;td&gt;N&lt;/td&gt;&lt;td&gt; &lt;/td&gt;&lt;td&gt;&lt;/td&gt;&lt;/tr&gt;</v>
      </c>
    </row>
    <row r="1498" spans="1:1" x14ac:dyDescent="0.2">
      <c r="A1498" s="94" t="str">
        <v xml:space="preserve">  &lt;tr&gt;&lt;td&gt;60210-0900&lt;/td&gt;&lt;td&gt;End section for 750mm pipe culvert&lt;/td&gt;&lt;td&gt;Each&lt;/td&gt;&lt;td&gt;END SECTION FOR 30-INCH PIPE CULVERT&lt;/td&gt;&lt;td&gt;EACH&lt;/td&gt;&lt;td&gt;0&lt;/td&gt;&lt;td&gt;3&lt;/td&gt;&lt;td&gt;N&lt;/td&gt;&lt;td&gt; &lt;/td&gt;&lt;td&gt;&lt;/td&gt;&lt;/tr&gt;</v>
      </c>
    </row>
    <row r="1499" spans="1:1" x14ac:dyDescent="0.2">
      <c r="A1499" s="94" t="str">
        <v xml:space="preserve">  &lt;tr&gt;&lt;td&gt;60210-1000&lt;/td&gt;&lt;td&gt;End section for 900mm pipe culvert&lt;/td&gt;&lt;td&gt;Each&lt;/td&gt;&lt;td&gt;END SECTION FOR 36-INCH PIPE CULVERT&lt;/td&gt;&lt;td&gt;EACH&lt;/td&gt;&lt;td&gt;0&lt;/td&gt;&lt;td&gt;3&lt;/td&gt;&lt;td&gt;N&lt;/td&gt;&lt;td&gt; &lt;/td&gt;&lt;td&gt;&lt;/td&gt;&lt;/tr&gt;</v>
      </c>
    </row>
    <row r="1500" spans="1:1" x14ac:dyDescent="0.2">
      <c r="A1500" s="94" t="str">
        <v xml:space="preserve">  &lt;tr&gt;&lt;td&gt;60210-1100&lt;/td&gt;&lt;td&gt;End section for 1050mm pipe culvert&lt;/td&gt;&lt;td&gt;Each&lt;/td&gt;&lt;td&gt;END SECTION FOR 42-INCH PIPE CULVERT&lt;/td&gt;&lt;td&gt;EACH&lt;/td&gt;&lt;td&gt;0&lt;/td&gt;&lt;td&gt;3&lt;/td&gt;&lt;td&gt;N&lt;/td&gt;&lt;td&gt; &lt;/td&gt;&lt;td&gt;&lt;/td&gt;&lt;/tr&gt;</v>
      </c>
    </row>
    <row r="1501" spans="1:1" x14ac:dyDescent="0.2">
      <c r="A1501" s="94" t="str">
        <v xml:space="preserve">  &lt;tr&gt;&lt;td&gt;60210-1200&lt;/td&gt;&lt;td&gt;End section for 1200mm pipe culvert&lt;/td&gt;&lt;td&gt;Each&lt;/td&gt;&lt;td&gt;END SECTION FOR 48-INCH PIPE CULVERT&lt;/td&gt;&lt;td&gt;EACH&lt;/td&gt;&lt;td&gt;0&lt;/td&gt;&lt;td&gt;3&lt;/td&gt;&lt;td&gt;N&lt;/td&gt;&lt;td&gt; &lt;/td&gt;&lt;td&gt;&lt;/td&gt;&lt;/tr&gt;</v>
      </c>
    </row>
    <row r="1502" spans="1:1" x14ac:dyDescent="0.2">
      <c r="A1502" s="94" t="str">
        <v xml:space="preserve">  &lt;tr&gt;&lt;td&gt;60210-1300&lt;/td&gt;&lt;td&gt;End section for 1350mm pipe culvert&lt;/td&gt;&lt;td&gt;Each&lt;/td&gt;&lt;td&gt;END SECTION FOR 54-INCH PIPE CULVERT&lt;/td&gt;&lt;td&gt;EACH&lt;/td&gt;&lt;td&gt;0&lt;/td&gt;&lt;td&gt;3&lt;/td&gt;&lt;td&gt;N&lt;/td&gt;&lt;td&gt; &lt;/td&gt;&lt;td&gt;&lt;/td&gt;&lt;/tr&gt;</v>
      </c>
    </row>
    <row r="1503" spans="1:1" x14ac:dyDescent="0.2">
      <c r="A1503" s="94" t="str">
        <v xml:space="preserve">  &lt;tr&gt;&lt;td&gt;60210-1400&lt;/td&gt;&lt;td&gt;End section for 1500mm pipe culvert&lt;/td&gt;&lt;td&gt;Each&lt;/td&gt;&lt;td&gt;END SECTION FOR 60-INCH PIPE CULVERT&lt;/td&gt;&lt;td&gt;EACH&lt;/td&gt;&lt;td&gt;0&lt;/td&gt;&lt;td&gt;3&lt;/td&gt;&lt;td&gt;N&lt;/td&gt;&lt;td&gt; &lt;/td&gt;&lt;td&gt;&lt;/td&gt;&lt;/tr&gt;</v>
      </c>
    </row>
    <row r="1504" spans="1:1" x14ac:dyDescent="0.2">
      <c r="A1504" s="94" t="str">
        <v xml:space="preserve">  &lt;tr&gt;&lt;td&gt;60210-1500&lt;/td&gt;&lt;td&gt;End section for 1650mm pipe culvert&lt;/td&gt;&lt;td&gt;Each&lt;/td&gt;&lt;td&gt;END SECTION FOR 66-INCH PIPE CULVERT&lt;/td&gt;&lt;td&gt;EACH&lt;/td&gt;&lt;td&gt;0&lt;/td&gt;&lt;td&gt;3&lt;/td&gt;&lt;td&gt;N&lt;/td&gt;&lt;td&gt; &lt;/td&gt;&lt;td&gt;&lt;/td&gt;&lt;/tr&gt;</v>
      </c>
    </row>
    <row r="1505" spans="1:1" x14ac:dyDescent="0.2">
      <c r="A1505" s="94" t="str">
        <v xml:space="preserve">  &lt;tr&gt;&lt;td&gt;60210-1600&lt;/td&gt;&lt;td&gt;End section for 1800mm pipe culvert&lt;/td&gt;&lt;td&gt;Each&lt;/td&gt;&lt;td&gt;END SECTION FOR 72-INCH PIPE CULVERT&lt;/td&gt;&lt;td&gt;EACH&lt;/td&gt;&lt;td&gt;0&lt;/td&gt;&lt;td&gt;3&lt;/td&gt;&lt;td&gt;N&lt;/td&gt;&lt;td&gt; &lt;/td&gt;&lt;td&gt;&lt;/td&gt;&lt;/tr&gt;</v>
      </c>
    </row>
    <row r="1506" spans="1:1" x14ac:dyDescent="0.2">
      <c r="A1506" s="94" t="str">
        <v xml:space="preserve">  &lt;tr&gt;&lt;td&gt;60211-0100&lt;/td&gt;&lt;td&gt;End section for 100mm equivalent diameter arch or elliptical pipe culvert&lt;/td&gt;&lt;td&gt;Each&lt;/td&gt;&lt;td&gt;END SECTION FOR 4-INCH EQUIVALENT DIAMETER ARCH OR ELLIPTICAL PIPE CULVERT&lt;/td&gt;&lt;td&gt;EACH&lt;/td&gt;&lt;td&gt;0&lt;/td&gt;&lt;td&gt;3&lt;/td&gt;&lt;td&gt;N&lt;/td&gt;&lt;td&gt; &lt;/td&gt;&lt;td&gt;&lt;/td&gt;&lt;/tr&gt;</v>
      </c>
    </row>
    <row r="1507" spans="1:1" x14ac:dyDescent="0.2">
      <c r="A1507" s="94" t="str">
        <v xml:space="preserve">  &lt;tr&gt;&lt;td&gt;60211-0200&lt;/td&gt;&lt;td&gt;End section for 150mm equivalent diameter arch or elliptical pipe culvert&lt;/td&gt;&lt;td&gt;Each&lt;/td&gt;&lt;td&gt;END SECTION FOR 6-INCH EQUIVALENT DIAMETER ARCH OR ELLIPTICAL PIPE CULVERT&lt;/td&gt;&lt;td&gt;EACH&lt;/td&gt;&lt;td&gt;0&lt;/td&gt;&lt;td&gt;3&lt;/td&gt;&lt;td&gt;N&lt;/td&gt;&lt;td&gt; &lt;/td&gt;&lt;td&gt;&lt;/td&gt;&lt;/tr&gt;</v>
      </c>
    </row>
    <row r="1508" spans="1:1" x14ac:dyDescent="0.2">
      <c r="A1508" s="94" t="str">
        <v xml:space="preserve">  &lt;tr&gt;&lt;td&gt;60211-0300&lt;/td&gt;&lt;td&gt;End section for 200mm equivalent diameter arch or elliptical pipe culvert&lt;/td&gt;&lt;td&gt;Each&lt;/td&gt;&lt;td&gt;END SECTION FOR 8-INCH EQUIVALENT DIAMETER ARCH OR ELLIPTICAL PIPE CULVERT&lt;/td&gt;&lt;td&gt;EACH&lt;/td&gt;&lt;td&gt;0&lt;/td&gt;&lt;td&gt;3&lt;/td&gt;&lt;td&gt;N&lt;/td&gt;&lt;td&gt; &lt;/td&gt;&lt;td&gt;&lt;/td&gt;&lt;/tr&gt;</v>
      </c>
    </row>
    <row r="1509" spans="1:1" x14ac:dyDescent="0.2">
      <c r="A1509" s="94" t="str">
        <v xml:space="preserve">  &lt;tr&gt;&lt;td&gt;60211-0400&lt;/td&gt;&lt;td&gt;End section for 300mm equivalent diameter arch or elliptical pipe culvert&lt;/td&gt;&lt;td&gt;Each&lt;/td&gt;&lt;td&gt;END SECTION FOR 12-INCH EQUIVALENT DIAMETER ARCH OR ELLIPTICAL PIPE CULVERT&lt;/td&gt;&lt;td&gt;EACH&lt;/td&gt;&lt;td&gt;0&lt;/td&gt;&lt;td&gt;3&lt;/td&gt;&lt;td&gt;N&lt;/td&gt;&lt;td&gt; &lt;/td&gt;&lt;td&gt;&lt;/td&gt;&lt;/tr&gt;</v>
      </c>
    </row>
    <row r="1510" spans="1:1" x14ac:dyDescent="0.2">
      <c r="A1510" s="94" t="str">
        <v xml:space="preserve">  &lt;tr&gt;&lt;td&gt;60211-0500&lt;/td&gt;&lt;td&gt;End section for 375mm equivalent diameter arch or elliptical pipe culvert&lt;/td&gt;&lt;td&gt;Each&lt;/td&gt;&lt;td&gt;END SECTION FOR 15-INCH EQUIVALENT DIAMETER ARCH OR ELLIPTICAL PIPE CULVERT&lt;/td&gt;&lt;td&gt;EACH&lt;/td&gt;&lt;td&gt;0&lt;/td&gt;&lt;td&gt;3&lt;/td&gt;&lt;td&gt;N&lt;/td&gt;&lt;td&gt; &lt;/td&gt;&lt;td&gt;&lt;/td&gt;&lt;/tr&gt;</v>
      </c>
    </row>
    <row r="1511" spans="1:1" x14ac:dyDescent="0.2">
      <c r="A1511" s="94" t="str">
        <v xml:space="preserve">  &lt;tr&gt;&lt;td&gt;60211-0600&lt;/td&gt;&lt;td&gt;End section for 450mm equivalent diameter arch or elliptical pipe culvert&lt;/td&gt;&lt;td&gt;Each&lt;/td&gt;&lt;td&gt;END SECTION FOR 18-INCH EQUIVALENT DIAMETER ARCH OR ELLIPTICAL PIPE CULVERT&lt;/td&gt;&lt;td&gt;EACH&lt;/td&gt;&lt;td&gt;0&lt;/td&gt;&lt;td&gt;3&lt;/td&gt;&lt;td&gt;N&lt;/td&gt;&lt;td&gt; &lt;/td&gt;&lt;td&gt;&lt;/td&gt;&lt;/tr&gt;</v>
      </c>
    </row>
    <row r="1512" spans="1:1" x14ac:dyDescent="0.2">
      <c r="A1512" s="94" t="str">
        <v xml:space="preserve">  &lt;tr&gt;&lt;td&gt;60211-0700&lt;/td&gt;&lt;td&gt;End section for 525mm equivalent diameter arch or elliptical pipe culvert&lt;/td&gt;&lt;td&gt;Each&lt;/td&gt;&lt;td&gt;END SECTION FOR 21-INCH EQUIVALENT DIAMETER ARCH OR ELLIPTICAL PIPE CULVERT&lt;/td&gt;&lt;td&gt;EACH&lt;/td&gt;&lt;td&gt;0&lt;/td&gt;&lt;td&gt;3&lt;/td&gt;&lt;td&gt;N&lt;/td&gt;&lt;td&gt; &lt;/td&gt;&lt;td&gt;&lt;/td&gt;&lt;/tr&gt;</v>
      </c>
    </row>
    <row r="1513" spans="1:1" x14ac:dyDescent="0.2">
      <c r="A1513" s="94" t="str">
        <v xml:space="preserve">  &lt;tr&gt;&lt;td&gt;60211-0800&lt;/td&gt;&lt;td&gt;End section for 600mm equivalent diameter arch or elliptical pipe culvert&lt;/td&gt;&lt;td&gt;Each&lt;/td&gt;&lt;td&gt;END SECTION FOR 24-INCH EQUIVALENT DIAMETER ARCH OR ELLIPTICAL PIPE CULVERT&lt;/td&gt;&lt;td&gt;EACH&lt;/td&gt;&lt;td&gt;0&lt;/td&gt;&lt;td&gt;3&lt;/td&gt;&lt;td&gt;N&lt;/td&gt;&lt;td&gt; &lt;/td&gt;&lt;td&gt;&lt;/td&gt;&lt;/tr&gt;</v>
      </c>
    </row>
    <row r="1514" spans="1:1" x14ac:dyDescent="0.2">
      <c r="A1514" s="94" t="str">
        <v xml:space="preserve">  &lt;tr&gt;&lt;td&gt;60211-0900&lt;/td&gt;&lt;td&gt;End section for 750mm equivalent diameter arch or elliptical pipe culvert&lt;/td&gt;&lt;td&gt;Each&lt;/td&gt;&lt;td&gt;END SECTION FOR 30-INCH EQUIVALENT DIAMETER ARCH OR ELLIPTICAL PIPE CULVERT&lt;/td&gt;&lt;td&gt;EACH&lt;/td&gt;&lt;td&gt;0&lt;/td&gt;&lt;td&gt;3&lt;/td&gt;&lt;td&gt;N&lt;/td&gt;&lt;td&gt; &lt;/td&gt;&lt;td&gt;&lt;/td&gt;&lt;/tr&gt;</v>
      </c>
    </row>
    <row r="1515" spans="1:1" x14ac:dyDescent="0.2">
      <c r="A1515" s="94" t="str">
        <v xml:space="preserve">  &lt;tr&gt;&lt;td&gt;60211-1000&lt;/td&gt;&lt;td&gt;End section for 900mm equivalent diameter arch or elliptical pipe culvert&lt;/td&gt;&lt;td&gt;Each&lt;/td&gt;&lt;td&gt;END SECTION FOR 36-INCH EQUIVALENT DIAMETER ARCH OR ELLIPTICAL PIPE CULVERT&lt;/td&gt;&lt;td&gt;EACH&lt;/td&gt;&lt;td&gt;0&lt;/td&gt;&lt;td&gt;3&lt;/td&gt;&lt;td&gt;N&lt;/td&gt;&lt;td&gt; &lt;/td&gt;&lt;td&gt;&lt;/td&gt;&lt;/tr&gt;</v>
      </c>
    </row>
    <row r="1516" spans="1:1" x14ac:dyDescent="0.2">
      <c r="A1516" s="94" t="str">
        <v xml:space="preserve">  &lt;tr&gt;&lt;td&gt;60211-1100&lt;/td&gt;&lt;td&gt;End section for 1050mm equivalent diameter arch or elliptical pipe culvert&lt;/td&gt;&lt;td&gt;Each&lt;/td&gt;&lt;td&gt;END SECTION FOR 42-INCH EQUIVALENT DIAMETER ARCH OR ELLIPTICAL PIPE CULVERT&lt;/td&gt;&lt;td&gt;EACH&lt;/td&gt;&lt;td&gt;0&lt;/td&gt;&lt;td&gt;3&lt;/td&gt;&lt;td&gt;N&lt;/td&gt;&lt;td&gt; &lt;/td&gt;&lt;td&gt;&lt;/td&gt;&lt;/tr&gt;</v>
      </c>
    </row>
    <row r="1517" spans="1:1" x14ac:dyDescent="0.2">
      <c r="A1517" s="94" t="str">
        <v xml:space="preserve">  &lt;tr&gt;&lt;td&gt;60211-1200&lt;/td&gt;&lt;td&gt;End section for 1200mm equivalent diameter arch or elliptical pipe culvert&lt;/td&gt;&lt;td&gt;Each&lt;/td&gt;&lt;td&gt;END SECTION FOR 48-INCH EQUIVALENT DIAMETER ARCH OR ELLIPTICAL PIPE CULVERT&lt;/td&gt;&lt;td&gt;EACH&lt;/td&gt;&lt;td&gt;0&lt;/td&gt;&lt;td&gt;3&lt;/td&gt;&lt;td&gt;N&lt;/td&gt;&lt;td&gt; &lt;/td&gt;&lt;td&gt;&lt;/td&gt;&lt;/tr&gt;</v>
      </c>
    </row>
    <row r="1518" spans="1:1" x14ac:dyDescent="0.2">
      <c r="A1518" s="94" t="str">
        <v xml:space="preserve">  &lt;tr&gt;&lt;td&gt;60211-1300&lt;/td&gt;&lt;td&gt;End section for 1350mm equivalent diameter arch or elliptical pipe culvert&lt;/td&gt;&lt;td&gt;Each&lt;/td&gt;&lt;td&gt;END SECTION FOR 54-INCH EQUIVALENT DIAMETER ARCH OR ELLIPTICAL PIPE CULVERT&lt;/td&gt;&lt;td&gt;EACH&lt;/td&gt;&lt;td&gt;0&lt;/td&gt;&lt;td&gt;3&lt;/td&gt;&lt;td&gt;N&lt;/td&gt;&lt;td&gt; &lt;/td&gt;&lt;td&gt;&lt;/td&gt;&lt;/tr&gt;</v>
      </c>
    </row>
    <row r="1519" spans="1:1" x14ac:dyDescent="0.2">
      <c r="A1519" s="94" t="str">
        <v xml:space="preserve">  &lt;tr&gt;&lt;td&gt;60211-1400&lt;/td&gt;&lt;td&gt;End section for 1500mm equivalent diameter arch or elliptical pipe culvert&lt;/td&gt;&lt;td&gt;Each&lt;/td&gt;&lt;td&gt;END SECTION FOR 60-INCH EQUIVALENT DIAMETER ARCH OR ELLIPTICAL PIPE CULVERT&lt;/td&gt;&lt;td&gt;EACH&lt;/td&gt;&lt;td&gt;0&lt;/td&gt;&lt;td&gt;3&lt;/td&gt;&lt;td&gt;N&lt;/td&gt;&lt;td&gt; &lt;/td&gt;&lt;td&gt;&lt;/td&gt;&lt;/tr&gt;</v>
      </c>
    </row>
    <row r="1520" spans="1:1" x14ac:dyDescent="0.2">
      <c r="A1520" s="94" t="str">
        <v xml:space="preserve">  &lt;tr&gt;&lt;td&gt;60211-1500&lt;/td&gt;&lt;td&gt;End section for 1650mm equivalent diameter arch or elliptical pipe culvert&lt;/td&gt;&lt;td&gt;Each&lt;/td&gt;&lt;td&gt;END SECTION FOR 66-INCH EQUIVALENT DIAMETER ARCH OR ELLIPTICAL PIPE CULVERT&lt;/td&gt;&lt;td&gt;EACH&lt;/td&gt;&lt;td&gt;0&lt;/td&gt;&lt;td&gt;3&lt;/td&gt;&lt;td&gt;N&lt;/td&gt;&lt;td&gt; &lt;/td&gt;&lt;td&gt;&lt;/td&gt;&lt;/tr&gt;</v>
      </c>
    </row>
    <row r="1521" spans="1:1" x14ac:dyDescent="0.2">
      <c r="A1521" s="94" t="str">
        <v xml:space="preserve">  &lt;tr&gt;&lt;td&gt;60211-1600&lt;/td&gt;&lt;td&gt;End section for 1800mm equivalent diameter arch or elliptical pipe culvert&lt;/td&gt;&lt;td&gt;Each&lt;/td&gt;&lt;td&gt;END SECTION FOR 72-INCH EQUIVALENT DIAMETER ARCH OR ELLIPTICAL PIPE CULVERT&lt;/td&gt;&lt;td&gt;EACH&lt;/td&gt;&lt;td&gt;0&lt;/td&gt;&lt;td&gt;3&lt;/td&gt;&lt;td&gt;N&lt;/td&gt;&lt;td&gt; &lt;/td&gt;&lt;td&gt;&lt;/td&gt;&lt;/tr&gt;</v>
      </c>
    </row>
    <row r="1522" spans="1:1" x14ac:dyDescent="0.2">
      <c r="A1522" s="94" t="str">
        <v xml:space="preserve">  &lt;tr&gt;&lt;td&gt;60212-0000&lt;/td&gt;&lt;td&gt;Elbow&lt;/td&gt;&lt;td&gt;Each&lt;/td&gt;&lt;td&gt;ELBOW&lt;/td&gt;&lt;td&gt;EACH&lt;/td&gt;&lt;td&gt;0&lt;/td&gt;&lt;td&gt;3&lt;/td&gt;&lt;td&gt;N&lt;/td&gt;&lt;td&gt; &lt;/td&gt;&lt;td&gt;&lt;/td&gt;&lt;/tr&gt;</v>
      </c>
    </row>
    <row r="1523" spans="1:1" x14ac:dyDescent="0.2">
      <c r="A1523" s="94" t="str">
        <v xml:space="preserve">  &lt;tr&gt;&lt;td&gt;60212-0100&lt;/td&gt;&lt;td&gt;Elbow, 100mm&lt;/td&gt;&lt;td&gt;Each&lt;/td&gt;&lt;td&gt;ELBOW, 4-INCH&lt;/td&gt;&lt;td&gt;EACH&lt;/td&gt;&lt;td&gt;0&lt;/td&gt;&lt;td&gt;3&lt;/td&gt;&lt;td&gt;N&lt;/td&gt;&lt;td&gt; &lt;/td&gt;&lt;td&gt;&lt;/td&gt;&lt;/tr&gt;</v>
      </c>
    </row>
    <row r="1524" spans="1:1" x14ac:dyDescent="0.2">
      <c r="A1524" s="94" t="str">
        <v xml:space="preserve">  &lt;tr&gt;&lt;td&gt;60212-0200&lt;/td&gt;&lt;td&gt;Elbow, 150mm&lt;/td&gt;&lt;td&gt;Each&lt;/td&gt;&lt;td&gt;ELBOW, 6-INCH&lt;/td&gt;&lt;td&gt;EACH&lt;/td&gt;&lt;td&gt;0&lt;/td&gt;&lt;td&gt;3&lt;/td&gt;&lt;td&gt;N&lt;/td&gt;&lt;td&gt; &lt;/td&gt;&lt;td&gt;&lt;/td&gt;&lt;/tr&gt;</v>
      </c>
    </row>
    <row r="1525" spans="1:1" x14ac:dyDescent="0.2">
      <c r="A1525" s="94" t="str">
        <v xml:space="preserve">  &lt;tr&gt;&lt;td&gt;60212-0300&lt;/td&gt;&lt;td&gt;Elbow, 200mm&lt;/td&gt;&lt;td&gt;Each&lt;/td&gt;&lt;td&gt;ELBOW, 8-INCH&lt;/td&gt;&lt;td&gt;EACH&lt;/td&gt;&lt;td&gt;0&lt;/td&gt;&lt;td&gt;3&lt;/td&gt;&lt;td&gt;N&lt;/td&gt;&lt;td&gt; &lt;/td&gt;&lt;td&gt;&lt;/td&gt;&lt;/tr&gt;</v>
      </c>
    </row>
    <row r="1526" spans="1:1" x14ac:dyDescent="0.2">
      <c r="A1526" s="94" t="str">
        <v xml:space="preserve">  &lt;tr&gt;&lt;td&gt;60212-0400&lt;/td&gt;&lt;td&gt;Elbow, 300mm&lt;/td&gt;&lt;td&gt;Each&lt;/td&gt;&lt;td&gt;ELBOW, 12-INCH&lt;/td&gt;&lt;td&gt;EACH&lt;/td&gt;&lt;td&gt;0&lt;/td&gt;&lt;td&gt;3&lt;/td&gt;&lt;td&gt;N&lt;/td&gt;&lt;td&gt; &lt;/td&gt;&lt;td&gt;&lt;/td&gt;&lt;/tr&gt;</v>
      </c>
    </row>
    <row r="1527" spans="1:1" x14ac:dyDescent="0.2">
      <c r="A1527" s="94" t="str">
        <v xml:space="preserve">  &lt;tr&gt;&lt;td&gt;60212-0500&lt;/td&gt;&lt;td&gt;Elbow, 375mm&lt;/td&gt;&lt;td&gt;Each&lt;/td&gt;&lt;td&gt;ELBOW, 15-INCH&lt;/td&gt;&lt;td&gt;EACH&lt;/td&gt;&lt;td&gt;0&lt;/td&gt;&lt;td&gt;3&lt;/td&gt;&lt;td&gt;N&lt;/td&gt;&lt;td&gt; &lt;/td&gt;&lt;td&gt;&lt;/td&gt;&lt;/tr&gt;</v>
      </c>
    </row>
    <row r="1528" spans="1:1" x14ac:dyDescent="0.2">
      <c r="A1528" s="94" t="str">
        <v xml:space="preserve">  &lt;tr&gt;&lt;td&gt;60212-0600&lt;/td&gt;&lt;td&gt;Elbow, 450mm&lt;/td&gt;&lt;td&gt;Each&lt;/td&gt;&lt;td&gt;ELBOW, 18-INCH&lt;/td&gt;&lt;td&gt;EACH&lt;/td&gt;&lt;td&gt;0&lt;/td&gt;&lt;td&gt;3&lt;/td&gt;&lt;td&gt;N&lt;/td&gt;&lt;td&gt; &lt;/td&gt;&lt;td&gt;&lt;/td&gt;&lt;/tr&gt;</v>
      </c>
    </row>
    <row r="1529" spans="1:1" x14ac:dyDescent="0.2">
      <c r="A1529" s="94" t="str">
        <v xml:space="preserve">  &lt;tr&gt;&lt;td&gt;60212-0700&lt;/td&gt;&lt;td&gt;Elbow, 525mm&lt;/td&gt;&lt;td&gt;Each&lt;/td&gt;&lt;td&gt;ELBOW, 21-INCH&lt;/td&gt;&lt;td&gt;EACH&lt;/td&gt;&lt;td&gt;0&lt;/td&gt;&lt;td&gt;3&lt;/td&gt;&lt;td&gt;N&lt;/td&gt;&lt;td&gt; &lt;/td&gt;&lt;td&gt;&lt;/td&gt;&lt;/tr&gt;</v>
      </c>
    </row>
    <row r="1530" spans="1:1" x14ac:dyDescent="0.2">
      <c r="A1530" s="94" t="str">
        <v xml:space="preserve">  &lt;tr&gt;&lt;td&gt;60212-0800&lt;/td&gt;&lt;td&gt;Elbow, 600mm&lt;/td&gt;&lt;td&gt;Each&lt;/td&gt;&lt;td&gt;ELBOW, 24-INCH&lt;/td&gt;&lt;td&gt;EACH&lt;/td&gt;&lt;td&gt;0&lt;/td&gt;&lt;td&gt;3&lt;/td&gt;&lt;td&gt;N&lt;/td&gt;&lt;td&gt; &lt;/td&gt;&lt;td&gt;&lt;/td&gt;&lt;/tr&gt;</v>
      </c>
    </row>
    <row r="1531" spans="1:1" x14ac:dyDescent="0.2">
      <c r="A1531" s="94" t="str">
        <v xml:space="preserve">  &lt;tr&gt;&lt;td&gt;60212-0900&lt;/td&gt;&lt;td&gt;Elbow, 750mm&lt;/td&gt;&lt;td&gt;Each&lt;/td&gt;&lt;td&gt;ELBOW, 30-INCH&lt;/td&gt;&lt;td&gt;EACH&lt;/td&gt;&lt;td&gt;0&lt;/td&gt;&lt;td&gt;3&lt;/td&gt;&lt;td&gt;N&lt;/td&gt;&lt;td&gt; &lt;/td&gt;&lt;td&gt;&lt;/td&gt;&lt;/tr&gt;</v>
      </c>
    </row>
    <row r="1532" spans="1:1" x14ac:dyDescent="0.2">
      <c r="A1532" s="94" t="str">
        <v xml:space="preserve">  &lt;tr&gt;&lt;td&gt;60212-1000&lt;/td&gt;&lt;td&gt;Elbow, 900mm&lt;/td&gt;&lt;td&gt;Each&lt;/td&gt;&lt;td&gt;ELBOW, 36-INCH&lt;/td&gt;&lt;td&gt;EACH&lt;/td&gt;&lt;td&gt;0&lt;/td&gt;&lt;td&gt;3&lt;/td&gt;&lt;td&gt;N&lt;/td&gt;&lt;td&gt; &lt;/td&gt;&lt;td&gt;&lt;/td&gt;&lt;/tr&gt;</v>
      </c>
    </row>
    <row r="1533" spans="1:1" x14ac:dyDescent="0.2">
      <c r="A1533" s="94" t="str">
        <v xml:space="preserve">  &lt;tr&gt;&lt;td&gt;60212-1100&lt;/td&gt;&lt;td&gt;Elbow, 1050mm&lt;/td&gt;&lt;td&gt;Each&lt;/td&gt;&lt;td&gt;ELBOW, 42-INCH&lt;/td&gt;&lt;td&gt;EACH&lt;/td&gt;&lt;td&gt;0&lt;/td&gt;&lt;td&gt;3&lt;/td&gt;&lt;td&gt;N&lt;/td&gt;&lt;td&gt; &lt;/td&gt;&lt;td&gt;&lt;/td&gt;&lt;/tr&gt;</v>
      </c>
    </row>
    <row r="1534" spans="1:1" x14ac:dyDescent="0.2">
      <c r="A1534" s="94" t="str">
        <v xml:space="preserve">  &lt;tr&gt;&lt;td&gt;60212-1200&lt;/td&gt;&lt;td&gt;Elbow, 1200mm&lt;/td&gt;&lt;td&gt;Each&lt;/td&gt;&lt;td&gt;ELBOW, 48-INCH&lt;/td&gt;&lt;td&gt;EACH&lt;/td&gt;&lt;td&gt;0&lt;/td&gt;&lt;td&gt;3&lt;/td&gt;&lt;td&gt;N&lt;/td&gt;&lt;td&gt; &lt;/td&gt;&lt;td&gt;&lt;/td&gt;&lt;/tr&gt;</v>
      </c>
    </row>
    <row r="1535" spans="1:1" x14ac:dyDescent="0.2">
      <c r="A1535" s="94" t="str">
        <v xml:space="preserve">  &lt;tr&gt;&lt;td&gt;60212-1300&lt;/td&gt;&lt;td&gt;Elbow, 1350mm&lt;/td&gt;&lt;td&gt;Each&lt;/td&gt;&lt;td&gt;ELBOW, 54-INCH&lt;/td&gt;&lt;td&gt;EACH&lt;/td&gt;&lt;td&gt;0&lt;/td&gt;&lt;td&gt;3&lt;/td&gt;&lt;td&gt;N&lt;/td&gt;&lt;td&gt; &lt;/td&gt;&lt;td&gt;&lt;/td&gt;&lt;/tr&gt;</v>
      </c>
    </row>
    <row r="1536" spans="1:1" x14ac:dyDescent="0.2">
      <c r="A1536" s="94" t="str">
        <v xml:space="preserve">  &lt;tr&gt;&lt;td&gt;60212-1400&lt;/td&gt;&lt;td&gt;Elbow, 1500mm&lt;/td&gt;&lt;td&gt;Each&lt;/td&gt;&lt;td&gt;ELBOW, 60-INCH&lt;/td&gt;&lt;td&gt;EACH&lt;/td&gt;&lt;td&gt;0&lt;/td&gt;&lt;td&gt;3&lt;/td&gt;&lt;td&gt;N&lt;/td&gt;&lt;td&gt; &lt;/td&gt;&lt;td&gt;&lt;/td&gt;&lt;/tr&gt;</v>
      </c>
    </row>
    <row r="1537" spans="1:1" x14ac:dyDescent="0.2">
      <c r="A1537" s="94" t="str">
        <v xml:space="preserve">  &lt;tr&gt;&lt;td&gt;60212-1500&lt;/td&gt;&lt;td&gt;Elbow, 1650mm&lt;/td&gt;&lt;td&gt;Each&lt;/td&gt;&lt;td&gt;ELBOW, 66-INCH&lt;/td&gt;&lt;td&gt;EACH&lt;/td&gt;&lt;td&gt;0&lt;/td&gt;&lt;td&gt;3&lt;/td&gt;&lt;td&gt;N&lt;/td&gt;&lt;td&gt; &lt;/td&gt;&lt;td&gt;&lt;/td&gt;&lt;/tr&gt;</v>
      </c>
    </row>
    <row r="1538" spans="1:1" x14ac:dyDescent="0.2">
      <c r="A1538" s="94" t="str">
        <v xml:space="preserve">  &lt;tr&gt;&lt;td&gt;60212-1600&lt;/td&gt;&lt;td&gt;Elbow, 1800mm&lt;/td&gt;&lt;td&gt;Each&lt;/td&gt;&lt;td&gt;ELBOW, 72-INCH&lt;/td&gt;&lt;td&gt;EACH&lt;/td&gt;&lt;td&gt;0&lt;/td&gt;&lt;td&gt;3&lt;/td&gt;&lt;td&gt;N&lt;/td&gt;&lt;td&gt; &lt;/td&gt;&lt;td&gt;&lt;/td&gt;&lt;/tr&gt;</v>
      </c>
    </row>
    <row r="1539" spans="1:1" x14ac:dyDescent="0.2">
      <c r="A1539" s="94" t="str">
        <v xml:space="preserve">  &lt;tr&gt;&lt;td&gt;60213-0100&lt;/td&gt;&lt;td&gt;Branch connection, 100mm&lt;/td&gt;&lt;td&gt;Each&lt;/td&gt;&lt;td&gt;BRANCH CONNECTION, 4-INCH&lt;/td&gt;&lt;td&gt;EACH&lt;/td&gt;&lt;td&gt;0&lt;/td&gt;&lt;td&gt;3&lt;/td&gt;&lt;td&gt;N&lt;/td&gt;&lt;td&gt; &lt;/td&gt;&lt;td&gt;&lt;/td&gt;&lt;/tr&gt;</v>
      </c>
    </row>
    <row r="1540" spans="1:1" x14ac:dyDescent="0.2">
      <c r="A1540" s="94" t="str">
        <v xml:space="preserve">  &lt;tr&gt;&lt;td&gt;60213-0200&lt;/td&gt;&lt;td&gt;Branch connection, 150mm&lt;/td&gt;&lt;td&gt;Each&lt;/td&gt;&lt;td&gt;BRANCH CONNECTION, 6-INCH&lt;/td&gt;&lt;td&gt;EACH&lt;/td&gt;&lt;td&gt;0&lt;/td&gt;&lt;td&gt;3&lt;/td&gt;&lt;td&gt;N&lt;/td&gt;&lt;td&gt; &lt;/td&gt;&lt;td&gt;&lt;/td&gt;&lt;/tr&gt;</v>
      </c>
    </row>
    <row r="1541" spans="1:1" x14ac:dyDescent="0.2">
      <c r="A1541" s="94" t="str">
        <v xml:space="preserve">  &lt;tr&gt;&lt;td&gt;60213-0300&lt;/td&gt;&lt;td&gt;Branch connection, 200mm&lt;/td&gt;&lt;td&gt;Each&lt;/td&gt;&lt;td&gt;BRANCH CONNECTION, 8-INCH&lt;/td&gt;&lt;td&gt;EACH&lt;/td&gt;&lt;td&gt;0&lt;/td&gt;&lt;td&gt;3&lt;/td&gt;&lt;td&gt;N&lt;/td&gt;&lt;td&gt; &lt;/td&gt;&lt;td&gt;&lt;/td&gt;&lt;/tr&gt;</v>
      </c>
    </row>
    <row r="1542" spans="1:1" x14ac:dyDescent="0.2">
      <c r="A1542" s="94" t="str">
        <v xml:space="preserve">  &lt;tr&gt;&lt;td&gt;60213-0400&lt;/td&gt;&lt;td&gt;Branch connection, 300mm&lt;/td&gt;&lt;td&gt;Each&lt;/td&gt;&lt;td&gt;BRANCH CONNECTION, 12-INCH&lt;/td&gt;&lt;td&gt;EACH&lt;/td&gt;&lt;td&gt;0&lt;/td&gt;&lt;td&gt;3&lt;/td&gt;&lt;td&gt;N&lt;/td&gt;&lt;td&gt; &lt;/td&gt;&lt;td&gt;&lt;/td&gt;&lt;/tr&gt;</v>
      </c>
    </row>
    <row r="1543" spans="1:1" x14ac:dyDescent="0.2">
      <c r="A1543" s="94" t="str">
        <v xml:space="preserve">  &lt;tr&gt;&lt;td&gt;60213-0500&lt;/td&gt;&lt;td&gt;Branch connection, 375mm&lt;/td&gt;&lt;td&gt;Each&lt;/td&gt;&lt;td&gt;BRANCH CONNECTION, 15-INCH&lt;/td&gt;&lt;td&gt;EACH&lt;/td&gt;&lt;td&gt;0&lt;/td&gt;&lt;td&gt;3&lt;/td&gt;&lt;td&gt;N&lt;/td&gt;&lt;td&gt; &lt;/td&gt;&lt;td&gt;&lt;/td&gt;&lt;/tr&gt;</v>
      </c>
    </row>
    <row r="1544" spans="1:1" x14ac:dyDescent="0.2">
      <c r="A1544" s="94" t="str">
        <v xml:space="preserve">  &lt;tr&gt;&lt;td&gt;60213-0600&lt;/td&gt;&lt;td&gt;Branch connection, 450mm&lt;/td&gt;&lt;td&gt;Each&lt;/td&gt;&lt;td&gt;BRANCH CONNECTION, 18-INCH&lt;/td&gt;&lt;td&gt;EACH&lt;/td&gt;&lt;td&gt;0&lt;/td&gt;&lt;td&gt;3&lt;/td&gt;&lt;td&gt;N&lt;/td&gt;&lt;td&gt; &lt;/td&gt;&lt;td&gt;&lt;/td&gt;&lt;/tr&gt;</v>
      </c>
    </row>
    <row r="1545" spans="1:1" x14ac:dyDescent="0.2">
      <c r="A1545" s="94" t="str">
        <v xml:space="preserve">  &lt;tr&gt;&lt;td&gt;60213-0700&lt;/td&gt;&lt;td&gt;Branch connection, 525mm&lt;/td&gt;&lt;td&gt;Each&lt;/td&gt;&lt;td&gt;BRANCH CONNECTION, 21-INCH&lt;/td&gt;&lt;td&gt;EACH&lt;/td&gt;&lt;td&gt;0&lt;/td&gt;&lt;td&gt;3&lt;/td&gt;&lt;td&gt;N&lt;/td&gt;&lt;td&gt; &lt;/td&gt;&lt;td&gt;&lt;/td&gt;&lt;/tr&gt;</v>
      </c>
    </row>
    <row r="1546" spans="1:1" x14ac:dyDescent="0.2">
      <c r="A1546" s="94" t="str">
        <v xml:space="preserve">  &lt;tr&gt;&lt;td&gt;60213-0800&lt;/td&gt;&lt;td&gt;Branch connection, 600mm&lt;/td&gt;&lt;td&gt;Each&lt;/td&gt;&lt;td&gt;BRANCH CONNECTION, 24-INCH&lt;/td&gt;&lt;td&gt;EACH&lt;/td&gt;&lt;td&gt;0&lt;/td&gt;&lt;td&gt;3&lt;/td&gt;&lt;td&gt;N&lt;/td&gt;&lt;td&gt; &lt;/td&gt;&lt;td&gt;&lt;/td&gt;&lt;/tr&gt;</v>
      </c>
    </row>
    <row r="1547" spans="1:1" x14ac:dyDescent="0.2">
      <c r="A1547" s="94" t="str">
        <v xml:space="preserve">  &lt;tr&gt;&lt;td&gt;60213-0900&lt;/td&gt;&lt;td&gt;Branch connection, 750mm&lt;/td&gt;&lt;td&gt;Each&lt;/td&gt;&lt;td&gt;BRANCH CONNECTION, 30-INCH&lt;/td&gt;&lt;td&gt;EACH&lt;/td&gt;&lt;td&gt;0&lt;/td&gt;&lt;td&gt;3&lt;/td&gt;&lt;td&gt;N&lt;/td&gt;&lt;td&gt; &lt;/td&gt;&lt;td&gt;&lt;/td&gt;&lt;/tr&gt;</v>
      </c>
    </row>
    <row r="1548" spans="1:1" x14ac:dyDescent="0.2">
      <c r="A1548" s="94" t="str">
        <v xml:space="preserve">  &lt;tr&gt;&lt;td&gt;60213-1000&lt;/td&gt;&lt;td&gt;Branch connection, 900mm&lt;/td&gt;&lt;td&gt;Each&lt;/td&gt;&lt;td&gt;BRANCH CONNECTION, 36-INCH&lt;/td&gt;&lt;td&gt;EACH&lt;/td&gt;&lt;td&gt;0&lt;/td&gt;&lt;td&gt;3&lt;/td&gt;&lt;td&gt;N&lt;/td&gt;&lt;td&gt; &lt;/td&gt;&lt;td&gt;&lt;/td&gt;&lt;/tr&gt;</v>
      </c>
    </row>
    <row r="1549" spans="1:1" x14ac:dyDescent="0.2">
      <c r="A1549" s="94" t="str">
        <v xml:space="preserve">  &lt;tr&gt;&lt;td&gt;60213-1100&lt;/td&gt;&lt;td&gt;Branch connection, 1050mm&lt;/td&gt;&lt;td&gt;Each&lt;/td&gt;&lt;td&gt;BRANCH CONNECTION, 42-INCH&lt;/td&gt;&lt;td&gt;EACH&lt;/td&gt;&lt;td&gt;0&lt;/td&gt;&lt;td&gt;3&lt;/td&gt;&lt;td&gt;N&lt;/td&gt;&lt;td&gt; &lt;/td&gt;&lt;td&gt;&lt;/td&gt;&lt;/tr&gt;</v>
      </c>
    </row>
    <row r="1550" spans="1:1" x14ac:dyDescent="0.2">
      <c r="A1550" s="94" t="str">
        <v xml:space="preserve">  &lt;tr&gt;&lt;td&gt;60213-1200&lt;/td&gt;&lt;td&gt;Branch connection, 1200mm&lt;/td&gt;&lt;td&gt;Each&lt;/td&gt;&lt;td&gt;BRANCH CONNECTION, 48-INCH&lt;/td&gt;&lt;td&gt;EACH&lt;/td&gt;&lt;td&gt;0&lt;/td&gt;&lt;td&gt;3&lt;/td&gt;&lt;td&gt;N&lt;/td&gt;&lt;td&gt; &lt;/td&gt;&lt;td&gt;&lt;/td&gt;&lt;/tr&gt;</v>
      </c>
    </row>
    <row r="1551" spans="1:1" x14ac:dyDescent="0.2">
      <c r="A1551" s="94" t="str">
        <v xml:space="preserve">  &lt;tr&gt;&lt;td&gt;60213-1300&lt;/td&gt;&lt;td&gt;Branch connection, 1350mm&lt;/td&gt;&lt;td&gt;Each&lt;/td&gt;&lt;td&gt;BRANCH CONNECTION, 54-INCH&lt;/td&gt;&lt;td&gt;EACH&lt;/td&gt;&lt;td&gt;0&lt;/td&gt;&lt;td&gt;3&lt;/td&gt;&lt;td&gt;N&lt;/td&gt;&lt;td&gt; &lt;/td&gt;&lt;td&gt;&lt;/td&gt;&lt;/tr&gt;</v>
      </c>
    </row>
    <row r="1552" spans="1:1" x14ac:dyDescent="0.2">
      <c r="A1552" s="94" t="str">
        <v xml:space="preserve">  &lt;tr&gt;&lt;td&gt;60213-1400&lt;/td&gt;&lt;td&gt;Branch connection, 1500mm&lt;/td&gt;&lt;td&gt;Each&lt;/td&gt;&lt;td&gt;BRANCH CONNECTION, 60-INCH&lt;/td&gt;&lt;td&gt;EACH&lt;/td&gt;&lt;td&gt;0&lt;/td&gt;&lt;td&gt;3&lt;/td&gt;&lt;td&gt;N&lt;/td&gt;&lt;td&gt; &lt;/td&gt;&lt;td&gt;&lt;/td&gt;&lt;/tr&gt;</v>
      </c>
    </row>
    <row r="1553" spans="1:1" x14ac:dyDescent="0.2">
      <c r="A1553" s="94" t="str">
        <v xml:space="preserve">  &lt;tr&gt;&lt;td&gt;60213-1500&lt;/td&gt;&lt;td&gt;Branch connection, 1650mm&lt;/td&gt;&lt;td&gt;Each&lt;/td&gt;&lt;td&gt;BRANCH CONNECTION, 66-INCH&lt;/td&gt;&lt;td&gt;EACH&lt;/td&gt;&lt;td&gt;0&lt;/td&gt;&lt;td&gt;3&lt;/td&gt;&lt;td&gt;N&lt;/td&gt;&lt;td&gt; &lt;/td&gt;&lt;td&gt;&lt;/td&gt;&lt;/tr&gt;</v>
      </c>
    </row>
    <row r="1554" spans="1:1" x14ac:dyDescent="0.2">
      <c r="A1554" s="94" t="str">
        <v xml:space="preserve">  &lt;tr&gt;&lt;td&gt;60213-1600&lt;/td&gt;&lt;td&gt;Branch connection, 1800mm&lt;/td&gt;&lt;td&gt;Each&lt;/td&gt;&lt;td&gt;BRANCH CONNECTION, 72-INCH&lt;/td&gt;&lt;td&gt;EACH&lt;/td&gt;&lt;td&gt;0&lt;/td&gt;&lt;td&gt;3&lt;/td&gt;&lt;td&gt;N&lt;/td&gt;&lt;td&gt; &lt;/td&gt;&lt;td&gt;&lt;/td&gt;&lt;/tr&gt;</v>
      </c>
    </row>
    <row r="1555" spans="1:1" x14ac:dyDescent="0.2">
      <c r="A1555" s="94" t="str">
        <v xml:space="preserve">  &lt;tr&gt;&lt;td&gt;60216-0000&lt;/td&gt;&lt;td&gt;Large precast concrete arch culvert&lt;/td&gt;&lt;td&gt;m&lt;/td&gt;&lt;td&gt;LARGE PRECAST CONCRETE ARCH CULVERT&lt;/td&gt;&lt;td&gt;LNFT&lt;/td&gt;&lt;td&gt;0&lt;/td&gt;&lt;td&gt;3&lt;/td&gt;&lt;td&gt;N&lt;/td&gt;&lt;td&gt;5/31/2016&lt;/td&gt;&lt;td&gt;&lt;/td&gt;&lt;/tr&gt;</v>
      </c>
    </row>
    <row r="1556" spans="1:1" x14ac:dyDescent="0.2">
      <c r="A1556" s="94" t="str">
        <v xml:space="preserve">  &lt;tr&gt;&lt;td&gt;60220-0000&lt;/td&gt;&lt;td&gt;Precast reinforced concrete box culvert&lt;/td&gt;&lt;td&gt;m&lt;/td&gt;&lt;td&gt;PRECAST REINFORCED CONCRETE BOX CULVERT&lt;/td&gt;&lt;td&gt;LNFT&lt;/td&gt;&lt;td&gt;0&lt;/td&gt;&lt;td&gt;3&lt;/td&gt;&lt;td&gt;N&lt;/td&gt;&lt;td&gt; &lt;/td&gt;&lt;td&gt;&lt;/td&gt;&lt;/tr&gt;</v>
      </c>
    </row>
    <row r="1557" spans="1:1" x14ac:dyDescent="0.2">
      <c r="A1557" s="94" t="str">
        <v xml:space="preserve">  &lt;tr&gt;&lt;td&gt;60220-0100&lt;/td&gt;&lt;td&gt;900mm span, 900mm rise precast reinforced concrete box culvert&lt;/td&gt;&lt;td&gt;m&lt;/td&gt;&lt;td&gt;3 FEET SPAN, 3 FEET RISE PRECAST REINFORCED CONCRETE BOX CULVERT&lt;/td&gt;&lt;td&gt;LNFT&lt;/td&gt;&lt;td&gt;0&lt;/td&gt;&lt;td&gt;3&lt;/td&gt;&lt;td&gt;N&lt;/td&gt;&lt;td&gt; &lt;/td&gt;&lt;td&gt;&lt;/td&gt;&lt;/tr&gt;</v>
      </c>
    </row>
    <row r="1558" spans="1:1" x14ac:dyDescent="0.2">
      <c r="A1558" s="94" t="str">
        <v xml:space="preserve">  &lt;tr&gt;&lt;td&gt;60220-0150&lt;/td&gt;&lt;td&gt;900mm span, 1200mm rise precast reinforced concrete box culvert&lt;/td&gt;&lt;td&gt;m&lt;/td&gt;&lt;td&gt;3 FEET SPAN, 4 FEET RISE PRECAST REINFORCED CONCRETE BOX CULVERT&lt;/td&gt;&lt;td&gt;LNFT&lt;/td&gt;&lt;td&gt;0&lt;/td&gt;&lt;td&gt;3&lt;/td&gt;&lt;td&gt;N&lt;/td&gt;&lt;td&gt; &lt;/td&gt;&lt;td&gt;&lt;/td&gt;&lt;/tr&gt;</v>
      </c>
    </row>
    <row r="1559" spans="1:1" x14ac:dyDescent="0.2">
      <c r="A1559" s="94" t="str">
        <v xml:space="preserve">  &lt;tr&gt;&lt;td&gt;60220-0200&lt;/td&gt;&lt;td&gt;900mm span, 1500mm rise precast reinforced concrete box culvert&lt;/td&gt;&lt;td&gt;m&lt;/td&gt;&lt;td&gt;3 FEET SPAN, 5 FEET RISE PRECAST REINFORCED CONCRETE BOX CULVERT&lt;/td&gt;&lt;td&gt;LNFT&lt;/td&gt;&lt;td&gt;0&lt;/td&gt;&lt;td&gt;3&lt;/td&gt;&lt;td&gt;N&lt;/td&gt;&lt;td&gt; &lt;/td&gt;&lt;td&gt;&lt;/td&gt;&lt;/tr&gt;</v>
      </c>
    </row>
    <row r="1560" spans="1:1" x14ac:dyDescent="0.2">
      <c r="A1560" s="94" t="str">
        <v xml:space="preserve">  &lt;tr&gt;&lt;td&gt;60220-0250&lt;/td&gt;&lt;td&gt;900mm span, 1800mm rise precast reinforced concrete box culvert&lt;/td&gt;&lt;td&gt;m&lt;/td&gt;&lt;td&gt;3 FEET SPAN, 6 FEET RISE PRECAST REINFORCED CONCRETE BOX CULVERT&lt;/td&gt;&lt;td&gt;LNFT&lt;/td&gt;&lt;td&gt;0&lt;/td&gt;&lt;td&gt;3&lt;/td&gt;&lt;td&gt;N&lt;/td&gt;&lt;td&gt; &lt;/td&gt;&lt;td&gt;&lt;/td&gt;&lt;/tr&gt;</v>
      </c>
    </row>
    <row r="1561" spans="1:1" x14ac:dyDescent="0.2">
      <c r="A1561" s="94" t="str">
        <v xml:space="preserve">  &lt;tr&gt;&lt;td&gt;60220-0290&lt;/td&gt;&lt;td&gt;1200mm span, 600mm rise precast reinforced concrete box culvert&lt;/td&gt;&lt;td&gt;m&lt;/td&gt;&lt;td&gt;4 FEET SPAN, 2 FEET RISE PRECAST REINFORCED CONCRETE BOX CULVERT&lt;/td&gt;&lt;td&gt;LNFT&lt;/td&gt;&lt;td&gt;0&lt;/td&gt;&lt;td&gt;3&lt;/td&gt;&lt;td&gt;N&lt;/td&gt;&lt;td&gt; &lt;/td&gt;&lt;td&gt;&lt;/td&gt;&lt;/tr&gt;</v>
      </c>
    </row>
    <row r="1562" spans="1:1" x14ac:dyDescent="0.2">
      <c r="A1562" s="94" t="str">
        <v xml:space="preserve">  &lt;tr&gt;&lt;td&gt;60220-0300&lt;/td&gt;&lt;td&gt;1200mm span, 900mm rise precast reinforced concrete box culvert&lt;/td&gt;&lt;td&gt;m&lt;/td&gt;&lt;td&gt;4 FEET SPAN, 3 FEET RISE PRECAST REINFORCED CONCRETE BOX CULVERT&lt;/td&gt;&lt;td&gt;LNFT&lt;/td&gt;&lt;td&gt;0&lt;/td&gt;&lt;td&gt;3&lt;/td&gt;&lt;td&gt;N&lt;/td&gt;&lt;td&gt; &lt;/td&gt;&lt;td&gt;&lt;/td&gt;&lt;/tr&gt;</v>
      </c>
    </row>
    <row r="1563" spans="1:1" x14ac:dyDescent="0.2">
      <c r="A1563" s="94" t="str">
        <v xml:space="preserve">  &lt;tr&gt;&lt;td&gt;60220-0350&lt;/td&gt;&lt;td&gt;1200mm span, 1200mm rise precast reinforced concrete box culvert&lt;/td&gt;&lt;td&gt;m&lt;/td&gt;&lt;td&gt;4 FEET SPAN, 4 FEET RISE PRECAST REINFORCED CONCRETE BOX CULVERT&lt;/td&gt;&lt;td&gt;LNFT&lt;/td&gt;&lt;td&gt;0&lt;/td&gt;&lt;td&gt;3&lt;/td&gt;&lt;td&gt;N&lt;/td&gt;&lt;td&gt; &lt;/td&gt;&lt;td&gt;&lt;/td&gt;&lt;/tr&gt;</v>
      </c>
    </row>
    <row r="1564" spans="1:1" x14ac:dyDescent="0.2">
      <c r="A1564" s="94" t="str">
        <v xml:space="preserve">  &lt;tr&gt;&lt;td&gt;60220-0400&lt;/td&gt;&lt;td&gt;1200mm span, 1500mm rise precast reinforced concrete box culvert&lt;/td&gt;&lt;td&gt;m&lt;/td&gt;&lt;td&gt;4 FEET SPAN, 5 FEET RISE PRECAST REINFORCED CONCRETE BOX CULVERT&lt;/td&gt;&lt;td&gt;LNFT&lt;/td&gt;&lt;td&gt;0&lt;/td&gt;&lt;td&gt;3&lt;/td&gt;&lt;td&gt;N&lt;/td&gt;&lt;td&gt; &lt;/td&gt;&lt;td&gt;&lt;/td&gt;&lt;/tr&gt;</v>
      </c>
    </row>
    <row r="1565" spans="1:1" x14ac:dyDescent="0.2">
      <c r="A1565" s="94" t="str">
        <v xml:space="preserve">  &lt;tr&gt;&lt;td&gt;60220-0450&lt;/td&gt;&lt;td&gt;1200mm span, 1800mm rise precast reinforced concrete box culvert&lt;/td&gt;&lt;td&gt;m&lt;/td&gt;&lt;td&gt;4 FEET SPAN, 6 FEET RISE PRECAST REINFORCED CONCRETE BOX CULVERT&lt;/td&gt;&lt;td&gt;LNFT&lt;/td&gt;&lt;td&gt;0&lt;/td&gt;&lt;td&gt;3&lt;/td&gt;&lt;td&gt;N&lt;/td&gt;&lt;td&gt; &lt;/td&gt;&lt;td&gt;&lt;/td&gt;&lt;/tr&gt;</v>
      </c>
    </row>
    <row r="1566" spans="1:1" x14ac:dyDescent="0.2">
      <c r="A1566" s="94" t="str">
        <v xml:space="preserve">  &lt;tr&gt;&lt;td&gt;60220-0500&lt;/td&gt;&lt;td&gt;1200mm span, 2100mm rise precast reinforced concrete box culvert&lt;/td&gt;&lt;td&gt;m&lt;/td&gt;&lt;td&gt;4 FEET SPAN, 7 FEET RISE PRECAST REINFORCED CONCRETE BOX CULVERT&lt;/td&gt;&lt;td&gt;LNFT&lt;/td&gt;&lt;td&gt;0&lt;/td&gt;&lt;td&gt;3&lt;/td&gt;&lt;td&gt;N&lt;/td&gt;&lt;td&gt; &lt;/td&gt;&lt;td&gt;&lt;/td&gt;&lt;/tr&gt;</v>
      </c>
    </row>
    <row r="1567" spans="1:1" x14ac:dyDescent="0.2">
      <c r="A1567" s="94" t="str">
        <v xml:space="preserve">  &lt;tr&gt;&lt;td&gt;60220-0520&lt;/td&gt;&lt;td&gt;1500mm span, 600mm rise precast reinforced concrete box culvert&lt;/td&gt;&lt;td&gt;m&lt;/td&gt;&lt;td&gt;5 FEET SPAN, 2 FEET RISE PRECAST REINFORCED CONCRETE BOX CULVERT&lt;/td&gt;&lt;td&gt;LNFT&lt;/td&gt;&lt;td&gt;0&lt;/td&gt;&lt;td&gt;3&lt;/td&gt;&lt;td&gt;N&lt;/td&gt;&lt;td&gt; &lt;/td&gt;&lt;td&gt;&lt;/td&gt;&lt;/tr&gt;</v>
      </c>
    </row>
    <row r="1568" spans="1:1" x14ac:dyDescent="0.2">
      <c r="A1568" s="94" t="str">
        <v xml:space="preserve">  &lt;tr&gt;&lt;td&gt;60220-0550&lt;/td&gt;&lt;td&gt;1500mm span, 900mm rise precast reinforced concrete box culvert&lt;/td&gt;&lt;td&gt;m&lt;/td&gt;&lt;td&gt;5 FEET SPAN, 3 FEET RISE PRECAST REINFORCED CONCRETE BOX CULVERT&lt;/td&gt;&lt;td&gt;LNFT&lt;/td&gt;&lt;td&gt;0&lt;/td&gt;&lt;td&gt;3&lt;/td&gt;&lt;td&gt;N&lt;/td&gt;&lt;td&gt; &lt;/td&gt;&lt;td&gt;&lt;/td&gt;&lt;/tr&gt;</v>
      </c>
    </row>
    <row r="1569" spans="1:1" x14ac:dyDescent="0.2">
      <c r="A1569" s="94" t="str">
        <v xml:space="preserve">  &lt;tr&gt;&lt;td&gt;60220-0600&lt;/td&gt;&lt;td&gt;1500mm span, 1200mm rise precast reinforced concrete box culvert&lt;/td&gt;&lt;td&gt;m&lt;/td&gt;&lt;td&gt;5 FEET SPAN, 4 FEET RISE PRECAST REINFORCED CONCRETE BOX CULVERT&lt;/td&gt;&lt;td&gt;LNFT&lt;/td&gt;&lt;td&gt;0&lt;/td&gt;&lt;td&gt;3&lt;/td&gt;&lt;td&gt;N&lt;/td&gt;&lt;td&gt; &lt;/td&gt;&lt;td&gt;&lt;/td&gt;&lt;/tr&gt;</v>
      </c>
    </row>
    <row r="1570" spans="1:1" x14ac:dyDescent="0.2">
      <c r="A1570" s="94" t="str">
        <v xml:space="preserve">  &lt;tr&gt;&lt;td&gt;60220-0650&lt;/td&gt;&lt;td&gt;1500mm span, 1500mm rise precast reinforced concrete box culvert&lt;/td&gt;&lt;td&gt;m&lt;/td&gt;&lt;td&gt;5 FEET SPAN, 5 FEET RISE PRECAST REINFORCED CONCRETE BOX CULVERT&lt;/td&gt;&lt;td&gt;LNFT&lt;/td&gt;&lt;td&gt;0&lt;/td&gt;&lt;td&gt;3&lt;/td&gt;&lt;td&gt;N&lt;/td&gt;&lt;td&gt; &lt;/td&gt;&lt;td&gt;&lt;/td&gt;&lt;/tr&gt;</v>
      </c>
    </row>
    <row r="1571" spans="1:1" x14ac:dyDescent="0.2">
      <c r="A1571" s="94" t="str">
        <v xml:space="preserve">  &lt;tr&gt;&lt;td&gt;60220-0700&lt;/td&gt;&lt;td&gt;1500mm span, 1800mm rise precast reinforced concrete box culvert&lt;/td&gt;&lt;td&gt;m&lt;/td&gt;&lt;td&gt;5 FEET SPAN, 6 FEET RISE PRECAST REINFORCED CONCRETE BOX CULVERT&lt;/td&gt;&lt;td&gt;LNFT&lt;/td&gt;&lt;td&gt;0&lt;/td&gt;&lt;td&gt;3&lt;/td&gt;&lt;td&gt;N&lt;/td&gt;&lt;td&gt; &lt;/td&gt;&lt;td&gt;&lt;/td&gt;&lt;/tr&gt;</v>
      </c>
    </row>
    <row r="1572" spans="1:1" x14ac:dyDescent="0.2">
      <c r="A1572" s="94" t="str">
        <v xml:space="preserve">  &lt;tr&gt;&lt;td&gt;60220-0750&lt;/td&gt;&lt;td&gt;1500mm span, 2100mm rise precast reinforced concrete box culvert&lt;/td&gt;&lt;td&gt;m&lt;/td&gt;&lt;td&gt;5 FEET SPAN, 7 FEET RISE PRECAST REINFORCED CONCRETE BOX CULVERT&lt;/td&gt;&lt;td&gt;LNFT&lt;/td&gt;&lt;td&gt;0&lt;/td&gt;&lt;td&gt;3&lt;/td&gt;&lt;td&gt;N&lt;/td&gt;&lt;td&gt; &lt;/td&gt;&lt;td&gt;&lt;/td&gt;&lt;/tr&gt;</v>
      </c>
    </row>
    <row r="1573" spans="1:1" x14ac:dyDescent="0.2">
      <c r="A1573" s="94" t="str">
        <v xml:space="preserve">  &lt;tr&gt;&lt;td&gt;60220-0800&lt;/td&gt;&lt;td&gt;1500mm span, 2400mm rise precast reinforced concrete box culvert&lt;/td&gt;&lt;td&gt;m&lt;/td&gt;&lt;td&gt;5 FEET SPAN, 8 FEET RISE PRECAST REINFORCED CONCRETE BOX CULVERT&lt;/td&gt;&lt;td&gt;LNFT&lt;/td&gt;&lt;td&gt;0&lt;/td&gt;&lt;td&gt;3&lt;/td&gt;&lt;td&gt;N&lt;/td&gt;&lt;td&gt; &lt;/td&gt;&lt;td&gt;&lt;/td&gt;&lt;/tr&gt;</v>
      </c>
    </row>
    <row r="1574" spans="1:1" x14ac:dyDescent="0.2">
      <c r="A1574" s="94" t="str">
        <v xml:space="preserve">  &lt;tr&gt;&lt;td&gt;60220-0850&lt;/td&gt;&lt;td&gt;1500mm span, 2700mm rise precast reinforced concrete box culvert&lt;/td&gt;&lt;td&gt;m&lt;/td&gt;&lt;td&gt;5 FEET SPAN, 9 FEET RISE PRECAST REINFORCED CONCRETE BOX CULVERT&lt;/td&gt;&lt;td&gt;LNFT&lt;/td&gt;&lt;td&gt;0&lt;/td&gt;&lt;td&gt;3&lt;/td&gt;&lt;td&gt;N&lt;/td&gt;&lt;td&gt; &lt;/td&gt;&lt;td&gt;&lt;/td&gt;&lt;/tr&gt;</v>
      </c>
    </row>
    <row r="1575" spans="1:1" x14ac:dyDescent="0.2">
      <c r="A1575" s="94" t="str">
        <v xml:space="preserve">  &lt;tr&gt;&lt;td&gt;60220-0900&lt;/td&gt;&lt;td&gt;1500mm span, 3000mm rise precast reinforced concrete box culvert&lt;/td&gt;&lt;td&gt;m&lt;/td&gt;&lt;td&gt;5 FEET SPAN, 10 FEET RISE PRECAST REINFORCED CONCRETE BOX CULVERT&lt;/td&gt;&lt;td&gt;LNFT&lt;/td&gt;&lt;td&gt;0&lt;/td&gt;&lt;td&gt;3&lt;/td&gt;&lt;td&gt;N&lt;/td&gt;&lt;td&gt; &lt;/td&gt;&lt;td&gt;&lt;/td&gt;&lt;/tr&gt;</v>
      </c>
    </row>
    <row r="1576" spans="1:1" x14ac:dyDescent="0.2">
      <c r="A1576" s="94" t="str">
        <v xml:space="preserve">  &lt;tr&gt;&lt;td&gt;60220-0950&lt;/td&gt;&lt;td&gt;1500mm span, 3300mm rise precast reinforced concrete box culvert&lt;/td&gt;&lt;td&gt;m&lt;/td&gt;&lt;td&gt;5 FEET SPAN, 11 FEET RISE PRECAST REINFORCED CONCRETE BOX CULVERT&lt;/td&gt;&lt;td&gt;LNFT&lt;/td&gt;&lt;td&gt;0&lt;/td&gt;&lt;td&gt;3&lt;/td&gt;&lt;td&gt;N&lt;/td&gt;&lt;td&gt; &lt;/td&gt;&lt;td&gt;&lt;/td&gt;&lt;/tr&gt;</v>
      </c>
    </row>
    <row r="1577" spans="1:1" x14ac:dyDescent="0.2">
      <c r="A1577" s="94" t="str">
        <v xml:space="preserve">  &lt;tr&gt;&lt;td&gt;60220-1000&lt;/td&gt;&lt;td&gt;1500mm span, 3600mm rise precast reinforced concrete box culvert&lt;/td&gt;&lt;td&gt;m&lt;/td&gt;&lt;td&gt;5 FEET SPAN, 12 FEET RISE PRECAST REINFORCED CONCRETE BOX CULVERT&lt;/td&gt;&lt;td&gt;LNFT&lt;/td&gt;&lt;td&gt;0&lt;/td&gt;&lt;td&gt;3&lt;/td&gt;&lt;td&gt;N&lt;/td&gt;&lt;td&gt; &lt;/td&gt;&lt;td&gt;&lt;/td&gt;&lt;/tr&gt;</v>
      </c>
    </row>
    <row r="1578" spans="1:1" x14ac:dyDescent="0.2">
      <c r="A1578" s="94" t="str">
        <v xml:space="preserve">  &lt;tr&gt;&lt;td&gt;60220-1050&lt;/td&gt;&lt;td&gt;1500mm span, 4200mm rise precast reinforced concrete box culvert&lt;/td&gt;&lt;td&gt;m&lt;/td&gt;&lt;td&gt;5 FEET SPAN, 14 FEET RISE PRECAST REINFORCED CONCRETE BOX CULVERT&lt;/td&gt;&lt;td&gt;LNFT&lt;/td&gt;&lt;td&gt;0&lt;/td&gt;&lt;td&gt;3&lt;/td&gt;&lt;td&gt;N&lt;/td&gt;&lt;td&gt; &lt;/td&gt;&lt;td&gt;&lt;/td&gt;&lt;/tr&gt;</v>
      </c>
    </row>
    <row r="1579" spans="1:1" x14ac:dyDescent="0.2">
      <c r="A1579" s="94" t="str">
        <v xml:space="preserve">  &lt;tr&gt;&lt;td&gt;60220-1100&lt;/td&gt;&lt;td&gt;1500mm span, 4800mm rise precast reinforced concrete box culvert&lt;/td&gt;&lt;td&gt;m&lt;/td&gt;&lt;td&gt;5 FEET SPAN, 16 FEET RISE PRECAST REINFORCED CONCRETE BOX CULVERT&lt;/td&gt;&lt;td&gt;LNFT&lt;/td&gt;&lt;td&gt;0&lt;/td&gt;&lt;td&gt;3&lt;/td&gt;&lt;td&gt;N&lt;/td&gt;&lt;td&gt; &lt;/td&gt;&lt;td&gt;&lt;/td&gt;&lt;/tr&gt;</v>
      </c>
    </row>
    <row r="1580" spans="1:1" x14ac:dyDescent="0.2">
      <c r="A1580" s="94" t="str">
        <v xml:space="preserve">  &lt;tr&gt;&lt;td&gt;60220-1150&lt;/td&gt;&lt;td&gt;1800mm span, 900mm rise precast reinforced concrete box culvert&lt;/td&gt;&lt;td&gt;m&lt;/td&gt;&lt;td&gt;6 FEET SPAN, 3 FEET RISE PRECAST REINFORCED CONCRETE BOX CULVERT&lt;/td&gt;&lt;td&gt;LNFT&lt;/td&gt;&lt;td&gt;0&lt;/td&gt;&lt;td&gt;3&lt;/td&gt;&lt;td&gt;N&lt;/td&gt;&lt;td&gt; &lt;/td&gt;&lt;td&gt;&lt;/td&gt;&lt;/tr&gt;</v>
      </c>
    </row>
    <row r="1581" spans="1:1" x14ac:dyDescent="0.2">
      <c r="A1581" s="94" t="str">
        <v xml:space="preserve">  &lt;tr&gt;&lt;td&gt;60220-1200&lt;/td&gt;&lt;td&gt;1800mm span, 1200mm rise precast reinforced concrete box culvert&lt;/td&gt;&lt;td&gt;m&lt;/td&gt;&lt;td&gt;6 FEET SPAN, 4 FEET RISE PRECAST REINFORCED CONCRETE BOX CULVERT&lt;/td&gt;&lt;td&gt;LNFT&lt;/td&gt;&lt;td&gt;0&lt;/td&gt;&lt;td&gt;3&lt;/td&gt;&lt;td&gt;N&lt;/td&gt;&lt;td&gt; &lt;/td&gt;&lt;td&gt;&lt;/td&gt;&lt;/tr&gt;</v>
      </c>
    </row>
    <row r="1582" spans="1:1" x14ac:dyDescent="0.2">
      <c r="A1582" s="94" t="str">
        <v xml:space="preserve">  &lt;tr&gt;&lt;td&gt;60220-1250&lt;/td&gt;&lt;td&gt;1800mm span, 1500mm rise precast reinforced concrete box culvert&lt;/td&gt;&lt;td&gt;m&lt;/td&gt;&lt;td&gt;6 FEET SPAN, 5 FEET RISE PRECAST REINFORCED CONCRETE BOX CULVERT&lt;/td&gt;&lt;td&gt;LNFT&lt;/td&gt;&lt;td&gt;0&lt;/td&gt;&lt;td&gt;3&lt;/td&gt;&lt;td&gt;N&lt;/td&gt;&lt;td&gt; &lt;/td&gt;&lt;td&gt;&lt;/td&gt;&lt;/tr&gt;</v>
      </c>
    </row>
    <row r="1583" spans="1:1" x14ac:dyDescent="0.2">
      <c r="A1583" s="94" t="str">
        <v xml:space="preserve">  &lt;tr&gt;&lt;td&gt;60220-1300&lt;/td&gt;&lt;td&gt;1800mm span, 1800mm rise precast reinforced concrete box culvert&lt;/td&gt;&lt;td&gt;m&lt;/td&gt;&lt;td&gt;6 FEET SPAN, 6 FEET RISE PRECAST REINFORCED CONCRETE BOX CULVERT&lt;/td&gt;&lt;td&gt;LNFT&lt;/td&gt;&lt;td&gt;0&lt;/td&gt;&lt;td&gt;3&lt;/td&gt;&lt;td&gt;N&lt;/td&gt;&lt;td&gt; &lt;/td&gt;&lt;td&gt;&lt;/td&gt;&lt;/tr&gt;</v>
      </c>
    </row>
    <row r="1584" spans="1:1" x14ac:dyDescent="0.2">
      <c r="A1584" s="94" t="str">
        <v xml:space="preserve">  &lt;tr&gt;&lt;td&gt;60220-1350&lt;/td&gt;&lt;td&gt;1800mm span, 2100mm rise precast reinforced concrete box culvert&lt;/td&gt;&lt;td&gt;m&lt;/td&gt;&lt;td&gt;6 FEET SPAN, 7 FEET RISE PRECAST REINFORCED CONCRETE BOX CULVERT&lt;/td&gt;&lt;td&gt;LNFT&lt;/td&gt;&lt;td&gt;0&lt;/td&gt;&lt;td&gt;3&lt;/td&gt;&lt;td&gt;N&lt;/td&gt;&lt;td&gt; &lt;/td&gt;&lt;td&gt;&lt;/td&gt;&lt;/tr&gt;</v>
      </c>
    </row>
    <row r="1585" spans="1:1" x14ac:dyDescent="0.2">
      <c r="A1585" s="94" t="str">
        <v xml:space="preserve">  &lt;tr&gt;&lt;td&gt;60220-1400&lt;/td&gt;&lt;td&gt;1800mm span, 2400mm rise precast reinforced concrete box culvert&lt;/td&gt;&lt;td&gt;m&lt;/td&gt;&lt;td&gt;6 FEET SPAN, 8 FEET RISE PRECAST REINFORCED CONCRETE BOX CULVERT&lt;/td&gt;&lt;td&gt;LNFT&lt;/td&gt;&lt;td&gt;0&lt;/td&gt;&lt;td&gt;3&lt;/td&gt;&lt;td&gt;N&lt;/td&gt;&lt;td&gt; &lt;/td&gt;&lt;td&gt;&lt;/td&gt;&lt;/tr&gt;</v>
      </c>
    </row>
    <row r="1586" spans="1:1" x14ac:dyDescent="0.2">
      <c r="A1586" s="94" t="str">
        <v xml:space="preserve">  &lt;tr&gt;&lt;td&gt;60220-1450&lt;/td&gt;&lt;td&gt;1800mm span, 2700mm rise precast reinforced concrete box culvert&lt;/td&gt;&lt;td&gt;m&lt;/td&gt;&lt;td&gt;6 FEET SPAN, 9 FEET RISE PRECAST REINFORCED CONCRETE BOX CULVERT&lt;/td&gt;&lt;td&gt;LNFT&lt;/td&gt;&lt;td&gt;0&lt;/td&gt;&lt;td&gt;3&lt;/td&gt;&lt;td&gt;N&lt;/td&gt;&lt;td&gt; &lt;/td&gt;&lt;td&gt;&lt;/td&gt;&lt;/tr&gt;</v>
      </c>
    </row>
    <row r="1587" spans="1:1" x14ac:dyDescent="0.2">
      <c r="A1587" s="94" t="str">
        <v xml:space="preserve">  &lt;tr&gt;&lt;td&gt;60220-1500&lt;/td&gt;&lt;td&gt;1800mm span, 3000mm rise precast reinforced concrete box culvert&lt;/td&gt;&lt;td&gt;m&lt;/td&gt;&lt;td&gt;6 FEET SPAN, 10 FEET RISE PRECAST REINFORCED CONCRETE BOX CULVERT&lt;/td&gt;&lt;td&gt;LNFT&lt;/td&gt;&lt;td&gt;0&lt;/td&gt;&lt;td&gt;3&lt;/td&gt;&lt;td&gt;N&lt;/td&gt;&lt;td&gt; &lt;/td&gt;&lt;td&gt;&lt;/td&gt;&lt;/tr&gt;</v>
      </c>
    </row>
    <row r="1588" spans="1:1" x14ac:dyDescent="0.2">
      <c r="A1588" s="94" t="str">
        <v xml:space="preserve">  &lt;tr&gt;&lt;td&gt;60220-1550&lt;/td&gt;&lt;td&gt;1800mm span, 3300mm rise precast reinforced concrete box culvert&lt;/td&gt;&lt;td&gt;m&lt;/td&gt;&lt;td&gt;6 FEET SPAN, 11 FEET RISE PRECAST REINFORCED CONCRETE BOX CULVERT&lt;/td&gt;&lt;td&gt;LNFT&lt;/td&gt;&lt;td&gt;0&lt;/td&gt;&lt;td&gt;3&lt;/td&gt;&lt;td&gt;N&lt;/td&gt;&lt;td&gt; &lt;/td&gt;&lt;td&gt;&lt;/td&gt;&lt;/tr&gt;</v>
      </c>
    </row>
    <row r="1589" spans="1:1" x14ac:dyDescent="0.2">
      <c r="A1589" s="94" t="str">
        <v xml:space="preserve">  &lt;tr&gt;&lt;td&gt;60220-1600&lt;/td&gt;&lt;td&gt;1800mm span, 3600mm rise precast reinforced concrete box culvert&lt;/td&gt;&lt;td&gt;m&lt;/td&gt;&lt;td&gt;6 FEET SPAN, 12 FEET RISE PRECAST REINFORCED CONCRETE BOX CULVERT&lt;/td&gt;&lt;td&gt;LNFT&lt;/td&gt;&lt;td&gt;0&lt;/td&gt;&lt;td&gt;3&lt;/td&gt;&lt;td&gt;N&lt;/td&gt;&lt;td&gt; &lt;/td&gt;&lt;td&gt;&lt;/td&gt;&lt;/tr&gt;</v>
      </c>
    </row>
    <row r="1590" spans="1:1" x14ac:dyDescent="0.2">
      <c r="A1590" s="94" t="str">
        <v xml:space="preserve">  &lt;tr&gt;&lt;td&gt;60220-1650&lt;/td&gt;&lt;td&gt;1800mm span, 4200mm rise precast reinforced concrete box culvert&lt;/td&gt;&lt;td&gt;m&lt;/td&gt;&lt;td&gt;6 FEET SPAN, 14 FEET RISE PRECAST REINFORCED CONCRETE BOX CULVERT&lt;/td&gt;&lt;td&gt;LNFT&lt;/td&gt;&lt;td&gt;0&lt;/td&gt;&lt;td&gt;3&lt;/td&gt;&lt;td&gt;N&lt;/td&gt;&lt;td&gt; &lt;/td&gt;&lt;td&gt;&lt;/td&gt;&lt;/tr&gt;</v>
      </c>
    </row>
    <row r="1591" spans="1:1" x14ac:dyDescent="0.2">
      <c r="A1591" s="94" t="str">
        <v xml:space="preserve">  &lt;tr&gt;&lt;td&gt;60220-1700&lt;/td&gt;&lt;td&gt;1800mm span, 4800mm rise precast reinforced concrete box culvert&lt;/td&gt;&lt;td&gt;m&lt;/td&gt;&lt;td&gt;6 FEET SPAN, 16 FEET RISE PRECAST REINFORCED CONCRETE BOX CULVERT&lt;/td&gt;&lt;td&gt;LNFT&lt;/td&gt;&lt;td&gt;0&lt;/td&gt;&lt;td&gt;3&lt;/td&gt;&lt;td&gt;N&lt;/td&gt;&lt;td&gt; &lt;/td&gt;&lt;td&gt;&lt;/td&gt;&lt;/tr&gt;</v>
      </c>
    </row>
    <row r="1592" spans="1:1" x14ac:dyDescent="0.2">
      <c r="A1592" s="94" t="str">
        <v xml:space="preserve">  &lt;tr&gt;&lt;td&gt;60220-1720&lt;/td&gt;&lt;td&gt;2100mm span, 1200mm rise precast reinforced concrete box culvert&lt;/td&gt;&lt;td&gt;m&lt;/td&gt;&lt;td&gt;7 FEET SPAN, 4 FEET RISE PRECAST REINFORCED CONCRETE BOX CULVERT&lt;/td&gt;&lt;td&gt;LNFT&lt;/td&gt;&lt;td&gt;0&lt;/td&gt;&lt;td&gt;3&lt;/td&gt;&lt;td&gt;N&lt;/td&gt;&lt;td&gt; &lt;/td&gt;&lt;td&gt;&lt;/td&gt;&lt;/tr&gt;</v>
      </c>
    </row>
    <row r="1593" spans="1:1" x14ac:dyDescent="0.2">
      <c r="A1593" s="94" t="str">
        <v xml:space="preserve">  &lt;tr&gt;&lt;td&gt;60220-1727&lt;/td&gt;&lt;td&gt;2100mm span, 2100mm rise precast reinforced concrete box culvert&lt;/td&gt;&lt;td&gt;m&lt;/td&gt;&lt;td&gt;7 FEET SPAN, 7 FEET RISE PRECAST REINFORCED CONCRETE BOX CULVERT&lt;/td&gt;&lt;td&gt;LNFT&lt;/td&gt;&lt;td&gt;0&lt;/td&gt;&lt;td&gt;3&lt;/td&gt;&lt;td&gt;N&lt;/td&gt;&lt;td&gt; &lt;/td&gt;&lt;td&gt;&lt;/td&gt;&lt;/tr&gt;</v>
      </c>
    </row>
    <row r="1594" spans="1:1" x14ac:dyDescent="0.2">
      <c r="A1594" s="94" t="str">
        <v xml:space="preserve">  &lt;tr&gt;&lt;td&gt;60220-1750&lt;/td&gt;&lt;td&gt;2400mm span, 900mm rise precast reinforced concrete box culvert&lt;/td&gt;&lt;td&gt;m&lt;/td&gt;&lt;td&gt;8 FEET SPAN, 3 FEET RISE PRECAST REINFORCED CONCRETE BOX CULVERT&lt;/td&gt;&lt;td&gt;LNFT&lt;/td&gt;&lt;td&gt;0&lt;/td&gt;&lt;td&gt;3&lt;/td&gt;&lt;td&gt;N&lt;/td&gt;&lt;td&gt; &lt;/td&gt;&lt;td&gt;&lt;/td&gt;&lt;/tr&gt;</v>
      </c>
    </row>
    <row r="1595" spans="1:1" x14ac:dyDescent="0.2">
      <c r="A1595" s="94" t="str">
        <v xml:space="preserve">  &lt;tr&gt;&lt;td&gt;60220-1800&lt;/td&gt;&lt;td&gt;2400mm span, 1200mm rise precast reinforced concrete box culvert&lt;/td&gt;&lt;td&gt;m&lt;/td&gt;&lt;td&gt;8 FEET SPAN, 4 FEET RISE PRECAST REINFORCED CONCRETE BOX CULVERT&lt;/td&gt;&lt;td&gt;LNFT&lt;/td&gt;&lt;td&gt;0&lt;/td&gt;&lt;td&gt;3&lt;/td&gt;&lt;td&gt;N&lt;/td&gt;&lt;td&gt; &lt;/td&gt;&lt;td&gt;&lt;/td&gt;&lt;/tr&gt;</v>
      </c>
    </row>
    <row r="1596" spans="1:1" x14ac:dyDescent="0.2">
      <c r="A1596" s="94" t="str">
        <v xml:space="preserve">  &lt;tr&gt;&lt;td&gt;60220-1850&lt;/td&gt;&lt;td&gt;2400mm span, 1500mm rise precast reinforced concrete box culvert&lt;/td&gt;&lt;td&gt;m&lt;/td&gt;&lt;td&gt;8 FEET SPAN, 5 FEET RISE PRECAST REINFORCED CONCRETE BOX CULVERT&lt;/td&gt;&lt;td&gt;LNFT&lt;/td&gt;&lt;td&gt;0&lt;/td&gt;&lt;td&gt;3&lt;/td&gt;&lt;td&gt;N&lt;/td&gt;&lt;td&gt; &lt;/td&gt;&lt;td&gt;&lt;/td&gt;&lt;/tr&gt;</v>
      </c>
    </row>
    <row r="1597" spans="1:1" x14ac:dyDescent="0.2">
      <c r="A1597" s="94" t="str">
        <v xml:space="preserve">  &lt;tr&gt;&lt;td&gt;60220-1900&lt;/td&gt;&lt;td&gt;2400mm span, 1800mm rise precast reinforced concrete box culvert&lt;/td&gt;&lt;td&gt;m&lt;/td&gt;&lt;td&gt;8 FEET SPAN, 6 FEET RISE PRECAST REINFORCED CONCRETE BOX CULVERT&lt;/td&gt;&lt;td&gt;LNFT&lt;/td&gt;&lt;td&gt;0&lt;/td&gt;&lt;td&gt;3&lt;/td&gt;&lt;td&gt;N&lt;/td&gt;&lt;td&gt; &lt;/td&gt;&lt;td&gt;&lt;/td&gt;&lt;/tr&gt;</v>
      </c>
    </row>
    <row r="1598" spans="1:1" x14ac:dyDescent="0.2">
      <c r="A1598" s="94" t="str">
        <v xml:space="preserve">  &lt;tr&gt;&lt;td&gt;60220-1950&lt;/td&gt;&lt;td&gt;2400mm span, 2100mm rise precast reinforced concrete box culvert&lt;/td&gt;&lt;td&gt;m&lt;/td&gt;&lt;td&gt;8 FEET SPAN, 7 FEET RISE PRECAST REINFORCED CONCRETE BOX CULVERT&lt;/td&gt;&lt;td&gt;LNFT&lt;/td&gt;&lt;td&gt;0&lt;/td&gt;&lt;td&gt;3&lt;/td&gt;&lt;td&gt;N&lt;/td&gt;&lt;td&gt; &lt;/td&gt;&lt;td&gt;&lt;/td&gt;&lt;/tr&gt;</v>
      </c>
    </row>
    <row r="1599" spans="1:1" x14ac:dyDescent="0.2">
      <c r="A1599" s="94" t="str">
        <v xml:space="preserve">  &lt;tr&gt;&lt;td&gt;60220-2000&lt;/td&gt;&lt;td&gt;2400mm span, 2400mm rise precast reinforced concrete box culvert&lt;/td&gt;&lt;td&gt;m&lt;/td&gt;&lt;td&gt;8 FEET SPAN, 8 FEET RISE PRECAST REINFORCED CONCRETE BOX CULVERT&lt;/td&gt;&lt;td&gt;LNFT&lt;/td&gt;&lt;td&gt;0&lt;/td&gt;&lt;td&gt;3&lt;/td&gt;&lt;td&gt;N&lt;/td&gt;&lt;td&gt; &lt;/td&gt;&lt;td&gt;&lt;/td&gt;&lt;/tr&gt;</v>
      </c>
    </row>
    <row r="1600" spans="1:1" x14ac:dyDescent="0.2">
      <c r="A1600" s="94" t="str">
        <v xml:space="preserve">  &lt;tr&gt;&lt;td&gt;60220-2050&lt;/td&gt;&lt;td&gt;2400mm span, 2700mm rise precast reinforced concrete box culvert&lt;/td&gt;&lt;td&gt;m&lt;/td&gt;&lt;td&gt;8 FEET SPAN, 9 FEET RISE PRECAST REINFORCED CONCRETE BOX CULVERT&lt;/td&gt;&lt;td&gt;LNFT&lt;/td&gt;&lt;td&gt;0&lt;/td&gt;&lt;td&gt;3&lt;/td&gt;&lt;td&gt;N&lt;/td&gt;&lt;td&gt; &lt;/td&gt;&lt;td&gt;&lt;/td&gt;&lt;/tr&gt;</v>
      </c>
    </row>
    <row r="1601" spans="1:1" x14ac:dyDescent="0.2">
      <c r="A1601" s="94" t="str">
        <v xml:space="preserve">  &lt;tr&gt;&lt;td&gt;60220-2100&lt;/td&gt;&lt;td&gt;2400mm span, 3000mm rise precast reinforced concrete box culvert&lt;/td&gt;&lt;td&gt;m&lt;/td&gt;&lt;td&gt;8 FEET SPAN, 10 FEET RISE PRECAST REINFORCED CONCRETE BOX CULVERT&lt;/td&gt;&lt;td&gt;LNFT&lt;/td&gt;&lt;td&gt;0&lt;/td&gt;&lt;td&gt;3&lt;/td&gt;&lt;td&gt;N&lt;/td&gt;&lt;td&gt; &lt;/td&gt;&lt;td&gt;&lt;/td&gt;&lt;/tr&gt;</v>
      </c>
    </row>
    <row r="1602" spans="1:1" x14ac:dyDescent="0.2">
      <c r="A1602" s="94" t="str">
        <v xml:space="preserve">  &lt;tr&gt;&lt;td&gt;60220-2150&lt;/td&gt;&lt;td&gt;2400mm span, 3300mm rise precast reinforced concrete box culvert&lt;/td&gt;&lt;td&gt;m&lt;/td&gt;&lt;td&gt;8 FEET SPAN, 11 FEET RISE PRECAST REINFORCED CONCRETE BOX CULVERT&lt;/td&gt;&lt;td&gt;LNFT&lt;/td&gt;&lt;td&gt;0&lt;/td&gt;&lt;td&gt;3&lt;/td&gt;&lt;td&gt;N&lt;/td&gt;&lt;td&gt; &lt;/td&gt;&lt;td&gt;&lt;/td&gt;&lt;/tr&gt;</v>
      </c>
    </row>
    <row r="1603" spans="1:1" x14ac:dyDescent="0.2">
      <c r="A1603" s="94" t="str">
        <v xml:space="preserve">  &lt;tr&gt;&lt;td&gt;60220-2200&lt;/td&gt;&lt;td&gt;2400mm span, 3600mm rise precast reinforced concrete box culvert&lt;/td&gt;&lt;td&gt;m&lt;/td&gt;&lt;td&gt;8 FEET SPAN, 12 FEET RISE PRECAST REINFORCED CONCRETE BOX CULVERT&lt;/td&gt;&lt;td&gt;LNFT&lt;/td&gt;&lt;td&gt;0&lt;/td&gt;&lt;td&gt;3&lt;/td&gt;&lt;td&gt;N&lt;/td&gt;&lt;td&gt; &lt;/td&gt;&lt;td&gt;&lt;/td&gt;&lt;/tr&gt;</v>
      </c>
    </row>
    <row r="1604" spans="1:1" x14ac:dyDescent="0.2">
      <c r="A1604" s="94" t="str">
        <v xml:space="preserve">  &lt;tr&gt;&lt;td&gt;60220-2250&lt;/td&gt;&lt;td&gt;2400mm span, 4200mm rise precast reinforced concrete box culvert&lt;/td&gt;&lt;td&gt;m&lt;/td&gt;&lt;td&gt;8 FEET SPAN, 14 FEET RISE PRECAST REINFORCED CONCRETE BOX CULVERT&lt;/td&gt;&lt;td&gt;LNFT&lt;/td&gt;&lt;td&gt;0&lt;/td&gt;&lt;td&gt;3&lt;/td&gt;&lt;td&gt;N&lt;/td&gt;&lt;td&gt; &lt;/td&gt;&lt;td&gt;&lt;/td&gt;&lt;/tr&gt;</v>
      </c>
    </row>
    <row r="1605" spans="1:1" x14ac:dyDescent="0.2">
      <c r="A1605" s="94" t="str">
        <v xml:space="preserve">  &lt;tr&gt;&lt;td&gt;60220-2300&lt;/td&gt;&lt;td&gt;2700mm span, 900mm rise precast reinforced concrete box culvert&lt;/td&gt;&lt;td&gt;m&lt;/td&gt;&lt;td&gt;9 FEET SPAN, 3 FEET RISE PRECAST REINFORCED CONCRETE BOX CULVERT&lt;/td&gt;&lt;td&gt;LNFT&lt;/td&gt;&lt;td&gt;0&lt;/td&gt;&lt;td&gt;3&lt;/td&gt;&lt;td&gt;N&lt;/td&gt;&lt;td&gt; &lt;/td&gt;&lt;td&gt;&lt;/td&gt;&lt;/tr&gt;</v>
      </c>
    </row>
    <row r="1606" spans="1:1" x14ac:dyDescent="0.2">
      <c r="A1606" s="94" t="str">
        <v xml:space="preserve">  &lt;tr&gt;&lt;td&gt;60220-2350&lt;/td&gt;&lt;td&gt;2700mm span, 1200mm rise precast reinforced concrete box culvert&lt;/td&gt;&lt;td&gt;m&lt;/td&gt;&lt;td&gt;9 FEET SPAN, 4 FEET RISE PRECAST REINFORCED CONCRETE BOX CULVERT&lt;/td&gt;&lt;td&gt;LNFT&lt;/td&gt;&lt;td&gt;0&lt;/td&gt;&lt;td&gt;3&lt;/td&gt;&lt;td&gt;N&lt;/td&gt;&lt;td&gt; &lt;/td&gt;&lt;td&gt;&lt;/td&gt;&lt;/tr&gt;</v>
      </c>
    </row>
    <row r="1607" spans="1:1" x14ac:dyDescent="0.2">
      <c r="A1607" s="94" t="str">
        <v xml:space="preserve">  &lt;tr&gt;&lt;td&gt;60220-2400&lt;/td&gt;&lt;td&gt;2700mm span, 1500mm rise precast reinforced concrete box culvert&lt;/td&gt;&lt;td&gt;m&lt;/td&gt;&lt;td&gt;9 FEET SPAN, 5 FEET RISE PRECAST REINFORCED CONCRETE BOX CULVERT&lt;/td&gt;&lt;td&gt;LNFT&lt;/td&gt;&lt;td&gt;0&lt;/td&gt;&lt;td&gt;3&lt;/td&gt;&lt;td&gt;N&lt;/td&gt;&lt;td&gt; &lt;/td&gt;&lt;td&gt;&lt;/td&gt;&lt;/tr&gt;</v>
      </c>
    </row>
    <row r="1608" spans="1:1" x14ac:dyDescent="0.2">
      <c r="A1608" s="94" t="str">
        <v xml:space="preserve">  &lt;tr&gt;&lt;td&gt;60220-2450&lt;/td&gt;&lt;td&gt;2700mm span, 1800mm rise precast reinforced concrete box culvert&lt;/td&gt;&lt;td&gt;m&lt;/td&gt;&lt;td&gt;9 FEET SPAN, 6 FEET RISE PRECAST REINFORCED CONCRETE BOX CULVERT&lt;/td&gt;&lt;td&gt;LNFT&lt;/td&gt;&lt;td&gt;0&lt;/td&gt;&lt;td&gt;3&lt;/td&gt;&lt;td&gt;N&lt;/td&gt;&lt;td&gt; &lt;/td&gt;&lt;td&gt;&lt;/td&gt;&lt;/tr&gt;</v>
      </c>
    </row>
    <row r="1609" spans="1:1" x14ac:dyDescent="0.2">
      <c r="A1609" s="94" t="str">
        <v xml:space="preserve">  &lt;tr&gt;&lt;td&gt;60220-2500&lt;/td&gt;&lt;td&gt;2700mm span, 2100mm rise precast reinforced concrete box culvert&lt;/td&gt;&lt;td&gt;m&lt;/td&gt;&lt;td&gt;9 FEET SPAN, 7 FEET RISE PRECAST REINFORCED CONCRETE BOX CULVERT&lt;/td&gt;&lt;td&gt;LNFT&lt;/td&gt;&lt;td&gt;0&lt;/td&gt;&lt;td&gt;3&lt;/td&gt;&lt;td&gt;N&lt;/td&gt;&lt;td&gt; &lt;/td&gt;&lt;td&gt;&lt;/td&gt;&lt;/tr&gt;</v>
      </c>
    </row>
    <row r="1610" spans="1:1" x14ac:dyDescent="0.2">
      <c r="A1610" s="94" t="str">
        <v xml:space="preserve">  &lt;tr&gt;&lt;td&gt;60220-2550&lt;/td&gt;&lt;td&gt;2700mm span, 2400mm rise precast reinforced concrete box culvert&lt;/td&gt;&lt;td&gt;m&lt;/td&gt;&lt;td&gt;9 FEET SPAN, 8 FEET RISE PRECAST REINFORCED CONCRETE BOX CULVERT&lt;/td&gt;&lt;td&gt;LNFT&lt;/td&gt;&lt;td&gt;0&lt;/td&gt;&lt;td&gt;3&lt;/td&gt;&lt;td&gt;N&lt;/td&gt;&lt;td&gt; &lt;/td&gt;&lt;td&gt;&lt;/td&gt;&lt;/tr&gt;</v>
      </c>
    </row>
    <row r="1611" spans="1:1" x14ac:dyDescent="0.2">
      <c r="A1611" s="94" t="str">
        <v xml:space="preserve">  &lt;tr&gt;&lt;td&gt;60220-2600&lt;/td&gt;&lt;td&gt;2700mm span, 2700mm rise precast reinforced concrete box culvert&lt;/td&gt;&lt;td&gt;m&lt;/td&gt;&lt;td&gt;9 FEET SPAN, 9 FEET RISE PRECAST REINFORCED CONCRETE BOX CULVERT&lt;/td&gt;&lt;td&gt;LNFT&lt;/td&gt;&lt;td&gt;0&lt;/td&gt;&lt;td&gt;3&lt;/td&gt;&lt;td&gt;N&lt;/td&gt;&lt;td&gt; &lt;/td&gt;&lt;td&gt;&lt;/td&gt;&lt;/tr&gt;</v>
      </c>
    </row>
    <row r="1612" spans="1:1" x14ac:dyDescent="0.2">
      <c r="A1612" s="94" t="str">
        <v xml:space="preserve">  &lt;tr&gt;&lt;td&gt;60220-2650&lt;/td&gt;&lt;td&gt;2700mm span, 3000mm rise precast reinforced concrete box culvert&lt;/td&gt;&lt;td&gt;m&lt;/td&gt;&lt;td&gt;9 FEET SPAN, 10 FEET RISE PRECAST REINFORCED CONCRETE BOX CULVERT&lt;/td&gt;&lt;td&gt;LNFT&lt;/td&gt;&lt;td&gt;0&lt;/td&gt;&lt;td&gt;3&lt;/td&gt;&lt;td&gt;N&lt;/td&gt;&lt;td&gt; &lt;/td&gt;&lt;td&gt;&lt;/td&gt;&lt;/tr&gt;</v>
      </c>
    </row>
    <row r="1613" spans="1:1" x14ac:dyDescent="0.2">
      <c r="A1613" s="94" t="str">
        <v xml:space="preserve">  &lt;tr&gt;&lt;td&gt;60220-2700&lt;/td&gt;&lt;td&gt;2700mm span, 3300mm rise precast reinforced concrete box culvert&lt;/td&gt;&lt;td&gt;m&lt;/td&gt;&lt;td&gt;9 FEET SPAN, 11 FEET RISE PRECAST REINFORCED CONCRETE BOX CULVERT&lt;/td&gt;&lt;td&gt;LNFT&lt;/td&gt;&lt;td&gt;0&lt;/td&gt;&lt;td&gt;3&lt;/td&gt;&lt;td&gt;N&lt;/td&gt;&lt;td&gt; &lt;/td&gt;&lt;td&gt;&lt;/td&gt;&lt;/tr&gt;</v>
      </c>
    </row>
    <row r="1614" spans="1:1" x14ac:dyDescent="0.2">
      <c r="A1614" s="94" t="str">
        <v xml:space="preserve">  &lt;tr&gt;&lt;td&gt;60220-2750&lt;/td&gt;&lt;td&gt;2700mm span, 3600mm rise precast reinforced concrete box culvert&lt;/td&gt;&lt;td&gt;m&lt;/td&gt;&lt;td&gt;9 FEET SPAN, 12 FEET RISE PRECAST REINFORCED CONCRETE BOX CULVERT&lt;/td&gt;&lt;td&gt;LNFT&lt;/td&gt;&lt;td&gt;0&lt;/td&gt;&lt;td&gt;3&lt;/td&gt;&lt;td&gt;N&lt;/td&gt;&lt;td&gt; &lt;/td&gt;&lt;td&gt;&lt;/td&gt;&lt;/tr&gt;</v>
      </c>
    </row>
    <row r="1615" spans="1:1" x14ac:dyDescent="0.2">
      <c r="A1615" s="94" t="str">
        <v xml:space="preserve">  &lt;tr&gt;&lt;td&gt;60220-2800&lt;/td&gt;&lt;td&gt;2700mm span, 4200mm rise precast reinforced concrete box culvert&lt;/td&gt;&lt;td&gt;m&lt;/td&gt;&lt;td&gt;9 FEET SPAN, 14 FEET RISE PRECAST REINFORCED CONCRETE BOX CULVERT&lt;/td&gt;&lt;td&gt;LNFT&lt;/td&gt;&lt;td&gt;0&lt;/td&gt;&lt;td&gt;3&lt;/td&gt;&lt;td&gt;N&lt;/td&gt;&lt;td&gt; &lt;/td&gt;&lt;td&gt;&lt;/td&gt;&lt;/tr&gt;</v>
      </c>
    </row>
    <row r="1616" spans="1:1" x14ac:dyDescent="0.2">
      <c r="A1616" s="94" t="str">
        <v xml:space="preserve">  &lt;tr&gt;&lt;td&gt;60220-2850&lt;/td&gt;&lt;td&gt;2700mm span, 4800mm rise precast reinforced concrete box culvert&lt;/td&gt;&lt;td&gt;m&lt;/td&gt;&lt;td&gt;9 FEET SPAN, 16 FEET RISE PRECAST REINFORCED CONCRETE BOX CULVERT&lt;/td&gt;&lt;td&gt;LNFT&lt;/td&gt;&lt;td&gt;0&lt;/td&gt;&lt;td&gt;3&lt;/td&gt;&lt;td&gt;N&lt;/td&gt;&lt;td&gt; &lt;/td&gt;&lt;td&gt;&lt;/td&gt;&lt;/tr&gt;</v>
      </c>
    </row>
    <row r="1617" spans="1:1" x14ac:dyDescent="0.2">
      <c r="A1617" s="94" t="str">
        <v xml:space="preserve">  &lt;tr&gt;&lt;td&gt;60220-2900&lt;/td&gt;&lt;td&gt;3000mm span, 900mm rise precast reinforced concrete box culvert&lt;/td&gt;&lt;td&gt;m&lt;/td&gt;&lt;td&gt;10 FEET SPAN, 3 FEET RISE PRECAST REINFORCED CONCRETE BOX CULVERT&lt;/td&gt;&lt;td&gt;LNFT&lt;/td&gt;&lt;td&gt;0&lt;/td&gt;&lt;td&gt;3&lt;/td&gt;&lt;td&gt;N&lt;/td&gt;&lt;td&gt; &lt;/td&gt;&lt;td&gt;&lt;/td&gt;&lt;/tr&gt;</v>
      </c>
    </row>
    <row r="1618" spans="1:1" x14ac:dyDescent="0.2">
      <c r="A1618" s="94" t="str">
        <v xml:space="preserve">  &lt;tr&gt;&lt;td&gt;60220-2950&lt;/td&gt;&lt;td&gt;3000mm span, 1200mm rise precast reinforced concrete box culvert&lt;/td&gt;&lt;td&gt;m&lt;/td&gt;&lt;td&gt;10 FEET SPAN, 4 FEET RISE PRECAST REINFORCED CONCRETE BOX CULVERT&lt;/td&gt;&lt;td&gt;LNFT&lt;/td&gt;&lt;td&gt;0&lt;/td&gt;&lt;td&gt;3&lt;/td&gt;&lt;td&gt;N&lt;/td&gt;&lt;td&gt; &lt;/td&gt;&lt;td&gt;&lt;/td&gt;&lt;/tr&gt;</v>
      </c>
    </row>
    <row r="1619" spans="1:1" x14ac:dyDescent="0.2">
      <c r="A1619" s="94" t="str">
        <v xml:space="preserve">  &lt;tr&gt;&lt;td&gt;60220-3000&lt;/td&gt;&lt;td&gt;3000mm span, 1500mm rise precast reinforced concrete box culvert&lt;/td&gt;&lt;td&gt;m&lt;/td&gt;&lt;td&gt;10 FEET SPAN, 5 FEET RISE PRECAST REINFORCED CONCRETE BOX CULVERT&lt;/td&gt;&lt;td&gt;LNFT&lt;/td&gt;&lt;td&gt;0&lt;/td&gt;&lt;td&gt;3&lt;/td&gt;&lt;td&gt;N&lt;/td&gt;&lt;td&gt; &lt;/td&gt;&lt;td&gt;&lt;/td&gt;&lt;/tr&gt;</v>
      </c>
    </row>
    <row r="1620" spans="1:1" x14ac:dyDescent="0.2">
      <c r="A1620" s="94" t="str">
        <v xml:space="preserve">  &lt;tr&gt;&lt;td&gt;60220-3050&lt;/td&gt;&lt;td&gt;3000mm span, 1800mm rise precast reinforced concrete box culvert&lt;/td&gt;&lt;td&gt;m&lt;/td&gt;&lt;td&gt;10 FEET SPAN, 6 FEET RISE PRECAST REINFORCED CONCRETE BOX CULVERT&lt;/td&gt;&lt;td&gt;LNFT&lt;/td&gt;&lt;td&gt;0&lt;/td&gt;&lt;td&gt;3&lt;/td&gt;&lt;td&gt;N&lt;/td&gt;&lt;td&gt; &lt;/td&gt;&lt;td&gt;&lt;/td&gt;&lt;/tr&gt;</v>
      </c>
    </row>
    <row r="1621" spans="1:1" x14ac:dyDescent="0.2">
      <c r="A1621" s="94" t="str">
        <v xml:space="preserve">  &lt;tr&gt;&lt;td&gt;60220-3100&lt;/td&gt;&lt;td&gt;3000mm span, 2100mm rise precast reinforced concrete box culvert&lt;/td&gt;&lt;td&gt;m&lt;/td&gt;&lt;td&gt;10 FEET SPAN, 7 FEET RISE PRECAST REINFORCED CONCRETE BOX CULVERT&lt;/td&gt;&lt;td&gt;LNFT&lt;/td&gt;&lt;td&gt;0&lt;/td&gt;&lt;td&gt;3&lt;/td&gt;&lt;td&gt;N&lt;/td&gt;&lt;td&gt; &lt;/td&gt;&lt;td&gt;&lt;/td&gt;&lt;/tr&gt;</v>
      </c>
    </row>
    <row r="1622" spans="1:1" x14ac:dyDescent="0.2">
      <c r="A1622" s="94" t="str">
        <v xml:space="preserve">  &lt;tr&gt;&lt;td&gt;60220-3150&lt;/td&gt;&lt;td&gt;3000mm span, 2400mm rise precast reinforced concrete box culvert&lt;/td&gt;&lt;td&gt;m&lt;/td&gt;&lt;td&gt;10 FEET SPAN, 8 FEET RISE PRECAST REINFORCED CONCRETE BOX CULVERT&lt;/td&gt;&lt;td&gt;LNFT&lt;/td&gt;&lt;td&gt;0&lt;/td&gt;&lt;td&gt;3&lt;/td&gt;&lt;td&gt;N&lt;/td&gt;&lt;td&gt; &lt;/td&gt;&lt;td&gt;&lt;/td&gt;&lt;/tr&gt;</v>
      </c>
    </row>
    <row r="1623" spans="1:1" x14ac:dyDescent="0.2">
      <c r="A1623" s="94" t="str">
        <v xml:space="preserve">  &lt;tr&gt;&lt;td&gt;60220-3200&lt;/td&gt;&lt;td&gt;3000mm span, 2700mm rise precast reinforced concrete box culvert&lt;/td&gt;&lt;td&gt;m&lt;/td&gt;&lt;td&gt;10 FEET SPAN, 9 FEET RISE PRECAST REINFORCED CONCRETE BOX CULVERT&lt;/td&gt;&lt;td&gt;LNFT&lt;/td&gt;&lt;td&gt;0&lt;/td&gt;&lt;td&gt;3&lt;/td&gt;&lt;td&gt;N&lt;/td&gt;&lt;td&gt; &lt;/td&gt;&lt;td&gt;&lt;/td&gt;&lt;/tr&gt;</v>
      </c>
    </row>
    <row r="1624" spans="1:1" x14ac:dyDescent="0.2">
      <c r="A1624" s="94" t="str">
        <v xml:space="preserve">  &lt;tr&gt;&lt;td&gt;60220-3250&lt;/td&gt;&lt;td&gt;3000mm span, 3000mm rise precast reinforced concrete box culvert&lt;/td&gt;&lt;td&gt;m&lt;/td&gt;&lt;td&gt;10 FEET SPAN, 10 FEET RISE PRECAST REINFORCED CONCRETE BOX CULVERT&lt;/td&gt;&lt;td&gt;LNFT&lt;/td&gt;&lt;td&gt;0&lt;/td&gt;&lt;td&gt;3&lt;/td&gt;&lt;td&gt;N&lt;/td&gt;&lt;td&gt; &lt;/td&gt;&lt;td&gt;&lt;/td&gt;&lt;/tr&gt;</v>
      </c>
    </row>
    <row r="1625" spans="1:1" x14ac:dyDescent="0.2">
      <c r="A1625" s="94" t="str">
        <v xml:space="preserve">  &lt;tr&gt;&lt;td&gt;60220-3300&lt;/td&gt;&lt;td&gt;3000mm span, 3300mm rise precast reinforced concrete box culvert&lt;/td&gt;&lt;td&gt;m&lt;/td&gt;&lt;td&gt;10 FEET SPAN, 11 FEET RISE PRECAST REINFORCED CONCRETE BOX CULVERT&lt;/td&gt;&lt;td&gt;LNFT&lt;/td&gt;&lt;td&gt;0&lt;/td&gt;&lt;td&gt;3&lt;/td&gt;&lt;td&gt;N&lt;/td&gt;&lt;td&gt; &lt;/td&gt;&lt;td&gt;&lt;/td&gt;&lt;/tr&gt;</v>
      </c>
    </row>
    <row r="1626" spans="1:1" x14ac:dyDescent="0.2">
      <c r="A1626" s="94" t="str">
        <v xml:space="preserve">  &lt;tr&gt;&lt;td&gt;60220-3350&lt;/td&gt;&lt;td&gt;3000mm span, 3600mm rise precast reinforced concrete box culvert&lt;/td&gt;&lt;td&gt;m&lt;/td&gt;&lt;td&gt;10 FEET SPAN, 12 FEET RISE PRECAST REINFORCED CONCRETE BOX CULVERT&lt;/td&gt;&lt;td&gt;LNFT&lt;/td&gt;&lt;td&gt;0&lt;/td&gt;&lt;td&gt;3&lt;/td&gt;&lt;td&gt;N&lt;/td&gt;&lt;td&gt; &lt;/td&gt;&lt;td&gt;&lt;/td&gt;&lt;/tr&gt;</v>
      </c>
    </row>
    <row r="1627" spans="1:1" x14ac:dyDescent="0.2">
      <c r="A1627" s="94" t="str">
        <v xml:space="preserve">  &lt;tr&gt;&lt;td&gt;60220-3400&lt;/td&gt;&lt;td&gt;3000mm span, 4200mm rise precast reinforced concrete box culvert&lt;/td&gt;&lt;td&gt;m&lt;/td&gt;&lt;td&gt;10 FEET SPAN, 14 FEET RISE PRECAST REINFORCED CONCRETE BOX CULVERT&lt;/td&gt;&lt;td&gt;LNFT&lt;/td&gt;&lt;td&gt;0&lt;/td&gt;&lt;td&gt;3&lt;/td&gt;&lt;td&gt;N&lt;/td&gt;&lt;td&gt; &lt;/td&gt;&lt;td&gt;&lt;/td&gt;&lt;/tr&gt;</v>
      </c>
    </row>
    <row r="1628" spans="1:1" x14ac:dyDescent="0.2">
      <c r="A1628" s="94" t="str">
        <v xml:space="preserve">  &lt;tr&gt;&lt;td&gt;60220-3450&lt;/td&gt;&lt;td&gt;3000mm span, 4800mm rise precast reinforced concrete box culvert&lt;/td&gt;&lt;td&gt;m&lt;/td&gt;&lt;td&gt;10 FEET SPAN, 16 FEET RISE PRECAST REINFORCED CONCRETE BOX CULVERT&lt;/td&gt;&lt;td&gt;LNFT&lt;/td&gt;&lt;td&gt;0&lt;/td&gt;&lt;td&gt;3&lt;/td&gt;&lt;td&gt;N&lt;/td&gt;&lt;td&gt; &lt;/td&gt;&lt;td&gt;&lt;/td&gt;&lt;/tr&gt;</v>
      </c>
    </row>
    <row r="1629" spans="1:1" x14ac:dyDescent="0.2">
      <c r="A1629" s="94" t="str">
        <v xml:space="preserve">  &lt;tr&gt;&lt;td&gt;60220-3475&lt;/td&gt;&lt;td&gt;3300mm span, 1200mm rise precast reinforced concrete box culvert&lt;/td&gt;&lt;td&gt;m&lt;/td&gt;&lt;td&gt;11 FEET SPAN, 4  FEET RISE PRECAST REINFORCED CONCRETE BOX CULVERT&lt;/td&gt;&lt;td&gt;LNFT&lt;/td&gt;&lt;td&gt;0&lt;/td&gt;&lt;td&gt;3&lt;/td&gt;&lt;td&gt;N&lt;/td&gt;&lt;td&gt;10/2/2023&lt;/td&gt;&lt;td&gt;&lt;/td&gt;&lt;/tr&gt;</v>
      </c>
    </row>
    <row r="1630" spans="1:1" x14ac:dyDescent="0.2">
      <c r="A1630" s="94" t="str">
        <v xml:space="preserve">  &lt;tr&gt;&lt;td&gt;60220-3500&lt;/td&gt;&lt;td&gt;3300mm span, 1500mm rise precast reinforced concrete box culvert&lt;/td&gt;&lt;td&gt;m&lt;/td&gt;&lt;td&gt;11 FEET SPAN, 5 FEET RISE PRECAST REINFORCED CONCRETE BOX CULVERT&lt;/td&gt;&lt;td&gt;LNFT&lt;/td&gt;&lt;td&gt;0&lt;/td&gt;&lt;td&gt;3&lt;/td&gt;&lt;td&gt;N&lt;/td&gt;&lt;td&gt; &lt;/td&gt;&lt;td&gt;&lt;/td&gt;&lt;/tr&gt;</v>
      </c>
    </row>
    <row r="1631" spans="1:1" x14ac:dyDescent="0.2">
      <c r="A1631" s="94" t="str">
        <v xml:space="preserve">  &lt;tr&gt;&lt;td&gt;60220-3550&lt;/td&gt;&lt;td&gt;3300mm span, 1800mm rise precast reinforced concrete box culvert&lt;/td&gt;&lt;td&gt;m&lt;/td&gt;&lt;td&gt;11 FEET SPAN, 6 FEET RISE PRECAST REINFORCED CONCRETE BOX CULVERT&lt;/td&gt;&lt;td&gt;LNFT&lt;/td&gt;&lt;td&gt;0&lt;/td&gt;&lt;td&gt;3&lt;/td&gt;&lt;td&gt;N&lt;/td&gt;&lt;td&gt; &lt;/td&gt;&lt;td&gt;&lt;/td&gt;&lt;/tr&gt;</v>
      </c>
    </row>
    <row r="1632" spans="1:1" x14ac:dyDescent="0.2">
      <c r="A1632" s="94" t="str">
        <v xml:space="preserve">  &lt;tr&gt;&lt;td&gt;60220-3600&lt;/td&gt;&lt;td&gt;3300mm span, 2100mm rise precast reinforced concrete box culvert&lt;/td&gt;&lt;td&gt;m&lt;/td&gt;&lt;td&gt;11 FEET SPAN, 7 FEET RISE PRECAST REINFORCED CONCRETE BOX CULVERT&lt;/td&gt;&lt;td&gt;LNFT&lt;/td&gt;&lt;td&gt;0&lt;/td&gt;&lt;td&gt;3&lt;/td&gt;&lt;td&gt;N&lt;/td&gt;&lt;td&gt; &lt;/td&gt;&lt;td&gt;&lt;/td&gt;&lt;/tr&gt;</v>
      </c>
    </row>
    <row r="1633" spans="1:1" x14ac:dyDescent="0.2">
      <c r="A1633" s="94" t="str">
        <v xml:space="preserve">  &lt;tr&gt;&lt;td&gt;60220-3650&lt;/td&gt;&lt;td&gt;3300mm span, 2400mm rise precast reinforced concrete box culvert&lt;/td&gt;&lt;td&gt;m&lt;/td&gt;&lt;td&gt;11 FEET SPAN, 8 FEET RISE PRECAST REINFORCED CONCRETE BOX CULVERT&lt;/td&gt;&lt;td&gt;LNFT&lt;/td&gt;&lt;td&gt;0&lt;/td&gt;&lt;td&gt;3&lt;/td&gt;&lt;td&gt;N&lt;/td&gt;&lt;td&gt; &lt;/td&gt;&lt;td&gt;&lt;/td&gt;&lt;/tr&gt;</v>
      </c>
    </row>
    <row r="1634" spans="1:1" x14ac:dyDescent="0.2">
      <c r="A1634" s="94" t="str">
        <v xml:space="preserve">  &lt;tr&gt;&lt;td&gt;60220-3700&lt;/td&gt;&lt;td&gt;3300mm span, 2700mm rise precast reinforced concrete box culvert&lt;/td&gt;&lt;td&gt;m&lt;/td&gt;&lt;td&gt;11 FEET SPAN, 9 FEET RISE PRECAST REINFORCED CONCRETE BOX CULVERT&lt;/td&gt;&lt;td&gt;LNFT&lt;/td&gt;&lt;td&gt;0&lt;/td&gt;&lt;td&gt;3&lt;/td&gt;&lt;td&gt;N&lt;/td&gt;&lt;td&gt; &lt;/td&gt;&lt;td&gt;&lt;/td&gt;&lt;/tr&gt;</v>
      </c>
    </row>
    <row r="1635" spans="1:1" x14ac:dyDescent="0.2">
      <c r="A1635" s="94" t="str">
        <v xml:space="preserve">  &lt;tr&gt;&lt;td&gt;60220-3750&lt;/td&gt;&lt;td&gt;3300mm span, 3000mm rise precast reinforced concrete box culvert&lt;/td&gt;&lt;td&gt;m&lt;/td&gt;&lt;td&gt;11 FEET SPAN, 10 FEET RISE PRECAST REINFORCED CONCRETE BOX CULVERT&lt;/td&gt;&lt;td&gt;LNFT&lt;/td&gt;&lt;td&gt;0&lt;/td&gt;&lt;td&gt;3&lt;/td&gt;&lt;td&gt;N&lt;/td&gt;&lt;td&gt; &lt;/td&gt;&lt;td&gt;&lt;/td&gt;&lt;/tr&gt;</v>
      </c>
    </row>
    <row r="1636" spans="1:1" x14ac:dyDescent="0.2">
      <c r="A1636" s="94" t="str">
        <v xml:space="preserve">  &lt;tr&gt;&lt;td&gt;60220-3800&lt;/td&gt;&lt;td&gt;3300mm span, 3300mm rise precast reinforced concrete box culvert&lt;/td&gt;&lt;td&gt;m&lt;/td&gt;&lt;td&gt;11 FEET SPAN, 11 FEET RISE PRECAST REINFORCED CONCRETE BOX CULVERT&lt;/td&gt;&lt;td&gt;LNFT&lt;/td&gt;&lt;td&gt;0&lt;/td&gt;&lt;td&gt;3&lt;/td&gt;&lt;td&gt;N&lt;/td&gt;&lt;td&gt; &lt;/td&gt;&lt;td&gt;&lt;/td&gt;&lt;/tr&gt;</v>
      </c>
    </row>
    <row r="1637" spans="1:1" x14ac:dyDescent="0.2">
      <c r="A1637" s="94" t="str">
        <v xml:space="preserve">  &lt;tr&gt;&lt;td&gt;60220-3850&lt;/td&gt;&lt;td&gt;3300mm span, 3600mm rise precast reinforced concrete box culvert&lt;/td&gt;&lt;td&gt;m&lt;/td&gt;&lt;td&gt;11 FEET SPAN, 12 FEET RISE PRECAST REINFORCED CONCRETE BOX CULVERT&lt;/td&gt;&lt;td&gt;LNFT&lt;/td&gt;&lt;td&gt;0&lt;/td&gt;&lt;td&gt;3&lt;/td&gt;&lt;td&gt;N&lt;/td&gt;&lt;td&gt; &lt;/td&gt;&lt;td&gt;&lt;/td&gt;&lt;/tr&gt;</v>
      </c>
    </row>
    <row r="1638" spans="1:1" x14ac:dyDescent="0.2">
      <c r="A1638" s="94" t="str">
        <v xml:space="preserve">  &lt;tr&gt;&lt;td&gt;60220-3900&lt;/td&gt;&lt;td&gt;3300mm span, 4200mm rise precast reinforced concrete box culvert&lt;/td&gt;&lt;td&gt;m&lt;/td&gt;&lt;td&gt;11 FEET SPAN, 14 FEET RISE PRECAST REINFORCED CONCRETE BOX CULVERT&lt;/td&gt;&lt;td&gt;LNFT&lt;/td&gt;&lt;td&gt;0&lt;/td&gt;&lt;td&gt;3&lt;/td&gt;&lt;td&gt;N&lt;/td&gt;&lt;td&gt; &lt;/td&gt;&lt;td&gt;&lt;/td&gt;&lt;/tr&gt;</v>
      </c>
    </row>
    <row r="1639" spans="1:1" x14ac:dyDescent="0.2">
      <c r="A1639" s="94" t="str">
        <v xml:space="preserve">  &lt;tr&gt;&lt;td&gt;60220-3950&lt;/td&gt;&lt;td&gt;3300mm span, 4800mm rise precast reinforced concrete box culvert&lt;/td&gt;&lt;td&gt;m&lt;/td&gt;&lt;td&gt;11 FEET SPAN, 16 FEET RISE PRECAST REINFORCED CONCRETE BOX CULVERT&lt;/td&gt;&lt;td&gt;LNFT&lt;/td&gt;&lt;td&gt;0&lt;/td&gt;&lt;td&gt;3&lt;/td&gt;&lt;td&gt;N&lt;/td&gt;&lt;td&gt; &lt;/td&gt;&lt;td&gt;&lt;/td&gt;&lt;/tr&gt;</v>
      </c>
    </row>
    <row r="1640" spans="1:1" x14ac:dyDescent="0.2">
      <c r="A1640" s="94" t="str">
        <v xml:space="preserve">  &lt;tr&gt;&lt;td&gt;60220-3960&lt;/td&gt;&lt;td&gt;3600mm span, 900mm rise precast reinforced concrete box culvert&lt;/td&gt;&lt;td&gt;m&lt;/td&gt;&lt;td&gt;12 FEET SPAN, 3 FEET RISE, PRECAST REINFORCED CONCRETE BOX CULVERT&lt;/td&gt;&lt;td&gt;LNFT&lt;/td&gt;&lt;td&gt;0&lt;/td&gt;&lt;td&gt;3&lt;/td&gt;&lt;td&gt;N&lt;/td&gt;&lt;td&gt;1/5/2017&lt;/td&gt;&lt;td&gt;&lt;/td&gt;&lt;/tr&gt;</v>
      </c>
    </row>
    <row r="1641" spans="1:1" x14ac:dyDescent="0.2">
      <c r="A1641" s="94" t="str">
        <v xml:space="preserve">  &lt;tr&gt;&lt;td&gt;60220-3965&lt;/td&gt;&lt;td&gt;3600mm span, 1200mm rise precast reinforced concrete box culvert&lt;/td&gt;&lt;td&gt;m&lt;/td&gt;&lt;td&gt;12 FEET SPAN, 4 FEET RISE, PRECAST REINFORCED CONCRETE BOX CULVERT&lt;/td&gt;&lt;td&gt;LNFT&lt;/td&gt;&lt;td&gt;0&lt;/td&gt;&lt;td&gt;3&lt;/td&gt;&lt;td&gt;N&lt;/td&gt;&lt;td&gt;7/13/2016&lt;/td&gt;&lt;td&gt;&lt;/td&gt;&lt;/tr&gt;</v>
      </c>
    </row>
    <row r="1642" spans="1:1" x14ac:dyDescent="0.2">
      <c r="A1642" s="94" t="str">
        <v xml:space="preserve">  &lt;tr&gt;&lt;td&gt;60220-3970&lt;/td&gt;&lt;td&gt;3600mm span, 1500mm rise precast reinforced concrete box culvert&lt;/td&gt;&lt;td&gt;m&lt;/td&gt;&lt;td&gt;12 FEET SPAN, 5 FEET RISE, PRECAST REINFORCED CONCRETE BOX CULVERT&lt;/td&gt;&lt;td&gt;LNFT&lt;/td&gt;&lt;td&gt;0&lt;/td&gt;&lt;td&gt;3&lt;/td&gt;&lt;td&gt;N&lt;/td&gt;&lt;td&gt; &lt;/td&gt;&lt;td&gt;&lt;/td&gt;&lt;/tr&gt;</v>
      </c>
    </row>
    <row r="1643" spans="1:1" x14ac:dyDescent="0.2">
      <c r="A1643" s="94" t="str">
        <v xml:space="preserve">  &lt;tr&gt;&lt;td&gt;60220-3975&lt;/td&gt;&lt;td&gt;3600mm span, 1800mm rise precast reinforced concrete box culvert&lt;/td&gt;&lt;td&gt;m&lt;/td&gt;&lt;td&gt;12 FEET SPAN, 6 FEET RISE, PRECAST REINFORCED CONCRETE BOX CULVERT&lt;/td&gt;&lt;td&gt;LNFT&lt;/td&gt;&lt;td&gt;0&lt;/td&gt;&lt;td&gt;3&lt;/td&gt;&lt;td&gt;N&lt;/td&gt;&lt;td&gt; &lt;/td&gt;&lt;td&gt;&lt;/td&gt;&lt;/tr&gt;</v>
      </c>
    </row>
    <row r="1644" spans="1:1" x14ac:dyDescent="0.2">
      <c r="A1644" s="94" t="str">
        <v xml:space="preserve">  &lt;tr&gt;&lt;td&gt;60220-4000&lt;/td&gt;&lt;td&gt;3600mm span, 2100mm rise precast reinforced concrete box culvert&lt;/td&gt;&lt;td&gt;m&lt;/td&gt;&lt;td&gt;12 FEET SPAN, 7 FEET RISE PRECAST REINFORCED CONCRETE BOX CULVERT&lt;/td&gt;&lt;td&gt;LNFT&lt;/td&gt;&lt;td&gt;0&lt;/td&gt;&lt;td&gt;3&lt;/td&gt;&lt;td&gt;N&lt;/td&gt;&lt;td&gt; &lt;/td&gt;&lt;td&gt;&lt;/td&gt;&lt;/tr&gt;</v>
      </c>
    </row>
    <row r="1645" spans="1:1" x14ac:dyDescent="0.2">
      <c r="A1645" s="94" t="str">
        <v xml:space="preserve">  &lt;tr&gt;&lt;td&gt;60220-4050&lt;/td&gt;&lt;td&gt;3600mm span, 2400mm rise precast reinforced concrete box culvert&lt;/td&gt;&lt;td&gt;m&lt;/td&gt;&lt;td&gt;12 FEET SPAN, 8 FEET RISE PRECAST REINFORCED CONCRETE BOX CULVERT&lt;/td&gt;&lt;td&gt;LNFT&lt;/td&gt;&lt;td&gt;0&lt;/td&gt;&lt;td&gt;3&lt;/td&gt;&lt;td&gt;N&lt;/td&gt;&lt;td&gt; &lt;/td&gt;&lt;td&gt;&lt;/td&gt;&lt;/tr&gt;</v>
      </c>
    </row>
    <row r="1646" spans="1:1" x14ac:dyDescent="0.2">
      <c r="A1646" s="94" t="str">
        <v xml:space="preserve">  &lt;tr&gt;&lt;td&gt;60220-4100&lt;/td&gt;&lt;td&gt;3600mm span, 2700mm rise precast reinforced concrete box culvert&lt;/td&gt;&lt;td&gt;m&lt;/td&gt;&lt;td&gt;12 FEET SPAN, 9 FEET RISE PRECAST REINFORCED CONCRETE BOX CULVERT&lt;/td&gt;&lt;td&gt;LNFT&lt;/td&gt;&lt;td&gt;0&lt;/td&gt;&lt;td&gt;3&lt;/td&gt;&lt;td&gt;N&lt;/td&gt;&lt;td&gt; &lt;/td&gt;&lt;td&gt;&lt;/td&gt;&lt;/tr&gt;</v>
      </c>
    </row>
    <row r="1647" spans="1:1" x14ac:dyDescent="0.2">
      <c r="A1647" s="94" t="str">
        <v xml:space="preserve">  &lt;tr&gt;&lt;td&gt;60220-4150&lt;/td&gt;&lt;td&gt;3600mm span, 3000mm rise precast reinforced concrete box culvert&lt;/td&gt;&lt;td&gt;m&lt;/td&gt;&lt;td&gt;12 FEET SPAN, 10 FEET RISE PRECAST REINFORCED CONCRETE BOX CULVERT&lt;/td&gt;&lt;td&gt;LNFT&lt;/td&gt;&lt;td&gt;0&lt;/td&gt;&lt;td&gt;3&lt;/td&gt;&lt;td&gt;N&lt;/td&gt;&lt;td&gt; &lt;/td&gt;&lt;td&gt;&lt;/td&gt;&lt;/tr&gt;</v>
      </c>
    </row>
    <row r="1648" spans="1:1" x14ac:dyDescent="0.2">
      <c r="A1648" s="94" t="str">
        <v xml:space="preserve">  &lt;tr&gt;&lt;td&gt;60220-4200&lt;/td&gt;&lt;td&gt;3600mm span, 3300mm rise precast reinforced concrete box culvert&lt;/td&gt;&lt;td&gt;m&lt;/td&gt;&lt;td&gt;12 FEET SPAN, 11 FEET RISE PRECAST REINFORCED CONCRETE BOX CULVERT&lt;/td&gt;&lt;td&gt;LNFT&lt;/td&gt;&lt;td&gt;0&lt;/td&gt;&lt;td&gt;3&lt;/td&gt;&lt;td&gt;N&lt;/td&gt;&lt;td&gt; &lt;/td&gt;&lt;td&gt;&lt;/td&gt;&lt;/tr&gt;</v>
      </c>
    </row>
    <row r="1649" spans="1:1" x14ac:dyDescent="0.2">
      <c r="A1649" s="94" t="str">
        <v xml:space="preserve">  &lt;tr&gt;&lt;td&gt;60220-4250&lt;/td&gt;&lt;td&gt;3600mm span, 3600mm rise precast reinforced concrete box culvert&lt;/td&gt;&lt;td&gt;m&lt;/td&gt;&lt;td&gt;12 FEET SPAN, 12 FEET RISE PRECAST REINFORCED CONCRETE BOX CULVERT&lt;/td&gt;&lt;td&gt;LNFT&lt;/td&gt;&lt;td&gt;0&lt;/td&gt;&lt;td&gt;3&lt;/td&gt;&lt;td&gt;N&lt;/td&gt;&lt;td&gt; &lt;/td&gt;&lt;td&gt;&lt;/td&gt;&lt;/tr&gt;</v>
      </c>
    </row>
    <row r="1650" spans="1:1" x14ac:dyDescent="0.2">
      <c r="A1650" s="94" t="str">
        <v xml:space="preserve">  &lt;tr&gt;&lt;td&gt;60220-4300&lt;/td&gt;&lt;td&gt;3600mm span, 4200mm rise precast reinforced concrete box culvert&lt;/td&gt;&lt;td&gt;m&lt;/td&gt;&lt;td&gt;12 FEET SPAN, 14 FEET RISE PRECAST REINFORCED CONCRETE BOX CULVERT&lt;/td&gt;&lt;td&gt;LNFT&lt;/td&gt;&lt;td&gt;0&lt;/td&gt;&lt;td&gt;3&lt;/td&gt;&lt;td&gt;N&lt;/td&gt;&lt;td&gt; &lt;/td&gt;&lt;td&gt;&lt;/td&gt;&lt;/tr&gt;</v>
      </c>
    </row>
    <row r="1651" spans="1:1" x14ac:dyDescent="0.2">
      <c r="A1651" s="94" t="str">
        <v xml:space="preserve">  &lt;tr&gt;&lt;td&gt;60220-4350&lt;/td&gt;&lt;td&gt;4200mm span, 1800mm rise precast reinforced concrete box culvert&lt;/td&gt;&lt;td&gt;m&lt;/td&gt;&lt;td&gt;14 FEET SPAN, 6 FEET RISE PRECAST REINFORCED CONCRETE BOX CULVERT&lt;/td&gt;&lt;td&gt;LNFT&lt;/td&gt;&lt;td&gt;0&lt;/td&gt;&lt;td&gt;3&lt;/td&gt;&lt;td&gt;N&lt;/td&gt;&lt;td&gt; &lt;/td&gt;&lt;td&gt;&lt;/td&gt;&lt;/tr&gt;</v>
      </c>
    </row>
    <row r="1652" spans="1:1" x14ac:dyDescent="0.2">
      <c r="A1652" s="94" t="str">
        <v xml:space="preserve">  &lt;tr&gt;&lt;td&gt;60220-4400&lt;/td&gt;&lt;td&gt;4200mm span, 2100mm rise precast reinforced concrete box culvert&lt;/td&gt;&lt;td&gt;m&lt;/td&gt;&lt;td&gt;14 FEET SPAN, 7 FEET RISE PRECAST REINFORCED CONCRETE BOX CULVERT&lt;/td&gt;&lt;td&gt;LNFT&lt;/td&gt;&lt;td&gt;0&lt;/td&gt;&lt;td&gt;3&lt;/td&gt;&lt;td&gt;N&lt;/td&gt;&lt;td&gt; &lt;/td&gt;&lt;td&gt;&lt;/td&gt;&lt;/tr&gt;</v>
      </c>
    </row>
    <row r="1653" spans="1:1" x14ac:dyDescent="0.2">
      <c r="A1653" s="94" t="str">
        <v xml:space="preserve">  &lt;tr&gt;&lt;td&gt;60220-4450&lt;/td&gt;&lt;td&gt;4200mm span, 2400mm rise precast reinforced concrete box culvert&lt;/td&gt;&lt;td&gt;m&lt;/td&gt;&lt;td&gt;14 FEET SPAN, 8 FEET RISE PRECAST REINFORCED CONCRETE BOX CULVERT&lt;/td&gt;&lt;td&gt;LNFT&lt;/td&gt;&lt;td&gt;0&lt;/td&gt;&lt;td&gt;3&lt;/td&gt;&lt;td&gt;N&lt;/td&gt;&lt;td&gt; &lt;/td&gt;&lt;td&gt;&lt;/td&gt;&lt;/tr&gt;</v>
      </c>
    </row>
    <row r="1654" spans="1:1" x14ac:dyDescent="0.2">
      <c r="A1654" s="94" t="str">
        <v xml:space="preserve">  &lt;tr&gt;&lt;td&gt;60220-4500&lt;/td&gt;&lt;td&gt;4200mm span, 2700mm rise precast reinforced concrete box culvert&lt;/td&gt;&lt;td&gt;m&lt;/td&gt;&lt;td&gt;14 FEET SPAN, 9 FEET RISE PRECAST REINFORCED CONCRETE BOX CULVERT&lt;/td&gt;&lt;td&gt;LNFT&lt;/td&gt;&lt;td&gt;0&lt;/td&gt;&lt;td&gt;3&lt;/td&gt;&lt;td&gt;N&lt;/td&gt;&lt;td&gt; &lt;/td&gt;&lt;td&gt;&lt;/td&gt;&lt;/tr&gt;</v>
      </c>
    </row>
    <row r="1655" spans="1:1" x14ac:dyDescent="0.2">
      <c r="A1655" s="94" t="str">
        <v xml:space="preserve">  &lt;tr&gt;&lt;td&gt;60220-4550&lt;/td&gt;&lt;td&gt;4200mm span, 3000mm rise precast reinforced concrete box culvert&lt;/td&gt;&lt;td&gt;m&lt;/td&gt;&lt;td&gt;14 FEET SPAN, 10 FEET RISE PRECAST REINFORCED CONCRETE BOX CULVERT&lt;/td&gt;&lt;td&gt;LNFT&lt;/td&gt;&lt;td&gt;0&lt;/td&gt;&lt;td&gt;3&lt;/td&gt;&lt;td&gt;N&lt;/td&gt;&lt;td&gt; &lt;/td&gt;&lt;td&gt;&lt;/td&gt;&lt;/tr&gt;</v>
      </c>
    </row>
    <row r="1656" spans="1:1" x14ac:dyDescent="0.2">
      <c r="A1656" s="94" t="str">
        <v xml:space="preserve">  &lt;tr&gt;&lt;td&gt;60220-4600&lt;/td&gt;&lt;td&gt;4200mm span, 3300mm rise precast reinforced concrete box culvert&lt;/td&gt;&lt;td&gt;m&lt;/td&gt;&lt;td&gt;14 FEET SPAN, 11 FEET RISE PRECAST REINFORCED CONCRETE BOX CULVERT&lt;/td&gt;&lt;td&gt;LNFT&lt;/td&gt;&lt;td&gt;0&lt;/td&gt;&lt;td&gt;3&lt;/td&gt;&lt;td&gt;N&lt;/td&gt;&lt;td&gt; &lt;/td&gt;&lt;td&gt;&lt;/td&gt;&lt;/tr&gt;</v>
      </c>
    </row>
    <row r="1657" spans="1:1" x14ac:dyDescent="0.2">
      <c r="A1657" s="94" t="str">
        <v xml:space="preserve">  &lt;tr&gt;&lt;td&gt;60220-4650&lt;/td&gt;&lt;td&gt;4200mm span, 3600mm rise precast reinforced concrete box culvert&lt;/td&gt;&lt;td&gt;m&lt;/td&gt;&lt;td&gt;14 FEET SPAN, 12 FEET RISE PRECAST REINFORCED CONCRETE BOX CULVERT&lt;/td&gt;&lt;td&gt;LNFT&lt;/td&gt;&lt;td&gt;0&lt;/td&gt;&lt;td&gt;3&lt;/td&gt;&lt;td&gt;N&lt;/td&gt;&lt;td&gt; &lt;/td&gt;&lt;td&gt;&lt;/td&gt;&lt;/tr&gt;</v>
      </c>
    </row>
    <row r="1658" spans="1:1" x14ac:dyDescent="0.2">
      <c r="A1658" s="94" t="str">
        <v xml:space="preserve">  &lt;tr&gt;&lt;td&gt;60220-4700&lt;/td&gt;&lt;td&gt;4200mm span, 4200mm rise precast reinforced concrete box culvert&lt;/td&gt;&lt;td&gt;m&lt;/td&gt;&lt;td&gt;14 FEET SPAN, 14 FEET RISE PRECAST REINFORCED CONCRETE BOX CULVERT&lt;/td&gt;&lt;td&gt;LNFT&lt;/td&gt;&lt;td&gt;0&lt;/td&gt;&lt;td&gt;3&lt;/td&gt;&lt;td&gt;N&lt;/td&gt;&lt;td&gt; &lt;/td&gt;&lt;td&gt;&lt;/td&gt;&lt;/tr&gt;</v>
      </c>
    </row>
    <row r="1659" spans="1:1" x14ac:dyDescent="0.2">
      <c r="A1659" s="94" t="str">
        <v xml:space="preserve">  &lt;tr&gt;&lt;td&gt;60220-4750&lt;/td&gt;&lt;td&gt;4200mm span, 4800mm rise precast reinforced concrete box culvert&lt;/td&gt;&lt;td&gt;m&lt;/td&gt;&lt;td&gt;14 FEET SPAN, 16 FEET RISE PRECAST REINFORCED CONCRETE BOX CULVERT&lt;/td&gt;&lt;td&gt;LNFT&lt;/td&gt;&lt;td&gt;0&lt;/td&gt;&lt;td&gt;3&lt;/td&gt;&lt;td&gt;N&lt;/td&gt;&lt;td&gt; &lt;/td&gt;&lt;td&gt;&lt;/td&gt;&lt;/tr&gt;</v>
      </c>
    </row>
    <row r="1660" spans="1:1" x14ac:dyDescent="0.2">
      <c r="A1660" s="94" t="str">
        <v xml:space="preserve">  &lt;tr&gt;&lt;td&gt;60220-4755&lt;/td&gt;&lt;td&gt;4500mm span, 2400mm rise precast reinforced concrete box culvert&lt;/td&gt;&lt;td&gt;m&lt;/td&gt;&lt;td&gt;15 FEET SPAN, 8 FEET RISE PRECAST REINFORCED CONCRETE BOX CULVERT&lt;/td&gt;&lt;td&gt;LNFT&lt;/td&gt;&lt;td&gt;0&lt;/td&gt;&lt;td&gt;3&lt;/td&gt;&lt;td&gt;N&lt;/td&gt;&lt;td&gt;12/14/2020&lt;/td&gt;&lt;td&gt;&lt;/td&gt;&lt;/tr&gt;</v>
      </c>
    </row>
    <row r="1661" spans="1:1" x14ac:dyDescent="0.2">
      <c r="A1661" s="94" t="str">
        <v xml:space="preserve">  &lt;tr&gt;&lt;td&gt;60220-4760&lt;/td&gt;&lt;td&gt;4800mm span, 2400mm rise precast reinforced concrete box culvert&lt;/td&gt;&lt;td&gt;m&lt;/td&gt;&lt;td&gt;16 FEET SPAN, 8 FEET RISE PRECAST REINFORCED CONCRETE BOX CULVERT&lt;/td&gt;&lt;td&gt;LNFT&lt;/td&gt;&lt;td&gt;0&lt;/td&gt;&lt;td&gt;3&lt;/td&gt;&lt;td&gt;N&lt;/td&gt;&lt;td&gt;3/7/2017, 12/14/2020&lt;/td&gt;&lt;td&gt;Corrected Metric&lt;/td&gt;&lt;/tr&gt;</v>
      </c>
    </row>
    <row r="1662" spans="1:1" x14ac:dyDescent="0.2">
      <c r="A1662" s="94" t="str">
        <v xml:space="preserve">  &lt;tr&gt;&lt;td&gt;60220-4780&lt;/td&gt;&lt;td&gt;5100mm span, 2400mm rise precast reinforced concrete box culvert&lt;/td&gt;&lt;td&gt;m&lt;/td&gt;&lt;td&gt;17 FEET SPAN, 8 FEET RISE PRECAST REINFORCED CONCRETE BOX CULVERT&lt;/td&gt;&lt;td&gt;LNFT&lt;/td&gt;&lt;td&gt;0&lt;/td&gt;&lt;td&gt;3&lt;/td&gt;&lt;td&gt;N&lt;/td&gt;&lt;td&gt;12/14/2020&lt;/td&gt;&lt;td&gt;&lt;/td&gt;&lt;/tr&gt;</v>
      </c>
    </row>
    <row r="1663" spans="1:1" x14ac:dyDescent="0.2">
      <c r="A1663" s="94" t="str">
        <v xml:space="preserve">  &lt;tr&gt;&lt;td&gt;60220-4800&lt;/td&gt;&lt;td&gt;7200mm span, 2400mm rise precast reinforced concrete box culvert&lt;/td&gt;&lt;td&gt;m&lt;/td&gt;&lt;td&gt;24 FEET SPAN, 8 FEET RISE PRECAST REINFORCED CONCRETE BOX CULVERT&lt;/td&gt;&lt;td&gt;LNFT&lt;/td&gt;&lt;td&gt;0&lt;/td&gt;&lt;td&gt;3&lt;/td&gt;&lt;td&gt;N&lt;/td&gt;&lt;td&gt; &lt;/td&gt;&lt;td&gt;&lt;/td&gt;&lt;/tr&gt;</v>
      </c>
    </row>
    <row r="1664" spans="1:1" x14ac:dyDescent="0.2">
      <c r="A1664" s="94" t="str">
        <v xml:space="preserve">  &lt;tr&gt;&lt;td&gt;60220-4850&lt;/td&gt;&lt;td&gt;9200mm span, 2400mm rise precast reinforced concrete box culvert&lt;/td&gt;&lt;td&gt;m&lt;/td&gt;&lt;td&gt;30 FEET SPAN, 8 FEET RISE PRECAST REINFORCED CONCRETE BOX CULVERT&lt;/td&gt;&lt;td&gt;LNFT&lt;/td&gt;&lt;td&gt;0&lt;/td&gt;&lt;td&gt;3&lt;/td&gt;&lt;td&gt;N&lt;/td&gt;&lt;td&gt; &lt;/td&gt;&lt;td&gt;&lt;/td&gt;&lt;/tr&gt;</v>
      </c>
    </row>
    <row r="1665" spans="1:1" x14ac:dyDescent="0.2">
      <c r="A1665" s="94" t="str">
        <v xml:space="preserve">  &lt;tr&gt;&lt;td&gt;60221-0100&lt;/td&gt;&lt;td&gt;900mm span, 900mm rise reinforced concrete box culvert, single barrel&lt;/td&gt;&lt;td&gt;m&lt;/td&gt;&lt;td&gt;3 FEET SPAN, 3 FEET RISE REINFORCED CONCRETE BOX CULVERT, SINGLE BARREL&lt;/td&gt;&lt;td&gt;LNFT&lt;/td&gt;&lt;td&gt;0&lt;/td&gt;&lt;td&gt;3&lt;/td&gt;&lt;td&gt;N&lt;/td&gt;&lt;td&gt; &lt;/td&gt;&lt;td&gt;&lt;/td&gt;&lt;/tr&gt;</v>
      </c>
    </row>
    <row r="1666" spans="1:1" x14ac:dyDescent="0.2">
      <c r="A1666" s="94" t="str">
        <v xml:space="preserve">  &lt;tr&gt;&lt;td&gt;60221-0150&lt;/td&gt;&lt;td&gt;900mm span, 1200mm rise reinforced concrete box culvert, single barrel&lt;/td&gt;&lt;td&gt;m&lt;/td&gt;&lt;td&gt;3 FEET SPAN, 4 FEET RISE REINFORCED CONCRETE BOX CULVERT, SINGLE BARREL&lt;/td&gt;&lt;td&gt;LNFT&lt;/td&gt;&lt;td&gt;0&lt;/td&gt;&lt;td&gt;3&lt;/td&gt;&lt;td&gt;N&lt;/td&gt;&lt;td&gt; &lt;/td&gt;&lt;td&gt;&lt;/td&gt;&lt;/tr&gt;</v>
      </c>
    </row>
    <row r="1667" spans="1:1" x14ac:dyDescent="0.2">
      <c r="A1667" s="94" t="str">
        <v xml:space="preserve">  &lt;tr&gt;&lt;td&gt;60221-0200&lt;/td&gt;&lt;td&gt;900mm span, 1500mm rise reinforced concrete box culvert, single barrel&lt;/td&gt;&lt;td&gt;m&lt;/td&gt;&lt;td&gt;3 FEET SPAN, 5 FEET RISE REINFORCED CONCRETE BOX CULVERT, SINGLE BARREL&lt;/td&gt;&lt;td&gt;LNFT&lt;/td&gt;&lt;td&gt;0&lt;/td&gt;&lt;td&gt;3&lt;/td&gt;&lt;td&gt;N&lt;/td&gt;&lt;td&gt; &lt;/td&gt;&lt;td&gt;&lt;/td&gt;&lt;/tr&gt;</v>
      </c>
    </row>
    <row r="1668" spans="1:1" x14ac:dyDescent="0.2">
      <c r="A1668" s="94" t="str">
        <v xml:space="preserve">  &lt;tr&gt;&lt;td&gt;60221-0250&lt;/td&gt;&lt;td&gt;900mm span, 1800mm rise reinforced concrete box culvert, single barrel&lt;/td&gt;&lt;td&gt;m&lt;/td&gt;&lt;td&gt;3 FEET SPAN, 6 FEET RISE REINFORCED CONCRETE BOX CULVERT, SINGLE BARREL&lt;/td&gt;&lt;td&gt;LNFT&lt;/td&gt;&lt;td&gt;0&lt;/td&gt;&lt;td&gt;3&lt;/td&gt;&lt;td&gt;N&lt;/td&gt;&lt;td&gt; &lt;/td&gt;&lt;td&gt;&lt;/td&gt;&lt;/tr&gt;</v>
      </c>
    </row>
    <row r="1669" spans="1:1" x14ac:dyDescent="0.2">
      <c r="A1669" s="94" t="str">
        <v xml:space="preserve">  &lt;tr&gt;&lt;td&gt;60221-0300&lt;/td&gt;&lt;td&gt;1200mm span, 900mm rise reinforced concrete box culvert, single barrel&lt;/td&gt;&lt;td&gt;m&lt;/td&gt;&lt;td&gt;4 FEET SPAN, 3 FEET RISE REINFORCED CONCRETE BOX CULVERT, SINGLE BARREL&lt;/td&gt;&lt;td&gt;LNFT&lt;/td&gt;&lt;td&gt;0&lt;/td&gt;&lt;td&gt;3&lt;/td&gt;&lt;td&gt;N&lt;/td&gt;&lt;td&gt; &lt;/td&gt;&lt;td&gt;&lt;/td&gt;&lt;/tr&gt;</v>
      </c>
    </row>
    <row r="1670" spans="1:1" x14ac:dyDescent="0.2">
      <c r="A1670" s="94" t="str">
        <v xml:space="preserve">  &lt;tr&gt;&lt;td&gt;60221-0350&lt;/td&gt;&lt;td&gt;1200mm span, 1200mm rise reinforced concrete box culvert, single barrel&lt;/td&gt;&lt;td&gt;m&lt;/td&gt;&lt;td&gt;4 FEET SPAN, 4 FEET RISE REINFORCED CONCRETE BOX CULVERT, SINGLE BARREL&lt;/td&gt;&lt;td&gt;LNFT&lt;/td&gt;&lt;td&gt;0&lt;/td&gt;&lt;td&gt;3&lt;/td&gt;&lt;td&gt;N&lt;/td&gt;&lt;td&gt; &lt;/td&gt;&lt;td&gt;&lt;/td&gt;&lt;/tr&gt;</v>
      </c>
    </row>
    <row r="1671" spans="1:1" x14ac:dyDescent="0.2">
      <c r="A1671" s="94" t="str">
        <v xml:space="preserve">  &lt;tr&gt;&lt;td&gt;60221-0400&lt;/td&gt;&lt;td&gt;1200mm span, 1500mm rise reinforced concrete box culvert, single barrel&lt;/td&gt;&lt;td&gt;m&lt;/td&gt;&lt;td&gt;4 FEET SPAN, 5 FEET RISE REINFORCED CONCRETE BOX CULVERT, SINGLE BARREL&lt;/td&gt;&lt;td&gt;LNFT&lt;/td&gt;&lt;td&gt;0&lt;/td&gt;&lt;td&gt;3&lt;/td&gt;&lt;td&gt;N&lt;/td&gt;&lt;td&gt; &lt;/td&gt;&lt;td&gt;&lt;/td&gt;&lt;/tr&gt;</v>
      </c>
    </row>
    <row r="1672" spans="1:1" x14ac:dyDescent="0.2">
      <c r="A1672" s="94" t="str">
        <v xml:space="preserve">  &lt;tr&gt;&lt;td&gt;60221-0450&lt;/td&gt;&lt;td&gt;1200mm span, 1800mm rise reinforced concrete box culvert, single barrel&lt;/td&gt;&lt;td&gt;m&lt;/td&gt;&lt;td&gt;4 FEET SPAN, 6 FEET RISE REINFORCED CONCRETE BOX CULVERT, SINGLE BARREL&lt;/td&gt;&lt;td&gt;LNFT&lt;/td&gt;&lt;td&gt;0&lt;/td&gt;&lt;td&gt;3&lt;/td&gt;&lt;td&gt;N&lt;/td&gt;&lt;td&gt; &lt;/td&gt;&lt;td&gt;&lt;/td&gt;&lt;/tr&gt;</v>
      </c>
    </row>
    <row r="1673" spans="1:1" x14ac:dyDescent="0.2">
      <c r="A1673" s="94" t="str">
        <v xml:space="preserve">  &lt;tr&gt;&lt;td&gt;60221-0500&lt;/td&gt;&lt;td&gt;1200mm span, 2100mm rise reinforced concrete box culvert, single barrel&lt;/td&gt;&lt;td&gt;m&lt;/td&gt;&lt;td&gt;4 FEET SPAN, 7 FEET RISE REINFORCED CONCRETE BOX CULVERT, SINGLE BARREL&lt;/td&gt;&lt;td&gt;LNFT&lt;/td&gt;&lt;td&gt;0&lt;/td&gt;&lt;td&gt;3&lt;/td&gt;&lt;td&gt;N&lt;/td&gt;&lt;td&gt; &lt;/td&gt;&lt;td&gt;&lt;/td&gt;&lt;/tr&gt;</v>
      </c>
    </row>
    <row r="1674" spans="1:1" x14ac:dyDescent="0.2">
      <c r="A1674" s="94" t="str">
        <v xml:space="preserve">  &lt;tr&gt;&lt;td&gt;60221-0550&lt;/td&gt;&lt;td&gt;1500mm span, 900mm rise reinforced concrete box culvert, single barrel&lt;/td&gt;&lt;td&gt;m&lt;/td&gt;&lt;td&gt;5 FEET SPAN, 3 FEET RISE REINFORCED CONCRETE BOX CULVERT, SINGLE BARREL&lt;/td&gt;&lt;td&gt;LNFT&lt;/td&gt;&lt;td&gt;0&lt;/td&gt;&lt;td&gt;3&lt;/td&gt;&lt;td&gt;N&lt;/td&gt;&lt;td&gt; &lt;/td&gt;&lt;td&gt;&lt;/td&gt;&lt;/tr&gt;</v>
      </c>
    </row>
    <row r="1675" spans="1:1" x14ac:dyDescent="0.2">
      <c r="A1675" s="94" t="str">
        <v xml:space="preserve">  &lt;tr&gt;&lt;td&gt;60221-0600&lt;/td&gt;&lt;td&gt;1500mm span, 1200mm rise reinforced concrete box culvert, single barrel&lt;/td&gt;&lt;td&gt;m&lt;/td&gt;&lt;td&gt;5 FEET SPAN, 4 FEET RISE REINFORCED CONCRETE BOX CULVERT, SINGLE BARREL&lt;/td&gt;&lt;td&gt;LNFT&lt;/td&gt;&lt;td&gt;0&lt;/td&gt;&lt;td&gt;3&lt;/td&gt;&lt;td&gt;N&lt;/td&gt;&lt;td&gt; &lt;/td&gt;&lt;td&gt;&lt;/td&gt;&lt;/tr&gt;</v>
      </c>
    </row>
    <row r="1676" spans="1:1" x14ac:dyDescent="0.2">
      <c r="A1676" s="94" t="str">
        <v xml:space="preserve">  &lt;tr&gt;&lt;td&gt;60221-0650&lt;/td&gt;&lt;td&gt;1500mm span, 1500mm rise reinforced concrete box culvert, single barrel&lt;/td&gt;&lt;td&gt;m&lt;/td&gt;&lt;td&gt;5 FEET SPAN, 5 FEET RISE REINFORCED CONCRETE BOX CULVERT, SINGLE BARREL&lt;/td&gt;&lt;td&gt;LNFT&lt;/td&gt;&lt;td&gt;0&lt;/td&gt;&lt;td&gt;3&lt;/td&gt;&lt;td&gt;N&lt;/td&gt;&lt;td&gt; &lt;/td&gt;&lt;td&gt;&lt;/td&gt;&lt;/tr&gt;</v>
      </c>
    </row>
    <row r="1677" spans="1:1" x14ac:dyDescent="0.2">
      <c r="A1677" s="94" t="str">
        <v xml:space="preserve">  &lt;tr&gt;&lt;td&gt;60221-0700&lt;/td&gt;&lt;td&gt;1500mm span, 1800mm rise reinforced concrete box culvert, single barrel&lt;/td&gt;&lt;td&gt;m&lt;/td&gt;&lt;td&gt;5 FEET SPAN, 6 FEET RISE REINFORCED CONCRETE BOX CULVERT, SINGLE BARREL&lt;/td&gt;&lt;td&gt;LNFT&lt;/td&gt;&lt;td&gt;0&lt;/td&gt;&lt;td&gt;3&lt;/td&gt;&lt;td&gt;N&lt;/td&gt;&lt;td&gt; &lt;/td&gt;&lt;td&gt;&lt;/td&gt;&lt;/tr&gt;</v>
      </c>
    </row>
    <row r="1678" spans="1:1" x14ac:dyDescent="0.2">
      <c r="A1678" s="94" t="str">
        <v xml:space="preserve">  &lt;tr&gt;&lt;td&gt;60221-0750&lt;/td&gt;&lt;td&gt;1500mm span, 2100mm rise reinforced concrete box culvert, single barrel&lt;/td&gt;&lt;td&gt;m&lt;/td&gt;&lt;td&gt;5 FEET SPAN, 7 FEET RISE REINFORCED CONCRETE BOX CULVERT, SINGLE BARREL&lt;/td&gt;&lt;td&gt;LNFT&lt;/td&gt;&lt;td&gt;0&lt;/td&gt;&lt;td&gt;3&lt;/td&gt;&lt;td&gt;N&lt;/td&gt;&lt;td&gt; &lt;/td&gt;&lt;td&gt;&lt;/td&gt;&lt;/tr&gt;</v>
      </c>
    </row>
    <row r="1679" spans="1:1" x14ac:dyDescent="0.2">
      <c r="A1679" s="94" t="str">
        <v xml:space="preserve">  &lt;tr&gt;&lt;td&gt;60221-0800&lt;/td&gt;&lt;td&gt;1500mm span, 2400mm rise reinforced concrete box culvert, single barrel&lt;/td&gt;&lt;td&gt;m&lt;/td&gt;&lt;td&gt;5 FEET SPAN, 8 FEET RISE REINFORCED CONCRETE BOX CULVERT, SINGLE BARREL&lt;/td&gt;&lt;td&gt;LNFT&lt;/td&gt;&lt;td&gt;0&lt;/td&gt;&lt;td&gt;3&lt;/td&gt;&lt;td&gt;N&lt;/td&gt;&lt;td&gt; &lt;/td&gt;&lt;td&gt;&lt;/td&gt;&lt;/tr&gt;</v>
      </c>
    </row>
    <row r="1680" spans="1:1" x14ac:dyDescent="0.2">
      <c r="A1680" s="94" t="str">
        <v xml:space="preserve">  &lt;tr&gt;&lt;td&gt;60221-0850&lt;/td&gt;&lt;td&gt;1500mm span, 2700mm rise reinforced concrete box culvert, single barrel&lt;/td&gt;&lt;td&gt;m&lt;/td&gt;&lt;td&gt;5 FEET SPAN, 9 FEET RISE REINFORCED CONCRETE BOX CULVERT, SINGLE BARREL&lt;/td&gt;&lt;td&gt;LNFT&lt;/td&gt;&lt;td&gt;0&lt;/td&gt;&lt;td&gt;3&lt;/td&gt;&lt;td&gt;N&lt;/td&gt;&lt;td&gt; &lt;/td&gt;&lt;td&gt;&lt;/td&gt;&lt;/tr&gt;</v>
      </c>
    </row>
    <row r="1681" spans="1:1" x14ac:dyDescent="0.2">
      <c r="A1681" s="94" t="str">
        <v xml:space="preserve">  &lt;tr&gt;&lt;td&gt;60221-0900&lt;/td&gt;&lt;td&gt;1500mm span, 3000mm rise reinforced concrete box culvert, single barrel&lt;/td&gt;&lt;td&gt;m&lt;/td&gt;&lt;td&gt;5 FEET SPAN, 10 FEET RISE REINFORCED CONCRETE BOX CULVERT, SINGLE BARREL&lt;/td&gt;&lt;td&gt;LNFT&lt;/td&gt;&lt;td&gt;0&lt;/td&gt;&lt;td&gt;3&lt;/td&gt;&lt;td&gt;N&lt;/td&gt;&lt;td&gt; &lt;/td&gt;&lt;td&gt;&lt;/td&gt;&lt;/tr&gt;</v>
      </c>
    </row>
    <row r="1682" spans="1:1" x14ac:dyDescent="0.2">
      <c r="A1682" s="94" t="str">
        <v xml:space="preserve">  &lt;tr&gt;&lt;td&gt;60221-0950&lt;/td&gt;&lt;td&gt;1500mm span, 3300mm rise reinforced concrete box culvert, single barrel&lt;/td&gt;&lt;td&gt;m&lt;/td&gt;&lt;td&gt;5 FEET SPAN, 11 FEET RISE REINFORCED CONCRETE BOX CULVERT, SINGLE BARREL&lt;/td&gt;&lt;td&gt;LNFT&lt;/td&gt;&lt;td&gt;0&lt;/td&gt;&lt;td&gt;3&lt;/td&gt;&lt;td&gt;N&lt;/td&gt;&lt;td&gt; &lt;/td&gt;&lt;td&gt;&lt;/td&gt;&lt;/tr&gt;</v>
      </c>
    </row>
    <row r="1683" spans="1:1" x14ac:dyDescent="0.2">
      <c r="A1683" s="94" t="str">
        <v xml:space="preserve">  &lt;tr&gt;&lt;td&gt;60221-1000&lt;/td&gt;&lt;td&gt;1500mm span, 3600mm rise reinforced concrete box culvert, single barrel&lt;/td&gt;&lt;td&gt;m&lt;/td&gt;&lt;td&gt;5 FEET SPAN, 12 FEET RISE REINFORCED CONCRETE BOX CULVERT, SINGLE BARREL&lt;/td&gt;&lt;td&gt;LNFT&lt;/td&gt;&lt;td&gt;0&lt;/td&gt;&lt;td&gt;3&lt;/td&gt;&lt;td&gt;N&lt;/td&gt;&lt;td&gt; &lt;/td&gt;&lt;td&gt;&lt;/td&gt;&lt;/tr&gt;</v>
      </c>
    </row>
    <row r="1684" spans="1:1" x14ac:dyDescent="0.2">
      <c r="A1684" s="94" t="str">
        <v xml:space="preserve">  &lt;tr&gt;&lt;td&gt;60221-1050&lt;/td&gt;&lt;td&gt;1500mm span, 4200mm rise reinforced concrete box culvert, single barrel&lt;/td&gt;&lt;td&gt;m&lt;/td&gt;&lt;td&gt;5 FEET SPAN, 14 FEET RISE REINFORCED CONCRETE BOX CULVERT, SINGLE BARREL&lt;/td&gt;&lt;td&gt;LNFT&lt;/td&gt;&lt;td&gt;0&lt;/td&gt;&lt;td&gt;3&lt;/td&gt;&lt;td&gt;N&lt;/td&gt;&lt;td&gt; &lt;/td&gt;&lt;td&gt;&lt;/td&gt;&lt;/tr&gt;</v>
      </c>
    </row>
    <row r="1685" spans="1:1" x14ac:dyDescent="0.2">
      <c r="A1685" s="94" t="str">
        <v xml:space="preserve">  &lt;tr&gt;&lt;td&gt;60221-1100&lt;/td&gt;&lt;td&gt;1500mm span, 4800mm rise reinforced concrete box culvert, single barrel&lt;/td&gt;&lt;td&gt;m&lt;/td&gt;&lt;td&gt;5 FEET SPAN, 16 FEET RISE REINFORCED CONCRETE BOX CULVERT, SINGLE BARREL&lt;/td&gt;&lt;td&gt;LNFT&lt;/td&gt;&lt;td&gt;0&lt;/td&gt;&lt;td&gt;3&lt;/td&gt;&lt;td&gt;N&lt;/td&gt;&lt;td&gt; &lt;/td&gt;&lt;td&gt;&lt;/td&gt;&lt;/tr&gt;</v>
      </c>
    </row>
    <row r="1686" spans="1:1" x14ac:dyDescent="0.2">
      <c r="A1686" s="94" t="str">
        <v xml:space="preserve">  &lt;tr&gt;&lt;td&gt;60221-1150&lt;/td&gt;&lt;td&gt;1800mm span, 900mm rise reinforced concrete box culvert, single barrel&lt;/td&gt;&lt;td&gt;m&lt;/td&gt;&lt;td&gt;6 FEET SPAN, 3 FEET RISE REINFORCED CONCRETE BOX CULVERT, SINGLE BARREL&lt;/td&gt;&lt;td&gt;LNFT&lt;/td&gt;&lt;td&gt;0&lt;/td&gt;&lt;td&gt;3&lt;/td&gt;&lt;td&gt;N&lt;/td&gt;&lt;td&gt; &lt;/td&gt;&lt;td&gt;&lt;/td&gt;&lt;/tr&gt;</v>
      </c>
    </row>
    <row r="1687" spans="1:1" x14ac:dyDescent="0.2">
      <c r="A1687" s="94" t="str">
        <v xml:space="preserve">  &lt;tr&gt;&lt;td&gt;60221-1200&lt;/td&gt;&lt;td&gt;1800mm span, 1200mm rise reinforced concrete box culvert, single barrel&lt;/td&gt;&lt;td&gt;m&lt;/td&gt;&lt;td&gt;6 FEET SPAN, 4 FEET RISE REINFORCED CONCRETE BOX CULVERT, SINGLE BARREL&lt;/td&gt;&lt;td&gt;LNFT&lt;/td&gt;&lt;td&gt;0&lt;/td&gt;&lt;td&gt;3&lt;/td&gt;&lt;td&gt;N&lt;/td&gt;&lt;td&gt; &lt;/td&gt;&lt;td&gt;&lt;/td&gt;&lt;/tr&gt;</v>
      </c>
    </row>
    <row r="1688" spans="1:1" x14ac:dyDescent="0.2">
      <c r="A1688" s="94" t="str">
        <v xml:space="preserve">  &lt;tr&gt;&lt;td&gt;60221-1250&lt;/td&gt;&lt;td&gt;1800mm span, 1500mm rise reinforced concrete box culvert, single barrel&lt;/td&gt;&lt;td&gt;m&lt;/td&gt;&lt;td&gt;6 FEET SPAN, 5 FEET RISE REINFORCED CONCRETE BOX CULVERT, SINGLE BARREL&lt;/td&gt;&lt;td&gt;LNFT&lt;/td&gt;&lt;td&gt;0&lt;/td&gt;&lt;td&gt;3&lt;/td&gt;&lt;td&gt;N&lt;/td&gt;&lt;td&gt; &lt;/td&gt;&lt;td&gt;&lt;/td&gt;&lt;/tr&gt;</v>
      </c>
    </row>
    <row r="1689" spans="1:1" x14ac:dyDescent="0.2">
      <c r="A1689" s="94" t="str">
        <v xml:space="preserve">  &lt;tr&gt;&lt;td&gt;60221-1300&lt;/td&gt;&lt;td&gt;1800mm span, 1800mm rise reinforced concrete box culvert, single barrel&lt;/td&gt;&lt;td&gt;m&lt;/td&gt;&lt;td&gt;6 FEET SPAN, 6 FEET RISE REINFORCED CONCRETE BOX CULVERT, SINGLE BARREL&lt;/td&gt;&lt;td&gt;LNFT&lt;/td&gt;&lt;td&gt;0&lt;/td&gt;&lt;td&gt;3&lt;/td&gt;&lt;td&gt;N&lt;/td&gt;&lt;td&gt; &lt;/td&gt;&lt;td&gt;&lt;/td&gt;&lt;/tr&gt;</v>
      </c>
    </row>
    <row r="1690" spans="1:1" x14ac:dyDescent="0.2">
      <c r="A1690" s="94" t="str">
        <v xml:space="preserve">  &lt;tr&gt;&lt;td&gt;60221-1350&lt;/td&gt;&lt;td&gt;1800mm span, 2100mm rise reinforced concrete box culvert, single barrel&lt;/td&gt;&lt;td&gt;m&lt;/td&gt;&lt;td&gt;6 FEET SPAN, 7 FEET RISE REINFORCED CONCRETE BOX CULVERT, SINGLE BARREL&lt;/td&gt;&lt;td&gt;LNFT&lt;/td&gt;&lt;td&gt;0&lt;/td&gt;&lt;td&gt;3&lt;/td&gt;&lt;td&gt;N&lt;/td&gt;&lt;td&gt; &lt;/td&gt;&lt;td&gt;&lt;/td&gt;&lt;/tr&gt;</v>
      </c>
    </row>
    <row r="1691" spans="1:1" x14ac:dyDescent="0.2">
      <c r="A1691" s="94" t="str">
        <v xml:space="preserve">  &lt;tr&gt;&lt;td&gt;60221-1400&lt;/td&gt;&lt;td&gt;1800mm span, 2400mm rise reinforced concrete box culvert, single barrel&lt;/td&gt;&lt;td&gt;m&lt;/td&gt;&lt;td&gt;6 FEET SPAN, 8 FEET RISE REINFORCED CONCRETE BOX CULVERT, SINGLE BARREL&lt;/td&gt;&lt;td&gt;LNFT&lt;/td&gt;&lt;td&gt;0&lt;/td&gt;&lt;td&gt;3&lt;/td&gt;&lt;td&gt;N&lt;/td&gt;&lt;td&gt; &lt;/td&gt;&lt;td&gt;&lt;/td&gt;&lt;/tr&gt;</v>
      </c>
    </row>
    <row r="1692" spans="1:1" x14ac:dyDescent="0.2">
      <c r="A1692" s="94" t="str">
        <v xml:space="preserve">  &lt;tr&gt;&lt;td&gt;60221-1450&lt;/td&gt;&lt;td&gt;1800mm span, 2700mm rise reinforced concrete box culvert, single barrel&lt;/td&gt;&lt;td&gt;m&lt;/td&gt;&lt;td&gt;6 FEET SPAN, 9 FEET RISE REINFORCED CONCRETE BOX CULVERT, SINGLE BARREL&lt;/td&gt;&lt;td&gt;LNFT&lt;/td&gt;&lt;td&gt;0&lt;/td&gt;&lt;td&gt;3&lt;/td&gt;&lt;td&gt;N&lt;/td&gt;&lt;td&gt; &lt;/td&gt;&lt;td&gt;&lt;/td&gt;&lt;/tr&gt;</v>
      </c>
    </row>
    <row r="1693" spans="1:1" x14ac:dyDescent="0.2">
      <c r="A1693" s="94" t="str">
        <v xml:space="preserve">  &lt;tr&gt;&lt;td&gt;60221-1500&lt;/td&gt;&lt;td&gt;1800mm span, 3000mm rise reinforced concrete box culvert, single barrel&lt;/td&gt;&lt;td&gt;m&lt;/td&gt;&lt;td&gt;6 FEET SPAN, 10 FEET RISE REINFORCED CONCRETE BOX CULVERT, SINGLE BARREL&lt;/td&gt;&lt;td&gt;LNFT&lt;/td&gt;&lt;td&gt;0&lt;/td&gt;&lt;td&gt;3&lt;/td&gt;&lt;td&gt;N&lt;/td&gt;&lt;td&gt; &lt;/td&gt;&lt;td&gt;&lt;/td&gt;&lt;/tr&gt;</v>
      </c>
    </row>
    <row r="1694" spans="1:1" x14ac:dyDescent="0.2">
      <c r="A1694" s="94" t="str">
        <v xml:space="preserve">  &lt;tr&gt;&lt;td&gt;60221-1550&lt;/td&gt;&lt;td&gt;1800mm span, 3300mm rise reinforced concrete box culvert, single barrel&lt;/td&gt;&lt;td&gt;m&lt;/td&gt;&lt;td&gt;6 FEET SPAN, 11 FEET RISE REINFORCED CONCRETE BOX CULVERT, SINGLE BARREL&lt;/td&gt;&lt;td&gt;LNFT&lt;/td&gt;&lt;td&gt;0&lt;/td&gt;&lt;td&gt;3&lt;/td&gt;&lt;td&gt;N&lt;/td&gt;&lt;td&gt; &lt;/td&gt;&lt;td&gt;&lt;/td&gt;&lt;/tr&gt;</v>
      </c>
    </row>
    <row r="1695" spans="1:1" x14ac:dyDescent="0.2">
      <c r="A1695" s="94" t="str">
        <v xml:space="preserve">  &lt;tr&gt;&lt;td&gt;60221-1600&lt;/td&gt;&lt;td&gt;1800mm span, 3600mm rise reinforced concrete box culvert, single barrel&lt;/td&gt;&lt;td&gt;m&lt;/td&gt;&lt;td&gt;6 FEET SPAN, 12 FEET RISE REINFORCED CONCRETE BOX CULVERT, SINGLE BARREL&lt;/td&gt;&lt;td&gt;LNFT&lt;/td&gt;&lt;td&gt;0&lt;/td&gt;&lt;td&gt;3&lt;/td&gt;&lt;td&gt;N&lt;/td&gt;&lt;td&gt; &lt;/td&gt;&lt;td&gt;&lt;/td&gt;&lt;/tr&gt;</v>
      </c>
    </row>
    <row r="1696" spans="1:1" x14ac:dyDescent="0.2">
      <c r="A1696" s="94" t="str">
        <v xml:space="preserve">  &lt;tr&gt;&lt;td&gt;60221-1650&lt;/td&gt;&lt;td&gt;1800mm span, 4200mm rise reinforced concrete box culvert, single barrel&lt;/td&gt;&lt;td&gt;m&lt;/td&gt;&lt;td&gt;6 FEET SPAN, 14 FEET RISE REINFORCED CONCRETE BOX CULVERT, SINGLE BARREL&lt;/td&gt;&lt;td&gt;LNFT&lt;/td&gt;&lt;td&gt;0&lt;/td&gt;&lt;td&gt;3&lt;/td&gt;&lt;td&gt;N&lt;/td&gt;&lt;td&gt; &lt;/td&gt;&lt;td&gt;&lt;/td&gt;&lt;/tr&gt;</v>
      </c>
    </row>
    <row r="1697" spans="1:1" x14ac:dyDescent="0.2">
      <c r="A1697" s="94" t="str">
        <v xml:space="preserve">  &lt;tr&gt;&lt;td&gt;60221-1700&lt;/td&gt;&lt;td&gt;1800mm span, 4800mm rise reinforced concrete box culvert, single barrel&lt;/td&gt;&lt;td&gt;m&lt;/td&gt;&lt;td&gt;6 FEET SPAN, 16 FEET RISE REINFORCED CONCRETE BOX CULVERT, SINGLE BARREL&lt;/td&gt;&lt;td&gt;LNFT&lt;/td&gt;&lt;td&gt;0&lt;/td&gt;&lt;td&gt;3&lt;/td&gt;&lt;td&gt;N&lt;/td&gt;&lt;td&gt; &lt;/td&gt;&lt;td&gt;&lt;/td&gt;&lt;/tr&gt;</v>
      </c>
    </row>
    <row r="1698" spans="1:1" x14ac:dyDescent="0.2">
      <c r="A1698" s="94" t="str">
        <v xml:space="preserve">  &lt;tr&gt;&lt;td&gt;60221-1750&lt;/td&gt;&lt;td&gt;2400mm span, 900mm rise reinforced concrete box culvert, single barrel&lt;/td&gt;&lt;td&gt;m&lt;/td&gt;&lt;td&gt;8 FEET SPAN, 3 FEET RISE REINFORCED CONCRETE BOX CULVERT, SINGLE BARREL&lt;/td&gt;&lt;td&gt;LNFT&lt;/td&gt;&lt;td&gt;0&lt;/td&gt;&lt;td&gt;3&lt;/td&gt;&lt;td&gt;N&lt;/td&gt;&lt;td&gt; &lt;/td&gt;&lt;td&gt;&lt;/td&gt;&lt;/tr&gt;</v>
      </c>
    </row>
    <row r="1699" spans="1:1" x14ac:dyDescent="0.2">
      <c r="A1699" s="94" t="str">
        <v xml:space="preserve">  &lt;tr&gt;&lt;td&gt;60221-1800&lt;/td&gt;&lt;td&gt;2400mm span, 1200mm rise reinforced concrete box culvert, single barrel&lt;/td&gt;&lt;td&gt;m&lt;/td&gt;&lt;td&gt;8 FEET SPAN, 4 FEET RISE REINFORCED CONCRETE BOX CULVERT, SINGLE BARREL&lt;/td&gt;&lt;td&gt;LNFT&lt;/td&gt;&lt;td&gt;0&lt;/td&gt;&lt;td&gt;3&lt;/td&gt;&lt;td&gt;N&lt;/td&gt;&lt;td&gt; &lt;/td&gt;&lt;td&gt;&lt;/td&gt;&lt;/tr&gt;</v>
      </c>
    </row>
    <row r="1700" spans="1:1" x14ac:dyDescent="0.2">
      <c r="A1700" s="94" t="str">
        <v xml:space="preserve">  &lt;tr&gt;&lt;td&gt;60221-1850&lt;/td&gt;&lt;td&gt;2400mm span, 1500mm rise reinforced concrete box culvert, single barrel&lt;/td&gt;&lt;td&gt;m&lt;/td&gt;&lt;td&gt;8 FEET SPAN, 5 FEET RISE REINFORCED CONCRETE BOX CULVERT, SINGLE BARREL&lt;/td&gt;&lt;td&gt;LNFT&lt;/td&gt;&lt;td&gt;0&lt;/td&gt;&lt;td&gt;3&lt;/td&gt;&lt;td&gt;N&lt;/td&gt;&lt;td&gt; &lt;/td&gt;&lt;td&gt;&lt;/td&gt;&lt;/tr&gt;</v>
      </c>
    </row>
    <row r="1701" spans="1:1" x14ac:dyDescent="0.2">
      <c r="A1701" s="94" t="str">
        <v xml:space="preserve">  &lt;tr&gt;&lt;td&gt;60221-1900&lt;/td&gt;&lt;td&gt;2400mm span, 1800mm rise reinforced concrete box culvert, single barrel&lt;/td&gt;&lt;td&gt;m&lt;/td&gt;&lt;td&gt;8 FEET SPAN, 6 FEET RISE REINFORCED CONCRETE BOX CULVERT, SINGLE BARREL&lt;/td&gt;&lt;td&gt;LNFT&lt;/td&gt;&lt;td&gt;0&lt;/td&gt;&lt;td&gt;3&lt;/td&gt;&lt;td&gt;N&lt;/td&gt;&lt;td&gt; &lt;/td&gt;&lt;td&gt;&lt;/td&gt;&lt;/tr&gt;</v>
      </c>
    </row>
    <row r="1702" spans="1:1" x14ac:dyDescent="0.2">
      <c r="A1702" s="94" t="str">
        <v xml:space="preserve">  &lt;tr&gt;&lt;td&gt;60221-1950&lt;/td&gt;&lt;td&gt;2400mm span, 2100mm rise reinforced concrete box culvert, single barrel&lt;/td&gt;&lt;td&gt;m&lt;/td&gt;&lt;td&gt;8 FEET SPAN, 7 FEET RISE REINFORCED CONCRETE BOX CULVERT, SINGLE BARREL&lt;/td&gt;&lt;td&gt;LNFT&lt;/td&gt;&lt;td&gt;0&lt;/td&gt;&lt;td&gt;3&lt;/td&gt;&lt;td&gt;N&lt;/td&gt;&lt;td&gt; &lt;/td&gt;&lt;td&gt;&lt;/td&gt;&lt;/tr&gt;</v>
      </c>
    </row>
    <row r="1703" spans="1:1" x14ac:dyDescent="0.2">
      <c r="A1703" s="94" t="str">
        <v xml:space="preserve">  &lt;tr&gt;&lt;td&gt;60221-2000&lt;/td&gt;&lt;td&gt;2400mm span, 2400mm rise reinforced concrete box culvert, single barrel&lt;/td&gt;&lt;td&gt;m&lt;/td&gt;&lt;td&gt;8 FEET SPAN, 8 FEET RISE REINFORCED CONCRETE BOX CULVERT, SINGLE BARREL&lt;/td&gt;&lt;td&gt;LNFT&lt;/td&gt;&lt;td&gt;0&lt;/td&gt;&lt;td&gt;3&lt;/td&gt;&lt;td&gt;N&lt;/td&gt;&lt;td&gt; &lt;/td&gt;&lt;td&gt;&lt;/td&gt;&lt;/tr&gt;</v>
      </c>
    </row>
    <row r="1704" spans="1:1" x14ac:dyDescent="0.2">
      <c r="A1704" s="94" t="str">
        <v xml:space="preserve">  &lt;tr&gt;&lt;td&gt;60221-2050&lt;/td&gt;&lt;td&gt;2400mm span, 2700mm rise reinforced concrete box culvert, single barrel&lt;/td&gt;&lt;td&gt;m&lt;/td&gt;&lt;td&gt;8 FEET SPAN, 9 FEET RISE REINFORCED CONCRETE BOX CULVERT, SINGLE BARREL&lt;/td&gt;&lt;td&gt;LNFT&lt;/td&gt;&lt;td&gt;0&lt;/td&gt;&lt;td&gt;3&lt;/td&gt;&lt;td&gt;N&lt;/td&gt;&lt;td&gt; &lt;/td&gt;&lt;td&gt;&lt;/td&gt;&lt;/tr&gt;</v>
      </c>
    </row>
    <row r="1705" spans="1:1" x14ac:dyDescent="0.2">
      <c r="A1705" s="94" t="str">
        <v xml:space="preserve">  &lt;tr&gt;&lt;td&gt;60221-2100&lt;/td&gt;&lt;td&gt;2400mm span, 3000mm rise reinforced concrete box culvert, single barrel&lt;/td&gt;&lt;td&gt;m&lt;/td&gt;&lt;td&gt;8 FEET SPAN, 10 FEET RISE REINFORCED CONCRETE BOX CULVERT, SINGLE BARREL&lt;/td&gt;&lt;td&gt;LNFT&lt;/td&gt;&lt;td&gt;0&lt;/td&gt;&lt;td&gt;3&lt;/td&gt;&lt;td&gt;N&lt;/td&gt;&lt;td&gt; &lt;/td&gt;&lt;td&gt;&lt;/td&gt;&lt;/tr&gt;</v>
      </c>
    </row>
    <row r="1706" spans="1:1" x14ac:dyDescent="0.2">
      <c r="A1706" s="94" t="str">
        <v xml:space="preserve">  &lt;tr&gt;&lt;td&gt;60221-2150&lt;/td&gt;&lt;td&gt;2400mm span, 3300mm rise reinforced concrete box culvert, single barrel&lt;/td&gt;&lt;td&gt;m&lt;/td&gt;&lt;td&gt;8 FEET SPAN, 11 FEET RISE REINFORCED CONCRETE BOX CULVERT, SINGLE BARREL&lt;/td&gt;&lt;td&gt;LNFT&lt;/td&gt;&lt;td&gt;0&lt;/td&gt;&lt;td&gt;3&lt;/td&gt;&lt;td&gt;N&lt;/td&gt;&lt;td&gt; &lt;/td&gt;&lt;td&gt;&lt;/td&gt;&lt;/tr&gt;</v>
      </c>
    </row>
    <row r="1707" spans="1:1" x14ac:dyDescent="0.2">
      <c r="A1707" s="94" t="str">
        <v xml:space="preserve">  &lt;tr&gt;&lt;td&gt;60221-2200&lt;/td&gt;&lt;td&gt;2400mm span, 3600mm rise reinforced concrete box culvert, single barrel&lt;/td&gt;&lt;td&gt;m&lt;/td&gt;&lt;td&gt;8 FEET SPAN, 12 FEET RISE REINFORCED CONCRETE BOX CULVERT, SINGLE BARREL&lt;/td&gt;&lt;td&gt;LNFT&lt;/td&gt;&lt;td&gt;0&lt;/td&gt;&lt;td&gt;3&lt;/td&gt;&lt;td&gt;N&lt;/td&gt;&lt;td&gt; &lt;/td&gt;&lt;td&gt;&lt;/td&gt;&lt;/tr&gt;</v>
      </c>
    </row>
    <row r="1708" spans="1:1" x14ac:dyDescent="0.2">
      <c r="A1708" s="94" t="str">
        <v xml:space="preserve">  &lt;tr&gt;&lt;td&gt;60221-2250&lt;/td&gt;&lt;td&gt;2400mm span, 4200mm rise reinforced concrete box culvert, single barrel&lt;/td&gt;&lt;td&gt;m&lt;/td&gt;&lt;td&gt;8 FEET SPAN, 14 FEET RISE REINFORCED CONCRETE BOX CULVERT, SINGLE BARREL&lt;/td&gt;&lt;td&gt;LNFT&lt;/td&gt;&lt;td&gt;0&lt;/td&gt;&lt;td&gt;3&lt;/td&gt;&lt;td&gt;N&lt;/td&gt;&lt;td&gt; &lt;/td&gt;&lt;td&gt;&lt;/td&gt;&lt;/tr&gt;</v>
      </c>
    </row>
    <row r="1709" spans="1:1" x14ac:dyDescent="0.2">
      <c r="A1709" s="94" t="str">
        <v xml:space="preserve">  &lt;tr&gt;&lt;td&gt;60221-2300&lt;/td&gt;&lt;td&gt;2700mm span, 900mm rise reinforced concrete box culvert, single barrel&lt;/td&gt;&lt;td&gt;m&lt;/td&gt;&lt;td&gt;9 FEET SPAN, 3 FEET RISE REINFORCED CONCRETE BOX CULVERT, SINGLE BARREL&lt;/td&gt;&lt;td&gt;LNFT&lt;/td&gt;&lt;td&gt;0&lt;/td&gt;&lt;td&gt;3&lt;/td&gt;&lt;td&gt;N&lt;/td&gt;&lt;td&gt; &lt;/td&gt;&lt;td&gt;&lt;/td&gt;&lt;/tr&gt;</v>
      </c>
    </row>
    <row r="1710" spans="1:1" x14ac:dyDescent="0.2">
      <c r="A1710" s="94" t="str">
        <v xml:space="preserve">  &lt;tr&gt;&lt;td&gt;60221-2350&lt;/td&gt;&lt;td&gt;2700mm span, 1200mm rise reinforced concrete box culvert, single barrel&lt;/td&gt;&lt;td&gt;m&lt;/td&gt;&lt;td&gt;9 FEET SPAN, 4 FEET RISE REINFORCED CONCRETE BOX CULVERT, SINGLE BARREL&lt;/td&gt;&lt;td&gt;LNFT&lt;/td&gt;&lt;td&gt;0&lt;/td&gt;&lt;td&gt;3&lt;/td&gt;&lt;td&gt;N&lt;/td&gt;&lt;td&gt; &lt;/td&gt;&lt;td&gt;&lt;/td&gt;&lt;/tr&gt;</v>
      </c>
    </row>
    <row r="1711" spans="1:1" x14ac:dyDescent="0.2">
      <c r="A1711" s="94" t="str">
        <v xml:space="preserve">  &lt;tr&gt;&lt;td&gt;60221-2400&lt;/td&gt;&lt;td&gt;2700mm span, 1500mm rise reinforced concrete box culvert, single barrel&lt;/td&gt;&lt;td&gt;m&lt;/td&gt;&lt;td&gt;9 FEET SPAN, 5 FEET RISE REINFORCED CONCRETE BOX CULVERT, SINGLE BARREL&lt;/td&gt;&lt;td&gt;LNFT&lt;/td&gt;&lt;td&gt;0&lt;/td&gt;&lt;td&gt;3&lt;/td&gt;&lt;td&gt;N&lt;/td&gt;&lt;td&gt; &lt;/td&gt;&lt;td&gt;&lt;/td&gt;&lt;/tr&gt;</v>
      </c>
    </row>
    <row r="1712" spans="1:1" x14ac:dyDescent="0.2">
      <c r="A1712" s="94" t="str">
        <v xml:space="preserve">  &lt;tr&gt;&lt;td&gt;60221-2450&lt;/td&gt;&lt;td&gt;2700mm span, 1800mm rise reinforced concrete box culvert, single barrel&lt;/td&gt;&lt;td&gt;m&lt;/td&gt;&lt;td&gt;9 FEET SPAN, 6 FEET RISE REINFORCED CONCRETE BOX CULVERT, SINGLE BARREL&lt;/td&gt;&lt;td&gt;LNFT&lt;/td&gt;&lt;td&gt;0&lt;/td&gt;&lt;td&gt;3&lt;/td&gt;&lt;td&gt;N&lt;/td&gt;&lt;td&gt; &lt;/td&gt;&lt;td&gt;&lt;/td&gt;&lt;/tr&gt;</v>
      </c>
    </row>
    <row r="1713" spans="1:1" x14ac:dyDescent="0.2">
      <c r="A1713" s="94" t="str">
        <v xml:space="preserve">  &lt;tr&gt;&lt;td&gt;60221-2500&lt;/td&gt;&lt;td&gt;2700mm span, 2100mm rise reinforced concrete box culvert, single barrel&lt;/td&gt;&lt;td&gt;m&lt;/td&gt;&lt;td&gt;9 FEET SPAN, 7 FEET RISE REINFORCED CONCRETE BOX CULVERT, SINGLE BARREL&lt;/td&gt;&lt;td&gt;LNFT&lt;/td&gt;&lt;td&gt;0&lt;/td&gt;&lt;td&gt;3&lt;/td&gt;&lt;td&gt;N&lt;/td&gt;&lt;td&gt; &lt;/td&gt;&lt;td&gt;&lt;/td&gt;&lt;/tr&gt;</v>
      </c>
    </row>
    <row r="1714" spans="1:1" x14ac:dyDescent="0.2">
      <c r="A1714" s="94" t="str">
        <v xml:space="preserve">  &lt;tr&gt;&lt;td&gt;60221-2550&lt;/td&gt;&lt;td&gt;2700mm span, 2400mm rise reinforced concrete box culvert, single barrel&lt;/td&gt;&lt;td&gt;m&lt;/td&gt;&lt;td&gt;9 FEET SPAN, 8 FEET RISE REINFORCED CONCRETE BOX CULVERT, SINGLE BARREL&lt;/td&gt;&lt;td&gt;LNFT&lt;/td&gt;&lt;td&gt;0&lt;/td&gt;&lt;td&gt;3&lt;/td&gt;&lt;td&gt;N&lt;/td&gt;&lt;td&gt; &lt;/td&gt;&lt;td&gt;&lt;/td&gt;&lt;/tr&gt;</v>
      </c>
    </row>
    <row r="1715" spans="1:1" x14ac:dyDescent="0.2">
      <c r="A1715" s="94" t="str">
        <v xml:space="preserve">  &lt;tr&gt;&lt;td&gt;60221-2600&lt;/td&gt;&lt;td&gt;2700mm span, 2700mm rise reinforced concrete box culvert, single barrel&lt;/td&gt;&lt;td&gt;m&lt;/td&gt;&lt;td&gt;9 FEET SPAN, 9 FEET RISE REINFORCED CONCRETE BOX CULVERT, SINGLE BARREL&lt;/td&gt;&lt;td&gt;LNFT&lt;/td&gt;&lt;td&gt;0&lt;/td&gt;&lt;td&gt;3&lt;/td&gt;&lt;td&gt;N&lt;/td&gt;&lt;td&gt; &lt;/td&gt;&lt;td&gt;&lt;/td&gt;&lt;/tr&gt;</v>
      </c>
    </row>
    <row r="1716" spans="1:1" x14ac:dyDescent="0.2">
      <c r="A1716" s="94" t="str">
        <v xml:space="preserve">  &lt;tr&gt;&lt;td&gt;60221-2650&lt;/td&gt;&lt;td&gt;2700mm span, 3000mm rise reinforced concrete box culvert, single barrel&lt;/td&gt;&lt;td&gt;m&lt;/td&gt;&lt;td&gt;9 FEET SPAN, 10 FEET RISE REINFORCED CONCRETE BOX CULVERT, SINGLE BARREL&lt;/td&gt;&lt;td&gt;LNFT&lt;/td&gt;&lt;td&gt;0&lt;/td&gt;&lt;td&gt;3&lt;/td&gt;&lt;td&gt;N&lt;/td&gt;&lt;td&gt; &lt;/td&gt;&lt;td&gt;&lt;/td&gt;&lt;/tr&gt;</v>
      </c>
    </row>
    <row r="1717" spans="1:1" x14ac:dyDescent="0.2">
      <c r="A1717" s="94" t="str">
        <v xml:space="preserve">  &lt;tr&gt;&lt;td&gt;60221-2700&lt;/td&gt;&lt;td&gt;2700mm span, 3300mm rise reinforced concrete box culvert, single barrel&lt;/td&gt;&lt;td&gt;m&lt;/td&gt;&lt;td&gt;9 FEET SPAN, 11 FEET RISE REINFORCED CONCRETE BOX CULVERT, SINGLE BARREL&lt;/td&gt;&lt;td&gt;LNFT&lt;/td&gt;&lt;td&gt;0&lt;/td&gt;&lt;td&gt;3&lt;/td&gt;&lt;td&gt;N&lt;/td&gt;&lt;td&gt; &lt;/td&gt;&lt;td&gt;&lt;/td&gt;&lt;/tr&gt;</v>
      </c>
    </row>
    <row r="1718" spans="1:1" x14ac:dyDescent="0.2">
      <c r="A1718" s="94" t="str">
        <v xml:space="preserve">  &lt;tr&gt;&lt;td&gt;60221-2750&lt;/td&gt;&lt;td&gt;2700mm span, 3600mm rise reinforced concrete box culvert, single barrel&lt;/td&gt;&lt;td&gt;m&lt;/td&gt;&lt;td&gt;9 FEET SPAN, 12 FEET RISE REINFORCED CONCRETE BOX CULVERT, SINGLE BARREL&lt;/td&gt;&lt;td&gt;LNFT&lt;/td&gt;&lt;td&gt;0&lt;/td&gt;&lt;td&gt;3&lt;/td&gt;&lt;td&gt;N&lt;/td&gt;&lt;td&gt; &lt;/td&gt;&lt;td&gt;&lt;/td&gt;&lt;/tr&gt;</v>
      </c>
    </row>
    <row r="1719" spans="1:1" x14ac:dyDescent="0.2">
      <c r="A1719" s="94" t="str">
        <v xml:space="preserve">  &lt;tr&gt;&lt;td&gt;60221-2800&lt;/td&gt;&lt;td&gt;2700mm span, 4200mm rise reinforced concrete box culvert, single barrel&lt;/td&gt;&lt;td&gt;m&lt;/td&gt;&lt;td&gt;9 FEET SPAN, 14 FEET RISE REINFORCED CONCRETE BOX CULVERT, SINGLE BARREL&lt;/td&gt;&lt;td&gt;LNFT&lt;/td&gt;&lt;td&gt;0&lt;/td&gt;&lt;td&gt;3&lt;/td&gt;&lt;td&gt;N&lt;/td&gt;&lt;td&gt; &lt;/td&gt;&lt;td&gt;&lt;/td&gt;&lt;/tr&gt;</v>
      </c>
    </row>
    <row r="1720" spans="1:1" x14ac:dyDescent="0.2">
      <c r="A1720" s="94" t="str">
        <v xml:space="preserve">  &lt;tr&gt;&lt;td&gt;60221-2850&lt;/td&gt;&lt;td&gt;2700mm span, 4800mm rise reinforced concrete box culvert, single barrel&lt;/td&gt;&lt;td&gt;m&lt;/td&gt;&lt;td&gt;9 FEET SPAN, 16 FEET RISE REINFORCED CONCRETE BOX CULVERT, SINGLE BARREL&lt;/td&gt;&lt;td&gt;LNFT&lt;/td&gt;&lt;td&gt;0&lt;/td&gt;&lt;td&gt;3&lt;/td&gt;&lt;td&gt;N&lt;/td&gt;&lt;td&gt; &lt;/td&gt;&lt;td&gt;&lt;/td&gt;&lt;/tr&gt;</v>
      </c>
    </row>
    <row r="1721" spans="1:1" x14ac:dyDescent="0.2">
      <c r="A1721" s="94" t="str">
        <v xml:space="preserve">  &lt;tr&gt;&lt;td&gt;60221-2900&lt;/td&gt;&lt;td&gt;3000mm span, 900mm rise reinforced concrete box culvert, single barrel&lt;/td&gt;&lt;td&gt;m&lt;/td&gt;&lt;td&gt;10 FEET SPAN, 3 FEET RISE REINFORCED CONCRETE BOX CULVERT, SINGLE BARREL&lt;/td&gt;&lt;td&gt;LNFT&lt;/td&gt;&lt;td&gt;0&lt;/td&gt;&lt;td&gt;3&lt;/td&gt;&lt;td&gt;N&lt;/td&gt;&lt;td&gt; &lt;/td&gt;&lt;td&gt;&lt;/td&gt;&lt;/tr&gt;</v>
      </c>
    </row>
    <row r="1722" spans="1:1" x14ac:dyDescent="0.2">
      <c r="A1722" s="94" t="str">
        <v xml:space="preserve">  &lt;tr&gt;&lt;td&gt;60221-2950&lt;/td&gt;&lt;td&gt;3000mm span, 1200mm rise reinforced concrete box culvert, single barrel&lt;/td&gt;&lt;td&gt;m&lt;/td&gt;&lt;td&gt;10 FEET SPAN, 4 FEET RISE REINFORCED CONCRETE BOX CULVERT, SINGLE BARREL&lt;/td&gt;&lt;td&gt;LNFT&lt;/td&gt;&lt;td&gt;0&lt;/td&gt;&lt;td&gt;3&lt;/td&gt;&lt;td&gt;N&lt;/td&gt;&lt;td&gt; &lt;/td&gt;&lt;td&gt;&lt;/td&gt;&lt;/tr&gt;</v>
      </c>
    </row>
    <row r="1723" spans="1:1" x14ac:dyDescent="0.2">
      <c r="A1723" s="94" t="str">
        <v xml:space="preserve">  &lt;tr&gt;&lt;td&gt;60221-3000&lt;/td&gt;&lt;td&gt;3000mm span, 1500mm rise reinforced concrete box culvert, single barrel&lt;/td&gt;&lt;td&gt;m&lt;/td&gt;&lt;td&gt;10 FEET SPAN, 5 FEET RISE REINFORCED CONCRETE BOX CULVERT, SINGLE BARREL&lt;/td&gt;&lt;td&gt;LNFT&lt;/td&gt;&lt;td&gt;0&lt;/td&gt;&lt;td&gt;3&lt;/td&gt;&lt;td&gt;N&lt;/td&gt;&lt;td&gt; &lt;/td&gt;&lt;td&gt;&lt;/td&gt;&lt;/tr&gt;</v>
      </c>
    </row>
    <row r="1724" spans="1:1" x14ac:dyDescent="0.2">
      <c r="A1724" s="94" t="str">
        <v xml:space="preserve">  &lt;tr&gt;&lt;td&gt;60221-3050&lt;/td&gt;&lt;td&gt;3000mm span, 1800mm rise reinforced concrete box culvert, single barrel&lt;/td&gt;&lt;td&gt;m&lt;/td&gt;&lt;td&gt;10 FEET SPAN, 6 FEET RISE REINFORCED CONCRETE BOX CULVERT, SINGLE BARREL&lt;/td&gt;&lt;td&gt;LNFT&lt;/td&gt;&lt;td&gt;0&lt;/td&gt;&lt;td&gt;3&lt;/td&gt;&lt;td&gt;N&lt;/td&gt;&lt;td&gt; &lt;/td&gt;&lt;td&gt;&lt;/td&gt;&lt;/tr&gt;</v>
      </c>
    </row>
    <row r="1725" spans="1:1" x14ac:dyDescent="0.2">
      <c r="A1725" s="94" t="str">
        <v xml:space="preserve">  &lt;tr&gt;&lt;td&gt;60221-3100&lt;/td&gt;&lt;td&gt;3000mm span, 2100mm rise reinforced concrete box culvert, single barrel&lt;/td&gt;&lt;td&gt;m&lt;/td&gt;&lt;td&gt;10 FEET SPAN, 7 FEET RISE REINFORCED CONCRETE BOX CULVERT, SINGLE BARREL&lt;/td&gt;&lt;td&gt;LNFT&lt;/td&gt;&lt;td&gt;0&lt;/td&gt;&lt;td&gt;3&lt;/td&gt;&lt;td&gt;N&lt;/td&gt;&lt;td&gt; &lt;/td&gt;&lt;td&gt;&lt;/td&gt;&lt;/tr&gt;</v>
      </c>
    </row>
    <row r="1726" spans="1:1" x14ac:dyDescent="0.2">
      <c r="A1726" s="94" t="str">
        <v xml:space="preserve">  &lt;tr&gt;&lt;td&gt;60221-3150&lt;/td&gt;&lt;td&gt;3000mm span, 2400mm rise reinforced concrete box culvert, single barrel&lt;/td&gt;&lt;td&gt;m&lt;/td&gt;&lt;td&gt;10 FEET SPAN, 8 FEET RISE REINFORCED CONCRETE BOX CULVERT, SINGLE BARREL&lt;/td&gt;&lt;td&gt;LNFT&lt;/td&gt;&lt;td&gt;0&lt;/td&gt;&lt;td&gt;3&lt;/td&gt;&lt;td&gt;N&lt;/td&gt;&lt;td&gt; &lt;/td&gt;&lt;td&gt;&lt;/td&gt;&lt;/tr&gt;</v>
      </c>
    </row>
    <row r="1727" spans="1:1" x14ac:dyDescent="0.2">
      <c r="A1727" s="94" t="str">
        <v xml:space="preserve">  &lt;tr&gt;&lt;td&gt;60221-3200&lt;/td&gt;&lt;td&gt;3000mm span, 2700mm rise reinforced concrete box culvert, single barrel&lt;/td&gt;&lt;td&gt;m&lt;/td&gt;&lt;td&gt;10 FEET SPAN, 9 FEET RISE REINFORCED CONCRETE BOX CULVERT, SINGLE BARREL&lt;/td&gt;&lt;td&gt;LNFT&lt;/td&gt;&lt;td&gt;0&lt;/td&gt;&lt;td&gt;3&lt;/td&gt;&lt;td&gt;N&lt;/td&gt;&lt;td&gt; &lt;/td&gt;&lt;td&gt;&lt;/td&gt;&lt;/tr&gt;</v>
      </c>
    </row>
    <row r="1728" spans="1:1" x14ac:dyDescent="0.2">
      <c r="A1728" s="94" t="str">
        <v xml:space="preserve">  &lt;tr&gt;&lt;td&gt;60221-3250&lt;/td&gt;&lt;td&gt;3000mm span, 3000mm rise reinforced concrete box culvert, single barrel&lt;/td&gt;&lt;td&gt;m&lt;/td&gt;&lt;td&gt;10 FEET SPAN, 10 FEET RISE REINFORCED CONCRETE BOX CULVERT, SINGLE BARREL&lt;/td&gt;&lt;td&gt;LNFT&lt;/td&gt;&lt;td&gt;0&lt;/td&gt;&lt;td&gt;3&lt;/td&gt;&lt;td&gt;N&lt;/td&gt;&lt;td&gt; &lt;/td&gt;&lt;td&gt;&lt;/td&gt;&lt;/tr&gt;</v>
      </c>
    </row>
    <row r="1729" spans="1:1" x14ac:dyDescent="0.2">
      <c r="A1729" s="94" t="str">
        <v xml:space="preserve">  &lt;tr&gt;&lt;td&gt;60221-3300&lt;/td&gt;&lt;td&gt;3000mm span, 3300mm rise reinforced concrete box culvert, single barrel&lt;/td&gt;&lt;td&gt;m&lt;/td&gt;&lt;td&gt;10 FEET SPAN, 11 FEET RISE REINFORCED CONCRETE BOX CULVERT, SINGLE BARREL&lt;/td&gt;&lt;td&gt;LNFT&lt;/td&gt;&lt;td&gt;0&lt;/td&gt;&lt;td&gt;3&lt;/td&gt;&lt;td&gt;N&lt;/td&gt;&lt;td&gt; &lt;/td&gt;&lt;td&gt;&lt;/td&gt;&lt;/tr&gt;</v>
      </c>
    </row>
    <row r="1730" spans="1:1" x14ac:dyDescent="0.2">
      <c r="A1730" s="94" t="str">
        <v xml:space="preserve">  &lt;tr&gt;&lt;td&gt;60221-3350&lt;/td&gt;&lt;td&gt;3000mm span, 3600mm rise reinforced concrete box culvert, single barrel&lt;/td&gt;&lt;td&gt;m&lt;/td&gt;&lt;td&gt;10 FEET SPAN, 12 FEET RISE REINFORCED CONCRETE BOX CULVERT, SINGLE BARREL&lt;/td&gt;&lt;td&gt;LNFT&lt;/td&gt;&lt;td&gt;0&lt;/td&gt;&lt;td&gt;3&lt;/td&gt;&lt;td&gt;N&lt;/td&gt;&lt;td&gt; &lt;/td&gt;&lt;td&gt;&lt;/td&gt;&lt;/tr&gt;</v>
      </c>
    </row>
    <row r="1731" spans="1:1" x14ac:dyDescent="0.2">
      <c r="A1731" s="94" t="str">
        <v xml:space="preserve">  &lt;tr&gt;&lt;td&gt;60221-3400&lt;/td&gt;&lt;td&gt;3000mm span, 4200mm rise reinforced concrete box culvert, single barrel&lt;/td&gt;&lt;td&gt;m&lt;/td&gt;&lt;td&gt;10 FEET SPAN, 14 FEET RISE REINFORCED CONCRETE BOX CULVERT, SINGLE BARREL&lt;/td&gt;&lt;td&gt;LNFT&lt;/td&gt;&lt;td&gt;0&lt;/td&gt;&lt;td&gt;3&lt;/td&gt;&lt;td&gt;N&lt;/td&gt;&lt;td&gt; &lt;/td&gt;&lt;td&gt;&lt;/td&gt;&lt;/tr&gt;</v>
      </c>
    </row>
    <row r="1732" spans="1:1" x14ac:dyDescent="0.2">
      <c r="A1732" s="94" t="str">
        <v xml:space="preserve">  &lt;tr&gt;&lt;td&gt;60221-3450&lt;/td&gt;&lt;td&gt;3000mm span, 4800mm rise reinforced concrete box culvert, single barrel&lt;/td&gt;&lt;td&gt;m&lt;/td&gt;&lt;td&gt;10 FEET SPAN, 16 FEET RISE REINFORCED CONCRETE BOX CULVERT, SINGLE BARREL&lt;/td&gt;&lt;td&gt;LNFT&lt;/td&gt;&lt;td&gt;0&lt;/td&gt;&lt;td&gt;3&lt;/td&gt;&lt;td&gt;N&lt;/td&gt;&lt;td&gt; &lt;/td&gt;&lt;td&gt;&lt;/td&gt;&lt;/tr&gt;</v>
      </c>
    </row>
    <row r="1733" spans="1:1" x14ac:dyDescent="0.2">
      <c r="A1733" s="94" t="str">
        <v xml:space="preserve">  &lt;tr&gt;&lt;td&gt;60221-3500&lt;/td&gt;&lt;td&gt;3300mm span, 1500mm rise reinforced concrete box culvert, single barrel&lt;/td&gt;&lt;td&gt;m&lt;/td&gt;&lt;td&gt;11 FEET SPAN, 5 FEET RISE REINFORCED CONCRETE BOX CULVERT, SINGLE BARREL&lt;/td&gt;&lt;td&gt;LNFT&lt;/td&gt;&lt;td&gt;0&lt;/td&gt;&lt;td&gt;3&lt;/td&gt;&lt;td&gt;N&lt;/td&gt;&lt;td&gt; &lt;/td&gt;&lt;td&gt;&lt;/td&gt;&lt;/tr&gt;</v>
      </c>
    </row>
    <row r="1734" spans="1:1" x14ac:dyDescent="0.2">
      <c r="A1734" s="94" t="str">
        <v xml:space="preserve">  &lt;tr&gt;&lt;td&gt;60221-3550&lt;/td&gt;&lt;td&gt;3300mm span, 1800mm rise reinforced concrete box culvert, single barrel&lt;/td&gt;&lt;td&gt;m&lt;/td&gt;&lt;td&gt;11 FEET SPAN, 6 FEET RISE REINFORCED CONCRETE BOX CULVERT, SINGLE BARREL&lt;/td&gt;&lt;td&gt;LNFT&lt;/td&gt;&lt;td&gt;0&lt;/td&gt;&lt;td&gt;3&lt;/td&gt;&lt;td&gt;N&lt;/td&gt;&lt;td&gt; &lt;/td&gt;&lt;td&gt;&lt;/td&gt;&lt;/tr&gt;</v>
      </c>
    </row>
    <row r="1735" spans="1:1" x14ac:dyDescent="0.2">
      <c r="A1735" s="94" t="str">
        <v xml:space="preserve">  &lt;tr&gt;&lt;td&gt;60221-3600&lt;/td&gt;&lt;td&gt;3300mm span, 2100mm rise reinforced concrete box culvert, single barrel&lt;/td&gt;&lt;td&gt;m&lt;/td&gt;&lt;td&gt;11 FEET SPAN, 7 FEET RISE REINFORCED CONCRETE BOX CULVERT, SINGLE BARREL&lt;/td&gt;&lt;td&gt;LNFT&lt;/td&gt;&lt;td&gt;0&lt;/td&gt;&lt;td&gt;3&lt;/td&gt;&lt;td&gt;N&lt;/td&gt;&lt;td&gt; &lt;/td&gt;&lt;td&gt;&lt;/td&gt;&lt;/tr&gt;</v>
      </c>
    </row>
    <row r="1736" spans="1:1" x14ac:dyDescent="0.2">
      <c r="A1736" s="94" t="str">
        <v xml:space="preserve">  &lt;tr&gt;&lt;td&gt;60221-3650&lt;/td&gt;&lt;td&gt;3300mm span, 2400mm rise reinforced concrete box culvert, single barrel&lt;/td&gt;&lt;td&gt;m&lt;/td&gt;&lt;td&gt;11 FEET SPAN, 8 FEET RISE REINFORCED CONCRETE BOX CULVERT, SINGLE BARREL&lt;/td&gt;&lt;td&gt;LNFT&lt;/td&gt;&lt;td&gt;0&lt;/td&gt;&lt;td&gt;3&lt;/td&gt;&lt;td&gt;N&lt;/td&gt;&lt;td&gt; &lt;/td&gt;&lt;td&gt;&lt;/td&gt;&lt;/tr&gt;</v>
      </c>
    </row>
    <row r="1737" spans="1:1" x14ac:dyDescent="0.2">
      <c r="A1737" s="94" t="str">
        <v xml:space="preserve">  &lt;tr&gt;&lt;td&gt;60221-3700&lt;/td&gt;&lt;td&gt;3300mm span, 2700mm rise reinforced concrete box culvert, single barrel&lt;/td&gt;&lt;td&gt;m&lt;/td&gt;&lt;td&gt;11 FEET SPAN, 9 FEET RISE REINFORCED CONCRETE BOX CULVERT, SINGLE BARREL&lt;/td&gt;&lt;td&gt;LNFT&lt;/td&gt;&lt;td&gt;0&lt;/td&gt;&lt;td&gt;3&lt;/td&gt;&lt;td&gt;N&lt;/td&gt;&lt;td&gt; &lt;/td&gt;&lt;td&gt;&lt;/td&gt;&lt;/tr&gt;</v>
      </c>
    </row>
    <row r="1738" spans="1:1" x14ac:dyDescent="0.2">
      <c r="A1738" s="94" t="str">
        <v xml:space="preserve">  &lt;tr&gt;&lt;td&gt;60221-3750&lt;/td&gt;&lt;td&gt;3300mm span, 3000mm rise reinforced concrete box culvert, single barrel&lt;/td&gt;&lt;td&gt;m&lt;/td&gt;&lt;td&gt;11 FEET SPAN, 10 FEET RISE REINFORCED CONCRETE BOX CULVERT, SINGLE BARREL&lt;/td&gt;&lt;td&gt;LNFT&lt;/td&gt;&lt;td&gt;0&lt;/td&gt;&lt;td&gt;3&lt;/td&gt;&lt;td&gt;N&lt;/td&gt;&lt;td&gt; &lt;/td&gt;&lt;td&gt;&lt;/td&gt;&lt;/tr&gt;</v>
      </c>
    </row>
    <row r="1739" spans="1:1" x14ac:dyDescent="0.2">
      <c r="A1739" s="94" t="str">
        <v xml:space="preserve">  &lt;tr&gt;&lt;td&gt;60221-3800&lt;/td&gt;&lt;td&gt;3300mm span, 3300mm rise reinforced concrete box culvert, single barrel&lt;/td&gt;&lt;td&gt;m&lt;/td&gt;&lt;td&gt;11 FEET SPAN, 11 FEET RISE REINFORCED CONCRETE BOX CULVERT, SINGLE BARREL&lt;/td&gt;&lt;td&gt;LNFT&lt;/td&gt;&lt;td&gt;0&lt;/td&gt;&lt;td&gt;3&lt;/td&gt;&lt;td&gt;N&lt;/td&gt;&lt;td&gt; &lt;/td&gt;&lt;td&gt;&lt;/td&gt;&lt;/tr&gt;</v>
      </c>
    </row>
    <row r="1740" spans="1:1" x14ac:dyDescent="0.2">
      <c r="A1740" s="94" t="str">
        <v xml:space="preserve">  &lt;tr&gt;&lt;td&gt;60221-3850&lt;/td&gt;&lt;td&gt;3300mm span, 3600mm rise reinforced concrete box culvert, single barrel&lt;/td&gt;&lt;td&gt;m&lt;/td&gt;&lt;td&gt;11 FEET SPAN, 12 FEET RISE REINFORCED CONCRETE BOX CULVERT, SINGLE BARREL&lt;/td&gt;&lt;td&gt;LNFT&lt;/td&gt;&lt;td&gt;0&lt;/td&gt;&lt;td&gt;3&lt;/td&gt;&lt;td&gt;N&lt;/td&gt;&lt;td&gt; &lt;/td&gt;&lt;td&gt;&lt;/td&gt;&lt;/tr&gt;</v>
      </c>
    </row>
    <row r="1741" spans="1:1" x14ac:dyDescent="0.2">
      <c r="A1741" s="94" t="str">
        <v xml:space="preserve">  &lt;tr&gt;&lt;td&gt;60221-3900&lt;/td&gt;&lt;td&gt;3300mm span, 4200mm rise reinforced concrete box culvert, single barrel&lt;/td&gt;&lt;td&gt;m&lt;/td&gt;&lt;td&gt;11 FEET SPAN, 14 FEET RISE REINFORCED CONCRETE BOX CULVERT, SINGLE BARREL&lt;/td&gt;&lt;td&gt;LNFT&lt;/td&gt;&lt;td&gt;0&lt;/td&gt;&lt;td&gt;3&lt;/td&gt;&lt;td&gt;N&lt;/td&gt;&lt;td&gt; &lt;/td&gt;&lt;td&gt;&lt;/td&gt;&lt;/tr&gt;</v>
      </c>
    </row>
    <row r="1742" spans="1:1" x14ac:dyDescent="0.2">
      <c r="A1742" s="94" t="str">
        <v xml:space="preserve">  &lt;tr&gt;&lt;td&gt;60221-3950&lt;/td&gt;&lt;td&gt;3300mm span, 4800mm rise reinforced concrete box culvert, single barrel&lt;/td&gt;&lt;td&gt;m&lt;/td&gt;&lt;td&gt;11 FEET SPAN, 16 FEET RISE REINFORCED CONCRETE BOX CULVERT, SINGLE BARREL&lt;/td&gt;&lt;td&gt;LNFT&lt;/td&gt;&lt;td&gt;0&lt;/td&gt;&lt;td&gt;3&lt;/td&gt;&lt;td&gt;N&lt;/td&gt;&lt;td&gt; &lt;/td&gt;&lt;td&gt;&lt;/td&gt;&lt;/tr&gt;</v>
      </c>
    </row>
    <row r="1743" spans="1:1" x14ac:dyDescent="0.2">
      <c r="A1743" s="94" t="str">
        <v xml:space="preserve">  &lt;tr&gt;&lt;td&gt;60221-3990&lt;/td&gt;&lt;td&gt;3600mm span, 1200mm rise reinforced concrete box culvert, single barrel&lt;/td&gt;&lt;td&gt;m&lt;/td&gt;&lt;td&gt;12 FEET SPAN, 4 FEET RISE REINFORCED CONCRETE BOX CULVERT, SINGLE BARREL&lt;/td&gt;&lt;td&gt;LNFT&lt;/td&gt;&lt;td&gt;0&lt;/td&gt;&lt;td&gt;3&lt;/td&gt;&lt;td&gt;N&lt;/td&gt;&lt;td&gt; &lt;/td&gt;&lt;td&gt;&lt;/td&gt;&lt;/tr&gt;</v>
      </c>
    </row>
    <row r="1744" spans="1:1" x14ac:dyDescent="0.2">
      <c r="A1744" s="94" t="str">
        <v xml:space="preserve">  &lt;tr&gt;&lt;td&gt;60221-3996&lt;/td&gt;&lt;td&gt;3600mm span, 1800mm rise reinforced concrete box culvert, single barrel&lt;/td&gt;&lt;td&gt;m&lt;/td&gt;&lt;td&gt;12 FEET SPAN, 6 FEET RISE REINFORCED CONCRETE BOX CULVERT, SINGLE BARREL&lt;/td&gt;&lt;td&gt;LNFT&lt;/td&gt;&lt;td&gt;0&lt;/td&gt;&lt;td&gt;3&lt;/td&gt;&lt;td&gt;N&lt;/td&gt;&lt;td&gt; &lt;/td&gt;&lt;td&gt;&lt;/td&gt;&lt;/tr&gt;</v>
      </c>
    </row>
    <row r="1745" spans="1:1" x14ac:dyDescent="0.2">
      <c r="A1745" s="94" t="str">
        <v xml:space="preserve">  &lt;tr&gt;&lt;td&gt;60221-4000&lt;/td&gt;&lt;td&gt;3600mm span, 2100mm rise reinforced concrete box culvert, single barrel&lt;/td&gt;&lt;td&gt;m&lt;/td&gt;&lt;td&gt;12 FEET SPAN, 7 FEET RISE REINFORCED CONCRETE BOX CULVERT, SINGLE BARREL&lt;/td&gt;&lt;td&gt;LNFT&lt;/td&gt;&lt;td&gt;0&lt;/td&gt;&lt;td&gt;3&lt;/td&gt;&lt;td&gt;N&lt;/td&gt;&lt;td&gt; &lt;/td&gt;&lt;td&gt;&lt;/td&gt;&lt;/tr&gt;</v>
      </c>
    </row>
    <row r="1746" spans="1:1" x14ac:dyDescent="0.2">
      <c r="A1746" s="94" t="str">
        <v xml:space="preserve">  &lt;tr&gt;&lt;td&gt;60221-4050&lt;/td&gt;&lt;td&gt;3600mm span, 2400mm rise reinforced concrete box culvert, single barrel&lt;/td&gt;&lt;td&gt;m&lt;/td&gt;&lt;td&gt;12 FEET SPAN, 8 FEET RISE REINFORCED CONCRETE BOX CULVERT, SINGLE BARREL&lt;/td&gt;&lt;td&gt;LNFT&lt;/td&gt;&lt;td&gt;0&lt;/td&gt;&lt;td&gt;3&lt;/td&gt;&lt;td&gt;N&lt;/td&gt;&lt;td&gt; &lt;/td&gt;&lt;td&gt;&lt;/td&gt;&lt;/tr&gt;</v>
      </c>
    </row>
    <row r="1747" spans="1:1" x14ac:dyDescent="0.2">
      <c r="A1747" s="94" t="str">
        <v xml:space="preserve">  &lt;tr&gt;&lt;td&gt;60221-4100&lt;/td&gt;&lt;td&gt;3600mm span, 2700mm rise reinforced concrete box culvert, single barrel&lt;/td&gt;&lt;td&gt;m&lt;/td&gt;&lt;td&gt;12 FEET SPAN, 9 FEET RISE REINFORCED CONCRETE BOX CULVERT, SINGLE BARREL&lt;/td&gt;&lt;td&gt;LNFT&lt;/td&gt;&lt;td&gt;0&lt;/td&gt;&lt;td&gt;3&lt;/td&gt;&lt;td&gt;N&lt;/td&gt;&lt;td&gt; &lt;/td&gt;&lt;td&gt;&lt;/td&gt;&lt;/tr&gt;</v>
      </c>
    </row>
    <row r="1748" spans="1:1" x14ac:dyDescent="0.2">
      <c r="A1748" s="94" t="str">
        <v xml:space="preserve">  &lt;tr&gt;&lt;td&gt;60221-4150&lt;/td&gt;&lt;td&gt;3600mm span, 3000mm rise reinforced concrete box culvert, single barrel&lt;/td&gt;&lt;td&gt;m&lt;/td&gt;&lt;td&gt;12 FEET SPAN, 10 FEET RISE REINFORCED CONCRETE BOX CULVERT, SINGLE BARREL&lt;/td&gt;&lt;td&gt;LNFT&lt;/td&gt;&lt;td&gt;0&lt;/td&gt;&lt;td&gt;3&lt;/td&gt;&lt;td&gt;N&lt;/td&gt;&lt;td&gt; &lt;/td&gt;&lt;td&gt;&lt;/td&gt;&lt;/tr&gt;</v>
      </c>
    </row>
    <row r="1749" spans="1:1" x14ac:dyDescent="0.2">
      <c r="A1749" s="94" t="str">
        <v xml:space="preserve">  &lt;tr&gt;&lt;td&gt;60221-4200&lt;/td&gt;&lt;td&gt;3600mm span, 3300mm rise reinforced concrete box culvert, single barrel&lt;/td&gt;&lt;td&gt;m&lt;/td&gt;&lt;td&gt;12 FEET SPAN, 11 FEET RISE REINFORCED CONCRETE BOX CULVERT, SINGLE BARREL&lt;/td&gt;&lt;td&gt;LNFT&lt;/td&gt;&lt;td&gt;0&lt;/td&gt;&lt;td&gt;3&lt;/td&gt;&lt;td&gt;N&lt;/td&gt;&lt;td&gt; &lt;/td&gt;&lt;td&gt;&lt;/td&gt;&lt;/tr&gt;</v>
      </c>
    </row>
    <row r="1750" spans="1:1" x14ac:dyDescent="0.2">
      <c r="A1750" s="94" t="str">
        <v xml:space="preserve">  &lt;tr&gt;&lt;td&gt;60221-4250&lt;/td&gt;&lt;td&gt;3600mm span, 3600mm rise reinforced concrete box culvert, single barrel&lt;/td&gt;&lt;td&gt;m&lt;/td&gt;&lt;td&gt;12 FEET SPAN, 12 FEET RISE REINFORCED CONCRETE BOX CULVERT, SINGLE BARREL&lt;/td&gt;&lt;td&gt;LNFT&lt;/td&gt;&lt;td&gt;0&lt;/td&gt;&lt;td&gt;3&lt;/td&gt;&lt;td&gt;N&lt;/td&gt;&lt;td&gt; &lt;/td&gt;&lt;td&gt;&lt;/td&gt;&lt;/tr&gt;</v>
      </c>
    </row>
    <row r="1751" spans="1:1" x14ac:dyDescent="0.2">
      <c r="A1751" s="94" t="str">
        <v xml:space="preserve">  &lt;tr&gt;&lt;td&gt;60221-4300&lt;/td&gt;&lt;td&gt;3600mm span, 4200mm rise reinforced concrete box culvert, single barrel&lt;/td&gt;&lt;td&gt;m&lt;/td&gt;&lt;td&gt;12 FEET SPAN, 14 FEET RISE REINFORCED CONCRETE BOX CULVERT, SINGLE BARREL&lt;/td&gt;&lt;td&gt;LNFT&lt;/td&gt;&lt;td&gt;0&lt;/td&gt;&lt;td&gt;3&lt;/td&gt;&lt;td&gt;N&lt;/td&gt;&lt;td&gt; &lt;/td&gt;&lt;td&gt;&lt;/td&gt;&lt;/tr&gt;</v>
      </c>
    </row>
    <row r="1752" spans="1:1" x14ac:dyDescent="0.2">
      <c r="A1752" s="94" t="str">
        <v xml:space="preserve">  &lt;tr&gt;&lt;td&gt;60221-4350&lt;/td&gt;&lt;td&gt;4200mm span, 1800mm rise reinforced concrete box culvert, single barrel&lt;/td&gt;&lt;td&gt;m&lt;/td&gt;&lt;td&gt;14 FEET SPAN, 6 FEET RISE REINFORCED CONCRETE BOX CULVERT, SINGLE BARREL&lt;/td&gt;&lt;td&gt;LNFT&lt;/td&gt;&lt;td&gt;0&lt;/td&gt;&lt;td&gt;3&lt;/td&gt;&lt;td&gt;N&lt;/td&gt;&lt;td&gt; &lt;/td&gt;&lt;td&gt;&lt;/td&gt;&lt;/tr&gt;</v>
      </c>
    </row>
    <row r="1753" spans="1:1" x14ac:dyDescent="0.2">
      <c r="A1753" s="94" t="str">
        <v xml:space="preserve">  &lt;tr&gt;&lt;td&gt;60221-4400&lt;/td&gt;&lt;td&gt;4200mm span, 2100mm rise reinforced concrete box culvert, single barrel&lt;/td&gt;&lt;td&gt;m&lt;/td&gt;&lt;td&gt;14 FEET SPAN, 7 FEET RISE REINFORCED CONCRETE BOX CULVERT, SINGLE BARREL&lt;/td&gt;&lt;td&gt;LNFT&lt;/td&gt;&lt;td&gt;0&lt;/td&gt;&lt;td&gt;3&lt;/td&gt;&lt;td&gt;N&lt;/td&gt;&lt;td&gt; &lt;/td&gt;&lt;td&gt;&lt;/td&gt;&lt;/tr&gt;</v>
      </c>
    </row>
    <row r="1754" spans="1:1" x14ac:dyDescent="0.2">
      <c r="A1754" s="94" t="str">
        <v xml:space="preserve">  &lt;tr&gt;&lt;td&gt;60221-4450&lt;/td&gt;&lt;td&gt;4200mm span, 2400mm rise reinforced concrete box culvert, single barrel&lt;/td&gt;&lt;td&gt;m&lt;/td&gt;&lt;td&gt;14 FEET SPAN, 8 FEET RISE REINFORCED CONCRETE BOX CULVERT, SINGLE BARREL&lt;/td&gt;&lt;td&gt;LNFT&lt;/td&gt;&lt;td&gt;0&lt;/td&gt;&lt;td&gt;3&lt;/td&gt;&lt;td&gt;N&lt;/td&gt;&lt;td&gt; &lt;/td&gt;&lt;td&gt;&lt;/td&gt;&lt;/tr&gt;</v>
      </c>
    </row>
    <row r="1755" spans="1:1" x14ac:dyDescent="0.2">
      <c r="A1755" s="94" t="str">
        <v xml:space="preserve">  &lt;tr&gt;&lt;td&gt;60221-4500&lt;/td&gt;&lt;td&gt;4200mm span, 2700mm rise reinforced concrete box culvert, single barrel&lt;/td&gt;&lt;td&gt;m&lt;/td&gt;&lt;td&gt;14 FEET SPAN, 9 FEET RISE REINFORCED CONCRETE BOX CULVERT, SINGLE BARREL&lt;/td&gt;&lt;td&gt;LNFT&lt;/td&gt;&lt;td&gt;0&lt;/td&gt;&lt;td&gt;3&lt;/td&gt;&lt;td&gt;N&lt;/td&gt;&lt;td&gt; &lt;/td&gt;&lt;td&gt;&lt;/td&gt;&lt;/tr&gt;</v>
      </c>
    </row>
    <row r="1756" spans="1:1" x14ac:dyDescent="0.2">
      <c r="A1756" s="94" t="str">
        <v xml:space="preserve">  &lt;tr&gt;&lt;td&gt;60221-4550&lt;/td&gt;&lt;td&gt;4200mm span, 3000mm rise reinforced concrete box culvert, single barrel&lt;/td&gt;&lt;td&gt;m&lt;/td&gt;&lt;td&gt;14 FEET SPAN, 10 FEET RISE REINFORCED CONCRETE BOX CULVERT, SINGLE BARREL&lt;/td&gt;&lt;td&gt;LNFT&lt;/td&gt;&lt;td&gt;0&lt;/td&gt;&lt;td&gt;3&lt;/td&gt;&lt;td&gt;N&lt;/td&gt;&lt;td&gt; &lt;/td&gt;&lt;td&gt;&lt;/td&gt;&lt;/tr&gt;</v>
      </c>
    </row>
    <row r="1757" spans="1:1" x14ac:dyDescent="0.2">
      <c r="A1757" s="94" t="str">
        <v xml:space="preserve">  &lt;tr&gt;&lt;td&gt;60221-4600&lt;/td&gt;&lt;td&gt;4200mm span, 3300mm rise reinforced concrete box culvert, single barrel&lt;/td&gt;&lt;td&gt;m&lt;/td&gt;&lt;td&gt;14 FEET SPAN, 11 FEET RISE REINFORCED CONCRETE BOX CULVERT, SINGLE BARREL&lt;/td&gt;&lt;td&gt;LNFT&lt;/td&gt;&lt;td&gt;0&lt;/td&gt;&lt;td&gt;3&lt;/td&gt;&lt;td&gt;N&lt;/td&gt;&lt;td&gt; &lt;/td&gt;&lt;td&gt;&lt;/td&gt;&lt;/tr&gt;</v>
      </c>
    </row>
    <row r="1758" spans="1:1" x14ac:dyDescent="0.2">
      <c r="A1758" s="94" t="str">
        <v xml:space="preserve">  &lt;tr&gt;&lt;td&gt;60221-4650&lt;/td&gt;&lt;td&gt;4200mm span, 3600mm rise reinforced concrete box culvert, single barrel&lt;/td&gt;&lt;td&gt;m&lt;/td&gt;&lt;td&gt;14 FEET SPAN, 12 FEET RISE REINFORCED CONCRETE BOX CULVERT, SINGLE BARREL&lt;/td&gt;&lt;td&gt;LNFT&lt;/td&gt;&lt;td&gt;0&lt;/td&gt;&lt;td&gt;3&lt;/td&gt;&lt;td&gt;N&lt;/td&gt;&lt;td&gt; &lt;/td&gt;&lt;td&gt;&lt;/td&gt;&lt;/tr&gt;</v>
      </c>
    </row>
    <row r="1759" spans="1:1" x14ac:dyDescent="0.2">
      <c r="A1759" s="94" t="str">
        <v xml:space="preserve">  &lt;tr&gt;&lt;td&gt;60221-4700&lt;/td&gt;&lt;td&gt;4200mm span, 4200mm rise reinforced concrete box culvert, single barrel&lt;/td&gt;&lt;td&gt;m&lt;/td&gt;&lt;td&gt;14 FEET SPAN, 14 FEET RISE REINFORCED CONCRETE BOX CULVERT, SINGLE BARREL&lt;/td&gt;&lt;td&gt;LNFT&lt;/td&gt;&lt;td&gt;0&lt;/td&gt;&lt;td&gt;3&lt;/td&gt;&lt;td&gt;N&lt;/td&gt;&lt;td&gt; &lt;/td&gt;&lt;td&gt;&lt;/td&gt;&lt;/tr&gt;</v>
      </c>
    </row>
    <row r="1760" spans="1:1" x14ac:dyDescent="0.2">
      <c r="A1760" s="94" t="str">
        <v xml:space="preserve">  &lt;tr&gt;&lt;td&gt;60221-4750&lt;/td&gt;&lt;td&gt;4200mm span, 4800mm rise reinforced concrete box culvert, single barrel&lt;/td&gt;&lt;td&gt;m&lt;/td&gt;&lt;td&gt;14 FEET SPAN, 16 FEET RISE REINFORCED CONCRETE BOX CULVERT, SINGLE BARREL&lt;/td&gt;&lt;td&gt;LNFT&lt;/td&gt;&lt;td&gt;0&lt;/td&gt;&lt;td&gt;3&lt;/td&gt;&lt;td&gt;N&lt;/td&gt;&lt;td&gt; &lt;/td&gt;&lt;td&gt;&lt;/td&gt;&lt;/tr&gt;</v>
      </c>
    </row>
    <row r="1761" spans="1:1" x14ac:dyDescent="0.2">
      <c r="A1761" s="94" t="str">
        <v xml:space="preserve">  &lt;tr&gt;&lt;td&gt;60221-4770&lt;/td&gt;&lt;td&gt;4800mm span, 3000mm rise reinforced concrete box culvert, single barrel&lt;/td&gt;&lt;td&gt;m&lt;/td&gt;&lt;td&gt;16 FEET SPAN, 10 FEET RISE REINFORCED CONCRETE BOX CULVERT, SINGLE BARREL&lt;/td&gt;&lt;td&gt;LNFT&lt;/td&gt;&lt;td&gt;0&lt;/td&gt;&lt;td&gt;3&lt;/td&gt;&lt;td&gt;N&lt;/td&gt;&lt;td&gt; &lt;/td&gt;&lt;td&gt;&lt;/td&gt;&lt;/tr&gt;</v>
      </c>
    </row>
    <row r="1762" spans="1:1" x14ac:dyDescent="0.2">
      <c r="A1762" s="94" t="str">
        <v xml:space="preserve">  &lt;tr&gt;&lt;td&gt;60221-4800&lt;/td&gt;&lt;td&gt;7200mm span, 2400mm rise reinforced concrete box culvert, single barrel&lt;/td&gt;&lt;td&gt;m&lt;/td&gt;&lt;td&gt;24 FEET SPAN, 8 FEET RISE REINFORCED CONCRETE BOX CULVERT, SINGLE BARREL&lt;/td&gt;&lt;td&gt;LNFT&lt;/td&gt;&lt;td&gt;0&lt;/td&gt;&lt;td&gt;3&lt;/td&gt;&lt;td&gt;N&lt;/td&gt;&lt;td&gt; &lt;/td&gt;&lt;td&gt;&lt;/td&gt;&lt;/tr&gt;</v>
      </c>
    </row>
    <row r="1763" spans="1:1" x14ac:dyDescent="0.2">
      <c r="A1763" s="94" t="str">
        <v xml:space="preserve">  &lt;tr&gt;&lt;td&gt;60222-0100&lt;/td&gt;&lt;td&gt;900mm span, 900mm rise reinforced concrete box culvert, double barrel&lt;/td&gt;&lt;td&gt;m&lt;/td&gt;&lt;td&gt;3 FEET SPAN, 3 FEET RISE REINFORCED CONCRETE BOX CULVERT, DOUBLE BARREL&lt;/td&gt;&lt;td&gt;LNFT&lt;/td&gt;&lt;td&gt;0&lt;/td&gt;&lt;td&gt;3&lt;/td&gt;&lt;td&gt;N&lt;/td&gt;&lt;td&gt; &lt;/td&gt;&lt;td&gt;&lt;/td&gt;&lt;/tr&gt;</v>
      </c>
    </row>
    <row r="1764" spans="1:1" x14ac:dyDescent="0.2">
      <c r="A1764" s="94" t="str">
        <v xml:space="preserve">  &lt;tr&gt;&lt;td&gt;60222-0150&lt;/td&gt;&lt;td&gt;900mm span, 1200mm rise reinforced concrete box culvert, double barrel&lt;/td&gt;&lt;td&gt;m&lt;/td&gt;&lt;td&gt;3 FEET SPAN, 4 FEET RISE REINFORCED CONCRETE BOX CULVERT, DOUBLE BARREL&lt;/td&gt;&lt;td&gt;LNFT&lt;/td&gt;&lt;td&gt;0&lt;/td&gt;&lt;td&gt;3&lt;/td&gt;&lt;td&gt;N&lt;/td&gt;&lt;td&gt; &lt;/td&gt;&lt;td&gt;&lt;/td&gt;&lt;/tr&gt;</v>
      </c>
    </row>
    <row r="1765" spans="1:1" x14ac:dyDescent="0.2">
      <c r="A1765" s="94" t="str">
        <v xml:space="preserve">  &lt;tr&gt;&lt;td&gt;60222-0200&lt;/td&gt;&lt;td&gt;900mm span, 1500mm rise reinforced concrete box culvert, double barrel&lt;/td&gt;&lt;td&gt;m&lt;/td&gt;&lt;td&gt;3 FEET SPAN, 5 FEET RISE REINFORCED CONCRETE BOX CULVERT, DOUBLE BARREL&lt;/td&gt;&lt;td&gt;LNFT&lt;/td&gt;&lt;td&gt;0&lt;/td&gt;&lt;td&gt;3&lt;/td&gt;&lt;td&gt;N&lt;/td&gt;&lt;td&gt; &lt;/td&gt;&lt;td&gt;&lt;/td&gt;&lt;/tr&gt;</v>
      </c>
    </row>
    <row r="1766" spans="1:1" x14ac:dyDescent="0.2">
      <c r="A1766" s="94" t="str">
        <v xml:space="preserve">  &lt;tr&gt;&lt;td&gt;60222-0250&lt;/td&gt;&lt;td&gt;900mm span, 1800mm rise reinforced concrete box culvert, double barrel&lt;/td&gt;&lt;td&gt;m&lt;/td&gt;&lt;td&gt;3 FEET SPAN, 6 FEET RISE REINFORCED CONCRETE BOX CULVERT, DOUBLE BARREL&lt;/td&gt;&lt;td&gt;LNFT&lt;/td&gt;&lt;td&gt;0&lt;/td&gt;&lt;td&gt;3&lt;/td&gt;&lt;td&gt;N&lt;/td&gt;&lt;td&gt; &lt;/td&gt;&lt;td&gt;&lt;/td&gt;&lt;/tr&gt;</v>
      </c>
    </row>
    <row r="1767" spans="1:1" x14ac:dyDescent="0.2">
      <c r="A1767" s="94" t="str">
        <v xml:space="preserve">  &lt;tr&gt;&lt;td&gt;60222-0300&lt;/td&gt;&lt;td&gt;1200mm span, 900mm rise reinforced concrete box culvert, double barrel&lt;/td&gt;&lt;td&gt;m&lt;/td&gt;&lt;td&gt;4 FEET SPAN, 3 FEET RISE REINFORCED CONCRETE BOX CULVERT, DOUBLE BARREL&lt;/td&gt;&lt;td&gt;LNFT&lt;/td&gt;&lt;td&gt;0&lt;/td&gt;&lt;td&gt;3&lt;/td&gt;&lt;td&gt;N&lt;/td&gt;&lt;td&gt; &lt;/td&gt;&lt;td&gt;&lt;/td&gt;&lt;/tr&gt;</v>
      </c>
    </row>
    <row r="1768" spans="1:1" x14ac:dyDescent="0.2">
      <c r="A1768" s="94" t="str">
        <v xml:space="preserve">  &lt;tr&gt;&lt;td&gt;60222-0350&lt;/td&gt;&lt;td&gt;1200mm span, 1200mm rise reinforced concrete box culvert, double barrel&lt;/td&gt;&lt;td&gt;m&lt;/td&gt;&lt;td&gt;4 FEET SPAN, 4 FEET RISE REINFORCED CONCRETE BOX CULVERT, DOUBLE BARREL&lt;/td&gt;&lt;td&gt;LNFT&lt;/td&gt;&lt;td&gt;0&lt;/td&gt;&lt;td&gt;3&lt;/td&gt;&lt;td&gt;N&lt;/td&gt;&lt;td&gt; &lt;/td&gt;&lt;td&gt;&lt;/td&gt;&lt;/tr&gt;</v>
      </c>
    </row>
    <row r="1769" spans="1:1" x14ac:dyDescent="0.2">
      <c r="A1769" s="94" t="str">
        <v xml:space="preserve">  &lt;tr&gt;&lt;td&gt;60222-0400&lt;/td&gt;&lt;td&gt;1200mm span, 1500mm rise reinforced concrete box culvert, double barrel&lt;/td&gt;&lt;td&gt;m&lt;/td&gt;&lt;td&gt;4 FEET SPAN, 5 FEET RISE REINFORCED CONCRETE BOX CULVERT, DOUBLE BARREL&lt;/td&gt;&lt;td&gt;LNFT&lt;/td&gt;&lt;td&gt;0&lt;/td&gt;&lt;td&gt;3&lt;/td&gt;&lt;td&gt;N&lt;/td&gt;&lt;td&gt; &lt;/td&gt;&lt;td&gt;&lt;/td&gt;&lt;/tr&gt;</v>
      </c>
    </row>
    <row r="1770" spans="1:1" x14ac:dyDescent="0.2">
      <c r="A1770" s="94" t="str">
        <v xml:space="preserve">  &lt;tr&gt;&lt;td&gt;60222-0450&lt;/td&gt;&lt;td&gt;1200mm span, 1800mm rise reinforced concrete box culvert, double barrel&lt;/td&gt;&lt;td&gt;m&lt;/td&gt;&lt;td&gt;4 FEET SPAN, 6 FEET RISE REINFORCED CONCRETE BOX CULVERT, DOUBLE BARREL&lt;/td&gt;&lt;td&gt;LNFT&lt;/td&gt;&lt;td&gt;0&lt;/td&gt;&lt;td&gt;3&lt;/td&gt;&lt;td&gt;N&lt;/td&gt;&lt;td&gt; &lt;/td&gt;&lt;td&gt;&lt;/td&gt;&lt;/tr&gt;</v>
      </c>
    </row>
    <row r="1771" spans="1:1" x14ac:dyDescent="0.2">
      <c r="A1771" s="94" t="str">
        <v xml:space="preserve">  &lt;tr&gt;&lt;td&gt;60222-0500&lt;/td&gt;&lt;td&gt;1200mm span, 2100mm rise reinforced concrete box culvert, double barrel&lt;/td&gt;&lt;td&gt;m&lt;/td&gt;&lt;td&gt;4 FEET SPAN, 7 FEET RISE REINFORCED CONCRETE BOX CULVERT, DOUBLE BARREL&lt;/td&gt;&lt;td&gt;LNFT&lt;/td&gt;&lt;td&gt;0&lt;/td&gt;&lt;td&gt;3&lt;/td&gt;&lt;td&gt;N&lt;/td&gt;&lt;td&gt; &lt;/td&gt;&lt;td&gt;&lt;/td&gt;&lt;/tr&gt;</v>
      </c>
    </row>
    <row r="1772" spans="1:1" x14ac:dyDescent="0.2">
      <c r="A1772" s="94" t="str">
        <v xml:space="preserve">  &lt;tr&gt;&lt;td&gt;60222-0550&lt;/td&gt;&lt;td&gt;1500mm span, 900mm rise reinforced concrete box culvert, double barrel&lt;/td&gt;&lt;td&gt;m&lt;/td&gt;&lt;td&gt;5 FEET SPAN, 3 FEET RISE REINFORCED CONCRETE BOX CULVERT, DOUBLE BARREL&lt;/td&gt;&lt;td&gt;LNFT&lt;/td&gt;&lt;td&gt;0&lt;/td&gt;&lt;td&gt;3&lt;/td&gt;&lt;td&gt;N&lt;/td&gt;&lt;td&gt; &lt;/td&gt;&lt;td&gt;&lt;/td&gt;&lt;/tr&gt;</v>
      </c>
    </row>
    <row r="1773" spans="1:1" x14ac:dyDescent="0.2">
      <c r="A1773" s="94" t="str">
        <v xml:space="preserve">  &lt;tr&gt;&lt;td&gt;60222-0600&lt;/td&gt;&lt;td&gt;1500mm span, 1200mm rise reinforced concrete box culvert, double barrel&lt;/td&gt;&lt;td&gt;m&lt;/td&gt;&lt;td&gt;5 FEET SPAN, 4 FEET RISE REINFORCED CONCRETE BOX CULVERT, DOUBLE BARREL&lt;/td&gt;&lt;td&gt;LNFT&lt;/td&gt;&lt;td&gt;0&lt;/td&gt;&lt;td&gt;3&lt;/td&gt;&lt;td&gt;N&lt;/td&gt;&lt;td&gt; &lt;/td&gt;&lt;td&gt;&lt;/td&gt;&lt;/tr&gt;</v>
      </c>
    </row>
    <row r="1774" spans="1:1" x14ac:dyDescent="0.2">
      <c r="A1774" s="94" t="str">
        <v xml:space="preserve">  &lt;tr&gt;&lt;td&gt;60222-0650&lt;/td&gt;&lt;td&gt;1500mm span, 1500mm rise reinforced concrete box culvert, double barrel&lt;/td&gt;&lt;td&gt;m&lt;/td&gt;&lt;td&gt;5 FEET SPAN, 5 FEET RISE REINFORCED CONCRETE BOX CULVERT, DOUBLE BARREL&lt;/td&gt;&lt;td&gt;LNFT&lt;/td&gt;&lt;td&gt;0&lt;/td&gt;&lt;td&gt;3&lt;/td&gt;&lt;td&gt;N&lt;/td&gt;&lt;td&gt; &lt;/td&gt;&lt;td&gt;&lt;/td&gt;&lt;/tr&gt;</v>
      </c>
    </row>
    <row r="1775" spans="1:1" x14ac:dyDescent="0.2">
      <c r="A1775" s="94" t="str">
        <v xml:space="preserve">  &lt;tr&gt;&lt;td&gt;60222-0700&lt;/td&gt;&lt;td&gt;1500mm span, 1800mm rise reinforced concrete box culvert, double barrel&lt;/td&gt;&lt;td&gt;m&lt;/td&gt;&lt;td&gt;5 FEET SPAN, 6 FEET RISE REINFORCED CONCRETE BOX CULVERT, DOUBLE BARREL&lt;/td&gt;&lt;td&gt;LNFT&lt;/td&gt;&lt;td&gt;0&lt;/td&gt;&lt;td&gt;3&lt;/td&gt;&lt;td&gt;N&lt;/td&gt;&lt;td&gt; &lt;/td&gt;&lt;td&gt;&lt;/td&gt;&lt;/tr&gt;</v>
      </c>
    </row>
    <row r="1776" spans="1:1" x14ac:dyDescent="0.2">
      <c r="A1776" s="94" t="str">
        <v xml:space="preserve">  &lt;tr&gt;&lt;td&gt;60222-0750&lt;/td&gt;&lt;td&gt;1500mm span, 2100mm rise reinforced concrete box culvert, double barrel&lt;/td&gt;&lt;td&gt;m&lt;/td&gt;&lt;td&gt;5 FEET SPAN, 7 FEET RISE REINFORCED CONCRETE BOX CULVERT, DOUBLE BARREL&lt;/td&gt;&lt;td&gt;LNFT&lt;/td&gt;&lt;td&gt;0&lt;/td&gt;&lt;td&gt;3&lt;/td&gt;&lt;td&gt;N&lt;/td&gt;&lt;td&gt; &lt;/td&gt;&lt;td&gt;&lt;/td&gt;&lt;/tr&gt;</v>
      </c>
    </row>
    <row r="1777" spans="1:1" x14ac:dyDescent="0.2">
      <c r="A1777" s="94" t="str">
        <v xml:space="preserve">  &lt;tr&gt;&lt;td&gt;60222-0800&lt;/td&gt;&lt;td&gt;1500mm span, 2400mm rise reinforced concrete box culvert, double barrel&lt;/td&gt;&lt;td&gt;m&lt;/td&gt;&lt;td&gt;5 FEET SPAN, 8 FEET RISE REINFORCED CONCRETE BOX CULVERT, DOUBLE BARREL&lt;/td&gt;&lt;td&gt;LNFT&lt;/td&gt;&lt;td&gt;0&lt;/td&gt;&lt;td&gt;3&lt;/td&gt;&lt;td&gt;N&lt;/td&gt;&lt;td&gt; &lt;/td&gt;&lt;td&gt;&lt;/td&gt;&lt;/tr&gt;</v>
      </c>
    </row>
    <row r="1778" spans="1:1" x14ac:dyDescent="0.2">
      <c r="A1778" s="94" t="str">
        <v xml:space="preserve">  &lt;tr&gt;&lt;td&gt;60222-0850&lt;/td&gt;&lt;td&gt;1500mm span, 2700mm rise reinforced concrete box culvert, double barrel&lt;/td&gt;&lt;td&gt;m&lt;/td&gt;&lt;td&gt;5 FEET SPAN, 9 FEET RISE REINFORCED CONCRETE BOX CULVERT, DOUBLE BARREL&lt;/td&gt;&lt;td&gt;LNFT&lt;/td&gt;&lt;td&gt;0&lt;/td&gt;&lt;td&gt;3&lt;/td&gt;&lt;td&gt;N&lt;/td&gt;&lt;td&gt; &lt;/td&gt;&lt;td&gt;&lt;/td&gt;&lt;/tr&gt;</v>
      </c>
    </row>
    <row r="1779" spans="1:1" x14ac:dyDescent="0.2">
      <c r="A1779" s="94" t="str">
        <v xml:space="preserve">  &lt;tr&gt;&lt;td&gt;60222-0900&lt;/td&gt;&lt;td&gt;1500mm span, 3000mm rise reinforced concrete box culvert, double barrel&lt;/td&gt;&lt;td&gt;m&lt;/td&gt;&lt;td&gt;5 FEET SPAN, 10 FEET RISE REINFORCED CONCRETE BOX CULVERT, DOUBLE BARREL&lt;/td&gt;&lt;td&gt;LNFT&lt;/td&gt;&lt;td&gt;0&lt;/td&gt;&lt;td&gt;3&lt;/td&gt;&lt;td&gt;N&lt;/td&gt;&lt;td&gt; &lt;/td&gt;&lt;td&gt;&lt;/td&gt;&lt;/tr&gt;</v>
      </c>
    </row>
    <row r="1780" spans="1:1" x14ac:dyDescent="0.2">
      <c r="A1780" s="94" t="str">
        <v xml:space="preserve">  &lt;tr&gt;&lt;td&gt;60222-0950&lt;/td&gt;&lt;td&gt;1500mm span, 3300mm rise reinforced concrete box culvert, double barrel&lt;/td&gt;&lt;td&gt;m&lt;/td&gt;&lt;td&gt;5 FEET SPAN, 11 FEET RISE REINFORCED CONCRETE BOX CULVERT, DOUBLE BARREL&lt;/td&gt;&lt;td&gt;LNFT&lt;/td&gt;&lt;td&gt;0&lt;/td&gt;&lt;td&gt;3&lt;/td&gt;&lt;td&gt;N&lt;/td&gt;&lt;td&gt; &lt;/td&gt;&lt;td&gt;&lt;/td&gt;&lt;/tr&gt;</v>
      </c>
    </row>
    <row r="1781" spans="1:1" x14ac:dyDescent="0.2">
      <c r="A1781" s="94" t="str">
        <v xml:space="preserve">  &lt;tr&gt;&lt;td&gt;60222-1000&lt;/td&gt;&lt;td&gt;1500mm span, 3600mm rise reinforced concrete box culvert, double barrel&lt;/td&gt;&lt;td&gt;m&lt;/td&gt;&lt;td&gt;5 FEET SPAN, 12 FEET RISE REINFORCED CONCRETE BOX CULVERT, DOUBLE BARREL&lt;/td&gt;&lt;td&gt;LNFT&lt;/td&gt;&lt;td&gt;0&lt;/td&gt;&lt;td&gt;3&lt;/td&gt;&lt;td&gt;N&lt;/td&gt;&lt;td&gt; &lt;/td&gt;&lt;td&gt;&lt;/td&gt;&lt;/tr&gt;</v>
      </c>
    </row>
    <row r="1782" spans="1:1" x14ac:dyDescent="0.2">
      <c r="A1782" s="94" t="str">
        <v xml:space="preserve">  &lt;tr&gt;&lt;td&gt;60222-1050&lt;/td&gt;&lt;td&gt;1500mm span, 4200mm rise reinforced concrete box culvert, double barrel&lt;/td&gt;&lt;td&gt;m&lt;/td&gt;&lt;td&gt;5 FEET SPAN, 14 FEET RISE REINFORCED CONCRETE BOX CULVERT, DOUBLE BARREL&lt;/td&gt;&lt;td&gt;LNFT&lt;/td&gt;&lt;td&gt;0&lt;/td&gt;&lt;td&gt;3&lt;/td&gt;&lt;td&gt;N&lt;/td&gt;&lt;td&gt; &lt;/td&gt;&lt;td&gt;&lt;/td&gt;&lt;/tr&gt;</v>
      </c>
    </row>
    <row r="1783" spans="1:1" x14ac:dyDescent="0.2">
      <c r="A1783" s="94" t="str">
        <v xml:space="preserve">  &lt;tr&gt;&lt;td&gt;60222-1100&lt;/td&gt;&lt;td&gt;1500mm span, 4800mm rise reinforced concrete box culvert, double barrel&lt;/td&gt;&lt;td&gt;m&lt;/td&gt;&lt;td&gt;5 FEET SPAN, 16 FEET RISE REINFORCED CONCRETE BOX CULVERT, DOUBLE BARREL&lt;/td&gt;&lt;td&gt;LNFT&lt;/td&gt;&lt;td&gt;0&lt;/td&gt;&lt;td&gt;3&lt;/td&gt;&lt;td&gt;N&lt;/td&gt;&lt;td&gt; &lt;/td&gt;&lt;td&gt;&lt;/td&gt;&lt;/tr&gt;</v>
      </c>
    </row>
    <row r="1784" spans="1:1" x14ac:dyDescent="0.2">
      <c r="A1784" s="94" t="str">
        <v xml:space="preserve">  &lt;tr&gt;&lt;td&gt;60222-1150&lt;/td&gt;&lt;td&gt;1800mm span, 900mm rise reinforced concrete box culvert, double barrel&lt;/td&gt;&lt;td&gt;m&lt;/td&gt;&lt;td&gt;6 FEET SPAN, 3 FEET RISE REINFORCED CONCRETE BOX CULVERT, DOUBLE BARREL&lt;/td&gt;&lt;td&gt;LNFT&lt;/td&gt;&lt;td&gt;0&lt;/td&gt;&lt;td&gt;3&lt;/td&gt;&lt;td&gt;N&lt;/td&gt;&lt;td&gt; &lt;/td&gt;&lt;td&gt;&lt;/td&gt;&lt;/tr&gt;</v>
      </c>
    </row>
    <row r="1785" spans="1:1" x14ac:dyDescent="0.2">
      <c r="A1785" s="94" t="str">
        <v xml:space="preserve">  &lt;tr&gt;&lt;td&gt;60222-1200&lt;/td&gt;&lt;td&gt;1800mm span, 1200mm rise reinforced concrete box culvert, double barrel&lt;/td&gt;&lt;td&gt;m&lt;/td&gt;&lt;td&gt;6 FEET SPAN, 4 FEET RISE REINFORCED CONCRETE BOX CULVERT, DOUBLE BARREL&lt;/td&gt;&lt;td&gt;LNFT&lt;/td&gt;&lt;td&gt;0&lt;/td&gt;&lt;td&gt;3&lt;/td&gt;&lt;td&gt;N&lt;/td&gt;&lt;td&gt; &lt;/td&gt;&lt;td&gt;&lt;/td&gt;&lt;/tr&gt;</v>
      </c>
    </row>
    <row r="1786" spans="1:1" x14ac:dyDescent="0.2">
      <c r="A1786" s="94" t="str">
        <v xml:space="preserve">  &lt;tr&gt;&lt;td&gt;60222-1250&lt;/td&gt;&lt;td&gt;1800mm span, 1500mm rise reinforced concrete box culvert, double barrel&lt;/td&gt;&lt;td&gt;m&lt;/td&gt;&lt;td&gt;6 FEET SPAN, 5 FEET RISE REINFORCED CONCRETE BOX CULVERT, DOUBLE BARREL&lt;/td&gt;&lt;td&gt;LNFT&lt;/td&gt;&lt;td&gt;0&lt;/td&gt;&lt;td&gt;3&lt;/td&gt;&lt;td&gt;N&lt;/td&gt;&lt;td&gt; &lt;/td&gt;&lt;td&gt;&lt;/td&gt;&lt;/tr&gt;</v>
      </c>
    </row>
    <row r="1787" spans="1:1" x14ac:dyDescent="0.2">
      <c r="A1787" s="94" t="str">
        <v xml:space="preserve">  &lt;tr&gt;&lt;td&gt;60222-1300&lt;/td&gt;&lt;td&gt;1800mm span, 1800mm rise reinforced concrete box culvert, double barrel&lt;/td&gt;&lt;td&gt;m&lt;/td&gt;&lt;td&gt;6 FEET SPAN, 6 FEET RISE REINFORCED CONCRETE BOX CULVERT, DOUBLE BARREL&lt;/td&gt;&lt;td&gt;LNFT&lt;/td&gt;&lt;td&gt;0&lt;/td&gt;&lt;td&gt;3&lt;/td&gt;&lt;td&gt;N&lt;/td&gt;&lt;td&gt; &lt;/td&gt;&lt;td&gt;&lt;/td&gt;&lt;/tr&gt;</v>
      </c>
    </row>
    <row r="1788" spans="1:1" x14ac:dyDescent="0.2">
      <c r="A1788" s="94" t="str">
        <v xml:space="preserve">  &lt;tr&gt;&lt;td&gt;60222-1350&lt;/td&gt;&lt;td&gt;1800mm span, 2100mm rise reinforced concrete box culvert, double barrel&lt;/td&gt;&lt;td&gt;m&lt;/td&gt;&lt;td&gt;6 FEET SPAN, 7 FEET RISE REINFORCED CONCRETE BOX CULVERT, DOUBLE BARREL&lt;/td&gt;&lt;td&gt;LNFT&lt;/td&gt;&lt;td&gt;0&lt;/td&gt;&lt;td&gt;3&lt;/td&gt;&lt;td&gt;N&lt;/td&gt;&lt;td&gt; &lt;/td&gt;&lt;td&gt;&lt;/td&gt;&lt;/tr&gt;</v>
      </c>
    </row>
    <row r="1789" spans="1:1" x14ac:dyDescent="0.2">
      <c r="A1789" s="94" t="str">
        <v xml:space="preserve">  &lt;tr&gt;&lt;td&gt;60222-1400&lt;/td&gt;&lt;td&gt;1800mm span, 2400mm rise reinforced concrete box culvert, double barrel&lt;/td&gt;&lt;td&gt;m&lt;/td&gt;&lt;td&gt;6 FEET SPAN, 8 FEET RISE REINFORCED CONCRETE BOX CULVERT, DOUBLE BARREL&lt;/td&gt;&lt;td&gt;LNFT&lt;/td&gt;&lt;td&gt;0&lt;/td&gt;&lt;td&gt;3&lt;/td&gt;&lt;td&gt;N&lt;/td&gt;&lt;td&gt; &lt;/td&gt;&lt;td&gt;&lt;/td&gt;&lt;/tr&gt;</v>
      </c>
    </row>
    <row r="1790" spans="1:1" x14ac:dyDescent="0.2">
      <c r="A1790" s="94" t="str">
        <v xml:space="preserve">  &lt;tr&gt;&lt;td&gt;60222-1450&lt;/td&gt;&lt;td&gt;1800mm span, 2700mm rise reinforced concrete box culvert, double barrel&lt;/td&gt;&lt;td&gt;m&lt;/td&gt;&lt;td&gt;6 FEET SPAN, 9 FEET RISE REINFORCED CONCRETE BOX CULVERT, DOUBLE BARREL&lt;/td&gt;&lt;td&gt;LNFT&lt;/td&gt;&lt;td&gt;0&lt;/td&gt;&lt;td&gt;3&lt;/td&gt;&lt;td&gt;N&lt;/td&gt;&lt;td&gt; &lt;/td&gt;&lt;td&gt;&lt;/td&gt;&lt;/tr&gt;</v>
      </c>
    </row>
    <row r="1791" spans="1:1" x14ac:dyDescent="0.2">
      <c r="A1791" s="94" t="str">
        <v xml:space="preserve">  &lt;tr&gt;&lt;td&gt;60222-1500&lt;/td&gt;&lt;td&gt;1800mm span, 3000mm rise reinforced concrete box culvert, double barrel&lt;/td&gt;&lt;td&gt;m&lt;/td&gt;&lt;td&gt;6 FEET SPAN, 10 FEET RISE REINFORCED CONCRETE BOX CULVERT, DOUBLE BARREL&lt;/td&gt;&lt;td&gt;LNFT&lt;/td&gt;&lt;td&gt;0&lt;/td&gt;&lt;td&gt;3&lt;/td&gt;&lt;td&gt;N&lt;/td&gt;&lt;td&gt; &lt;/td&gt;&lt;td&gt;&lt;/td&gt;&lt;/tr&gt;</v>
      </c>
    </row>
    <row r="1792" spans="1:1" x14ac:dyDescent="0.2">
      <c r="A1792" s="94" t="str">
        <v xml:space="preserve">  &lt;tr&gt;&lt;td&gt;60222-1550&lt;/td&gt;&lt;td&gt;1800mm span, 3300mm rise reinforced concrete box culvert, double barrel&lt;/td&gt;&lt;td&gt;m&lt;/td&gt;&lt;td&gt;6 FEET SPAN, 11 FEET RISE REINFORCED CONCRETE BOX CULVERT, DOUBLE BARREL&lt;/td&gt;&lt;td&gt;LNFT&lt;/td&gt;&lt;td&gt;0&lt;/td&gt;&lt;td&gt;3&lt;/td&gt;&lt;td&gt;N&lt;/td&gt;&lt;td&gt; &lt;/td&gt;&lt;td&gt;&lt;/td&gt;&lt;/tr&gt;</v>
      </c>
    </row>
    <row r="1793" spans="1:1" x14ac:dyDescent="0.2">
      <c r="A1793" s="94" t="str">
        <v xml:space="preserve">  &lt;tr&gt;&lt;td&gt;60222-1600&lt;/td&gt;&lt;td&gt;1800mm span, 3600mm rise reinforced concrete box culvert, double barrel&lt;/td&gt;&lt;td&gt;m&lt;/td&gt;&lt;td&gt;6 FEET SPAN, 12 FEET RISE REINFORCED CONCRETE BOX CULVERT, DOUBLE BARREL&lt;/td&gt;&lt;td&gt;LNFT&lt;/td&gt;&lt;td&gt;0&lt;/td&gt;&lt;td&gt;3&lt;/td&gt;&lt;td&gt;N&lt;/td&gt;&lt;td&gt; &lt;/td&gt;&lt;td&gt;&lt;/td&gt;&lt;/tr&gt;</v>
      </c>
    </row>
    <row r="1794" spans="1:1" x14ac:dyDescent="0.2">
      <c r="A1794" s="94" t="str">
        <v xml:space="preserve">  &lt;tr&gt;&lt;td&gt;60222-1650&lt;/td&gt;&lt;td&gt;1800mm span, 4200mm rise reinforced concrete box culvert, double barrel&lt;/td&gt;&lt;td&gt;m&lt;/td&gt;&lt;td&gt;6 FEET SPAN, 14 FEET RISE REINFORCED CONCRETE BOX CULVERT, DOUBLE BARREL&lt;/td&gt;&lt;td&gt;LNFT&lt;/td&gt;&lt;td&gt;0&lt;/td&gt;&lt;td&gt;3&lt;/td&gt;&lt;td&gt;N&lt;/td&gt;&lt;td&gt; &lt;/td&gt;&lt;td&gt;&lt;/td&gt;&lt;/tr&gt;</v>
      </c>
    </row>
    <row r="1795" spans="1:1" x14ac:dyDescent="0.2">
      <c r="A1795" s="94" t="str">
        <v xml:space="preserve">  &lt;tr&gt;&lt;td&gt;60222-1700&lt;/td&gt;&lt;td&gt;1800mm span, 4800mm rise reinforced concrete box culvert, double barrel&lt;/td&gt;&lt;td&gt;m&lt;/td&gt;&lt;td&gt;6 FEET SPAN, 16 FEET RISE REINFORCED CONCRETE BOX CULVERT, DOUBLE BARREL&lt;/td&gt;&lt;td&gt;LNFT&lt;/td&gt;&lt;td&gt;0&lt;/td&gt;&lt;td&gt;3&lt;/td&gt;&lt;td&gt;N&lt;/td&gt;&lt;td&gt; &lt;/td&gt;&lt;td&gt;&lt;/td&gt;&lt;/tr&gt;</v>
      </c>
    </row>
    <row r="1796" spans="1:1" x14ac:dyDescent="0.2">
      <c r="A1796" s="94" t="str">
        <v xml:space="preserve">  &lt;tr&gt;&lt;td&gt;60222-1750&lt;/td&gt;&lt;td&gt;2400mm span, 900mm rise reinforced concrete box culvert, double barrel&lt;/td&gt;&lt;td&gt;m&lt;/td&gt;&lt;td&gt;8 FEET SPAN, 3 FEET RISE REINFORCED CONCRETE BOX CULVERT, DOUBLE BARREL&lt;/td&gt;&lt;td&gt;LNFT&lt;/td&gt;&lt;td&gt;0&lt;/td&gt;&lt;td&gt;3&lt;/td&gt;&lt;td&gt;N&lt;/td&gt;&lt;td&gt; &lt;/td&gt;&lt;td&gt;&lt;/td&gt;&lt;/tr&gt;</v>
      </c>
    </row>
    <row r="1797" spans="1:1" x14ac:dyDescent="0.2">
      <c r="A1797" s="94" t="str">
        <v xml:space="preserve">  &lt;tr&gt;&lt;td&gt;60222-1800&lt;/td&gt;&lt;td&gt;2400mm span, 1200mm rise reinforced concrete box culvert, double barrel&lt;/td&gt;&lt;td&gt;m&lt;/td&gt;&lt;td&gt;8 FEET SPAN, 4 FEET RISE REINFORCED CONCRETE BOX CULVERT, DOUBLE BARREL&lt;/td&gt;&lt;td&gt;LNFT&lt;/td&gt;&lt;td&gt;0&lt;/td&gt;&lt;td&gt;3&lt;/td&gt;&lt;td&gt;N&lt;/td&gt;&lt;td&gt; &lt;/td&gt;&lt;td&gt;&lt;/td&gt;&lt;/tr&gt;</v>
      </c>
    </row>
    <row r="1798" spans="1:1" x14ac:dyDescent="0.2">
      <c r="A1798" s="94" t="str">
        <v xml:space="preserve">  &lt;tr&gt;&lt;td&gt;60222-1850&lt;/td&gt;&lt;td&gt;2400mm span, 1500mm rise reinforced concrete box culvert, double barrel&lt;/td&gt;&lt;td&gt;m&lt;/td&gt;&lt;td&gt;8 FEET SPAN, 5 FEET RISE REINFORCED CONCRETE BOX CULVERT, DOUBLE BARREL&lt;/td&gt;&lt;td&gt;LNFT&lt;/td&gt;&lt;td&gt;0&lt;/td&gt;&lt;td&gt;3&lt;/td&gt;&lt;td&gt;N&lt;/td&gt;&lt;td&gt; &lt;/td&gt;&lt;td&gt;&lt;/td&gt;&lt;/tr&gt;</v>
      </c>
    </row>
    <row r="1799" spans="1:1" x14ac:dyDescent="0.2">
      <c r="A1799" s="94" t="str">
        <v xml:space="preserve">  &lt;tr&gt;&lt;td&gt;60222-1900&lt;/td&gt;&lt;td&gt;2400mm span, 1800mm rise reinforced concrete box culvert, double barrel&lt;/td&gt;&lt;td&gt;m&lt;/td&gt;&lt;td&gt;8 FEET SPAN, 6 FEET RISE REINFORCED CONCRETE BOX CULVERT, DOUBLE BARREL&lt;/td&gt;&lt;td&gt;LNFT&lt;/td&gt;&lt;td&gt;0&lt;/td&gt;&lt;td&gt;3&lt;/td&gt;&lt;td&gt;N&lt;/td&gt;&lt;td&gt; &lt;/td&gt;&lt;td&gt;&lt;/td&gt;&lt;/tr&gt;</v>
      </c>
    </row>
    <row r="1800" spans="1:1" x14ac:dyDescent="0.2">
      <c r="A1800" s="94" t="str">
        <v xml:space="preserve">  &lt;tr&gt;&lt;td&gt;60222-1950&lt;/td&gt;&lt;td&gt;2400mm span, 2100mm rise reinforced concrete box culvert, double barrel&lt;/td&gt;&lt;td&gt;m&lt;/td&gt;&lt;td&gt;8 FEET SPAN, 7 FEET RISE REINFORCED CONCRETE BOX CULVERT, DOUBLE BARREL&lt;/td&gt;&lt;td&gt;LNFT&lt;/td&gt;&lt;td&gt;0&lt;/td&gt;&lt;td&gt;3&lt;/td&gt;&lt;td&gt;N&lt;/td&gt;&lt;td&gt; &lt;/td&gt;&lt;td&gt;&lt;/td&gt;&lt;/tr&gt;</v>
      </c>
    </row>
    <row r="1801" spans="1:1" x14ac:dyDescent="0.2">
      <c r="A1801" s="94" t="str">
        <v xml:space="preserve">  &lt;tr&gt;&lt;td&gt;60222-2000&lt;/td&gt;&lt;td&gt;2400mm span, 2400mm rise reinforced concrete box culvert, double barrel&lt;/td&gt;&lt;td&gt;m&lt;/td&gt;&lt;td&gt;8 FEET SPAN, 8 FEET RISE REINFORCED CONCRETE BOX CULVERT, DOUBLE BARREL&lt;/td&gt;&lt;td&gt;LNFT&lt;/td&gt;&lt;td&gt;0&lt;/td&gt;&lt;td&gt;3&lt;/td&gt;&lt;td&gt;N&lt;/td&gt;&lt;td&gt; &lt;/td&gt;&lt;td&gt;&lt;/td&gt;&lt;/tr&gt;</v>
      </c>
    </row>
    <row r="1802" spans="1:1" x14ac:dyDescent="0.2">
      <c r="A1802" s="94" t="str">
        <v xml:space="preserve">  &lt;tr&gt;&lt;td&gt;60222-2050&lt;/td&gt;&lt;td&gt;2400mm span, 2700mm rise reinforced concrete box culvert, double barrel&lt;/td&gt;&lt;td&gt;m&lt;/td&gt;&lt;td&gt;8 FEET SPAN, 9 FEET RISE REINFORCED CONCRETE BOX CULVERT, DOUBLE BARREL&lt;/td&gt;&lt;td&gt;LNFT&lt;/td&gt;&lt;td&gt;0&lt;/td&gt;&lt;td&gt;3&lt;/td&gt;&lt;td&gt;N&lt;/td&gt;&lt;td&gt; &lt;/td&gt;&lt;td&gt;&lt;/td&gt;&lt;/tr&gt;</v>
      </c>
    </row>
    <row r="1803" spans="1:1" x14ac:dyDescent="0.2">
      <c r="A1803" s="94" t="str">
        <v xml:space="preserve">  &lt;tr&gt;&lt;td&gt;60222-2100&lt;/td&gt;&lt;td&gt;2400mm span, 3000mm rise reinforced concrete box culvert, double barrel&lt;/td&gt;&lt;td&gt;m&lt;/td&gt;&lt;td&gt;8 FEET SPAN, 10 FEET RISE REINFORCED CONCRETE BOX CULVERT, DOUBLE BARREL&lt;/td&gt;&lt;td&gt;LNFT&lt;/td&gt;&lt;td&gt;0&lt;/td&gt;&lt;td&gt;3&lt;/td&gt;&lt;td&gt;N&lt;/td&gt;&lt;td&gt; &lt;/td&gt;&lt;td&gt;&lt;/td&gt;&lt;/tr&gt;</v>
      </c>
    </row>
    <row r="1804" spans="1:1" x14ac:dyDescent="0.2">
      <c r="A1804" s="94" t="str">
        <v xml:space="preserve">  &lt;tr&gt;&lt;td&gt;60222-2150&lt;/td&gt;&lt;td&gt;2400mm span, 3300mm rise reinforced concrete box culvert, double barrel&lt;/td&gt;&lt;td&gt;m&lt;/td&gt;&lt;td&gt;8 FEET SPAN, 11 FEET RISE REINFORCED CONCRETE BOX CULVERT, DOUBLE BARREL&lt;/td&gt;&lt;td&gt;LNFT&lt;/td&gt;&lt;td&gt;0&lt;/td&gt;&lt;td&gt;3&lt;/td&gt;&lt;td&gt;N&lt;/td&gt;&lt;td&gt; &lt;/td&gt;&lt;td&gt;&lt;/td&gt;&lt;/tr&gt;</v>
      </c>
    </row>
    <row r="1805" spans="1:1" x14ac:dyDescent="0.2">
      <c r="A1805" s="94" t="str">
        <v xml:space="preserve">  &lt;tr&gt;&lt;td&gt;60222-2200&lt;/td&gt;&lt;td&gt;2400mm span, 3600mm rise reinforced concrete box culvert, double barrel&lt;/td&gt;&lt;td&gt;m&lt;/td&gt;&lt;td&gt;8 FEET SPAN, 12 FEET RISE REINFORCED CONCRETE BOX CULVERT, DOUBLE BARREL&lt;/td&gt;&lt;td&gt;LNFT&lt;/td&gt;&lt;td&gt;0&lt;/td&gt;&lt;td&gt;3&lt;/td&gt;&lt;td&gt;N&lt;/td&gt;&lt;td&gt; &lt;/td&gt;&lt;td&gt;&lt;/td&gt;&lt;/tr&gt;</v>
      </c>
    </row>
    <row r="1806" spans="1:1" x14ac:dyDescent="0.2">
      <c r="A1806" s="94" t="str">
        <v xml:space="preserve">  &lt;tr&gt;&lt;td&gt;60222-2250&lt;/td&gt;&lt;td&gt;2400mm span, 4200mm rise reinforced concrete box culvert, double barrel&lt;/td&gt;&lt;td&gt;m&lt;/td&gt;&lt;td&gt;8 FEET SPAN, 14 FEET RISE REINFORCED CONCRETE BOX CULVERT, DOUBLE BARREL&lt;/td&gt;&lt;td&gt;LNFT&lt;/td&gt;&lt;td&gt;0&lt;/td&gt;&lt;td&gt;3&lt;/td&gt;&lt;td&gt;N&lt;/td&gt;&lt;td&gt; &lt;/td&gt;&lt;td&gt;&lt;/td&gt;&lt;/tr&gt;</v>
      </c>
    </row>
    <row r="1807" spans="1:1" x14ac:dyDescent="0.2">
      <c r="A1807" s="94" t="str">
        <v xml:space="preserve">  &lt;tr&gt;&lt;td&gt;60222-2300&lt;/td&gt;&lt;td&gt;2700mm span, 900mm rise reinforced concrete box culvert, double barrel&lt;/td&gt;&lt;td&gt;m&lt;/td&gt;&lt;td&gt;9 FEET SPAN, 3 FEET RISE REINFORCED CONCRETE BOX CULVERT, DOUBLE BARREL&lt;/td&gt;&lt;td&gt;LNFT&lt;/td&gt;&lt;td&gt;0&lt;/td&gt;&lt;td&gt;3&lt;/td&gt;&lt;td&gt;N&lt;/td&gt;&lt;td&gt; &lt;/td&gt;&lt;td&gt;&lt;/td&gt;&lt;/tr&gt;</v>
      </c>
    </row>
    <row r="1808" spans="1:1" x14ac:dyDescent="0.2">
      <c r="A1808" s="94" t="str">
        <v xml:space="preserve">  &lt;tr&gt;&lt;td&gt;60222-2350&lt;/td&gt;&lt;td&gt;2700mm span, 1200mm rise reinforced concrete box culvert, double barrel&lt;/td&gt;&lt;td&gt;m&lt;/td&gt;&lt;td&gt;9 FEET SPAN, 4 FEET RISE REINFORCED CONCRETE BOX CULVERT, DOUBLE BARREL&lt;/td&gt;&lt;td&gt;LNFT&lt;/td&gt;&lt;td&gt;0&lt;/td&gt;&lt;td&gt;3&lt;/td&gt;&lt;td&gt;N&lt;/td&gt;&lt;td&gt; &lt;/td&gt;&lt;td&gt;&lt;/td&gt;&lt;/tr&gt;</v>
      </c>
    </row>
    <row r="1809" spans="1:1" x14ac:dyDescent="0.2">
      <c r="A1809" s="94" t="str">
        <v xml:space="preserve">  &lt;tr&gt;&lt;td&gt;60222-2400&lt;/td&gt;&lt;td&gt;2700mm span, 1500mm rise reinforced concrete box culvert, double barrel&lt;/td&gt;&lt;td&gt;m&lt;/td&gt;&lt;td&gt;9 FEET SPAN, 5 FEET RISE REINFORCED CONCRETE BOX CULVERT, DOUBLE BARREL&lt;/td&gt;&lt;td&gt;LNFT&lt;/td&gt;&lt;td&gt;0&lt;/td&gt;&lt;td&gt;3&lt;/td&gt;&lt;td&gt;N&lt;/td&gt;&lt;td&gt; &lt;/td&gt;&lt;td&gt;&lt;/td&gt;&lt;/tr&gt;</v>
      </c>
    </row>
    <row r="1810" spans="1:1" x14ac:dyDescent="0.2">
      <c r="A1810" s="94" t="str">
        <v xml:space="preserve">  &lt;tr&gt;&lt;td&gt;60222-2450&lt;/td&gt;&lt;td&gt;2700mm span, 1800mm rise reinforced concrete box culvert, double barrel&lt;/td&gt;&lt;td&gt;m&lt;/td&gt;&lt;td&gt;9 FEET SPAN, 6 FEET RISE REINFORCED CONCRETE BOX CULVERT, DOUBLE BARREL&lt;/td&gt;&lt;td&gt;LNFT&lt;/td&gt;&lt;td&gt;0&lt;/td&gt;&lt;td&gt;3&lt;/td&gt;&lt;td&gt;N&lt;/td&gt;&lt;td&gt; &lt;/td&gt;&lt;td&gt;&lt;/td&gt;&lt;/tr&gt;</v>
      </c>
    </row>
    <row r="1811" spans="1:1" x14ac:dyDescent="0.2">
      <c r="A1811" s="94" t="str">
        <v xml:space="preserve">  &lt;tr&gt;&lt;td&gt;60222-2500&lt;/td&gt;&lt;td&gt;2700mm span, 2100mm rise reinforced concrete box culvert, double barrel&lt;/td&gt;&lt;td&gt;m&lt;/td&gt;&lt;td&gt;9 FEET SPAN, 7 FEET RISE REINFORCED CONCRETE BOX CULVERT, DOUBLE BARREL&lt;/td&gt;&lt;td&gt;LNFT&lt;/td&gt;&lt;td&gt;0&lt;/td&gt;&lt;td&gt;3&lt;/td&gt;&lt;td&gt;N&lt;/td&gt;&lt;td&gt; &lt;/td&gt;&lt;td&gt;&lt;/td&gt;&lt;/tr&gt;</v>
      </c>
    </row>
    <row r="1812" spans="1:1" x14ac:dyDescent="0.2">
      <c r="A1812" s="94" t="str">
        <v xml:space="preserve">  &lt;tr&gt;&lt;td&gt;60222-2550&lt;/td&gt;&lt;td&gt;2700mm span, 2400mm rise reinforced concrete box culvert, double barrel&lt;/td&gt;&lt;td&gt;m&lt;/td&gt;&lt;td&gt;9 FEET SPAN, 8 FEET RISE REINFORCED CONCRETE BOX CULVERT, DOUBLE BARREL&lt;/td&gt;&lt;td&gt;LNFT&lt;/td&gt;&lt;td&gt;0&lt;/td&gt;&lt;td&gt;3&lt;/td&gt;&lt;td&gt;N&lt;/td&gt;&lt;td&gt; &lt;/td&gt;&lt;td&gt;&lt;/td&gt;&lt;/tr&gt;</v>
      </c>
    </row>
    <row r="1813" spans="1:1" x14ac:dyDescent="0.2">
      <c r="A1813" s="94" t="str">
        <v xml:space="preserve">  &lt;tr&gt;&lt;td&gt;60222-2600&lt;/td&gt;&lt;td&gt;2700mm span, 2700mm rise reinforced concrete box culvert, double barrel&lt;/td&gt;&lt;td&gt;m&lt;/td&gt;&lt;td&gt;9 FEET SPAN, 9 FEET RISE REINFORCED CONCRETE BOX CULVERT, DOUBLE BARREL&lt;/td&gt;&lt;td&gt;LNFT&lt;/td&gt;&lt;td&gt;0&lt;/td&gt;&lt;td&gt;3&lt;/td&gt;&lt;td&gt;N&lt;/td&gt;&lt;td&gt; &lt;/td&gt;&lt;td&gt;&lt;/td&gt;&lt;/tr&gt;</v>
      </c>
    </row>
    <row r="1814" spans="1:1" x14ac:dyDescent="0.2">
      <c r="A1814" s="94" t="str">
        <v xml:space="preserve">  &lt;tr&gt;&lt;td&gt;60222-2650&lt;/td&gt;&lt;td&gt;2700mm span, 3000mm rise reinforced concrete box culvert, double barrel&lt;/td&gt;&lt;td&gt;m&lt;/td&gt;&lt;td&gt;9 FEET SPAN, 10 FEET RISE REINFORCED CONCRETE BOX CULVERT, DOUBLE BARREL&lt;/td&gt;&lt;td&gt;LNFT&lt;/td&gt;&lt;td&gt;0&lt;/td&gt;&lt;td&gt;3&lt;/td&gt;&lt;td&gt;N&lt;/td&gt;&lt;td&gt; &lt;/td&gt;&lt;td&gt;&lt;/td&gt;&lt;/tr&gt;</v>
      </c>
    </row>
    <row r="1815" spans="1:1" x14ac:dyDescent="0.2">
      <c r="A1815" s="94" t="str">
        <v xml:space="preserve">  &lt;tr&gt;&lt;td&gt;60222-2700&lt;/td&gt;&lt;td&gt;2700mm span, 3300mm rise reinforced concrete box culvert, double barrel&lt;/td&gt;&lt;td&gt;m&lt;/td&gt;&lt;td&gt;9 FEET SPAN, 11 FEET RISE REINFORCED CONCRETE BOX CULVERT, DOUBLE BARREL&lt;/td&gt;&lt;td&gt;LNFT&lt;/td&gt;&lt;td&gt;0&lt;/td&gt;&lt;td&gt;3&lt;/td&gt;&lt;td&gt;N&lt;/td&gt;&lt;td&gt; &lt;/td&gt;&lt;td&gt;&lt;/td&gt;&lt;/tr&gt;</v>
      </c>
    </row>
    <row r="1816" spans="1:1" x14ac:dyDescent="0.2">
      <c r="A1816" s="94" t="str">
        <v xml:space="preserve">  &lt;tr&gt;&lt;td&gt;60222-2750&lt;/td&gt;&lt;td&gt;2700mm span, 3600mm rise reinforced concrete box culvert, double barrel&lt;/td&gt;&lt;td&gt;m&lt;/td&gt;&lt;td&gt;9 FEET SPAN, 12 FEET RISE REINFORCED CONCRETE BOX CULVERT, DOUBLE BARREL&lt;/td&gt;&lt;td&gt;LNFT&lt;/td&gt;&lt;td&gt;0&lt;/td&gt;&lt;td&gt;3&lt;/td&gt;&lt;td&gt;N&lt;/td&gt;&lt;td&gt; &lt;/td&gt;&lt;td&gt;&lt;/td&gt;&lt;/tr&gt;</v>
      </c>
    </row>
    <row r="1817" spans="1:1" x14ac:dyDescent="0.2">
      <c r="A1817" s="94" t="str">
        <v xml:space="preserve">  &lt;tr&gt;&lt;td&gt;60222-2800&lt;/td&gt;&lt;td&gt;2700mm span, 4200mm rise reinforced concrete box culvert, double barrel&lt;/td&gt;&lt;td&gt;m&lt;/td&gt;&lt;td&gt;9 FEET SPAN, 14 FEET RISE REINFORCED CONCRETE BOX CULVERT, DOUBLE BARREL&lt;/td&gt;&lt;td&gt;LNFT&lt;/td&gt;&lt;td&gt;0&lt;/td&gt;&lt;td&gt;3&lt;/td&gt;&lt;td&gt;N&lt;/td&gt;&lt;td&gt; &lt;/td&gt;&lt;td&gt;&lt;/td&gt;&lt;/tr&gt;</v>
      </c>
    </row>
    <row r="1818" spans="1:1" x14ac:dyDescent="0.2">
      <c r="A1818" s="94" t="str">
        <v xml:space="preserve">  &lt;tr&gt;&lt;td&gt;60222-2850&lt;/td&gt;&lt;td&gt;2700mm span, 4800mm rise reinforced concrete box culvert, double barrel&lt;/td&gt;&lt;td&gt;m&lt;/td&gt;&lt;td&gt;9 FEET SPAN, 16 FEET RISE REINFORCED CONCRETE BOX CULVERT, DOUBLE BARREL&lt;/td&gt;&lt;td&gt;LNFT&lt;/td&gt;&lt;td&gt;0&lt;/td&gt;&lt;td&gt;3&lt;/td&gt;&lt;td&gt;N&lt;/td&gt;&lt;td&gt; &lt;/td&gt;&lt;td&gt;&lt;/td&gt;&lt;/tr&gt;</v>
      </c>
    </row>
    <row r="1819" spans="1:1" x14ac:dyDescent="0.2">
      <c r="A1819" s="94" t="str">
        <v xml:space="preserve">  &lt;tr&gt;&lt;td&gt;60222-2900&lt;/td&gt;&lt;td&gt;3000mm span, 900mm rise reinforced concrete box culvert, double barrel&lt;/td&gt;&lt;td&gt;m&lt;/td&gt;&lt;td&gt;10 FEET SPAN, 3 FEET RISE REINFORCED CONCRETE BOX CULVERT, DOUBLE BARREL&lt;/td&gt;&lt;td&gt;LNFT&lt;/td&gt;&lt;td&gt;0&lt;/td&gt;&lt;td&gt;3&lt;/td&gt;&lt;td&gt;N&lt;/td&gt;&lt;td&gt; &lt;/td&gt;&lt;td&gt;&lt;/td&gt;&lt;/tr&gt;</v>
      </c>
    </row>
    <row r="1820" spans="1:1" x14ac:dyDescent="0.2">
      <c r="A1820" s="94" t="str">
        <v xml:space="preserve">  &lt;tr&gt;&lt;td&gt;60222-2950&lt;/td&gt;&lt;td&gt;3000mm span, 1200mm rise reinforced concrete box culvert, double barrel&lt;/td&gt;&lt;td&gt;m&lt;/td&gt;&lt;td&gt;10 FEET SPAN, 4 FEET RISE REINFORCED CONCRETE BOX CULVERT, DOUBLE BARREL&lt;/td&gt;&lt;td&gt;LNFT&lt;/td&gt;&lt;td&gt;0&lt;/td&gt;&lt;td&gt;3&lt;/td&gt;&lt;td&gt;N&lt;/td&gt;&lt;td&gt; &lt;/td&gt;&lt;td&gt;&lt;/td&gt;&lt;/tr&gt;</v>
      </c>
    </row>
    <row r="1821" spans="1:1" x14ac:dyDescent="0.2">
      <c r="A1821" s="94" t="str">
        <v xml:space="preserve">  &lt;tr&gt;&lt;td&gt;60222-3000&lt;/td&gt;&lt;td&gt;3000mm span, 1500mm rise reinforced concrete box culvert, double barrel&lt;/td&gt;&lt;td&gt;m&lt;/td&gt;&lt;td&gt;10 FEET SPAN, 5 FEET RISE REINFORCED CONCRETE BOX CULVERT, DOUBLE BARREL&lt;/td&gt;&lt;td&gt;LNFT&lt;/td&gt;&lt;td&gt;0&lt;/td&gt;&lt;td&gt;3&lt;/td&gt;&lt;td&gt;N&lt;/td&gt;&lt;td&gt; &lt;/td&gt;&lt;td&gt;&lt;/td&gt;&lt;/tr&gt;</v>
      </c>
    </row>
    <row r="1822" spans="1:1" x14ac:dyDescent="0.2">
      <c r="A1822" s="94" t="str">
        <v xml:space="preserve">  &lt;tr&gt;&lt;td&gt;60222-3050&lt;/td&gt;&lt;td&gt;3000mm span, 1800mm rise reinforced concrete box culvert, double barrel&lt;/td&gt;&lt;td&gt;m&lt;/td&gt;&lt;td&gt;10 FEET SPAN, 6 FEET RISE REINFORCED CONCRETE BOX CULVERT, DOUBLE BARREL&lt;/td&gt;&lt;td&gt;LNFT&lt;/td&gt;&lt;td&gt;0&lt;/td&gt;&lt;td&gt;3&lt;/td&gt;&lt;td&gt;N&lt;/td&gt;&lt;td&gt; &lt;/td&gt;&lt;td&gt;&lt;/td&gt;&lt;/tr&gt;</v>
      </c>
    </row>
    <row r="1823" spans="1:1" x14ac:dyDescent="0.2">
      <c r="A1823" s="94" t="str">
        <v xml:space="preserve">  &lt;tr&gt;&lt;td&gt;60222-3100&lt;/td&gt;&lt;td&gt;3000mm span, 2100mm rise reinforced concrete box culvert, double barrel&lt;/td&gt;&lt;td&gt;m&lt;/td&gt;&lt;td&gt;10 FEET SPAN, 7 FEET RISE REINFORCED CONCRETE BOX CULVERT, DOUBLE BARREL&lt;/td&gt;&lt;td&gt;LNFT&lt;/td&gt;&lt;td&gt;0&lt;/td&gt;&lt;td&gt;3&lt;/td&gt;&lt;td&gt;N&lt;/td&gt;&lt;td&gt; &lt;/td&gt;&lt;td&gt;&lt;/td&gt;&lt;/tr&gt;</v>
      </c>
    </row>
    <row r="1824" spans="1:1" x14ac:dyDescent="0.2">
      <c r="A1824" s="94" t="str">
        <v xml:space="preserve">  &lt;tr&gt;&lt;td&gt;60222-3150&lt;/td&gt;&lt;td&gt;3000mm span, 2400mm rise reinforced concrete box culvert, double barrel&lt;/td&gt;&lt;td&gt;m&lt;/td&gt;&lt;td&gt;10 FEET SPAN, 8 FEET RISE REINFORCED CONCRETE BOX CULVERT, DOUBLE BARREL&lt;/td&gt;&lt;td&gt;LNFT&lt;/td&gt;&lt;td&gt;0&lt;/td&gt;&lt;td&gt;3&lt;/td&gt;&lt;td&gt;N&lt;/td&gt;&lt;td&gt; &lt;/td&gt;&lt;td&gt;&lt;/td&gt;&lt;/tr&gt;</v>
      </c>
    </row>
    <row r="1825" spans="1:1" x14ac:dyDescent="0.2">
      <c r="A1825" s="94" t="str">
        <v xml:space="preserve">  &lt;tr&gt;&lt;td&gt;60222-3200&lt;/td&gt;&lt;td&gt;3000mm span, 2700mm rise reinforced concrete box culvert, double barrel&lt;/td&gt;&lt;td&gt;m&lt;/td&gt;&lt;td&gt;10 FEET SPAN, 9 FEET RISE REINFORCED CONCRETE BOX CULVERT, DOUBLE BARREL&lt;/td&gt;&lt;td&gt;LNFT&lt;/td&gt;&lt;td&gt;0&lt;/td&gt;&lt;td&gt;3&lt;/td&gt;&lt;td&gt;N&lt;/td&gt;&lt;td&gt; &lt;/td&gt;&lt;td&gt;&lt;/td&gt;&lt;/tr&gt;</v>
      </c>
    </row>
    <row r="1826" spans="1:1" x14ac:dyDescent="0.2">
      <c r="A1826" s="94" t="str">
        <v xml:space="preserve">  &lt;tr&gt;&lt;td&gt;60222-3250&lt;/td&gt;&lt;td&gt;3000mm span, 3000mm rise reinforced concrete box culvert, double barrel&lt;/td&gt;&lt;td&gt;m&lt;/td&gt;&lt;td&gt;10 FEET SPAN, 10 FEET RISE REINFORCED CONCRETE BOX CULVERT, DOUBLE BARREL&lt;/td&gt;&lt;td&gt;LNFT&lt;/td&gt;&lt;td&gt;0&lt;/td&gt;&lt;td&gt;3&lt;/td&gt;&lt;td&gt;N&lt;/td&gt;&lt;td&gt; &lt;/td&gt;&lt;td&gt;&lt;/td&gt;&lt;/tr&gt;</v>
      </c>
    </row>
    <row r="1827" spans="1:1" x14ac:dyDescent="0.2">
      <c r="A1827" s="94" t="str">
        <v xml:space="preserve">  &lt;tr&gt;&lt;td&gt;60222-3300&lt;/td&gt;&lt;td&gt;3000mm span, 3300mm rise reinforced concrete box culvert, double barrel&lt;/td&gt;&lt;td&gt;m&lt;/td&gt;&lt;td&gt;10 FEET SPAN, 11 FEET RISE REINFORCED CONCRETE BOX CULVERT, DOUBLE BARREL&lt;/td&gt;&lt;td&gt;LNFT&lt;/td&gt;&lt;td&gt;0&lt;/td&gt;&lt;td&gt;3&lt;/td&gt;&lt;td&gt;N&lt;/td&gt;&lt;td&gt; &lt;/td&gt;&lt;td&gt;&lt;/td&gt;&lt;/tr&gt;</v>
      </c>
    </row>
    <row r="1828" spans="1:1" x14ac:dyDescent="0.2">
      <c r="A1828" s="94" t="str">
        <v xml:space="preserve">  &lt;tr&gt;&lt;td&gt;60222-3350&lt;/td&gt;&lt;td&gt;3000mm span, 3600mm rise reinforced concrete box culvert, double barrel&lt;/td&gt;&lt;td&gt;m&lt;/td&gt;&lt;td&gt;10 FEET SPAN, 12 FEET RISE REINFORCED CONCRETE BOX CULVERT, DOUBLE BARREL&lt;/td&gt;&lt;td&gt;LNFT&lt;/td&gt;&lt;td&gt;0&lt;/td&gt;&lt;td&gt;3&lt;/td&gt;&lt;td&gt;N&lt;/td&gt;&lt;td&gt; &lt;/td&gt;&lt;td&gt;&lt;/td&gt;&lt;/tr&gt;</v>
      </c>
    </row>
    <row r="1829" spans="1:1" x14ac:dyDescent="0.2">
      <c r="A1829" s="94" t="str">
        <v xml:space="preserve">  &lt;tr&gt;&lt;td&gt;60222-3400&lt;/td&gt;&lt;td&gt;3000mm span, 4200mm rise reinforced concrete box culvert, double barrel&lt;/td&gt;&lt;td&gt;m&lt;/td&gt;&lt;td&gt;10 FEET SPAN, 14 FEET RISE REINFORCED CONCRETE BOX CULVERT, DOUBLE BARREL&lt;/td&gt;&lt;td&gt;LNFT&lt;/td&gt;&lt;td&gt;0&lt;/td&gt;&lt;td&gt;3&lt;/td&gt;&lt;td&gt;N&lt;/td&gt;&lt;td&gt; &lt;/td&gt;&lt;td&gt;&lt;/td&gt;&lt;/tr&gt;</v>
      </c>
    </row>
    <row r="1830" spans="1:1" x14ac:dyDescent="0.2">
      <c r="A1830" s="94" t="str">
        <v xml:space="preserve">  &lt;tr&gt;&lt;td&gt;60222-3450&lt;/td&gt;&lt;td&gt;3000mm span, 4800mm rise reinforced concrete box culvert, double barrel&lt;/td&gt;&lt;td&gt;m&lt;/td&gt;&lt;td&gt;10 FEET SPAN, 16 FEET RISE REINFORCED CONCRETE BOX CULVERT, DOUBLE BARREL&lt;/td&gt;&lt;td&gt;LNFT&lt;/td&gt;&lt;td&gt;0&lt;/td&gt;&lt;td&gt;3&lt;/td&gt;&lt;td&gt;N&lt;/td&gt;&lt;td&gt; &lt;/td&gt;&lt;td&gt;&lt;/td&gt;&lt;/tr&gt;</v>
      </c>
    </row>
    <row r="1831" spans="1:1" x14ac:dyDescent="0.2">
      <c r="A1831" s="94" t="str">
        <v xml:space="preserve">  &lt;tr&gt;&lt;td&gt;60222-3500&lt;/td&gt;&lt;td&gt;3300mm span, 1500mm rise reinforced concrete box culvert, double barrel&lt;/td&gt;&lt;td&gt;m&lt;/td&gt;&lt;td&gt;11 FEET SPAN, 5 FEET RISE REINFORCED CONCRETE BOX CULVERT, DOUBLE BARREL&lt;/td&gt;&lt;td&gt;LNFT&lt;/td&gt;&lt;td&gt;0&lt;/td&gt;&lt;td&gt;3&lt;/td&gt;&lt;td&gt;N&lt;/td&gt;&lt;td&gt; &lt;/td&gt;&lt;td&gt;&lt;/td&gt;&lt;/tr&gt;</v>
      </c>
    </row>
    <row r="1832" spans="1:1" x14ac:dyDescent="0.2">
      <c r="A1832" s="94" t="str">
        <v xml:space="preserve">  &lt;tr&gt;&lt;td&gt;60222-3550&lt;/td&gt;&lt;td&gt;3300mm span, 1800mm rise reinforced concrete box culvert, double barrel&lt;/td&gt;&lt;td&gt;m&lt;/td&gt;&lt;td&gt;11 FEET SPAN, 6 FEET RISE REINFORCED CONCRETE BOX CULVERT, DOUBLE BARREL&lt;/td&gt;&lt;td&gt;LNFT&lt;/td&gt;&lt;td&gt;0&lt;/td&gt;&lt;td&gt;3&lt;/td&gt;&lt;td&gt;N&lt;/td&gt;&lt;td&gt; &lt;/td&gt;&lt;td&gt;&lt;/td&gt;&lt;/tr&gt;</v>
      </c>
    </row>
    <row r="1833" spans="1:1" x14ac:dyDescent="0.2">
      <c r="A1833" s="94" t="str">
        <v xml:space="preserve">  &lt;tr&gt;&lt;td&gt;60222-3600&lt;/td&gt;&lt;td&gt;3300mm span, 2100mm rise reinforced concrete box culvert, double barrel&lt;/td&gt;&lt;td&gt;m&lt;/td&gt;&lt;td&gt;11 FEET SPAN, 7 FEET RISE REINFORCED CONCRETE BOX CULVERT, DOUBLE BARREL&lt;/td&gt;&lt;td&gt;LNFT&lt;/td&gt;&lt;td&gt;0&lt;/td&gt;&lt;td&gt;3&lt;/td&gt;&lt;td&gt;N&lt;/td&gt;&lt;td&gt; &lt;/td&gt;&lt;td&gt;&lt;/td&gt;&lt;/tr&gt;</v>
      </c>
    </row>
    <row r="1834" spans="1:1" x14ac:dyDescent="0.2">
      <c r="A1834" s="94" t="str">
        <v xml:space="preserve">  &lt;tr&gt;&lt;td&gt;60222-3650&lt;/td&gt;&lt;td&gt;3300mm span, 2400mm rise reinforced concrete box culvert, double barrel&lt;/td&gt;&lt;td&gt;m&lt;/td&gt;&lt;td&gt;11 FEET SPAN, 8 FEET RISE REINFORCED CONCRETE BOX CULVERT, DOUBLE BARREL&lt;/td&gt;&lt;td&gt;LNFT&lt;/td&gt;&lt;td&gt;0&lt;/td&gt;&lt;td&gt;3&lt;/td&gt;&lt;td&gt;N&lt;/td&gt;&lt;td&gt; &lt;/td&gt;&lt;td&gt;&lt;/td&gt;&lt;/tr&gt;</v>
      </c>
    </row>
    <row r="1835" spans="1:1" x14ac:dyDescent="0.2">
      <c r="A1835" s="94" t="str">
        <v xml:space="preserve">  &lt;tr&gt;&lt;td&gt;60222-3700&lt;/td&gt;&lt;td&gt;3300mm span, 2700mm rise reinforced concrete box culvert, double barrel&lt;/td&gt;&lt;td&gt;m&lt;/td&gt;&lt;td&gt;11 FEET SPAN, 9 FEET RISE REINFORCED CONCRETE BOX CULVERT, DOUBLE BARREL&lt;/td&gt;&lt;td&gt;LNFT&lt;/td&gt;&lt;td&gt;0&lt;/td&gt;&lt;td&gt;3&lt;/td&gt;&lt;td&gt;N&lt;/td&gt;&lt;td&gt; &lt;/td&gt;&lt;td&gt;&lt;/td&gt;&lt;/tr&gt;</v>
      </c>
    </row>
    <row r="1836" spans="1:1" x14ac:dyDescent="0.2">
      <c r="A1836" s="94" t="str">
        <v xml:space="preserve">  &lt;tr&gt;&lt;td&gt;60222-3750&lt;/td&gt;&lt;td&gt;3300mm span, 3000mm rise reinforced concrete box culvert, double barrel&lt;/td&gt;&lt;td&gt;m&lt;/td&gt;&lt;td&gt;11 FEET SPAN, 10 FEET RISE REINFORCED CONCRETE BOX CULVERT, DOUBLE BARREL&lt;/td&gt;&lt;td&gt;LNFT&lt;/td&gt;&lt;td&gt;0&lt;/td&gt;&lt;td&gt;3&lt;/td&gt;&lt;td&gt;N&lt;/td&gt;&lt;td&gt; &lt;/td&gt;&lt;td&gt;&lt;/td&gt;&lt;/tr&gt;</v>
      </c>
    </row>
    <row r="1837" spans="1:1" x14ac:dyDescent="0.2">
      <c r="A1837" s="94" t="str">
        <v xml:space="preserve">  &lt;tr&gt;&lt;td&gt;60222-3800&lt;/td&gt;&lt;td&gt;3300mm span, 3300mm rise reinforced concrete box culvert, double barrel&lt;/td&gt;&lt;td&gt;m&lt;/td&gt;&lt;td&gt;11 FEET SPAN, 11 FEET RISE REINFORCED CONCRETE BOX CULVERT, DOUBLE BARREL&lt;/td&gt;&lt;td&gt;LNFT&lt;/td&gt;&lt;td&gt;0&lt;/td&gt;&lt;td&gt;3&lt;/td&gt;&lt;td&gt;N&lt;/td&gt;&lt;td&gt; &lt;/td&gt;&lt;td&gt;&lt;/td&gt;&lt;/tr&gt;</v>
      </c>
    </row>
    <row r="1838" spans="1:1" x14ac:dyDescent="0.2">
      <c r="A1838" s="94" t="str">
        <v xml:space="preserve">  &lt;tr&gt;&lt;td&gt;60222-3850&lt;/td&gt;&lt;td&gt;3300mm span, 3600mm rise reinforced concrete box culvert, double barrel&lt;/td&gt;&lt;td&gt;m&lt;/td&gt;&lt;td&gt;11 FEET SPAN, 12 FEET RISE REINFORCED CONCRETE BOX CULVERT, DOUBLE BARREL&lt;/td&gt;&lt;td&gt;LNFT&lt;/td&gt;&lt;td&gt;0&lt;/td&gt;&lt;td&gt;3&lt;/td&gt;&lt;td&gt;N&lt;/td&gt;&lt;td&gt; &lt;/td&gt;&lt;td&gt;&lt;/td&gt;&lt;/tr&gt;</v>
      </c>
    </row>
    <row r="1839" spans="1:1" x14ac:dyDescent="0.2">
      <c r="A1839" s="94" t="str">
        <v xml:space="preserve">  &lt;tr&gt;&lt;td&gt;60222-3900&lt;/td&gt;&lt;td&gt;3300mm span, 4200mm rise reinforced concrete box culvert, double barrel&lt;/td&gt;&lt;td&gt;m&lt;/td&gt;&lt;td&gt;11 FEET SPAN, 14 FEET RISE REINFORCED CONCRETE BOX CULVERT, DOUBLE BARREL&lt;/td&gt;&lt;td&gt;LNFT&lt;/td&gt;&lt;td&gt;0&lt;/td&gt;&lt;td&gt;3&lt;/td&gt;&lt;td&gt;N&lt;/td&gt;&lt;td&gt; &lt;/td&gt;&lt;td&gt;&lt;/td&gt;&lt;/tr&gt;</v>
      </c>
    </row>
    <row r="1840" spans="1:1" x14ac:dyDescent="0.2">
      <c r="A1840" s="94" t="str">
        <v xml:space="preserve">  &lt;tr&gt;&lt;td&gt;60222-3950&lt;/td&gt;&lt;td&gt;3300mm span, 4800mm rise reinforced concrete box culvert, double barrel&lt;/td&gt;&lt;td&gt;m&lt;/td&gt;&lt;td&gt;11 FEET SPAN, 16 FEET RISE REINFORCED CONCRETE BOX CULVERT, DOUBLE BARREL&lt;/td&gt;&lt;td&gt;LNFT&lt;/td&gt;&lt;td&gt;0&lt;/td&gt;&lt;td&gt;3&lt;/td&gt;&lt;td&gt;N&lt;/td&gt;&lt;td&gt; &lt;/td&gt;&lt;td&gt;&lt;/td&gt;&lt;/tr&gt;</v>
      </c>
    </row>
    <row r="1841" spans="1:1" x14ac:dyDescent="0.2">
      <c r="A1841" s="94" t="str">
        <v xml:space="preserve">  &lt;tr&gt;&lt;td&gt;60222-4000&lt;/td&gt;&lt;td&gt;3600mm span, 2100mm rise reinforced concrete box culvert, double barrel&lt;/td&gt;&lt;td&gt;m&lt;/td&gt;&lt;td&gt;12 FEET SPAN, 7 FEET RISE REINFORCED CONCRETE BOX CULVERT, DOUBLE BARREL&lt;/td&gt;&lt;td&gt;LNFT&lt;/td&gt;&lt;td&gt;0&lt;/td&gt;&lt;td&gt;3&lt;/td&gt;&lt;td&gt;N&lt;/td&gt;&lt;td&gt; &lt;/td&gt;&lt;td&gt;&lt;/td&gt;&lt;/tr&gt;</v>
      </c>
    </row>
    <row r="1842" spans="1:1" x14ac:dyDescent="0.2">
      <c r="A1842" s="94" t="str">
        <v xml:space="preserve">  &lt;tr&gt;&lt;td&gt;60222-4050&lt;/td&gt;&lt;td&gt;3600mm span, 2400mm rise reinforced concrete box culvert, double barrel&lt;/td&gt;&lt;td&gt;m&lt;/td&gt;&lt;td&gt;12 FEET SPAN, 8 FEET RISE REINFORCED CONCRETE BOX CULVERT, DOUBLE BARREL&lt;/td&gt;&lt;td&gt;LNFT&lt;/td&gt;&lt;td&gt;0&lt;/td&gt;&lt;td&gt;3&lt;/td&gt;&lt;td&gt;N&lt;/td&gt;&lt;td&gt; &lt;/td&gt;&lt;td&gt;&lt;/td&gt;&lt;/tr&gt;</v>
      </c>
    </row>
    <row r="1843" spans="1:1" x14ac:dyDescent="0.2">
      <c r="A1843" s="94" t="str">
        <v xml:space="preserve">  &lt;tr&gt;&lt;td&gt;60222-4100&lt;/td&gt;&lt;td&gt;3600mm span, 2700mm rise reinforced concrete box culvert, double barrel&lt;/td&gt;&lt;td&gt;m&lt;/td&gt;&lt;td&gt;12 FEET SPAN, 9 FEET RISE REINFORCED CONCRETE BOX CULVERT, DOUBLE BARREL&lt;/td&gt;&lt;td&gt;LNFT&lt;/td&gt;&lt;td&gt;0&lt;/td&gt;&lt;td&gt;3&lt;/td&gt;&lt;td&gt;N&lt;/td&gt;&lt;td&gt; &lt;/td&gt;&lt;td&gt;&lt;/td&gt;&lt;/tr&gt;</v>
      </c>
    </row>
    <row r="1844" spans="1:1" x14ac:dyDescent="0.2">
      <c r="A1844" s="94" t="str">
        <v xml:space="preserve">  &lt;tr&gt;&lt;td&gt;60222-4150&lt;/td&gt;&lt;td&gt;3600mm span, 3000mm rise reinforced concrete box culvert, double barrel&lt;/td&gt;&lt;td&gt;m&lt;/td&gt;&lt;td&gt;12 FEET SPAN, 10 FEET RISE REINFORCED CONCRETE BOX CULVERT, DOUBLE BARREL&lt;/td&gt;&lt;td&gt;LNFT&lt;/td&gt;&lt;td&gt;0&lt;/td&gt;&lt;td&gt;3&lt;/td&gt;&lt;td&gt;N&lt;/td&gt;&lt;td&gt; &lt;/td&gt;&lt;td&gt;&lt;/td&gt;&lt;/tr&gt;</v>
      </c>
    </row>
    <row r="1845" spans="1:1" x14ac:dyDescent="0.2">
      <c r="A1845" s="94" t="str">
        <v xml:space="preserve">  &lt;tr&gt;&lt;td&gt;60222-4200&lt;/td&gt;&lt;td&gt;3600mm span, 3300mm rise reinforced concrete box culvert, double barrel&lt;/td&gt;&lt;td&gt;m&lt;/td&gt;&lt;td&gt;12 FEET SPAN, 11 FEET RISE REINFORCED CONCRETE BOX CULVERT, DOUBLE BARREL&lt;/td&gt;&lt;td&gt;LNFT&lt;/td&gt;&lt;td&gt;0&lt;/td&gt;&lt;td&gt;3&lt;/td&gt;&lt;td&gt;N&lt;/td&gt;&lt;td&gt; &lt;/td&gt;&lt;td&gt;&lt;/td&gt;&lt;/tr&gt;</v>
      </c>
    </row>
    <row r="1846" spans="1:1" x14ac:dyDescent="0.2">
      <c r="A1846" s="94" t="str">
        <v xml:space="preserve">  &lt;tr&gt;&lt;td&gt;60222-4250&lt;/td&gt;&lt;td&gt;3600mm span, 3600mm rise reinforced concrete box culvert, double barrel&lt;/td&gt;&lt;td&gt;m&lt;/td&gt;&lt;td&gt;12 FEET SPAN, 12 FEET RISE REINFORCED CONCRETE BOX CULVERT, DOUBLE BARREL&lt;/td&gt;&lt;td&gt;LNFT&lt;/td&gt;&lt;td&gt;0&lt;/td&gt;&lt;td&gt;3&lt;/td&gt;&lt;td&gt;N&lt;/td&gt;&lt;td&gt; &lt;/td&gt;&lt;td&gt;&lt;/td&gt;&lt;/tr&gt;</v>
      </c>
    </row>
    <row r="1847" spans="1:1" x14ac:dyDescent="0.2">
      <c r="A1847" s="94" t="str">
        <v xml:space="preserve">  &lt;tr&gt;&lt;td&gt;60222-4300&lt;/td&gt;&lt;td&gt;3600mm span, 4200mm rise reinforced concrete box culvert, double barrel&lt;/td&gt;&lt;td&gt;m&lt;/td&gt;&lt;td&gt;12 FEET SPAN, 14 FEET RISE REINFORCED CONCRETE BOX CULVERT, DOUBLE BARREL&lt;/td&gt;&lt;td&gt;LNFT&lt;/td&gt;&lt;td&gt;0&lt;/td&gt;&lt;td&gt;3&lt;/td&gt;&lt;td&gt;N&lt;/td&gt;&lt;td&gt; &lt;/td&gt;&lt;td&gt;&lt;/td&gt;&lt;/tr&gt;</v>
      </c>
    </row>
    <row r="1848" spans="1:1" x14ac:dyDescent="0.2">
      <c r="A1848" s="94" t="str">
        <v xml:space="preserve">  &lt;tr&gt;&lt;td&gt;60222-4350&lt;/td&gt;&lt;td&gt;4200mm span, 1800mm rise reinforced concrete box culvert, double barrel&lt;/td&gt;&lt;td&gt;m&lt;/td&gt;&lt;td&gt;14 FEET SPAN, 6 FEET RISE REINFORCED CONCRETE BOX CULVERT, DOUBLE BARREL&lt;/td&gt;&lt;td&gt;LNFT&lt;/td&gt;&lt;td&gt;0&lt;/td&gt;&lt;td&gt;3&lt;/td&gt;&lt;td&gt;N&lt;/td&gt;&lt;td&gt; &lt;/td&gt;&lt;td&gt;&lt;/td&gt;&lt;/tr&gt;</v>
      </c>
    </row>
    <row r="1849" spans="1:1" x14ac:dyDescent="0.2">
      <c r="A1849" s="94" t="str">
        <v xml:space="preserve">  &lt;tr&gt;&lt;td&gt;60222-4400&lt;/td&gt;&lt;td&gt;4200mm span, 2100mm rise reinforced concrete box culvert, double barrel&lt;/td&gt;&lt;td&gt;m&lt;/td&gt;&lt;td&gt;14 FEET SPAN, 7 FEET RISE REINFORCED CONCRETE BOX CULVERT, DOUBLE BARREL&lt;/td&gt;&lt;td&gt;LNFT&lt;/td&gt;&lt;td&gt;0&lt;/td&gt;&lt;td&gt;3&lt;/td&gt;&lt;td&gt;N&lt;/td&gt;&lt;td&gt; &lt;/td&gt;&lt;td&gt;&lt;/td&gt;&lt;/tr&gt;</v>
      </c>
    </row>
    <row r="1850" spans="1:1" x14ac:dyDescent="0.2">
      <c r="A1850" s="94" t="str">
        <v xml:space="preserve">  &lt;tr&gt;&lt;td&gt;60222-4450&lt;/td&gt;&lt;td&gt;4200mm span, 2400mm rise reinforced concrete box culvert, double barrel&lt;/td&gt;&lt;td&gt;m&lt;/td&gt;&lt;td&gt;14 FEET SPAN, 8 FEET RISE REINFORCED CONCRETE BOX CULVERT, DOUBLE BARREL&lt;/td&gt;&lt;td&gt;LNFT&lt;/td&gt;&lt;td&gt;0&lt;/td&gt;&lt;td&gt;3&lt;/td&gt;&lt;td&gt;N&lt;/td&gt;&lt;td&gt; &lt;/td&gt;&lt;td&gt;&lt;/td&gt;&lt;/tr&gt;</v>
      </c>
    </row>
    <row r="1851" spans="1:1" x14ac:dyDescent="0.2">
      <c r="A1851" s="94" t="str">
        <v xml:space="preserve">  &lt;tr&gt;&lt;td&gt;60222-4500&lt;/td&gt;&lt;td&gt;4200mm span, 2700mm rise reinforced concrete box culvert, double barrel&lt;/td&gt;&lt;td&gt;m&lt;/td&gt;&lt;td&gt;14 FEET SPAN, 9 FEET RISE REINFORCED CONCRETE BOX CULVERT, DOUBLE BARREL&lt;/td&gt;&lt;td&gt;LNFT&lt;/td&gt;&lt;td&gt;0&lt;/td&gt;&lt;td&gt;3&lt;/td&gt;&lt;td&gt;N&lt;/td&gt;&lt;td&gt; &lt;/td&gt;&lt;td&gt;&lt;/td&gt;&lt;/tr&gt;</v>
      </c>
    </row>
    <row r="1852" spans="1:1" x14ac:dyDescent="0.2">
      <c r="A1852" s="94" t="str">
        <v xml:space="preserve">  &lt;tr&gt;&lt;td&gt;60222-4550&lt;/td&gt;&lt;td&gt;4200mm span, 3000mm rise reinforced concrete box culvert, double barrel&lt;/td&gt;&lt;td&gt;m&lt;/td&gt;&lt;td&gt;14 FEET SPAN, 10 FEET RISE REINFORCED CONCRETE BOX CULVERT, DOUBLE BARREL&lt;/td&gt;&lt;td&gt;LNFT&lt;/td&gt;&lt;td&gt;0&lt;/td&gt;&lt;td&gt;3&lt;/td&gt;&lt;td&gt;N&lt;/td&gt;&lt;td&gt; &lt;/td&gt;&lt;td&gt;&lt;/td&gt;&lt;/tr&gt;</v>
      </c>
    </row>
    <row r="1853" spans="1:1" x14ac:dyDescent="0.2">
      <c r="A1853" s="94" t="str">
        <v xml:space="preserve">  &lt;tr&gt;&lt;td&gt;60222-4600&lt;/td&gt;&lt;td&gt;4200mm span, 3300mm rise reinforced concrete box culvert, double barrel&lt;/td&gt;&lt;td&gt;m&lt;/td&gt;&lt;td&gt;14 FEET SPAN, 11 FEET RISE REINFORCED CONCRETE BOX CULVERT, DOUBLE BARREL&lt;/td&gt;&lt;td&gt;LNFT&lt;/td&gt;&lt;td&gt;0&lt;/td&gt;&lt;td&gt;3&lt;/td&gt;&lt;td&gt;N&lt;/td&gt;&lt;td&gt; &lt;/td&gt;&lt;td&gt;&lt;/td&gt;&lt;/tr&gt;</v>
      </c>
    </row>
    <row r="1854" spans="1:1" x14ac:dyDescent="0.2">
      <c r="A1854" s="94" t="str">
        <v xml:space="preserve">  &lt;tr&gt;&lt;td&gt;60222-4650&lt;/td&gt;&lt;td&gt;4200mm span, 3600mm rise reinforced concrete box culvert, double barrel&lt;/td&gt;&lt;td&gt;m&lt;/td&gt;&lt;td&gt;14 FEET SPAN, 12 FEET RISE REINFORCED CONCRETE BOX CULVERT, DOUBLE BARREL&lt;/td&gt;&lt;td&gt;LNFT&lt;/td&gt;&lt;td&gt;0&lt;/td&gt;&lt;td&gt;3&lt;/td&gt;&lt;td&gt;N&lt;/td&gt;&lt;td&gt; &lt;/td&gt;&lt;td&gt;&lt;/td&gt;&lt;/tr&gt;</v>
      </c>
    </row>
    <row r="1855" spans="1:1" x14ac:dyDescent="0.2">
      <c r="A1855" s="94" t="str">
        <v xml:space="preserve">  &lt;tr&gt;&lt;td&gt;60222-4700&lt;/td&gt;&lt;td&gt;4200mm span, 4200mm rise reinforced concrete box culvert, double barrel&lt;/td&gt;&lt;td&gt;m&lt;/td&gt;&lt;td&gt;14 FEET SPAN, 14 FEET RISE REINFORCED CONCRETE BOX CULVERT, DOUBLE BARREL&lt;/td&gt;&lt;td&gt;LNFT&lt;/td&gt;&lt;td&gt;0&lt;/td&gt;&lt;td&gt;3&lt;/td&gt;&lt;td&gt;N&lt;/td&gt;&lt;td&gt; &lt;/td&gt;&lt;td&gt;&lt;/td&gt;&lt;/tr&gt;</v>
      </c>
    </row>
    <row r="1856" spans="1:1" x14ac:dyDescent="0.2">
      <c r="A1856" s="94" t="str">
        <v xml:space="preserve">  &lt;tr&gt;&lt;td&gt;60222-4750&lt;/td&gt;&lt;td&gt;4200mm span, 4800mm rise reinforced concrete box culvert, double barrel&lt;/td&gt;&lt;td&gt;m&lt;/td&gt;&lt;td&gt;14 FEET SPAN, 16 FEET RISE REINFORCED CONCRETE BOX CULVERT, DOUBLE BARREL&lt;/td&gt;&lt;td&gt;LNFT&lt;/td&gt;&lt;td&gt;0&lt;/td&gt;&lt;td&gt;3&lt;/td&gt;&lt;td&gt;N&lt;/td&gt;&lt;td&gt; &lt;/td&gt;&lt;td&gt;&lt;/td&gt;&lt;/tr&gt;</v>
      </c>
    </row>
    <row r="1857" spans="1:1" x14ac:dyDescent="0.2">
      <c r="A1857" s="94" t="str">
        <v xml:space="preserve">  &lt;tr&gt;&lt;td&gt;60222-4800&lt;/td&gt;&lt;td&gt;7200mm span, 2400mm rise reinforced concrete box culvert, double barrel&lt;/td&gt;&lt;td&gt;m&lt;/td&gt;&lt;td&gt;24 FEET SPAN, 8 FEET RISE REINFORCED CONCRETE BOX CULVERT, DOUBLE BARREL&lt;/td&gt;&lt;td&gt;LNFT&lt;/td&gt;&lt;td&gt;0&lt;/td&gt;&lt;td&gt;3&lt;/td&gt;&lt;td&gt;N&lt;/td&gt;&lt;td&gt; &lt;/td&gt;&lt;td&gt;&lt;/td&gt;&lt;/tr&gt;</v>
      </c>
    </row>
    <row r="1858" spans="1:1" x14ac:dyDescent="0.2">
      <c r="A1858" s="94" t="str">
        <v xml:space="preserve">  &lt;tr&gt;&lt;td&gt;60223-0100&lt;/td&gt;&lt;td&gt;900mm span, 900mm rise reinforced concrete box culvert, triple barrel&lt;/td&gt;&lt;td&gt;m&lt;/td&gt;&lt;td&gt;3 FEET SPAN, 3 FEET RISE REINFORCED CONCRETE BOX CULVERT, TRIPLE BARREL&lt;/td&gt;&lt;td&gt;LNFT&lt;/td&gt;&lt;td&gt;0&lt;/td&gt;&lt;td&gt;3&lt;/td&gt;&lt;td&gt;N&lt;/td&gt;&lt;td&gt; &lt;/td&gt;&lt;td&gt;&lt;/td&gt;&lt;/tr&gt;</v>
      </c>
    </row>
    <row r="1859" spans="1:1" x14ac:dyDescent="0.2">
      <c r="A1859" s="94" t="str">
        <v xml:space="preserve">  &lt;tr&gt;&lt;td&gt;60223-0150&lt;/td&gt;&lt;td&gt;900mm span, 1200mm rise reinforced concrete box culvert, triple barrel&lt;/td&gt;&lt;td&gt;m&lt;/td&gt;&lt;td&gt;3 FEET SPAN, 4 FEET RISE REINFORCED CONCRETE BOX CULVERT, TRIPLE BARREL&lt;/td&gt;&lt;td&gt;LNFT&lt;/td&gt;&lt;td&gt;0&lt;/td&gt;&lt;td&gt;3&lt;/td&gt;&lt;td&gt;N&lt;/td&gt;&lt;td&gt; &lt;/td&gt;&lt;td&gt;&lt;/td&gt;&lt;/tr&gt;</v>
      </c>
    </row>
    <row r="1860" spans="1:1" x14ac:dyDescent="0.2">
      <c r="A1860" s="94" t="str">
        <v xml:space="preserve">  &lt;tr&gt;&lt;td&gt;60223-0200&lt;/td&gt;&lt;td&gt;900mm span, 1500mm rise reinforced concrete box culvert, triple barrel&lt;/td&gt;&lt;td&gt;m&lt;/td&gt;&lt;td&gt;3 FEET SPAN, 5 FEET RISE REINFORCED CONCRETE BOX CULVERT, TRIPLE BARREL&lt;/td&gt;&lt;td&gt;LNFT&lt;/td&gt;&lt;td&gt;0&lt;/td&gt;&lt;td&gt;3&lt;/td&gt;&lt;td&gt;N&lt;/td&gt;&lt;td&gt; &lt;/td&gt;&lt;td&gt;&lt;/td&gt;&lt;/tr&gt;</v>
      </c>
    </row>
    <row r="1861" spans="1:1" x14ac:dyDescent="0.2">
      <c r="A1861" s="94" t="str">
        <v xml:space="preserve">  &lt;tr&gt;&lt;td&gt;60223-0250&lt;/td&gt;&lt;td&gt;900mm span, 1800mm rise reinforced concrete box culvert, triple barrel&lt;/td&gt;&lt;td&gt;m&lt;/td&gt;&lt;td&gt;3 FEET SPAN, 6 FEET RISE REINFORCED CONCRETE BOX CULVERT, TRIPLE BARREL&lt;/td&gt;&lt;td&gt;LNFT&lt;/td&gt;&lt;td&gt;0&lt;/td&gt;&lt;td&gt;3&lt;/td&gt;&lt;td&gt;N&lt;/td&gt;&lt;td&gt; &lt;/td&gt;&lt;td&gt;&lt;/td&gt;&lt;/tr&gt;</v>
      </c>
    </row>
    <row r="1862" spans="1:1" x14ac:dyDescent="0.2">
      <c r="A1862" s="94" t="str">
        <v xml:space="preserve">  &lt;tr&gt;&lt;td&gt;60223-0300&lt;/td&gt;&lt;td&gt;1200mm span, 900mm rise reinforced concrete box culvert, triple barrel&lt;/td&gt;&lt;td&gt;m&lt;/td&gt;&lt;td&gt;4 FEET SPAN, 3 FEET RISE REINFORCED CONCRETE BOX CULVERT, TRIPLE BARREL&lt;/td&gt;&lt;td&gt;LNFT&lt;/td&gt;&lt;td&gt;0&lt;/td&gt;&lt;td&gt;3&lt;/td&gt;&lt;td&gt;N&lt;/td&gt;&lt;td&gt; &lt;/td&gt;&lt;td&gt;&lt;/td&gt;&lt;/tr&gt;</v>
      </c>
    </row>
    <row r="1863" spans="1:1" x14ac:dyDescent="0.2">
      <c r="A1863" s="94" t="str">
        <v xml:space="preserve">  &lt;tr&gt;&lt;td&gt;60223-0350&lt;/td&gt;&lt;td&gt;1200mm span, 1200mm rise reinforced concrete box culvert, triple barrel&lt;/td&gt;&lt;td&gt;m&lt;/td&gt;&lt;td&gt;4 FEET SPAN, 4 FEET RISE REINFORCED CONCRETE BOX CULVERT, TRIPLE BARREL&lt;/td&gt;&lt;td&gt;LNFT&lt;/td&gt;&lt;td&gt;0&lt;/td&gt;&lt;td&gt;3&lt;/td&gt;&lt;td&gt;N&lt;/td&gt;&lt;td&gt; &lt;/td&gt;&lt;td&gt;&lt;/td&gt;&lt;/tr&gt;</v>
      </c>
    </row>
    <row r="1864" spans="1:1" x14ac:dyDescent="0.2">
      <c r="A1864" s="94" t="str">
        <v xml:space="preserve">  &lt;tr&gt;&lt;td&gt;60223-0400&lt;/td&gt;&lt;td&gt;1200mm span, 1500mm rise reinforced concrete box culvert, triple barrel&lt;/td&gt;&lt;td&gt;m&lt;/td&gt;&lt;td&gt;4 FEET SPAN, 5 FEET RISE REINFORCED CONCRETE BOX CULVERT, TRIPLE BARREL&lt;/td&gt;&lt;td&gt;LNFT&lt;/td&gt;&lt;td&gt;0&lt;/td&gt;&lt;td&gt;3&lt;/td&gt;&lt;td&gt;N&lt;/td&gt;&lt;td&gt; &lt;/td&gt;&lt;td&gt;&lt;/td&gt;&lt;/tr&gt;</v>
      </c>
    </row>
    <row r="1865" spans="1:1" x14ac:dyDescent="0.2">
      <c r="A1865" s="94" t="str">
        <v xml:space="preserve">  &lt;tr&gt;&lt;td&gt;60223-0450&lt;/td&gt;&lt;td&gt;1200mm span, 1800mm rise reinforced concrete box culvert, triple barrel&lt;/td&gt;&lt;td&gt;m&lt;/td&gt;&lt;td&gt;4 FEET SPAN, 6 FEET RISE REINFORCED CONCRETE BOX CULVERT, TRIPLE BARREL&lt;/td&gt;&lt;td&gt;LNFT&lt;/td&gt;&lt;td&gt;0&lt;/td&gt;&lt;td&gt;3&lt;/td&gt;&lt;td&gt;N&lt;/td&gt;&lt;td&gt; &lt;/td&gt;&lt;td&gt;&lt;/td&gt;&lt;/tr&gt;</v>
      </c>
    </row>
    <row r="1866" spans="1:1" x14ac:dyDescent="0.2">
      <c r="A1866" s="94" t="str">
        <v xml:space="preserve">  &lt;tr&gt;&lt;td&gt;60223-0500&lt;/td&gt;&lt;td&gt;1200mm span, 2100mm rise reinforced concrete box culvert, triple barrel&lt;/td&gt;&lt;td&gt;m&lt;/td&gt;&lt;td&gt;4 FEET SPAN, 7 FEET RISE REINFORCED CONCRETE BOX CULVERT, TRIPLE BARREL&lt;/td&gt;&lt;td&gt;LNFT&lt;/td&gt;&lt;td&gt;0&lt;/td&gt;&lt;td&gt;3&lt;/td&gt;&lt;td&gt;N&lt;/td&gt;&lt;td&gt; &lt;/td&gt;&lt;td&gt;&lt;/td&gt;&lt;/tr&gt;</v>
      </c>
    </row>
    <row r="1867" spans="1:1" x14ac:dyDescent="0.2">
      <c r="A1867" s="94" t="str">
        <v xml:space="preserve">  &lt;tr&gt;&lt;td&gt;60223-0550&lt;/td&gt;&lt;td&gt;1500mm span, 900mm rise reinforced concrete box culvert, triple barrel&lt;/td&gt;&lt;td&gt;m&lt;/td&gt;&lt;td&gt;5 FEET SPAN, 3 FEET RISE REINFORCED CONCRETE BOX CULVERT, TRIPLE BARREL&lt;/td&gt;&lt;td&gt;LNFT&lt;/td&gt;&lt;td&gt;0&lt;/td&gt;&lt;td&gt;3&lt;/td&gt;&lt;td&gt;N&lt;/td&gt;&lt;td&gt; &lt;/td&gt;&lt;td&gt;&lt;/td&gt;&lt;/tr&gt;</v>
      </c>
    </row>
    <row r="1868" spans="1:1" x14ac:dyDescent="0.2">
      <c r="A1868" s="94" t="str">
        <v xml:space="preserve">  &lt;tr&gt;&lt;td&gt;60223-0600&lt;/td&gt;&lt;td&gt;1500mm span, 1200mm rise reinforced concrete box culvert, triple barrel&lt;/td&gt;&lt;td&gt;m&lt;/td&gt;&lt;td&gt;5 FEET SPAN, 4 FEET RISE REINFORCED CONCRETE BOX CULVERT, TRIPLE BARREL&lt;/td&gt;&lt;td&gt;LNFT&lt;/td&gt;&lt;td&gt;0&lt;/td&gt;&lt;td&gt;3&lt;/td&gt;&lt;td&gt;N&lt;/td&gt;&lt;td&gt; &lt;/td&gt;&lt;td&gt;&lt;/td&gt;&lt;/tr&gt;</v>
      </c>
    </row>
    <row r="1869" spans="1:1" x14ac:dyDescent="0.2">
      <c r="A1869" s="94" t="str">
        <v xml:space="preserve">  &lt;tr&gt;&lt;td&gt;60223-0650&lt;/td&gt;&lt;td&gt;1500mm span, 1500mm rise reinforced concrete box culvert, triple barrel&lt;/td&gt;&lt;td&gt;m&lt;/td&gt;&lt;td&gt;5 FEET SPAN, 5 FEET RISE REINFORCED CONCRETE BOX CULVERT, TRIPLE BARREL&lt;/td&gt;&lt;td&gt;LNFT&lt;/td&gt;&lt;td&gt;0&lt;/td&gt;&lt;td&gt;3&lt;/td&gt;&lt;td&gt;N&lt;/td&gt;&lt;td&gt; &lt;/td&gt;&lt;td&gt;&lt;/td&gt;&lt;/tr&gt;</v>
      </c>
    </row>
    <row r="1870" spans="1:1" x14ac:dyDescent="0.2">
      <c r="A1870" s="94" t="str">
        <v xml:space="preserve">  &lt;tr&gt;&lt;td&gt;60223-0700&lt;/td&gt;&lt;td&gt;1500mm span, 1800mm rise reinforced concrete box culvert, triple barrel&lt;/td&gt;&lt;td&gt;m&lt;/td&gt;&lt;td&gt;5 FEET SPAN, 6 FEET RISE REINFORCED CONCRETE BOX CULVERT, TRIPLE BARREL&lt;/td&gt;&lt;td&gt;LNFT&lt;/td&gt;&lt;td&gt;0&lt;/td&gt;&lt;td&gt;3&lt;/td&gt;&lt;td&gt;N&lt;/td&gt;&lt;td&gt; &lt;/td&gt;&lt;td&gt;&lt;/td&gt;&lt;/tr&gt;</v>
      </c>
    </row>
    <row r="1871" spans="1:1" x14ac:dyDescent="0.2">
      <c r="A1871" s="94" t="str">
        <v xml:space="preserve">  &lt;tr&gt;&lt;td&gt;60223-0750&lt;/td&gt;&lt;td&gt;1500mm span, 2100mm rise reinforced concrete box culvert, triple barrel&lt;/td&gt;&lt;td&gt;m&lt;/td&gt;&lt;td&gt;5 FEET SPAN, 7 FEET RISE REINFORCED CONCRETE BOX CULVERT, TRIPLE BARREL&lt;/td&gt;&lt;td&gt;LNFT&lt;/td&gt;&lt;td&gt;0&lt;/td&gt;&lt;td&gt;3&lt;/td&gt;&lt;td&gt;N&lt;/td&gt;&lt;td&gt; &lt;/td&gt;&lt;td&gt;&lt;/td&gt;&lt;/tr&gt;</v>
      </c>
    </row>
    <row r="1872" spans="1:1" x14ac:dyDescent="0.2">
      <c r="A1872" s="94" t="str">
        <v xml:space="preserve">  &lt;tr&gt;&lt;td&gt;60223-0800&lt;/td&gt;&lt;td&gt;1500mm span, 2400mm rise reinforced concrete box culvert, triple barrel&lt;/td&gt;&lt;td&gt;m&lt;/td&gt;&lt;td&gt;5 FEET SPAN, 8 FEET RISE REINFORCED CONCRETE BOX CULVERT, TRIPLE BARREL&lt;/td&gt;&lt;td&gt;LNFT&lt;/td&gt;&lt;td&gt;0&lt;/td&gt;&lt;td&gt;3&lt;/td&gt;&lt;td&gt;N&lt;/td&gt;&lt;td&gt; &lt;/td&gt;&lt;td&gt;&lt;/td&gt;&lt;/tr&gt;</v>
      </c>
    </row>
    <row r="1873" spans="1:1" x14ac:dyDescent="0.2">
      <c r="A1873" s="94" t="str">
        <v xml:space="preserve">  &lt;tr&gt;&lt;td&gt;60223-0850&lt;/td&gt;&lt;td&gt;1500mm span, 2700mm rise reinforced concrete box culvert, triple barrel&lt;/td&gt;&lt;td&gt;m&lt;/td&gt;&lt;td&gt;5 FEET SPAN, 9 FEET RISE REINFORCED CONCRETE BOX CULVERT, TRIPLE BARREL&lt;/td&gt;&lt;td&gt;LNFT&lt;/td&gt;&lt;td&gt;0&lt;/td&gt;&lt;td&gt;3&lt;/td&gt;&lt;td&gt;N&lt;/td&gt;&lt;td&gt; &lt;/td&gt;&lt;td&gt;&lt;/td&gt;&lt;/tr&gt;</v>
      </c>
    </row>
    <row r="1874" spans="1:1" x14ac:dyDescent="0.2">
      <c r="A1874" s="94" t="str">
        <v xml:space="preserve">  &lt;tr&gt;&lt;td&gt;60223-0900&lt;/td&gt;&lt;td&gt;1500mm span, 3000mm rise reinforced concrete box culvert, triple barrel&lt;/td&gt;&lt;td&gt;m&lt;/td&gt;&lt;td&gt;5 FEET SPAN, 10 FEET RISE REINFORCED CONCRETE BOX CULVERT, TRIPLE BARREL&lt;/td&gt;&lt;td&gt;LNFT&lt;/td&gt;&lt;td&gt;0&lt;/td&gt;&lt;td&gt;3&lt;/td&gt;&lt;td&gt;N&lt;/td&gt;&lt;td&gt; &lt;/td&gt;&lt;td&gt;&lt;/td&gt;&lt;/tr&gt;</v>
      </c>
    </row>
    <row r="1875" spans="1:1" x14ac:dyDescent="0.2">
      <c r="A1875" s="94" t="str">
        <v xml:space="preserve">  &lt;tr&gt;&lt;td&gt;60223-0950&lt;/td&gt;&lt;td&gt;1500mm span, 3300mm rise reinforced concrete box culvert, triple barrel&lt;/td&gt;&lt;td&gt;m&lt;/td&gt;&lt;td&gt;5 FEET SPAN, 11 FEET RISE REINFORCED CONCRETE BOX CULVERT, TRIPLE BARREL&lt;/td&gt;&lt;td&gt;LNFT&lt;/td&gt;&lt;td&gt;0&lt;/td&gt;&lt;td&gt;3&lt;/td&gt;&lt;td&gt;N&lt;/td&gt;&lt;td&gt; &lt;/td&gt;&lt;td&gt;&lt;/td&gt;&lt;/tr&gt;</v>
      </c>
    </row>
    <row r="1876" spans="1:1" x14ac:dyDescent="0.2">
      <c r="A1876" s="94" t="str">
        <v xml:space="preserve">  &lt;tr&gt;&lt;td&gt;60223-1000&lt;/td&gt;&lt;td&gt;1500mm span, 3600mm rise reinforced concrete box culvert, triple barrel&lt;/td&gt;&lt;td&gt;m&lt;/td&gt;&lt;td&gt;5 FEET SPAN, 12 FEET RISE REINFORCED CONCRETE BOX CULVERT, TRIPLE BARREL&lt;/td&gt;&lt;td&gt;LNFT&lt;/td&gt;&lt;td&gt;0&lt;/td&gt;&lt;td&gt;3&lt;/td&gt;&lt;td&gt;N&lt;/td&gt;&lt;td&gt; &lt;/td&gt;&lt;td&gt;&lt;/td&gt;&lt;/tr&gt;</v>
      </c>
    </row>
    <row r="1877" spans="1:1" x14ac:dyDescent="0.2">
      <c r="A1877" s="94" t="str">
        <v xml:space="preserve">  &lt;tr&gt;&lt;td&gt;60223-1050&lt;/td&gt;&lt;td&gt;1500mm span, 4200mm rise reinforced concrete box culvert, triple barrel&lt;/td&gt;&lt;td&gt;m&lt;/td&gt;&lt;td&gt;5 FEET SPAN, 14 FEET RISE REINFORCED CONCRETE BOX CULVERT, TRIPLE BARREL&lt;/td&gt;&lt;td&gt;LNFT&lt;/td&gt;&lt;td&gt;0&lt;/td&gt;&lt;td&gt;3&lt;/td&gt;&lt;td&gt;N&lt;/td&gt;&lt;td&gt; &lt;/td&gt;&lt;td&gt;&lt;/td&gt;&lt;/tr&gt;</v>
      </c>
    </row>
    <row r="1878" spans="1:1" x14ac:dyDescent="0.2">
      <c r="A1878" s="94" t="str">
        <v xml:space="preserve">  &lt;tr&gt;&lt;td&gt;60223-1100&lt;/td&gt;&lt;td&gt;1500mm span, 4800mm rise reinforced concrete box culvert, triple barrel&lt;/td&gt;&lt;td&gt;m&lt;/td&gt;&lt;td&gt;5 FEET SPAN, 16 FEET RISE REINFORCED CONCRETE BOX CULVERT, TRIPLE BARREL&lt;/td&gt;&lt;td&gt;LNFT&lt;/td&gt;&lt;td&gt;0&lt;/td&gt;&lt;td&gt;3&lt;/td&gt;&lt;td&gt;N&lt;/td&gt;&lt;td&gt; &lt;/td&gt;&lt;td&gt;&lt;/td&gt;&lt;/tr&gt;</v>
      </c>
    </row>
    <row r="1879" spans="1:1" x14ac:dyDescent="0.2">
      <c r="A1879" s="94" t="str">
        <v xml:space="preserve">  &lt;tr&gt;&lt;td&gt;60223-1150&lt;/td&gt;&lt;td&gt;1800mm span, 900mm rise reinforced concrete box culvert, triple barrel&lt;/td&gt;&lt;td&gt;m&lt;/td&gt;&lt;td&gt;6 FEET SPAN, 3 FEET RISE REINFORCED CONCRETE BOX CULVERT, TRIPLE BARREL&lt;/td&gt;&lt;td&gt;LNFT&lt;/td&gt;&lt;td&gt;0&lt;/td&gt;&lt;td&gt;3&lt;/td&gt;&lt;td&gt;N&lt;/td&gt;&lt;td&gt; &lt;/td&gt;&lt;td&gt;&lt;/td&gt;&lt;/tr&gt;</v>
      </c>
    </row>
    <row r="1880" spans="1:1" x14ac:dyDescent="0.2">
      <c r="A1880" s="94" t="str">
        <v xml:space="preserve">  &lt;tr&gt;&lt;td&gt;60223-1200&lt;/td&gt;&lt;td&gt;1800mm span, 1200mm rise reinforced concrete box culvert, triple barrel&lt;/td&gt;&lt;td&gt;m&lt;/td&gt;&lt;td&gt;6 FEET SPAN, 4 FEET RISE REINFORCED CONCRETE BOX CULVERT, TRIPLE BARREL&lt;/td&gt;&lt;td&gt;LNFT&lt;/td&gt;&lt;td&gt;0&lt;/td&gt;&lt;td&gt;3&lt;/td&gt;&lt;td&gt;N&lt;/td&gt;&lt;td&gt; &lt;/td&gt;&lt;td&gt;&lt;/td&gt;&lt;/tr&gt;</v>
      </c>
    </row>
    <row r="1881" spans="1:1" x14ac:dyDescent="0.2">
      <c r="A1881" s="94" t="str">
        <v xml:space="preserve">  &lt;tr&gt;&lt;td&gt;60223-1250&lt;/td&gt;&lt;td&gt;1800mm span, 1500mm rise reinforced concrete box culvert, triple barrel&lt;/td&gt;&lt;td&gt;m&lt;/td&gt;&lt;td&gt;6 FEET SPAN, 5 FEET RISE REINFORCED CONCRETE BOX CULVERT, TRIPLE BARREL&lt;/td&gt;&lt;td&gt;LNFT&lt;/td&gt;&lt;td&gt;0&lt;/td&gt;&lt;td&gt;3&lt;/td&gt;&lt;td&gt;N&lt;/td&gt;&lt;td&gt; &lt;/td&gt;&lt;td&gt;&lt;/td&gt;&lt;/tr&gt;</v>
      </c>
    </row>
    <row r="1882" spans="1:1" x14ac:dyDescent="0.2">
      <c r="A1882" s="94" t="str">
        <v xml:space="preserve">  &lt;tr&gt;&lt;td&gt;60223-1300&lt;/td&gt;&lt;td&gt;1800mm span, 1800mm rise reinforced concrete box culvert, triple barrel&lt;/td&gt;&lt;td&gt;m&lt;/td&gt;&lt;td&gt;6 FEET SPAN, 6 FEET RISE REINFORCED CONCRETE BOX CULVERT, TRIPLE BARREL&lt;/td&gt;&lt;td&gt;LNFT&lt;/td&gt;&lt;td&gt;0&lt;/td&gt;&lt;td&gt;3&lt;/td&gt;&lt;td&gt;N&lt;/td&gt;&lt;td&gt; &lt;/td&gt;&lt;td&gt;&lt;/td&gt;&lt;/tr&gt;</v>
      </c>
    </row>
    <row r="1883" spans="1:1" x14ac:dyDescent="0.2">
      <c r="A1883" s="94" t="str">
        <v xml:space="preserve">  &lt;tr&gt;&lt;td&gt;60223-1350&lt;/td&gt;&lt;td&gt;1800mm span, 2100mm rise reinforced concrete box culvert, triple barrel&lt;/td&gt;&lt;td&gt;m&lt;/td&gt;&lt;td&gt;6 FEET SPAN, 7 FEET RISE REINFORCED CONCRETE BOX CULVERT, TRIPLE BARREL&lt;/td&gt;&lt;td&gt;LNFT&lt;/td&gt;&lt;td&gt;0&lt;/td&gt;&lt;td&gt;3&lt;/td&gt;&lt;td&gt;N&lt;/td&gt;&lt;td&gt; &lt;/td&gt;&lt;td&gt;&lt;/td&gt;&lt;/tr&gt;</v>
      </c>
    </row>
    <row r="1884" spans="1:1" x14ac:dyDescent="0.2">
      <c r="A1884" s="94" t="str">
        <v xml:space="preserve">  &lt;tr&gt;&lt;td&gt;60223-1400&lt;/td&gt;&lt;td&gt;1800mm span, 2400mm rise reinforced concrete box culvert, triple barrel&lt;/td&gt;&lt;td&gt;m&lt;/td&gt;&lt;td&gt;6 FEET SPAN, 8 FEET RISE REINFORCED CONCRETE BOX CULVERT, TRIPLE BARREL&lt;/td&gt;&lt;td&gt;LNFT&lt;/td&gt;&lt;td&gt;0&lt;/td&gt;&lt;td&gt;3&lt;/td&gt;&lt;td&gt;N&lt;/td&gt;&lt;td&gt; &lt;/td&gt;&lt;td&gt;&lt;/td&gt;&lt;/tr&gt;</v>
      </c>
    </row>
    <row r="1885" spans="1:1" x14ac:dyDescent="0.2">
      <c r="A1885" s="94" t="str">
        <v xml:space="preserve">  &lt;tr&gt;&lt;td&gt;60223-1450&lt;/td&gt;&lt;td&gt;1800mm span, 2700mm rise reinforced concrete box culvert, triple barrel&lt;/td&gt;&lt;td&gt;m&lt;/td&gt;&lt;td&gt;6 FEET SPAN, 9 FEET RISE REINFORCED CONCRETE BOX CULVERT, TRIPLE BARREL&lt;/td&gt;&lt;td&gt;LNFT&lt;/td&gt;&lt;td&gt;0&lt;/td&gt;&lt;td&gt;3&lt;/td&gt;&lt;td&gt;N&lt;/td&gt;&lt;td&gt; &lt;/td&gt;&lt;td&gt;&lt;/td&gt;&lt;/tr&gt;</v>
      </c>
    </row>
    <row r="1886" spans="1:1" x14ac:dyDescent="0.2">
      <c r="A1886" s="94" t="str">
        <v xml:space="preserve">  &lt;tr&gt;&lt;td&gt;60223-1500&lt;/td&gt;&lt;td&gt;1800mm span, 3000mm rise reinforced concrete box culvert, triple barrel&lt;/td&gt;&lt;td&gt;m&lt;/td&gt;&lt;td&gt;6 FEET SPAN, 10 FEET RISE REINFORCED CONCRETE BOX CULVERT, TRIPLE BARREL&lt;/td&gt;&lt;td&gt;LNFT&lt;/td&gt;&lt;td&gt;0&lt;/td&gt;&lt;td&gt;3&lt;/td&gt;&lt;td&gt;N&lt;/td&gt;&lt;td&gt; &lt;/td&gt;&lt;td&gt;&lt;/td&gt;&lt;/tr&gt;</v>
      </c>
    </row>
    <row r="1887" spans="1:1" x14ac:dyDescent="0.2">
      <c r="A1887" s="94" t="str">
        <v xml:space="preserve">  &lt;tr&gt;&lt;td&gt;60223-1550&lt;/td&gt;&lt;td&gt;1800mm span, 3300mm rise reinforced concrete box culvert, triple barrel&lt;/td&gt;&lt;td&gt;m&lt;/td&gt;&lt;td&gt;6 FEET SPAN, 11 FEET RISE REINFORCED CONCRETE BOX CULVERT, TRIPLE BARREL&lt;/td&gt;&lt;td&gt;LNFT&lt;/td&gt;&lt;td&gt;0&lt;/td&gt;&lt;td&gt;3&lt;/td&gt;&lt;td&gt;N&lt;/td&gt;&lt;td&gt; &lt;/td&gt;&lt;td&gt;&lt;/td&gt;&lt;/tr&gt;</v>
      </c>
    </row>
    <row r="1888" spans="1:1" x14ac:dyDescent="0.2">
      <c r="A1888" s="94" t="str">
        <v xml:space="preserve">  &lt;tr&gt;&lt;td&gt;60223-1600&lt;/td&gt;&lt;td&gt;1800mm span, 3600mm rise reinforced concrete box culvert, triple barrel&lt;/td&gt;&lt;td&gt;m&lt;/td&gt;&lt;td&gt;6 FEET SPAN, 12 FEET RISE REINFORCED CONCRETE BOX CULVERT, TRIPLE BARREL&lt;/td&gt;&lt;td&gt;LNFT&lt;/td&gt;&lt;td&gt;0&lt;/td&gt;&lt;td&gt;3&lt;/td&gt;&lt;td&gt;N&lt;/td&gt;&lt;td&gt; &lt;/td&gt;&lt;td&gt;&lt;/td&gt;&lt;/tr&gt;</v>
      </c>
    </row>
    <row r="1889" spans="1:1" x14ac:dyDescent="0.2">
      <c r="A1889" s="94" t="str">
        <v xml:space="preserve">  &lt;tr&gt;&lt;td&gt;60223-1650&lt;/td&gt;&lt;td&gt;1800mm span, 4200mm rise reinforced concrete box culvert, triple barrel&lt;/td&gt;&lt;td&gt;m&lt;/td&gt;&lt;td&gt;6 FEET SPAN, 14 FEET RISE REINFORCED CONCRETE BOX CULVERT, TRIPLE BARREL&lt;/td&gt;&lt;td&gt;LNFT&lt;/td&gt;&lt;td&gt;0&lt;/td&gt;&lt;td&gt;3&lt;/td&gt;&lt;td&gt;N&lt;/td&gt;&lt;td&gt; &lt;/td&gt;&lt;td&gt;&lt;/td&gt;&lt;/tr&gt;</v>
      </c>
    </row>
    <row r="1890" spans="1:1" x14ac:dyDescent="0.2">
      <c r="A1890" s="94" t="str">
        <v xml:space="preserve">  &lt;tr&gt;&lt;td&gt;60223-1700&lt;/td&gt;&lt;td&gt;1800mm span, 4800mm rise reinforced concrete box culvert, triple barrel&lt;/td&gt;&lt;td&gt;m&lt;/td&gt;&lt;td&gt;6 FEET SPAN, 16 FEET RISE REINFORCED CONCRETE BOX CULVERT, TRIPLE BARREL&lt;/td&gt;&lt;td&gt;LNFT&lt;/td&gt;&lt;td&gt;0&lt;/td&gt;&lt;td&gt;3&lt;/td&gt;&lt;td&gt;N&lt;/td&gt;&lt;td&gt; &lt;/td&gt;&lt;td&gt;&lt;/td&gt;&lt;/tr&gt;</v>
      </c>
    </row>
    <row r="1891" spans="1:1" x14ac:dyDescent="0.2">
      <c r="A1891" s="94" t="str">
        <v xml:space="preserve">  &lt;tr&gt;&lt;td&gt;60223-1750&lt;/td&gt;&lt;td&gt;2400mm span, 900mm rise reinforced concrete box culvert, triple barrel&lt;/td&gt;&lt;td&gt;m&lt;/td&gt;&lt;td&gt;8 FEET SPAN, 3 FEET RISE REINFORCED CONCRETE BOX CULVERT, TRIPLE BARREL&lt;/td&gt;&lt;td&gt;LNFT&lt;/td&gt;&lt;td&gt;0&lt;/td&gt;&lt;td&gt;3&lt;/td&gt;&lt;td&gt;N&lt;/td&gt;&lt;td&gt; &lt;/td&gt;&lt;td&gt;&lt;/td&gt;&lt;/tr&gt;</v>
      </c>
    </row>
    <row r="1892" spans="1:1" x14ac:dyDescent="0.2">
      <c r="A1892" s="94" t="str">
        <v xml:space="preserve">  &lt;tr&gt;&lt;td&gt;60223-1800&lt;/td&gt;&lt;td&gt;2400mm span, 1200mm rise reinforced concrete box culvert, triple barrel&lt;/td&gt;&lt;td&gt;m&lt;/td&gt;&lt;td&gt;8 FEET SPAN, 4 FEET RISE REINFORCED CONCRETE BOX CULVERT, TRIPLE BARREL&lt;/td&gt;&lt;td&gt;LNFT&lt;/td&gt;&lt;td&gt;0&lt;/td&gt;&lt;td&gt;3&lt;/td&gt;&lt;td&gt;N&lt;/td&gt;&lt;td&gt; &lt;/td&gt;&lt;td&gt;&lt;/td&gt;&lt;/tr&gt;</v>
      </c>
    </row>
    <row r="1893" spans="1:1" x14ac:dyDescent="0.2">
      <c r="A1893" s="94" t="str">
        <v xml:space="preserve">  &lt;tr&gt;&lt;td&gt;60223-1850&lt;/td&gt;&lt;td&gt;2400mm span, 1500mm rise reinforced concrete box culvert, triple barrel&lt;/td&gt;&lt;td&gt;m&lt;/td&gt;&lt;td&gt;8 FEET SPAN, 5 FEET RISE REINFORCED CONCRETE BOX CULVERT, TRIPLE BARREL&lt;/td&gt;&lt;td&gt;LNFT&lt;/td&gt;&lt;td&gt;0&lt;/td&gt;&lt;td&gt;3&lt;/td&gt;&lt;td&gt;N&lt;/td&gt;&lt;td&gt; &lt;/td&gt;&lt;td&gt;&lt;/td&gt;&lt;/tr&gt;</v>
      </c>
    </row>
    <row r="1894" spans="1:1" x14ac:dyDescent="0.2">
      <c r="A1894" s="94" t="str">
        <v xml:space="preserve">  &lt;tr&gt;&lt;td&gt;60223-1900&lt;/td&gt;&lt;td&gt;2400mm span, 1800mm rise reinforced concrete box culvert, triple barrel&lt;/td&gt;&lt;td&gt;m&lt;/td&gt;&lt;td&gt;8 FEET SPAN, 6 FEET RISE REINFORCED CONCRETE BOX CULVERT, TRIPLE BARREL&lt;/td&gt;&lt;td&gt;LNFT&lt;/td&gt;&lt;td&gt;0&lt;/td&gt;&lt;td&gt;3&lt;/td&gt;&lt;td&gt;N&lt;/td&gt;&lt;td&gt; &lt;/td&gt;&lt;td&gt;&lt;/td&gt;&lt;/tr&gt;</v>
      </c>
    </row>
    <row r="1895" spans="1:1" x14ac:dyDescent="0.2">
      <c r="A1895" s="94" t="str">
        <v xml:space="preserve">  &lt;tr&gt;&lt;td&gt;60223-1950&lt;/td&gt;&lt;td&gt;2400mm span, 2100mm rise reinforced concrete box culvert, triple barrel&lt;/td&gt;&lt;td&gt;m&lt;/td&gt;&lt;td&gt;8 FEET SPAN, 7 FEET RISE REINFORCED CONCRETE BOX CULVERT, TRIPLE BARREL&lt;/td&gt;&lt;td&gt;LNFT&lt;/td&gt;&lt;td&gt;0&lt;/td&gt;&lt;td&gt;3&lt;/td&gt;&lt;td&gt;N&lt;/td&gt;&lt;td&gt; &lt;/td&gt;&lt;td&gt;&lt;/td&gt;&lt;/tr&gt;</v>
      </c>
    </row>
    <row r="1896" spans="1:1" x14ac:dyDescent="0.2">
      <c r="A1896" s="94" t="str">
        <v xml:space="preserve">  &lt;tr&gt;&lt;td&gt;60223-2000&lt;/td&gt;&lt;td&gt;2400mm span, 2400mm rise reinforced concrete box culvert, triple barrel&lt;/td&gt;&lt;td&gt;m&lt;/td&gt;&lt;td&gt;8 FEET SPAN, 8 FEET RISE REINFORCED CONCRETE BOX CULVERT, TRIPLE BARREL&lt;/td&gt;&lt;td&gt;LNFT&lt;/td&gt;&lt;td&gt;0&lt;/td&gt;&lt;td&gt;3&lt;/td&gt;&lt;td&gt;N&lt;/td&gt;&lt;td&gt; &lt;/td&gt;&lt;td&gt;&lt;/td&gt;&lt;/tr&gt;</v>
      </c>
    </row>
    <row r="1897" spans="1:1" x14ac:dyDescent="0.2">
      <c r="A1897" s="94" t="str">
        <v xml:space="preserve">  &lt;tr&gt;&lt;td&gt;60223-2050&lt;/td&gt;&lt;td&gt;2400mm span, 2700mm rise reinforced concrete box culvert, triple barrel&lt;/td&gt;&lt;td&gt;m&lt;/td&gt;&lt;td&gt;8 FEET SPAN, 9 FEET RISE REINFORCED CONCRETE BOX CULVERT, TRIPLE BARREL&lt;/td&gt;&lt;td&gt;LNFT&lt;/td&gt;&lt;td&gt;0&lt;/td&gt;&lt;td&gt;3&lt;/td&gt;&lt;td&gt;N&lt;/td&gt;&lt;td&gt; &lt;/td&gt;&lt;td&gt;&lt;/td&gt;&lt;/tr&gt;</v>
      </c>
    </row>
    <row r="1898" spans="1:1" x14ac:dyDescent="0.2">
      <c r="A1898" s="94" t="str">
        <v xml:space="preserve">  &lt;tr&gt;&lt;td&gt;60223-2100&lt;/td&gt;&lt;td&gt;2400mm span, 3000mm rise reinforced concrete box culvert, triple barrel&lt;/td&gt;&lt;td&gt;m&lt;/td&gt;&lt;td&gt;8 FEET SPAN, 10 FEET RISE REINFORCED CONCRETE BOX CULVERT, TRIPLE BARREL&lt;/td&gt;&lt;td&gt;LNFT&lt;/td&gt;&lt;td&gt;0&lt;/td&gt;&lt;td&gt;3&lt;/td&gt;&lt;td&gt;N&lt;/td&gt;&lt;td&gt; &lt;/td&gt;&lt;td&gt;&lt;/td&gt;&lt;/tr&gt;</v>
      </c>
    </row>
    <row r="1899" spans="1:1" x14ac:dyDescent="0.2">
      <c r="A1899" s="94" t="str">
        <v xml:space="preserve">  &lt;tr&gt;&lt;td&gt;60223-2150&lt;/td&gt;&lt;td&gt;2400mm span, 3300mm rise reinforced concrete box culvert, triple barrel&lt;/td&gt;&lt;td&gt;m&lt;/td&gt;&lt;td&gt;8 FEET SPAN, 11 FEET RISE REINFORCED CONCRETE BOX CULVERT, TRIPLE BARREL&lt;/td&gt;&lt;td&gt;LNFT&lt;/td&gt;&lt;td&gt;0&lt;/td&gt;&lt;td&gt;3&lt;/td&gt;&lt;td&gt;N&lt;/td&gt;&lt;td&gt; &lt;/td&gt;&lt;td&gt;&lt;/td&gt;&lt;/tr&gt;</v>
      </c>
    </row>
    <row r="1900" spans="1:1" x14ac:dyDescent="0.2">
      <c r="A1900" s="94" t="str">
        <v xml:space="preserve">  &lt;tr&gt;&lt;td&gt;60223-2200&lt;/td&gt;&lt;td&gt;2400mm span, 3600mm rise reinforced concrete box culvert, triple barrel&lt;/td&gt;&lt;td&gt;m&lt;/td&gt;&lt;td&gt;8 FEET SPAN, 12 FEET RISE REINFORCED CONCRETE BOX CULVERT, TRIPLE BARREL&lt;/td&gt;&lt;td&gt;LNFT&lt;/td&gt;&lt;td&gt;0&lt;/td&gt;&lt;td&gt;3&lt;/td&gt;&lt;td&gt;N&lt;/td&gt;&lt;td&gt; &lt;/td&gt;&lt;td&gt;&lt;/td&gt;&lt;/tr&gt;</v>
      </c>
    </row>
    <row r="1901" spans="1:1" x14ac:dyDescent="0.2">
      <c r="A1901" s="94" t="str">
        <v xml:space="preserve">  &lt;tr&gt;&lt;td&gt;60223-2250&lt;/td&gt;&lt;td&gt;2400mm span, 4200mm rise reinforced concrete box culvert, triple barrel&lt;/td&gt;&lt;td&gt;m&lt;/td&gt;&lt;td&gt;8 FEET SPAN, 14 FEET RISE REINFORCED CONCRETE BOX CULVERT, TRIPLE BARREL&lt;/td&gt;&lt;td&gt;LNFT&lt;/td&gt;&lt;td&gt;0&lt;/td&gt;&lt;td&gt;3&lt;/td&gt;&lt;td&gt;N&lt;/td&gt;&lt;td&gt; &lt;/td&gt;&lt;td&gt;&lt;/td&gt;&lt;/tr&gt;</v>
      </c>
    </row>
    <row r="1902" spans="1:1" x14ac:dyDescent="0.2">
      <c r="A1902" s="94" t="str">
        <v xml:space="preserve">  &lt;tr&gt;&lt;td&gt;60223-2300&lt;/td&gt;&lt;td&gt;2700mm span, 900mm rise reinforced concrete box culvert, triple barrel&lt;/td&gt;&lt;td&gt;m&lt;/td&gt;&lt;td&gt;9 FEET SPAN, 3 FEET RISE REINFORCED CONCRETE BOX CULVERT, TRIPLE BARREL&lt;/td&gt;&lt;td&gt;LNFT&lt;/td&gt;&lt;td&gt;0&lt;/td&gt;&lt;td&gt;3&lt;/td&gt;&lt;td&gt;N&lt;/td&gt;&lt;td&gt; &lt;/td&gt;&lt;td&gt;&lt;/td&gt;&lt;/tr&gt;</v>
      </c>
    </row>
    <row r="1903" spans="1:1" x14ac:dyDescent="0.2">
      <c r="A1903" s="94" t="str">
        <v xml:space="preserve">  &lt;tr&gt;&lt;td&gt;60223-2350&lt;/td&gt;&lt;td&gt;2700mm span, 1200mm rise reinforced concrete box culvert, triple barrel&lt;/td&gt;&lt;td&gt;m&lt;/td&gt;&lt;td&gt;9 FEET SPAN, 4 FEET RISE REINFORCED CONCRETE BOX CULVERT, TRIPLE BARREL&lt;/td&gt;&lt;td&gt;LNFT&lt;/td&gt;&lt;td&gt;0&lt;/td&gt;&lt;td&gt;3&lt;/td&gt;&lt;td&gt;N&lt;/td&gt;&lt;td&gt; &lt;/td&gt;&lt;td&gt;&lt;/td&gt;&lt;/tr&gt;</v>
      </c>
    </row>
    <row r="1904" spans="1:1" x14ac:dyDescent="0.2">
      <c r="A1904" s="94" t="str">
        <v xml:space="preserve">  &lt;tr&gt;&lt;td&gt;60223-2400&lt;/td&gt;&lt;td&gt;2700mm span, 1500mm rise reinforced concrete box culvert, triple barrel&lt;/td&gt;&lt;td&gt;m&lt;/td&gt;&lt;td&gt;9 FEET SPAN, 5 FEET RISE REINFORCED CONCRETE BOX CULVERT, TRIPLE BARREL&lt;/td&gt;&lt;td&gt;LNFT&lt;/td&gt;&lt;td&gt;0&lt;/td&gt;&lt;td&gt;3&lt;/td&gt;&lt;td&gt;N&lt;/td&gt;&lt;td&gt; &lt;/td&gt;&lt;td&gt;&lt;/td&gt;&lt;/tr&gt;</v>
      </c>
    </row>
    <row r="1905" spans="1:1" x14ac:dyDescent="0.2">
      <c r="A1905" s="94" t="str">
        <v xml:space="preserve">  &lt;tr&gt;&lt;td&gt;60223-2450&lt;/td&gt;&lt;td&gt;2700mm span, 1800mm rise reinforced concrete box culvert, triple barrel&lt;/td&gt;&lt;td&gt;m&lt;/td&gt;&lt;td&gt;9 FEET SPAN, 6 FEET RISE REINFORCED CONCRETE BOX CULVERT, TRIPLE BARREL&lt;/td&gt;&lt;td&gt;LNFT&lt;/td&gt;&lt;td&gt;0&lt;/td&gt;&lt;td&gt;3&lt;/td&gt;&lt;td&gt;N&lt;/td&gt;&lt;td&gt; &lt;/td&gt;&lt;td&gt;&lt;/td&gt;&lt;/tr&gt;</v>
      </c>
    </row>
    <row r="1906" spans="1:1" x14ac:dyDescent="0.2">
      <c r="A1906" s="94" t="str">
        <v xml:space="preserve">  &lt;tr&gt;&lt;td&gt;60223-2500&lt;/td&gt;&lt;td&gt;2700mm span, 2100mm rise reinforced concrete box culvert, triple barrel&lt;/td&gt;&lt;td&gt;m&lt;/td&gt;&lt;td&gt;9 FEET SPAN, 7 FEET RISE REINFORCED CONCRETE BOX CULVERT, TRIPLE BARREL&lt;/td&gt;&lt;td&gt;LNFT&lt;/td&gt;&lt;td&gt;0&lt;/td&gt;&lt;td&gt;3&lt;/td&gt;&lt;td&gt;N&lt;/td&gt;&lt;td&gt; &lt;/td&gt;&lt;td&gt;&lt;/td&gt;&lt;/tr&gt;</v>
      </c>
    </row>
    <row r="1907" spans="1:1" x14ac:dyDescent="0.2">
      <c r="A1907" s="94" t="str">
        <v xml:space="preserve">  &lt;tr&gt;&lt;td&gt;60223-2550&lt;/td&gt;&lt;td&gt;2700mm span, 2400mm rise reinforced concrete box culvert, triple barrel&lt;/td&gt;&lt;td&gt;m&lt;/td&gt;&lt;td&gt;9 FEET SPAN, 8 FEET RISE REINFORCED CONCRETE BOX CULVERT, TRIPLE BARREL&lt;/td&gt;&lt;td&gt;LNFT&lt;/td&gt;&lt;td&gt;0&lt;/td&gt;&lt;td&gt;3&lt;/td&gt;&lt;td&gt;N&lt;/td&gt;&lt;td&gt; &lt;/td&gt;&lt;td&gt;&lt;/td&gt;&lt;/tr&gt;</v>
      </c>
    </row>
    <row r="1908" spans="1:1" x14ac:dyDescent="0.2">
      <c r="A1908" s="94" t="str">
        <v xml:space="preserve">  &lt;tr&gt;&lt;td&gt;60223-2600&lt;/td&gt;&lt;td&gt;2700mm span, 2700mm rise reinforced concrete box culvert, triple barrel&lt;/td&gt;&lt;td&gt;m&lt;/td&gt;&lt;td&gt;9 FEET SPAN, 9 FEET RISE REINFORCED CONCRETE BOX CULVERT, TRIPLE BARREL&lt;/td&gt;&lt;td&gt;LNFT&lt;/td&gt;&lt;td&gt;0&lt;/td&gt;&lt;td&gt;3&lt;/td&gt;&lt;td&gt;N&lt;/td&gt;&lt;td&gt; &lt;/td&gt;&lt;td&gt;&lt;/td&gt;&lt;/tr&gt;</v>
      </c>
    </row>
    <row r="1909" spans="1:1" x14ac:dyDescent="0.2">
      <c r="A1909" s="94" t="str">
        <v xml:space="preserve">  &lt;tr&gt;&lt;td&gt;60223-2650&lt;/td&gt;&lt;td&gt;2700mm span, 3000mm rise reinforced concrete box culvert, triple barrel&lt;/td&gt;&lt;td&gt;m&lt;/td&gt;&lt;td&gt;9 FEET SPAN, 10 FEET RISE REINFORCED CONCRETE BOX CULVERT, TRIPLE BARREL&lt;/td&gt;&lt;td&gt;LNFT&lt;/td&gt;&lt;td&gt;0&lt;/td&gt;&lt;td&gt;3&lt;/td&gt;&lt;td&gt;N&lt;/td&gt;&lt;td&gt; &lt;/td&gt;&lt;td&gt;&lt;/td&gt;&lt;/tr&gt;</v>
      </c>
    </row>
    <row r="1910" spans="1:1" x14ac:dyDescent="0.2">
      <c r="A1910" s="94" t="str">
        <v xml:space="preserve">  &lt;tr&gt;&lt;td&gt;60223-2700&lt;/td&gt;&lt;td&gt;2700mm span, 3300mm rise reinforced concrete box culvert, triple barrel&lt;/td&gt;&lt;td&gt;m&lt;/td&gt;&lt;td&gt;9 FEET SPAN, 11 FEET RISE REINFORCED CONCRETE BOX CULVERT, TRIPLE BARREL&lt;/td&gt;&lt;td&gt;LNFT&lt;/td&gt;&lt;td&gt;0&lt;/td&gt;&lt;td&gt;3&lt;/td&gt;&lt;td&gt;N&lt;/td&gt;&lt;td&gt; &lt;/td&gt;&lt;td&gt;&lt;/td&gt;&lt;/tr&gt;</v>
      </c>
    </row>
    <row r="1911" spans="1:1" x14ac:dyDescent="0.2">
      <c r="A1911" s="94" t="str">
        <v xml:space="preserve">  &lt;tr&gt;&lt;td&gt;60223-2750&lt;/td&gt;&lt;td&gt;2700mm span, 3600mm rise reinforced concrete box culvert, triple barrel&lt;/td&gt;&lt;td&gt;m&lt;/td&gt;&lt;td&gt;9 FEET SPAN, 12 FEET RISE REINFORCED CONCRETE BOX CULVERT, TRIPLE BARREL&lt;/td&gt;&lt;td&gt;LNFT&lt;/td&gt;&lt;td&gt;0&lt;/td&gt;&lt;td&gt;3&lt;/td&gt;&lt;td&gt;N&lt;/td&gt;&lt;td&gt; &lt;/td&gt;&lt;td&gt;&lt;/td&gt;&lt;/tr&gt;</v>
      </c>
    </row>
    <row r="1912" spans="1:1" x14ac:dyDescent="0.2">
      <c r="A1912" s="94" t="str">
        <v xml:space="preserve">  &lt;tr&gt;&lt;td&gt;60223-2800&lt;/td&gt;&lt;td&gt;2700mm span, 4200mm rise reinforced concrete box culvert, triple barrel&lt;/td&gt;&lt;td&gt;m&lt;/td&gt;&lt;td&gt;9 FEET SPAN, 14 FEET RISE REINFORCED CONCRETE BOX CULVERT, TRIPLE BARREL&lt;/td&gt;&lt;td&gt;LNFT&lt;/td&gt;&lt;td&gt;0&lt;/td&gt;&lt;td&gt;3&lt;/td&gt;&lt;td&gt;N&lt;/td&gt;&lt;td&gt; &lt;/td&gt;&lt;td&gt;&lt;/td&gt;&lt;/tr&gt;</v>
      </c>
    </row>
    <row r="1913" spans="1:1" x14ac:dyDescent="0.2">
      <c r="A1913" s="94" t="str">
        <v xml:space="preserve">  &lt;tr&gt;&lt;td&gt;60223-2850&lt;/td&gt;&lt;td&gt;2700mm span, 4800mm rise reinforced concrete box culvert, triple barrel&lt;/td&gt;&lt;td&gt;m&lt;/td&gt;&lt;td&gt;9 FEET SPAN, 16 FEET RISE REINFORCED CONCRETE BOX CULVERT, TRIPLE BARREL&lt;/td&gt;&lt;td&gt;LNFT&lt;/td&gt;&lt;td&gt;0&lt;/td&gt;&lt;td&gt;3&lt;/td&gt;&lt;td&gt;N&lt;/td&gt;&lt;td&gt; &lt;/td&gt;&lt;td&gt;&lt;/td&gt;&lt;/tr&gt;</v>
      </c>
    </row>
    <row r="1914" spans="1:1" x14ac:dyDescent="0.2">
      <c r="A1914" s="94" t="str">
        <v xml:space="preserve">  &lt;tr&gt;&lt;td&gt;60223-2900&lt;/td&gt;&lt;td&gt;3000mm span, 900mm rise reinforced concrete box culvert, triple barrel&lt;/td&gt;&lt;td&gt;m&lt;/td&gt;&lt;td&gt;10 FEET SPAN, 3 FEET RISE REINFORCED CONCRETE BOX CULVERT, TRIPLE BARREL&lt;/td&gt;&lt;td&gt;LNFT&lt;/td&gt;&lt;td&gt;0&lt;/td&gt;&lt;td&gt;3&lt;/td&gt;&lt;td&gt;N&lt;/td&gt;&lt;td&gt; &lt;/td&gt;&lt;td&gt;&lt;/td&gt;&lt;/tr&gt;</v>
      </c>
    </row>
    <row r="1915" spans="1:1" x14ac:dyDescent="0.2">
      <c r="A1915" s="94" t="str">
        <v xml:space="preserve">  &lt;tr&gt;&lt;td&gt;60223-2950&lt;/td&gt;&lt;td&gt;3000mm span, 1200mm rise reinforced concrete box culvert, triple barrel&lt;/td&gt;&lt;td&gt;m&lt;/td&gt;&lt;td&gt;10 FEET SPAN, 4 FEET RISE REINFORCED CONCRETE BOX CULVERT, TRIPLE BARREL&lt;/td&gt;&lt;td&gt;LNFT&lt;/td&gt;&lt;td&gt;0&lt;/td&gt;&lt;td&gt;3&lt;/td&gt;&lt;td&gt;N&lt;/td&gt;&lt;td&gt; &lt;/td&gt;&lt;td&gt;&lt;/td&gt;&lt;/tr&gt;</v>
      </c>
    </row>
    <row r="1916" spans="1:1" x14ac:dyDescent="0.2">
      <c r="A1916" s="94" t="str">
        <v xml:space="preserve">  &lt;tr&gt;&lt;td&gt;60223-3000&lt;/td&gt;&lt;td&gt;3000mm span, 1500mm rise reinforced concrete box culvert, triple barrel&lt;/td&gt;&lt;td&gt;m&lt;/td&gt;&lt;td&gt;10 FEET SPAN, 5 FEET RISE REINFORCED CONCRETE BOX CULVERT, TRIPLE BARREL&lt;/td&gt;&lt;td&gt;LNFT&lt;/td&gt;&lt;td&gt;0&lt;/td&gt;&lt;td&gt;3&lt;/td&gt;&lt;td&gt;N&lt;/td&gt;&lt;td&gt; &lt;/td&gt;&lt;td&gt;&lt;/td&gt;&lt;/tr&gt;</v>
      </c>
    </row>
    <row r="1917" spans="1:1" x14ac:dyDescent="0.2">
      <c r="A1917" s="94" t="str">
        <v xml:space="preserve">  &lt;tr&gt;&lt;td&gt;60223-3050&lt;/td&gt;&lt;td&gt;3000mm span, 1800mm rise reinforced concrete box culvert, triple barrel&lt;/td&gt;&lt;td&gt;m&lt;/td&gt;&lt;td&gt;10 FEET SPAN, 6 FEET RISE REINFORCED CONCRETE BOX CULVERT, TRIPLE BARREL&lt;/td&gt;&lt;td&gt;LNFT&lt;/td&gt;&lt;td&gt;0&lt;/td&gt;&lt;td&gt;3&lt;/td&gt;&lt;td&gt;N&lt;/td&gt;&lt;td&gt; &lt;/td&gt;&lt;td&gt;&lt;/td&gt;&lt;/tr&gt;</v>
      </c>
    </row>
    <row r="1918" spans="1:1" x14ac:dyDescent="0.2">
      <c r="A1918" s="94" t="str">
        <v xml:space="preserve">  &lt;tr&gt;&lt;td&gt;60223-3100&lt;/td&gt;&lt;td&gt;3000mm span, 2100mm rise reinforced concrete box culvert, triple barrel&lt;/td&gt;&lt;td&gt;m&lt;/td&gt;&lt;td&gt;10 FEET SPAN, 7 FEET RISE REINFORCED CONCRETE BOX CULVERT, TRIPLE BARREL&lt;/td&gt;&lt;td&gt;LNFT&lt;/td&gt;&lt;td&gt;0&lt;/td&gt;&lt;td&gt;3&lt;/td&gt;&lt;td&gt;N&lt;/td&gt;&lt;td&gt; &lt;/td&gt;&lt;td&gt;&lt;/td&gt;&lt;/tr&gt;</v>
      </c>
    </row>
    <row r="1919" spans="1:1" x14ac:dyDescent="0.2">
      <c r="A1919" s="94" t="str">
        <v xml:space="preserve">  &lt;tr&gt;&lt;td&gt;60223-3150&lt;/td&gt;&lt;td&gt;3000mm span, 2400mm rise reinforced concrete box culvert, triple barrel&lt;/td&gt;&lt;td&gt;m&lt;/td&gt;&lt;td&gt;10 FEET SPAN, 8 FEET RISE REINFORCED CONCRETE BOX CULVERT, TRIPLE BARREL&lt;/td&gt;&lt;td&gt;LNFT&lt;/td&gt;&lt;td&gt;0&lt;/td&gt;&lt;td&gt;3&lt;/td&gt;&lt;td&gt;N&lt;/td&gt;&lt;td&gt; &lt;/td&gt;&lt;td&gt;&lt;/td&gt;&lt;/tr&gt;</v>
      </c>
    </row>
    <row r="1920" spans="1:1" x14ac:dyDescent="0.2">
      <c r="A1920" s="94" t="str">
        <v xml:space="preserve">  &lt;tr&gt;&lt;td&gt;60223-3200&lt;/td&gt;&lt;td&gt;3000mm span, 2700mm rise reinforced concrete box culvert, triple barrel&lt;/td&gt;&lt;td&gt;m&lt;/td&gt;&lt;td&gt;10 FEET SPAN, 9 FEET RISE REINFORCED CONCRETE BOX CULVERT, TRIPLE BARREL&lt;/td&gt;&lt;td&gt;LNFT&lt;/td&gt;&lt;td&gt;0&lt;/td&gt;&lt;td&gt;3&lt;/td&gt;&lt;td&gt;N&lt;/td&gt;&lt;td&gt; &lt;/td&gt;&lt;td&gt;&lt;/td&gt;&lt;/tr&gt;</v>
      </c>
    </row>
    <row r="1921" spans="1:1" x14ac:dyDescent="0.2">
      <c r="A1921" s="94" t="str">
        <v xml:space="preserve">  &lt;tr&gt;&lt;td&gt;60223-3250&lt;/td&gt;&lt;td&gt;3000mm span, 3000mm rise reinforced concrete box culvert, triple barrel&lt;/td&gt;&lt;td&gt;m&lt;/td&gt;&lt;td&gt;10 FEET SPAN, 10 FEET RISE REINFORCED CONCRETE BOX CULVERT, TRIPLE BARREL&lt;/td&gt;&lt;td&gt;LNFT&lt;/td&gt;&lt;td&gt;0&lt;/td&gt;&lt;td&gt;3&lt;/td&gt;&lt;td&gt;N&lt;/td&gt;&lt;td&gt; &lt;/td&gt;&lt;td&gt;&lt;/td&gt;&lt;/tr&gt;</v>
      </c>
    </row>
    <row r="1922" spans="1:1" x14ac:dyDescent="0.2">
      <c r="A1922" s="94" t="str">
        <v xml:space="preserve">  &lt;tr&gt;&lt;td&gt;60223-3300&lt;/td&gt;&lt;td&gt;3000mm span, 3300mm rise reinforced concrete box culvert, triple barrel&lt;/td&gt;&lt;td&gt;m&lt;/td&gt;&lt;td&gt;10 FEET SPAN, 11 FEET RISE REINFORCED CONCRETE BOX CULVERT, TRIPLE BARREL&lt;/td&gt;&lt;td&gt;LNFT&lt;/td&gt;&lt;td&gt;0&lt;/td&gt;&lt;td&gt;3&lt;/td&gt;&lt;td&gt;N&lt;/td&gt;&lt;td&gt; &lt;/td&gt;&lt;td&gt;&lt;/td&gt;&lt;/tr&gt;</v>
      </c>
    </row>
    <row r="1923" spans="1:1" x14ac:dyDescent="0.2">
      <c r="A1923" s="94" t="str">
        <v xml:space="preserve">  &lt;tr&gt;&lt;td&gt;60223-3350&lt;/td&gt;&lt;td&gt;3000mm span, 3600mm rise reinforced concrete box culvert, triple barrel&lt;/td&gt;&lt;td&gt;m&lt;/td&gt;&lt;td&gt;10 FEET SPAN, 12 FEET RISE REINFORCED CONCRETE BOX CULVERT, TRIPLE BARREL&lt;/td&gt;&lt;td&gt;LNFT&lt;/td&gt;&lt;td&gt;0&lt;/td&gt;&lt;td&gt;3&lt;/td&gt;&lt;td&gt;N&lt;/td&gt;&lt;td&gt; &lt;/td&gt;&lt;td&gt;&lt;/td&gt;&lt;/tr&gt;</v>
      </c>
    </row>
    <row r="1924" spans="1:1" x14ac:dyDescent="0.2">
      <c r="A1924" s="94" t="str">
        <v xml:space="preserve">  &lt;tr&gt;&lt;td&gt;60223-3400&lt;/td&gt;&lt;td&gt;3000mm span, 4200mm rise reinforced concrete box culvert, triple barrel&lt;/td&gt;&lt;td&gt;m&lt;/td&gt;&lt;td&gt;10 FEET SPAN, 14 FEET RISE REINFORCED CONCRETE BOX CULVERT, TRIPLE BARREL&lt;/td&gt;&lt;td&gt;LNFT&lt;/td&gt;&lt;td&gt;0&lt;/td&gt;&lt;td&gt;3&lt;/td&gt;&lt;td&gt;N&lt;/td&gt;&lt;td&gt; &lt;/td&gt;&lt;td&gt;&lt;/td&gt;&lt;/tr&gt;</v>
      </c>
    </row>
    <row r="1925" spans="1:1" x14ac:dyDescent="0.2">
      <c r="A1925" s="94" t="str">
        <v xml:space="preserve">  &lt;tr&gt;&lt;td&gt;60223-3450&lt;/td&gt;&lt;td&gt;3000mm span, 4800mm rise reinforced concrete box culvert, triple barrel&lt;/td&gt;&lt;td&gt;m&lt;/td&gt;&lt;td&gt;10 FEET SPAN, 16 FEET RISE REINFORCED CONCRETE BOX CULVERT, TRIPLE BARREL&lt;/td&gt;&lt;td&gt;LNFT&lt;/td&gt;&lt;td&gt;0&lt;/td&gt;&lt;td&gt;3&lt;/td&gt;&lt;td&gt;N&lt;/td&gt;&lt;td&gt; &lt;/td&gt;&lt;td&gt;&lt;/td&gt;&lt;/tr&gt;</v>
      </c>
    </row>
    <row r="1926" spans="1:1" x14ac:dyDescent="0.2">
      <c r="A1926" s="94" t="str">
        <v xml:space="preserve">  &lt;tr&gt;&lt;td&gt;60223-3500&lt;/td&gt;&lt;td&gt;3300mm span, 1500mm rise reinforced concrete box culvert, triple barrel&lt;/td&gt;&lt;td&gt;m&lt;/td&gt;&lt;td&gt;11 FEET SPAN, 5 FEET RISE REINFORCED CONCRETE BOX CULVERT, TRIPLE BARREL&lt;/td&gt;&lt;td&gt;LNFT&lt;/td&gt;&lt;td&gt;0&lt;/td&gt;&lt;td&gt;3&lt;/td&gt;&lt;td&gt;N&lt;/td&gt;&lt;td&gt; &lt;/td&gt;&lt;td&gt;&lt;/td&gt;&lt;/tr&gt;</v>
      </c>
    </row>
    <row r="1927" spans="1:1" x14ac:dyDescent="0.2">
      <c r="A1927" s="94" t="str">
        <v xml:space="preserve">  &lt;tr&gt;&lt;td&gt;60223-3550&lt;/td&gt;&lt;td&gt;3300mm span, 1800mm rise reinforced concrete box culvert, triple barrel&lt;/td&gt;&lt;td&gt;m&lt;/td&gt;&lt;td&gt;11 FEET SPAN, 6 FEET RISE REINFORCED CONCRETE BOX CULVERT, TRIPLE BARREL&lt;/td&gt;&lt;td&gt;LNFT&lt;/td&gt;&lt;td&gt;0&lt;/td&gt;&lt;td&gt;3&lt;/td&gt;&lt;td&gt;N&lt;/td&gt;&lt;td&gt; &lt;/td&gt;&lt;td&gt;&lt;/td&gt;&lt;/tr&gt;</v>
      </c>
    </row>
    <row r="1928" spans="1:1" x14ac:dyDescent="0.2">
      <c r="A1928" s="94" t="str">
        <v xml:space="preserve">  &lt;tr&gt;&lt;td&gt;60223-3600&lt;/td&gt;&lt;td&gt;3300mm span, 2100mm rise reinforced concrete box culvert, triple barrel&lt;/td&gt;&lt;td&gt;m&lt;/td&gt;&lt;td&gt;11 FEET SPAN, 7 FEET RISE REINFORCED CONCRETE BOX CULVERT, TRIPLE BARREL&lt;/td&gt;&lt;td&gt;LNFT&lt;/td&gt;&lt;td&gt;0&lt;/td&gt;&lt;td&gt;3&lt;/td&gt;&lt;td&gt;N&lt;/td&gt;&lt;td&gt; &lt;/td&gt;&lt;td&gt;&lt;/td&gt;&lt;/tr&gt;</v>
      </c>
    </row>
    <row r="1929" spans="1:1" x14ac:dyDescent="0.2">
      <c r="A1929" s="94" t="str">
        <v xml:space="preserve">  &lt;tr&gt;&lt;td&gt;60223-3650&lt;/td&gt;&lt;td&gt;3300mm span, 2400mm rise reinforced concrete box culvert, triple barrel&lt;/td&gt;&lt;td&gt;m&lt;/td&gt;&lt;td&gt;11 FEET SPAN, 8 FEET RISE REINFORCED CONCRETE BOX CULVERT, TRIPLE BARREL&lt;/td&gt;&lt;td&gt;LNFT&lt;/td&gt;&lt;td&gt;0&lt;/td&gt;&lt;td&gt;3&lt;/td&gt;&lt;td&gt;N&lt;/td&gt;&lt;td&gt; &lt;/td&gt;&lt;td&gt;&lt;/td&gt;&lt;/tr&gt;</v>
      </c>
    </row>
    <row r="1930" spans="1:1" x14ac:dyDescent="0.2">
      <c r="A1930" s="94" t="str">
        <v xml:space="preserve">  &lt;tr&gt;&lt;td&gt;60223-3700&lt;/td&gt;&lt;td&gt;3300mm span, 2700mm rise reinforced concrete box culvert, triple barrel&lt;/td&gt;&lt;td&gt;m&lt;/td&gt;&lt;td&gt;11 FEET SPAN, 9 FEET RISE REINFORCED CONCRETE BOX CULVERT, TRIPLE BARREL&lt;/td&gt;&lt;td&gt;LNFT&lt;/td&gt;&lt;td&gt;0&lt;/td&gt;&lt;td&gt;3&lt;/td&gt;&lt;td&gt;N&lt;/td&gt;&lt;td&gt; &lt;/td&gt;&lt;td&gt;&lt;/td&gt;&lt;/tr&gt;</v>
      </c>
    </row>
    <row r="1931" spans="1:1" x14ac:dyDescent="0.2">
      <c r="A1931" s="94" t="str">
        <v xml:space="preserve">  &lt;tr&gt;&lt;td&gt;60223-3750&lt;/td&gt;&lt;td&gt;3300mm span, 3000mm rise reinforced concrete box culvert, triple barrel&lt;/td&gt;&lt;td&gt;m&lt;/td&gt;&lt;td&gt;11 FEET SPAN, 10 FEET RISE REINFORCED CONCRETE BOX CULVERT, TRIPLE BARREL&lt;/td&gt;&lt;td&gt;LNFT&lt;/td&gt;&lt;td&gt;0&lt;/td&gt;&lt;td&gt;3&lt;/td&gt;&lt;td&gt;N&lt;/td&gt;&lt;td&gt; &lt;/td&gt;&lt;td&gt;&lt;/td&gt;&lt;/tr&gt;</v>
      </c>
    </row>
    <row r="1932" spans="1:1" x14ac:dyDescent="0.2">
      <c r="A1932" s="94" t="str">
        <v xml:space="preserve">  &lt;tr&gt;&lt;td&gt;60223-3800&lt;/td&gt;&lt;td&gt;3300mm span, 3300mm rise reinforced concrete box culvert, triple barrel&lt;/td&gt;&lt;td&gt;m&lt;/td&gt;&lt;td&gt;11 FEET SPAN, 11 FEET RISE REINFORCED CONCRETE BOX CULVERT, TRIPLE BARREL&lt;/td&gt;&lt;td&gt;LNFT&lt;/td&gt;&lt;td&gt;0&lt;/td&gt;&lt;td&gt;3&lt;/td&gt;&lt;td&gt;N&lt;/td&gt;&lt;td&gt; &lt;/td&gt;&lt;td&gt;&lt;/td&gt;&lt;/tr&gt;</v>
      </c>
    </row>
    <row r="1933" spans="1:1" x14ac:dyDescent="0.2">
      <c r="A1933" s="94" t="str">
        <v xml:space="preserve">  &lt;tr&gt;&lt;td&gt;60223-3850&lt;/td&gt;&lt;td&gt;3300mm span, 3600mm rise reinforced concrete box culvert, triple barrel&lt;/td&gt;&lt;td&gt;m&lt;/td&gt;&lt;td&gt;11 FEET SPAN, 12 FEET RISE REINFORCED CONCRETE BOX CULVERT, TRIPLE BARREL&lt;/td&gt;&lt;td&gt;LNFT&lt;/td&gt;&lt;td&gt;0&lt;/td&gt;&lt;td&gt;3&lt;/td&gt;&lt;td&gt;N&lt;/td&gt;&lt;td&gt; &lt;/td&gt;&lt;td&gt;&lt;/td&gt;&lt;/tr&gt;</v>
      </c>
    </row>
    <row r="1934" spans="1:1" x14ac:dyDescent="0.2">
      <c r="A1934" s="94" t="str">
        <v xml:space="preserve">  &lt;tr&gt;&lt;td&gt;60223-3900&lt;/td&gt;&lt;td&gt;3300mm span, 4200mm rise reinforced concrete box culvert, triple barrel&lt;/td&gt;&lt;td&gt;m&lt;/td&gt;&lt;td&gt;11 FEET SPAN, 14 FEET RISE REINFORCED CONCRETE BOX CULVERT, TRIPLE BARREL&lt;/td&gt;&lt;td&gt;LNFT&lt;/td&gt;&lt;td&gt;0&lt;/td&gt;&lt;td&gt;3&lt;/td&gt;&lt;td&gt;N&lt;/td&gt;&lt;td&gt; &lt;/td&gt;&lt;td&gt;&lt;/td&gt;&lt;/tr&gt;</v>
      </c>
    </row>
    <row r="1935" spans="1:1" x14ac:dyDescent="0.2">
      <c r="A1935" s="94" t="str">
        <v xml:space="preserve">  &lt;tr&gt;&lt;td&gt;60223-3950&lt;/td&gt;&lt;td&gt;3300mm span, 4800mm rise reinforced concrete box culvert, triple barrel&lt;/td&gt;&lt;td&gt;m&lt;/td&gt;&lt;td&gt;11 FEET SPAN, 16 FEET RISE REINFORCED CONCRETE BOX CULVERT, TRIPLE BARREL&lt;/td&gt;&lt;td&gt;LNFT&lt;/td&gt;&lt;td&gt;0&lt;/td&gt;&lt;td&gt;3&lt;/td&gt;&lt;td&gt;N&lt;/td&gt;&lt;td&gt; &lt;/td&gt;&lt;td&gt;&lt;/td&gt;&lt;/tr&gt;</v>
      </c>
    </row>
    <row r="1936" spans="1:1" x14ac:dyDescent="0.2">
      <c r="A1936" s="94" t="str">
        <v xml:space="preserve">  &lt;tr&gt;&lt;td&gt;60223-4000&lt;/td&gt;&lt;td&gt;3600mm span, 2100mm rise reinforced concrete box culvert, triple barrel&lt;/td&gt;&lt;td&gt;m&lt;/td&gt;&lt;td&gt;12 FEET SPAN, 7 FEET RISE REINFORCED CONCRETE BOX CULVERT, TRIPLE BARREL&lt;/td&gt;&lt;td&gt;LNFT&lt;/td&gt;&lt;td&gt;0&lt;/td&gt;&lt;td&gt;3&lt;/td&gt;&lt;td&gt;N&lt;/td&gt;&lt;td&gt; &lt;/td&gt;&lt;td&gt;&lt;/td&gt;&lt;/tr&gt;</v>
      </c>
    </row>
    <row r="1937" spans="1:1" x14ac:dyDescent="0.2">
      <c r="A1937" s="94" t="str">
        <v xml:space="preserve">  &lt;tr&gt;&lt;td&gt;60223-4050&lt;/td&gt;&lt;td&gt;3600mm span, 2400mm rise reinforced concrete box culvert, triple barrel&lt;/td&gt;&lt;td&gt;m&lt;/td&gt;&lt;td&gt;12 FEET SPAN, 8 FEET RISE REINFORCED CONCRETE BOX CULVERT, TRIPLE BARREL&lt;/td&gt;&lt;td&gt;LNFT&lt;/td&gt;&lt;td&gt;0&lt;/td&gt;&lt;td&gt;3&lt;/td&gt;&lt;td&gt;N&lt;/td&gt;&lt;td&gt; &lt;/td&gt;&lt;td&gt;&lt;/td&gt;&lt;/tr&gt;</v>
      </c>
    </row>
    <row r="1938" spans="1:1" x14ac:dyDescent="0.2">
      <c r="A1938" s="94" t="str">
        <v xml:space="preserve">  &lt;tr&gt;&lt;td&gt;60223-4100&lt;/td&gt;&lt;td&gt;3600mm span, 2700mm rise reinforced concrete box culvert, triple barrel&lt;/td&gt;&lt;td&gt;m&lt;/td&gt;&lt;td&gt;12 FEET SPAN, 9 FEET RISE REINFORCED CONCRETE BOX CULVERT, TRIPLE BARREL&lt;/td&gt;&lt;td&gt;LNFT&lt;/td&gt;&lt;td&gt;0&lt;/td&gt;&lt;td&gt;3&lt;/td&gt;&lt;td&gt;N&lt;/td&gt;&lt;td&gt; &lt;/td&gt;&lt;td&gt;&lt;/td&gt;&lt;/tr&gt;</v>
      </c>
    </row>
    <row r="1939" spans="1:1" x14ac:dyDescent="0.2">
      <c r="A1939" s="94" t="str">
        <v xml:space="preserve">  &lt;tr&gt;&lt;td&gt;60223-4150&lt;/td&gt;&lt;td&gt;3600mm span, 3000mm rise reinforced concrete box culvert, triple barrel&lt;/td&gt;&lt;td&gt;m&lt;/td&gt;&lt;td&gt;12 FEET SPAN, 10 FEET RISE REINFORCED CONCRETE BOX CULVERT, TRIPLE BARREL&lt;/td&gt;&lt;td&gt;LNFT&lt;/td&gt;&lt;td&gt;0&lt;/td&gt;&lt;td&gt;3&lt;/td&gt;&lt;td&gt;N&lt;/td&gt;&lt;td&gt; &lt;/td&gt;&lt;td&gt;&lt;/td&gt;&lt;/tr&gt;</v>
      </c>
    </row>
    <row r="1940" spans="1:1" x14ac:dyDescent="0.2">
      <c r="A1940" s="94" t="str">
        <v xml:space="preserve">  &lt;tr&gt;&lt;td&gt;60223-4200&lt;/td&gt;&lt;td&gt;3600mm span, 3300mm rise reinforced concrete box culvert, triple barrel&lt;/td&gt;&lt;td&gt;m&lt;/td&gt;&lt;td&gt;12 FEET SPAN, 11 FEET RISE REINFORCED CONCRETE BOX CULVERT, TRIPLE BARREL&lt;/td&gt;&lt;td&gt;LNFT&lt;/td&gt;&lt;td&gt;0&lt;/td&gt;&lt;td&gt;3&lt;/td&gt;&lt;td&gt;N&lt;/td&gt;&lt;td&gt; &lt;/td&gt;&lt;td&gt;&lt;/td&gt;&lt;/tr&gt;</v>
      </c>
    </row>
    <row r="1941" spans="1:1" x14ac:dyDescent="0.2">
      <c r="A1941" s="94" t="str">
        <v xml:space="preserve">  &lt;tr&gt;&lt;td&gt;60223-4250&lt;/td&gt;&lt;td&gt;3600mm span, 3600mm rise reinforced concrete box culvert, triple barrel&lt;/td&gt;&lt;td&gt;m&lt;/td&gt;&lt;td&gt;12 FEET SPAN, 12 FEET RISE REINFORCED CONCRETE BOX CULVERT, TRIPLE BARREL&lt;/td&gt;&lt;td&gt;LNFT&lt;/td&gt;&lt;td&gt;0&lt;/td&gt;&lt;td&gt;3&lt;/td&gt;&lt;td&gt;N&lt;/td&gt;&lt;td&gt; &lt;/td&gt;&lt;td&gt;&lt;/td&gt;&lt;/tr&gt;</v>
      </c>
    </row>
    <row r="1942" spans="1:1" x14ac:dyDescent="0.2">
      <c r="A1942" s="94" t="str">
        <v xml:space="preserve">  &lt;tr&gt;&lt;td&gt;60223-4300&lt;/td&gt;&lt;td&gt;3600mm span, 4200mm rise reinforced concrete box culvert, triple barrel&lt;/td&gt;&lt;td&gt;m&lt;/td&gt;&lt;td&gt;12 FEET SPAN, 14 FEET RISE REINFORCED CONCRETE BOX CULVERT, TRIPLE BARREL&lt;/td&gt;&lt;td&gt;LNFT&lt;/td&gt;&lt;td&gt;0&lt;/td&gt;&lt;td&gt;3&lt;/td&gt;&lt;td&gt;N&lt;/td&gt;&lt;td&gt; &lt;/td&gt;&lt;td&gt;&lt;/td&gt;&lt;/tr&gt;</v>
      </c>
    </row>
    <row r="1943" spans="1:1" x14ac:dyDescent="0.2">
      <c r="A1943" s="94" t="str">
        <v xml:space="preserve">  &lt;tr&gt;&lt;td&gt;60223-4350&lt;/td&gt;&lt;td&gt;4200mm span, 1800mm rise reinforced concrete box culvert, triple barrel&lt;/td&gt;&lt;td&gt;m&lt;/td&gt;&lt;td&gt;14 FEET SPAN, 6 FEET RISE REINFORCED CONCRETE BOX CULVERT, TRIPLE BARREL&lt;/td&gt;&lt;td&gt;LNFT&lt;/td&gt;&lt;td&gt;0&lt;/td&gt;&lt;td&gt;3&lt;/td&gt;&lt;td&gt;N&lt;/td&gt;&lt;td&gt; &lt;/td&gt;&lt;td&gt;&lt;/td&gt;&lt;/tr&gt;</v>
      </c>
    </row>
    <row r="1944" spans="1:1" x14ac:dyDescent="0.2">
      <c r="A1944" s="94" t="str">
        <v xml:space="preserve">  &lt;tr&gt;&lt;td&gt;60223-4400&lt;/td&gt;&lt;td&gt;4200mm span, 2100mm rise reinforced concrete box culvert, triple barrel&lt;/td&gt;&lt;td&gt;m&lt;/td&gt;&lt;td&gt;14 FEET SPAN, 7 FEET RISE REINFORCED CONCRETE BOX CULVERT, TRIPLE BARREL&lt;/td&gt;&lt;td&gt;LNFT&lt;/td&gt;&lt;td&gt;0&lt;/td&gt;&lt;td&gt;3&lt;/td&gt;&lt;td&gt;N&lt;/td&gt;&lt;td&gt; &lt;/td&gt;&lt;td&gt;&lt;/td&gt;&lt;/tr&gt;</v>
      </c>
    </row>
    <row r="1945" spans="1:1" x14ac:dyDescent="0.2">
      <c r="A1945" s="94" t="str">
        <v xml:space="preserve">  &lt;tr&gt;&lt;td&gt;60223-4450&lt;/td&gt;&lt;td&gt;4200mm span, 2400mm rise reinforced concrete box culvert, triple barrel&lt;/td&gt;&lt;td&gt;m&lt;/td&gt;&lt;td&gt;14 FEET SPAN, 8 FEET RISE REINFORCED CONCRETE BOX CULVERT, TRIPLE BARREL&lt;/td&gt;&lt;td&gt;LNFT&lt;/td&gt;&lt;td&gt;0&lt;/td&gt;&lt;td&gt;3&lt;/td&gt;&lt;td&gt;N&lt;/td&gt;&lt;td&gt; &lt;/td&gt;&lt;td&gt;&lt;/td&gt;&lt;/tr&gt;</v>
      </c>
    </row>
    <row r="1946" spans="1:1" x14ac:dyDescent="0.2">
      <c r="A1946" s="94" t="str">
        <v xml:space="preserve">  &lt;tr&gt;&lt;td&gt;60223-4500&lt;/td&gt;&lt;td&gt;4200mm span, 2700mm rise reinforced concrete box culvert, triple barrel&lt;/td&gt;&lt;td&gt;m&lt;/td&gt;&lt;td&gt;14 FEET SPAN, 9 FEET RISE REINFORCED CONCRETE BOX CULVERT, TRIPLE BARREL&lt;/td&gt;&lt;td&gt;LNFT&lt;/td&gt;&lt;td&gt;0&lt;/td&gt;&lt;td&gt;3&lt;/td&gt;&lt;td&gt;N&lt;/td&gt;&lt;td&gt; &lt;/td&gt;&lt;td&gt;&lt;/td&gt;&lt;/tr&gt;</v>
      </c>
    </row>
    <row r="1947" spans="1:1" x14ac:dyDescent="0.2">
      <c r="A1947" s="94" t="str">
        <v xml:space="preserve">  &lt;tr&gt;&lt;td&gt;60223-4550&lt;/td&gt;&lt;td&gt;4200mm span, 3000mm rise reinforced concrete box culvert, triple barrel&lt;/td&gt;&lt;td&gt;m&lt;/td&gt;&lt;td&gt;14 FEET SPAN, 10 FEET RISE REINFORCED CONCRETE BOX CULVERT, TRIPLE BARREL&lt;/td&gt;&lt;td&gt;LNFT&lt;/td&gt;&lt;td&gt;0&lt;/td&gt;&lt;td&gt;3&lt;/td&gt;&lt;td&gt;N&lt;/td&gt;&lt;td&gt; &lt;/td&gt;&lt;td&gt;&lt;/td&gt;&lt;/tr&gt;</v>
      </c>
    </row>
    <row r="1948" spans="1:1" x14ac:dyDescent="0.2">
      <c r="A1948" s="94" t="str">
        <v xml:space="preserve">  &lt;tr&gt;&lt;td&gt;60223-4600&lt;/td&gt;&lt;td&gt;4200mm span, 3300mm rise reinforced concrete box culvert, triple barrel&lt;/td&gt;&lt;td&gt;m&lt;/td&gt;&lt;td&gt;14 FEET SPAN, 11 FEET RISE REINFORCED CONCRETE BOX CULVERT, TRIPLE BARREL&lt;/td&gt;&lt;td&gt;LNFT&lt;/td&gt;&lt;td&gt;0&lt;/td&gt;&lt;td&gt;3&lt;/td&gt;&lt;td&gt;N&lt;/td&gt;&lt;td&gt; &lt;/td&gt;&lt;td&gt;&lt;/td&gt;&lt;/tr&gt;</v>
      </c>
    </row>
    <row r="1949" spans="1:1" x14ac:dyDescent="0.2">
      <c r="A1949" s="94" t="str">
        <v xml:space="preserve">  &lt;tr&gt;&lt;td&gt;60223-4650&lt;/td&gt;&lt;td&gt;4200mm span, 3600mm rise reinforced concrete box culvert, triple barrel&lt;/td&gt;&lt;td&gt;m&lt;/td&gt;&lt;td&gt;14 FEET SPAN, 12 FEET RISE REINFORCED CONCRETE BOX CULVERT, TRIPLE BARREL&lt;/td&gt;&lt;td&gt;LNFT&lt;/td&gt;&lt;td&gt;0&lt;/td&gt;&lt;td&gt;3&lt;/td&gt;&lt;td&gt;N&lt;/td&gt;&lt;td&gt; &lt;/td&gt;&lt;td&gt;&lt;/td&gt;&lt;/tr&gt;</v>
      </c>
    </row>
    <row r="1950" spans="1:1" x14ac:dyDescent="0.2">
      <c r="A1950" s="94" t="str">
        <v xml:space="preserve">  &lt;tr&gt;&lt;td&gt;60223-4700&lt;/td&gt;&lt;td&gt;4200mm span, 4200mm rise reinforced concrete box culvert, triple barrel&lt;/td&gt;&lt;td&gt;m&lt;/td&gt;&lt;td&gt;14 FEET SPAN, 14 FEET RISE REINFORCED CONCRETE BOX CULVERT, TRIPLE BARREL&lt;/td&gt;&lt;td&gt;LNFT&lt;/td&gt;&lt;td&gt;0&lt;/td&gt;&lt;td&gt;3&lt;/td&gt;&lt;td&gt;N&lt;/td&gt;&lt;td&gt; &lt;/td&gt;&lt;td&gt;&lt;/td&gt;&lt;/tr&gt;</v>
      </c>
    </row>
    <row r="1951" spans="1:1" x14ac:dyDescent="0.2">
      <c r="A1951" s="94" t="str">
        <v xml:space="preserve">  &lt;tr&gt;&lt;td&gt;60223-4750&lt;/td&gt;&lt;td&gt;4200mm span, 4800mm rise reinforced concrete box culvert, triple barrel&lt;/td&gt;&lt;td&gt;m&lt;/td&gt;&lt;td&gt;14 FEET SPAN, 16 FEET RISE REINFORCED CONCRETE BOX CULVERT, TRIPLE BARREL&lt;/td&gt;&lt;td&gt;LNFT&lt;/td&gt;&lt;td&gt;0&lt;/td&gt;&lt;td&gt;3&lt;/td&gt;&lt;td&gt;N&lt;/td&gt;&lt;td&gt; &lt;/td&gt;&lt;td&gt;&lt;/td&gt;&lt;/tr&gt;</v>
      </c>
    </row>
    <row r="1952" spans="1:1" x14ac:dyDescent="0.2">
      <c r="A1952" s="94" t="str">
        <v xml:space="preserve">  &lt;tr&gt;&lt;td&gt;60223-4800&lt;/td&gt;&lt;td&gt;7200mm span, 2400mm rise reinforced concrete box culvert, triple barrel&lt;/td&gt;&lt;td&gt;m&lt;/td&gt;&lt;td&gt;24 FEET SPAN, 8 FEET RISE REINFORCED CONCRETE BOX CULVERT, TRIPLE BARREL&lt;/td&gt;&lt;td&gt;LNFT&lt;/td&gt;&lt;td&gt;0&lt;/td&gt;&lt;td&gt;3&lt;/td&gt;&lt;td&gt;N&lt;/td&gt;&lt;td&gt; &lt;/td&gt;&lt;td&gt;&lt;/td&gt;&lt;/tr&gt;</v>
      </c>
    </row>
    <row r="1953" spans="1:1" x14ac:dyDescent="0.2">
      <c r="A1953" s="94" t="str">
        <v xml:space="preserve">  &lt;tr&gt;&lt;td&gt;60225-1722&lt;/td&gt;&lt;td&gt;2100mm span, 1500mm rise reinforced concrete box culvert, quintuple barrel&lt;/td&gt;&lt;td&gt;m&lt;/td&gt;&lt;td&gt;7 FEET SPAN, 5 FEET RISE REINFORCED CONCRETE BOX CULVERT, QUINTUPLE BARREL&lt;/td&gt;&lt;td&gt;LNFT&lt;/td&gt;&lt;td&gt;0&lt;/td&gt;&lt;td&gt;3&lt;/td&gt;&lt;td&gt;N&lt;/td&gt;&lt;td&gt;8/31/2015&lt;/td&gt;&lt;td&gt;&lt;/td&gt;&lt;/tr&gt;</v>
      </c>
    </row>
    <row r="1954" spans="1:1" x14ac:dyDescent="0.2">
      <c r="A1954" s="94" t="str">
        <v xml:space="preserve">  &lt;tr&gt;&lt;td&gt;60225-1725&lt;/td&gt;&lt;td&gt;2100mm span, 1800mm rise reinforced concrete box culvert, quintuple barrel&lt;/td&gt;&lt;td&gt;m&lt;/td&gt;&lt;td&gt;7 FEET SPAN, 6 FEET RISE REINFORCED CONCRETE BOX CULVERT, QUINTUPLE BARREL&lt;/td&gt;&lt;td&gt;LNFT&lt;/td&gt;&lt;td&gt;0&lt;/td&gt;&lt;td&gt;3&lt;/td&gt;&lt;td&gt;N&lt;/td&gt;&lt;td&gt;8/31/2015&lt;/td&gt;&lt;td&gt;&lt;/td&gt;&lt;/tr&gt;</v>
      </c>
    </row>
    <row r="1955" spans="1:1" x14ac:dyDescent="0.2">
      <c r="A1955" s="94" t="str">
        <v xml:space="preserve">  &lt;tr&gt;&lt;td&gt;60226-0000&lt;/td&gt;&lt;td&gt;End section for reinforced concrete box culvert&lt;/td&gt;&lt;td&gt;Each&lt;/td&gt;&lt;td&gt;END SECTION FOR REINFORCED CONCRETE BOX CULVERT&lt;/td&gt;&lt;td&gt;EACH&lt;/td&gt;&lt;td&gt;0&lt;/td&gt;&lt;td&gt;3&lt;/td&gt;&lt;td&gt;N&lt;/td&gt;&lt;td&gt; &lt;/td&gt;&lt;td&gt;&lt;/td&gt;&lt;/tr&gt;</v>
      </c>
    </row>
    <row r="1956" spans="1:1" x14ac:dyDescent="0.2">
      <c r="A1956" s="94" t="str">
        <v xml:space="preserve">  &lt;tr&gt;&lt;td&gt;60227-0000&lt;/td&gt;&lt;td&gt;Reinforced concrete box culvert&lt;/td&gt;&lt;td&gt;m&lt;/td&gt;&lt;td&gt;REINFORCED CONCRETE BOX CULVERT&lt;/td&gt;&lt;td&gt;LNFT&lt;/td&gt;&lt;td&gt;0&lt;/td&gt;&lt;td&gt;3&lt;/td&gt;&lt;td&gt;N&lt;/td&gt;&lt;td&gt;6/5/2019&lt;/td&gt;&lt;td&gt;&lt;/td&gt;&lt;/tr&gt;</v>
      </c>
    </row>
    <row r="1957" spans="1:1" x14ac:dyDescent="0.2">
      <c r="A1957" s="94" t="str">
        <v xml:space="preserve">  &lt;tr&gt;&lt;td&gt;60230-0000&lt;/td&gt;&lt;td&gt;Debris rack&lt;/td&gt;&lt;td&gt;Each&lt;/td&gt;&lt;td&gt;DEBRIS RACK&lt;/td&gt;&lt;td&gt;EACH&lt;/td&gt;&lt;td&gt;0&lt;/td&gt;&lt;td&gt;3&lt;/td&gt;&lt;td&gt;N&lt;/td&gt;&lt;td&gt; &lt;/td&gt;&lt;td&gt;&lt;/td&gt;&lt;/tr&gt;</v>
      </c>
    </row>
    <row r="1958" spans="1:1" x14ac:dyDescent="0.2">
      <c r="A1958" s="94" t="str">
        <v xml:space="preserve">  &lt;tr&gt;&lt;td&gt;60231-1000&lt;/td&gt;&lt;td&gt;Dissipator, pipe&lt;/td&gt;&lt;td&gt;Each&lt;/td&gt;&lt;td&gt;DISSIPATOR, PIPE&lt;/td&gt;&lt;td&gt;EACH&lt;/td&gt;&lt;td&gt;0&lt;/td&gt;&lt;td&gt;3&lt;/td&gt;&lt;td&gt;N&lt;/td&gt;&lt;td&gt;7/23/2024&lt;/td&gt;&lt;td&gt;&lt;/td&gt;&lt;/tr&gt;</v>
      </c>
    </row>
    <row r="1959" spans="1:1" x14ac:dyDescent="0.2">
      <c r="A1959" s="94" t="str">
        <v xml:space="preserve">  &lt;tr&gt;&lt;td&gt;60233-1100&lt;/td&gt;&lt;td&gt;Metal headwall for 1650mm equivalent diameter arch or elliptical pipe culvert&lt;/td&gt;&lt;td&gt;Each&lt;/td&gt;&lt;td&gt;METAL HEADWALL FOR 66-INCH EQUIVALENT DIAMETER ARCH OR ELLIPTICAL PIPE CULVERT&lt;/td&gt;&lt;td&gt;EACH&lt;/td&gt;&lt;td&gt;0&lt;/td&gt;&lt;td&gt;3&lt;/td&gt;&lt;td&gt;N&lt;/td&gt;&lt;td&gt;4/20/2020&lt;/td&gt;&lt;td&gt;&lt;/td&gt;&lt;/tr&gt;</v>
      </c>
    </row>
    <row r="1960" spans="1:1" x14ac:dyDescent="0.2">
      <c r="A1960" s="94" t="str">
        <v xml:space="preserve">  &lt;tr&gt;&lt;td&gt;60233-1200&lt;/td&gt;&lt;td&gt;Metal headwall for 1800mm equivalent diameter arch or elliptical pipe culvert&lt;/td&gt;&lt;td&gt;Each&lt;/td&gt;&lt;td&gt;METAL HEADWALL FOR 72-INCH EQUIVALENT DIAMETER ARCH OR ELLIPTICAL PIPE CULVERT&lt;/td&gt;&lt;td&gt;EACH&lt;/td&gt;&lt;td&gt;0&lt;/td&gt;&lt;td&gt;3&lt;/td&gt;&lt;td&gt;N&lt;/td&gt;&lt;td&gt;4/20/2020&lt;/td&gt;&lt;td&gt;&lt;/td&gt;&lt;/tr&gt;</v>
      </c>
    </row>
    <row r="1961" spans="1:1" x14ac:dyDescent="0.2">
      <c r="A1961" s="94" t="str">
        <v xml:space="preserve">  &lt;tr&gt;&lt;td&gt;60233-1500&lt;/td&gt;&lt;td&gt;Metal headwall for 2250mm equivalent diameter arch or elliptical pipe culvert&lt;/td&gt;&lt;td&gt;Each&lt;/td&gt;&lt;td&gt;METAL HEADWALL FOR 90-INCH EQUIVALENT DIAMETER ARCH OR ELLIPTICAL PIPE CULVERT&lt;/td&gt;&lt;td&gt;EACH&lt;/td&gt;&lt;td&gt;0&lt;/td&gt;&lt;td&gt;3&lt;/td&gt;&lt;td&gt;N&lt;/td&gt;&lt;td&gt;4/20/2020&lt;/td&gt;&lt;td&gt;&lt;/td&gt;&lt;/tr&gt;</v>
      </c>
    </row>
    <row r="1962" spans="1:1" x14ac:dyDescent="0.2">
      <c r="A1962" s="94" t="str">
        <v xml:space="preserve">  &lt;tr&gt;&lt;td&gt;60301-0100&lt;/td&gt;&lt;td&gt;1500mm structural plate pipe&lt;/td&gt;&lt;td&gt;m&lt;/td&gt;&lt;td&gt;60-INCH STRUCTURAL PLATE PIPE&lt;/td&gt;&lt;td&gt;LNFT&lt;/td&gt;&lt;td&gt;0&lt;/td&gt;&lt;td&gt;3&lt;/td&gt;&lt;td&gt;N&lt;/td&gt;&lt;td&gt; &lt;/td&gt;&lt;td&gt;&lt;/td&gt;&lt;/tr&gt;</v>
      </c>
    </row>
    <row r="1963" spans="1:1" x14ac:dyDescent="0.2">
      <c r="A1963" s="94" t="str">
        <v xml:space="preserve">  &lt;tr&gt;&lt;td&gt;60301-0110&lt;/td&gt;&lt;td&gt;1655mm structural plate pipe&lt;/td&gt;&lt;td&gt;m&lt;/td&gt;&lt;td&gt;66-INCH STRUCTURAL PLATE PIPE&lt;/td&gt;&lt;td&gt;LNFT&lt;/td&gt;&lt;td&gt;0&lt;/td&gt;&lt;td&gt;3&lt;/td&gt;&lt;td&gt;N&lt;/td&gt;&lt;td&gt; &lt;/td&gt;&lt;td&gt;&lt;/td&gt;&lt;/tr&gt;</v>
      </c>
    </row>
    <row r="1964" spans="1:1" x14ac:dyDescent="0.2">
      <c r="A1964" s="94" t="str">
        <v xml:space="preserve">  &lt;tr&gt;&lt;td&gt;60301-0120&lt;/td&gt;&lt;td&gt;1810mm structural plate pipe&lt;/td&gt;&lt;td&gt;m&lt;/td&gt;&lt;td&gt;72-INCH STRUCTURAL PLATE PIPE&lt;/td&gt;&lt;td&gt;LNFT&lt;/td&gt;&lt;td&gt;0&lt;/td&gt;&lt;td&gt;3&lt;/td&gt;&lt;td&gt;N&lt;/td&gt;&lt;td&gt; &lt;/td&gt;&lt;td&gt;&lt;/td&gt;&lt;/tr&gt;</v>
      </c>
    </row>
    <row r="1965" spans="1:1" x14ac:dyDescent="0.2">
      <c r="A1965" s="94" t="str">
        <v xml:space="preserve">  &lt;tr&gt;&lt;td&gt;60301-0130&lt;/td&gt;&lt;td&gt;1965mm structural plate pipe&lt;/td&gt;&lt;td&gt;m&lt;/td&gt;&lt;td&gt;78-INCH STRUCTURAL PLATE PIPE&lt;/td&gt;&lt;td&gt;LNFT&lt;/td&gt;&lt;td&gt;0&lt;/td&gt;&lt;td&gt;3&lt;/td&gt;&lt;td&gt;N&lt;/td&gt;&lt;td&gt; &lt;/td&gt;&lt;td&gt;&lt;/td&gt;&lt;/tr&gt;</v>
      </c>
    </row>
    <row r="1966" spans="1:1" x14ac:dyDescent="0.2">
      <c r="A1966" s="94" t="str">
        <v xml:space="preserve">  &lt;tr&gt;&lt;td&gt;60301-0140&lt;/td&gt;&lt;td&gt;2120mm structural plate pipe&lt;/td&gt;&lt;td&gt;m&lt;/td&gt;&lt;td&gt;84-INCH STRUCTURAL PLATE PIPE&lt;/td&gt;&lt;td&gt;LNFT&lt;/td&gt;&lt;td&gt;0&lt;/td&gt;&lt;td&gt;3&lt;/td&gt;&lt;td&gt;N&lt;/td&gt;&lt;td&gt; &lt;/td&gt;&lt;td&gt;&lt;/td&gt;&lt;/tr&gt;</v>
      </c>
    </row>
    <row r="1967" spans="1:1" x14ac:dyDescent="0.2">
      <c r="A1967" s="94" t="str">
        <v xml:space="preserve">  &lt;tr&gt;&lt;td&gt;60301-0150&lt;/td&gt;&lt;td&gt;2275mm structural plate pipe&lt;/td&gt;&lt;td&gt;m&lt;/td&gt;&lt;td&gt;90-INCH STRUCTURAL PLATE PIPE&lt;/td&gt;&lt;td&gt;LNFT&lt;/td&gt;&lt;td&gt;0&lt;/td&gt;&lt;td&gt;3&lt;/td&gt;&lt;td&gt;N&lt;/td&gt;&lt;td&gt; &lt;/td&gt;&lt;td&gt;&lt;/td&gt;&lt;/tr&gt;</v>
      </c>
    </row>
    <row r="1968" spans="1:1" x14ac:dyDescent="0.2">
      <c r="A1968" s="94" t="str">
        <v xml:space="preserve">  &lt;tr&gt;&lt;td&gt;60301-0160&lt;/td&gt;&lt;td&gt;2430mm structural plate pipe&lt;/td&gt;&lt;td&gt;m&lt;/td&gt;&lt;td&gt;96-INCH STRUCTURAL PLATE PIPE&lt;/td&gt;&lt;td&gt;LNFT&lt;/td&gt;&lt;td&gt;0&lt;/td&gt;&lt;td&gt;3&lt;/td&gt;&lt;td&gt;N&lt;/td&gt;&lt;td&gt; &lt;/td&gt;&lt;td&gt;&lt;/td&gt;&lt;/tr&gt;</v>
      </c>
    </row>
    <row r="1969" spans="1:1" x14ac:dyDescent="0.2">
      <c r="A1969" s="94" t="str">
        <v xml:space="preserve">  &lt;tr&gt;&lt;td&gt;60301-0170&lt;/td&gt;&lt;td&gt;2585mm structural plate pipe&lt;/td&gt;&lt;td&gt;m&lt;/td&gt;&lt;td&gt;102-INCH STRUCTURAL PLATE PIPE&lt;/td&gt;&lt;td&gt;LNFT&lt;/td&gt;&lt;td&gt;0&lt;/td&gt;&lt;td&gt;3&lt;/td&gt;&lt;td&gt;N&lt;/td&gt;&lt;td&gt; &lt;/td&gt;&lt;td&gt;&lt;/td&gt;&lt;/tr&gt;</v>
      </c>
    </row>
    <row r="1970" spans="1:1" x14ac:dyDescent="0.2">
      <c r="A1970" s="94" t="str">
        <v xml:space="preserve">  &lt;tr&gt;&lt;td&gt;60301-0180&lt;/td&gt;&lt;td&gt;2740mm structural plate pipe&lt;/td&gt;&lt;td&gt;m&lt;/td&gt;&lt;td&gt;108-INCH STRUCTURAL PLATE PIPE&lt;/td&gt;&lt;td&gt;LNFT&lt;/td&gt;&lt;td&gt;0&lt;/td&gt;&lt;td&gt;3&lt;/td&gt;&lt;td&gt;N&lt;/td&gt;&lt;td&gt; &lt;/td&gt;&lt;td&gt;&lt;/td&gt;&lt;/tr&gt;</v>
      </c>
    </row>
    <row r="1971" spans="1:1" x14ac:dyDescent="0.2">
      <c r="A1971" s="94" t="str">
        <v xml:space="preserve">  &lt;tr&gt;&lt;td&gt;60301-0190&lt;/td&gt;&lt;td&gt;2895mm structural plate pipe&lt;/td&gt;&lt;td&gt;m&lt;/td&gt;&lt;td&gt;114-INCH STRUCTURAL PLATE PIPE&lt;/td&gt;&lt;td&gt;LNFT&lt;/td&gt;&lt;td&gt;0&lt;/td&gt;&lt;td&gt;3&lt;/td&gt;&lt;td&gt;N&lt;/td&gt;&lt;td&gt; &lt;/td&gt;&lt;td&gt;&lt;/td&gt;&lt;/tr&gt;</v>
      </c>
    </row>
    <row r="1972" spans="1:1" x14ac:dyDescent="0.2">
      <c r="A1972" s="94" t="str">
        <v xml:space="preserve">  &lt;tr&gt;&lt;td&gt;60301-0200&lt;/td&gt;&lt;td&gt;3050mm structural plate pipe&lt;/td&gt;&lt;td&gt;m&lt;/td&gt;&lt;td&gt;120-INCH STRUCTURAL PLATE PIPE&lt;/td&gt;&lt;td&gt;LNFT&lt;/td&gt;&lt;td&gt;0&lt;/td&gt;&lt;td&gt;3&lt;/td&gt;&lt;td&gt;N&lt;/td&gt;&lt;td&gt; &lt;/td&gt;&lt;td&gt;&lt;/td&gt;&lt;/tr&gt;</v>
      </c>
    </row>
    <row r="1973" spans="1:1" x14ac:dyDescent="0.2">
      <c r="A1973" s="94" t="str">
        <v xml:space="preserve">  &lt;tr&gt;&lt;td&gt;60301-0210&lt;/td&gt;&lt;td&gt;3205mm structural plate pipe&lt;/td&gt;&lt;td&gt;m&lt;/td&gt;&lt;td&gt;126-INCH STRUCTURAL PLATE PIPE&lt;/td&gt;&lt;td&gt;LNFT&lt;/td&gt;&lt;td&gt;0&lt;/td&gt;&lt;td&gt;3&lt;/td&gt;&lt;td&gt;N&lt;/td&gt;&lt;td&gt; &lt;/td&gt;&lt;td&gt;&lt;/td&gt;&lt;/tr&gt;</v>
      </c>
    </row>
    <row r="1974" spans="1:1" x14ac:dyDescent="0.2">
      <c r="A1974" s="94" t="str">
        <v xml:space="preserve">  &lt;tr&gt;&lt;td&gt;60301-0220&lt;/td&gt;&lt;td&gt;3360mm structural plate pipe&lt;/td&gt;&lt;td&gt;m&lt;/td&gt;&lt;td&gt;132-INCH STRUCTURAL PLATE PIPE&lt;/td&gt;&lt;td&gt;LNFT&lt;/td&gt;&lt;td&gt;0&lt;/td&gt;&lt;td&gt;3&lt;/td&gt;&lt;td&gt;N&lt;/td&gt;&lt;td&gt; &lt;/td&gt;&lt;td&gt;&lt;/td&gt;&lt;/tr&gt;</v>
      </c>
    </row>
    <row r="1975" spans="1:1" x14ac:dyDescent="0.2">
      <c r="A1975" s="94" t="str">
        <v xml:space="preserve">  &lt;tr&gt;&lt;td&gt;60301-0230&lt;/td&gt;&lt;td&gt;3515mm structural plate pipe&lt;/td&gt;&lt;td&gt;m&lt;/td&gt;&lt;td&gt;138-INCH STRUCTURAL PLATE PIPE&lt;/td&gt;&lt;td&gt;LNFT&lt;/td&gt;&lt;td&gt;0&lt;/td&gt;&lt;td&gt;3&lt;/td&gt;&lt;td&gt;N&lt;/td&gt;&lt;td&gt; &lt;/td&gt;&lt;td&gt;&lt;/td&gt;&lt;/tr&gt;</v>
      </c>
    </row>
    <row r="1976" spans="1:1" x14ac:dyDescent="0.2">
      <c r="A1976" s="94" t="str">
        <v xml:space="preserve">  &lt;tr&gt;&lt;td&gt;60301-0240&lt;/td&gt;&lt;td&gt;3670mm structural plate pipe&lt;/td&gt;&lt;td&gt;m&lt;/td&gt;&lt;td&gt;144-INCH STRUCTURAL PLATE PIPE&lt;/td&gt;&lt;td&gt;LNFT&lt;/td&gt;&lt;td&gt;0&lt;/td&gt;&lt;td&gt;3&lt;/td&gt;&lt;td&gt;N&lt;/td&gt;&lt;td&gt; &lt;/td&gt;&lt;td&gt;&lt;/td&gt;&lt;/tr&gt;</v>
      </c>
    </row>
    <row r="1977" spans="1:1" x14ac:dyDescent="0.2">
      <c r="A1977" s="94" t="str">
        <v xml:space="preserve">  &lt;tr&gt;&lt;td&gt;60301-0250&lt;/td&gt;&lt;td&gt;3825mm structural plate pipe&lt;/td&gt;&lt;td&gt;m&lt;/td&gt;&lt;td&gt;150-INCH STRUCTURAL PLATE PIPE&lt;/td&gt;&lt;td&gt;LNFT&lt;/td&gt;&lt;td&gt;0&lt;/td&gt;&lt;td&gt;3&lt;/td&gt;&lt;td&gt;N&lt;/td&gt;&lt;td&gt; &lt;/td&gt;&lt;td&gt;&lt;/td&gt;&lt;/tr&gt;</v>
      </c>
    </row>
    <row r="1978" spans="1:1" x14ac:dyDescent="0.2">
      <c r="A1978" s="94" t="str">
        <v xml:space="preserve">  &lt;tr&gt;&lt;td&gt;60301-0260&lt;/td&gt;&lt;td&gt;3980mm structural plate pipe&lt;/td&gt;&lt;td&gt;m&lt;/td&gt;&lt;td&gt;156-INCH STRUCTURAL PLATE PIPE&lt;/td&gt;&lt;td&gt;LNFT&lt;/td&gt;&lt;td&gt;0&lt;/td&gt;&lt;td&gt;3&lt;/td&gt;&lt;td&gt;N&lt;/td&gt;&lt;td&gt; &lt;/td&gt;&lt;td&gt;&lt;/td&gt;&lt;/tr&gt;</v>
      </c>
    </row>
    <row r="1979" spans="1:1" x14ac:dyDescent="0.2">
      <c r="A1979" s="94" t="str">
        <v xml:space="preserve">  &lt;tr&gt;&lt;td&gt;60301-0270&lt;/td&gt;&lt;td&gt;4135mm structural plate pipe&lt;/td&gt;&lt;td&gt;m&lt;/td&gt;&lt;td&gt;162-INCH STRUCTURAL PLATE PIPE&lt;/td&gt;&lt;td&gt;LNFT&lt;/td&gt;&lt;td&gt;0&lt;/td&gt;&lt;td&gt;3&lt;/td&gt;&lt;td&gt;N&lt;/td&gt;&lt;td&gt; &lt;/td&gt;&lt;td&gt;&lt;/td&gt;&lt;/tr&gt;</v>
      </c>
    </row>
    <row r="1980" spans="1:1" x14ac:dyDescent="0.2">
      <c r="A1980" s="94" t="str">
        <v xml:space="preserve">  &lt;tr&gt;&lt;td&gt;60301-0280&lt;/td&gt;&lt;td&gt;4290mm structural plate pipe&lt;/td&gt;&lt;td&gt;m&lt;/td&gt;&lt;td&gt;168-INCH STRUCTURAL PLATE PIPE&lt;/td&gt;&lt;td&gt;LNFT&lt;/td&gt;&lt;td&gt;0&lt;/td&gt;&lt;td&gt;3&lt;/td&gt;&lt;td&gt;N&lt;/td&gt;&lt;td&gt; &lt;/td&gt;&lt;td&gt;&lt;/td&gt;&lt;/tr&gt;</v>
      </c>
    </row>
    <row r="1981" spans="1:1" x14ac:dyDescent="0.2">
      <c r="A1981" s="94" t="str">
        <v xml:space="preserve">  &lt;tr&gt;&lt;td&gt;60301-0290&lt;/td&gt;&lt;td&gt;4445mm structural plate pipe&lt;/td&gt;&lt;td&gt;m&lt;/td&gt;&lt;td&gt;174-INCH STRUCTURAL PLATE PIPE&lt;/td&gt;&lt;td&gt;LNFT&lt;/td&gt;&lt;td&gt;0&lt;/td&gt;&lt;td&gt;3&lt;/td&gt;&lt;td&gt;N&lt;/td&gt;&lt;td&gt; &lt;/td&gt;&lt;td&gt;&lt;/td&gt;&lt;/tr&gt;</v>
      </c>
    </row>
    <row r="1982" spans="1:1" x14ac:dyDescent="0.2">
      <c r="A1982" s="94" t="str">
        <v xml:space="preserve">  &lt;tr&gt;&lt;td&gt;60301-0300&lt;/td&gt;&lt;td&gt;4445mm structural plate pipe&lt;/td&gt;&lt;td&gt;m&lt;/td&gt;&lt;td&gt;180-INCH STRUCTURAL PLATE PIPE&lt;/td&gt;&lt;td&gt;LNFT&lt;/td&gt;&lt;td&gt;0&lt;/td&gt;&lt;td&gt;3&lt;/td&gt;&lt;td&gt;N&lt;/td&gt;&lt;td&gt; &lt;/td&gt;&lt;td&gt;&lt;/td&gt;&lt;/tr&gt;</v>
      </c>
    </row>
    <row r="1983" spans="1:1" x14ac:dyDescent="0.2">
      <c r="A1983" s="94" t="str">
        <v xml:space="preserve">  &lt;tr&gt;&lt;td&gt;60301-0360&lt;/td&gt;&lt;td&gt;5530mm structural plate pipe&lt;/td&gt;&lt;td&gt;m&lt;/td&gt;&lt;td&gt;216-INCH STRUCTURAL PLATE PIPE&lt;/td&gt;&lt;td&gt;LNFT&lt;/td&gt;&lt;td&gt;0&lt;/td&gt;&lt;td&gt;3&lt;/td&gt;&lt;td&gt;N&lt;/td&gt;&lt;td&gt; &lt;/td&gt;&lt;td&gt;&lt;/td&gt;&lt;/tr&gt;</v>
      </c>
    </row>
    <row r="1984" spans="1:1" x14ac:dyDescent="0.2">
      <c r="A1984" s="94" t="str">
        <v xml:space="preserve">  &lt;tr&gt;&lt;td&gt;60301-0400&lt;/td&gt;&lt;td&gt;6150mm structural plate pipe&lt;/td&gt;&lt;td&gt;m&lt;/td&gt;&lt;td&gt;240-INCH STRUCTURAL PLATE PIPE&lt;/td&gt;&lt;td&gt;LNFT&lt;/td&gt;&lt;td&gt;0&lt;/td&gt;&lt;td&gt;3&lt;/td&gt;&lt;td&gt;N&lt;/td&gt;&lt;td&gt; &lt;/td&gt;&lt;td&gt;&lt;/td&gt;&lt;/tr&gt;</v>
      </c>
    </row>
    <row r="1985" spans="1:1" x14ac:dyDescent="0.2">
      <c r="A1985" s="94" t="str">
        <v xml:space="preserve">  &lt;tr&gt;&lt;td&gt;60301-0480&lt;/td&gt;&lt;td&gt;7315mm structural plate pipe&lt;/td&gt;&lt;td&gt;m&lt;/td&gt;&lt;td&gt;288-INCH STRUCTURAL PLATE PIPE&lt;/td&gt;&lt;td&gt;LNFT&lt;/td&gt;&lt;td&gt;0&lt;/td&gt;&lt;td&gt;3&lt;/td&gt;&lt;td&gt;N&lt;/td&gt;&lt;td&gt; &lt;/td&gt;&lt;td&gt;&lt;/td&gt;&lt;/tr&gt;</v>
      </c>
    </row>
    <row r="1986" spans="1:1" x14ac:dyDescent="0.2">
      <c r="A1986" s="94" t="str">
        <v xml:space="preserve">  &lt;tr&gt;&lt;td&gt;60302-0000&lt;/td&gt;&lt;td&gt;Structural plate pipe-arch&lt;/td&gt;&lt;td&gt;m&lt;/td&gt;&lt;td&gt;STRUCTURAL PLATE PIPE-ARCH&lt;/td&gt;&lt;td&gt;LNFT&lt;/td&gt;&lt;td&gt;0&lt;/td&gt;&lt;td&gt;3&lt;/td&gt;&lt;td&gt;N&lt;/td&gt;&lt;td&gt; &lt;/td&gt;&lt;td&gt;&lt;/td&gt;&lt;/tr&gt;</v>
      </c>
    </row>
    <row r="1987" spans="1:1" x14ac:dyDescent="0.2">
      <c r="A1987" s="94" t="str">
        <v xml:space="preserve">  &lt;tr&gt;&lt;td&gt;60303-0000&lt;/td&gt;&lt;td&gt;Structural plate underpass&lt;/td&gt;&lt;td&gt;m&lt;/td&gt;&lt;td&gt;STRUCTURAL PLATE UNDERPASS&lt;/td&gt;&lt;td&gt;LNFT&lt;/td&gt;&lt;td&gt;0&lt;/td&gt;&lt;td&gt;3&lt;/td&gt;&lt;td&gt;N&lt;/td&gt;&lt;td&gt; &lt;/td&gt;&lt;td&gt;&lt;/td&gt;&lt;/tr&gt;</v>
      </c>
    </row>
    <row r="1988" spans="1:1" x14ac:dyDescent="0.2">
      <c r="A1988" s="94" t="str">
        <v xml:space="preserve">  &lt;tr&gt;&lt;td&gt;60304-0000&lt;/td&gt;&lt;td&gt;Structural plate arch&lt;/td&gt;&lt;td&gt;m&lt;/td&gt;&lt;td&gt;STRUCTURAL PLATE ARCH&lt;/td&gt;&lt;td&gt;LNFT&lt;/td&gt;&lt;td&gt;0&lt;/td&gt;&lt;td&gt;3&lt;/td&gt;&lt;td&gt;N&lt;/td&gt;&lt;td&gt; &lt;/td&gt;&lt;td&gt;&lt;/td&gt;&lt;/tr&gt;</v>
      </c>
    </row>
    <row r="1989" spans="1:1" x14ac:dyDescent="0.2">
      <c r="A1989" s="94" t="str">
        <v xml:space="preserve">  &lt;tr&gt;&lt;td&gt;60305-0000&lt;/td&gt;&lt;td&gt;Structural plate box&lt;/td&gt;&lt;td&gt;m&lt;/td&gt;&lt;td&gt;STRUCTURAL PLATE BOX&lt;/td&gt;&lt;td&gt;LNFT&lt;/td&gt;&lt;td&gt;0&lt;/td&gt;&lt;td&gt;3&lt;/td&gt;&lt;td&gt;N&lt;/td&gt;&lt;td&gt; &lt;/td&gt;&lt;td&gt;&lt;/td&gt;&lt;/tr&gt;</v>
      </c>
    </row>
    <row r="1990" spans="1:1" x14ac:dyDescent="0.2">
      <c r="A1990" s="94" t="str">
        <v xml:space="preserve">  &lt;tr&gt;&lt;td&gt;60310-0000&lt;/td&gt;&lt;td&gt;Structural plate structures, repair&lt;/td&gt;&lt;td&gt;m2&lt;/td&gt;&lt;td&gt;STRUCTURAL PLATE STRUCTURES&lt;/td&gt;&lt;td&gt;SQFT&lt;/td&gt;&lt;td&gt;0&lt;/td&gt;&lt;td&gt;3&lt;/td&gt;&lt;td&gt;N&lt;/td&gt;&lt;td&gt; &lt;/td&gt;&lt;td&gt;&lt;/td&gt;&lt;/tr&gt;</v>
      </c>
    </row>
    <row r="1991" spans="1:1" x14ac:dyDescent="0.2">
      <c r="A1991" s="94" t="str">
        <v xml:space="preserve">  &lt;tr&gt;&lt;td&gt;60315-0000&lt;/td&gt;&lt;td&gt;Structural plate headwall&lt;/td&gt;&lt;td&gt;Each&lt;/td&gt;&lt;td&gt;STRUCTURAL PLATE HEADWALL&lt;/td&gt;&lt;td&gt;EACH&lt;/td&gt;&lt;td&gt;0&lt;/td&gt;&lt;td&gt;3&lt;/td&gt;&lt;td&gt;N&lt;/td&gt;&lt;td&gt; &lt;/td&gt;&lt;td&gt;&lt;/td&gt;&lt;/tr&gt;</v>
      </c>
    </row>
    <row r="1992" spans="1:1" x14ac:dyDescent="0.2">
      <c r="A1992" s="94" t="str">
        <v xml:space="preserve">  &lt;tr&gt;&lt;td&gt;60401-0000&lt;/td&gt;&lt;td&gt;Manhole&lt;/td&gt;&lt;td&gt;Each&lt;/td&gt;&lt;td&gt;MANHOLE&lt;/td&gt;&lt;td&gt;EACH&lt;/td&gt;&lt;td&gt;0&lt;/td&gt;&lt;td&gt;3&lt;/td&gt;&lt;td&gt;N&lt;/td&gt;&lt;td&gt; &lt;/td&gt;&lt;td&gt;&lt;/td&gt;&lt;/tr&gt;</v>
      </c>
    </row>
    <row r="1993" spans="1:1" x14ac:dyDescent="0.2">
      <c r="A1993" s="94" t="str">
        <v xml:space="preserve">  &lt;tr&gt;&lt;td&gt;60401-1000&lt;/td&gt;&lt;td&gt;Manhole, flh&lt;/td&gt;&lt;td&gt;Each&lt;/td&gt;&lt;td&gt;MANHOLE, FLH&lt;/td&gt;&lt;td&gt;EACH&lt;/td&gt;&lt;td&gt;0&lt;/td&gt;&lt;td&gt;3&lt;/td&gt;&lt;td&gt;N&lt;/td&gt;&lt;td&gt; &lt;/td&gt;&lt;td&gt;&lt;/td&gt;&lt;/tr&gt;</v>
      </c>
    </row>
    <row r="1994" spans="1:1" x14ac:dyDescent="0.2">
      <c r="A1994" s="94" t="str">
        <v xml:space="preserve">  &lt;tr&gt;&lt;td&gt;60402-0000&lt;/td&gt;&lt;td&gt;Manhole&lt;/td&gt;&lt;td&gt;m&lt;/td&gt;&lt;td&gt;MANHOLE&lt;/td&gt;&lt;td&gt;LNFT&lt;/td&gt;&lt;td&gt;0&lt;/td&gt;&lt;td&gt;3&lt;/td&gt;&lt;td&gt;N&lt;/td&gt;&lt;td&gt; &lt;/td&gt;&lt;td&gt;&lt;/td&gt;&lt;/tr&gt;</v>
      </c>
    </row>
    <row r="1995" spans="1:1" x14ac:dyDescent="0.2">
      <c r="A1995" s="94" t="str">
        <v xml:space="preserve">  &lt;tr&gt;&lt;td&gt;60402-1000&lt;/td&gt;&lt;td&gt;Manhole, flh&lt;/td&gt;&lt;td&gt;m&lt;/td&gt;&lt;td&gt;MANHOLE, FLH&lt;/td&gt;&lt;td&gt;LNFT&lt;/td&gt;&lt;td&gt;0&lt;/td&gt;&lt;td&gt;3&lt;/td&gt;&lt;td&gt;N&lt;/td&gt;&lt;td&gt; &lt;/td&gt;&lt;td&gt;&lt;/td&gt;&lt;/tr&gt;</v>
      </c>
    </row>
    <row r="1996" spans="1:1" x14ac:dyDescent="0.2">
      <c r="A1996" s="94" t="str">
        <v xml:space="preserve">  &lt;tr&gt;&lt;td&gt;60403-0000&lt;/td&gt;&lt;td&gt;Inlet&lt;/td&gt;&lt;td&gt;Each&lt;/td&gt;&lt;td&gt;INLET&lt;/td&gt;&lt;td&gt;EACH&lt;/td&gt;&lt;td&gt;0&lt;/td&gt;&lt;td&gt;3&lt;/td&gt;&lt;td&gt;N&lt;/td&gt;&lt;td&gt; &lt;/td&gt;&lt;td&gt;&lt;/td&gt;&lt;/tr&gt;</v>
      </c>
    </row>
    <row r="1997" spans="1:1" x14ac:dyDescent="0.2">
      <c r="A1997" s="94" t="str">
        <v xml:space="preserve">  &lt;tr&gt;&lt;td&gt;60403-0800&lt;/td&gt;&lt;td&gt;Inlet, flh type 4A&lt;/td&gt;&lt;td&gt;Each&lt;/td&gt;&lt;td&gt;INLET, FLH TYPE 4A&lt;/td&gt;&lt;td&gt;EACH&lt;/td&gt;&lt;td&gt;0&lt;/td&gt;&lt;td&gt;3&lt;/td&gt;&lt;td&gt;N&lt;/td&gt;&lt;td&gt; &lt;/td&gt;&lt;td&gt;&lt;/td&gt;&lt;/tr&gt;</v>
      </c>
    </row>
    <row r="1998" spans="1:1" x14ac:dyDescent="0.2">
      <c r="A1998" s="94" t="str">
        <v xml:space="preserve">  &lt;tr&gt;&lt;td&gt;60403-0900&lt;/td&gt;&lt;td&gt;Inlet, flh type 4B&lt;/td&gt;&lt;td&gt;Each&lt;/td&gt;&lt;td&gt;INLET, FLH TYPE 4B&lt;/td&gt;&lt;td&gt;EACH&lt;/td&gt;&lt;td&gt;0&lt;/td&gt;&lt;td&gt;3&lt;/td&gt;&lt;td&gt;N&lt;/td&gt;&lt;td&gt; &lt;/td&gt;&lt;td&gt;&lt;/td&gt;&lt;/tr&gt;</v>
      </c>
    </row>
    <row r="1999" spans="1:1" x14ac:dyDescent="0.2">
      <c r="A1999" s="94" t="str">
        <v xml:space="preserve">  &lt;tr&gt;&lt;td&gt;60403-1000&lt;/td&gt;&lt;td&gt;Inlet, flh type 4C&lt;/td&gt;&lt;td&gt;Each&lt;/td&gt;&lt;td&gt;INLET, FLH TYPE 4C&lt;/td&gt;&lt;td&gt;EACH&lt;/td&gt;&lt;td&gt;0&lt;/td&gt;&lt;td&gt;3&lt;/td&gt;&lt;td&gt;N&lt;/td&gt;&lt;td&gt; &lt;/td&gt;&lt;td&gt;&lt;/td&gt;&lt;/tr&gt;</v>
      </c>
    </row>
    <row r="2000" spans="1:1" x14ac:dyDescent="0.2">
      <c r="A2000" s="94" t="str">
        <v xml:space="preserve">  &lt;tr&gt;&lt;td&gt;60403-1100&lt;/td&gt;&lt;td&gt;Inlet, flh type 4D&lt;/td&gt;&lt;td&gt;Each&lt;/td&gt;&lt;td&gt;INLET, FLH TYPE 4D&lt;/td&gt;&lt;td&gt;EACH&lt;/td&gt;&lt;td&gt;0&lt;/td&gt;&lt;td&gt;3&lt;/td&gt;&lt;td&gt;N&lt;/td&gt;&lt;td&gt; &lt;/td&gt;&lt;td&gt;&lt;/td&gt;&lt;/tr&gt;</v>
      </c>
    </row>
    <row r="2001" spans="1:1" x14ac:dyDescent="0.2">
      <c r="A2001" s="94" t="str">
        <v xml:space="preserve">  &lt;tr&gt;&lt;td&gt;60403-1200&lt;/td&gt;&lt;td&gt;Inlet, flh type 5A&lt;/td&gt;&lt;td&gt;Each&lt;/td&gt;&lt;td&gt;INLET, FLH TYPE 5A&lt;/td&gt;&lt;td&gt;EACH&lt;/td&gt;&lt;td&gt;0&lt;/td&gt;&lt;td&gt;3&lt;/td&gt;&lt;td&gt;N&lt;/td&gt;&lt;td&gt; &lt;/td&gt;&lt;td&gt;&lt;/td&gt;&lt;/tr&gt;</v>
      </c>
    </row>
    <row r="2002" spans="1:1" x14ac:dyDescent="0.2">
      <c r="A2002" s="94" t="str">
        <v xml:space="preserve">  &lt;tr&gt;&lt;td&gt;60403-1300&lt;/td&gt;&lt;td&gt;Inlet, flh type 5A modified&lt;/td&gt;&lt;td&gt;Each&lt;/td&gt;&lt;td&gt;INLET, FLH TYPE 5A MODIFIED&lt;/td&gt;&lt;td&gt;EACH&lt;/td&gt;&lt;td&gt;0&lt;/td&gt;&lt;td&gt;3&lt;/td&gt;&lt;td&gt;N&lt;/td&gt;&lt;td&gt; &lt;/td&gt;&lt;td&gt;&lt;/td&gt;&lt;/tr&gt;</v>
      </c>
    </row>
    <row r="2003" spans="1:1" x14ac:dyDescent="0.2">
      <c r="A2003" s="94" t="str">
        <v xml:space="preserve">  &lt;tr&gt;&lt;td&gt;60403-1400&lt;/td&gt;&lt;td&gt;Inlet, flh type 5B&lt;/td&gt;&lt;td&gt;Each&lt;/td&gt;&lt;td&gt;INLET, FLH TYPE 5B&lt;/td&gt;&lt;td&gt;EACH&lt;/td&gt;&lt;td&gt;0&lt;/td&gt;&lt;td&gt;3&lt;/td&gt;&lt;td&gt;N&lt;/td&gt;&lt;td&gt; &lt;/td&gt;&lt;td&gt;&lt;/td&gt;&lt;/tr&gt;</v>
      </c>
    </row>
    <row r="2004" spans="1:1" x14ac:dyDescent="0.2">
      <c r="A2004" s="94" t="str">
        <v xml:space="preserve">  &lt;tr&gt;&lt;td&gt;60403-1700&lt;/td&gt;&lt;td&gt;Inlet, flh type 6A&lt;/td&gt;&lt;td&gt;Each&lt;/td&gt;&lt;td&gt;INLET, FLH TYPE 6A&lt;/td&gt;&lt;td&gt;EACH&lt;/td&gt;&lt;td&gt;0&lt;/td&gt;&lt;td&gt;3&lt;/td&gt;&lt;td&gt;N&lt;/td&gt;&lt;td&gt; &lt;/td&gt;&lt;td&gt;&lt;/td&gt;&lt;/tr&gt;</v>
      </c>
    </row>
    <row r="2005" spans="1:1" x14ac:dyDescent="0.2">
      <c r="A2005" s="94" t="str">
        <v xml:space="preserve">  &lt;tr&gt;&lt;td&gt;60403-1800&lt;/td&gt;&lt;td&gt;Inlet, flh type 6A modified&lt;/td&gt;&lt;td&gt;Each&lt;/td&gt;&lt;td&gt;INLET, FLH TYPE 6A MODIFIED&lt;/td&gt;&lt;td&gt;EACH&lt;/td&gt;&lt;td&gt;0&lt;/td&gt;&lt;td&gt;3&lt;/td&gt;&lt;td&gt;N&lt;/td&gt;&lt;td&gt; &lt;/td&gt;&lt;td&gt;&lt;/td&gt;&lt;/tr&gt;</v>
      </c>
    </row>
    <row r="2006" spans="1:1" x14ac:dyDescent="0.2">
      <c r="A2006" s="94" t="str">
        <v xml:space="preserve">  &lt;tr&gt;&lt;td&gt;60403-1900&lt;/td&gt;&lt;td&gt;Inlet, flh type 6B&lt;/td&gt;&lt;td&gt;Each&lt;/td&gt;&lt;td&gt;INLET, FLH TYPE 6B&lt;/td&gt;&lt;td&gt;EACH&lt;/td&gt;&lt;td&gt;0&lt;/td&gt;&lt;td&gt;3&lt;/td&gt;&lt;td&gt;N&lt;/td&gt;&lt;td&gt; &lt;/td&gt;&lt;td&gt;&lt;/td&gt;&lt;/tr&gt;</v>
      </c>
    </row>
    <row r="2007" spans="1:1" x14ac:dyDescent="0.2">
      <c r="A2007" s="94" t="str">
        <v xml:space="preserve">  &lt;tr&gt;&lt;td&gt;60403-2200&lt;/td&gt;&lt;td&gt;Inlet, flh type 7A&lt;/td&gt;&lt;td&gt;Each&lt;/td&gt;&lt;td&gt;INLET, FLH TYPE 7A&lt;/td&gt;&lt;td&gt;EACH&lt;/td&gt;&lt;td&gt;0&lt;/td&gt;&lt;td&gt;3&lt;/td&gt;&lt;td&gt;N&lt;/td&gt;&lt;td&gt; &lt;/td&gt;&lt;td&gt;&lt;/td&gt;&lt;/tr&gt;</v>
      </c>
    </row>
    <row r="2008" spans="1:1" x14ac:dyDescent="0.2">
      <c r="A2008" s="94" t="str">
        <v xml:space="preserve">  &lt;tr&gt;&lt;td&gt;60403-2300&lt;/td&gt;&lt;td&gt;Inlet, flh type 7B&lt;/td&gt;&lt;td&gt;Each&lt;/td&gt;&lt;td&gt;INLET, FLH TYPE 7B&lt;/td&gt;&lt;td&gt;EACH&lt;/td&gt;&lt;td&gt;0&lt;/td&gt;&lt;td&gt;3&lt;/td&gt;&lt;td&gt;N&lt;/td&gt;&lt;td&gt; &lt;/td&gt;&lt;td&gt;&lt;/td&gt;&lt;/tr&gt;</v>
      </c>
    </row>
    <row r="2009" spans="1:1" x14ac:dyDescent="0.2">
      <c r="A2009" s="94" t="str">
        <v xml:space="preserve">  &lt;tr&gt;&lt;td&gt;60404-0000&lt;/td&gt;&lt;td&gt;Catch basin&lt;/td&gt;&lt;td&gt;Each&lt;/td&gt;&lt;td&gt;CATCH BASIN&lt;/td&gt;&lt;td&gt;EACH&lt;/td&gt;&lt;td&gt;0&lt;/td&gt;&lt;td&gt;3&lt;/td&gt;&lt;td&gt;N&lt;/td&gt;&lt;td&gt; &lt;/td&gt;&lt;td&gt;&lt;/td&gt;&lt;/tr&gt;</v>
      </c>
    </row>
    <row r="2010" spans="1:1" x14ac:dyDescent="0.2">
      <c r="A2010" s="94" t="str">
        <v xml:space="preserve">  &lt;tr&gt;&lt;td&gt;60404-1000&lt;/td&gt;&lt;td&gt;Catch basin, flh type 1&lt;/td&gt;&lt;td&gt;Each&lt;/td&gt;&lt;td&gt;CATCH BASIN, FLH TYPE 1&lt;/td&gt;&lt;td&gt;EACH&lt;/td&gt;&lt;td&gt;0&lt;/td&gt;&lt;td&gt;3&lt;/td&gt;&lt;td&gt;N&lt;/td&gt;&lt;td&gt; &lt;/td&gt;&lt;td&gt;&lt;/td&gt;&lt;/tr&gt;</v>
      </c>
    </row>
    <row r="2011" spans="1:1" x14ac:dyDescent="0.2">
      <c r="A2011" s="94" t="str">
        <v xml:space="preserve">  &lt;tr&gt;&lt;td&gt;60404-2000&lt;/td&gt;&lt;td&gt;Catch basin, flh type 2&lt;/td&gt;&lt;td&gt;Each&lt;/td&gt;&lt;td&gt;CATCH BASIN, FLH TYPE 2&lt;/td&gt;&lt;td&gt;EACH&lt;/td&gt;&lt;td&gt;0&lt;/td&gt;&lt;td&gt;3&lt;/td&gt;&lt;td&gt;N&lt;/td&gt;&lt;td&gt; &lt;/td&gt;&lt;td&gt;&lt;/td&gt;&lt;/tr&gt;</v>
      </c>
    </row>
    <row r="2012" spans="1:1" x14ac:dyDescent="0.2">
      <c r="A2012" s="94" t="str">
        <v xml:space="preserve">  &lt;tr&gt;&lt;td&gt;60405-0000&lt;/td&gt;&lt;td&gt;Manhole adjustment&lt;/td&gt;&lt;td&gt;Each&lt;/td&gt;&lt;td&gt;MANHOLE ADJUSTMENT&lt;/td&gt;&lt;td&gt;EACH&lt;/td&gt;&lt;td&gt;0&lt;/td&gt;&lt;td&gt;3&lt;/td&gt;&lt;td&gt;N&lt;/td&gt;&lt;td&gt; &lt;/td&gt;&lt;td&gt;&lt;/td&gt;&lt;/tr&gt;</v>
      </c>
    </row>
    <row r="2013" spans="1:1" x14ac:dyDescent="0.2">
      <c r="A2013" s="94" t="str">
        <v xml:space="preserve">  &lt;tr&gt;&lt;td&gt;60406-0000&lt;/td&gt;&lt;td&gt;Inlet adjustment&lt;/td&gt;&lt;td&gt;Each&lt;/td&gt;&lt;td&gt;INLET ADJUSTMENT&lt;/td&gt;&lt;td&gt;EACH&lt;/td&gt;&lt;td&gt;0&lt;/td&gt;&lt;td&gt;3&lt;/td&gt;&lt;td&gt;N&lt;/td&gt;&lt;td&gt; &lt;/td&gt;&lt;td&gt;&lt;/td&gt;&lt;/tr&gt;</v>
      </c>
    </row>
    <row r="2014" spans="1:1" x14ac:dyDescent="0.2">
      <c r="A2014" s="94" t="str">
        <v xml:space="preserve">  &lt;tr&gt;&lt;td&gt;60407-0000&lt;/td&gt;&lt;td&gt;Capping inlets and manholes&lt;/td&gt;&lt;td&gt;Each&lt;/td&gt;&lt;td&gt;CAPPING INLETS AND MANHOLES&lt;/td&gt;&lt;td&gt;EACH&lt;/td&gt;&lt;td&gt;0&lt;/td&gt;&lt;td&gt;3&lt;/td&gt;&lt;td&gt;N&lt;/td&gt;&lt;td&gt; &lt;/td&gt;&lt;td&gt;&lt;/td&gt;&lt;/tr&gt;</v>
      </c>
    </row>
    <row r="2015" spans="1:1" x14ac:dyDescent="0.2">
      <c r="A2015" s="94" t="str">
        <v xml:space="preserve">  &lt;tr&gt;&lt;td&gt;60408-0000&lt;/td&gt;&lt;td&gt;Junction box&lt;/td&gt;&lt;td&gt;Each&lt;/td&gt;&lt;td&gt;JUNCTION BOX&lt;/td&gt;&lt;td&gt;EACH&lt;/td&gt;&lt;td&gt;0&lt;/td&gt;&lt;td&gt;3&lt;/td&gt;&lt;td&gt;N&lt;/td&gt;&lt;td&gt; &lt;/td&gt;&lt;td&gt;&lt;/td&gt;&lt;/tr&gt;</v>
      </c>
    </row>
    <row r="2016" spans="1:1" x14ac:dyDescent="0.2">
      <c r="A2016" s="94" t="str">
        <v xml:space="preserve">  &lt;tr&gt;&lt;td&gt;60409-0000&lt;/td&gt;&lt;td&gt;Inlet top, metal frame and grate&lt;/td&gt;&lt;td&gt;Each&lt;/td&gt;&lt;td&gt;INLET TOP, METAL FRAME AND GRATE&lt;/td&gt;&lt;td&gt;EACH&lt;/td&gt;&lt;td&gt;0&lt;/td&gt;&lt;td&gt;3&lt;/td&gt;&lt;td&gt;N&lt;/td&gt;&lt;td&gt; &lt;/td&gt;&lt;td&gt;&lt;/td&gt;&lt;/tr&gt;</v>
      </c>
    </row>
    <row r="2017" spans="1:1" x14ac:dyDescent="0.2">
      <c r="A2017" s="94" t="str">
        <v xml:space="preserve">  &lt;tr&gt;&lt;td&gt;60409-0001&lt;/td&gt;&lt;td&gt;Inlet top&lt;/td&gt;&lt;td&gt;Each&lt;/td&gt;&lt;td&gt;INLET TOP&lt;/td&gt;&lt;td&gt;EACH&lt;/td&gt;&lt;td&gt;0&lt;/td&gt;&lt;td&gt;3&lt;/td&gt;&lt;td&gt;N&lt;/td&gt;&lt;td&gt; &lt;/td&gt;&lt;td&gt;&lt;/td&gt;&lt;/tr&gt;</v>
      </c>
    </row>
    <row r="2018" spans="1:1" x14ac:dyDescent="0.2">
      <c r="A2018" s="94" t="str">
        <v xml:space="preserve">  &lt;tr&gt;&lt;td&gt;60409-0100&lt;/td&gt;&lt;td&gt;Inlet top, metal frame and grate, flh type A&lt;/td&gt;&lt;td&gt;Each&lt;/td&gt;&lt;td&gt;INLET TOP, METAL FRAME AND GRATE, FLH TYPE A&lt;/td&gt;&lt;td&gt;EACH&lt;/td&gt;&lt;td&gt;0&lt;/td&gt;&lt;td&gt;3&lt;/td&gt;&lt;td&gt;N&lt;/td&gt;&lt;td&gt; &lt;/td&gt;&lt;td&gt;&lt;/td&gt;&lt;/tr&gt;</v>
      </c>
    </row>
    <row r="2019" spans="1:1" x14ac:dyDescent="0.2">
      <c r="A2019" s="94" t="str">
        <v xml:space="preserve">  &lt;tr&gt;&lt;td&gt;60409-0200&lt;/td&gt;&lt;td&gt;Inlet top, metal frame and grate, flh type B&lt;/td&gt;&lt;td&gt;Each&lt;/td&gt;&lt;td&gt;INLET TOP, METAL FRAME AND GRATE, FLH TYPE B&lt;/td&gt;&lt;td&gt;EACH&lt;/td&gt;&lt;td&gt;0&lt;/td&gt;&lt;td&gt;3&lt;/td&gt;&lt;td&gt;N&lt;/td&gt;&lt;td&gt; &lt;/td&gt;&lt;td&gt;&lt;/td&gt;&lt;/tr&gt;</v>
      </c>
    </row>
    <row r="2020" spans="1:1" x14ac:dyDescent="0.2">
      <c r="A2020" s="94" t="str">
        <v xml:space="preserve">  &lt;tr&gt;&lt;td&gt;60409-0600&lt;/td&gt;&lt;td&gt;Inlet top, metal frame and grate, FLH type 5&lt;/td&gt;&lt;td&gt;Each&lt;/td&gt;&lt;td&gt;INLET TOP, METAL FRAME AND GRATE, FLH TYPE 5&lt;/td&gt;&lt;td&gt;EACH&lt;/td&gt;&lt;td&gt;0&lt;/td&gt;&lt;td&gt;3&lt;/td&gt;&lt;td&gt;N&lt;/td&gt;&lt;td&gt; &lt;/td&gt;&lt;td&gt;&lt;/td&gt;&lt;/tr&gt;</v>
      </c>
    </row>
    <row r="2021" spans="1:1" x14ac:dyDescent="0.2">
      <c r="A2021" s="94" t="str">
        <v xml:space="preserve">  &lt;tr&gt;&lt;td&gt;60409-0700&lt;/td&gt;&lt;td&gt;Inlet top, metal frame and grate, FLH type 6A&lt;/td&gt;&lt;td&gt;Each&lt;/td&gt;&lt;td&gt;INLET TOP, METAL FRAME AND GRATE, FLH TYPE 6A&lt;/td&gt;&lt;td&gt;EACH&lt;/td&gt;&lt;td&gt;0&lt;/td&gt;&lt;td&gt;3&lt;/td&gt;&lt;td&gt;N&lt;/td&gt;&lt;td&gt; &lt;/td&gt;&lt;td&gt;&lt;/td&gt;&lt;/tr&gt;</v>
      </c>
    </row>
    <row r="2022" spans="1:1" x14ac:dyDescent="0.2">
      <c r="A2022" s="94" t="str">
        <v xml:space="preserve">  &lt;tr&gt;&lt;td&gt;60409-0800&lt;/td&gt;&lt;td&gt;Inlet top, metal frame and grate, FLH type 6B&lt;/td&gt;&lt;td&gt;Each&lt;/td&gt;&lt;td&gt;INLET TOP, METAL FRAME AND GRATE , FLH TYPE 6B&lt;/td&gt;&lt;td&gt;EACH&lt;/td&gt;&lt;td&gt;0&lt;/td&gt;&lt;td&gt;3&lt;/td&gt;&lt;td&gt;N&lt;/td&gt;&lt;td&gt; &lt;/td&gt;&lt;td&gt;&lt;/td&gt;&lt;/tr&gt;</v>
      </c>
    </row>
    <row r="2023" spans="1:1" x14ac:dyDescent="0.2">
      <c r="A2023" s="94" t="str">
        <v xml:space="preserve">  &lt;tr&gt;&lt;td&gt;60409-0900&lt;/td&gt;&lt;td&gt;Inlet top, metal frame and grate, FLH type 7&lt;/td&gt;&lt;td&gt;Each&lt;/td&gt;&lt;td&gt;INLET TOP, METAL FRAME AND GRATE, FLH TYPE 7&lt;/td&gt;&lt;td&gt;EACH&lt;/td&gt;&lt;td&gt;0&lt;/td&gt;&lt;td&gt;3&lt;/td&gt;&lt;td&gt;N&lt;/td&gt;&lt;td&gt; &lt;/td&gt;&lt;td&gt;&lt;/td&gt;&lt;/tr&gt;</v>
      </c>
    </row>
    <row r="2024" spans="1:1" x14ac:dyDescent="0.2">
      <c r="A2024" s="94" t="str">
        <v xml:space="preserve">  &lt;tr&gt;&lt;td&gt;60409-1000&lt;/td&gt;&lt;td&gt;Inlet top, concrete&lt;/td&gt;&lt;td&gt;Each&lt;/td&gt;&lt;td&gt;INLET TOP, CONCRETE&lt;/td&gt;&lt;td&gt;EACH&lt;/td&gt;&lt;td&gt;0&lt;/td&gt;&lt;td&gt;3&lt;/td&gt;&lt;td&gt;N&lt;/td&gt;&lt;td&gt; &lt;/td&gt;&lt;td&gt;&lt;/td&gt;&lt;/tr&gt;</v>
      </c>
    </row>
    <row r="2025" spans="1:1" x14ac:dyDescent="0.2">
      <c r="A2025" s="94" t="str">
        <v xml:space="preserve">  &lt;tr&gt;&lt;td&gt;60409-1100&lt;/td&gt;&lt;td&gt;Inlet top, granite&lt;/td&gt;&lt;td&gt;Each&lt;/td&gt;&lt;td&gt;INLET TOP, GRANITE&lt;/td&gt;&lt;td&gt;EACH&lt;/td&gt;&lt;td&gt;0&lt;/td&gt;&lt;td&gt;3&lt;/td&gt;&lt;td&gt;N&lt;/td&gt;&lt;td&gt; &lt;/td&gt;&lt;td&gt;&lt;/td&gt;&lt;/tr&gt;</v>
      </c>
    </row>
    <row r="2026" spans="1:1" x14ac:dyDescent="0.2">
      <c r="A2026" s="94" t="str">
        <v xml:space="preserve">  &lt;tr&gt;&lt;td&gt;60409-1200&lt;/td&gt;&lt;td&gt;Inlet top, metal grate, FLH type 6A&lt;/td&gt;&lt;td&gt;Each&lt;/td&gt;&lt;td&gt;INLET TOP, METAL GRATE, FLH TYPE 6A&lt;/td&gt;&lt;td&gt;EACH&lt;/td&gt;&lt;td&gt;0&lt;/td&gt;&lt;td&gt;3&lt;/td&gt;&lt;td&gt;N&lt;/td&gt;&lt;td&gt; &lt;/td&gt;&lt;td&gt;&lt;/td&gt;&lt;/tr&gt;</v>
      </c>
    </row>
    <row r="2027" spans="1:1" x14ac:dyDescent="0.2">
      <c r="A2027" s="94" t="str">
        <v xml:space="preserve">  &lt;tr&gt;&lt;td&gt;60409-1300&lt;/td&gt;&lt;td&gt;Inlet top, metal grate, FLH type 6B&lt;/td&gt;&lt;td&gt;Each&lt;/td&gt;&lt;td&gt;INLET TOP, METAL GRATE, FLH TYPE 6B&lt;/td&gt;&lt;td&gt;EACH&lt;/td&gt;&lt;td&gt;0&lt;/td&gt;&lt;td&gt;3&lt;/td&gt;&lt;td&gt;N&lt;/td&gt;&lt;td&gt; &lt;/td&gt;&lt;td&gt;&lt;/td&gt;&lt;/tr&gt;</v>
      </c>
    </row>
    <row r="2028" spans="1:1" x14ac:dyDescent="0.2">
      <c r="A2028" s="94" t="str">
        <v xml:space="preserve">  &lt;tr&gt;&lt;td&gt;60410-0000&lt;/td&gt;&lt;td&gt;Springbox&lt;/td&gt;&lt;td&gt;Each&lt;/td&gt;&lt;td&gt;SPRINGBOX&lt;/td&gt;&lt;td&gt;EACH&lt;/td&gt;&lt;td&gt;0&lt;/td&gt;&lt;td&gt;3&lt;/td&gt;&lt;td&gt;N&lt;/td&gt;&lt;td&gt; &lt;/td&gt;&lt;td&gt;&lt;/td&gt;&lt;/tr&gt;</v>
      </c>
    </row>
    <row r="2029" spans="1:1" x14ac:dyDescent="0.2">
      <c r="A2029" s="94" t="str">
        <v xml:space="preserve">  &lt;tr&gt;&lt;td&gt;60411-0000&lt;/td&gt;&lt;td&gt;Inlet modification&lt;/td&gt;&lt;td&gt;Each&lt;/td&gt;&lt;td&gt;INLET MODIFICATION&lt;/td&gt;&lt;td&gt;EACH&lt;/td&gt;&lt;td&gt;0&lt;/td&gt;&lt;td&gt;3&lt;/td&gt;&lt;td&gt;N&lt;/td&gt;&lt;td&gt; &lt;/td&gt;&lt;td&gt;&lt;/td&gt;&lt;/tr&gt;</v>
      </c>
    </row>
    <row r="2030" spans="1:1" x14ac:dyDescent="0.2">
      <c r="A2030" s="94" t="str">
        <v xml:space="preserve">  &lt;tr&gt;&lt;td&gt;60412-1000&lt;/td&gt;&lt;td&gt;Remove and reset metal frame and grate&lt;/td&gt;&lt;td&gt;Each&lt;/td&gt;&lt;td&gt;REMOVE AND RESET METAL FRAME AND GRATE&lt;/td&gt;&lt;td&gt;EACH&lt;/td&gt;&lt;td&gt;0&lt;/td&gt;&lt;td&gt;3&lt;/td&gt;&lt;td&gt;N&lt;/td&gt;&lt;td&gt; &lt;/td&gt;&lt;td&gt;&lt;/td&gt;&lt;/tr&gt;</v>
      </c>
    </row>
    <row r="2031" spans="1:1" x14ac:dyDescent="0.2">
      <c r="A2031" s="94" t="str">
        <v xml:space="preserve">  &lt;tr&gt;&lt;td&gt;60412-2000&lt;/td&gt;&lt;td&gt;Remove and reset manhole frame and cover&lt;/td&gt;&lt;td&gt;Each&lt;/td&gt;&lt;td&gt;REMOVE AND RESET MANHOLE FRAME AND COVER&lt;/td&gt;&lt;td&gt;EACH&lt;/td&gt;&lt;td&gt;0&lt;/td&gt;&lt;td&gt;3&lt;/td&gt;&lt;td&gt;N&lt;/td&gt;&lt;td&gt; &lt;/td&gt;&lt;td&gt;&lt;/td&gt;&lt;/tr&gt;</v>
      </c>
    </row>
    <row r="2032" spans="1:1" x14ac:dyDescent="0.2">
      <c r="A2032" s="94" t="str">
        <v xml:space="preserve">  &lt;tr&gt;&lt;td&gt;60412-3000&lt;/td&gt;&lt;td&gt;Remove and reset inlet&lt;/td&gt;&lt;td&gt;Each&lt;/td&gt;&lt;td&gt;REMOVE AND RESET INLET&lt;/td&gt;&lt;td&gt;EACH&lt;/td&gt;&lt;td&gt;0&lt;/td&gt;&lt;td&gt;3&lt;/td&gt;&lt;td&gt;N&lt;/td&gt;&lt;td&gt;4/20/2020&lt;/td&gt;&lt;td&gt;&lt;/td&gt;&lt;/tr&gt;</v>
      </c>
    </row>
    <row r="2033" spans="1:1" x14ac:dyDescent="0.2">
      <c r="A2033" s="94" t="str">
        <v xml:space="preserve">  &lt;tr&gt;&lt;td&gt;60413-0000&lt;/td&gt;&lt;td&gt;Trench drain&lt;/td&gt;&lt;td&gt;m&lt;/td&gt;&lt;td&gt;TRENCH DRAIN&lt;/td&gt;&lt;td&gt;LNFT&lt;/td&gt;&lt;td&gt;0&lt;/td&gt;&lt;td&gt;3&lt;/td&gt;&lt;td&gt;N&lt;/td&gt;&lt;td&gt; &lt;/td&gt;&lt;td&gt;&lt;/td&gt;&lt;/tr&gt;</v>
      </c>
    </row>
    <row r="2034" spans="1:1" x14ac:dyDescent="0.2">
      <c r="A2034" s="94" t="str">
        <v xml:space="preserve">  &lt;tr&gt;&lt;td&gt;60414-0000&lt;/td&gt;&lt;td&gt;Trench drain&lt;/td&gt;&lt;td&gt;m2&lt;/td&gt;&lt;td&gt;TRENCH DRAIN&lt;/td&gt;&lt;td&gt;SQFT&lt;/td&gt;&lt;td&gt;0&lt;/td&gt;&lt;td&gt;3&lt;/td&gt;&lt;td&gt;N&lt;/td&gt;&lt;td&gt; &lt;/td&gt;&lt;td&gt;&lt;/td&gt;&lt;/tr&gt;</v>
      </c>
    </row>
    <row r="2035" spans="1:1" x14ac:dyDescent="0.2">
      <c r="A2035" s="94" t="str">
        <v xml:space="preserve">  &lt;tr&gt;&lt;td&gt;60415-0000&lt;/td&gt;&lt;td&gt;Trench drain&lt;/td&gt;&lt;td&gt;Each&lt;/td&gt;&lt;td&gt;TRENCH DRAIN&lt;/td&gt;&lt;td&gt;EACH&lt;/td&gt;&lt;td&gt;0&lt;/td&gt;&lt;td&gt;3&lt;/td&gt;&lt;td&gt;N&lt;/td&gt;&lt;td&gt; &lt;/td&gt;&lt;td&gt;&lt;/td&gt;&lt;/tr&gt;</v>
      </c>
    </row>
    <row r="2036" spans="1:1" x14ac:dyDescent="0.2">
      <c r="A2036" s="94" t="str">
        <v xml:space="preserve">  &lt;tr&gt;&lt;td&gt;60416-1000&lt;/td&gt;&lt;td&gt;900mm Stilling well&lt;/td&gt;&lt;td&gt;Each&lt;/td&gt;&lt;td&gt;36-INCH STILLING WELL&lt;/td&gt;&lt;td&gt;EACH&lt;/td&gt;&lt;td&gt;0&lt;/td&gt;&lt;td&gt;3&lt;/td&gt;&lt;td&gt;N&lt;/td&gt;&lt;td&gt; &lt;/td&gt;&lt;td&gt;&lt;/td&gt;&lt;/tr&gt;</v>
      </c>
    </row>
    <row r="2037" spans="1:1" x14ac:dyDescent="0.2">
      <c r="A2037" s="94" t="str">
        <v xml:space="preserve">  &lt;tr&gt;&lt;td&gt;60417-0000&lt;/td&gt;&lt;td&gt;Cleanout&lt;/td&gt;&lt;td&gt;Each&lt;/td&gt;&lt;td&gt;CLEANOUT&lt;/td&gt;&lt;td&gt;EACH&lt;/td&gt;&lt;td&gt;0&lt;/td&gt;&lt;td&gt;3&lt;/td&gt;&lt;td&gt;N&lt;/td&gt;&lt;td&gt; &lt;/td&gt;&lt;td&gt;&lt;/td&gt;&lt;/tr&gt;</v>
      </c>
    </row>
    <row r="2038" spans="1:1" x14ac:dyDescent="0.2">
      <c r="A2038" s="94" t="str">
        <v xml:space="preserve">  &lt;tr&gt;&lt;td&gt;60418-0000&lt;/td&gt;&lt;td&gt;Storm water detention vault&lt;/td&gt;&lt;td&gt;LPSM&lt;/td&gt;&lt;td&gt;STORM WATER DETENTION VAULT&lt;/td&gt;&lt;td&gt;LPSM&lt;/td&gt;&lt;td&gt;0&lt;/td&gt;&lt;td&gt;3&lt;/td&gt;&lt;td&gt;N&lt;/td&gt;&lt;td&gt; &lt;/td&gt;&lt;td&gt;&lt;/td&gt;&lt;/tr&gt;</v>
      </c>
    </row>
    <row r="2039" spans="1:1" x14ac:dyDescent="0.2">
      <c r="A2039" s="94" t="str">
        <v xml:space="preserve">  &lt;tr&gt;&lt;td&gt;60419-0000&lt;/td&gt;&lt;td&gt;Level spreader&lt;/td&gt;&lt;td&gt;m&lt;/td&gt;&lt;td&gt;LEVEL SPREADER&lt;/td&gt;&lt;td&gt;LNFT&lt;/td&gt;&lt;td&gt;0&lt;/td&gt;&lt;td&gt;3&lt;/td&gt;&lt;td&gt;N&lt;/td&gt;&lt;td&gt; &lt;/td&gt;&lt;td&gt;&lt;/td&gt;&lt;/tr&gt;</v>
      </c>
    </row>
    <row r="2040" spans="1:1" x14ac:dyDescent="0.2">
      <c r="A2040" s="94" t="str">
        <v xml:space="preserve">  &lt;tr&gt;&lt;td&gt;60420-0000&lt;/td&gt;&lt;td&gt;Outlet structure&lt;/td&gt;&lt;td&gt;Each&lt;/td&gt;&lt;td&gt;OUTLET STRUCTURE&lt;/td&gt;&lt;td&gt;EACH&lt;/td&gt;&lt;td&gt;0&lt;/td&gt;&lt;td&gt;3&lt;/td&gt;&lt;td&gt;N&lt;/td&gt;&lt;td&gt; &lt;/td&gt;&lt;td&gt;&lt;/td&gt;&lt;/tr&gt;</v>
      </c>
    </row>
    <row r="2041" spans="1:1" x14ac:dyDescent="0.2">
      <c r="A2041" s="94" t="str">
        <v xml:space="preserve">  &lt;tr&gt;&lt;td&gt;60421-0000&lt;/td&gt;&lt;td&gt;Oil/grit separator&lt;/td&gt;&lt;td&gt;Each&lt;/td&gt;&lt;td&gt;OIL/GRIT SEPARATOR&lt;/td&gt;&lt;td&gt;EACH&lt;/td&gt;&lt;td&gt;0&lt;/td&gt;&lt;td&gt;3&lt;/td&gt;&lt;td&gt;N&lt;/td&gt;&lt;td&gt; &lt;/td&gt;&lt;td&gt;&lt;/td&gt;&lt;/tr&gt;</v>
      </c>
    </row>
    <row r="2042" spans="1:1" x14ac:dyDescent="0.2">
      <c r="A2042" s="94" t="str">
        <v xml:space="preserve">  &lt;tr&gt;&lt;td&gt;60422-0000&lt;/td&gt;&lt;td&gt;Inlet trash screen&lt;/td&gt;&lt;td&gt;Each&lt;/td&gt;&lt;td&gt;INLET TRASH SCREEN&lt;/td&gt;&lt;td&gt;EACH&lt;/td&gt;&lt;td&gt;0&lt;/td&gt;&lt;td&gt;3&lt;/td&gt;&lt;td&gt;N&lt;/td&gt;&lt;td&gt;6/19/2019&lt;/td&gt;&lt;td&gt;&lt;/td&gt;&lt;/tr&gt;</v>
      </c>
    </row>
    <row r="2043" spans="1:1" x14ac:dyDescent="0.2">
      <c r="A2043" s="94" t="str">
        <v xml:space="preserve">  &lt;tr&gt;&lt;td&gt;60501-0000&lt;/td&gt;&lt;td&gt;Standard underdrain system&lt;/td&gt;&lt;td&gt;m&lt;/td&gt;&lt;td&gt;STANDARD UNDERDRAIN SYSTEM&lt;/td&gt;&lt;td&gt;LNFT&lt;/td&gt;&lt;td&gt;0&lt;/td&gt;&lt;td&gt;3&lt;/td&gt;&lt;td&gt;N&lt;/td&gt;&lt;td&gt; &lt;/td&gt;&lt;td&gt;&lt;/td&gt;&lt;/tr&gt;</v>
      </c>
    </row>
    <row r="2044" spans="1:1" x14ac:dyDescent="0.2">
      <c r="A2044" s="94" t="str">
        <v xml:space="preserve">  &lt;tr&gt;&lt;td&gt;60502-0000&lt;/td&gt;&lt;td&gt;Geocomposite underdrain system&lt;/td&gt;&lt;td&gt;m&lt;/td&gt;&lt;td&gt;GEOCOMPOSITE UNDERDRAIN SYSTEM&lt;/td&gt;&lt;td&gt;LNFT&lt;/td&gt;&lt;td&gt;0&lt;/td&gt;&lt;td&gt;3&lt;/td&gt;&lt;td&gt;N&lt;/td&gt;&lt;td&gt; &lt;/td&gt;&lt;td&gt;&lt;/td&gt;&lt;/tr&gt;</v>
      </c>
    </row>
    <row r="2045" spans="1:1" x14ac:dyDescent="0.2">
      <c r="A2045" s="94" t="str">
        <v xml:space="preserve">  &lt;tr&gt;&lt;td&gt;60503-0000&lt;/td&gt;&lt;td&gt;Geocomposite pavement edge drain system&lt;/td&gt;&lt;td&gt;m&lt;/td&gt;&lt;td&gt;GEOCOMPOSITE PAVEMENT EDGE DRAIN SYSTEM&lt;/td&gt;&lt;td&gt;LNFT&lt;/td&gt;&lt;td&gt;0&lt;/td&gt;&lt;td&gt;3&lt;/td&gt;&lt;td&gt;N&lt;/td&gt;&lt;td&gt; &lt;/td&gt;&lt;td&gt;&lt;/td&gt;&lt;/tr&gt;</v>
      </c>
    </row>
    <row r="2046" spans="1:1" x14ac:dyDescent="0.2">
      <c r="A2046" s="94" t="str">
        <v xml:space="preserve">  &lt;tr&gt;&lt;td&gt;60504-0000&lt;/td&gt;&lt;td&gt;Geocomposite sheet drain system&lt;/td&gt;&lt;td&gt;m2&lt;/td&gt;&lt;td&gt;GEOCOMPOSITE SHEET DRAIN SYSTEM&lt;/td&gt;&lt;td&gt;SQYD&lt;/td&gt;&lt;td&gt;0&lt;/td&gt;&lt;td&gt;3&lt;/td&gt;&lt;td&gt;N&lt;/td&gt;&lt;td&gt; &lt;/td&gt;&lt;td&gt;&lt;/td&gt;&lt;/tr&gt;</v>
      </c>
    </row>
    <row r="2047" spans="1:1" x14ac:dyDescent="0.2">
      <c r="A2047" s="94" t="str">
        <v xml:space="preserve">  &lt;tr&gt;&lt;td&gt;60505-0000&lt;/td&gt;&lt;td&gt;Geocomposite capillary break system&lt;/td&gt;&lt;td&gt;m2&lt;/td&gt;&lt;td&gt;GEOCOMPOSITE CAPILLARY BREAK SYSTEM&lt;/td&gt;&lt;td&gt;SQYD&lt;/td&gt;&lt;td&gt;0&lt;/td&gt;&lt;td&gt;3&lt;/td&gt;&lt;td&gt;N&lt;/td&gt;&lt;td&gt; &lt;/td&gt;&lt;td&gt;&lt;/td&gt;&lt;/tr&gt;</v>
      </c>
    </row>
    <row r="2048" spans="1:1" x14ac:dyDescent="0.2">
      <c r="A2048" s="94" t="str">
        <v xml:space="preserve">  &lt;tr&gt;&lt;td&gt;60506-0000&lt;/td&gt;&lt;td&gt;Standard or geocomposite underdrain system&lt;/td&gt;&lt;td&gt;m&lt;/td&gt;&lt;td&gt;STANDARD OR GEOCOMPOSITE UNDERDRAIN SYSTEM&lt;/td&gt;&lt;td&gt;LNFT&lt;/td&gt;&lt;td&gt;0&lt;/td&gt;&lt;td&gt;3&lt;/td&gt;&lt;td&gt;N&lt;/td&gt;&lt;td&gt; &lt;/td&gt;&lt;td&gt;&lt;/td&gt;&lt;/tr&gt;</v>
      </c>
    </row>
    <row r="2049" spans="1:1" x14ac:dyDescent="0.2">
      <c r="A2049" s="94" t="str">
        <v xml:space="preserve">  &lt;tr&gt;&lt;td&gt;60510-0100&lt;/td&gt;&lt;td&gt;75mm collector pipe&lt;/td&gt;&lt;td&gt;m&lt;/td&gt;&lt;td&gt;3-INCH COLLECTOR PIPE&lt;/td&gt;&lt;td&gt;LNFT&lt;/td&gt;&lt;td&gt;0&lt;/td&gt;&lt;td&gt;3&lt;/td&gt;&lt;td&gt;N&lt;/td&gt;&lt;td&gt; &lt;/td&gt;&lt;td&gt;&lt;/td&gt;&lt;/tr&gt;</v>
      </c>
    </row>
    <row r="2050" spans="1:1" x14ac:dyDescent="0.2">
      <c r="A2050" s="94" t="str">
        <v xml:space="preserve">  &lt;tr&gt;&lt;td&gt;60510-0200&lt;/td&gt;&lt;td&gt;75mm outlet pipe&lt;/td&gt;&lt;td&gt;m&lt;/td&gt;&lt;td&gt;3-INCH OUTLET PIPE&lt;/td&gt;&lt;td&gt;LNFT&lt;/td&gt;&lt;td&gt;0&lt;/td&gt;&lt;td&gt;3&lt;/td&gt;&lt;td&gt;N&lt;/td&gt;&lt;td&gt; &lt;/td&gt;&lt;td&gt;&lt;/td&gt;&lt;/tr&gt;</v>
      </c>
    </row>
    <row r="2051" spans="1:1" x14ac:dyDescent="0.2">
      <c r="A2051" s="94" t="str">
        <v xml:space="preserve">  &lt;tr&gt;&lt;td&gt;60510-0300&lt;/td&gt;&lt;td&gt;100mm collector pipe&lt;/td&gt;&lt;td&gt;m&lt;/td&gt;&lt;td&gt;4-INCH COLLECTOR PIPE&lt;/td&gt;&lt;td&gt;LNFT&lt;/td&gt;&lt;td&gt;0&lt;/td&gt;&lt;td&gt;3&lt;/td&gt;&lt;td&gt;N&lt;/td&gt;&lt;td&gt; &lt;/td&gt;&lt;td&gt;&lt;/td&gt;&lt;/tr&gt;</v>
      </c>
    </row>
    <row r="2052" spans="1:1" x14ac:dyDescent="0.2">
      <c r="A2052" s="94" t="str">
        <v xml:space="preserve">  &lt;tr&gt;&lt;td&gt;60510-0400&lt;/td&gt;&lt;td&gt;100mm outlet pipe&lt;/td&gt;&lt;td&gt;m&lt;/td&gt;&lt;td&gt;4-INCH OUTLET PIPE&lt;/td&gt;&lt;td&gt;LNFT&lt;/td&gt;&lt;td&gt;0&lt;/td&gt;&lt;td&gt;3&lt;/td&gt;&lt;td&gt;N&lt;/td&gt;&lt;td&gt; &lt;/td&gt;&lt;td&gt;&lt;/td&gt;&lt;/tr&gt;</v>
      </c>
    </row>
    <row r="2053" spans="1:1" x14ac:dyDescent="0.2">
      <c r="A2053" s="94" t="str">
        <v xml:space="preserve">  &lt;tr&gt;&lt;td&gt;60510-0500&lt;/td&gt;&lt;td&gt;125mm collector pipe&lt;/td&gt;&lt;td&gt;m&lt;/td&gt;&lt;td&gt;5-INCH COLLECTOR PIPE&lt;/td&gt;&lt;td&gt;LNFT&lt;/td&gt;&lt;td&gt;0&lt;/td&gt;&lt;td&gt;3&lt;/td&gt;&lt;td&gt;N&lt;/td&gt;&lt;td&gt; &lt;/td&gt;&lt;td&gt;&lt;/td&gt;&lt;/tr&gt;</v>
      </c>
    </row>
    <row r="2054" spans="1:1" x14ac:dyDescent="0.2">
      <c r="A2054" s="94" t="str">
        <v xml:space="preserve">  &lt;tr&gt;&lt;td&gt;60510-0600&lt;/td&gt;&lt;td&gt;125mm outlet pipe&lt;/td&gt;&lt;td&gt;m&lt;/td&gt;&lt;td&gt;5-INCH OUTLET PIPE&lt;/td&gt;&lt;td&gt;LNFT&lt;/td&gt;&lt;td&gt;0&lt;/td&gt;&lt;td&gt;3&lt;/td&gt;&lt;td&gt;N&lt;/td&gt;&lt;td&gt; &lt;/td&gt;&lt;td&gt;&lt;/td&gt;&lt;/tr&gt;</v>
      </c>
    </row>
    <row r="2055" spans="1:1" x14ac:dyDescent="0.2">
      <c r="A2055" s="94" t="str">
        <v xml:space="preserve">  &lt;tr&gt;&lt;td&gt;60510-0700&lt;/td&gt;&lt;td&gt;150mm collector pipe&lt;/td&gt;&lt;td&gt;m&lt;/td&gt;&lt;td&gt;6-INCH COLLECTOR PIPE&lt;/td&gt;&lt;td&gt;LNFT&lt;/td&gt;&lt;td&gt;0&lt;/td&gt;&lt;td&gt;3&lt;/td&gt;&lt;td&gt;N&lt;/td&gt;&lt;td&gt; &lt;/td&gt;&lt;td&gt;&lt;/td&gt;&lt;/tr&gt;</v>
      </c>
    </row>
    <row r="2056" spans="1:1" x14ac:dyDescent="0.2">
      <c r="A2056" s="94" t="str">
        <v xml:space="preserve">  &lt;tr&gt;&lt;td&gt;60510-0800&lt;/td&gt;&lt;td&gt;150mm outlet pipe&lt;/td&gt;&lt;td&gt;m&lt;/td&gt;&lt;td&gt;6-INCH OUTLET PIPE&lt;/td&gt;&lt;td&gt;LNFT&lt;/td&gt;&lt;td&gt;0&lt;/td&gt;&lt;td&gt;3&lt;/td&gt;&lt;td&gt;N&lt;/td&gt;&lt;td&gt; &lt;/td&gt;&lt;td&gt;&lt;/td&gt;&lt;/tr&gt;</v>
      </c>
    </row>
    <row r="2057" spans="1:1" x14ac:dyDescent="0.2">
      <c r="A2057" s="94" t="str">
        <v xml:space="preserve">  &lt;tr&gt;&lt;td&gt;60510-0900&lt;/td&gt;&lt;td&gt;200mm collector pipe&lt;/td&gt;&lt;td&gt;m&lt;/td&gt;&lt;td&gt;8-INCH COLLECTOR PIPE&lt;/td&gt;&lt;td&gt;LNFT&lt;/td&gt;&lt;td&gt;0&lt;/td&gt;&lt;td&gt;3&lt;/td&gt;&lt;td&gt;N&lt;/td&gt;&lt;td&gt; &lt;/td&gt;&lt;td&gt;&lt;/td&gt;&lt;/tr&gt;</v>
      </c>
    </row>
    <row r="2058" spans="1:1" x14ac:dyDescent="0.2">
      <c r="A2058" s="94" t="str">
        <v xml:space="preserve">  &lt;tr&gt;&lt;td&gt;60510-1000&lt;/td&gt;&lt;td&gt;200mm outlet pipe&lt;/td&gt;&lt;td&gt;m&lt;/td&gt;&lt;td&gt;8-INCH OUTLET PIPE&lt;/td&gt;&lt;td&gt;LNFT&lt;/td&gt;&lt;td&gt;0&lt;/td&gt;&lt;td&gt;3&lt;/td&gt;&lt;td&gt;N&lt;/td&gt;&lt;td&gt; &lt;/td&gt;&lt;td&gt;&lt;/td&gt;&lt;/tr&gt;</v>
      </c>
    </row>
    <row r="2059" spans="1:1" x14ac:dyDescent="0.2">
      <c r="A2059" s="94" t="str">
        <v xml:space="preserve">  &lt;tr&gt;&lt;td&gt;60510-1050&lt;/td&gt;&lt;td&gt;250mm collector pipe&lt;/td&gt;&lt;td&gt;m&lt;/td&gt;&lt;td&gt;10-INCH COLLECTOR PIPE&lt;/td&gt;&lt;td&gt;LNFT&lt;/td&gt;&lt;td&gt;0&lt;/td&gt;&lt;td&gt;3&lt;/td&gt;&lt;td&gt;N&lt;/td&gt;&lt;td&gt; &lt;/td&gt;&lt;td&gt;&lt;/td&gt;&lt;/tr&gt;</v>
      </c>
    </row>
    <row r="2060" spans="1:1" x14ac:dyDescent="0.2">
      <c r="A2060" s="94" t="str">
        <v xml:space="preserve">  &lt;tr&gt;&lt;td&gt;60510-1060&lt;/td&gt;&lt;td&gt;250mm outlet pipe&lt;/td&gt;&lt;td&gt;m&lt;/td&gt;&lt;td&gt;10-INCH OUTLET PIPE&lt;/td&gt;&lt;td&gt;LNFT&lt;/td&gt;&lt;td&gt;0&lt;/td&gt;&lt;td&gt;3&lt;/td&gt;&lt;td&gt;N&lt;/td&gt;&lt;td&gt; &lt;/td&gt;&lt;td&gt;&lt;/td&gt;&lt;/tr&gt;</v>
      </c>
    </row>
    <row r="2061" spans="1:1" x14ac:dyDescent="0.2">
      <c r="A2061" s="94" t="str">
        <v xml:space="preserve">  &lt;tr&gt;&lt;td&gt;60510-1100&lt;/td&gt;&lt;td&gt;300mm collector pipe&lt;/td&gt;&lt;td&gt;m&lt;/td&gt;&lt;td&gt;12-INCH COLLECTOR PIPE&lt;/td&gt;&lt;td&gt;LNFT&lt;/td&gt;&lt;td&gt;0&lt;/td&gt;&lt;td&gt;3&lt;/td&gt;&lt;td&gt;N&lt;/td&gt;&lt;td&gt; &lt;/td&gt;&lt;td&gt;&lt;/td&gt;&lt;/tr&gt;</v>
      </c>
    </row>
    <row r="2062" spans="1:1" x14ac:dyDescent="0.2">
      <c r="A2062" s="94" t="str">
        <v xml:space="preserve">  &lt;tr&gt;&lt;td&gt;60510-1200&lt;/td&gt;&lt;td&gt;300mm outlet pipe&lt;/td&gt;&lt;td&gt;m&lt;/td&gt;&lt;td&gt;12-INCH OUTLET PIPE&lt;/td&gt;&lt;td&gt;LNFT&lt;/td&gt;&lt;td&gt;0&lt;/td&gt;&lt;td&gt;3&lt;/td&gt;&lt;td&gt;N&lt;/td&gt;&lt;td&gt; &lt;/td&gt;&lt;td&gt;&lt;/td&gt;&lt;/tr&gt;</v>
      </c>
    </row>
    <row r="2063" spans="1:1" x14ac:dyDescent="0.2">
      <c r="A2063" s="94" t="str">
        <v xml:space="preserve">  &lt;tr&gt;&lt;td&gt;60510-1500&lt;/td&gt;&lt;td&gt;450mm outlet pipe&lt;/td&gt;&lt;td&gt;m&lt;/td&gt;&lt;td&gt;18-INCH OUTLET PIPE&lt;/td&gt;&lt;td&gt;LNFT&lt;/td&gt;&lt;td&gt;0&lt;/td&gt;&lt;td&gt;3&lt;/td&gt;&lt;td&gt;N&lt;/td&gt;&lt;td&gt;2/22/2022&lt;/td&gt;&lt;td&gt;&lt;/td&gt;&lt;/tr&gt;</v>
      </c>
    </row>
    <row r="2064" spans="1:1" x14ac:dyDescent="0.2">
      <c r="A2064" s="94" t="str">
        <v xml:space="preserve">  &lt;tr&gt;&lt;td&gt;60514-0000&lt;/td&gt;&lt;td&gt;Underdrain valve&lt;/td&gt;&lt;td&gt;Each&lt;/td&gt;&lt;td&gt;UNDERDRAIN VALVE&lt;/td&gt;&lt;td&gt;EACH&lt;/td&gt;&lt;td&gt;0&lt;/td&gt;&lt;td&gt;3&lt;/td&gt;&lt;td&gt;N&lt;/td&gt;&lt;td&gt;9/21/2020&lt;/td&gt;&lt;td&gt;&lt;/td&gt;&lt;/tr&gt;</v>
      </c>
    </row>
    <row r="2065" spans="1:1" x14ac:dyDescent="0.2">
      <c r="A2065" s="94" t="str">
        <v xml:space="preserve">  &lt;tr&gt;&lt;td&gt;60515-0000&lt;/td&gt;&lt;td&gt;Underdrain cleanout&lt;/td&gt;&lt;td&gt;Each&lt;/td&gt;&lt;td&gt;UNDERDRAIN CLEANOUT&lt;/td&gt;&lt;td&gt;EACH&lt;/td&gt;&lt;td&gt;0&lt;/td&gt;&lt;td&gt;3&lt;/td&gt;&lt;td&gt;N&lt;/td&gt;&lt;td&gt; &lt;/td&gt;&lt;td&gt;&lt;/td&gt;&lt;/tr&gt;</v>
      </c>
    </row>
    <row r="2066" spans="1:1" x14ac:dyDescent="0.2">
      <c r="A2066" s="94" t="str">
        <v xml:space="preserve">  &lt;tr&gt;&lt;td&gt;60515-0100&lt;/td&gt;&lt;td&gt;Underdrain cleanout, 75mm&lt;/td&gt;&lt;td&gt;Each&lt;/td&gt;&lt;td&gt;UNDERDRAIN CLEANOUT, 3-INCH&lt;/td&gt;&lt;td&gt;EACH&lt;/td&gt;&lt;td&gt;0&lt;/td&gt;&lt;td&gt;3&lt;/td&gt;&lt;td&gt;N&lt;/td&gt;&lt;td&gt; &lt;/td&gt;&lt;td&gt;&lt;/td&gt;&lt;/tr&gt;</v>
      </c>
    </row>
    <row r="2067" spans="1:1" x14ac:dyDescent="0.2">
      <c r="A2067" s="94" t="str">
        <v xml:space="preserve">  &lt;tr&gt;&lt;td&gt;60515-0200&lt;/td&gt;&lt;td&gt;Underdrain cleanout, 100mm&lt;/td&gt;&lt;td&gt;Each&lt;/td&gt;&lt;td&gt;UNDERDRAIN CLEANOUT, 4-INCH&lt;/td&gt;&lt;td&gt;EACH&lt;/td&gt;&lt;td&gt;0&lt;/td&gt;&lt;td&gt;3&lt;/td&gt;&lt;td&gt;N&lt;/td&gt;&lt;td&gt; &lt;/td&gt;&lt;td&gt;&lt;/td&gt;&lt;/tr&gt;</v>
      </c>
    </row>
    <row r="2068" spans="1:1" x14ac:dyDescent="0.2">
      <c r="A2068" s="94" t="str">
        <v xml:space="preserve">  &lt;tr&gt;&lt;td&gt;60515-0300&lt;/td&gt;&lt;td&gt;Underdrain cleanout, 125mm&lt;/td&gt;&lt;td&gt;Each&lt;/td&gt;&lt;td&gt;UNDERDRAIN CLEANOUT, 5-INCH&lt;/td&gt;&lt;td&gt;EACH&lt;/td&gt;&lt;td&gt;0&lt;/td&gt;&lt;td&gt;3&lt;/td&gt;&lt;td&gt;N&lt;/td&gt;&lt;td&gt; &lt;/td&gt;&lt;td&gt;&lt;/td&gt;&lt;/tr&gt;</v>
      </c>
    </row>
    <row r="2069" spans="1:1" x14ac:dyDescent="0.2">
      <c r="A2069" s="94" t="str">
        <v xml:space="preserve">  &lt;tr&gt;&lt;td&gt;60515-0400&lt;/td&gt;&lt;td&gt;Underdrain cleanout, 150mm&lt;/td&gt;&lt;td&gt;Each&lt;/td&gt;&lt;td&gt;UNDERDRAIN CLEANOUT, 6-INCH&lt;/td&gt;&lt;td&gt;EACH&lt;/td&gt;&lt;td&gt;0&lt;/td&gt;&lt;td&gt;3&lt;/td&gt;&lt;td&gt;N&lt;/td&gt;&lt;td&gt; &lt;/td&gt;&lt;td&gt;&lt;/td&gt;&lt;/tr&gt;</v>
      </c>
    </row>
    <row r="2070" spans="1:1" x14ac:dyDescent="0.2">
      <c r="A2070" s="94" t="str">
        <v xml:space="preserve">  &lt;tr&gt;&lt;td&gt;60515-0500&lt;/td&gt;&lt;td&gt;Underdrain cleanout, 200mm&lt;/td&gt;&lt;td&gt;Each&lt;/td&gt;&lt;td&gt;UNDERDRAIN CLEANOUT, 8-INCH&lt;/td&gt;&lt;td&gt;EACH&lt;/td&gt;&lt;td&gt;0&lt;/td&gt;&lt;td&gt;3&lt;/td&gt;&lt;td&gt;N&lt;/td&gt;&lt;td&gt; &lt;/td&gt;&lt;td&gt;&lt;/td&gt;&lt;/tr&gt;</v>
      </c>
    </row>
    <row r="2071" spans="1:1" x14ac:dyDescent="0.2">
      <c r="A2071" s="94" t="str">
        <v xml:space="preserve">  &lt;tr&gt;&lt;td&gt;60515-0550&lt;/td&gt;&lt;td&gt;Underdrain cleanout, 250mm&lt;/td&gt;&lt;td&gt;Each&lt;/td&gt;&lt;td&gt;UNDERDRAIN CLEANOUT, 10-INCH&lt;/td&gt;&lt;td&gt;EACH&lt;/td&gt;&lt;td&gt;0&lt;/td&gt;&lt;td&gt;3&lt;/td&gt;&lt;td&gt;N&lt;/td&gt;&lt;td&gt; &lt;/td&gt;&lt;td&gt;&lt;/td&gt;&lt;/tr&gt;</v>
      </c>
    </row>
    <row r="2072" spans="1:1" x14ac:dyDescent="0.2">
      <c r="A2072" s="94" t="str">
        <v xml:space="preserve">  &lt;tr&gt;&lt;td&gt;60515-0600&lt;/td&gt;&lt;td&gt;Underdrain cleanout, 300mm&lt;/td&gt;&lt;td&gt;Each&lt;/td&gt;&lt;td&gt;UNDERDRAIN CLEANOUT, 12-INCH&lt;/td&gt;&lt;td&gt;EACH&lt;/td&gt;&lt;td&gt;0&lt;/td&gt;&lt;td&gt;3&lt;/td&gt;&lt;td&gt;N&lt;/td&gt;&lt;td&gt; &lt;/td&gt;&lt;td&gt;&lt;/td&gt;&lt;/tr&gt;</v>
      </c>
    </row>
    <row r="2073" spans="1:1" x14ac:dyDescent="0.2">
      <c r="A2073" s="94" t="str">
        <v xml:space="preserve">  &lt;tr&gt;&lt;td&gt;60520-0000&lt;/td&gt;&lt;td&gt;Granular backfill&lt;/td&gt;&lt;td&gt;m3&lt;/td&gt;&lt;td&gt;GRANULAR BACKFILL&lt;/td&gt;&lt;td&gt;CUYD&lt;/td&gt;&lt;td&gt;0&lt;/td&gt;&lt;td&gt;3&lt;/td&gt;&lt;td&gt;N&lt;/td&gt;&lt;td&gt; &lt;/td&gt;&lt;td&gt;&lt;/td&gt;&lt;/tr&gt;</v>
      </c>
    </row>
    <row r="2074" spans="1:1" x14ac:dyDescent="0.2">
      <c r="A2074" s="94" t="str">
        <v xml:space="preserve">  &lt;tr&gt;&lt;td&gt;60521-0000&lt;/td&gt;&lt;td&gt;Granular backfill&lt;/td&gt;&lt;td&gt;t&lt;/td&gt;&lt;td&gt;GRANULAR BACKFILL&lt;/td&gt;&lt;td&gt;TON&lt;/td&gt;&lt;td&gt;0&lt;/td&gt;&lt;td&gt;3&lt;/td&gt;&lt;td&gt;N&lt;/td&gt;&lt;td&gt; &lt;/td&gt;&lt;td&gt;&lt;/td&gt;&lt;/tr&gt;</v>
      </c>
    </row>
    <row r="2075" spans="1:1" x14ac:dyDescent="0.2">
      <c r="A2075" s="94" t="str">
        <v xml:space="preserve">  &lt;tr&gt;&lt;td&gt;60522-0000&lt;/td&gt;&lt;td&gt;Sand&lt;/td&gt;&lt;td&gt;m3&lt;/td&gt;&lt;td&gt;SAND&lt;/td&gt;&lt;td&gt;CUYD&lt;/td&gt;&lt;td&gt;0&lt;/td&gt;&lt;td&gt;3&lt;/td&gt;&lt;td&gt;N&lt;/td&gt;&lt;td&gt; &lt;/td&gt;&lt;td&gt;&lt;/td&gt;&lt;/tr&gt;</v>
      </c>
    </row>
    <row r="2076" spans="1:1" x14ac:dyDescent="0.2">
      <c r="A2076" s="94" t="str">
        <v xml:space="preserve">  &lt;tr&gt;&lt;td&gt;60525-0000&lt;/td&gt;&lt;td&gt;Subdrainage blanket&lt;/td&gt;&lt;td&gt;m2&lt;/td&gt;&lt;td&gt;SUBDRAINAGE BLANKET&lt;/td&gt;&lt;td&gt;SQYD&lt;/td&gt;&lt;td&gt;0&lt;/td&gt;&lt;td&gt;3&lt;/td&gt;&lt;td&gt;N&lt;/td&gt;&lt;td&gt; &lt;/td&gt;&lt;td&gt;&lt;/td&gt;&lt;/tr&gt;</v>
      </c>
    </row>
    <row r="2077" spans="1:1" x14ac:dyDescent="0.2">
      <c r="A2077" s="94" t="str">
        <v xml:space="preserve">  &lt;tr&gt;&lt;td&gt;60526-0000&lt;/td&gt;&lt;td&gt;Drainage chase&lt;/td&gt;&lt;td&gt;m&lt;/td&gt;&lt;td&gt;DRAINAGE CHASE&lt;/td&gt;&lt;td&gt;LNFT&lt;/td&gt;&lt;td&gt;0&lt;/td&gt;&lt;td&gt;3&lt;/td&gt;&lt;td&gt;N&lt;/td&gt;&lt;td&gt; &lt;/td&gt;&lt;td&gt;&lt;/td&gt;&lt;/tr&gt;</v>
      </c>
    </row>
    <row r="2078" spans="1:1" x14ac:dyDescent="0.2">
      <c r="A2078" s="94" t="str">
        <v xml:space="preserve">  &lt;tr&gt;&lt;td&gt;60601-0000&lt;/td&gt;&lt;td&gt;Spillway assembly&lt;/td&gt;&lt;td&gt;Each&lt;/td&gt;&lt;td&gt;SPILLWAY ASSEMBLY&lt;/td&gt;&lt;td&gt;EACH&lt;/td&gt;&lt;td&gt;0&lt;/td&gt;&lt;td&gt;3&lt;/td&gt;&lt;td&gt;N&lt;/td&gt;&lt;td&gt; &lt;/td&gt;&lt;td&gt;&lt;/td&gt;&lt;/tr&gt;</v>
      </c>
    </row>
    <row r="2079" spans="1:1" x14ac:dyDescent="0.2">
      <c r="A2079" s="94" t="str">
        <v xml:space="preserve">  &lt;tr&gt;&lt;td&gt;60602-0100&lt;/td&gt;&lt;td&gt;Pipe anchor assembly, 150mm&lt;/td&gt;&lt;td&gt;Each&lt;/td&gt;&lt;td&gt;PIPE ANCHOR ASSEMBLY, 6-INCH&lt;/td&gt;&lt;td&gt;EACH&lt;/td&gt;&lt;td&gt;0&lt;/td&gt;&lt;td&gt;3&lt;/td&gt;&lt;td&gt;N&lt;/td&gt;&lt;td&gt; &lt;/td&gt;&lt;td&gt;&lt;/td&gt;&lt;/tr&gt;</v>
      </c>
    </row>
    <row r="2080" spans="1:1" x14ac:dyDescent="0.2">
      <c r="A2080" s="94" t="str">
        <v xml:space="preserve">  &lt;tr&gt;&lt;td&gt;60602-0200&lt;/td&gt;&lt;td&gt;Pipe anchor assembly, 200mm&lt;/td&gt;&lt;td&gt;Each&lt;/td&gt;&lt;td&gt;PIPE ANCHOR ASSEMBLY, 8-INCH&lt;/td&gt;&lt;td&gt;EACH&lt;/td&gt;&lt;td&gt;0&lt;/td&gt;&lt;td&gt;3&lt;/td&gt;&lt;td&gt;N&lt;/td&gt;&lt;td&gt; &lt;/td&gt;&lt;td&gt;&lt;/td&gt;&lt;/tr&gt;</v>
      </c>
    </row>
    <row r="2081" spans="1:1" x14ac:dyDescent="0.2">
      <c r="A2081" s="94" t="str">
        <v xml:space="preserve">  &lt;tr&gt;&lt;td&gt;60602-0300&lt;/td&gt;&lt;td&gt;Pipe anchor assembly, 300mm&lt;/td&gt;&lt;td&gt;Each&lt;/td&gt;&lt;td&gt;PIPE ANCHOR ASSEMBLY, 12-INCH&lt;/td&gt;&lt;td&gt;EACH&lt;/td&gt;&lt;td&gt;0&lt;/td&gt;&lt;td&gt;3&lt;/td&gt;&lt;td&gt;N&lt;/td&gt;&lt;td&gt; &lt;/td&gt;&lt;td&gt;&lt;/td&gt;&lt;/tr&gt;</v>
      </c>
    </row>
    <row r="2082" spans="1:1" x14ac:dyDescent="0.2">
      <c r="A2082" s="94" t="str">
        <v xml:space="preserve">  &lt;tr&gt;&lt;td&gt;60602-0400&lt;/td&gt;&lt;td&gt;Pipe anchor assembly, 375mm&lt;/td&gt;&lt;td&gt;Each&lt;/td&gt;&lt;td&gt;PIPE ANCHOR ASSEMBLY, 15-INCH&lt;/td&gt;&lt;td&gt;EACH&lt;/td&gt;&lt;td&gt;0&lt;/td&gt;&lt;td&gt;3&lt;/td&gt;&lt;td&gt;N&lt;/td&gt;&lt;td&gt; &lt;/td&gt;&lt;td&gt;&lt;/td&gt;&lt;/tr&gt;</v>
      </c>
    </row>
    <row r="2083" spans="1:1" x14ac:dyDescent="0.2">
      <c r="A2083" s="94" t="str">
        <v xml:space="preserve">  &lt;tr&gt;&lt;td&gt;60602-0500&lt;/td&gt;&lt;td&gt;Pipe anchor assembly, 450mm&lt;/td&gt;&lt;td&gt;Each&lt;/td&gt;&lt;td&gt;PIPE ANCHOR ASSEMBLY, 18-INCH&lt;/td&gt;&lt;td&gt;EACH&lt;/td&gt;&lt;td&gt;0&lt;/td&gt;&lt;td&gt;3&lt;/td&gt;&lt;td&gt;N&lt;/td&gt;&lt;td&gt; &lt;/td&gt;&lt;td&gt;&lt;/td&gt;&lt;/tr&gt;</v>
      </c>
    </row>
    <row r="2084" spans="1:1" x14ac:dyDescent="0.2">
      <c r="A2084" s="94" t="str">
        <v xml:space="preserve">  &lt;tr&gt;&lt;td&gt;60602-0600&lt;/td&gt;&lt;td&gt;Pipe anchor assembly, 525mm&lt;/td&gt;&lt;td&gt;Each&lt;/td&gt;&lt;td&gt;PIPE ANCHOR ASSEMBLY, 21-INCH&lt;/td&gt;&lt;td&gt;EACH&lt;/td&gt;&lt;td&gt;0&lt;/td&gt;&lt;td&gt;3&lt;/td&gt;&lt;td&gt;N&lt;/td&gt;&lt;td&gt; &lt;/td&gt;&lt;td&gt;&lt;/td&gt;&lt;/tr&gt;</v>
      </c>
    </row>
    <row r="2085" spans="1:1" x14ac:dyDescent="0.2">
      <c r="A2085" s="94" t="str">
        <v xml:space="preserve">  &lt;tr&gt;&lt;td&gt;60602-0700&lt;/td&gt;&lt;td&gt;Pipe anchor assembly, 600mm&lt;/td&gt;&lt;td&gt;Each&lt;/td&gt;&lt;td&gt;PIPE ANCHOR ASSEMBLY, 24-INCH&lt;/td&gt;&lt;td&gt;EACH&lt;/td&gt;&lt;td&gt;0&lt;/td&gt;&lt;td&gt;3&lt;/td&gt;&lt;td&gt;N&lt;/td&gt;&lt;td&gt; &lt;/td&gt;&lt;td&gt;&lt;/td&gt;&lt;/tr&gt;</v>
      </c>
    </row>
    <row r="2086" spans="1:1" x14ac:dyDescent="0.2">
      <c r="A2086" s="94" t="str">
        <v xml:space="preserve">  &lt;tr&gt;&lt;td&gt;60602-0800&lt;/td&gt;&lt;td&gt;Pipe anchor assembly, 750mm&lt;/td&gt;&lt;td&gt;Each&lt;/td&gt;&lt;td&gt;PIPE ANCHOR ASSEMBLY, 30-INCH&lt;/td&gt;&lt;td&gt;EACH&lt;/td&gt;&lt;td&gt;0&lt;/td&gt;&lt;td&gt;3&lt;/td&gt;&lt;td&gt;N&lt;/td&gt;&lt;td&gt; &lt;/td&gt;&lt;td&gt;&lt;/td&gt;&lt;/tr&gt;</v>
      </c>
    </row>
    <row r="2087" spans="1:1" x14ac:dyDescent="0.2">
      <c r="A2087" s="94" t="str">
        <v xml:space="preserve">  &lt;tr&gt;&lt;td&gt;60602-0900&lt;/td&gt;&lt;td&gt;Pipe anchor assembly, 900mm&lt;/td&gt;&lt;td&gt;Each&lt;/td&gt;&lt;td&gt;PIPE ANCHOR ASSEMBLY, 36-INCH&lt;/td&gt;&lt;td&gt;EACH&lt;/td&gt;&lt;td&gt;0&lt;/td&gt;&lt;td&gt;3&lt;/td&gt;&lt;td&gt;N&lt;/td&gt;&lt;td&gt; &lt;/td&gt;&lt;td&gt;&lt;/td&gt;&lt;/tr&gt;</v>
      </c>
    </row>
    <row r="2088" spans="1:1" x14ac:dyDescent="0.2">
      <c r="A2088" s="94" t="str">
        <v xml:space="preserve">  &lt;tr&gt;&lt;td&gt;60602-1000&lt;/td&gt;&lt;td&gt;Pipe anchor assembly, 1050mm&lt;/td&gt;&lt;td&gt;Each&lt;/td&gt;&lt;td&gt;PIPE ANCHOR ASSEMBLY, 42-INCH&lt;/td&gt;&lt;td&gt;EACH&lt;/td&gt;&lt;td&gt;0&lt;/td&gt;&lt;td&gt;3&lt;/td&gt;&lt;td&gt;N&lt;/td&gt;&lt;td&gt; &lt;/td&gt;&lt;td&gt;&lt;/td&gt;&lt;/tr&gt;</v>
      </c>
    </row>
    <row r="2089" spans="1:1" x14ac:dyDescent="0.2">
      <c r="A2089" s="94" t="str">
        <v xml:space="preserve">  &lt;tr&gt;&lt;td&gt;60602-1100&lt;/td&gt;&lt;td&gt;Pipe anchor assembly, 1200mm&lt;/td&gt;&lt;td&gt;Each&lt;/td&gt;&lt;td&gt;PIPE ANCHOR ASSEMBLY, 48-INCH&lt;/td&gt;&lt;td&gt;EACH&lt;/td&gt;&lt;td&gt;0&lt;/td&gt;&lt;td&gt;3&lt;/td&gt;&lt;td&gt;N&lt;/td&gt;&lt;td&gt; &lt;/td&gt;&lt;td&gt;&lt;/td&gt;&lt;/tr&gt;</v>
      </c>
    </row>
    <row r="2090" spans="1:1" x14ac:dyDescent="0.2">
      <c r="A2090" s="94" t="str">
        <v xml:space="preserve">  &lt;tr&gt;&lt;td&gt;60602-1150&lt;/td&gt;&lt;td&gt;Pipe anchor assembly, 1350mm&lt;/td&gt;&lt;td&gt;Each&lt;/td&gt;&lt;td&gt;PIPE ANCHOR ASSEMBLY, 54-INCH&lt;/td&gt;&lt;td&gt;EACH&lt;/td&gt;&lt;td&gt;0&lt;/td&gt;&lt;td&gt;3&lt;/td&gt;&lt;td&gt;N&lt;/td&gt;&lt;td&gt; &lt;/td&gt;&lt;td&gt;&lt;/td&gt;&lt;/tr&gt;</v>
      </c>
    </row>
    <row r="2091" spans="1:1" x14ac:dyDescent="0.2">
      <c r="A2091" s="94" t="str">
        <v xml:space="preserve">  &lt;tr&gt;&lt;td&gt;60602-1200&lt;/td&gt;&lt;td&gt;Pipe anchor assembly, 1500mm&lt;/td&gt;&lt;td&gt;Each&lt;/td&gt;&lt;td&gt;PIPE ANCHOR ASSEMBLY, 60-INCH&lt;/td&gt;&lt;td&gt;EACH&lt;/td&gt;&lt;td&gt;0&lt;/td&gt;&lt;td&gt;3&lt;/td&gt;&lt;td&gt;N&lt;/td&gt;&lt;td&gt; &lt;/td&gt;&lt;td&gt;&lt;/td&gt;&lt;/tr&gt;</v>
      </c>
    </row>
    <row r="2092" spans="1:1" x14ac:dyDescent="0.2">
      <c r="A2092" s="94" t="str">
        <v xml:space="preserve">  &lt;tr&gt;&lt;td&gt;60602-1300&lt;/td&gt;&lt;td&gt;Pipe anchor assembly, 1800mm&lt;/td&gt;&lt;td&gt;Each&lt;/td&gt;&lt;td&gt;PIPE ANCHOR ASSEMBLY, 72-INCH&lt;/td&gt;&lt;td&gt;EACH&lt;/td&gt;&lt;td&gt;0&lt;/td&gt;&lt;td&gt;3&lt;/td&gt;&lt;td&gt;N&lt;/td&gt;&lt;td&gt; &lt;/td&gt;&lt;td&gt;&lt;/td&gt;&lt;/tr&gt;</v>
      </c>
    </row>
    <row r="2093" spans="1:1" x14ac:dyDescent="0.2">
      <c r="A2093" s="94" t="str">
        <v xml:space="preserve">  &lt;tr&gt;&lt;td&gt;60602-1400&lt;/td&gt;&lt;td&gt;Pipe anchor assembly, 2100mm&lt;/td&gt;&lt;td&gt;Each&lt;/td&gt;&lt;td&gt;PIPE ANCHOR ASSEMBLY, 84-INCH&lt;/td&gt;&lt;td&gt;EACH&lt;/td&gt;&lt;td&gt;0&lt;/td&gt;&lt;td&gt;3&lt;/td&gt;&lt;td&gt;N&lt;/td&gt;&lt;td&gt; &lt;/td&gt;&lt;td&gt;&lt;/td&gt;&lt;/tr&gt;</v>
      </c>
    </row>
    <row r="2094" spans="1:1" x14ac:dyDescent="0.2">
      <c r="A2094" s="94" t="str">
        <v xml:space="preserve">  &lt;tr&gt;&lt;td&gt;60701-1000&lt;/td&gt;&lt;td&gt;Removing, cleaning, and stockpiling culvert&lt;/td&gt;&lt;td&gt;m&lt;/td&gt;&lt;td&gt;REMOVING, CLEANING, AND STOCKPILING CULVERT&lt;/td&gt;&lt;td&gt;LNFT&lt;/td&gt;&lt;td&gt;0&lt;/td&gt;&lt;td&gt;3&lt;/td&gt;&lt;td&gt;N&lt;/td&gt;&lt;td&gt; &lt;/td&gt;&lt;td&gt;&lt;/td&gt;&lt;/tr&gt;</v>
      </c>
    </row>
    <row r="2095" spans="1:1" x14ac:dyDescent="0.2">
      <c r="A2095" s="94" t="str">
        <v xml:space="preserve">  &lt;tr&gt;&lt;td&gt;60702-1000&lt;/td&gt;&lt;td&gt;Removing, cleaning, and relaying culvert&lt;/td&gt;&lt;td&gt;m&lt;/td&gt;&lt;td&gt;REMOVING, CLEANING, AND RELAYING CULVERT&lt;/td&gt;&lt;td&gt;LNFT&lt;/td&gt;&lt;td&gt;0&lt;/td&gt;&lt;td&gt;3&lt;/td&gt;&lt;td&gt;N&lt;/td&gt;&lt;td&gt; &lt;/td&gt;&lt;td&gt;&lt;/td&gt;&lt;/tr&gt;</v>
      </c>
    </row>
    <row r="2096" spans="1:1" x14ac:dyDescent="0.2">
      <c r="A2096" s="94" t="str">
        <v xml:space="preserve">  &lt;tr&gt;&lt;td&gt;60703-0000&lt;/td&gt;&lt;td&gt;Cleaning culverts in place&lt;/td&gt;&lt;td&gt;m&lt;/td&gt;&lt;td&gt;CLEANING CULVERTS IN PLACE&lt;/td&gt;&lt;td&gt;LNFT&lt;/td&gt;&lt;td&gt;0&lt;/td&gt;&lt;td&gt;3&lt;/td&gt;&lt;td&gt;N&lt;/td&gt;&lt;td&gt; &lt;/td&gt;&lt;td&gt;&lt;/td&gt;&lt;/tr&gt;</v>
      </c>
    </row>
    <row r="2097" spans="1:1" x14ac:dyDescent="0.2">
      <c r="A2097" s="94" t="str">
        <v xml:space="preserve">  &lt;tr&gt;&lt;td&gt;60704-0000&lt;/td&gt;&lt;td&gt;Cleaning culvert in place&lt;/td&gt;&lt;td&gt;Each&lt;/td&gt;&lt;td&gt;CLEANING CULVERT IN PLACE&lt;/td&gt;&lt;td&gt;EACH&lt;/td&gt;&lt;td&gt;0&lt;/td&gt;&lt;td&gt;3&lt;/td&gt;&lt;td&gt;N&lt;/td&gt;&lt;td&gt; &lt;/td&gt;&lt;td&gt;&lt;/td&gt;&lt;/tr&gt;</v>
      </c>
    </row>
    <row r="2098" spans="1:1" x14ac:dyDescent="0.2">
      <c r="A2098" s="94" t="str">
        <v xml:space="preserve">  &lt;tr&gt;&lt;td&gt;60705-0000&lt;/td&gt;&lt;td&gt;Repairing drainage structure&lt;/td&gt;&lt;td&gt;Each&lt;/td&gt;&lt;td&gt;REPAIRING DRAINAGE STRUCTURE&lt;/td&gt;&lt;td&gt;EACH&lt;/td&gt;&lt;td&gt;0&lt;/td&gt;&lt;td&gt;3&lt;/td&gt;&lt;td&gt;N&lt;/td&gt;&lt;td&gt; &lt;/td&gt;&lt;td&gt;&lt;/td&gt;&lt;/tr&gt;</v>
      </c>
    </row>
    <row r="2099" spans="1:1" x14ac:dyDescent="0.2">
      <c r="A2099" s="94" t="str">
        <v xml:space="preserve">  &lt;tr&gt;&lt;td&gt;60706-0000&lt;/td&gt;&lt;td&gt;Cleaning drainage structure&lt;/td&gt;&lt;td&gt;Each&lt;/td&gt;&lt;td&gt;CLEANING DRAINAGE STRUCTURE&lt;/td&gt;&lt;td&gt;EACH&lt;/td&gt;&lt;td&gt;0&lt;/td&gt;&lt;td&gt;3&lt;/td&gt;&lt;td&gt;N&lt;/td&gt;&lt;td&gt; &lt;/td&gt;&lt;td&gt;&lt;/td&gt;&lt;/tr&gt;</v>
      </c>
    </row>
    <row r="2100" spans="1:1" x14ac:dyDescent="0.2">
      <c r="A2100" s="94" t="str">
        <v xml:space="preserve">  &lt;tr&gt;&lt;td&gt;60707-0100&lt;/td&gt;&lt;td&gt;Lining 300mm pipe culvert&lt;/td&gt;&lt;td&gt;m&lt;/td&gt;&lt;td&gt;LINING 12-INCH PIPE CULVERT&lt;/td&gt;&lt;td&gt;LNFT&lt;/td&gt;&lt;td&gt;0&lt;/td&gt;&lt;td&gt;3&lt;/td&gt;&lt;td&gt;N&lt;/td&gt;&lt;td&gt; &lt;/td&gt;&lt;td&gt;&lt;/td&gt;&lt;/tr&gt;</v>
      </c>
    </row>
    <row r="2101" spans="1:1" x14ac:dyDescent="0.2">
      <c r="A2101" s="94" t="str">
        <v xml:space="preserve">  &lt;tr&gt;&lt;td&gt;60707-0200&lt;/td&gt;&lt;td&gt;Lining 375mm pipe culvert&lt;/td&gt;&lt;td&gt;m&lt;/td&gt;&lt;td&gt;LINING 15-INCH PIPE CULVERT&lt;/td&gt;&lt;td&gt;LNFT&lt;/td&gt;&lt;td&gt;0&lt;/td&gt;&lt;td&gt;3&lt;/td&gt;&lt;td&gt;N&lt;/td&gt;&lt;td&gt; &lt;/td&gt;&lt;td&gt;&lt;/td&gt;&lt;/tr&gt;</v>
      </c>
    </row>
    <row r="2102" spans="1:1" x14ac:dyDescent="0.2">
      <c r="A2102" s="94" t="str">
        <v xml:space="preserve">  &lt;tr&gt;&lt;td&gt;60707-0300&lt;/td&gt;&lt;td&gt;Lining 450mm pipe culvert&lt;/td&gt;&lt;td&gt;m&lt;/td&gt;&lt;td&gt;LINING 18-INCH PIPE CULVERT&lt;/td&gt;&lt;td&gt;LNFT&lt;/td&gt;&lt;td&gt;0&lt;/td&gt;&lt;td&gt;3&lt;/td&gt;&lt;td&gt;N&lt;/td&gt;&lt;td&gt; &lt;/td&gt;&lt;td&gt;&lt;/td&gt;&lt;/tr&gt;</v>
      </c>
    </row>
    <row r="2103" spans="1:1" x14ac:dyDescent="0.2">
      <c r="A2103" s="94" t="str">
        <v xml:space="preserve">  &lt;tr&gt;&lt;td&gt;60707-0400&lt;/td&gt;&lt;td&gt;Lining 525mm pipe culvert&lt;/td&gt;&lt;td&gt;m&lt;/td&gt;&lt;td&gt;LINING 21-INCH PIPE CULVERT&lt;/td&gt;&lt;td&gt;LNFT&lt;/td&gt;&lt;td&gt;0&lt;/td&gt;&lt;td&gt;3&lt;/td&gt;&lt;td&gt;N&lt;/td&gt;&lt;td&gt; &lt;/td&gt;&lt;td&gt;&lt;/td&gt;&lt;/tr&gt;</v>
      </c>
    </row>
    <row r="2104" spans="1:1" x14ac:dyDescent="0.2">
      <c r="A2104" s="94" t="str">
        <v xml:space="preserve">  &lt;tr&gt;&lt;td&gt;60707-0500&lt;/td&gt;&lt;td&gt;Lining 600mm pipe culvert&lt;/td&gt;&lt;td&gt;m&lt;/td&gt;&lt;td&gt;LINING 24-INCH PIPE CULVERT&lt;/td&gt;&lt;td&gt;LNFT&lt;/td&gt;&lt;td&gt;0&lt;/td&gt;&lt;td&gt;3&lt;/td&gt;&lt;td&gt;N&lt;/td&gt;&lt;td&gt; &lt;/td&gt;&lt;td&gt;&lt;/td&gt;&lt;/tr&gt;</v>
      </c>
    </row>
    <row r="2105" spans="1:1" x14ac:dyDescent="0.2">
      <c r="A2105" s="94" t="str">
        <v xml:space="preserve">  &lt;tr&gt;&lt;td&gt;60707-0600&lt;/td&gt;&lt;td&gt;Lining 750mm pipe culvert&lt;/td&gt;&lt;td&gt;m&lt;/td&gt;&lt;td&gt;LINING 30-INCH PIPE CULVERT&lt;/td&gt;&lt;td&gt;LNFT&lt;/td&gt;&lt;td&gt;0&lt;/td&gt;&lt;td&gt;3&lt;/td&gt;&lt;td&gt;N&lt;/td&gt;&lt;td&gt; &lt;/td&gt;&lt;td&gt;&lt;/td&gt;&lt;/tr&gt;</v>
      </c>
    </row>
    <row r="2106" spans="1:1" x14ac:dyDescent="0.2">
      <c r="A2106" s="94" t="str">
        <v xml:space="preserve">  &lt;tr&gt;&lt;td&gt;60707-0700&lt;/td&gt;&lt;td&gt;Lining 900mm pipe culvert&lt;/td&gt;&lt;td&gt;m&lt;/td&gt;&lt;td&gt;LINING 36-INCH PIPE CULVERT&lt;/td&gt;&lt;td&gt;LNFT&lt;/td&gt;&lt;td&gt;0&lt;/td&gt;&lt;td&gt;3&lt;/td&gt;&lt;td&gt;N&lt;/td&gt;&lt;td&gt; &lt;/td&gt;&lt;td&gt;&lt;/td&gt;&lt;/tr&gt;</v>
      </c>
    </row>
    <row r="2107" spans="1:1" x14ac:dyDescent="0.2">
      <c r="A2107" s="94" t="str">
        <v xml:space="preserve">  &lt;tr&gt;&lt;td&gt;60707-0800&lt;/td&gt;&lt;td&gt;Lining 1050mm pipe culvert&lt;/td&gt;&lt;td&gt;m&lt;/td&gt;&lt;td&gt;LINING 42-INCH PIPE CULVERT&lt;/td&gt;&lt;td&gt;LNFT&lt;/td&gt;&lt;td&gt;0&lt;/td&gt;&lt;td&gt;3&lt;/td&gt;&lt;td&gt;N&lt;/td&gt;&lt;td&gt; &lt;/td&gt;&lt;td&gt;&lt;/td&gt;&lt;/tr&gt;</v>
      </c>
    </row>
    <row r="2108" spans="1:1" x14ac:dyDescent="0.2">
      <c r="A2108" s="94" t="str">
        <v xml:space="preserve">  &lt;tr&gt;&lt;td&gt;60707-0900&lt;/td&gt;&lt;td&gt;Lining 1200mm pipe culvert&lt;/td&gt;&lt;td&gt;m&lt;/td&gt;&lt;td&gt;LINING 48-INCH PIPE CULVERT&lt;/td&gt;&lt;td&gt;LNFT&lt;/td&gt;&lt;td&gt;0&lt;/td&gt;&lt;td&gt;3&lt;/td&gt;&lt;td&gt;N&lt;/td&gt;&lt;td&gt; &lt;/td&gt;&lt;td&gt;&lt;/td&gt;&lt;/tr&gt;</v>
      </c>
    </row>
    <row r="2109" spans="1:1" x14ac:dyDescent="0.2">
      <c r="A2109" s="94" t="str">
        <v xml:space="preserve">  &lt;tr&gt;&lt;td&gt;60707-1000&lt;/td&gt;&lt;td&gt;Lining 1350mm pipe culvert&lt;/td&gt;&lt;td&gt;m&lt;/td&gt;&lt;td&gt;LINING 54-INCH PIPE CULVERT&lt;/td&gt;&lt;td&gt;LNFT&lt;/td&gt;&lt;td&gt;0&lt;/td&gt;&lt;td&gt;3&lt;/td&gt;&lt;td&gt;N&lt;/td&gt;&lt;td&gt; &lt;/td&gt;&lt;td&gt;&lt;/td&gt;&lt;/tr&gt;</v>
      </c>
    </row>
    <row r="2110" spans="1:1" x14ac:dyDescent="0.2">
      <c r="A2110" s="94" t="str">
        <v xml:space="preserve">  &lt;tr&gt;&lt;td&gt;60707-1100&lt;/td&gt;&lt;td&gt;Lining 1500mm pipe culvert&lt;/td&gt;&lt;td&gt;m&lt;/td&gt;&lt;td&gt;LINING 60-INCH PIPE CULVERT&lt;/td&gt;&lt;td&gt;LNFT&lt;/td&gt;&lt;td&gt;0&lt;/td&gt;&lt;td&gt;3&lt;/td&gt;&lt;td&gt;N&lt;/td&gt;&lt;td&gt; &lt;/td&gt;&lt;td&gt;&lt;/td&gt;&lt;/tr&gt;</v>
      </c>
    </row>
    <row r="2111" spans="1:1" x14ac:dyDescent="0.2">
      <c r="A2111" s="94" t="str">
        <v xml:space="preserve">  &lt;tr&gt;&lt;td&gt;60707-1200&lt;/td&gt;&lt;td&gt;Lining 1650mm pipe culvert&lt;/td&gt;&lt;td&gt;m&lt;/td&gt;&lt;td&gt;LINING 66-INCH PIPE CULVERT&lt;/td&gt;&lt;td&gt;LNFT&lt;/td&gt;&lt;td&gt;0&lt;/td&gt;&lt;td&gt;3&lt;/td&gt;&lt;td&gt;N&lt;/td&gt;&lt;td&gt; &lt;/td&gt;&lt;td&gt;&lt;/td&gt;&lt;/tr&gt;</v>
      </c>
    </row>
    <row r="2112" spans="1:1" x14ac:dyDescent="0.2">
      <c r="A2112" s="94" t="str">
        <v xml:space="preserve">  &lt;tr&gt;&lt;td&gt;60707-1300&lt;/td&gt;&lt;td&gt;Lining 1800mm pipe culvert&lt;/td&gt;&lt;td&gt;m&lt;/td&gt;&lt;td&gt;LINING 72-INCH PIPE CULVERT&lt;/td&gt;&lt;td&gt;LNFT&lt;/td&gt;&lt;td&gt;0&lt;/td&gt;&lt;td&gt;3&lt;/td&gt;&lt;td&gt;N&lt;/td&gt;&lt;td&gt; &lt;/td&gt;&lt;td&gt;&lt;/td&gt;&lt;/tr&gt;</v>
      </c>
    </row>
    <row r="2113" spans="1:1" x14ac:dyDescent="0.2">
      <c r="A2113" s="94" t="str">
        <v xml:space="preserve">  &lt;tr&gt;&lt;td&gt;60708-0000&lt;/td&gt;&lt;td&gt;Concrete pipe joint repair&lt;/td&gt;&lt;td&gt;Each&lt;/td&gt;&lt;td&gt;CONCRETE PIPE JOINT REPAIR&lt;/td&gt;&lt;td&gt;EACH&lt;/td&gt;&lt;td&gt;0&lt;/td&gt;&lt;td&gt;3&lt;/td&gt;&lt;td&gt;N&lt;/td&gt;&lt;td&gt; &lt;/td&gt;&lt;td&gt;&lt;/td&gt;&lt;/tr&gt;</v>
      </c>
    </row>
    <row r="2114" spans="1:1" x14ac:dyDescent="0.2">
      <c r="A2114" s="94" t="str">
        <v xml:space="preserve">  &lt;tr&gt;&lt;td&gt;60709-0000&lt;/td&gt;&lt;td&gt;Cleaning drainage structures in place&lt;/td&gt;&lt;td&gt;m&lt;/td&gt;&lt;td&gt;CLEANING DRAINAGE STRUCTURES IN PLACE&lt;/td&gt;&lt;td&gt;LNFT&lt;/td&gt;&lt;td&gt;0&lt;/td&gt;&lt;td&gt;3&lt;/td&gt;&lt;td&gt;N&lt;/td&gt;&lt;td&gt; &lt;/td&gt;&lt;td&gt;&lt;/td&gt;&lt;/tr&gt;</v>
      </c>
    </row>
    <row r="2115" spans="1:1" x14ac:dyDescent="0.2">
      <c r="A2115" s="94" t="str">
        <v xml:space="preserve">  &lt;tr&gt;&lt;td&gt;60711-0000&lt;/td&gt;&lt;td&gt;Repairing drainage structure&lt;/td&gt;&lt;td&gt;LPSM&lt;/td&gt;&lt;td&gt;REPAIRING DRAINAGE STRUCTURE&lt;/td&gt;&lt;td&gt;LPSM&lt;/td&gt;&lt;td&gt;0&lt;/td&gt;&lt;td&gt;3&lt;/td&gt;&lt;td&gt;N&lt;/td&gt;&lt;td&gt; &lt;/td&gt;&lt;td&gt;&lt;/td&gt;&lt;/tr&gt;</v>
      </c>
    </row>
    <row r="2116" spans="1:1" x14ac:dyDescent="0.2">
      <c r="A2116" s="94" t="str">
        <v xml:space="preserve">  &lt;tr&gt;&lt;td&gt;60801-0100&lt;/td&gt;&lt;td&gt;Paved waterway, type 1&lt;/td&gt;&lt;td&gt;m2&lt;/td&gt;&lt;td&gt;PAVED WATERWAY, TYPE 1&lt;/td&gt;&lt;td&gt;SQYD&lt;/td&gt;&lt;td&gt;0&lt;/td&gt;&lt;td&gt;3&lt;/td&gt;&lt;td&gt;N&lt;/td&gt;&lt;td&gt; &lt;/td&gt;&lt;td&gt;&lt;/td&gt;&lt;/tr&gt;</v>
      </c>
    </row>
    <row r="2117" spans="1:1" x14ac:dyDescent="0.2">
      <c r="A2117" s="94" t="str">
        <v xml:space="preserve">  &lt;tr&gt;&lt;td&gt;60801-0200&lt;/td&gt;&lt;td&gt;Paved waterway, type 2&lt;/td&gt;&lt;td&gt;m2&lt;/td&gt;&lt;td&gt;PAVED WATERWAY, TYPE 2&lt;/td&gt;&lt;td&gt;SQYD&lt;/td&gt;&lt;td&gt;0&lt;/td&gt;&lt;td&gt;3&lt;/td&gt;&lt;td&gt;N&lt;/td&gt;&lt;td&gt; &lt;/td&gt;&lt;td&gt;&lt;/td&gt;&lt;/tr&gt;</v>
      </c>
    </row>
    <row r="2118" spans="1:1" x14ac:dyDescent="0.2">
      <c r="A2118" s="94" t="str">
        <v xml:space="preserve">  &lt;tr&gt;&lt;td&gt;60801-0300&lt;/td&gt;&lt;td&gt;Paved waterway, type 3&lt;/td&gt;&lt;td&gt;m2&lt;/td&gt;&lt;td&gt;PAVED WATERWAY, TYPE 3&lt;/td&gt;&lt;td&gt;SQYD&lt;/td&gt;&lt;td&gt;0&lt;/td&gt;&lt;td&gt;3&lt;/td&gt;&lt;td&gt;N&lt;/td&gt;&lt;td&gt; &lt;/td&gt;&lt;td&gt;&lt;/td&gt;&lt;/tr&gt;</v>
      </c>
    </row>
    <row r="2119" spans="1:1" x14ac:dyDescent="0.2">
      <c r="A2119" s="94" t="str">
        <v xml:space="preserve">  &lt;tr&gt;&lt;td&gt;60801-0400&lt;/td&gt;&lt;td&gt;Paved waterway, type 4&lt;/td&gt;&lt;td&gt;m2&lt;/td&gt;&lt;td&gt;PAVED WATERWAY, TYPE 4&lt;/td&gt;&lt;td&gt;SQYD&lt;/td&gt;&lt;td&gt;0&lt;/td&gt;&lt;td&gt;3&lt;/td&gt;&lt;td&gt;N&lt;/td&gt;&lt;td&gt; &lt;/td&gt;&lt;td&gt;&lt;/td&gt;&lt;/tr&gt;</v>
      </c>
    </row>
    <row r="2120" spans="1:1" x14ac:dyDescent="0.2">
      <c r="A2120" s="94" t="str">
        <v xml:space="preserve">  &lt;tr&gt;&lt;td&gt;60801-0500&lt;/td&gt;&lt;td&gt;Paved waterway, type 5&lt;/td&gt;&lt;td&gt;m2&lt;/td&gt;&lt;td&gt;PAVED WATERWAY, TYPE 5&lt;/td&gt;&lt;td&gt;SQYD&lt;/td&gt;&lt;td&gt;0&lt;/td&gt;&lt;td&gt;3&lt;/td&gt;&lt;td&gt;N&lt;/td&gt;&lt;td&gt; &lt;/td&gt;&lt;td&gt;&lt;/td&gt;&lt;/tr&gt;</v>
      </c>
    </row>
    <row r="2121" spans="1:1" x14ac:dyDescent="0.2">
      <c r="A2121" s="94" t="str">
        <v xml:space="preserve">  &lt;tr&gt;&lt;td&gt;60802-0100&lt;/td&gt;&lt;td&gt;Paved waterway, type 1&lt;/td&gt;&lt;td&gt;m&lt;/td&gt;&lt;td&gt;PAVED WATERWAY, TYPE 1&lt;/td&gt;&lt;td&gt;LNFT&lt;/td&gt;&lt;td&gt;0&lt;/td&gt;&lt;td&gt;3&lt;/td&gt;&lt;td&gt;N&lt;/td&gt;&lt;td&gt; &lt;/td&gt;&lt;td&gt;&lt;/td&gt;&lt;/tr&gt;</v>
      </c>
    </row>
    <row r="2122" spans="1:1" x14ac:dyDescent="0.2">
      <c r="A2122" s="94" t="str">
        <v xml:space="preserve">  &lt;tr&gt;&lt;td&gt;60802-0200&lt;/td&gt;&lt;td&gt;Paved waterway, type 2&lt;/td&gt;&lt;td&gt;m&lt;/td&gt;&lt;td&gt;PAVED WATERWAY, TYPE 2&lt;/td&gt;&lt;td&gt;LNFT&lt;/td&gt;&lt;td&gt;0&lt;/td&gt;&lt;td&gt;3&lt;/td&gt;&lt;td&gt;N&lt;/td&gt;&lt;td&gt; &lt;/td&gt;&lt;td&gt;&lt;/td&gt;&lt;/tr&gt;</v>
      </c>
    </row>
    <row r="2123" spans="1:1" x14ac:dyDescent="0.2">
      <c r="A2123" s="94" t="str">
        <v xml:space="preserve">  &lt;tr&gt;&lt;td&gt;60802-0300&lt;/td&gt;&lt;td&gt;Paved waterway, type 3&lt;/td&gt;&lt;td&gt;m&lt;/td&gt;&lt;td&gt;PAVED WATERWAY, TYPE 3&lt;/td&gt;&lt;td&gt;LNFT&lt;/td&gt;&lt;td&gt;0&lt;/td&gt;&lt;td&gt;3&lt;/td&gt;&lt;td&gt;N&lt;/td&gt;&lt;td&gt; &lt;/td&gt;&lt;td&gt;&lt;/td&gt;&lt;/tr&gt;</v>
      </c>
    </row>
    <row r="2124" spans="1:1" x14ac:dyDescent="0.2">
      <c r="A2124" s="94" t="str">
        <v xml:space="preserve">  &lt;tr&gt;&lt;td&gt;60802-0400&lt;/td&gt;&lt;td&gt;Paved waterway, type 4&lt;/td&gt;&lt;td&gt;m&lt;/td&gt;&lt;td&gt;PAVED WATERWAY, TYPE 4&lt;/td&gt;&lt;td&gt;LNFT&lt;/td&gt;&lt;td&gt;0&lt;/td&gt;&lt;td&gt;3&lt;/td&gt;&lt;td&gt;N&lt;/td&gt;&lt;td&gt; &lt;/td&gt;&lt;td&gt;&lt;/td&gt;&lt;/tr&gt;</v>
      </c>
    </row>
    <row r="2125" spans="1:1" x14ac:dyDescent="0.2">
      <c r="A2125" s="94" t="str">
        <v xml:space="preserve">  &lt;tr&gt;&lt;td&gt;60802-0500&lt;/td&gt;&lt;td&gt;Paved waterway, type 5&lt;/td&gt;&lt;td&gt;m&lt;/td&gt;&lt;td&gt;PAVED WATERWAY, TYPE 5&lt;/td&gt;&lt;td&gt;LNFT&lt;/td&gt;&lt;td&gt;0&lt;/td&gt;&lt;td&gt;3&lt;/td&gt;&lt;td&gt;N&lt;/td&gt;&lt;td&gt; &lt;/td&gt;&lt;td&gt;&lt;/td&gt;&lt;/tr&gt;</v>
      </c>
    </row>
    <row r="2126" spans="1:1" x14ac:dyDescent="0.2">
      <c r="A2126" s="94" t="str">
        <v xml:space="preserve">  &lt;tr&gt;&lt;td&gt;60803-0500&lt;/td&gt;&lt;td&gt;Paved waterway, type 5&lt;/td&gt;&lt;td&gt;t&lt;/td&gt;&lt;td&gt;PAVED WATERWAY, TYPE 5&lt;/td&gt;&lt;td&gt;TON&lt;/td&gt;&lt;td&gt;0&lt;/td&gt;&lt;td&gt;3&lt;/td&gt;&lt;td&gt;N&lt;/td&gt;&lt;td&gt; &lt;/td&gt;&lt;td&gt;&lt;/td&gt;&lt;/tr&gt;</v>
      </c>
    </row>
    <row r="2127" spans="1:1" x14ac:dyDescent="0.2">
      <c r="A2127" s="94" t="str">
        <v xml:space="preserve">  &lt;tr&gt;&lt;td&gt;60810-0000&lt;/td&gt;&lt;td&gt;Drainage chute&lt;/td&gt;&lt;td&gt;m&lt;/td&gt;&lt;td&gt;DRAINAGE CHUTES&lt;/td&gt;&lt;td&gt;LNFT&lt;/td&gt;&lt;td&gt;0&lt;/td&gt;&lt;td&gt;3&lt;/td&gt;&lt;td&gt;N&lt;/td&gt;&lt;td&gt; &lt;/td&gt;&lt;td&gt;&lt;/td&gt;&lt;/tr&gt;</v>
      </c>
    </row>
    <row r="2128" spans="1:1" x14ac:dyDescent="0.2">
      <c r="A2128" s="94" t="str">
        <v xml:space="preserve">  &lt;tr&gt;&lt;td&gt;60811-0000&lt;/td&gt;&lt;td&gt;Drainage chute&lt;/td&gt;&lt;td&gt;Each&lt;/td&gt;&lt;td&gt;DRAINAGE CHUTE&lt;/td&gt;&lt;td&gt;EACH&lt;/td&gt;&lt;td&gt;0&lt;/td&gt;&lt;td&gt;3&lt;/td&gt;&lt;td&gt;N&lt;/td&gt;&lt;td&gt; &lt;/td&gt;&lt;td&gt;&lt;/td&gt;&lt;/tr&gt;</v>
      </c>
    </row>
    <row r="2129" spans="1:1" x14ac:dyDescent="0.2">
      <c r="A2129" s="94" t="str">
        <v xml:space="preserve">  &lt;tr&gt;&lt;td&gt;60815-0100&lt;/td&gt;&lt;td&gt;Recondition paved waterway, type 1&lt;/td&gt;&lt;td&gt;m2&lt;/td&gt;&lt;td&gt;RECONDITION PAVED WATERWAY, TYPE 1&lt;/td&gt;&lt;td&gt;SQYD&lt;/td&gt;&lt;td&gt;0&lt;/td&gt;&lt;td&gt;3&lt;/td&gt;&lt;td&gt;N&lt;/td&gt;&lt;td&gt; &lt;/td&gt;&lt;td&gt;&lt;/td&gt;&lt;/tr&gt;</v>
      </c>
    </row>
    <row r="2130" spans="1:1" x14ac:dyDescent="0.2">
      <c r="A2130" s="94" t="str">
        <v xml:space="preserve">  &lt;tr&gt;&lt;td&gt;60815-0200&lt;/td&gt;&lt;td&gt;Recondition paved waterway, type 2&lt;/td&gt;&lt;td&gt;m2&lt;/td&gt;&lt;td&gt;RECONDITION PAVED WATERWAY, TYPE 2&lt;/td&gt;&lt;td&gt;SQYD&lt;/td&gt;&lt;td&gt;0&lt;/td&gt;&lt;td&gt;3&lt;/td&gt;&lt;td&gt;N&lt;/td&gt;&lt;td&gt; &lt;/td&gt;&lt;td&gt;&lt;/td&gt;&lt;/tr&gt;</v>
      </c>
    </row>
    <row r="2131" spans="1:1" x14ac:dyDescent="0.2">
      <c r="A2131" s="94" t="str">
        <v xml:space="preserve">  &lt;tr&gt;&lt;td&gt;60815-0300&lt;/td&gt;&lt;td&gt;Recondition paved waterway, type 3&lt;/td&gt;&lt;td&gt;m2&lt;/td&gt;&lt;td&gt;RECONDITION PAVED WATERWAY, TYPE 3&lt;/td&gt;&lt;td&gt;SQYD&lt;/td&gt;&lt;td&gt;0&lt;/td&gt;&lt;td&gt;3&lt;/td&gt;&lt;td&gt;N&lt;/td&gt;&lt;td&gt; &lt;/td&gt;&lt;td&gt;&lt;/td&gt;&lt;/tr&gt;</v>
      </c>
    </row>
    <row r="2132" spans="1:1" x14ac:dyDescent="0.2">
      <c r="A2132" s="94" t="str">
        <v xml:space="preserve">  &lt;tr&gt;&lt;td&gt;60815-0400&lt;/td&gt;&lt;td&gt;Recondition paved waterway, type 4&lt;/td&gt;&lt;td&gt;m2&lt;/td&gt;&lt;td&gt;RECONDITION PAVED WATERWAY, TYPE 4&lt;/td&gt;&lt;td&gt;SQYD&lt;/td&gt;&lt;td&gt;0&lt;/td&gt;&lt;td&gt;3&lt;/td&gt;&lt;td&gt;N&lt;/td&gt;&lt;td&gt; &lt;/td&gt;&lt;td&gt;&lt;/td&gt;&lt;/tr&gt;</v>
      </c>
    </row>
    <row r="2133" spans="1:1" x14ac:dyDescent="0.2">
      <c r="A2133" s="94" t="str">
        <v xml:space="preserve">  &lt;tr&gt;&lt;td&gt;60815-0500&lt;/td&gt;&lt;td&gt;Recondition paved waterway, type 5&lt;/td&gt;&lt;td&gt;m2&lt;/td&gt;&lt;td&gt;RECONDITION PAVED WATERWAY, TYPE 5&lt;/td&gt;&lt;td&gt;SQYD&lt;/td&gt;&lt;td&gt;0&lt;/td&gt;&lt;td&gt;3&lt;/td&gt;&lt;td&gt;N&lt;/td&gt;&lt;td&gt; &lt;/td&gt;&lt;td&gt;&lt;/td&gt;&lt;/tr&gt;</v>
      </c>
    </row>
    <row r="2134" spans="1:1" x14ac:dyDescent="0.2">
      <c r="A2134" s="94" t="str">
        <v xml:space="preserve">  &lt;tr&gt;&lt;td&gt;60901-0000&lt;/td&gt;&lt;td&gt;Curb, concrete&lt;/td&gt;&lt;td&gt;m&lt;/td&gt;&lt;td&gt;CURB, CONCRETE&lt;/td&gt;&lt;td&gt;LNFT&lt;/td&gt;&lt;td&gt;0&lt;/td&gt;&lt;td&gt;3&lt;/td&gt;&lt;td&gt;N&lt;/td&gt;&lt;td&gt; &lt;/td&gt;&lt;td&gt;&lt;/td&gt;&lt;/tr&gt;</v>
      </c>
    </row>
    <row r="2135" spans="1:1" x14ac:dyDescent="0.2">
      <c r="A2135" s="94" t="str">
        <v xml:space="preserve">  &lt;tr&gt;&lt;td&gt;60901-0100&lt;/td&gt;&lt;td&gt;Curb, concrete, 75mm depth&lt;/td&gt;&lt;td&gt;m&lt;/td&gt;&lt;td&gt;CURB, CONCRETE, 3-INCH DEPTH&lt;/td&gt;&lt;td&gt;LNFT&lt;/td&gt;&lt;td&gt;0&lt;/td&gt;&lt;td&gt;3&lt;/td&gt;&lt;td&gt;N&lt;/td&gt;&lt;td&gt; &lt;/td&gt;&lt;td&gt;&lt;/td&gt;&lt;/tr&gt;</v>
      </c>
    </row>
    <row r="2136" spans="1:1" x14ac:dyDescent="0.2">
      <c r="A2136" s="94" t="str">
        <v xml:space="preserve">  &lt;tr&gt;&lt;td&gt;60901-0200&lt;/td&gt;&lt;td&gt;Curb, concrete, 100mm depth&lt;/td&gt;&lt;td&gt;m&lt;/td&gt;&lt;td&gt;CURB, CONCRETE, 4-INCH DEPTH&lt;/td&gt;&lt;td&gt;LNFT&lt;/td&gt;&lt;td&gt;0&lt;/td&gt;&lt;td&gt;3&lt;/td&gt;&lt;td&gt;N&lt;/td&gt;&lt;td&gt; &lt;/td&gt;&lt;td&gt;&lt;/td&gt;&lt;/tr&gt;</v>
      </c>
    </row>
    <row r="2137" spans="1:1" x14ac:dyDescent="0.2">
      <c r="A2137" s="94" t="str">
        <v xml:space="preserve">  &lt;tr&gt;&lt;td&gt;60901-0300&lt;/td&gt;&lt;td&gt;Curb, concrete, 125mm depth&lt;/td&gt;&lt;td&gt;m&lt;/td&gt;&lt;td&gt;CURB, CONCRETE, 5-INCH DEPTH&lt;/td&gt;&lt;td&gt;LNFT&lt;/td&gt;&lt;td&gt;0&lt;/td&gt;&lt;td&gt;3&lt;/td&gt;&lt;td&gt;N&lt;/td&gt;&lt;td&gt; &lt;/td&gt;&lt;td&gt;&lt;/td&gt;&lt;/tr&gt;</v>
      </c>
    </row>
    <row r="2138" spans="1:1" x14ac:dyDescent="0.2">
      <c r="A2138" s="94" t="str">
        <v xml:space="preserve">  &lt;tr&gt;&lt;td&gt;60901-0400&lt;/td&gt;&lt;td&gt;Curb, concrete, 150mm depth&lt;/td&gt;&lt;td&gt;m&lt;/td&gt;&lt;td&gt;CURB, CONCRETE, 6-INCH DEPTH&lt;/td&gt;&lt;td&gt;LNFT&lt;/td&gt;&lt;td&gt;0&lt;/td&gt;&lt;td&gt;3&lt;/td&gt;&lt;td&gt;N&lt;/td&gt;&lt;td&gt; &lt;/td&gt;&lt;td&gt;&lt;/td&gt;&lt;/tr&gt;</v>
      </c>
    </row>
    <row r="2139" spans="1:1" x14ac:dyDescent="0.2">
      <c r="A2139" s="94" t="str">
        <v xml:space="preserve">  &lt;tr&gt;&lt;td&gt;60901-0500&lt;/td&gt;&lt;td&gt;Curb, concrete, 175mm depth&lt;/td&gt;&lt;td&gt;m&lt;/td&gt;&lt;td&gt;CURB, CONCRETE, 7-INCH DEPTH&lt;/td&gt;&lt;td&gt;LNFT&lt;/td&gt;&lt;td&gt;0&lt;/td&gt;&lt;td&gt;3&lt;/td&gt;&lt;td&gt;N&lt;/td&gt;&lt;td&gt; &lt;/td&gt;&lt;td&gt;&lt;/td&gt;&lt;/tr&gt;</v>
      </c>
    </row>
    <row r="2140" spans="1:1" x14ac:dyDescent="0.2">
      <c r="A2140" s="94" t="str">
        <v xml:space="preserve">  &lt;tr&gt;&lt;td&gt;60901-0600&lt;/td&gt;&lt;td&gt;Curb, concrete, 200mm depth&lt;/td&gt;&lt;td&gt;m&lt;/td&gt;&lt;td&gt;CURB, CONCRETE, 8-INCH DEPTH&lt;/td&gt;&lt;td&gt;LNFT&lt;/td&gt;&lt;td&gt;0&lt;/td&gt;&lt;td&gt;3&lt;/td&gt;&lt;td&gt;N&lt;/td&gt;&lt;td&gt; &lt;/td&gt;&lt;td&gt;&lt;/td&gt;&lt;/tr&gt;</v>
      </c>
    </row>
    <row r="2141" spans="1:1" x14ac:dyDescent="0.2">
      <c r="A2141" s="94" t="str">
        <v xml:space="preserve">  &lt;tr&gt;&lt;td&gt;60901-0700&lt;/td&gt;&lt;td&gt;Curb, concrete, 225mm depth&lt;/td&gt;&lt;td&gt;m&lt;/td&gt;&lt;td&gt;CURB, CONCRETE, 9-INCH DEPTH&lt;/td&gt;&lt;td&gt;LNFT&lt;/td&gt;&lt;td&gt;0&lt;/td&gt;&lt;td&gt;3&lt;/td&gt;&lt;td&gt;N&lt;/td&gt;&lt;td&gt; &lt;/td&gt;&lt;td&gt;&lt;/td&gt;&lt;/tr&gt;</v>
      </c>
    </row>
    <row r="2142" spans="1:1" x14ac:dyDescent="0.2">
      <c r="A2142" s="94" t="str">
        <v xml:space="preserve">  &lt;tr&gt;&lt;td&gt;60901-0800&lt;/td&gt;&lt;td&gt;Curb, concrete, 250mm depth&lt;/td&gt;&lt;td&gt;m&lt;/td&gt;&lt;td&gt;CURB, CONCRETE, 10-INCH DEPTH&lt;/td&gt;&lt;td&gt;LNFT&lt;/td&gt;&lt;td&gt;0&lt;/td&gt;&lt;td&gt;3&lt;/td&gt;&lt;td&gt;N&lt;/td&gt;&lt;td&gt; &lt;/td&gt;&lt;td&gt;&lt;/td&gt;&lt;/tr&gt;</v>
      </c>
    </row>
    <row r="2143" spans="1:1" x14ac:dyDescent="0.2">
      <c r="A2143" s="94" t="str">
        <v xml:space="preserve">  &lt;tr&gt;&lt;td&gt;60901-0900&lt;/td&gt;&lt;td&gt;Curb, concrete, 275mm depth&lt;/td&gt;&lt;td&gt;m&lt;/td&gt;&lt;td&gt;CURB, CONCRETE, 11-INCH DEPTH&lt;/td&gt;&lt;td&gt;LNFT&lt;/td&gt;&lt;td&gt;0&lt;/td&gt;&lt;td&gt;3&lt;/td&gt;&lt;td&gt;N&lt;/td&gt;&lt;td&gt; &lt;/td&gt;&lt;td&gt;&lt;/td&gt;&lt;/tr&gt;</v>
      </c>
    </row>
    <row r="2144" spans="1:1" x14ac:dyDescent="0.2">
      <c r="A2144" s="94" t="str">
        <v xml:space="preserve">  &lt;tr&gt;&lt;td&gt;60901-1000&lt;/td&gt;&lt;td&gt;Curb, concrete, 300mm depth&lt;/td&gt;&lt;td&gt;m&lt;/td&gt;&lt;td&gt;CURB, CONCRETE, 12-INCH DEPTH&lt;/td&gt;&lt;td&gt;LNFT&lt;/td&gt;&lt;td&gt;0&lt;/td&gt;&lt;td&gt;3&lt;/td&gt;&lt;td&gt;N&lt;/td&gt;&lt;td&gt; &lt;/td&gt;&lt;td&gt;&lt;/td&gt;&lt;/tr&gt;</v>
      </c>
    </row>
    <row r="2145" spans="1:1" x14ac:dyDescent="0.2">
      <c r="A2145" s="94" t="str">
        <v xml:space="preserve">  &lt;tr&gt;&lt;td&gt;60901-1100&lt;/td&gt;&lt;td&gt;Curb, concrete, 325mm depth&lt;/td&gt;&lt;td&gt;m&lt;/td&gt;&lt;td&gt;CURB, CONCRETE, 13-INCH DEPTH&lt;/td&gt;&lt;td&gt;LNFT&lt;/td&gt;&lt;td&gt;0&lt;/td&gt;&lt;td&gt;3&lt;/td&gt;&lt;td&gt;N&lt;/td&gt;&lt;td&gt; &lt;/td&gt;&lt;td&gt;&lt;/td&gt;&lt;/tr&gt;</v>
      </c>
    </row>
    <row r="2146" spans="1:1" x14ac:dyDescent="0.2">
      <c r="A2146" s="94" t="str">
        <v xml:space="preserve">  &lt;tr&gt;&lt;td&gt;60901-1200&lt;/td&gt;&lt;td&gt;Curb, concrete, 350mm depth&lt;/td&gt;&lt;td&gt;m&lt;/td&gt;&lt;td&gt;CURB, CONCRETE, 14-INCH DEPTH&lt;/td&gt;&lt;td&gt;LNFT&lt;/td&gt;&lt;td&gt;0&lt;/td&gt;&lt;td&gt;3&lt;/td&gt;&lt;td&gt;N&lt;/td&gt;&lt;td&gt; &lt;/td&gt;&lt;td&gt;&lt;/td&gt;&lt;/tr&gt;</v>
      </c>
    </row>
    <row r="2147" spans="1:1" x14ac:dyDescent="0.2">
      <c r="A2147" s="94" t="str">
        <v xml:space="preserve">  &lt;tr&gt;&lt;td&gt;60901-1300&lt;/td&gt;&lt;td&gt;Curb, concrete, 375mm depth&lt;/td&gt;&lt;td&gt;m&lt;/td&gt;&lt;td&gt;CURB, CONCRETE, 15-INCH DEPTH&lt;/td&gt;&lt;td&gt;LNFT&lt;/td&gt;&lt;td&gt;0&lt;/td&gt;&lt;td&gt;3&lt;/td&gt;&lt;td&gt;N&lt;/td&gt;&lt;td&gt; &lt;/td&gt;&lt;td&gt;&lt;/td&gt;&lt;/tr&gt;</v>
      </c>
    </row>
    <row r="2148" spans="1:1" x14ac:dyDescent="0.2">
      <c r="A2148" s="94" t="str">
        <v xml:space="preserve">  &lt;tr&gt;&lt;td&gt;60901-1500&lt;/td&gt;&lt;td&gt;Curb, concrete, 400mm depth&lt;/td&gt;&lt;td&gt;m&lt;/td&gt;&lt;td&gt;CURB, CONCRETE, 16-INCH DEPTH&lt;/td&gt;&lt;td&gt;LNFT&lt;/td&gt;&lt;td&gt;0&lt;/td&gt;&lt;td&gt;3&lt;/td&gt;&lt;td&gt;N&lt;/td&gt;&lt;td&gt; &lt;/td&gt;&lt;td&gt;&lt;/td&gt;&lt;/tr&gt;</v>
      </c>
    </row>
    <row r="2149" spans="1:1" x14ac:dyDescent="0.2">
      <c r="A2149" s="94" t="str">
        <v xml:space="preserve">  &lt;tr&gt;&lt;td&gt;60901-1600&lt;/td&gt;&lt;td&gt;Curb, concrete, 425mm depth&lt;/td&gt;&lt;td&gt;m&lt;/td&gt;&lt;td&gt;CURB, CONCRETE, 17-INCH DEPTH&lt;/td&gt;&lt;td&gt;LNFT&lt;/td&gt;&lt;td&gt;0&lt;/td&gt;&lt;td&gt;3&lt;/td&gt;&lt;td&gt;N&lt;/td&gt;&lt;td&gt; &lt;/td&gt;&lt;td&gt;&lt;/td&gt;&lt;/tr&gt;</v>
      </c>
    </row>
    <row r="2150" spans="1:1" x14ac:dyDescent="0.2">
      <c r="A2150" s="94" t="str">
        <v xml:space="preserve">  &lt;tr&gt;&lt;td&gt;60901-1700&lt;/td&gt;&lt;td&gt;Curb, concrete, 450mm depth&lt;/td&gt;&lt;td&gt;m&lt;/td&gt;&lt;td&gt;CURB, CONCRETE, 18-INCH DEPTH&lt;/td&gt;&lt;td&gt;LNFT&lt;/td&gt;&lt;td&gt;0&lt;/td&gt;&lt;td&gt;3&lt;/td&gt;&lt;td&gt;N&lt;/td&gt;&lt;td&gt; &lt;/td&gt;&lt;td&gt;&lt;/td&gt;&lt;/tr&gt;</v>
      </c>
    </row>
    <row r="2151" spans="1:1" x14ac:dyDescent="0.2">
      <c r="A2151" s="94" t="str">
        <v xml:space="preserve">  &lt;tr&gt;&lt;td&gt;60901-1800&lt;/td&gt;&lt;td&gt;Curb, concrete, 475mm depth&lt;/td&gt;&lt;td&gt;m&lt;/td&gt;&lt;td&gt;CURB, CONCRETE, 19-INCH DEPTH&lt;/td&gt;&lt;td&gt;LNFT&lt;/td&gt;&lt;td&gt;0&lt;/td&gt;&lt;td&gt;3&lt;/td&gt;&lt;td&gt;N&lt;/td&gt;&lt;td&gt; &lt;/td&gt;&lt;td&gt;&lt;/td&gt;&lt;/tr&gt;</v>
      </c>
    </row>
    <row r="2152" spans="1:1" x14ac:dyDescent="0.2">
      <c r="A2152" s="94" t="str">
        <v xml:space="preserve">  &lt;tr&gt;&lt;td&gt;60901-1900&lt;/td&gt;&lt;td&gt;Curb, concrete, 500mm depth&lt;/td&gt;&lt;td&gt;m&lt;/td&gt;&lt;td&gt;CURB, CONCRETE, 20-INCH DEPTH&lt;/td&gt;&lt;td&gt;LNFT&lt;/td&gt;&lt;td&gt;0&lt;/td&gt;&lt;td&gt;3&lt;/td&gt;&lt;td&gt;N&lt;/td&gt;&lt;td&gt; &lt;/td&gt;&lt;td&gt;&lt;/td&gt;&lt;/tr&gt;</v>
      </c>
    </row>
    <row r="2153" spans="1:1" x14ac:dyDescent="0.2">
      <c r="A2153" s="94" t="str">
        <v xml:space="preserve">  &lt;tr&gt;&lt;td&gt;60901-2000&lt;/td&gt;&lt;td&gt;Curb, asphalt, 75mm depth&lt;/td&gt;&lt;td&gt;m&lt;/td&gt;&lt;td&gt;CURB, ASPHALT, 3-INCH DEPTH&lt;/td&gt;&lt;td&gt;LNFT&lt;/td&gt;&lt;td&gt;0&lt;/td&gt;&lt;td&gt;3&lt;/td&gt;&lt;td&gt;N&lt;/td&gt;&lt;td&gt; &lt;/td&gt;&lt;td&gt;&lt;/td&gt;&lt;/tr&gt;</v>
      </c>
    </row>
    <row r="2154" spans="1:1" x14ac:dyDescent="0.2">
      <c r="A2154" s="94" t="str">
        <v xml:space="preserve">  &lt;tr&gt;&lt;td&gt;60901-2100&lt;/td&gt;&lt;td&gt;Curb, asphalt, 100mm depth&lt;/td&gt;&lt;td&gt;m&lt;/td&gt;&lt;td&gt;CURB, ASPHALT, 4-INCH DEPTH&lt;/td&gt;&lt;td&gt;LNFT&lt;/td&gt;&lt;td&gt;0&lt;/td&gt;&lt;td&gt;3&lt;/td&gt;&lt;td&gt;N&lt;/td&gt;&lt;td&gt; &lt;/td&gt;&lt;td&gt;&lt;/td&gt;&lt;/tr&gt;</v>
      </c>
    </row>
    <row r="2155" spans="1:1" x14ac:dyDescent="0.2">
      <c r="A2155" s="94" t="str">
        <v xml:space="preserve">  &lt;tr&gt;&lt;td&gt;60901-2200&lt;/td&gt;&lt;td&gt;Curb, asphalt, 125mm depth&lt;/td&gt;&lt;td&gt;m&lt;/td&gt;&lt;td&gt;CURB, ASPHALT, 5-INCH DEPTH&lt;/td&gt;&lt;td&gt;LNFT&lt;/td&gt;&lt;td&gt;0&lt;/td&gt;&lt;td&gt;3&lt;/td&gt;&lt;td&gt;N&lt;/td&gt;&lt;td&gt; &lt;/td&gt;&lt;td&gt;&lt;/td&gt;&lt;/tr&gt;</v>
      </c>
    </row>
    <row r="2156" spans="1:1" x14ac:dyDescent="0.2">
      <c r="A2156" s="94" t="str">
        <v xml:space="preserve">  &lt;tr&gt;&lt;td&gt;60901-2300&lt;/td&gt;&lt;td&gt;Curb, asphalt, 150mm depth&lt;/td&gt;&lt;td&gt;m&lt;/td&gt;&lt;td&gt;CURB, ASPHALT, 6-INCH DEPTH&lt;/td&gt;&lt;td&gt;LNFT&lt;/td&gt;&lt;td&gt;0&lt;/td&gt;&lt;td&gt;3&lt;/td&gt;&lt;td&gt;N&lt;/td&gt;&lt;td&gt; &lt;/td&gt;&lt;td&gt;&lt;/td&gt;&lt;/tr&gt;</v>
      </c>
    </row>
    <row r="2157" spans="1:1" x14ac:dyDescent="0.2">
      <c r="A2157" s="94" t="str">
        <v xml:space="preserve">  &lt;tr&gt;&lt;td&gt;60901-2400&lt;/td&gt;&lt;td&gt;Curb, asphalt, 175mm depth&lt;/td&gt;&lt;td&gt;m&lt;/td&gt;&lt;td&gt;CURB, ASPHALT, 7-INCH DEPTH&lt;/td&gt;&lt;td&gt;LNFT&lt;/td&gt;&lt;td&gt;0&lt;/td&gt;&lt;td&gt;3&lt;/td&gt;&lt;td&gt;N&lt;/td&gt;&lt;td&gt; &lt;/td&gt;&lt;td&gt;&lt;/td&gt;&lt;/tr&gt;</v>
      </c>
    </row>
    <row r="2158" spans="1:1" x14ac:dyDescent="0.2">
      <c r="A2158" s="94" t="str">
        <v xml:space="preserve">  &lt;tr&gt;&lt;td&gt;60901-2500&lt;/td&gt;&lt;td&gt;Curb, asphalt, 200mm depth&lt;/td&gt;&lt;td&gt;m&lt;/td&gt;&lt;td&gt;CURB, ASPHALT, 8-INCH DEPTH&lt;/td&gt;&lt;td&gt;LNFT&lt;/td&gt;&lt;td&gt;0&lt;/td&gt;&lt;td&gt;3&lt;/td&gt;&lt;td&gt;N&lt;/td&gt;&lt;td&gt; &lt;/td&gt;&lt;td&gt;&lt;/td&gt;&lt;/tr&gt;</v>
      </c>
    </row>
    <row r="2159" spans="1:1" x14ac:dyDescent="0.2">
      <c r="A2159" s="94" t="str">
        <v xml:space="preserve">  &lt;tr&gt;&lt;td&gt;60901-2550&lt;/td&gt;&lt;td&gt;Curb, asphalt, 250mm depth&lt;/td&gt;&lt;td&gt;m&lt;/td&gt;&lt;td&gt;CURB, ASPHALT, 10-INCH DEPTH&lt;/td&gt;&lt;td&gt;LNFT&lt;/td&gt;&lt;td&gt;0&lt;/td&gt;&lt;td&gt;3&lt;/td&gt;&lt;td&gt;N&lt;/td&gt;&lt;td&gt; &lt;/td&gt;&lt;td&gt;&lt;/td&gt;&lt;/tr&gt;</v>
      </c>
    </row>
    <row r="2160" spans="1:1" x14ac:dyDescent="0.2">
      <c r="A2160" s="94" t="str">
        <v xml:space="preserve">  &lt;tr&gt;&lt;td&gt;60901-2600&lt;/td&gt;&lt;td&gt;Curb, stone, type 1, 75mm depth&lt;/td&gt;&lt;td&gt;m&lt;/td&gt;&lt;td&gt;CURB, STONE, TYPE 1, 3-INCH DEPTH&lt;/td&gt;&lt;td&gt;LNFT&lt;/td&gt;&lt;td&gt;0&lt;/td&gt;&lt;td&gt;3&lt;/td&gt;&lt;td&gt;N&lt;/td&gt;&lt;td&gt; &lt;/td&gt;&lt;td&gt;&lt;/td&gt;&lt;/tr&gt;</v>
      </c>
    </row>
    <row r="2161" spans="1:1" x14ac:dyDescent="0.2">
      <c r="A2161" s="94" t="str">
        <v xml:space="preserve">  &lt;tr&gt;&lt;td&gt;60901-2700&lt;/td&gt;&lt;td&gt;Curb, stone, type 1, 100mm depth&lt;/td&gt;&lt;td&gt;m&lt;/td&gt;&lt;td&gt;CURB, STONE, TYPE 1, 4-INCH DEPTH&lt;/td&gt;&lt;td&gt;LNFT&lt;/td&gt;&lt;td&gt;0&lt;/td&gt;&lt;td&gt;3&lt;/td&gt;&lt;td&gt;N&lt;/td&gt;&lt;td&gt; &lt;/td&gt;&lt;td&gt;&lt;/td&gt;&lt;/tr&gt;</v>
      </c>
    </row>
    <row r="2162" spans="1:1" x14ac:dyDescent="0.2">
      <c r="A2162" s="94" t="str">
        <v xml:space="preserve">  &lt;tr&gt;&lt;td&gt;60901-2800&lt;/td&gt;&lt;td&gt;Curb, stone, type 1, 125mm depth&lt;/td&gt;&lt;td&gt;m&lt;/td&gt;&lt;td&gt;CURB, STONE, TYPE 1, 5-INCH DEPTH&lt;/td&gt;&lt;td&gt;LNFT&lt;/td&gt;&lt;td&gt;0&lt;/td&gt;&lt;td&gt;3&lt;/td&gt;&lt;td&gt;N&lt;/td&gt;&lt;td&gt; &lt;/td&gt;&lt;td&gt;&lt;/td&gt;&lt;/tr&gt;</v>
      </c>
    </row>
    <row r="2163" spans="1:1" x14ac:dyDescent="0.2">
      <c r="A2163" s="94" t="str">
        <v xml:space="preserve">  &lt;tr&gt;&lt;td&gt;60901-2900&lt;/td&gt;&lt;td&gt;Curb, stone, type 1, 150mm depth&lt;/td&gt;&lt;td&gt;m&lt;/td&gt;&lt;td&gt;CURB, STONE, TYPE 1, 6-INCH DEPTH&lt;/td&gt;&lt;td&gt;LNFT&lt;/td&gt;&lt;td&gt;0&lt;/td&gt;&lt;td&gt;3&lt;/td&gt;&lt;td&gt;N&lt;/td&gt;&lt;td&gt; &lt;/td&gt;&lt;td&gt;&lt;/td&gt;&lt;/tr&gt;</v>
      </c>
    </row>
    <row r="2164" spans="1:1" x14ac:dyDescent="0.2">
      <c r="A2164" s="94" t="str">
        <v xml:space="preserve">  &lt;tr&gt;&lt;td&gt;60901-3000&lt;/td&gt;&lt;td&gt;Curb, stone, type 1, 175mm depth&lt;/td&gt;&lt;td&gt;m&lt;/td&gt;&lt;td&gt;CURB, STONE, TYPE 1, 7-INCH DEPTH&lt;/td&gt;&lt;td&gt;LNFT&lt;/td&gt;&lt;td&gt;0&lt;/td&gt;&lt;td&gt;3&lt;/td&gt;&lt;td&gt;N&lt;/td&gt;&lt;td&gt; &lt;/td&gt;&lt;td&gt;&lt;/td&gt;&lt;/tr&gt;</v>
      </c>
    </row>
    <row r="2165" spans="1:1" x14ac:dyDescent="0.2">
      <c r="A2165" s="94" t="str">
        <v xml:space="preserve">  &lt;tr&gt;&lt;td&gt;60901-3100&lt;/td&gt;&lt;td&gt;Curb, stone, type 1, 200mm depth&lt;/td&gt;&lt;td&gt;m&lt;/td&gt;&lt;td&gt;CURB, STONE, TYPE 1, 8-INCH DEPTH&lt;/td&gt;&lt;td&gt;LNFT&lt;/td&gt;&lt;td&gt;0&lt;/td&gt;&lt;td&gt;3&lt;/td&gt;&lt;td&gt;N&lt;/td&gt;&lt;td&gt; &lt;/td&gt;&lt;td&gt;&lt;/td&gt;&lt;/tr&gt;</v>
      </c>
    </row>
    <row r="2166" spans="1:1" x14ac:dyDescent="0.2">
      <c r="A2166" s="94" t="str">
        <v xml:space="preserve">  &lt;tr&gt;&lt;td&gt;60901-3200&lt;/td&gt;&lt;td&gt;Curb, stone, type 1, 225mm depth&lt;/td&gt;&lt;td&gt;m&lt;/td&gt;&lt;td&gt;CURB, STONE, TYPE 1, 9-INCH DEPTH&lt;/td&gt;&lt;td&gt;LNFT&lt;/td&gt;&lt;td&gt;0&lt;/td&gt;&lt;td&gt;3&lt;/td&gt;&lt;td&gt;N&lt;/td&gt;&lt;td&gt; &lt;/td&gt;&lt;td&gt;&lt;/td&gt;&lt;/tr&gt;</v>
      </c>
    </row>
    <row r="2167" spans="1:1" x14ac:dyDescent="0.2">
      <c r="A2167" s="94" t="str">
        <v xml:space="preserve">  &lt;tr&gt;&lt;td&gt;60901-3300&lt;/td&gt;&lt;td&gt;Curb, stone, type 1, 250mm depth&lt;/td&gt;&lt;td&gt;m&lt;/td&gt;&lt;td&gt;CURB, STONE, TYPE 1, 10-INCH DEPTH&lt;/td&gt;&lt;td&gt;LNFT&lt;/td&gt;&lt;td&gt;0&lt;/td&gt;&lt;td&gt;3&lt;/td&gt;&lt;td&gt;N&lt;/td&gt;&lt;td&gt; &lt;/td&gt;&lt;td&gt;&lt;/td&gt;&lt;/tr&gt;</v>
      </c>
    </row>
    <row r="2168" spans="1:1" x14ac:dyDescent="0.2">
      <c r="A2168" s="94" t="str">
        <v xml:space="preserve">  &lt;tr&gt;&lt;td&gt;60901-3400&lt;/td&gt;&lt;td&gt;Curb, stone, type 1, 275mm depth&lt;/td&gt;&lt;td&gt;m&lt;/td&gt;&lt;td&gt;CURB, STONE, TYPE 1, 11-INCH DEPTH&lt;/td&gt;&lt;td&gt;LNFT&lt;/td&gt;&lt;td&gt;0&lt;/td&gt;&lt;td&gt;3&lt;/td&gt;&lt;td&gt;N&lt;/td&gt;&lt;td&gt; &lt;/td&gt;&lt;td&gt;&lt;/td&gt;&lt;/tr&gt;</v>
      </c>
    </row>
    <row r="2169" spans="1:1" x14ac:dyDescent="0.2">
      <c r="A2169" s="94" t="str">
        <v xml:space="preserve">  &lt;tr&gt;&lt;td&gt;60901-3500&lt;/td&gt;&lt;td&gt;Curb, stone, type 1, 300mm depth&lt;/td&gt;&lt;td&gt;m&lt;/td&gt;&lt;td&gt;CURB, STONE, TYPE 1, 12-INCH DEPTH&lt;/td&gt;&lt;td&gt;LNFT&lt;/td&gt;&lt;td&gt;0&lt;/td&gt;&lt;td&gt;3&lt;/td&gt;&lt;td&gt;N&lt;/td&gt;&lt;td&gt; &lt;/td&gt;&lt;td&gt;&lt;/td&gt;&lt;/tr&gt;</v>
      </c>
    </row>
    <row r="2170" spans="1:1" x14ac:dyDescent="0.2">
      <c r="A2170" s="94" t="str">
        <v xml:space="preserve">  &lt;tr&gt;&lt;td&gt;60901-3600&lt;/td&gt;&lt;td&gt;Curb, stone, type 1, 325mm depth&lt;/td&gt;&lt;td&gt;m&lt;/td&gt;&lt;td&gt;CURB, STONE, TYPE 1, 13-INCH DEPTH&lt;/td&gt;&lt;td&gt;LNFT&lt;/td&gt;&lt;td&gt;0&lt;/td&gt;&lt;td&gt;3&lt;/td&gt;&lt;td&gt;N&lt;/td&gt;&lt;td&gt; &lt;/td&gt;&lt;td&gt;&lt;/td&gt;&lt;/tr&gt;</v>
      </c>
    </row>
    <row r="2171" spans="1:1" x14ac:dyDescent="0.2">
      <c r="A2171" s="94" t="str">
        <v xml:space="preserve">  &lt;tr&gt;&lt;td&gt;60901-3700&lt;/td&gt;&lt;td&gt;Curb, stone, type 1, 350mm depth&lt;/td&gt;&lt;td&gt;m&lt;/td&gt;&lt;td&gt;CURB, STONE, TYPE 1, 14-INCH DEPTH&lt;/td&gt;&lt;td&gt;LNFT&lt;/td&gt;&lt;td&gt;0&lt;/td&gt;&lt;td&gt;3&lt;/td&gt;&lt;td&gt;N&lt;/td&gt;&lt;td&gt; &lt;/td&gt;&lt;td&gt;&lt;/td&gt;&lt;/tr&gt;</v>
      </c>
    </row>
    <row r="2172" spans="1:1" x14ac:dyDescent="0.2">
      <c r="A2172" s="94" t="str">
        <v xml:space="preserve">  &lt;tr&gt;&lt;td&gt;60901-3800&lt;/td&gt;&lt;td&gt;Curb, stone, type 1, 375mm depth&lt;/td&gt;&lt;td&gt;m&lt;/td&gt;&lt;td&gt;CURB, STONE, TYPE 1, 15-INCH DEPTH&lt;/td&gt;&lt;td&gt;LNFT&lt;/td&gt;&lt;td&gt;0&lt;/td&gt;&lt;td&gt;3&lt;/td&gt;&lt;td&gt;N&lt;/td&gt;&lt;td&gt; &lt;/td&gt;&lt;td&gt;&lt;/td&gt;&lt;/tr&gt;</v>
      </c>
    </row>
    <row r="2173" spans="1:1" x14ac:dyDescent="0.2">
      <c r="A2173" s="94" t="str">
        <v xml:space="preserve">  &lt;tr&gt;&lt;td&gt;60901-4000&lt;/td&gt;&lt;td&gt;Curb, stone, type 1, 400mm depth&lt;/td&gt;&lt;td&gt;m&lt;/td&gt;&lt;td&gt;CURB, STONE, TYPE 1, 16-INCH DEPTH&lt;/td&gt;&lt;td&gt;LNFT&lt;/td&gt;&lt;td&gt;0&lt;/td&gt;&lt;td&gt;3&lt;/td&gt;&lt;td&gt;N&lt;/td&gt;&lt;td&gt; &lt;/td&gt;&lt;td&gt;&lt;/td&gt;&lt;/tr&gt;</v>
      </c>
    </row>
    <row r="2174" spans="1:1" x14ac:dyDescent="0.2">
      <c r="A2174" s="94" t="str">
        <v xml:space="preserve">  &lt;tr&gt;&lt;td&gt;60901-4100&lt;/td&gt;&lt;td&gt;Curb, stone, type 1, 425mm depth&lt;/td&gt;&lt;td&gt;m&lt;/td&gt;&lt;td&gt;CURB, STONE, TYPE 1, 17-INCH DEPTH&lt;/td&gt;&lt;td&gt;LNFT&lt;/td&gt;&lt;td&gt;0&lt;/td&gt;&lt;td&gt;3&lt;/td&gt;&lt;td&gt;N&lt;/td&gt;&lt;td&gt; &lt;/td&gt;&lt;td&gt;&lt;/td&gt;&lt;/tr&gt;</v>
      </c>
    </row>
    <row r="2175" spans="1:1" x14ac:dyDescent="0.2">
      <c r="A2175" s="94" t="str">
        <v xml:space="preserve">  &lt;tr&gt;&lt;td&gt;60901-4200&lt;/td&gt;&lt;td&gt;Curb, stone, type 1, 450mm depth&lt;/td&gt;&lt;td&gt;m&lt;/td&gt;&lt;td&gt;CURB, STONE, TYPE 1, 18-INCH DEPTH&lt;/td&gt;&lt;td&gt;LNFT&lt;/td&gt;&lt;td&gt;0&lt;/td&gt;&lt;td&gt;3&lt;/td&gt;&lt;td&gt;N&lt;/td&gt;&lt;td&gt; &lt;/td&gt;&lt;td&gt;&lt;/td&gt;&lt;/tr&gt;</v>
      </c>
    </row>
    <row r="2176" spans="1:1" x14ac:dyDescent="0.2">
      <c r="A2176" s="94" t="str">
        <v xml:space="preserve">  &lt;tr&gt;&lt;td&gt;60901-4300&lt;/td&gt;&lt;td&gt;Curb, stone, type 1, 475mm depth&lt;/td&gt;&lt;td&gt;m&lt;/td&gt;&lt;td&gt;CURB, STONE, TYPE 1, 19-INCH DEPTH&lt;/td&gt;&lt;td&gt;LNFT&lt;/td&gt;&lt;td&gt;0&lt;/td&gt;&lt;td&gt;3&lt;/td&gt;&lt;td&gt;N&lt;/td&gt;&lt;td&gt; &lt;/td&gt;&lt;td&gt;&lt;/td&gt;&lt;/tr&gt;</v>
      </c>
    </row>
    <row r="2177" spans="1:1" x14ac:dyDescent="0.2">
      <c r="A2177" s="94" t="str">
        <v xml:space="preserve">  &lt;tr&gt;&lt;td&gt;60901-4400&lt;/td&gt;&lt;td&gt;Curb, stone, type 1, 500mm depth&lt;/td&gt;&lt;td&gt;m&lt;/td&gt;&lt;td&gt;CURB, STONE, TYPE 1, 20-INCH DEPTH&lt;/td&gt;&lt;td&gt;LNFT&lt;/td&gt;&lt;td&gt;0&lt;/td&gt;&lt;td&gt;3&lt;/td&gt;&lt;td&gt;N&lt;/td&gt;&lt;td&gt; &lt;/td&gt;&lt;td&gt;&lt;/td&gt;&lt;/tr&gt;</v>
      </c>
    </row>
    <row r="2178" spans="1:1" x14ac:dyDescent="0.2">
      <c r="A2178" s="94" t="str">
        <v xml:space="preserve">  &lt;tr&gt;&lt;td&gt;60901-4450&lt;/td&gt;&lt;td&gt;Curb, stone, type 1, 600mm depth&lt;/td&gt;&lt;td&gt;m&lt;/td&gt;&lt;td&gt;CURB, STONE, TYPE 1, 24-INCH DEPTH&lt;/td&gt;&lt;td&gt;LNFT&lt;/td&gt;&lt;td&gt;0&lt;/td&gt;&lt;td&gt;3&lt;/td&gt;&lt;td&gt;N&lt;/td&gt;&lt;td&gt; &lt;/td&gt;&lt;td&gt;&lt;/td&gt;&lt;/tr&gt;</v>
      </c>
    </row>
    <row r="2179" spans="1:1" x14ac:dyDescent="0.2">
      <c r="A2179" s="94" t="str">
        <v xml:space="preserve">  &lt;tr&gt;&lt;td&gt;60901-4500&lt;/td&gt;&lt;td&gt;Curb, stone, type 2, 75mm depth&lt;/td&gt;&lt;td&gt;m&lt;/td&gt;&lt;td&gt;CURB, STONE, TYPE 2, 3-INCH DEPTH&lt;/td&gt;&lt;td&gt;LNFT&lt;/td&gt;&lt;td&gt;0&lt;/td&gt;&lt;td&gt;3&lt;/td&gt;&lt;td&gt;N&lt;/td&gt;&lt;td&gt; &lt;/td&gt;&lt;td&gt;&lt;/td&gt;&lt;/tr&gt;</v>
      </c>
    </row>
    <row r="2180" spans="1:1" x14ac:dyDescent="0.2">
      <c r="A2180" s="94" t="str">
        <v xml:space="preserve">  &lt;tr&gt;&lt;td&gt;60901-4600&lt;/td&gt;&lt;td&gt;Curb, stone, type 2, 100mm depth&lt;/td&gt;&lt;td&gt;m&lt;/td&gt;&lt;td&gt;CURB, STONE, TYPE 2, 4-INCH DEPTH&lt;/td&gt;&lt;td&gt;LNFT&lt;/td&gt;&lt;td&gt;0&lt;/td&gt;&lt;td&gt;3&lt;/td&gt;&lt;td&gt;N&lt;/td&gt;&lt;td&gt; &lt;/td&gt;&lt;td&gt;&lt;/td&gt;&lt;/tr&gt;</v>
      </c>
    </row>
    <row r="2181" spans="1:1" x14ac:dyDescent="0.2">
      <c r="A2181" s="94" t="str">
        <v xml:space="preserve">  &lt;tr&gt;&lt;td&gt;60901-4700&lt;/td&gt;&lt;td&gt;Curb, stone, type 2, 125mm depth&lt;/td&gt;&lt;td&gt;m&lt;/td&gt;&lt;td&gt;CURB, STONE, TYPE 2, 5-INCH DEPTH&lt;/td&gt;&lt;td&gt;LNFT&lt;/td&gt;&lt;td&gt;0&lt;/td&gt;&lt;td&gt;3&lt;/td&gt;&lt;td&gt;N&lt;/td&gt;&lt;td&gt; &lt;/td&gt;&lt;td&gt;&lt;/td&gt;&lt;/tr&gt;</v>
      </c>
    </row>
    <row r="2182" spans="1:1" x14ac:dyDescent="0.2">
      <c r="A2182" s="94" t="str">
        <v xml:space="preserve">  &lt;tr&gt;&lt;td&gt;60901-4800&lt;/td&gt;&lt;td&gt;Curb, stone, type 2, 150mm depth&lt;/td&gt;&lt;td&gt;m&lt;/td&gt;&lt;td&gt;CURB, STONE, TYPE 2, 6-INCH DEPTH&lt;/td&gt;&lt;td&gt;LNFT&lt;/td&gt;&lt;td&gt;0&lt;/td&gt;&lt;td&gt;3&lt;/td&gt;&lt;td&gt;N&lt;/td&gt;&lt;td&gt; &lt;/td&gt;&lt;td&gt;&lt;/td&gt;&lt;/tr&gt;</v>
      </c>
    </row>
    <row r="2183" spans="1:1" x14ac:dyDescent="0.2">
      <c r="A2183" s="94" t="str">
        <v xml:space="preserve">  &lt;tr&gt;&lt;td&gt;60901-4900&lt;/td&gt;&lt;td&gt;Curb, stone, type 2, 175mm depth&lt;/td&gt;&lt;td&gt;m&lt;/td&gt;&lt;td&gt;CURB, STONE, TYPE 2, 7-INCH DEPTH&lt;/td&gt;&lt;td&gt;LNFT&lt;/td&gt;&lt;td&gt;0&lt;/td&gt;&lt;td&gt;3&lt;/td&gt;&lt;td&gt;N&lt;/td&gt;&lt;td&gt; &lt;/td&gt;&lt;td&gt;&lt;/td&gt;&lt;/tr&gt;</v>
      </c>
    </row>
    <row r="2184" spans="1:1" x14ac:dyDescent="0.2">
      <c r="A2184" s="94" t="str">
        <v xml:space="preserve">  &lt;tr&gt;&lt;td&gt;60901-5000&lt;/td&gt;&lt;td&gt;Curb, stone, type 2, 200mm depth&lt;/td&gt;&lt;td&gt;m&lt;/td&gt;&lt;td&gt;CURB, STONE, TYPE 2, 8-INCH DEPTH&lt;/td&gt;&lt;td&gt;LNFT&lt;/td&gt;&lt;td&gt;0&lt;/td&gt;&lt;td&gt;3&lt;/td&gt;&lt;td&gt;N&lt;/td&gt;&lt;td&gt; &lt;/td&gt;&lt;td&gt;&lt;/td&gt;&lt;/tr&gt;</v>
      </c>
    </row>
    <row r="2185" spans="1:1" x14ac:dyDescent="0.2">
      <c r="A2185" s="94" t="str">
        <v xml:space="preserve">  &lt;tr&gt;&lt;td&gt;60901-5100&lt;/td&gt;&lt;td&gt;Curb, stone, type 2, 225mm depth&lt;/td&gt;&lt;td&gt;m&lt;/td&gt;&lt;td&gt;CURB, STONE, TYPE 2, 9-INCH DEPTH&lt;/td&gt;&lt;td&gt;LNFT&lt;/td&gt;&lt;td&gt;0&lt;/td&gt;&lt;td&gt;3&lt;/td&gt;&lt;td&gt;N&lt;/td&gt;&lt;td&gt; &lt;/td&gt;&lt;td&gt;&lt;/td&gt;&lt;/tr&gt;</v>
      </c>
    </row>
    <row r="2186" spans="1:1" x14ac:dyDescent="0.2">
      <c r="A2186" s="94" t="str">
        <v xml:space="preserve">  &lt;tr&gt;&lt;td&gt;60901-5200&lt;/td&gt;&lt;td&gt;Curb, stone, type 2, 250mm depth&lt;/td&gt;&lt;td&gt;m&lt;/td&gt;&lt;td&gt;CURB, STONE, TYPE 2, 10-INCH DEPTH&lt;/td&gt;&lt;td&gt;LNFT&lt;/td&gt;&lt;td&gt;0&lt;/td&gt;&lt;td&gt;3&lt;/td&gt;&lt;td&gt;N&lt;/td&gt;&lt;td&gt; &lt;/td&gt;&lt;td&gt;&lt;/td&gt;&lt;/tr&gt;</v>
      </c>
    </row>
    <row r="2187" spans="1:1" x14ac:dyDescent="0.2">
      <c r="A2187" s="94" t="str">
        <v xml:space="preserve">  &lt;tr&gt;&lt;td&gt;60901-5300&lt;/td&gt;&lt;td&gt;Curb, stone, type 2, 275mm depth&lt;/td&gt;&lt;td&gt;m&lt;/td&gt;&lt;td&gt;CURB, STONE, TYPE 2, 11-INCH DEPTH&lt;/td&gt;&lt;td&gt;LNFT&lt;/td&gt;&lt;td&gt;0&lt;/td&gt;&lt;td&gt;3&lt;/td&gt;&lt;td&gt;N&lt;/td&gt;&lt;td&gt; &lt;/td&gt;&lt;td&gt;&lt;/td&gt;&lt;/tr&gt;</v>
      </c>
    </row>
    <row r="2188" spans="1:1" x14ac:dyDescent="0.2">
      <c r="A2188" s="94" t="str">
        <v xml:space="preserve">  &lt;tr&gt;&lt;td&gt;60901-5400&lt;/td&gt;&lt;td&gt;Curb, stone, type 2, 300mm depth&lt;/td&gt;&lt;td&gt;m&lt;/td&gt;&lt;td&gt;CURB, STONE, TYPE 2, 12-INCH DEPTH&lt;/td&gt;&lt;td&gt;LNFT&lt;/td&gt;&lt;td&gt;0&lt;/td&gt;&lt;td&gt;3&lt;/td&gt;&lt;td&gt;N&lt;/td&gt;&lt;td&gt; &lt;/td&gt;&lt;td&gt;&lt;/td&gt;&lt;/tr&gt;</v>
      </c>
    </row>
    <row r="2189" spans="1:1" x14ac:dyDescent="0.2">
      <c r="A2189" s="94" t="str">
        <v xml:space="preserve">  &lt;tr&gt;&lt;td&gt;60901-5500&lt;/td&gt;&lt;td&gt;Curb, stone, type 2, 325mm depth&lt;/td&gt;&lt;td&gt;m&lt;/td&gt;&lt;td&gt;CURB, STONE, TYPE 2, 13-INCH DEPTH&lt;/td&gt;&lt;td&gt;LNFT&lt;/td&gt;&lt;td&gt;0&lt;/td&gt;&lt;td&gt;3&lt;/td&gt;&lt;td&gt;N&lt;/td&gt;&lt;td&gt; &lt;/td&gt;&lt;td&gt;&lt;/td&gt;&lt;/tr&gt;</v>
      </c>
    </row>
    <row r="2190" spans="1:1" x14ac:dyDescent="0.2">
      <c r="A2190" s="94" t="str">
        <v xml:space="preserve">  &lt;tr&gt;&lt;td&gt;60901-5600&lt;/td&gt;&lt;td&gt;Curb, stone, type 2, 350mm depth&lt;/td&gt;&lt;td&gt;m&lt;/td&gt;&lt;td&gt;CURB, STONE, TYPE 2, 14-INCH DEPTH&lt;/td&gt;&lt;td&gt;LNFT&lt;/td&gt;&lt;td&gt;0&lt;/td&gt;&lt;td&gt;3&lt;/td&gt;&lt;td&gt;N&lt;/td&gt;&lt;td&gt; &lt;/td&gt;&lt;td&gt;&lt;/td&gt;&lt;/tr&gt;</v>
      </c>
    </row>
    <row r="2191" spans="1:1" x14ac:dyDescent="0.2">
      <c r="A2191" s="94" t="str">
        <v xml:space="preserve">  &lt;tr&gt;&lt;td&gt;60901-5700&lt;/td&gt;&lt;td&gt;Curb, stone, type 2, 375mm depth&lt;/td&gt;&lt;td&gt;m&lt;/td&gt;&lt;td&gt;CURB, STONE, TYPE 2, 15-INCH DEPTH&lt;/td&gt;&lt;td&gt;LNFT&lt;/td&gt;&lt;td&gt;0&lt;/td&gt;&lt;td&gt;3&lt;/td&gt;&lt;td&gt;N&lt;/td&gt;&lt;td&gt; &lt;/td&gt;&lt;td&gt;&lt;/td&gt;&lt;/tr&gt;</v>
      </c>
    </row>
    <row r="2192" spans="1:1" x14ac:dyDescent="0.2">
      <c r="A2192" s="94" t="str">
        <v xml:space="preserve">  &lt;tr&gt;&lt;td&gt;60901-5900&lt;/td&gt;&lt;td&gt;Curb, stone, type 2, 400mm depth&lt;/td&gt;&lt;td&gt;m&lt;/td&gt;&lt;td&gt;CURB, STONE, TYPE 2, 16-INCH DEPTH&lt;/td&gt;&lt;td&gt;LNFT&lt;/td&gt;&lt;td&gt;0&lt;/td&gt;&lt;td&gt;3&lt;/td&gt;&lt;td&gt;N&lt;/td&gt;&lt;td&gt; &lt;/td&gt;&lt;td&gt;&lt;/td&gt;&lt;/tr&gt;</v>
      </c>
    </row>
    <row r="2193" spans="1:1" x14ac:dyDescent="0.2">
      <c r="A2193" s="94" t="str">
        <v xml:space="preserve">  &lt;tr&gt;&lt;td&gt;60901-6000&lt;/td&gt;&lt;td&gt;Curb, stone, type 2, 425mm depth&lt;/td&gt;&lt;td&gt;m&lt;/td&gt;&lt;td&gt;CURB, STONE, TYPE 2, 17-INCH DEPTH&lt;/td&gt;&lt;td&gt;LNFT&lt;/td&gt;&lt;td&gt;0&lt;/td&gt;&lt;td&gt;3&lt;/td&gt;&lt;td&gt;N&lt;/td&gt;&lt;td&gt; &lt;/td&gt;&lt;td&gt;&lt;/td&gt;&lt;/tr&gt;</v>
      </c>
    </row>
    <row r="2194" spans="1:1" x14ac:dyDescent="0.2">
      <c r="A2194" s="94" t="str">
        <v xml:space="preserve">  &lt;tr&gt;&lt;td&gt;60901-6100&lt;/td&gt;&lt;td&gt;Curb, stone, type 2, 450mm depth&lt;/td&gt;&lt;td&gt;m&lt;/td&gt;&lt;td&gt;CURB, STONE, TYPE 2, 18-INCH DEPTH&lt;/td&gt;&lt;td&gt;LNFT&lt;/td&gt;&lt;td&gt;0&lt;/td&gt;&lt;td&gt;3&lt;/td&gt;&lt;td&gt;N&lt;/td&gt;&lt;td&gt; &lt;/td&gt;&lt;td&gt;&lt;/td&gt;&lt;/tr&gt;</v>
      </c>
    </row>
    <row r="2195" spans="1:1" x14ac:dyDescent="0.2">
      <c r="A2195" s="94" t="str">
        <v xml:space="preserve">  &lt;tr&gt;&lt;td&gt;60901-6200&lt;/td&gt;&lt;td&gt;Curb, stone, type 2, 475mm depth&lt;/td&gt;&lt;td&gt;m&lt;/td&gt;&lt;td&gt;CURB, STONE, TYPE 2, 19-INCH DEPTH&lt;/td&gt;&lt;td&gt;LNFT&lt;/td&gt;&lt;td&gt;0&lt;/td&gt;&lt;td&gt;3&lt;/td&gt;&lt;td&gt;N&lt;/td&gt;&lt;td&gt; &lt;/td&gt;&lt;td&gt;&lt;/td&gt;&lt;/tr&gt;</v>
      </c>
    </row>
    <row r="2196" spans="1:1" x14ac:dyDescent="0.2">
      <c r="A2196" s="94" t="str">
        <v xml:space="preserve">  &lt;tr&gt;&lt;td&gt;60901-6300&lt;/td&gt;&lt;td&gt;Curb, stone, type 2, 500mm depth&lt;/td&gt;&lt;td&gt;m&lt;/td&gt;&lt;td&gt;CURB, STONE, TYPE 2, 20-INCH DEPTH&lt;/td&gt;&lt;td&gt;LNFT&lt;/td&gt;&lt;td&gt;0&lt;/td&gt;&lt;td&gt;3&lt;/td&gt;&lt;td&gt;N&lt;/td&gt;&lt;td&gt; &lt;/td&gt;&lt;td&gt;&lt;/td&gt;&lt;/tr&gt;</v>
      </c>
    </row>
    <row r="2197" spans="1:1" x14ac:dyDescent="0.2">
      <c r="A2197" s="94" t="str">
        <v xml:space="preserve">  &lt;tr&gt;&lt;td&gt;60901-6350&lt;/td&gt;&lt;td&gt;Curb, stone, type 2, 600mm depth&lt;/td&gt;&lt;td&gt;m&lt;/td&gt;&lt;td&gt;CURB, STONE, TYPE 2, 24-INCH DEPTH&lt;/td&gt;&lt;td&gt;LNFT&lt;/td&gt;&lt;td&gt;0&lt;/td&gt;&lt;td&gt;3&lt;/td&gt;&lt;td&gt;N&lt;/td&gt;&lt;td&gt; &lt;/td&gt;&lt;td&gt;&lt;/td&gt;&lt;/tr&gt;</v>
      </c>
    </row>
    <row r="2198" spans="1:1" x14ac:dyDescent="0.2">
      <c r="A2198" s="94" t="str">
        <v xml:space="preserve">  &lt;tr&gt;&lt;td&gt;60901-7000&lt;/td&gt;&lt;td&gt;Curb, log&lt;/td&gt;&lt;td&gt;m&lt;/td&gt;&lt;td&gt;CURB, LOG&lt;/td&gt;&lt;td&gt;LNFT&lt;/td&gt;&lt;td&gt;0&lt;/td&gt;&lt;td&gt;3&lt;/td&gt;&lt;td&gt;N&lt;/td&gt;&lt;td&gt; &lt;/td&gt;&lt;td&gt;&lt;/td&gt;&lt;/tr&gt;</v>
      </c>
    </row>
    <row r="2199" spans="1:1" x14ac:dyDescent="0.2">
      <c r="A2199" s="94" t="str">
        <v xml:space="preserve">  &lt;tr&gt;&lt;td&gt;60901-8000&lt;/td&gt;&lt;td&gt;Curb, timber&lt;/td&gt;&lt;td&gt;m&lt;/td&gt;&lt;td&gt;CURB, TIMBER&lt;/td&gt;&lt;td&gt;LNFT&lt;/td&gt;&lt;td&gt;0&lt;/td&gt;&lt;td&gt;3&lt;/td&gt;&lt;td&gt;N&lt;/td&gt;&lt;td&gt; &lt;/td&gt;&lt;td&gt;&lt;/td&gt;&lt;/tr&gt;</v>
      </c>
    </row>
    <row r="2200" spans="1:1" x14ac:dyDescent="0.2">
      <c r="A2200" s="94" t="str">
        <v xml:space="preserve">  &lt;tr&gt;&lt;td&gt;60901-9000&lt;/td&gt;&lt;td&gt;Curb, plastic&lt;/td&gt;&lt;td&gt;m&lt;/td&gt;&lt;td&gt;CURB, PLASTIC&lt;/td&gt;&lt;td&gt;LNFT&lt;/td&gt;&lt;td&gt;0&lt;/td&gt;&lt;td&gt;3&lt;/td&gt;&lt;td&gt;N&lt;/td&gt;&lt;td&gt; &lt;/td&gt;&lt;td&gt;&lt;/td&gt;&lt;/tr&gt;</v>
      </c>
    </row>
    <row r="2201" spans="1:1" x14ac:dyDescent="0.2">
      <c r="A2201" s="94" t="str">
        <v xml:space="preserve">  &lt;tr&gt;&lt;td&gt;60902-0500&lt;/td&gt;&lt;td&gt;Curb and gutter, concrete, 175mm depth&lt;/td&gt;&lt;td&gt;m&lt;/td&gt;&lt;td&gt;CURB AND GUTTER, CONCRETE, 7-INCH DEPTH&lt;/td&gt;&lt;td&gt;LNFT&lt;/td&gt;&lt;td&gt;0&lt;/td&gt;&lt;td&gt;3&lt;/td&gt;&lt;td&gt;N&lt;/td&gt;&lt;td&gt; &lt;/td&gt;&lt;td&gt;&lt;/td&gt;&lt;/tr&gt;</v>
      </c>
    </row>
    <row r="2202" spans="1:1" x14ac:dyDescent="0.2">
      <c r="A2202" s="94" t="str">
        <v xml:space="preserve">  &lt;tr&gt;&lt;td&gt;60902-0600&lt;/td&gt;&lt;td&gt;Curb and gutter, concrete, 200mm depth&lt;/td&gt;&lt;td&gt;m&lt;/td&gt;&lt;td&gt;CURB AND GUTTER, CONCRETE, 8-INCH DEPTH&lt;/td&gt;&lt;td&gt;LNFT&lt;/td&gt;&lt;td&gt;0&lt;/td&gt;&lt;td&gt;3&lt;/td&gt;&lt;td&gt;N&lt;/td&gt;&lt;td&gt; &lt;/td&gt;&lt;td&gt;&lt;/td&gt;&lt;/tr&gt;</v>
      </c>
    </row>
    <row r="2203" spans="1:1" x14ac:dyDescent="0.2">
      <c r="A2203" s="94" t="str">
        <v xml:space="preserve">  &lt;tr&gt;&lt;td&gt;60902-0700&lt;/td&gt;&lt;td&gt;Curb and gutter, concrete, 225mm depth&lt;/td&gt;&lt;td&gt;m&lt;/td&gt;&lt;td&gt;CURB AND GUTTER, CONCRETE, 9-INCH DEPTH&lt;/td&gt;&lt;td&gt;LNFT&lt;/td&gt;&lt;td&gt;0&lt;/td&gt;&lt;td&gt;3&lt;/td&gt;&lt;td&gt;N&lt;/td&gt;&lt;td&gt; &lt;/td&gt;&lt;td&gt;&lt;/td&gt;&lt;/tr&gt;</v>
      </c>
    </row>
    <row r="2204" spans="1:1" x14ac:dyDescent="0.2">
      <c r="A2204" s="94" t="str">
        <v xml:space="preserve">  &lt;tr&gt;&lt;td&gt;60902-0800&lt;/td&gt;&lt;td&gt;Curb and gutter, concrete, 250mm depth&lt;/td&gt;&lt;td&gt;m&lt;/td&gt;&lt;td&gt;CURB AND GUTTER, CONCRETE, 10-INCH DEPTH&lt;/td&gt;&lt;td&gt;LNFT&lt;/td&gt;&lt;td&gt;0&lt;/td&gt;&lt;td&gt;3&lt;/td&gt;&lt;td&gt;N&lt;/td&gt;&lt;td&gt; &lt;/td&gt;&lt;td&gt;&lt;/td&gt;&lt;/tr&gt;</v>
      </c>
    </row>
    <row r="2205" spans="1:1" x14ac:dyDescent="0.2">
      <c r="A2205" s="94" t="str">
        <v xml:space="preserve">  &lt;tr&gt;&lt;td&gt;60902-0900&lt;/td&gt;&lt;td&gt;Curb and gutter, concrete, 275mm depth&lt;/td&gt;&lt;td&gt;m&lt;/td&gt;&lt;td&gt;CURB AND GUTTER, CONCRETE, 11-INCH DEPTH&lt;/td&gt;&lt;td&gt;LNFT&lt;/td&gt;&lt;td&gt;0&lt;/td&gt;&lt;td&gt;3&lt;/td&gt;&lt;td&gt;N&lt;/td&gt;&lt;td&gt; &lt;/td&gt;&lt;td&gt;&lt;/td&gt;&lt;/tr&gt;</v>
      </c>
    </row>
    <row r="2206" spans="1:1" x14ac:dyDescent="0.2">
      <c r="A2206" s="94" t="str">
        <v xml:space="preserve">  &lt;tr&gt;&lt;td&gt;60902-1000&lt;/td&gt;&lt;td&gt;Curb and gutter, concrete, 300mm depth&lt;/td&gt;&lt;td&gt;m&lt;/td&gt;&lt;td&gt;CURB AND GUTTER, CONCRETE, 12-INCH DEPTH&lt;/td&gt;&lt;td&gt;LNFT&lt;/td&gt;&lt;td&gt;0&lt;/td&gt;&lt;td&gt;3&lt;/td&gt;&lt;td&gt;N&lt;/td&gt;&lt;td&gt; &lt;/td&gt;&lt;td&gt;&lt;/td&gt;&lt;/tr&gt;</v>
      </c>
    </row>
    <row r="2207" spans="1:1" x14ac:dyDescent="0.2">
      <c r="A2207" s="94" t="str">
        <v xml:space="preserve">  &lt;tr&gt;&lt;td&gt;60902-1100&lt;/td&gt;&lt;td&gt;Curb and gutter, concrete, 325mm depth&lt;/td&gt;&lt;td&gt;m&lt;/td&gt;&lt;td&gt;CURB AND GUTTER, CONCRETE, 13-INCH DEPTH&lt;/td&gt;&lt;td&gt;LNFT&lt;/td&gt;&lt;td&gt;0&lt;/td&gt;&lt;td&gt;3&lt;/td&gt;&lt;td&gt;N&lt;/td&gt;&lt;td&gt; &lt;/td&gt;&lt;td&gt;&lt;/td&gt;&lt;/tr&gt;</v>
      </c>
    </row>
    <row r="2208" spans="1:1" x14ac:dyDescent="0.2">
      <c r="A2208" s="94" t="str">
        <v xml:space="preserve">  &lt;tr&gt;&lt;td&gt;60902-1200&lt;/td&gt;&lt;td&gt;Curb and gutter, concrete, 350mm depth&lt;/td&gt;&lt;td&gt;m&lt;/td&gt;&lt;td&gt;CURB AND GUTTER, CONCRETE, 14-INCH DEPTH&lt;/td&gt;&lt;td&gt;LNFT&lt;/td&gt;&lt;td&gt;0&lt;/td&gt;&lt;td&gt;3&lt;/td&gt;&lt;td&gt;N&lt;/td&gt;&lt;td&gt; &lt;/td&gt;&lt;td&gt;&lt;/td&gt;&lt;/tr&gt;</v>
      </c>
    </row>
    <row r="2209" spans="1:1" x14ac:dyDescent="0.2">
      <c r="A2209" s="94" t="str">
        <v xml:space="preserve">  &lt;tr&gt;&lt;td&gt;60902-1300&lt;/td&gt;&lt;td&gt;Curb and gutter, concrete, 375mm depth&lt;/td&gt;&lt;td&gt;m&lt;/td&gt;&lt;td&gt;CURB AND GUTTER, CONCRETE, 15-INCH DEPTH&lt;/td&gt;&lt;td&gt;LNFT&lt;/td&gt;&lt;td&gt;0&lt;/td&gt;&lt;td&gt;3&lt;/td&gt;&lt;td&gt;N&lt;/td&gt;&lt;td&gt; &lt;/td&gt;&lt;td&gt;&lt;/td&gt;&lt;/tr&gt;</v>
      </c>
    </row>
    <row r="2210" spans="1:1" x14ac:dyDescent="0.2">
      <c r="A2210" s="94" t="str">
        <v xml:space="preserve">  &lt;tr&gt;&lt;td&gt;60902-1500&lt;/td&gt;&lt;td&gt;Curb and gutter, concrete, 400mm depth&lt;/td&gt;&lt;td&gt;m&lt;/td&gt;&lt;td&gt;CURB AND GUTTER, CONCRETE, 16-INCH DEPTH&lt;/td&gt;&lt;td&gt;LNFT&lt;/td&gt;&lt;td&gt;0&lt;/td&gt;&lt;td&gt;3&lt;/td&gt;&lt;td&gt;N&lt;/td&gt;&lt;td&gt; &lt;/td&gt;&lt;td&gt;&lt;/td&gt;&lt;/tr&gt;</v>
      </c>
    </row>
    <row r="2211" spans="1:1" x14ac:dyDescent="0.2">
      <c r="A2211" s="94" t="str">
        <v xml:space="preserve">  &lt;tr&gt;&lt;td&gt;60902-1600&lt;/td&gt;&lt;td&gt;Curb and gutter, concrete, 425mm depth&lt;/td&gt;&lt;td&gt;m&lt;/td&gt;&lt;td&gt;CURB AND GUTTER, CONCRETE, 17-INCH DEPTH&lt;/td&gt;&lt;td&gt;LNFT&lt;/td&gt;&lt;td&gt;0&lt;/td&gt;&lt;td&gt;3&lt;/td&gt;&lt;td&gt;N&lt;/td&gt;&lt;td&gt; &lt;/td&gt;&lt;td&gt;&lt;/td&gt;&lt;/tr&gt;</v>
      </c>
    </row>
    <row r="2212" spans="1:1" x14ac:dyDescent="0.2">
      <c r="A2212" s="94" t="str">
        <v xml:space="preserve">  &lt;tr&gt;&lt;td&gt;60902-1700&lt;/td&gt;&lt;td&gt;Curb and gutter, concrete, 450mm depth&lt;/td&gt;&lt;td&gt;m&lt;/td&gt;&lt;td&gt;CURB AND GUTTER, CONCRETE, 18-INCH DEPTH&lt;/td&gt;&lt;td&gt;LNFT&lt;/td&gt;&lt;td&gt;0&lt;/td&gt;&lt;td&gt;3&lt;/td&gt;&lt;td&gt;N&lt;/td&gt;&lt;td&gt; &lt;/td&gt;&lt;td&gt;&lt;/td&gt;&lt;/tr&gt;</v>
      </c>
    </row>
    <row r="2213" spans="1:1" x14ac:dyDescent="0.2">
      <c r="A2213" s="94" t="str">
        <v xml:space="preserve">  &lt;tr&gt;&lt;td&gt;60902-1800&lt;/td&gt;&lt;td&gt;Curb and gutter, concrete, 475mm depth&lt;/td&gt;&lt;td&gt;m&lt;/td&gt;&lt;td&gt;CURB AND GUTTER, CONCRETE, 19-INCH DEPTH&lt;/td&gt;&lt;td&gt;LNFT&lt;/td&gt;&lt;td&gt;0&lt;/td&gt;&lt;td&gt;3&lt;/td&gt;&lt;td&gt;N&lt;/td&gt;&lt;td&gt; &lt;/td&gt;&lt;td&gt;&lt;/td&gt;&lt;/tr&gt;</v>
      </c>
    </row>
    <row r="2214" spans="1:1" x14ac:dyDescent="0.2">
      <c r="A2214" s="94" t="str">
        <v xml:space="preserve">  &lt;tr&gt;&lt;td&gt;60902-1900&lt;/td&gt;&lt;td&gt;Curb and gutter, concrete, 500mm depth&lt;/td&gt;&lt;td&gt;m&lt;/td&gt;&lt;td&gt;CURB AND GUTTER, CONCRETE, 20-INCH DEPTH&lt;/td&gt;&lt;td&gt;LNFT&lt;/td&gt;&lt;td&gt;0&lt;/td&gt;&lt;td&gt;3&lt;/td&gt;&lt;td&gt;N&lt;/td&gt;&lt;td&gt; &lt;/td&gt;&lt;td&gt;&lt;/td&gt;&lt;/tr&gt;</v>
      </c>
    </row>
    <row r="2215" spans="1:1" x14ac:dyDescent="0.2">
      <c r="A2215" s="94" t="str">
        <v xml:space="preserve">  &lt;tr&gt;&lt;td&gt;60902-2500&lt;/td&gt;&lt;td&gt;Curb and gutter, exposed aggregate, 300mm depth&lt;/td&gt;&lt;td&gt;m&lt;/td&gt;&lt;td&gt;CURB AND GUTTER, EXPOSED AGGREGATE, 12-INCH DEPTH&lt;/td&gt;&lt;td&gt;LNFT&lt;/td&gt;&lt;td&gt;0&lt;/td&gt;&lt;td&gt;3&lt;/td&gt;&lt;td&gt;N&lt;/td&gt;&lt;td&gt; &lt;/td&gt;&lt;td&gt;&lt;/td&gt;&lt;/tr&gt;</v>
      </c>
    </row>
    <row r="2216" spans="1:1" x14ac:dyDescent="0.2">
      <c r="A2216" s="94" t="str">
        <v xml:space="preserve">  &lt;tr&gt;&lt;td&gt;60905-1000&lt;/td&gt;&lt;td&gt;Gutter, concrete&lt;/td&gt;&lt;td&gt;m&lt;/td&gt;&lt;td&gt;GUTTER, CONCRETE&lt;/td&gt;&lt;td&gt;LNFT&lt;/td&gt;&lt;td&gt;0&lt;/td&gt;&lt;td&gt;3&lt;/td&gt;&lt;td&gt;N&lt;/td&gt;&lt;td&gt; &lt;/td&gt;&lt;td&gt;&lt;/td&gt;&lt;/tr&gt;</v>
      </c>
    </row>
    <row r="2217" spans="1:1" x14ac:dyDescent="0.2">
      <c r="A2217" s="94" t="str">
        <v xml:space="preserve">  &lt;tr&gt;&lt;td&gt;60905-2000&lt;/td&gt;&lt;td&gt;Gutter, brick&lt;/td&gt;&lt;td&gt;m&lt;/td&gt;&lt;td&gt;GUTTER, BRICK&lt;/td&gt;&lt;td&gt;LNFT&lt;/td&gt;&lt;td&gt;0&lt;/td&gt;&lt;td&gt;3&lt;/td&gt;&lt;td&gt;N&lt;/td&gt;&lt;td&gt; &lt;/td&gt;&lt;td&gt;&lt;/td&gt;&lt;/tr&gt;</v>
      </c>
    </row>
    <row r="2218" spans="1:1" x14ac:dyDescent="0.2">
      <c r="A2218" s="94" t="str">
        <v xml:space="preserve">  &lt;tr&gt;&lt;td&gt;60905-3000&lt;/td&gt;&lt;td&gt;Gutter, asphalt&lt;/td&gt;&lt;td&gt;m&lt;/td&gt;&lt;td&gt;GUTTER, ASPHALT&lt;/td&gt;&lt;td&gt;LNFT&lt;/td&gt;&lt;td&gt;0&lt;/td&gt;&lt;td&gt;3&lt;/td&gt;&lt;td&gt;N&lt;/td&gt;&lt;td&gt; &lt;/td&gt;&lt;td&gt;&lt;/td&gt;&lt;/tr&gt;</v>
      </c>
    </row>
    <row r="2219" spans="1:1" x14ac:dyDescent="0.2">
      <c r="A2219" s="94" t="str">
        <v xml:space="preserve">  &lt;tr&gt;&lt;td&gt;60906-1000&lt;/td&gt;&lt;td&gt;Gutter, concrete&lt;/td&gt;&lt;td&gt;m2&lt;/td&gt;&lt;td&gt;GUTTER, CONCRETE&lt;/td&gt;&lt;td&gt;SQYD&lt;/td&gt;&lt;td&gt;0&lt;/td&gt;&lt;td&gt;3&lt;/td&gt;&lt;td&gt;N&lt;/td&gt;&lt;td&gt; &lt;/td&gt;&lt;td&gt;&lt;/td&gt;&lt;/tr&gt;</v>
      </c>
    </row>
    <row r="2220" spans="1:1" x14ac:dyDescent="0.2">
      <c r="A2220" s="94" t="str">
        <v xml:space="preserve">  &lt;tr&gt;&lt;td&gt;60906-2000&lt;/td&gt;&lt;td&gt;Gutter, brick&lt;/td&gt;&lt;td&gt;m2&lt;/td&gt;&lt;td&gt;GUTTER, BRICK&lt;/td&gt;&lt;td&gt;SQYD&lt;/td&gt;&lt;td&gt;0&lt;/td&gt;&lt;td&gt;3&lt;/td&gt;&lt;td&gt;N&lt;/td&gt;&lt;td&gt; &lt;/td&gt;&lt;td&gt;&lt;/td&gt;&lt;/tr&gt;</v>
      </c>
    </row>
    <row r="2221" spans="1:1" x14ac:dyDescent="0.2">
      <c r="A2221" s="94" t="str">
        <v xml:space="preserve">  &lt;tr&gt;&lt;td&gt;60906-3000&lt;/td&gt;&lt;td&gt;Gutter, asphalt&lt;/td&gt;&lt;td&gt;m2&lt;/td&gt;&lt;td&gt;GUTTER, ASPHALT&lt;/td&gt;&lt;td&gt;SQYD&lt;/td&gt;&lt;td&gt;0&lt;/td&gt;&lt;td&gt;3&lt;/td&gt;&lt;td&gt;N&lt;/td&gt;&lt;td&gt; &lt;/td&gt;&lt;td&gt;&lt;/td&gt;&lt;/tr&gt;</v>
      </c>
    </row>
    <row r="2222" spans="1:1" x14ac:dyDescent="0.2">
      <c r="A2222" s="94" t="str">
        <v xml:space="preserve">  &lt;tr&gt;&lt;td&gt;60907-1000&lt;/td&gt;&lt;td&gt;Paved ditch, asphalt&lt;/td&gt;&lt;td&gt;m&lt;/td&gt;&lt;td&gt;PAVED DITCH, ASPHALT&lt;/td&gt;&lt;td&gt;LNFT&lt;/td&gt;&lt;td&gt;0&lt;/td&gt;&lt;td&gt;3&lt;/td&gt;&lt;td&gt;N&lt;/td&gt;&lt;td&gt; &lt;/td&gt;&lt;td&gt;&lt;/td&gt;&lt;/tr&gt;</v>
      </c>
    </row>
    <row r="2223" spans="1:1" x14ac:dyDescent="0.2">
      <c r="A2223" s="94" t="str">
        <v xml:space="preserve">  &lt;tr&gt;&lt;td&gt;60908-1000&lt;/td&gt;&lt;td&gt;Paved ditch, asphalt&lt;/td&gt;&lt;td&gt;m2&lt;/td&gt;&lt;td&gt;PAVED DITCH, ASPHALT&lt;/td&gt;&lt;td&gt;SQYD&lt;/td&gt;&lt;td&gt;0&lt;/td&gt;&lt;td&gt;3&lt;/td&gt;&lt;td&gt;N&lt;/td&gt;&lt;td&gt; &lt;/td&gt;&lt;td&gt;&lt;/td&gt;&lt;/tr&gt;</v>
      </c>
    </row>
    <row r="2224" spans="1:1" x14ac:dyDescent="0.2">
      <c r="A2224" s="94" t="str">
        <v xml:space="preserve">  &lt;tr&gt;&lt;td&gt;60910-0000&lt;/td&gt;&lt;td&gt;Reset curb&lt;/td&gt;&lt;td&gt;m&lt;/td&gt;&lt;td&gt;RESET CURB&lt;/td&gt;&lt;td&gt;LNFT&lt;/td&gt;&lt;td&gt;0&lt;/td&gt;&lt;td&gt;3&lt;/td&gt;&lt;td&gt;N&lt;/td&gt;&lt;td&gt; &lt;/td&gt;&lt;td&gt;&lt;/td&gt;&lt;/tr&gt;</v>
      </c>
    </row>
    <row r="2225" spans="1:1" x14ac:dyDescent="0.2">
      <c r="A2225" s="94" t="str">
        <v xml:space="preserve">  &lt;tr&gt;&lt;td&gt;60911-0500&lt;/td&gt;&lt;td&gt;Recondition curb&lt;/td&gt;&lt;td&gt;m&lt;/td&gt;&lt;td&gt;RECONDITION CURB&lt;/td&gt;&lt;td&gt;LNFT&lt;/td&gt;&lt;td&gt;0&lt;/td&gt;&lt;td&gt;3&lt;/td&gt;&lt;td&gt;N&lt;/td&gt;&lt;td&gt; &lt;/td&gt;&lt;td&gt;&lt;/td&gt;&lt;/tr&gt;</v>
      </c>
    </row>
    <row r="2226" spans="1:1" x14ac:dyDescent="0.2">
      <c r="A2226" s="94" t="str">
        <v xml:space="preserve">  &lt;tr&gt;&lt;td&gt;60911-1000&lt;/td&gt;&lt;td&gt;Recondition gutter&lt;/td&gt;&lt;td&gt;m&lt;/td&gt;&lt;td&gt;RECONDITION GUTTER&lt;/td&gt;&lt;td&gt;LNFT&lt;/td&gt;&lt;td&gt;0&lt;/td&gt;&lt;td&gt;3&lt;/td&gt;&lt;td&gt;N&lt;/td&gt;&lt;td&gt; &lt;/td&gt;&lt;td&gt;&lt;/td&gt;&lt;/tr&gt;</v>
      </c>
    </row>
    <row r="2227" spans="1:1" x14ac:dyDescent="0.2">
      <c r="A2227" s="94" t="str">
        <v xml:space="preserve">  &lt;tr&gt;&lt;td&gt;60912-1000&lt;/td&gt;&lt;td&gt;Recondition gutter&lt;/td&gt;&lt;td&gt;m2&lt;/td&gt;&lt;td&gt;RECONDITION GUTTER&lt;/td&gt;&lt;td&gt;SQYD&lt;/td&gt;&lt;td&gt;0&lt;/td&gt;&lt;td&gt;3&lt;/td&gt;&lt;td&gt;N&lt;/td&gt;&lt;td&gt;4/17/2019&lt;/td&gt;&lt;td&gt;&lt;/td&gt;&lt;/tr&gt;</v>
      </c>
    </row>
    <row r="2228" spans="1:1" x14ac:dyDescent="0.2">
      <c r="A2228" s="94" t="str">
        <v xml:space="preserve">  &lt;tr&gt;&lt;td&gt;60915-1000&lt;/td&gt;&lt;td&gt;Wheelstop, concrete&lt;/td&gt;&lt;td&gt;Each&lt;/td&gt;&lt;td&gt;WHEELSTOP, CONCRETE&lt;/td&gt;&lt;td&gt;EACH&lt;/td&gt;&lt;td&gt;0&lt;/td&gt;&lt;td&gt;3&lt;/td&gt;&lt;td&gt;N&lt;/td&gt;&lt;td&gt; &lt;/td&gt;&lt;td&gt;&lt;/td&gt;&lt;/tr&gt;</v>
      </c>
    </row>
    <row r="2229" spans="1:1" x14ac:dyDescent="0.2">
      <c r="A2229" s="94" t="str">
        <v xml:space="preserve">  &lt;tr&gt;&lt;td&gt;60915-2000&lt;/td&gt;&lt;td&gt;Wheelstop, timber&lt;/td&gt;&lt;td&gt;Each&lt;/td&gt;&lt;td&gt;WHEELSTOP, TIMBER&lt;/td&gt;&lt;td&gt;EACH&lt;/td&gt;&lt;td&gt;0&lt;/td&gt;&lt;td&gt;3&lt;/td&gt;&lt;td&gt;N&lt;/td&gt;&lt;td&gt; &lt;/td&gt;&lt;td&gt;&lt;/td&gt;&lt;/tr&gt;</v>
      </c>
    </row>
    <row r="2230" spans="1:1" x14ac:dyDescent="0.2">
      <c r="A2230" s="94" t="str">
        <v xml:space="preserve">  &lt;tr&gt;&lt;td&gt;60915-3000&lt;/td&gt;&lt;td&gt;Wheelstop, recycled plastic&lt;/td&gt;&lt;td&gt;Each&lt;/td&gt;&lt;td&gt;WHEELSTOP, RECYCLED PLASTIC&lt;/td&gt;&lt;td&gt;EACH&lt;/td&gt;&lt;td&gt;0&lt;/td&gt;&lt;td&gt;3&lt;/td&gt;&lt;td&gt;N&lt;/td&gt;&lt;td&gt; &lt;/td&gt;&lt;td&gt;&lt;/td&gt;&lt;/tr&gt;</v>
      </c>
    </row>
    <row r="2231" spans="1:1" x14ac:dyDescent="0.2">
      <c r="A2231" s="94" t="str">
        <v xml:space="preserve">  &lt;tr&gt;&lt;td&gt;60915-4000&lt;/td&gt;&lt;td&gt;Wheelstop, rubber&lt;/td&gt;&lt;td&gt;Each&lt;/td&gt;&lt;td&gt;WHEELSTOP, RUBBER&lt;/td&gt;&lt;td&gt;EACH&lt;/td&gt;&lt;td&gt;0&lt;/td&gt;&lt;td&gt;3&lt;/td&gt;&lt;td&gt;N&lt;/td&gt;&lt;td&gt;10/28/2014&lt;/td&gt;&lt;td&gt;&lt;/td&gt;&lt;/tr&gt;</v>
      </c>
    </row>
    <row r="2232" spans="1:1" x14ac:dyDescent="0.2">
      <c r="A2232" s="94" t="str">
        <v xml:space="preserve">  &lt;tr&gt;&lt;td&gt;60920-0000&lt;/td&gt;&lt;td&gt;Reset wheelstop&lt;/td&gt;&lt;td&gt;Each&lt;/td&gt;&lt;td&gt;RESET WHEELSTOP&lt;/td&gt;&lt;td&gt;EACH&lt;/td&gt;&lt;td&gt;0&lt;/td&gt;&lt;td&gt;3&lt;/td&gt;&lt;td&gt;N&lt;/td&gt;&lt;td&gt; &lt;/td&gt;&lt;td&gt;&lt;/td&gt;&lt;/tr&gt;</v>
      </c>
    </row>
    <row r="2233" spans="1:1" x14ac:dyDescent="0.2">
      <c r="A2233" s="94" t="str">
        <v xml:space="preserve">  &lt;tr&gt;&lt;td&gt;60925-0000&lt;/td&gt;&lt;td&gt;Bed course material&lt;/td&gt;&lt;td&gt;m3&lt;/td&gt;&lt;td&gt;BED COURSE MATERIAL&lt;/td&gt;&lt;td&gt;CUYD&lt;/td&gt;&lt;td&gt;0&lt;/td&gt;&lt;td&gt;3&lt;/td&gt;&lt;td&gt;N&lt;/td&gt;&lt;td&gt; &lt;/td&gt;&lt;td&gt;&lt;/td&gt;&lt;/tr&gt;</v>
      </c>
    </row>
    <row r="2234" spans="1:1" x14ac:dyDescent="0.2">
      <c r="A2234" s="94" t="str">
        <v xml:space="preserve">  &lt;tr&gt;&lt;td&gt;60926-0000&lt;/td&gt;&lt;td&gt;Bed course material&lt;/td&gt;&lt;td&gt;t&lt;/td&gt;&lt;td&gt;BED COURSE MATERIAL&lt;/td&gt;&lt;td&gt;TON&lt;/td&gt;&lt;td&gt;0&lt;/td&gt;&lt;td&gt;3&lt;/td&gt;&lt;td&gt;N&lt;/td&gt;&lt;td&gt; &lt;/td&gt;&lt;td&gt;&lt;/td&gt;&lt;/tr&gt;</v>
      </c>
    </row>
    <row r="2235" spans="1:1" x14ac:dyDescent="0.2">
      <c r="A2235" s="94" t="str">
        <v xml:space="preserve">  &lt;tr&gt;&lt;td&gt;61001-0000&lt;/td&gt;&lt;td&gt;Horizontal drain pipe&lt;/td&gt;&lt;td&gt;m&lt;/td&gt;&lt;td&gt;HORIZONTAL DRAIN PIPE&lt;/td&gt;&lt;td&gt;LNFT&lt;/td&gt;&lt;td&gt;0&lt;/td&gt;&lt;td&gt;3&lt;/td&gt;&lt;td&gt;N&lt;/td&gt;&lt;td&gt; &lt;/td&gt;&lt;td&gt;&lt;/td&gt;&lt;/tr&gt;</v>
      </c>
    </row>
    <row r="2236" spans="1:1" x14ac:dyDescent="0.2">
      <c r="A2236" s="94" t="str">
        <v xml:space="preserve">  &lt;tr&gt;&lt;td&gt;61002-0000&lt;/td&gt;&lt;td&gt;Collector system&lt;/td&gt;&lt;td&gt;m&lt;/td&gt;&lt;td&gt;COLLECTOR SYSTEM&lt;/td&gt;&lt;td&gt;LNFT&lt;/td&gt;&lt;td&gt;0&lt;/td&gt;&lt;td&gt;3&lt;/td&gt;&lt;td&gt;N&lt;/td&gt;&lt;td&gt; &lt;/td&gt;&lt;td&gt;&lt;/td&gt;&lt;/tr&gt;</v>
      </c>
    </row>
    <row r="2237" spans="1:1" x14ac:dyDescent="0.2">
      <c r="A2237" s="94" t="str">
        <v xml:space="preserve">  &lt;tr&gt;&lt;td&gt;61003-0000&lt;/td&gt;&lt;td&gt;Collector system&lt;/td&gt;&lt;td&gt;LPSM&lt;/td&gt;&lt;td&gt;COLLECTOR SYSTEM&lt;/td&gt;&lt;td&gt;LPSM&lt;/td&gt;&lt;td&gt;0&lt;/td&gt;&lt;td&gt;3&lt;/td&gt;&lt;td&gt;N&lt;/td&gt;&lt;td&gt; &lt;/td&gt;&lt;td&gt;&lt;/td&gt;&lt;/tr&gt;</v>
      </c>
    </row>
    <row r="2238" spans="1:1" x14ac:dyDescent="0.2">
      <c r="A2238" s="94" t="str">
        <v xml:space="preserve">  &lt;tr&gt;&lt;td&gt;61005-0000&lt;/td&gt;&lt;td&gt;Horizontal drain jetting&lt;/td&gt;&lt;td&gt;LPSM&lt;/td&gt;&lt;td&gt;HORIZONTAL DRAIN JETTING&lt;/td&gt;&lt;td&gt;LPSM&lt;/td&gt;&lt;td&gt;0&lt;/td&gt;&lt;td&gt;3&lt;/td&gt;&lt;td&gt;N&lt;/td&gt;&lt;td&gt;1/5/2017&lt;/td&gt;&lt;td&gt;&lt;/td&gt;&lt;/tr&gt;</v>
      </c>
    </row>
    <row r="2239" spans="1:1" x14ac:dyDescent="0.2">
      <c r="A2239" s="94" t="str">
        <v xml:space="preserve">  &lt;tr&gt;&lt;td&gt;61008-0000&lt;/td&gt;&lt;td&gt;Horizontal drain casing and collar&lt;/td&gt;&lt;td&gt;Each&lt;/td&gt;&lt;td&gt;HORIZONTAL DRAIN CASING AND COLLAR&lt;/td&gt;&lt;td&gt;EACH&lt;/td&gt;&lt;td&gt;0&lt;/td&gt;&lt;td&gt;3&lt;/td&gt;&lt;td&gt;N&lt;/td&gt;&lt;td&gt;1/5/2017&lt;/td&gt;&lt;td&gt;&lt;/td&gt;&lt;/tr&gt;</v>
      </c>
    </row>
    <row r="2240" spans="1:1" x14ac:dyDescent="0.2">
      <c r="A2240" s="94" t="str">
        <v xml:space="preserve">  &lt;tr&gt;&lt;td&gt;61010-0000&lt;/td&gt;&lt;td&gt;Drainage weep hole&lt;/td&gt;&lt;td&gt;Each&lt;/td&gt;&lt;td&gt;DRAINAGE WEEP HOLE&lt;/td&gt;&lt;td&gt;EACH&lt;/td&gt;&lt;td&gt;0&lt;/td&gt;&lt;td&gt;3&lt;/td&gt;&lt;td&gt;N&lt;/td&gt;&lt;td&gt;2/1/2016&lt;/td&gt;&lt;td&gt;&lt;/td&gt;&lt;/tr&gt;</v>
      </c>
    </row>
    <row r="2241" spans="1:1" x14ac:dyDescent="0.2">
      <c r="A2241" s="94" t="str">
        <v xml:space="preserve">  &lt;tr&gt;&lt;td&gt;61012-0000&lt;/td&gt;&lt;td&gt;Construct and remove temporary access and drill pads&lt;/td&gt;&lt;td&gt;LPSM&lt;/td&gt;&lt;td&gt;CONSTRUCT AND REMOVE TEMPORARY ACCESS AND DRILL PADS&lt;/td&gt;&lt;td&gt;LPSM&lt;/td&gt;&lt;td&gt;0&lt;/td&gt;&lt;td&gt;3&lt;/td&gt;&lt;td&gt;N&lt;/td&gt;&lt;td&gt;1/5/2017&lt;/td&gt;&lt;td&gt;&lt;/td&gt;&lt;/tr&gt;</v>
      </c>
    </row>
    <row r="2242" spans="1:1" x14ac:dyDescent="0.2">
      <c r="A2242" s="94" t="str">
        <v xml:space="preserve">  &lt;tr&gt;&lt;td&gt;61101-0000&lt;/td&gt;&lt;td&gt;Water system&lt;/td&gt;&lt;td&gt;LPSM&lt;/td&gt;&lt;td&gt;WATER SYSTEM&lt;/td&gt;&lt;td&gt;LPSM&lt;/td&gt;&lt;td&gt;0&lt;/td&gt;&lt;td&gt;3&lt;/td&gt;&lt;td&gt;N&lt;/td&gt;&lt;td&gt; &lt;/td&gt;&lt;td&gt;&lt;/td&gt;&lt;/tr&gt;</v>
      </c>
    </row>
    <row r="2243" spans="1:1" x14ac:dyDescent="0.2">
      <c r="A2243" s="94" t="str">
        <v xml:space="preserve">  &lt;tr&gt;&lt;td&gt;61102-0100&lt;/td&gt;&lt;td&gt;13mm waterline, copper&lt;/td&gt;&lt;td&gt;m&lt;/td&gt;&lt;td&gt;1/2-INCH WATERLINE, COPPER&lt;/td&gt;&lt;td&gt;LNFT&lt;/td&gt;&lt;td&gt;0&lt;/td&gt;&lt;td&gt;3&lt;/td&gt;&lt;td&gt;N&lt;/td&gt;&lt;td&gt; &lt;/td&gt;&lt;td&gt;&lt;/td&gt;&lt;/tr&gt;</v>
      </c>
    </row>
    <row r="2244" spans="1:1" x14ac:dyDescent="0.2">
      <c r="A2244" s="94" t="str">
        <v xml:space="preserve">  &lt;tr&gt;&lt;td&gt;61102-0150&lt;/td&gt;&lt;td&gt;13mm waterline, galvanized steel&lt;/td&gt;&lt;td&gt;m&lt;/td&gt;&lt;td&gt;1/2-INCH WATERLINE, GALVANIZED STEEL&lt;/td&gt;&lt;td&gt;LNFT&lt;/td&gt;&lt;td&gt;0&lt;/td&gt;&lt;td&gt;3&lt;/td&gt;&lt;td&gt;N&lt;/td&gt;&lt;td&gt; &lt;/td&gt;&lt;td&gt;&lt;/td&gt;&lt;/tr&gt;</v>
      </c>
    </row>
    <row r="2245" spans="1:1" x14ac:dyDescent="0.2">
      <c r="A2245" s="94" t="str">
        <v xml:space="preserve">  &lt;tr&gt;&lt;td&gt;61102-0200&lt;/td&gt;&lt;td&gt;13mm waterline, polyvinyl chloride (PVC)&lt;/td&gt;&lt;td&gt;m&lt;/td&gt;&lt;td&gt;1/2-INCH WATERLINE, POLYVINYL CHLORIDE (PVC)&lt;/td&gt;&lt;td&gt;LNFT&lt;/td&gt;&lt;td&gt;0&lt;/td&gt;&lt;td&gt;3&lt;/td&gt;&lt;td&gt;N&lt;/td&gt;&lt;td&gt; &lt;/td&gt;&lt;td&gt;&lt;/td&gt;&lt;/tr&gt;</v>
      </c>
    </row>
    <row r="2246" spans="1:1" x14ac:dyDescent="0.2">
      <c r="A2246" s="94" t="str">
        <v xml:space="preserve">  &lt;tr&gt;&lt;td&gt;61102-0350&lt;/td&gt;&lt;td&gt;20mm waterline, copper&lt;/td&gt;&lt;td&gt;m&lt;/td&gt;&lt;td&gt;3/4-INCH WATERLINE, COPPER&lt;/td&gt;&lt;td&gt;LNFT&lt;/td&gt;&lt;td&gt;0&lt;/td&gt;&lt;td&gt;3&lt;/td&gt;&lt;td&gt;N&lt;/td&gt;&lt;td&gt; &lt;/td&gt;&lt;td&gt;&lt;/td&gt;&lt;/tr&gt;</v>
      </c>
    </row>
    <row r="2247" spans="1:1" x14ac:dyDescent="0.2">
      <c r="A2247" s="94" t="str">
        <v xml:space="preserve">  &lt;tr&gt;&lt;td&gt;61102-0400&lt;/td&gt;&lt;td&gt;20mm waterline, galvanized steel&lt;/td&gt;&lt;td&gt;m&lt;/td&gt;&lt;td&gt;3/4-INCH WATERLINE, GALVANIZED STEEL&lt;/td&gt;&lt;td&gt;LNFT&lt;/td&gt;&lt;td&gt;0&lt;/td&gt;&lt;td&gt;3&lt;/td&gt;&lt;td&gt;N&lt;/td&gt;&lt;td&gt; &lt;/td&gt;&lt;td&gt;&lt;/td&gt;&lt;/tr&gt;</v>
      </c>
    </row>
    <row r="2248" spans="1:1" x14ac:dyDescent="0.2">
      <c r="A2248" s="94" t="str">
        <v xml:space="preserve">  &lt;tr&gt;&lt;td&gt;61102-0450&lt;/td&gt;&lt;td&gt;20mm waterline, polyvinyl chloride (PVC)&lt;/td&gt;&lt;td&gt;m&lt;/td&gt;&lt;td&gt;3/4-INCH WATERLINE, POLYVINYL CHLORIDE (PVC)&lt;/td&gt;&lt;td&gt;LNFT&lt;/td&gt;&lt;td&gt;0&lt;/td&gt;&lt;td&gt;3&lt;/td&gt;&lt;td&gt;N&lt;/td&gt;&lt;td&gt; &lt;/td&gt;&lt;td&gt;&lt;/td&gt;&lt;/tr&gt;</v>
      </c>
    </row>
    <row r="2249" spans="1:1" x14ac:dyDescent="0.2">
      <c r="A2249" s="94" t="str">
        <v xml:space="preserve">  &lt;tr&gt;&lt;td&gt;61102-0545&lt;/td&gt;&lt;td&gt;25mm waterline&lt;/td&gt;&lt;td&gt;m&lt;/td&gt;&lt;td&gt;1-INCH WATERLINE&lt;/td&gt;&lt;td&gt;LNFT&lt;/td&gt;&lt;td&gt;0&lt;/td&gt;&lt;td&gt;3&lt;/td&gt;&lt;td&gt;N&lt;/td&gt;&lt;td&gt; &lt;/td&gt;&lt;td&gt;&lt;/td&gt;&lt;/tr&gt;</v>
      </c>
    </row>
    <row r="2250" spans="1:1" x14ac:dyDescent="0.2">
      <c r="A2250" s="94" t="str">
        <v xml:space="preserve">  &lt;tr&gt;&lt;td&gt;61102-0600&lt;/td&gt;&lt;td&gt;25mm waterline, copper&lt;/td&gt;&lt;td&gt;m&lt;/td&gt;&lt;td&gt;1-INCH WATERLINE, COPPER&lt;/td&gt;&lt;td&gt;LNFT&lt;/td&gt;&lt;td&gt;0&lt;/td&gt;&lt;td&gt;3&lt;/td&gt;&lt;td&gt;N&lt;/td&gt;&lt;td&gt; &lt;/td&gt;&lt;td&gt;&lt;/td&gt;&lt;/tr&gt;</v>
      </c>
    </row>
    <row r="2251" spans="1:1" x14ac:dyDescent="0.2">
      <c r="A2251" s="94" t="str">
        <v xml:space="preserve">  &lt;tr&gt;&lt;td&gt;61102-0650&lt;/td&gt;&lt;td&gt;25mm waterline, galvanized steel&lt;/td&gt;&lt;td&gt;m&lt;/td&gt;&lt;td&gt;1-INCH WATERLINE, GALVANIZED STEEL&lt;/td&gt;&lt;td&gt;LNFT&lt;/td&gt;&lt;td&gt;0&lt;/td&gt;&lt;td&gt;3&lt;/td&gt;&lt;td&gt;N&lt;/td&gt;&lt;td&gt; &lt;/td&gt;&lt;td&gt;&lt;/td&gt;&lt;/tr&gt;</v>
      </c>
    </row>
    <row r="2252" spans="1:1" x14ac:dyDescent="0.2">
      <c r="A2252" s="94" t="str">
        <v xml:space="preserve">  &lt;tr&gt;&lt;td&gt;61102-0700&lt;/td&gt;&lt;td&gt;25mm waterline, polyvinyl chloride (PVC)&lt;/td&gt;&lt;td&gt;m&lt;/td&gt;&lt;td&gt;1-INCH WATERLINE, POLYVINYL CHLORIDE (PVC)&lt;/td&gt;&lt;td&gt;LNFT&lt;/td&gt;&lt;td&gt;0&lt;/td&gt;&lt;td&gt;3&lt;/td&gt;&lt;td&gt;N&lt;/td&gt;&lt;td&gt; &lt;/td&gt;&lt;td&gt;&lt;/td&gt;&lt;/tr&gt;</v>
      </c>
    </row>
    <row r="2253" spans="1:1" x14ac:dyDescent="0.2">
      <c r="A2253" s="94" t="str">
        <v xml:space="preserve">  &lt;tr&gt;&lt;td&gt;61102-0850&lt;/td&gt;&lt;td&gt;32mm waterline, copper&lt;/td&gt;&lt;td&gt;m&lt;/td&gt;&lt;td&gt;1 1/4-INCH WATERLINE, COPPER&lt;/td&gt;&lt;td&gt;LNFT&lt;/td&gt;&lt;td&gt;0&lt;/td&gt;&lt;td&gt;3&lt;/td&gt;&lt;td&gt;N&lt;/td&gt;&lt;td&gt; &lt;/td&gt;&lt;td&gt;&lt;/td&gt;&lt;/tr&gt;</v>
      </c>
    </row>
    <row r="2254" spans="1:1" x14ac:dyDescent="0.2">
      <c r="A2254" s="94" t="str">
        <v xml:space="preserve">  &lt;tr&gt;&lt;td&gt;61102-0900&lt;/td&gt;&lt;td&gt;32mm waterline, galvanized steel&lt;/td&gt;&lt;td&gt;m&lt;/td&gt;&lt;td&gt;1 1/4-INCH WATERLINE, GALVANIZED STEEL&lt;/td&gt;&lt;td&gt;LNFT&lt;/td&gt;&lt;td&gt;0&lt;/td&gt;&lt;td&gt;3&lt;/td&gt;&lt;td&gt;N&lt;/td&gt;&lt;td&gt; &lt;/td&gt;&lt;td&gt;&lt;/td&gt;&lt;/tr&gt;</v>
      </c>
    </row>
    <row r="2255" spans="1:1" x14ac:dyDescent="0.2">
      <c r="A2255" s="94" t="str">
        <v xml:space="preserve">  &lt;tr&gt;&lt;td&gt;61102-0950&lt;/td&gt;&lt;td&gt;32mm waterline, polyvinyl chloride (PVC)&lt;/td&gt;&lt;td&gt;m&lt;/td&gt;&lt;td&gt;1 1/4-INCH WATERLINE, POLYVINYL CHLORIDE (PVC)&lt;/td&gt;&lt;td&gt;LNFT&lt;/td&gt;&lt;td&gt;0&lt;/td&gt;&lt;td&gt;3&lt;/td&gt;&lt;td&gt;N&lt;/td&gt;&lt;td&gt; &lt;/td&gt;&lt;td&gt;&lt;/td&gt;&lt;/tr&gt;</v>
      </c>
    </row>
    <row r="2256" spans="1:1" x14ac:dyDescent="0.2">
      <c r="A2256" s="94" t="str">
        <v xml:space="preserve">  &lt;tr&gt;&lt;td&gt;61102-1100&lt;/td&gt;&lt;td&gt;40mm waterline, copper&lt;/td&gt;&lt;td&gt;m&lt;/td&gt;&lt;td&gt;1 1/2-INCH WATERLINE, COPPER&lt;/td&gt;&lt;td&gt;LNFT&lt;/td&gt;&lt;td&gt;0&lt;/td&gt;&lt;td&gt;3&lt;/td&gt;&lt;td&gt;N&lt;/td&gt;&lt;td&gt; &lt;/td&gt;&lt;td&gt;&lt;/td&gt;&lt;/tr&gt;</v>
      </c>
    </row>
    <row r="2257" spans="1:1" x14ac:dyDescent="0.2">
      <c r="A2257" s="94" t="str">
        <v xml:space="preserve">  &lt;tr&gt;&lt;td&gt;61102-1150&lt;/td&gt;&lt;td&gt;40mm waterline, galvanized steel&lt;/td&gt;&lt;td&gt;m&lt;/td&gt;&lt;td&gt;1 1/2-INCH WATERLINE, GALVANIZED STEEL&lt;/td&gt;&lt;td&gt;LNFT&lt;/td&gt;&lt;td&gt;0&lt;/td&gt;&lt;td&gt;3&lt;/td&gt;&lt;td&gt;N&lt;/td&gt;&lt;td&gt; &lt;/td&gt;&lt;td&gt;&lt;/td&gt;&lt;/tr&gt;</v>
      </c>
    </row>
    <row r="2258" spans="1:1" x14ac:dyDescent="0.2">
      <c r="A2258" s="94" t="str">
        <v xml:space="preserve">  &lt;tr&gt;&lt;td&gt;61102-1200&lt;/td&gt;&lt;td&gt;40mm waterline, polyvinyl chloride (PVC)&lt;/td&gt;&lt;td&gt;m&lt;/td&gt;&lt;td&gt;1 1/2-INCH WATERLINE, POLYVINYL CHLORIDE (PVC)&lt;/td&gt;&lt;td&gt;LNFT&lt;/td&gt;&lt;td&gt;0&lt;/td&gt;&lt;td&gt;3&lt;/td&gt;&lt;td&gt;N&lt;/td&gt;&lt;td&gt; &lt;/td&gt;&lt;td&gt;&lt;/td&gt;&lt;/tr&gt;</v>
      </c>
    </row>
    <row r="2259" spans="1:1" x14ac:dyDescent="0.2">
      <c r="A2259" s="94" t="str">
        <v xml:space="preserve">  &lt;tr&gt;&lt;td&gt;61102-1545&lt;/td&gt;&lt;td&gt;50mm waterline&lt;/td&gt;&lt;td&gt;m&lt;/td&gt;&lt;td&gt;2-INCH WATERLINE&lt;/td&gt;&lt;td&gt;LNFT&lt;/td&gt;&lt;td&gt;0&lt;/td&gt;&lt;td&gt;3&lt;/td&gt;&lt;td&gt;N&lt;/td&gt;&lt;td&gt; &lt;/td&gt;&lt;td&gt;&lt;/td&gt;&lt;/tr&gt;</v>
      </c>
    </row>
    <row r="2260" spans="1:1" x14ac:dyDescent="0.2">
      <c r="A2260" s="94" t="str">
        <v xml:space="preserve">  &lt;tr&gt;&lt;td&gt;61102-1600&lt;/td&gt;&lt;td&gt;50mm waterline, copper&lt;/td&gt;&lt;td&gt;m&lt;/td&gt;&lt;td&gt;2-INCH WATERLINE, COPPER&lt;/td&gt;&lt;td&gt;LNFT&lt;/td&gt;&lt;td&gt;0&lt;/td&gt;&lt;td&gt;3&lt;/td&gt;&lt;td&gt;N&lt;/td&gt;&lt;td&gt; &lt;/td&gt;&lt;td&gt;&lt;/td&gt;&lt;/tr&gt;</v>
      </c>
    </row>
    <row r="2261" spans="1:1" x14ac:dyDescent="0.2">
      <c r="A2261" s="94" t="str">
        <v xml:space="preserve">  &lt;tr&gt;&lt;td&gt;61102-1650&lt;/td&gt;&lt;td&gt;50mm waterline, galvanized steel&lt;/td&gt;&lt;td&gt;m&lt;/td&gt;&lt;td&gt;2-INCH WATERLINE, GALVANIZED STEEL&lt;/td&gt;&lt;td&gt;LNFT&lt;/td&gt;&lt;td&gt;0&lt;/td&gt;&lt;td&gt;3&lt;/td&gt;&lt;td&gt;N&lt;/td&gt;&lt;td&gt; &lt;/td&gt;&lt;td&gt;&lt;/td&gt;&lt;/tr&gt;</v>
      </c>
    </row>
    <row r="2262" spans="1:1" x14ac:dyDescent="0.2">
      <c r="A2262" s="94" t="str">
        <v xml:space="preserve">  &lt;tr&gt;&lt;td&gt;61102-1700&lt;/td&gt;&lt;td&gt;50mm waterline, polyvinyl chloride (PVC)&lt;/td&gt;&lt;td&gt;m&lt;/td&gt;&lt;td&gt;2-INCH WATERLINE, POLYVINYL CHLORIDE (PVC)&lt;/td&gt;&lt;td&gt;LNFT&lt;/td&gt;&lt;td&gt;0&lt;/td&gt;&lt;td&gt;3&lt;/td&gt;&lt;td&gt;N&lt;/td&gt;&lt;td&gt; &lt;/td&gt;&lt;td&gt;&lt;/td&gt;&lt;/tr&gt;</v>
      </c>
    </row>
    <row r="2263" spans="1:1" x14ac:dyDescent="0.2">
      <c r="A2263" s="94" t="str">
        <v xml:space="preserve">  &lt;tr&gt;&lt;td&gt;61102-1750&lt;/td&gt;&lt;td&gt;50mm waterline, ductile iron&lt;/td&gt;&lt;td&gt;m&lt;/td&gt;&lt;td&gt;2-INCH WATERLINE, DUCTILE IRON&lt;/td&gt;&lt;td&gt;LNFT&lt;/td&gt;&lt;td&gt;0&lt;/td&gt;&lt;td&gt;3&lt;/td&gt;&lt;td&gt;N&lt;/td&gt;&lt;td&gt; &lt;/td&gt;&lt;td&gt;&lt;/td&gt;&lt;/tr&gt;</v>
      </c>
    </row>
    <row r="2264" spans="1:1" x14ac:dyDescent="0.2">
      <c r="A2264" s="94" t="str">
        <v xml:space="preserve">  &lt;tr&gt;&lt;td&gt;61102-1850&lt;/td&gt;&lt;td&gt;65mm waterline, copper&lt;/td&gt;&lt;td&gt;m&lt;/td&gt;&lt;td&gt;2 1/2-INCH WATERLINE, COPPER&lt;/td&gt;&lt;td&gt;LNFT&lt;/td&gt;&lt;td&gt;0&lt;/td&gt;&lt;td&gt;3&lt;/td&gt;&lt;td&gt;N&lt;/td&gt;&lt;td&gt; &lt;/td&gt;&lt;td&gt;&lt;/td&gt;&lt;/tr&gt;</v>
      </c>
    </row>
    <row r="2265" spans="1:1" x14ac:dyDescent="0.2">
      <c r="A2265" s="94" t="str">
        <v xml:space="preserve">  &lt;tr&gt;&lt;td&gt;61102-1900&lt;/td&gt;&lt;td&gt;65mm waterline, galvanized steel&lt;/td&gt;&lt;td&gt;m&lt;/td&gt;&lt;td&gt;2 1/2-INCH WATERLINE, GALVANIZED STEEL&lt;/td&gt;&lt;td&gt;LNFT&lt;/td&gt;&lt;td&gt;0&lt;/td&gt;&lt;td&gt;3&lt;/td&gt;&lt;td&gt;N&lt;/td&gt;&lt;td&gt; &lt;/td&gt;&lt;td&gt;&lt;/td&gt;&lt;/tr&gt;</v>
      </c>
    </row>
    <row r="2266" spans="1:1" x14ac:dyDescent="0.2">
      <c r="A2266" s="94" t="str">
        <v xml:space="preserve">  &lt;tr&gt;&lt;td&gt;61102-1950&lt;/td&gt;&lt;td&gt;65mm waterline, polyvinyl chloride (PVC)&lt;/td&gt;&lt;td&gt;m&lt;/td&gt;&lt;td&gt;2 1/2-INCH WATERLINE, POLYVINYL CHLORIDE (PVC)&lt;/td&gt;&lt;td&gt;LNFT&lt;/td&gt;&lt;td&gt;0&lt;/td&gt;&lt;td&gt;3&lt;/td&gt;&lt;td&gt;N&lt;/td&gt;&lt;td&gt; &lt;/td&gt;&lt;td&gt;&lt;/td&gt;&lt;/tr&gt;</v>
      </c>
    </row>
    <row r="2267" spans="1:1" x14ac:dyDescent="0.2">
      <c r="A2267" s="94" t="str">
        <v xml:space="preserve">  &lt;tr&gt;&lt;td&gt;61102-2100&lt;/td&gt;&lt;td&gt;75mm waterline, copper&lt;/td&gt;&lt;td&gt;m&lt;/td&gt;&lt;td&gt;3-INCH WATERLINE, COPPER&lt;/td&gt;&lt;td&gt;LNFT&lt;/td&gt;&lt;td&gt;0&lt;/td&gt;&lt;td&gt;3&lt;/td&gt;&lt;td&gt;N&lt;/td&gt;&lt;td&gt; &lt;/td&gt;&lt;td&gt;&lt;/td&gt;&lt;/tr&gt;</v>
      </c>
    </row>
    <row r="2268" spans="1:1" x14ac:dyDescent="0.2">
      <c r="A2268" s="94" t="str">
        <v xml:space="preserve">  &lt;tr&gt;&lt;td&gt;61102-2150&lt;/td&gt;&lt;td&gt;75mm waterline, galvanized steel&lt;/td&gt;&lt;td&gt;m&lt;/td&gt;&lt;td&gt;3-INCH WATERLINE, GALVANIZED STEEL&lt;/td&gt;&lt;td&gt;LNFT&lt;/td&gt;&lt;td&gt;0&lt;/td&gt;&lt;td&gt;3&lt;/td&gt;&lt;td&gt;N&lt;/td&gt;&lt;td&gt; &lt;/td&gt;&lt;td&gt;&lt;/td&gt;&lt;/tr&gt;</v>
      </c>
    </row>
    <row r="2269" spans="1:1" x14ac:dyDescent="0.2">
      <c r="A2269" s="94" t="str">
        <v xml:space="preserve">  &lt;tr&gt;&lt;td&gt;61102-2200&lt;/td&gt;&lt;td&gt;75mm waterline, polyvinyl chloride (PVC)&lt;/td&gt;&lt;td&gt;m&lt;/td&gt;&lt;td&gt;3-INCH WATERLINE, POLYVINYL CHLORIDE (PVC)&lt;/td&gt;&lt;td&gt;LNFT&lt;/td&gt;&lt;td&gt;0&lt;/td&gt;&lt;td&gt;3&lt;/td&gt;&lt;td&gt;N&lt;/td&gt;&lt;td&gt; &lt;/td&gt;&lt;td&gt;&lt;/td&gt;&lt;/tr&gt;</v>
      </c>
    </row>
    <row r="2270" spans="1:1" x14ac:dyDescent="0.2">
      <c r="A2270" s="94" t="str">
        <v xml:space="preserve">  &lt;tr&gt;&lt;td&gt;61102-2250&lt;/td&gt;&lt;td&gt;75mm waterline, ductile iron&lt;/td&gt;&lt;td&gt;m&lt;/td&gt;&lt;td&gt;3-INCH WATERLINE, DUCTILE IRON&lt;/td&gt;&lt;td&gt;LNFT&lt;/td&gt;&lt;td&gt;0&lt;/td&gt;&lt;td&gt;3&lt;/td&gt;&lt;td&gt;N&lt;/td&gt;&lt;td&gt; &lt;/td&gt;&lt;td&gt;&lt;/td&gt;&lt;/tr&gt;</v>
      </c>
    </row>
    <row r="2271" spans="1:1" x14ac:dyDescent="0.2">
      <c r="A2271" s="94" t="str">
        <v xml:space="preserve">  &lt;tr&gt;&lt;td&gt;61102-2545&lt;/td&gt;&lt;td&gt;100mm waterline&lt;/td&gt;&lt;td&gt;m&lt;/td&gt;&lt;td&gt;4-INCH WATERLINE&lt;/td&gt;&lt;td&gt;LNFT&lt;/td&gt;&lt;td&gt;0&lt;/td&gt;&lt;td&gt;3&lt;/td&gt;&lt;td&gt;N&lt;/td&gt;&lt;td&gt; &lt;/td&gt;&lt;td&gt;&lt;/td&gt;&lt;/tr&gt;</v>
      </c>
    </row>
    <row r="2272" spans="1:1" x14ac:dyDescent="0.2">
      <c r="A2272" s="94" t="str">
        <v xml:space="preserve">  &lt;tr&gt;&lt;td&gt;61102-2600&lt;/td&gt;&lt;td&gt;100mm waterline, copper&lt;/td&gt;&lt;td&gt;m&lt;/td&gt;&lt;td&gt;4-INCH WATERLINE, COPPER&lt;/td&gt;&lt;td&gt;LNFT&lt;/td&gt;&lt;td&gt;0&lt;/td&gt;&lt;td&gt;3&lt;/td&gt;&lt;td&gt;N&lt;/td&gt;&lt;td&gt; &lt;/td&gt;&lt;td&gt;&lt;/td&gt;&lt;/tr&gt;</v>
      </c>
    </row>
    <row r="2273" spans="1:1" x14ac:dyDescent="0.2">
      <c r="A2273" s="94" t="str">
        <v xml:space="preserve">  &lt;tr&gt;&lt;td&gt;61102-2650&lt;/td&gt;&lt;td&gt;100mm waterline, galvanized steel&lt;/td&gt;&lt;td&gt;m&lt;/td&gt;&lt;td&gt;4-INCH WATERLINE, GALVANIZED STEEL&lt;/td&gt;&lt;td&gt;LNFT&lt;/td&gt;&lt;td&gt;0&lt;/td&gt;&lt;td&gt;3&lt;/td&gt;&lt;td&gt;N&lt;/td&gt;&lt;td&gt; &lt;/td&gt;&lt;td&gt;&lt;/td&gt;&lt;/tr&gt;</v>
      </c>
    </row>
    <row r="2274" spans="1:1" x14ac:dyDescent="0.2">
      <c r="A2274" s="94" t="str">
        <v xml:space="preserve">  &lt;tr&gt;&lt;td&gt;61102-2700&lt;/td&gt;&lt;td&gt;100mm waterline, polyvinyl chloride (PVC)&lt;/td&gt;&lt;td&gt;m&lt;/td&gt;&lt;td&gt;4-INCH WATERLINE, POLYVINYL CHLORIDE (PVC)&lt;/td&gt;&lt;td&gt;LNFT&lt;/td&gt;&lt;td&gt;0&lt;/td&gt;&lt;td&gt;3&lt;/td&gt;&lt;td&gt;N&lt;/td&gt;&lt;td&gt; &lt;/td&gt;&lt;td&gt;&lt;/td&gt;&lt;/tr&gt;</v>
      </c>
    </row>
    <row r="2275" spans="1:1" x14ac:dyDescent="0.2">
      <c r="A2275" s="94" t="str">
        <v xml:space="preserve">  &lt;tr&gt;&lt;td&gt;61102-2750&lt;/td&gt;&lt;td&gt;100mm waterline, ductile iron&lt;/td&gt;&lt;td&gt;m&lt;/td&gt;&lt;td&gt;4-INCH WATERLINE, DUCTILE IRON&lt;/td&gt;&lt;td&gt;LNFT&lt;/td&gt;&lt;td&gt;0&lt;/td&gt;&lt;td&gt;3&lt;/td&gt;&lt;td&gt;N&lt;/td&gt;&lt;td&gt; &lt;/td&gt;&lt;td&gt;&lt;/td&gt;&lt;/tr&gt;</v>
      </c>
    </row>
    <row r="2276" spans="1:1" x14ac:dyDescent="0.2">
      <c r="A2276" s="94" t="str">
        <v xml:space="preserve">  &lt;tr&gt;&lt;td&gt;61102-2850&lt;/td&gt;&lt;td&gt;150mm waterline, copper&lt;/td&gt;&lt;td&gt;m&lt;/td&gt;&lt;td&gt;6-INCH WATERLINE, COPPER&lt;/td&gt;&lt;td&gt;LNFT&lt;/td&gt;&lt;td&gt;0&lt;/td&gt;&lt;td&gt;3&lt;/td&gt;&lt;td&gt;N&lt;/td&gt;&lt;td&gt; &lt;/td&gt;&lt;td&gt;&lt;/td&gt;&lt;/tr&gt;</v>
      </c>
    </row>
    <row r="2277" spans="1:1" x14ac:dyDescent="0.2">
      <c r="A2277" s="94" t="str">
        <v xml:space="preserve">  &lt;tr&gt;&lt;td&gt;61102-2900&lt;/td&gt;&lt;td&gt;150mm waterline, galvanized steel&lt;/td&gt;&lt;td&gt;m&lt;/td&gt;&lt;td&gt;6-INCH WATERLINE, GALVANIZED STEEL&lt;/td&gt;&lt;td&gt;LNFT&lt;/td&gt;&lt;td&gt;0&lt;/td&gt;&lt;td&gt;3&lt;/td&gt;&lt;td&gt;N&lt;/td&gt;&lt;td&gt; &lt;/td&gt;&lt;td&gt;&lt;/td&gt;&lt;/tr&gt;</v>
      </c>
    </row>
    <row r="2278" spans="1:1" x14ac:dyDescent="0.2">
      <c r="A2278" s="94" t="str">
        <v xml:space="preserve">  &lt;tr&gt;&lt;td&gt;61102-2950&lt;/td&gt;&lt;td&gt;150mm waterline, polyvinyl chloride (PVC)&lt;/td&gt;&lt;td&gt;m&lt;/td&gt;&lt;td&gt;6-INCH WATERLINE, POLYVINYL CHLORIDE (PVC)&lt;/td&gt;&lt;td&gt;LNFT&lt;/td&gt;&lt;td&gt;0&lt;/td&gt;&lt;td&gt;3&lt;/td&gt;&lt;td&gt;N&lt;/td&gt;&lt;td&gt; &lt;/td&gt;&lt;td&gt;&lt;/td&gt;&lt;/tr&gt;</v>
      </c>
    </row>
    <row r="2279" spans="1:1" x14ac:dyDescent="0.2">
      <c r="A2279" s="94" t="str">
        <v xml:space="preserve">  &lt;tr&gt;&lt;td&gt;61102-3000&lt;/td&gt;&lt;td&gt;150mm waterline, ductile iron&lt;/td&gt;&lt;td&gt;m&lt;/td&gt;&lt;td&gt;6-INCH WATERLINE, DUCTILE IRON&lt;/td&gt;&lt;td&gt;LNFT&lt;/td&gt;&lt;td&gt;0&lt;/td&gt;&lt;td&gt;3&lt;/td&gt;&lt;td&gt;N&lt;/td&gt;&lt;td&gt; &lt;/td&gt;&lt;td&gt;&lt;/td&gt;&lt;/tr&gt;</v>
      </c>
    </row>
    <row r="2280" spans="1:1" x14ac:dyDescent="0.2">
      <c r="A2280" s="94" t="str">
        <v xml:space="preserve">  &lt;tr&gt;&lt;td&gt;61102-3100&lt;/td&gt;&lt;td&gt;200mm waterline, copper&lt;/td&gt;&lt;td&gt;m&lt;/td&gt;&lt;td&gt;8-INCH WATERLINE, COPPER&lt;/td&gt;&lt;td&gt;LNFT&lt;/td&gt;&lt;td&gt;0&lt;/td&gt;&lt;td&gt;3&lt;/td&gt;&lt;td&gt;N&lt;/td&gt;&lt;td&gt; &lt;/td&gt;&lt;td&gt;&lt;/td&gt;&lt;/tr&gt;</v>
      </c>
    </row>
    <row r="2281" spans="1:1" x14ac:dyDescent="0.2">
      <c r="A2281" s="94" t="str">
        <v xml:space="preserve">  &lt;tr&gt;&lt;td&gt;61102-3150&lt;/td&gt;&lt;td&gt;200mm waterline, galvanized steel&lt;/td&gt;&lt;td&gt;m&lt;/td&gt;&lt;td&gt;8-INCH WATERLINE, GALVANIZED STEEL&lt;/td&gt;&lt;td&gt;LNFT&lt;/td&gt;&lt;td&gt;0&lt;/td&gt;&lt;td&gt;3&lt;/td&gt;&lt;td&gt;N&lt;/td&gt;&lt;td&gt; &lt;/td&gt;&lt;td&gt;&lt;/td&gt;&lt;/tr&gt;</v>
      </c>
    </row>
    <row r="2282" spans="1:1" x14ac:dyDescent="0.2">
      <c r="A2282" s="94" t="str">
        <v xml:space="preserve">  &lt;tr&gt;&lt;td&gt;61102-3200&lt;/td&gt;&lt;td&gt;200mm waterline, polyvinyl chloride (PVC)&lt;/td&gt;&lt;td&gt;m&lt;/td&gt;&lt;td&gt;8-INCH WATERLINE, POLYVINYL CHLORIDE (PVC)&lt;/td&gt;&lt;td&gt;LNFT&lt;/td&gt;&lt;td&gt;0&lt;/td&gt;&lt;td&gt;3&lt;/td&gt;&lt;td&gt;N&lt;/td&gt;&lt;td&gt; &lt;/td&gt;&lt;td&gt;&lt;/td&gt;&lt;/tr&gt;</v>
      </c>
    </row>
    <row r="2283" spans="1:1" x14ac:dyDescent="0.2">
      <c r="A2283" s="94" t="str">
        <v xml:space="preserve">  &lt;tr&gt;&lt;td&gt;61102-3250&lt;/td&gt;&lt;td&gt;200mm waterline, ductile iron&lt;/td&gt;&lt;td&gt;m&lt;/td&gt;&lt;td&gt;8-INCH WATERLINE, DUCTILE IRON&lt;/td&gt;&lt;td&gt;LNFT&lt;/td&gt;&lt;td&gt;0&lt;/td&gt;&lt;td&gt;3&lt;/td&gt;&lt;td&gt;N&lt;/td&gt;&lt;td&gt; &lt;/td&gt;&lt;td&gt;&lt;/td&gt;&lt;/tr&gt;</v>
      </c>
    </row>
    <row r="2284" spans="1:1" x14ac:dyDescent="0.2">
      <c r="A2284" s="94" t="str">
        <v xml:space="preserve">  &lt;tr&gt;&lt;td&gt;61102-3350&lt;/td&gt;&lt;td&gt;250mm waterline, copper&lt;/td&gt;&lt;td&gt;m&lt;/td&gt;&lt;td&gt;10-INCH WATERLINE, COPPER&lt;/td&gt;&lt;td&gt;LNFT&lt;/td&gt;&lt;td&gt;0&lt;/td&gt;&lt;td&gt;3&lt;/td&gt;&lt;td&gt;N&lt;/td&gt;&lt;td&gt; &lt;/td&gt;&lt;td&gt;&lt;/td&gt;&lt;/tr&gt;</v>
      </c>
    </row>
    <row r="2285" spans="1:1" x14ac:dyDescent="0.2">
      <c r="A2285" s="94" t="str">
        <v xml:space="preserve">  &lt;tr&gt;&lt;td&gt;61102-3400&lt;/td&gt;&lt;td&gt;250mm waterline, galvanized steel&lt;/td&gt;&lt;td&gt;m&lt;/td&gt;&lt;td&gt;10-INCH WATERLINE, GALVANIZED STEEL&lt;/td&gt;&lt;td&gt;LNFT&lt;/td&gt;&lt;td&gt;0&lt;/td&gt;&lt;td&gt;3&lt;/td&gt;&lt;td&gt;N&lt;/td&gt;&lt;td&gt; &lt;/td&gt;&lt;td&gt;&lt;/td&gt;&lt;/tr&gt;</v>
      </c>
    </row>
    <row r="2286" spans="1:1" x14ac:dyDescent="0.2">
      <c r="A2286" s="94" t="str">
        <v xml:space="preserve">  &lt;tr&gt;&lt;td&gt;61102-3450&lt;/td&gt;&lt;td&gt;250mm waterline, polyvinyl chloride (PVC)&lt;/td&gt;&lt;td&gt;m&lt;/td&gt;&lt;td&gt;10-INCH WATERLINE, POLYVINYL CHLORIDE (PVC)&lt;/td&gt;&lt;td&gt;LNFT&lt;/td&gt;&lt;td&gt;0&lt;/td&gt;&lt;td&gt;3&lt;/td&gt;&lt;td&gt;N&lt;/td&gt;&lt;td&gt; &lt;/td&gt;&lt;td&gt;&lt;/td&gt;&lt;/tr&gt;</v>
      </c>
    </row>
    <row r="2287" spans="1:1" x14ac:dyDescent="0.2">
      <c r="A2287" s="94" t="str">
        <v xml:space="preserve">  &lt;tr&gt;&lt;td&gt;61102-3500&lt;/td&gt;&lt;td&gt;250mm waterline, ductile iron&lt;/td&gt;&lt;td&gt;m&lt;/td&gt;&lt;td&gt;10-INCH WATERLINE, DUCTILE IRON&lt;/td&gt;&lt;td&gt;LNFT&lt;/td&gt;&lt;td&gt;0&lt;/td&gt;&lt;td&gt;3&lt;/td&gt;&lt;td&gt;N&lt;/td&gt;&lt;td&gt; &lt;/td&gt;&lt;td&gt;&lt;/td&gt;&lt;/tr&gt;</v>
      </c>
    </row>
    <row r="2288" spans="1:1" x14ac:dyDescent="0.2">
      <c r="A2288" s="94" t="str">
        <v xml:space="preserve">  &lt;tr&gt;&lt;td&gt;61102-3600&lt;/td&gt;&lt;td&gt;300mm waterline, copper&lt;/td&gt;&lt;td&gt;m&lt;/td&gt;&lt;td&gt;12-INCH WATERLINE, COPPER&lt;/td&gt;&lt;td&gt;LNFT&lt;/td&gt;&lt;td&gt;0&lt;/td&gt;&lt;td&gt;3&lt;/td&gt;&lt;td&gt;N&lt;/td&gt;&lt;td&gt; &lt;/td&gt;&lt;td&gt;&lt;/td&gt;&lt;/tr&gt;</v>
      </c>
    </row>
    <row r="2289" spans="1:1" x14ac:dyDescent="0.2">
      <c r="A2289" s="94" t="str">
        <v xml:space="preserve">  &lt;tr&gt;&lt;td&gt;61102-3650&lt;/td&gt;&lt;td&gt;300mm waterline, galvanized steel&lt;/td&gt;&lt;td&gt;m&lt;/td&gt;&lt;td&gt;12-INCH WATERLINE, GALVANIZED STEEL&lt;/td&gt;&lt;td&gt;LNFT&lt;/td&gt;&lt;td&gt;0&lt;/td&gt;&lt;td&gt;3&lt;/td&gt;&lt;td&gt;N&lt;/td&gt;&lt;td&gt; &lt;/td&gt;&lt;td&gt;&lt;/td&gt;&lt;/tr&gt;</v>
      </c>
    </row>
    <row r="2290" spans="1:1" x14ac:dyDescent="0.2">
      <c r="A2290" s="94" t="str">
        <v xml:space="preserve">  &lt;tr&gt;&lt;td&gt;61102-3700&lt;/td&gt;&lt;td&gt;300mm waterline, polyvinyl chloride (PVC)&lt;/td&gt;&lt;td&gt;m&lt;/td&gt;&lt;td&gt;12-INCH WATERLINE, POLYVINYL CHLORIDE (PVC)&lt;/td&gt;&lt;td&gt;LNFT&lt;/td&gt;&lt;td&gt;0&lt;/td&gt;&lt;td&gt;3&lt;/td&gt;&lt;td&gt;N&lt;/td&gt;&lt;td&gt; &lt;/td&gt;&lt;td&gt;&lt;/td&gt;&lt;/tr&gt;</v>
      </c>
    </row>
    <row r="2291" spans="1:1" x14ac:dyDescent="0.2">
      <c r="A2291" s="94" t="str">
        <v xml:space="preserve">  &lt;tr&gt;&lt;td&gt;61102-3750&lt;/td&gt;&lt;td&gt;300mm waterline, ductile iron&lt;/td&gt;&lt;td&gt;m&lt;/td&gt;&lt;td&gt;12-INCH WATERLINE, DUCTILE IRON&lt;/td&gt;&lt;td&gt;LNFT&lt;/td&gt;&lt;td&gt;0&lt;/td&gt;&lt;td&gt;3&lt;/td&gt;&lt;td&gt;N&lt;/td&gt;&lt;td&gt; &lt;/td&gt;&lt;td&gt;&lt;/td&gt;&lt;/tr&gt;</v>
      </c>
    </row>
    <row r="2292" spans="1:1" x14ac:dyDescent="0.2">
      <c r="A2292" s="94" t="str">
        <v xml:space="preserve">  &lt;tr&gt;&lt;td&gt;61102-3850&lt;/td&gt;&lt;td&gt;350mm waterline, copper&lt;/td&gt;&lt;td&gt;m&lt;/td&gt;&lt;td&gt;14-INCH WATERLINE, COPPER&lt;/td&gt;&lt;td&gt;LNFT&lt;/td&gt;&lt;td&gt;0&lt;/td&gt;&lt;td&gt;3&lt;/td&gt;&lt;td&gt;N&lt;/td&gt;&lt;td&gt; &lt;/td&gt;&lt;td&gt;&lt;/td&gt;&lt;/tr&gt;</v>
      </c>
    </row>
    <row r="2293" spans="1:1" x14ac:dyDescent="0.2">
      <c r="A2293" s="94" t="str">
        <v xml:space="preserve">  &lt;tr&gt;&lt;td&gt;61102-3900&lt;/td&gt;&lt;td&gt;350mm waterline, galvanized steel&lt;/td&gt;&lt;td&gt;m&lt;/td&gt;&lt;td&gt;14-INCH WATERLINE, GALVANIZED STEEL&lt;/td&gt;&lt;td&gt;LNFT&lt;/td&gt;&lt;td&gt;0&lt;/td&gt;&lt;td&gt;3&lt;/td&gt;&lt;td&gt;N&lt;/td&gt;&lt;td&gt; &lt;/td&gt;&lt;td&gt;&lt;/td&gt;&lt;/tr&gt;</v>
      </c>
    </row>
    <row r="2294" spans="1:1" x14ac:dyDescent="0.2">
      <c r="A2294" s="94" t="str">
        <v xml:space="preserve">  &lt;tr&gt;&lt;td&gt;61102-3950&lt;/td&gt;&lt;td&gt;350mm waterline, polyvinyl chloride (PVC)&lt;/td&gt;&lt;td&gt;m&lt;/td&gt;&lt;td&gt;14-INCH WATERLINE, POLYVINYL CHLORIDE (PVC)&lt;/td&gt;&lt;td&gt;LNFT&lt;/td&gt;&lt;td&gt;0&lt;/td&gt;&lt;td&gt;3&lt;/td&gt;&lt;td&gt;N&lt;/td&gt;&lt;td&gt; &lt;/td&gt;&lt;td&gt;&lt;/td&gt;&lt;/tr&gt;</v>
      </c>
    </row>
    <row r="2295" spans="1:1" x14ac:dyDescent="0.2">
      <c r="A2295" s="94" t="str">
        <v xml:space="preserve">  &lt;tr&gt;&lt;td&gt;61102-4000&lt;/td&gt;&lt;td&gt;350mm waterline, ductile iron&lt;/td&gt;&lt;td&gt;m&lt;/td&gt;&lt;td&gt;14-INCH WATERLINE, DUCTILE IRON&lt;/td&gt;&lt;td&gt;LNFT&lt;/td&gt;&lt;td&gt;0&lt;/td&gt;&lt;td&gt;3&lt;/td&gt;&lt;td&gt;N&lt;/td&gt;&lt;td&gt; &lt;/td&gt;&lt;td&gt;&lt;/td&gt;&lt;/tr&gt;</v>
      </c>
    </row>
    <row r="2296" spans="1:1" x14ac:dyDescent="0.2">
      <c r="A2296" s="94" t="str">
        <v xml:space="preserve">  &lt;tr&gt;&lt;td&gt;61102-4100&lt;/td&gt;&lt;td&gt;400mm waterline, copper&lt;/td&gt;&lt;td&gt;m&lt;/td&gt;&lt;td&gt;16-INCH WATERLINE, COPPER&lt;/td&gt;&lt;td&gt;LNFT&lt;/td&gt;&lt;td&gt;0&lt;/td&gt;&lt;td&gt;3&lt;/td&gt;&lt;td&gt;N&lt;/td&gt;&lt;td&gt; &lt;/td&gt;&lt;td&gt;&lt;/td&gt;&lt;/tr&gt;</v>
      </c>
    </row>
    <row r="2297" spans="1:1" x14ac:dyDescent="0.2">
      <c r="A2297" s="94" t="str">
        <v xml:space="preserve">  &lt;tr&gt;&lt;td&gt;61102-4150&lt;/td&gt;&lt;td&gt;400mm waterline, galvanized steel&lt;/td&gt;&lt;td&gt;m&lt;/td&gt;&lt;td&gt;16-INCH WATERLINE, GALVANIZED STEEL&lt;/td&gt;&lt;td&gt;LNFT&lt;/td&gt;&lt;td&gt;0&lt;/td&gt;&lt;td&gt;3&lt;/td&gt;&lt;td&gt;N&lt;/td&gt;&lt;td&gt; &lt;/td&gt;&lt;td&gt;&lt;/td&gt;&lt;/tr&gt;</v>
      </c>
    </row>
    <row r="2298" spans="1:1" x14ac:dyDescent="0.2">
      <c r="A2298" s="94" t="str">
        <v xml:space="preserve">  &lt;tr&gt;&lt;td&gt;61102-4200&lt;/td&gt;&lt;td&gt;400mm waterline, polyvinyl chloride (PVC)&lt;/td&gt;&lt;td&gt;m&lt;/td&gt;&lt;td&gt;16-INCH WATERLINE, POLYVINYL CHLORIDE (PVC)&lt;/td&gt;&lt;td&gt;LNFT&lt;/td&gt;&lt;td&gt;0&lt;/td&gt;&lt;td&gt;3&lt;/td&gt;&lt;td&gt;N&lt;/td&gt;&lt;td&gt; &lt;/td&gt;&lt;td&gt;&lt;/td&gt;&lt;/tr&gt;</v>
      </c>
    </row>
    <row r="2299" spans="1:1" x14ac:dyDescent="0.2">
      <c r="A2299" s="94" t="str">
        <v xml:space="preserve">  &lt;tr&gt;&lt;td&gt;61102-4250&lt;/td&gt;&lt;td&gt;400mm waterline, ductile iron&lt;/td&gt;&lt;td&gt;m&lt;/td&gt;&lt;td&gt;16-INCH WATERLINE, DUCTILE IRON&lt;/td&gt;&lt;td&gt;LNFT&lt;/td&gt;&lt;td&gt;0&lt;/td&gt;&lt;td&gt;3&lt;/td&gt;&lt;td&gt;N&lt;/td&gt;&lt;td&gt; &lt;/td&gt;&lt;td&gt;&lt;/td&gt;&lt;/tr&gt;</v>
      </c>
    </row>
    <row r="2300" spans="1:1" x14ac:dyDescent="0.2">
      <c r="A2300" s="94" t="str">
        <v xml:space="preserve">  &lt;tr&gt;&lt;td&gt;61102-4350&lt;/td&gt;&lt;td&gt;500mm waterline, copper&lt;/td&gt;&lt;td&gt;m&lt;/td&gt;&lt;td&gt;20-INCH WATERLINE, COPPER&lt;/td&gt;&lt;td&gt;LNFT&lt;/td&gt;&lt;td&gt;0&lt;/td&gt;&lt;td&gt;3&lt;/td&gt;&lt;td&gt;N&lt;/td&gt;&lt;td&gt; &lt;/td&gt;&lt;td&gt;&lt;/td&gt;&lt;/tr&gt;</v>
      </c>
    </row>
    <row r="2301" spans="1:1" x14ac:dyDescent="0.2">
      <c r="A2301" s="94" t="str">
        <v xml:space="preserve">  &lt;tr&gt;&lt;td&gt;61102-4400&lt;/td&gt;&lt;td&gt;500mm waterline, galvanized steel&lt;/td&gt;&lt;td&gt;m&lt;/td&gt;&lt;td&gt;20-INCH WATERLINE, GALVANIZED STEEL&lt;/td&gt;&lt;td&gt;LNFT&lt;/td&gt;&lt;td&gt;0&lt;/td&gt;&lt;td&gt;3&lt;/td&gt;&lt;td&gt;N&lt;/td&gt;&lt;td&gt; &lt;/td&gt;&lt;td&gt;&lt;/td&gt;&lt;/tr&gt;</v>
      </c>
    </row>
    <row r="2302" spans="1:1" x14ac:dyDescent="0.2">
      <c r="A2302" s="94" t="str">
        <v xml:space="preserve">  &lt;tr&gt;&lt;td&gt;61102-4450&lt;/td&gt;&lt;td&gt;500mm waterline, polyvinyl chloride (PVC)&lt;/td&gt;&lt;td&gt;m&lt;/td&gt;&lt;td&gt;20-INCH WATERLINE, POLYVINYL CHLORIDE (PVC)&lt;/td&gt;&lt;td&gt;LNFT&lt;/td&gt;&lt;td&gt;0&lt;/td&gt;&lt;td&gt;3&lt;/td&gt;&lt;td&gt;N&lt;/td&gt;&lt;td&gt; &lt;/td&gt;&lt;td&gt;&lt;/td&gt;&lt;/tr&gt;</v>
      </c>
    </row>
    <row r="2303" spans="1:1" x14ac:dyDescent="0.2">
      <c r="A2303" s="94" t="str">
        <v xml:space="preserve">  &lt;tr&gt;&lt;td&gt;61102-4500&lt;/td&gt;&lt;td&gt;500mm waterline, ductile iron&lt;/td&gt;&lt;td&gt;m&lt;/td&gt;&lt;td&gt;20-INCH WATERLINE, DUCTILE IRON&lt;/td&gt;&lt;td&gt;LNFT&lt;/td&gt;&lt;td&gt;0&lt;/td&gt;&lt;td&gt;3&lt;/td&gt;&lt;td&gt;N&lt;/td&gt;&lt;td&gt; &lt;/td&gt;&lt;td&gt;&lt;/td&gt;&lt;/tr&gt;</v>
      </c>
    </row>
    <row r="2304" spans="1:1" x14ac:dyDescent="0.2">
      <c r="A2304" s="94" t="str">
        <v xml:space="preserve">  &lt;tr&gt;&lt;td&gt;61102-4600&lt;/td&gt;&lt;td&gt;600mm waterline, copper&lt;/td&gt;&lt;td&gt;m&lt;/td&gt;&lt;td&gt;24-INCH WATERLINE, COPPER&lt;/td&gt;&lt;td&gt;LNFT&lt;/td&gt;&lt;td&gt;0&lt;/td&gt;&lt;td&gt;3&lt;/td&gt;&lt;td&gt;N&lt;/td&gt;&lt;td&gt; &lt;/td&gt;&lt;td&gt;&lt;/td&gt;&lt;/tr&gt;</v>
      </c>
    </row>
    <row r="2305" spans="1:1" x14ac:dyDescent="0.2">
      <c r="A2305" s="94" t="str">
        <v xml:space="preserve">  &lt;tr&gt;&lt;td&gt;61102-4650&lt;/td&gt;&lt;td&gt;600mm waterline, galvanized steel&lt;/td&gt;&lt;td&gt;m&lt;/td&gt;&lt;td&gt;24-INCH WATERLINE, GALVANIZED STEEL&lt;/td&gt;&lt;td&gt;LNFT&lt;/td&gt;&lt;td&gt;0&lt;/td&gt;&lt;td&gt;3&lt;/td&gt;&lt;td&gt;N&lt;/td&gt;&lt;td&gt; &lt;/td&gt;&lt;td&gt;&lt;/td&gt;&lt;/tr&gt;</v>
      </c>
    </row>
    <row r="2306" spans="1:1" x14ac:dyDescent="0.2">
      <c r="A2306" s="94" t="str">
        <v xml:space="preserve">  &lt;tr&gt;&lt;td&gt;61102-4700&lt;/td&gt;&lt;td&gt;600mm waterline, polyvinyl chloride (PVC)&lt;/td&gt;&lt;td&gt;m&lt;/td&gt;&lt;td&gt;24-INCH WATERLINE, POLYVINYL CHLORIDE (PVC)&lt;/td&gt;&lt;td&gt;LNFT&lt;/td&gt;&lt;td&gt;0&lt;/td&gt;&lt;td&gt;3&lt;/td&gt;&lt;td&gt;N&lt;/td&gt;&lt;td&gt; &lt;/td&gt;&lt;td&gt;&lt;/td&gt;&lt;/tr&gt;</v>
      </c>
    </row>
    <row r="2307" spans="1:1" x14ac:dyDescent="0.2">
      <c r="A2307" s="94" t="str">
        <v xml:space="preserve">  &lt;tr&gt;&lt;td&gt;61102-4750&lt;/td&gt;&lt;td&gt;600mm waterline, ductile iron&lt;/td&gt;&lt;td&gt;m&lt;/td&gt;&lt;td&gt;24-INCH WATERLINE, DUCTILE IRON&lt;/td&gt;&lt;td&gt;LNFT&lt;/td&gt;&lt;td&gt;0&lt;/td&gt;&lt;td&gt;3&lt;/td&gt;&lt;td&gt;N&lt;/td&gt;&lt;td&gt; &lt;/td&gt;&lt;td&gt;&lt;/td&gt;&lt;/tr&gt;</v>
      </c>
    </row>
    <row r="2308" spans="1:1" x14ac:dyDescent="0.2">
      <c r="A2308" s="94" t="str">
        <v xml:space="preserve">  &lt;tr&gt;&lt;td&gt;61102-4850&lt;/td&gt;&lt;td&gt;750mm waterline, copper&lt;/td&gt;&lt;td&gt;m&lt;/td&gt;&lt;td&gt;30-INCH WATERLINE, COPPER&lt;/td&gt;&lt;td&gt;LNFT&lt;/td&gt;&lt;td&gt;0&lt;/td&gt;&lt;td&gt;3&lt;/td&gt;&lt;td&gt;N&lt;/td&gt;&lt;td&gt; &lt;/td&gt;&lt;td&gt;&lt;/td&gt;&lt;/tr&gt;</v>
      </c>
    </row>
    <row r="2309" spans="1:1" x14ac:dyDescent="0.2">
      <c r="A2309" s="94" t="str">
        <v xml:space="preserve">  &lt;tr&gt;&lt;td&gt;61102-4900&lt;/td&gt;&lt;td&gt;750mm waterline, galvanized steel&lt;/td&gt;&lt;td&gt;m&lt;/td&gt;&lt;td&gt;30-INCH WATERLINE, GALVANIZED STEEL&lt;/td&gt;&lt;td&gt;LNFT&lt;/td&gt;&lt;td&gt;0&lt;/td&gt;&lt;td&gt;3&lt;/td&gt;&lt;td&gt;N&lt;/td&gt;&lt;td&gt; &lt;/td&gt;&lt;td&gt;&lt;/td&gt;&lt;/tr&gt;</v>
      </c>
    </row>
    <row r="2310" spans="1:1" x14ac:dyDescent="0.2">
      <c r="A2310" s="94" t="str">
        <v xml:space="preserve">  &lt;tr&gt;&lt;td&gt;61102-4950&lt;/td&gt;&lt;td&gt;750mm waterline, polyvinyl chloride (PVC)&lt;/td&gt;&lt;td&gt;m&lt;/td&gt;&lt;td&gt;30-INCH WATERLINE, POLYVINYL CHLORIDE (PVC)&lt;/td&gt;&lt;td&gt;LNFT&lt;/td&gt;&lt;td&gt;0&lt;/td&gt;&lt;td&gt;3&lt;/td&gt;&lt;td&gt;N&lt;/td&gt;&lt;td&gt; &lt;/td&gt;&lt;td&gt;&lt;/td&gt;&lt;/tr&gt;</v>
      </c>
    </row>
    <row r="2311" spans="1:1" x14ac:dyDescent="0.2">
      <c r="A2311" s="94" t="str">
        <v xml:space="preserve">  &lt;tr&gt;&lt;td&gt;61102-5000&lt;/td&gt;&lt;td&gt;750mm waterline, ductile iron&lt;/td&gt;&lt;td&gt;m&lt;/td&gt;&lt;td&gt;30-INCH WATERLINE, DUCTILE IRON&lt;/td&gt;&lt;td&gt;LNFT&lt;/td&gt;&lt;td&gt;0&lt;/td&gt;&lt;td&gt;3&lt;/td&gt;&lt;td&gt;N&lt;/td&gt;&lt;td&gt; &lt;/td&gt;&lt;td&gt;&lt;/td&gt;&lt;/tr&gt;</v>
      </c>
    </row>
    <row r="2312" spans="1:1" x14ac:dyDescent="0.2">
      <c r="A2312" s="94" t="str">
        <v xml:space="preserve">  &lt;tr&gt;&lt;td&gt;61102-5100&lt;/td&gt;&lt;td&gt;900mm waterline, copper&lt;/td&gt;&lt;td&gt;m&lt;/td&gt;&lt;td&gt;36-INCH WATERLINE, COPPER&lt;/td&gt;&lt;td&gt;LNFT&lt;/td&gt;&lt;td&gt;0&lt;/td&gt;&lt;td&gt;3&lt;/td&gt;&lt;td&gt;N&lt;/td&gt;&lt;td&gt; &lt;/td&gt;&lt;td&gt;&lt;/td&gt;&lt;/tr&gt;</v>
      </c>
    </row>
    <row r="2313" spans="1:1" x14ac:dyDescent="0.2">
      <c r="A2313" s="94" t="str">
        <v xml:space="preserve">  &lt;tr&gt;&lt;td&gt;61102-5150&lt;/td&gt;&lt;td&gt;900mm waterline, galvanized steel&lt;/td&gt;&lt;td&gt;m&lt;/td&gt;&lt;td&gt;36-INCH WATERLINE, GALVANIZED STEEL&lt;/td&gt;&lt;td&gt;LNFT&lt;/td&gt;&lt;td&gt;0&lt;/td&gt;&lt;td&gt;3&lt;/td&gt;&lt;td&gt;N&lt;/td&gt;&lt;td&gt; &lt;/td&gt;&lt;td&gt;&lt;/td&gt;&lt;/tr&gt;</v>
      </c>
    </row>
    <row r="2314" spans="1:1" x14ac:dyDescent="0.2">
      <c r="A2314" s="94" t="str">
        <v xml:space="preserve">  &lt;tr&gt;&lt;td&gt;61102-5200&lt;/td&gt;&lt;td&gt;900mm waterline, polyvinyl chloride (PVC)&lt;/td&gt;&lt;td&gt;m&lt;/td&gt;&lt;td&gt;36-INCH WATERLINE, POLYVINYL CHLORIDE (PVC)&lt;/td&gt;&lt;td&gt;LNFT&lt;/td&gt;&lt;td&gt;0&lt;/td&gt;&lt;td&gt;3&lt;/td&gt;&lt;td&gt;N&lt;/td&gt;&lt;td&gt; &lt;/td&gt;&lt;td&gt;&lt;/td&gt;&lt;/tr&gt;</v>
      </c>
    </row>
    <row r="2315" spans="1:1" x14ac:dyDescent="0.2">
      <c r="A2315" s="94" t="str">
        <v xml:space="preserve">  &lt;tr&gt;&lt;td&gt;61102-5250&lt;/td&gt;&lt;td&gt;900mm waterline, ductile iron&lt;/td&gt;&lt;td&gt;m&lt;/td&gt;&lt;td&gt;36-INCH WATERLINE, DUCTILE IRON&lt;/td&gt;&lt;td&gt;LNFT&lt;/td&gt;&lt;td&gt;0&lt;/td&gt;&lt;td&gt;3&lt;/td&gt;&lt;td&gt;N&lt;/td&gt;&lt;td&gt; &lt;/td&gt;&lt;td&gt;&lt;/td&gt;&lt;/tr&gt;</v>
      </c>
    </row>
    <row r="2316" spans="1:1" x14ac:dyDescent="0.2">
      <c r="A2316" s="94" t="str">
        <v xml:space="preserve">  &lt;tr&gt;&lt;td&gt;61102-5350&lt;/td&gt;&lt;td&gt;1050mm waterline, copper&lt;/td&gt;&lt;td&gt;m&lt;/td&gt;&lt;td&gt;42-INCH WATERLINE, COPPER&lt;/td&gt;&lt;td&gt;LNFT&lt;/td&gt;&lt;td&gt;0&lt;/td&gt;&lt;td&gt;3&lt;/td&gt;&lt;td&gt;N&lt;/td&gt;&lt;td&gt; &lt;/td&gt;&lt;td&gt;&lt;/td&gt;&lt;/tr&gt;</v>
      </c>
    </row>
    <row r="2317" spans="1:1" x14ac:dyDescent="0.2">
      <c r="A2317" s="94" t="str">
        <v xml:space="preserve">  &lt;tr&gt;&lt;td&gt;61102-5400&lt;/td&gt;&lt;td&gt;1050mm waterline, galvanized steel&lt;/td&gt;&lt;td&gt;m&lt;/td&gt;&lt;td&gt;42-INCH WATERLINE, GALVANIZED STEEL&lt;/td&gt;&lt;td&gt;LNFT&lt;/td&gt;&lt;td&gt;0&lt;/td&gt;&lt;td&gt;3&lt;/td&gt;&lt;td&gt;N&lt;/td&gt;&lt;td&gt; &lt;/td&gt;&lt;td&gt;&lt;/td&gt;&lt;/tr&gt;</v>
      </c>
    </row>
    <row r="2318" spans="1:1" x14ac:dyDescent="0.2">
      <c r="A2318" s="94" t="str">
        <v xml:space="preserve">  &lt;tr&gt;&lt;td&gt;61102-5450&lt;/td&gt;&lt;td&gt;1050mm waterline, polyvinyl chloride (PVC)&lt;/td&gt;&lt;td&gt;m&lt;/td&gt;&lt;td&gt;42-INCH WATERLINE, POLYVINYL CHLORIDE (PVC)&lt;/td&gt;&lt;td&gt;LNFT&lt;/td&gt;&lt;td&gt;0&lt;/td&gt;&lt;td&gt;3&lt;/td&gt;&lt;td&gt;N&lt;/td&gt;&lt;td&gt; &lt;/td&gt;&lt;td&gt;&lt;/td&gt;&lt;/tr&gt;</v>
      </c>
    </row>
    <row r="2319" spans="1:1" x14ac:dyDescent="0.2">
      <c r="A2319" s="94" t="str">
        <v xml:space="preserve">  &lt;tr&gt;&lt;td&gt;61102-5500&lt;/td&gt;&lt;td&gt;1050mm waterline, ductile iron&lt;/td&gt;&lt;td&gt;m&lt;/td&gt;&lt;td&gt;42-INCH WATERLINE, DUCTILE IRON&lt;/td&gt;&lt;td&gt;LNFT&lt;/td&gt;&lt;td&gt;0&lt;/td&gt;&lt;td&gt;3&lt;/td&gt;&lt;td&gt;N&lt;/td&gt;&lt;td&gt; &lt;/td&gt;&lt;td&gt;&lt;/td&gt;&lt;/tr&gt;</v>
      </c>
    </row>
    <row r="2320" spans="1:1" x14ac:dyDescent="0.2">
      <c r="A2320" s="94" t="str">
        <v xml:space="preserve">  &lt;tr&gt;&lt;td&gt;61103-0100&lt;/td&gt;&lt;td&gt;100mm encasement pipe, galvanized steel&lt;/td&gt;&lt;td&gt;m&lt;/td&gt;&lt;td&gt;4-INCH ENCASEMENT PIPE, GALVANIZED STEEL&lt;/td&gt;&lt;td&gt;LNFT&lt;/td&gt;&lt;td&gt;0&lt;/td&gt;&lt;td&gt;3&lt;/td&gt;&lt;td&gt;N&lt;/td&gt;&lt;td&gt; &lt;/td&gt;&lt;td&gt;&lt;/td&gt;&lt;/tr&gt;</v>
      </c>
    </row>
    <row r="2321" spans="1:1" x14ac:dyDescent="0.2">
      <c r="A2321" s="94" t="str">
        <v xml:space="preserve">  &lt;tr&gt;&lt;td&gt;61103-0200&lt;/td&gt;&lt;td&gt;100mm encasement pipe, polyvinyl chloride (PVC)&lt;/td&gt;&lt;td&gt;m&lt;/td&gt;&lt;td&gt;4-INCH ENCASEMENT PIPE, POLYVINYL CHLORIDE (PVC)&lt;/td&gt;&lt;td&gt;LNFT&lt;/td&gt;&lt;td&gt;0&lt;/td&gt;&lt;td&gt;3&lt;/td&gt;&lt;td&gt;N&lt;/td&gt;&lt;td&gt; &lt;/td&gt;&lt;td&gt;&lt;/td&gt;&lt;/tr&gt;</v>
      </c>
    </row>
    <row r="2322" spans="1:1" x14ac:dyDescent="0.2">
      <c r="A2322" s="94" t="str">
        <v xml:space="preserve">  &lt;tr&gt;&lt;td&gt;61103-0300&lt;/td&gt;&lt;td&gt;125mm encasement pipe, galvanized steel&lt;/td&gt;&lt;td&gt;m&lt;/td&gt;&lt;td&gt;5-INCH ENCASEMENT PIPE, GALVANIZED STEEL&lt;/td&gt;&lt;td&gt;LNFT&lt;/td&gt;&lt;td&gt;0&lt;/td&gt;&lt;td&gt;3&lt;/td&gt;&lt;td&gt;N&lt;/td&gt;&lt;td&gt; &lt;/td&gt;&lt;td&gt;&lt;/td&gt;&lt;/tr&gt;</v>
      </c>
    </row>
    <row r="2323" spans="1:1" x14ac:dyDescent="0.2">
      <c r="A2323" s="94" t="str">
        <v xml:space="preserve">  &lt;tr&gt;&lt;td&gt;61103-0400&lt;/td&gt;&lt;td&gt;125mm encasement pipe, polyvinyl chloride (PVC)&lt;/td&gt;&lt;td&gt;m&lt;/td&gt;&lt;td&gt;5-INCH ENCASEMENT PIPE, POLYVINYL CHLORIDE (PVC)&lt;/td&gt;&lt;td&gt;LNFT&lt;/td&gt;&lt;td&gt;0&lt;/td&gt;&lt;td&gt;3&lt;/td&gt;&lt;td&gt;N&lt;/td&gt;&lt;td&gt; &lt;/td&gt;&lt;td&gt;&lt;/td&gt;&lt;/tr&gt;</v>
      </c>
    </row>
    <row r="2324" spans="1:1" x14ac:dyDescent="0.2">
      <c r="A2324" s="94" t="str">
        <v xml:space="preserve">  &lt;tr&gt;&lt;td&gt;61103-0500&lt;/td&gt;&lt;td&gt;150mm encasement pipe, galvanized steel&lt;/td&gt;&lt;td&gt;m&lt;/td&gt;&lt;td&gt;6-INCH ENCASEMENT PIPE, GALVANIZED STEEL&lt;/td&gt;&lt;td&gt;LNFT&lt;/td&gt;&lt;td&gt;0&lt;/td&gt;&lt;td&gt;3&lt;/td&gt;&lt;td&gt;N&lt;/td&gt;&lt;td&gt; &lt;/td&gt;&lt;td&gt;&lt;/td&gt;&lt;/tr&gt;</v>
      </c>
    </row>
    <row r="2325" spans="1:1" x14ac:dyDescent="0.2">
      <c r="A2325" s="94" t="str">
        <v xml:space="preserve">  &lt;tr&gt;&lt;td&gt;61103-0600&lt;/td&gt;&lt;td&gt;150mm encasement pipe, polyvinyl chloride (PVC)&lt;/td&gt;&lt;td&gt;m&lt;/td&gt;&lt;td&gt;6-INCH ENCASEMENT PIPE, POLYVINYL CHLORIDE (PVC)&lt;/td&gt;&lt;td&gt;LNFT&lt;/td&gt;&lt;td&gt;0&lt;/td&gt;&lt;td&gt;3&lt;/td&gt;&lt;td&gt;N&lt;/td&gt;&lt;td&gt; &lt;/td&gt;&lt;td&gt;&lt;/td&gt;&lt;/tr&gt;</v>
      </c>
    </row>
    <row r="2326" spans="1:1" x14ac:dyDescent="0.2">
      <c r="A2326" s="94" t="str">
        <v xml:space="preserve">  &lt;tr&gt;&lt;td&gt;61103-0700&lt;/td&gt;&lt;td&gt;200mm encasement pipe, galvanized steel&lt;/td&gt;&lt;td&gt;m&lt;/td&gt;&lt;td&gt;8-INCH ENCASEMENT PIPE, GALVANIZED STEEL&lt;/td&gt;&lt;td&gt;LNFT&lt;/td&gt;&lt;td&gt;0&lt;/td&gt;&lt;td&gt;3&lt;/td&gt;&lt;td&gt;N&lt;/td&gt;&lt;td&gt; &lt;/td&gt;&lt;td&gt;&lt;/td&gt;&lt;/tr&gt;</v>
      </c>
    </row>
    <row r="2327" spans="1:1" x14ac:dyDescent="0.2">
      <c r="A2327" s="94" t="str">
        <v xml:space="preserve">  &lt;tr&gt;&lt;td&gt;61103-0800&lt;/td&gt;&lt;td&gt;200mm encasement pipe, polyvinyl chloride (PVC)&lt;/td&gt;&lt;td&gt;m&lt;/td&gt;&lt;td&gt;8-INCH ENCASEMENT PIPE, POLYVINYL CHLORIDE (PVC)&lt;/td&gt;&lt;td&gt;LNFT&lt;/td&gt;&lt;td&gt;0&lt;/td&gt;&lt;td&gt;3&lt;/td&gt;&lt;td&gt;N&lt;/td&gt;&lt;td&gt; &lt;/td&gt;&lt;td&gt;&lt;/td&gt;&lt;/tr&gt;</v>
      </c>
    </row>
    <row r="2328" spans="1:1" x14ac:dyDescent="0.2">
      <c r="A2328" s="94" t="str">
        <v xml:space="preserve">  &lt;tr&gt;&lt;td&gt;61103-0900&lt;/td&gt;&lt;td&gt;250mm encasement pipe, galvanized steel&lt;/td&gt;&lt;td&gt;m&lt;/td&gt;&lt;td&gt;10-INCH ENCASEMENT PIPE, GALVANIZED STEEL&lt;/td&gt;&lt;td&gt;LNFT&lt;/td&gt;&lt;td&gt;0&lt;/td&gt;&lt;td&gt;3&lt;/td&gt;&lt;td&gt;N&lt;/td&gt;&lt;td&gt; &lt;/td&gt;&lt;td&gt;&lt;/td&gt;&lt;/tr&gt;</v>
      </c>
    </row>
    <row r="2329" spans="1:1" x14ac:dyDescent="0.2">
      <c r="A2329" s="94" t="str">
        <v xml:space="preserve">  &lt;tr&gt;&lt;td&gt;61103-1000&lt;/td&gt;&lt;td&gt;250mm encasement pipe, polyvinyl chloride (PVC)&lt;/td&gt;&lt;td&gt;m&lt;/td&gt;&lt;td&gt;10-INCH ENCASEMENT PIPE, POLYVINYL CHLORIDE (PVC)&lt;/td&gt;&lt;td&gt;LNFT&lt;/td&gt;&lt;td&gt;0&lt;/td&gt;&lt;td&gt;3&lt;/td&gt;&lt;td&gt;N&lt;/td&gt;&lt;td&gt; &lt;/td&gt;&lt;td&gt;&lt;/td&gt;&lt;/tr&gt;</v>
      </c>
    </row>
    <row r="2330" spans="1:1" x14ac:dyDescent="0.2">
      <c r="A2330" s="94" t="str">
        <v xml:space="preserve">  &lt;tr&gt;&lt;td&gt;61103-1100&lt;/td&gt;&lt;td&gt;300mm encasement pipe, galvanized steel&lt;/td&gt;&lt;td&gt;m&lt;/td&gt;&lt;td&gt;12-INCH ENCASEMENT PIPE, GALVANIZED STEEL&lt;/td&gt;&lt;td&gt;LNFT&lt;/td&gt;&lt;td&gt;0&lt;/td&gt;&lt;td&gt;3&lt;/td&gt;&lt;td&gt;N&lt;/td&gt;&lt;td&gt; &lt;/td&gt;&lt;td&gt;&lt;/td&gt;&lt;/tr&gt;</v>
      </c>
    </row>
    <row r="2331" spans="1:1" x14ac:dyDescent="0.2">
      <c r="A2331" s="94" t="str">
        <v xml:space="preserve">  &lt;tr&gt;&lt;td&gt;61103-1200&lt;/td&gt;&lt;td&gt;300mm encasement pipe, polyvinyl chloride (PVC)&lt;/td&gt;&lt;td&gt;m&lt;/td&gt;&lt;td&gt;12-INCH ENCASEMENT PIPE, POLYVINYL CHLORIDE (PVC)&lt;/td&gt;&lt;td&gt;LNFT&lt;/td&gt;&lt;td&gt;0&lt;/td&gt;&lt;td&gt;3&lt;/td&gt;&lt;td&gt;N&lt;/td&gt;&lt;td&gt; &lt;/td&gt;&lt;td&gt;&lt;/td&gt;&lt;/tr&gt;</v>
      </c>
    </row>
    <row r="2332" spans="1:1" x14ac:dyDescent="0.2">
      <c r="A2332" s="94" t="str">
        <v xml:space="preserve">  &lt;tr&gt;&lt;td&gt;61103-1300&lt;/td&gt;&lt;td&gt;350mm encasement pipe, galvanized steel&lt;/td&gt;&lt;td&gt;m&lt;/td&gt;&lt;td&gt;14-INCH ENCASEMENT PIPE, GALVANIZED STEEL&lt;/td&gt;&lt;td&gt;LNFT&lt;/td&gt;&lt;td&gt;0&lt;/td&gt;&lt;td&gt;3&lt;/td&gt;&lt;td&gt;N&lt;/td&gt;&lt;td&gt; &lt;/td&gt;&lt;td&gt;&lt;/td&gt;&lt;/tr&gt;</v>
      </c>
    </row>
    <row r="2333" spans="1:1" x14ac:dyDescent="0.2">
      <c r="A2333" s="94" t="str">
        <v xml:space="preserve">  &lt;tr&gt;&lt;td&gt;61103-1400&lt;/td&gt;&lt;td&gt;350mm encasement pipe, polyvinyl chloride (PVC)&lt;/td&gt;&lt;td&gt;m&lt;/td&gt;&lt;td&gt;14-INCH ENCASEMENT PIPE, POLYVINYL CHLORIDE (PVC)&lt;/td&gt;&lt;td&gt;LNFT&lt;/td&gt;&lt;td&gt;0&lt;/td&gt;&lt;td&gt;3&lt;/td&gt;&lt;td&gt;N&lt;/td&gt;&lt;td&gt; &lt;/td&gt;&lt;td&gt;&lt;/td&gt;&lt;/tr&gt;</v>
      </c>
    </row>
    <row r="2334" spans="1:1" x14ac:dyDescent="0.2">
      <c r="A2334" s="94" t="str">
        <v xml:space="preserve">  &lt;tr&gt;&lt;td&gt;61103-1450&lt;/td&gt;&lt;td&gt;400mm encasement pipe, galvanized steel&lt;/td&gt;&lt;td&gt;m&lt;/td&gt;&lt;td&gt;16-INCH ENCASEMENT PIPE, GALVANIZED STEEL&lt;/td&gt;&lt;td&gt;LNFT&lt;/td&gt;&lt;td&gt;0&lt;/td&gt;&lt;td&gt;3&lt;/td&gt;&lt;td&gt;N&lt;/td&gt;&lt;td&gt; &lt;/td&gt;&lt;td&gt;&lt;/td&gt;&lt;/tr&gt;</v>
      </c>
    </row>
    <row r="2335" spans="1:1" x14ac:dyDescent="0.2">
      <c r="A2335" s="94" t="str">
        <v xml:space="preserve">  &lt;tr&gt;&lt;td&gt;61103-1455&lt;/td&gt;&lt;td&gt;400mm encasement pipe, steel&lt;/td&gt;&lt;td&gt;m&lt;/td&gt;&lt;td&gt;16-INCH ENCASEMENT PIPE, STEEL&lt;/td&gt;&lt;td&gt;LNFT&lt;/td&gt;&lt;td&gt;0&lt;/td&gt;&lt;td&gt;3&lt;/td&gt;&lt;td&gt;N&lt;/td&gt;&lt;td&gt; &lt;/td&gt;&lt;td&gt;&lt;/td&gt;&lt;/tr&gt;</v>
      </c>
    </row>
    <row r="2336" spans="1:1" x14ac:dyDescent="0.2">
      <c r="A2336" s="94" t="str">
        <v xml:space="preserve">  &lt;tr&gt;&lt;td&gt;61103-1480&lt;/td&gt;&lt;td&gt;500mm encasement pipe, steel&lt;/td&gt;&lt;td&gt;m&lt;/td&gt;&lt;td&gt;20-INCH ENCASEMENT PIPE, STEEL&lt;/td&gt;&lt;td&gt;LNFT&lt;/td&gt;&lt;td&gt;0&lt;/td&gt;&lt;td&gt;3&lt;/td&gt;&lt;td&gt;N&lt;/td&gt;&lt;td&gt; &lt;/td&gt;&lt;td&gt;&lt;/td&gt;&lt;/tr&gt;</v>
      </c>
    </row>
    <row r="2337" spans="1:1" x14ac:dyDescent="0.2">
      <c r="A2337" s="94" t="str">
        <v xml:space="preserve">  &lt;tr&gt;&lt;td&gt;61103-1500&lt;/td&gt;&lt;td&gt;600mm encasement pipe, galvanized steel&lt;/td&gt;&lt;td&gt;m&lt;/td&gt;&lt;td&gt;24-INCH ENCASEMENT PIPE, GALVANIZED STEEL&lt;/td&gt;&lt;td&gt;LNFT&lt;/td&gt;&lt;td&gt;0&lt;/td&gt;&lt;td&gt;3&lt;/td&gt;&lt;td&gt;N&lt;/td&gt;&lt;td&gt; &lt;/td&gt;&lt;td&gt;&lt;/td&gt;&lt;/tr&gt;</v>
      </c>
    </row>
    <row r="2338" spans="1:1" x14ac:dyDescent="0.2">
      <c r="A2338" s="94" t="str">
        <v xml:space="preserve">  &lt;tr&gt;&lt;td&gt;61103-1600&lt;/td&gt;&lt;td&gt;600mm encasement pipe, polyvinyl chloride (PVC)&lt;/td&gt;&lt;td&gt;m&lt;/td&gt;&lt;td&gt;24-INCH ENCASEMENT PIPE, POLYVINYL CHLORIDE (PVC)&lt;/td&gt;&lt;td&gt;LNFT&lt;/td&gt;&lt;td&gt;0&lt;/td&gt;&lt;td&gt;3&lt;/td&gt;&lt;td&gt;N&lt;/td&gt;&lt;td&gt; &lt;/td&gt;&lt;td&gt;&lt;/td&gt;&lt;/tr&gt;</v>
      </c>
    </row>
    <row r="2339" spans="1:1" x14ac:dyDescent="0.2">
      <c r="A2339" s="94" t="str">
        <v xml:space="preserve">  &lt;tr&gt;&lt;td&gt;61103-2200&lt;/td&gt;&lt;td&gt;1050mm encasement pipe, galvanized steel&lt;/td&gt;&lt;td&gt;m&lt;/td&gt;&lt;td&gt;42-INCH ENCASEMENT PIPE, GALVANIZED STEEL&lt;/td&gt;&lt;td&gt;LNFT&lt;/td&gt;&lt;td&gt;0&lt;/td&gt;&lt;td&gt;3&lt;/td&gt;&lt;td&gt;N&lt;/td&gt;&lt;td&gt; &lt;/td&gt;&lt;td&gt;&lt;/td&gt;&lt;/tr&gt;</v>
      </c>
    </row>
    <row r="2340" spans="1:1" x14ac:dyDescent="0.2">
      <c r="A2340" s="94" t="str">
        <v xml:space="preserve">  &lt;tr&gt;&lt;td&gt;61104-0100&lt;/td&gt;&lt;td&gt;Valve, butterfly&lt;/td&gt;&lt;td&gt;Each&lt;/td&gt;&lt;td&gt;VALVE, BUTTERFLY&lt;/td&gt;&lt;td&gt;EACH&lt;/td&gt;&lt;td&gt;0&lt;/td&gt;&lt;td&gt;3&lt;/td&gt;&lt;td&gt;N&lt;/td&gt;&lt;td&gt; &lt;/td&gt;&lt;td&gt;&lt;/td&gt;&lt;/tr&gt;</v>
      </c>
    </row>
    <row r="2341" spans="1:1" x14ac:dyDescent="0.2">
      <c r="A2341" s="94" t="str">
        <v xml:space="preserve">  &lt;tr&gt;&lt;td&gt;61104-0200&lt;/td&gt;&lt;td&gt;Valve, air release&lt;/td&gt;&lt;td&gt;Each&lt;/td&gt;&lt;td&gt;VALVE, AIR RELEASE&lt;/td&gt;&lt;td&gt;EACH&lt;/td&gt;&lt;td&gt;0&lt;/td&gt;&lt;td&gt;3&lt;/td&gt;&lt;td&gt;N&lt;/td&gt;&lt;td&gt; &lt;/td&gt;&lt;td&gt;&lt;/td&gt;&lt;/tr&gt;</v>
      </c>
    </row>
    <row r="2342" spans="1:1" x14ac:dyDescent="0.2">
      <c r="A2342" s="94" t="str">
        <v xml:space="preserve">  &lt;tr&gt;&lt;td&gt;61104-0300&lt;/td&gt;&lt;td&gt;Valve, blow-off&lt;/td&gt;&lt;td&gt;Each&lt;/td&gt;&lt;td&gt;VALVE, BLOW-OFF&lt;/td&gt;&lt;td&gt;EACH&lt;/td&gt;&lt;td&gt;0&lt;/td&gt;&lt;td&gt;3&lt;/td&gt;&lt;td&gt;N&lt;/td&gt;&lt;td&gt; &lt;/td&gt;&lt;td&gt;&lt;/td&gt;&lt;/tr&gt;</v>
      </c>
    </row>
    <row r="2343" spans="1:1" x14ac:dyDescent="0.2">
      <c r="A2343" s="94" t="str">
        <v xml:space="preserve">  &lt;tr&gt;&lt;td&gt;61104-0400&lt;/td&gt;&lt;td&gt;Valve, gate&lt;/td&gt;&lt;td&gt;Each&lt;/td&gt;&lt;td&gt;VALVE, GATE&lt;/td&gt;&lt;td&gt;EACH&lt;/td&gt;&lt;td&gt;0&lt;/td&gt;&lt;td&gt;3&lt;/td&gt;&lt;td&gt;N&lt;/td&gt;&lt;td&gt; &lt;/td&gt;&lt;td&gt;&lt;/td&gt;&lt;/tr&gt;</v>
      </c>
    </row>
    <row r="2344" spans="1:1" x14ac:dyDescent="0.2">
      <c r="A2344" s="94" t="str">
        <v xml:space="preserve">  &lt;tr&gt;&lt;td&gt;61104-0500&lt;/td&gt;&lt;td&gt;Valve, gate, 40mm&lt;/td&gt;&lt;td&gt;Each&lt;/td&gt;&lt;td&gt;VALVE, GATE, 1 1/2-INCH&lt;/td&gt;&lt;td&gt;EACH&lt;/td&gt;&lt;td&gt;0&lt;/td&gt;&lt;td&gt;3&lt;/td&gt;&lt;td&gt;N&lt;/td&gt;&lt;td&gt; &lt;/td&gt;&lt;td&gt;&lt;/td&gt;&lt;/tr&gt;</v>
      </c>
    </row>
    <row r="2345" spans="1:1" x14ac:dyDescent="0.2">
      <c r="A2345" s="94" t="str">
        <v xml:space="preserve">  &lt;tr&gt;&lt;td&gt;61104-0600&lt;/td&gt;&lt;td&gt;Valve, gate, 50mm&lt;/td&gt;&lt;td&gt;Each&lt;/td&gt;&lt;td&gt;VALVE, GATE, 2-INCH&lt;/td&gt;&lt;td&gt;EACH&lt;/td&gt;&lt;td&gt;0&lt;/td&gt;&lt;td&gt;3&lt;/td&gt;&lt;td&gt;N&lt;/td&gt;&lt;td&gt; &lt;/td&gt;&lt;td&gt;&lt;/td&gt;&lt;/tr&gt;</v>
      </c>
    </row>
    <row r="2346" spans="1:1" x14ac:dyDescent="0.2">
      <c r="A2346" s="94" t="str">
        <v xml:space="preserve">  &lt;tr&gt;&lt;td&gt;61104-0700&lt;/td&gt;&lt;td&gt;Valve, gate, 100mm&lt;/td&gt;&lt;td&gt;Each&lt;/td&gt;&lt;td&gt;VALVE, GATE, 4-INCH&lt;/td&gt;&lt;td&gt;EACH&lt;/td&gt;&lt;td&gt;0&lt;/td&gt;&lt;td&gt;3&lt;/td&gt;&lt;td&gt;N&lt;/td&gt;&lt;td&gt; &lt;/td&gt;&lt;td&gt;&lt;/td&gt;&lt;/tr&gt;</v>
      </c>
    </row>
    <row r="2347" spans="1:1" x14ac:dyDescent="0.2">
      <c r="A2347" s="94" t="str">
        <v xml:space="preserve">  &lt;tr&gt;&lt;td&gt;61104-0800&lt;/td&gt;&lt;td&gt;Valve, gate, 150mm&lt;/td&gt;&lt;td&gt;Each&lt;/td&gt;&lt;td&gt;VALVE, GATE, 6-INCH&lt;/td&gt;&lt;td&gt;EACH&lt;/td&gt;&lt;td&gt;0&lt;/td&gt;&lt;td&gt;3&lt;/td&gt;&lt;td&gt;N&lt;/td&gt;&lt;td&gt; &lt;/td&gt;&lt;td&gt;&lt;/td&gt;&lt;/tr&gt;</v>
      </c>
    </row>
    <row r="2348" spans="1:1" x14ac:dyDescent="0.2">
      <c r="A2348" s="94" t="str">
        <v xml:space="preserve">  &lt;tr&gt;&lt;td&gt;61104-0900&lt;/td&gt;&lt;td&gt;Valve, gate, 200mm&lt;/td&gt;&lt;td&gt;Each&lt;/td&gt;&lt;td&gt;VALVE, GATE, 8-INCH&lt;/td&gt;&lt;td&gt;EACH&lt;/td&gt;&lt;td&gt;0&lt;/td&gt;&lt;td&gt;3&lt;/td&gt;&lt;td&gt;N&lt;/td&gt;&lt;td&gt; &lt;/td&gt;&lt;td&gt;&lt;/td&gt;&lt;/tr&gt;</v>
      </c>
    </row>
    <row r="2349" spans="1:1" x14ac:dyDescent="0.2">
      <c r="A2349" s="94" t="str">
        <v xml:space="preserve">  &lt;tr&gt;&lt;td&gt;61104-0950&lt;/td&gt;&lt;td&gt;Valve, gate, 250mm&lt;/td&gt;&lt;td&gt;Each&lt;/td&gt;&lt;td&gt;VALVE, GATE, 10-INCH&lt;/td&gt;&lt;td&gt;EACH&lt;/td&gt;&lt;td&gt;0&lt;/td&gt;&lt;td&gt;3&lt;/td&gt;&lt;td&gt;N&lt;/td&gt;&lt;td&gt; &lt;/td&gt;&lt;td&gt;&lt;/td&gt;&lt;/tr&gt;</v>
      </c>
    </row>
    <row r="2350" spans="1:1" x14ac:dyDescent="0.2">
      <c r="A2350" s="94" t="str">
        <v xml:space="preserve">  &lt;tr&gt;&lt;td&gt;61104-1000&lt;/td&gt;&lt;td&gt;Valve, gate, 300mm&lt;/td&gt;&lt;td&gt;Each&lt;/td&gt;&lt;td&gt;VALVE, GATE, 12-INCH&lt;/td&gt;&lt;td&gt;EACH&lt;/td&gt;&lt;td&gt;0&lt;/td&gt;&lt;td&gt;3&lt;/td&gt;&lt;td&gt;N&lt;/td&gt;&lt;td&gt; &lt;/td&gt;&lt;td&gt;&lt;/td&gt;&lt;/tr&gt;</v>
      </c>
    </row>
    <row r="2351" spans="1:1" x14ac:dyDescent="0.2">
      <c r="A2351" s="94" t="str">
        <v xml:space="preserve">  &lt;tr&gt;&lt;td&gt;61104-1100&lt;/td&gt;&lt;td&gt;Valve, gate, 600mm&lt;/td&gt;&lt;td&gt;Each&lt;/td&gt;&lt;td&gt;VALVE, GATE, 24-INCH&lt;/td&gt;&lt;td&gt;EACH&lt;/td&gt;&lt;td&gt;0&lt;/td&gt;&lt;td&gt;3&lt;/td&gt;&lt;td&gt;N&lt;/td&gt;&lt;td&gt; &lt;/td&gt;&lt;td&gt;&lt;/td&gt;&lt;/tr&gt;</v>
      </c>
    </row>
    <row r="2352" spans="1:1" x14ac:dyDescent="0.2">
      <c r="A2352" s="94" t="str">
        <v xml:space="preserve">  &lt;tr&gt;&lt;td&gt;61104-1200&lt;/td&gt;&lt;td&gt;Valve, backflow prevention&lt;/td&gt;&lt;td&gt;Each&lt;/td&gt;&lt;td&gt;VALVE, BACKFLOW PREVENTION&lt;/td&gt;&lt;td&gt;EACH&lt;/td&gt;&lt;td&gt;0&lt;/td&gt;&lt;td&gt;3&lt;/td&gt;&lt;td&gt;N&lt;/td&gt;&lt;td&gt; &lt;/td&gt;&lt;td&gt;&lt;/td&gt;&lt;/tr&gt;</v>
      </c>
    </row>
    <row r="2353" spans="1:1" x14ac:dyDescent="0.2">
      <c r="A2353" s="94" t="str">
        <v xml:space="preserve">  &lt;tr&gt;&lt;td&gt;61104-1300&lt;/td&gt;&lt;td&gt;Valve, plug&lt;/td&gt;&lt;td&gt;Each&lt;/td&gt;&lt;td&gt;VALVE, PLUG&lt;/td&gt;&lt;td&gt;EACH&lt;/td&gt;&lt;td&gt;0&lt;/td&gt;&lt;td&gt;3&lt;/td&gt;&lt;td&gt;N&lt;/td&gt;&lt;td&gt; &lt;/td&gt;&lt;td&gt;&lt;/td&gt;&lt;/tr&gt;</v>
      </c>
    </row>
    <row r="2354" spans="1:1" x14ac:dyDescent="0.2">
      <c r="A2354" s="94" t="str">
        <v xml:space="preserve">  &lt;tr&gt;&lt;td&gt;61104-1400&lt;/td&gt;&lt;td&gt;Valve, check&lt;/td&gt;&lt;td&gt;Each&lt;/td&gt;&lt;td&gt;VALVE, CHECK&lt;/td&gt;&lt;td&gt;EACH&lt;/td&gt;&lt;td&gt;0&lt;/td&gt;&lt;td&gt;3&lt;/td&gt;&lt;td&gt;N&lt;/td&gt;&lt;td&gt;2/1/2016&lt;/td&gt;&lt;td&gt;&lt;/td&gt;&lt;/tr&gt;</v>
      </c>
    </row>
    <row r="2355" spans="1:1" x14ac:dyDescent="0.2">
      <c r="A2355" s="94" t="str">
        <v xml:space="preserve">  &lt;tr&gt;&lt;td&gt;61105-0000&lt;/td&gt;&lt;td&gt;Valve box&lt;/td&gt;&lt;td&gt;Each&lt;/td&gt;&lt;td&gt;VALVE BOX&lt;/td&gt;&lt;td&gt;EACH&lt;/td&gt;&lt;td&gt;0&lt;/td&gt;&lt;td&gt;3&lt;/td&gt;&lt;td&gt;N&lt;/td&gt;&lt;td&gt; &lt;/td&gt;&lt;td&gt;&lt;/td&gt;&lt;/tr&gt;</v>
      </c>
    </row>
    <row r="2356" spans="1:1" x14ac:dyDescent="0.2">
      <c r="A2356" s="94" t="str">
        <v xml:space="preserve">  &lt;tr&gt;&lt;td&gt;61106-0000&lt;/td&gt;&lt;td&gt;Fire hydrant&lt;/td&gt;&lt;td&gt;Each&lt;/td&gt;&lt;td&gt;FIRE HYDRANT&lt;/td&gt;&lt;td&gt;EACH&lt;/td&gt;&lt;td&gt;0&lt;/td&gt;&lt;td&gt;3&lt;/td&gt;&lt;td&gt;N&lt;/td&gt;&lt;td&gt; &lt;/td&gt;&lt;td&gt;&lt;/td&gt;&lt;/tr&gt;</v>
      </c>
    </row>
    <row r="2357" spans="1:1" x14ac:dyDescent="0.2">
      <c r="A2357" s="94" t="str">
        <v xml:space="preserve">  &lt;tr&gt;&lt;td&gt;61106-1000&lt;/td&gt;&lt;td&gt;Fire hydrant, dry&lt;/td&gt;&lt;td&gt;Each&lt;/td&gt;&lt;td&gt;FIRE HYDRANT, DRY&lt;/td&gt;&lt;td&gt;EACH&lt;/td&gt;&lt;td&gt;0&lt;/td&gt;&lt;td&gt;3&lt;/td&gt;&lt;td&gt;N&lt;/td&gt;&lt;td&gt; &lt;/td&gt;&lt;td&gt;&lt;/td&gt;&lt;/tr&gt;</v>
      </c>
    </row>
    <row r="2358" spans="1:1" x14ac:dyDescent="0.2">
      <c r="A2358" s="94" t="str">
        <v xml:space="preserve">  &lt;tr&gt;&lt;td&gt;61107-0000&lt;/td&gt;&lt;td&gt;Water meter&lt;/td&gt;&lt;td&gt;Each&lt;/td&gt;&lt;td&gt;WATER METER&lt;/td&gt;&lt;td&gt;EACH&lt;/td&gt;&lt;td&gt;0&lt;/td&gt;&lt;td&gt;3&lt;/td&gt;&lt;td&gt;N&lt;/td&gt;&lt;td&gt; &lt;/td&gt;&lt;td&gt;&lt;/td&gt;&lt;/tr&gt;</v>
      </c>
    </row>
    <row r="2359" spans="1:1" x14ac:dyDescent="0.2">
      <c r="A2359" s="94" t="str">
        <v xml:space="preserve">  &lt;tr&gt;&lt;td&gt;61108-1000&lt;/td&gt;&lt;td&gt;Adjust water valve&lt;/td&gt;&lt;td&gt;Each&lt;/td&gt;&lt;td&gt;ADJUST WATER VALVE&lt;/td&gt;&lt;td&gt;EACH&lt;/td&gt;&lt;td&gt;0&lt;/td&gt;&lt;td&gt;3&lt;/td&gt;&lt;td&gt;N&lt;/td&gt;&lt;td&gt; &lt;/td&gt;&lt;td&gt;&lt;/td&gt;&lt;/tr&gt;</v>
      </c>
    </row>
    <row r="2360" spans="1:1" x14ac:dyDescent="0.2">
      <c r="A2360" s="94" t="str">
        <v xml:space="preserve">  &lt;tr&gt;&lt;td&gt;61108-2000&lt;/td&gt;&lt;td&gt;Adjust fire hydrant&lt;/td&gt;&lt;td&gt;Each&lt;/td&gt;&lt;td&gt;ADJUST FIRE HYDRANT&lt;/td&gt;&lt;td&gt;EACH&lt;/td&gt;&lt;td&gt;0&lt;/td&gt;&lt;td&gt;3&lt;/td&gt;&lt;td&gt;N&lt;/td&gt;&lt;td&gt; &lt;/td&gt;&lt;td&gt;&lt;/td&gt;&lt;/tr&gt;</v>
      </c>
    </row>
    <row r="2361" spans="1:1" x14ac:dyDescent="0.2">
      <c r="A2361" s="94" t="str">
        <v xml:space="preserve">  &lt;tr&gt;&lt;td&gt;61108-3000&lt;/td&gt;&lt;td&gt;Adjust water meter&lt;/td&gt;&lt;td&gt;Each&lt;/td&gt;&lt;td&gt;ADJUST WATER METER&lt;/td&gt;&lt;td&gt;EACH&lt;/td&gt;&lt;td&gt;0&lt;/td&gt;&lt;td&gt;3&lt;/td&gt;&lt;td&gt;N&lt;/td&gt;&lt;td&gt; &lt;/td&gt;&lt;td&gt;&lt;/td&gt;&lt;/tr&gt;</v>
      </c>
    </row>
    <row r="2362" spans="1:1" x14ac:dyDescent="0.2">
      <c r="A2362" s="94" t="str">
        <v xml:space="preserve">  &lt;tr&gt;&lt;td&gt;61108-4000&lt;/td&gt;&lt;td&gt;Adjust valve box&lt;/td&gt;&lt;td&gt;Each&lt;/td&gt;&lt;td&gt;ADJUST VALVE BOX&lt;/td&gt;&lt;td&gt;EACH&lt;/td&gt;&lt;td&gt;0&lt;/td&gt;&lt;td&gt;3&lt;/td&gt;&lt;td&gt;N&lt;/td&gt;&lt;td&gt; &lt;/td&gt;&lt;td&gt;&lt;/td&gt;&lt;/tr&gt;</v>
      </c>
    </row>
    <row r="2363" spans="1:1" x14ac:dyDescent="0.2">
      <c r="A2363" s="94" t="str">
        <v xml:space="preserve">  &lt;tr&gt;&lt;td&gt;61109-1000&lt;/td&gt;&lt;td&gt;Relocate manhole&lt;/td&gt;&lt;td&gt;Each&lt;/td&gt;&lt;td&gt;RELOCATE MANHOLE&lt;/td&gt;&lt;td&gt;EACH&lt;/td&gt;&lt;td&gt;0&lt;/td&gt;&lt;td&gt;3&lt;/td&gt;&lt;td&gt;N&lt;/td&gt;&lt;td&gt; &lt;/td&gt;&lt;td&gt;&lt;/td&gt;&lt;/tr&gt;</v>
      </c>
    </row>
    <row r="2364" spans="1:1" x14ac:dyDescent="0.2">
      <c r="A2364" s="94" t="str">
        <v xml:space="preserve">  &lt;tr&gt;&lt;td&gt;61109-2000&lt;/td&gt;&lt;td&gt;Relocate water valve&lt;/td&gt;&lt;td&gt;Each&lt;/td&gt;&lt;td&gt;RELOCATE WATER VALVE&lt;/td&gt;&lt;td&gt;EACH&lt;/td&gt;&lt;td&gt;0&lt;/td&gt;&lt;td&gt;3&lt;/td&gt;&lt;td&gt;N&lt;/td&gt;&lt;td&gt; &lt;/td&gt;&lt;td&gt;&lt;/td&gt;&lt;/tr&gt;</v>
      </c>
    </row>
    <row r="2365" spans="1:1" x14ac:dyDescent="0.2">
      <c r="A2365" s="94" t="str">
        <v xml:space="preserve">  &lt;tr&gt;&lt;td&gt;61109-3000&lt;/td&gt;&lt;td&gt;Relocate water fountain&lt;/td&gt;&lt;td&gt;Each&lt;/td&gt;&lt;td&gt;RELOCATE WATER FOUNTAIN&lt;/td&gt;&lt;td&gt;EACH&lt;/td&gt;&lt;td&gt;0&lt;/td&gt;&lt;td&gt;3&lt;/td&gt;&lt;td&gt;N&lt;/td&gt;&lt;td&gt; &lt;/td&gt;&lt;td&gt;&lt;/td&gt;&lt;/tr&gt;</v>
      </c>
    </row>
    <row r="2366" spans="1:1" x14ac:dyDescent="0.2">
      <c r="A2366" s="94" t="str">
        <v xml:space="preserve">  &lt;tr&gt;&lt;td&gt;61109-4000&lt;/td&gt;&lt;td&gt;Relocate fire hydrant&lt;/td&gt;&lt;td&gt;Each&lt;/td&gt;&lt;td&gt;RELOCATE FIRE HYDRANT&lt;/td&gt;&lt;td&gt;EACH&lt;/td&gt;&lt;td&gt;0&lt;/td&gt;&lt;td&gt;3&lt;/td&gt;&lt;td&gt;N&lt;/td&gt;&lt;td&gt; &lt;/td&gt;&lt;td&gt;&lt;/td&gt;&lt;/tr&gt;</v>
      </c>
    </row>
    <row r="2367" spans="1:1" x14ac:dyDescent="0.2">
      <c r="A2367" s="94" t="str">
        <v xml:space="preserve">  &lt;tr&gt;&lt;td&gt;61109-5000&lt;/td&gt;&lt;td&gt;Relocate water meter&lt;/td&gt;&lt;td&gt;Each&lt;/td&gt;&lt;td&gt;RELOCATE WATER METER&lt;/td&gt;&lt;td&gt;EACH&lt;/td&gt;&lt;td&gt;0&lt;/td&gt;&lt;td&gt;3&lt;/td&gt;&lt;td&gt;N&lt;/td&gt;&lt;td&gt; &lt;/td&gt;&lt;td&gt;&lt;/td&gt;&lt;/tr&gt;</v>
      </c>
    </row>
    <row r="2368" spans="1:1" x14ac:dyDescent="0.2">
      <c r="A2368" s="94" t="str">
        <v xml:space="preserve">  &lt;tr&gt;&lt;td&gt;61110-0000&lt;/td&gt;&lt;td&gt;Cathodic protection system&lt;/td&gt;&lt;td&gt;LPSM&lt;/td&gt;&lt;td&gt;CATHODIC PROTECTION SYSTEM&lt;/td&gt;&lt;td&gt;LPSM&lt;/td&gt;&lt;td&gt;0&lt;/td&gt;&lt;td&gt;3&lt;/td&gt;&lt;td&gt;N&lt;/td&gt;&lt;td&gt; &lt;/td&gt;&lt;td&gt;&lt;/td&gt;&lt;/tr&gt;</v>
      </c>
    </row>
    <row r="2369" spans="1:1" x14ac:dyDescent="0.2">
      <c r="A2369" s="94" t="str">
        <v xml:space="preserve">  &lt;tr&gt;&lt;td&gt;61110-1000&lt;/td&gt;&lt;td&gt;Irrigation system&lt;/td&gt;&lt;td&gt;LPSM&lt;/td&gt;&lt;td&gt;IRRIGATION SYSTEM&lt;/td&gt;&lt;td&gt;LPSM&lt;/td&gt;&lt;td&gt;0&lt;/td&gt;&lt;td&gt;3&lt;/td&gt;&lt;td&gt;N&lt;/td&gt;&lt;td&gt; &lt;/td&gt;&lt;td&gt;&lt;/td&gt;&lt;/tr&gt;</v>
      </c>
    </row>
    <row r="2370" spans="1:1" x14ac:dyDescent="0.2">
      <c r="A2370" s="94" t="str">
        <v xml:space="preserve">  &lt;tr&gt;&lt;td&gt;61110-2000&lt;/td&gt;&lt;td&gt;Siphon system&lt;/td&gt;&lt;td&gt;LPSM&lt;/td&gt;&lt;td&gt;SIPHON SYSTEM&lt;/td&gt;&lt;td&gt;LPSM&lt;/td&gt;&lt;td&gt;0&lt;/td&gt;&lt;td&gt;3&lt;/td&gt;&lt;td&gt;N&lt;/td&gt;&lt;td&gt;6/14/2016&lt;/td&gt;&lt;td&gt;&lt;/td&gt;&lt;/tr&gt;</v>
      </c>
    </row>
    <row r="2371" spans="1:1" x14ac:dyDescent="0.2">
      <c r="A2371" s="94" t="str">
        <v xml:space="preserve">  &lt;tr&gt;&lt;td&gt;61111-0000&lt;/td&gt;&lt;td&gt;Yard hydrant&lt;/td&gt;&lt;td&gt;Each&lt;/td&gt;&lt;td&gt;YARD HYDRANT&lt;/td&gt;&lt;td&gt;EACH&lt;/td&gt;&lt;td&gt;0&lt;/td&gt;&lt;td&gt;3&lt;/td&gt;&lt;td&gt;N&lt;/td&gt;&lt;td&gt;9/21/2020&lt;/td&gt;&lt;td&gt;&lt;/td&gt;&lt;/tr&gt;</v>
      </c>
    </row>
    <row r="2372" spans="1:1" x14ac:dyDescent="0.2">
      <c r="A2372" s="94" t="str">
        <v xml:space="preserve">  &lt;tr&gt;&lt;td&gt;61112-0000&lt;/td&gt;&lt;td&gt;Water fountain&lt;/td&gt;&lt;td&gt;Each&lt;/td&gt;&lt;td&gt;WATER FOUNTAIN&lt;/td&gt;&lt;td&gt;EACH&lt;/td&gt;&lt;td&gt;0&lt;/td&gt;&lt;td&gt;3&lt;/td&gt;&lt;td&gt;N&lt;/td&gt;&lt;td&gt; &lt;/td&gt;&lt;td&gt;&lt;/td&gt;&lt;/tr&gt;</v>
      </c>
    </row>
    <row r="2373" spans="1:1" x14ac:dyDescent="0.2">
      <c r="A2373" s="94" t="str">
        <v xml:space="preserve">  &lt;tr&gt;&lt;td&gt;61113-0100&lt;/td&gt;&lt;td&gt;Water system, utility company compensation&lt;/td&gt;&lt;td&gt;CTSM&lt;/td&gt;&lt;td&gt;WATER SYSTEM, UTILITY COMPANY COMPENSATION&lt;/td&gt;&lt;td&gt;CTSM&lt;/td&gt;&lt;td&gt;0&lt;/td&gt;&lt;td&gt;3&lt;/td&gt;&lt;td&gt;N&lt;/td&gt;&lt;td&gt; &lt;/td&gt;&lt;td&gt;&lt;/td&gt;&lt;/tr&gt;</v>
      </c>
    </row>
    <row r="2374" spans="1:1" x14ac:dyDescent="0.2">
      <c r="A2374" s="94" t="str">
        <v xml:space="preserve">  &lt;tr&gt;&lt;td&gt;61114-0000&lt;/td&gt;&lt;td&gt;Water system accessory&lt;/td&gt;&lt;td&gt;Each&lt;/td&gt;&lt;td&gt;WATER SYSTEM ACCESSORY&lt;/td&gt;&lt;td&gt;EACH&lt;/td&gt;&lt;td&gt;0&lt;/td&gt;&lt;td&gt;3&lt;/td&gt;&lt;td&gt;N&lt;/td&gt;&lt;td&gt;7/16/2018&lt;/td&gt;&lt;td&gt;&lt;/td&gt;&lt;/tr&gt;</v>
      </c>
    </row>
    <row r="2375" spans="1:1" x14ac:dyDescent="0.2">
      <c r="A2375" s="94" t="str">
        <v xml:space="preserve">  &lt;tr&gt;&lt;td&gt;61114-0500&lt;/td&gt;&lt;td&gt;Water system accessory, branch&lt;/td&gt;&lt;td&gt;Each&lt;/td&gt;&lt;td&gt;WATER SYSTEM ACCESSORY, BRANCH&lt;/td&gt;&lt;td&gt;EACH&lt;/td&gt;&lt;td&gt;0&lt;/td&gt;&lt;td&gt;3&lt;/td&gt;&lt;td&gt;N&lt;/td&gt;&lt;td&gt; &lt;/td&gt;&lt;td&gt;&lt;/td&gt;&lt;/tr&gt;</v>
      </c>
    </row>
    <row r="2376" spans="1:1" x14ac:dyDescent="0.2">
      <c r="A2376" s="94" t="str">
        <v xml:space="preserve">  &lt;tr&gt;&lt;td&gt;61114-1000&lt;/td&gt;&lt;td&gt;Water system accessory, bend&lt;/td&gt;&lt;td&gt;Each&lt;/td&gt;&lt;td&gt;WATER SYSTEM ACCESSORY, BEND&lt;/td&gt;&lt;td&gt;EACH&lt;/td&gt;&lt;td&gt;0&lt;/td&gt;&lt;td&gt;3&lt;/td&gt;&lt;td&gt;N&lt;/td&gt;&lt;td&gt; &lt;/td&gt;&lt;td&gt;&lt;/td&gt;&lt;/tr&gt;</v>
      </c>
    </row>
    <row r="2377" spans="1:1" x14ac:dyDescent="0.2">
      <c r="A2377" s="94" t="str">
        <v xml:space="preserve">  &lt;tr&gt;&lt;td&gt;61114-1500&lt;/td&gt;&lt;td&gt;Water system accessory, tie-in&lt;/td&gt;&lt;td&gt;Each&lt;/td&gt;&lt;td&gt;WATER SYSTEM ACCESSORY, TIE-IN&lt;/td&gt;&lt;td&gt;EACH&lt;/td&gt;&lt;td&gt;0&lt;/td&gt;&lt;td&gt;3&lt;/td&gt;&lt;td&gt;N&lt;/td&gt;&lt;td&gt; &lt;/td&gt;&lt;td&gt;&lt;/td&gt;&lt;/tr&gt;</v>
      </c>
    </row>
    <row r="2378" spans="1:1" x14ac:dyDescent="0.2">
      <c r="A2378" s="94" t="str">
        <v xml:space="preserve">  &lt;tr&gt;&lt;td&gt;61114-4000&lt;/td&gt;&lt;td&gt;Water system accessory, blow-off assembly&lt;/td&gt;&lt;td&gt;Each&lt;/td&gt;&lt;td&gt;WATER SYSTEM ACCESSORY, BLOW-OFF ASSEMBLY&lt;/td&gt;&lt;td&gt;EACH&lt;/td&gt;&lt;td&gt;0&lt;/td&gt;&lt;td&gt;3&lt;/td&gt;&lt;td&gt;N&lt;/td&gt;&lt;td&gt; &lt;/td&gt;&lt;td&gt;&lt;/td&gt;&lt;/tr&gt;</v>
      </c>
    </row>
    <row r="2379" spans="1:1" x14ac:dyDescent="0.2">
      <c r="A2379" s="94" t="str">
        <v xml:space="preserve">  &lt;tr&gt;&lt;td&gt;61114-5000&lt;/td&gt;&lt;td&gt;Water system accessory, curb stop, 25mm&lt;/td&gt;&lt;td&gt;Each&lt;/td&gt;&lt;td&gt;WATER SYSTEM ACCESSORY, CURB STOP, 1-INCH&lt;/td&gt;&lt;td&gt;EACH&lt;/td&gt;&lt;td&gt;0&lt;/td&gt;&lt;td&gt;3&lt;/td&gt;&lt;td&gt;N&lt;/td&gt;&lt;td&gt; &lt;/td&gt;&lt;td&gt;&lt;/td&gt;&lt;/tr&gt;</v>
      </c>
    </row>
    <row r="2380" spans="1:1" x14ac:dyDescent="0.2">
      <c r="A2380" s="94" t="str">
        <v xml:space="preserve">  &lt;tr&gt;&lt;td&gt;61114-6000&lt;/td&gt;&lt;td&gt;Water system accessory, concrete thrust collar&lt;/td&gt;&lt;td&gt;Each&lt;/td&gt;&lt;td&gt;WATER SYSTEM ACCESSORY, CONCRETE THRUST COLLAR&lt;/td&gt;&lt;td&gt;EACH&lt;/td&gt;&lt;td&gt;0&lt;/td&gt;&lt;td&gt;3&lt;/td&gt;&lt;td&gt;N&lt;/td&gt;&lt;td&gt; &lt;/td&gt;&lt;td&gt;&lt;/td&gt;&lt;/tr&gt;</v>
      </c>
    </row>
    <row r="2381" spans="1:1" x14ac:dyDescent="0.2">
      <c r="A2381" s="94" t="str">
        <v xml:space="preserve">  &lt;tr&gt;&lt;td&gt;61114-7000&lt;/td&gt;&lt;td&gt;Water system accessory, coupling&lt;/td&gt;&lt;td&gt;Each&lt;/td&gt;&lt;td&gt;WATER SYSTEM ACCESSORY, COUPLING&lt;/td&gt;&lt;td&gt;EACH&lt;/td&gt;&lt;td&gt;0&lt;/td&gt;&lt;td&gt;3&lt;/td&gt;&lt;td&gt;N&lt;/td&gt;&lt;td&gt;7/16/2018&lt;/td&gt;&lt;td&gt;&lt;/td&gt;&lt;/tr&gt;</v>
      </c>
    </row>
    <row r="2382" spans="1:1" x14ac:dyDescent="0.2">
      <c r="A2382" s="94" t="str">
        <v xml:space="preserve">  &lt;tr&gt;&lt;td&gt;61114-8000&lt;/td&gt;&lt;td&gt;Water system accessory, reducer&lt;/td&gt;&lt;td&gt;Each&lt;/td&gt;&lt;td&gt;WATER SYSTEM ACCESSORY, REDUCER&lt;/td&gt;&lt;td&gt;EACH&lt;/td&gt;&lt;td&gt;0&lt;/td&gt;&lt;td&gt;3&lt;/td&gt;&lt;td&gt;N&lt;/td&gt;&lt;td&gt;7/16/2018&lt;/td&gt;&lt;td&gt;&lt;/td&gt;&lt;/tr&gt;</v>
      </c>
    </row>
    <row r="2383" spans="1:1" x14ac:dyDescent="0.2">
      <c r="A2383" s="94" t="str">
        <v xml:space="preserve">  &lt;tr&gt;&lt;td&gt;61201-0000&lt;/td&gt;&lt;td&gt;Sewer system&lt;/td&gt;&lt;td&gt;LPSM&lt;/td&gt;&lt;td&gt;SEWER SYSTEM&lt;/td&gt;&lt;td&gt;LPSM&lt;/td&gt;&lt;td&gt;0&lt;/td&gt;&lt;td&gt;3&lt;/td&gt;&lt;td&gt;N&lt;/td&gt;&lt;td&gt; &lt;/td&gt;&lt;td&gt;&lt;/td&gt;&lt;/tr&gt;</v>
      </c>
    </row>
    <row r="2384" spans="1:1" x14ac:dyDescent="0.2">
      <c r="A2384" s="94" t="str">
        <v xml:space="preserve">  &lt;tr&gt;&lt;td&gt;61202-0100&lt;/td&gt;&lt;td&gt;100mm sewer line, plastic&lt;/td&gt;&lt;td&gt;m&lt;/td&gt;&lt;td&gt;4-INCH SEWER LINE, PLASTIC&lt;/td&gt;&lt;td&gt;LNFT&lt;/td&gt;&lt;td&gt;0&lt;/td&gt;&lt;td&gt;3&lt;/td&gt;&lt;td&gt;N&lt;/td&gt;&lt;td&gt; &lt;/td&gt;&lt;td&gt;&lt;/td&gt;&lt;/tr&gt;</v>
      </c>
    </row>
    <row r="2385" spans="1:1" x14ac:dyDescent="0.2">
      <c r="A2385" s="94" t="str">
        <v xml:space="preserve">  &lt;tr&gt;&lt;td&gt;61202-0200&lt;/td&gt;&lt;td&gt;100mm sewer line, ductile iron&lt;/td&gt;&lt;td&gt;m&lt;/td&gt;&lt;td&gt;4-INCH SEWER LINE, DUCTILE IRON&lt;/td&gt;&lt;td&gt;LNFT&lt;/td&gt;&lt;td&gt;0&lt;/td&gt;&lt;td&gt;3&lt;/td&gt;&lt;td&gt;N&lt;/td&gt;&lt;td&gt; &lt;/td&gt;&lt;td&gt;&lt;/td&gt;&lt;/tr&gt;</v>
      </c>
    </row>
    <row r="2386" spans="1:1" x14ac:dyDescent="0.2">
      <c r="A2386" s="94" t="str">
        <v xml:space="preserve">  &lt;tr&gt;&lt;td&gt;61202-0300&lt;/td&gt;&lt;td&gt;100mm sewer line, cast iron&lt;/td&gt;&lt;td&gt;m&lt;/td&gt;&lt;td&gt;4-INCH SEWER LINE, CAST IRON&lt;/td&gt;&lt;td&gt;LNFT&lt;/td&gt;&lt;td&gt;0&lt;/td&gt;&lt;td&gt;3&lt;/td&gt;&lt;td&gt;N&lt;/td&gt;&lt;td&gt; &lt;/td&gt;&lt;td&gt;&lt;/td&gt;&lt;/tr&gt;</v>
      </c>
    </row>
    <row r="2387" spans="1:1" x14ac:dyDescent="0.2">
      <c r="A2387" s="94" t="str">
        <v xml:space="preserve">  &lt;tr&gt;&lt;td&gt;61202-0400&lt;/td&gt;&lt;td&gt;150mm sewer line, plastic&lt;/td&gt;&lt;td&gt;m&lt;/td&gt;&lt;td&gt;6-INCH SEWER LINE, PLASTIC&lt;/td&gt;&lt;td&gt;LNFT&lt;/td&gt;&lt;td&gt;0&lt;/td&gt;&lt;td&gt;3&lt;/td&gt;&lt;td&gt;N&lt;/td&gt;&lt;td&gt; &lt;/td&gt;&lt;td&gt;&lt;/td&gt;&lt;/tr&gt;</v>
      </c>
    </row>
    <row r="2388" spans="1:1" x14ac:dyDescent="0.2">
      <c r="A2388" s="94" t="str">
        <v xml:space="preserve">  &lt;tr&gt;&lt;td&gt;61202-0500&lt;/td&gt;&lt;td&gt;150mm sewer line, ductile iron&lt;/td&gt;&lt;td&gt;m&lt;/td&gt;&lt;td&gt;6-INCH SEWER LINE, DUCTILE IRON&lt;/td&gt;&lt;td&gt;LNFT&lt;/td&gt;&lt;td&gt;0&lt;/td&gt;&lt;td&gt;3&lt;/td&gt;&lt;td&gt;N&lt;/td&gt;&lt;td&gt; &lt;/td&gt;&lt;td&gt;&lt;/td&gt;&lt;/tr&gt;</v>
      </c>
    </row>
    <row r="2389" spans="1:1" x14ac:dyDescent="0.2">
      <c r="A2389" s="94" t="str">
        <v xml:space="preserve">  &lt;tr&gt;&lt;td&gt;61202-0600&lt;/td&gt;&lt;td&gt;150mm sewer line, cast iron&lt;/td&gt;&lt;td&gt;m&lt;/td&gt;&lt;td&gt;6-INCH SEWER LINE, CAST IRON&lt;/td&gt;&lt;td&gt;LNFT&lt;/td&gt;&lt;td&gt;0&lt;/td&gt;&lt;td&gt;3&lt;/td&gt;&lt;td&gt;N&lt;/td&gt;&lt;td&gt; &lt;/td&gt;&lt;td&gt;&lt;/td&gt;&lt;/tr&gt;</v>
      </c>
    </row>
    <row r="2390" spans="1:1" x14ac:dyDescent="0.2">
      <c r="A2390" s="94" t="str">
        <v xml:space="preserve">  &lt;tr&gt;&lt;td&gt;61202-0700&lt;/td&gt;&lt;td&gt;200mm sewer line, plastic&lt;/td&gt;&lt;td&gt;m&lt;/td&gt;&lt;td&gt;8-INCH SEWER LINE, PLASTIC&lt;/td&gt;&lt;td&gt;LNFT&lt;/td&gt;&lt;td&gt;0&lt;/td&gt;&lt;td&gt;3&lt;/td&gt;&lt;td&gt;N&lt;/td&gt;&lt;td&gt; &lt;/td&gt;&lt;td&gt;&lt;/td&gt;&lt;/tr&gt;</v>
      </c>
    </row>
    <row r="2391" spans="1:1" x14ac:dyDescent="0.2">
      <c r="A2391" s="94" t="str">
        <v xml:space="preserve">  &lt;tr&gt;&lt;td&gt;61202-0800&lt;/td&gt;&lt;td&gt;200mm sewer line, ductile iron&lt;/td&gt;&lt;td&gt;m&lt;/td&gt;&lt;td&gt;8-INCH SEWER LINE, DUCTILE IRON&lt;/td&gt;&lt;td&gt;LNFT&lt;/td&gt;&lt;td&gt;0&lt;/td&gt;&lt;td&gt;3&lt;/td&gt;&lt;td&gt;N&lt;/td&gt;&lt;td&gt; &lt;/td&gt;&lt;td&gt;&lt;/td&gt;&lt;/tr&gt;</v>
      </c>
    </row>
    <row r="2392" spans="1:1" x14ac:dyDescent="0.2">
      <c r="A2392" s="94" t="str">
        <v xml:space="preserve">  &lt;tr&gt;&lt;td&gt;61202-0900&lt;/td&gt;&lt;td&gt;200mm sewer line, cast iron&lt;/td&gt;&lt;td&gt;m&lt;/td&gt;&lt;td&gt;8-INCH SEWER LINE, CAST IRON&lt;/td&gt;&lt;td&gt;LNFT&lt;/td&gt;&lt;td&gt;0&lt;/td&gt;&lt;td&gt;3&lt;/td&gt;&lt;td&gt;N&lt;/td&gt;&lt;td&gt; &lt;/td&gt;&lt;td&gt;&lt;/td&gt;&lt;/tr&gt;</v>
      </c>
    </row>
    <row r="2393" spans="1:1" x14ac:dyDescent="0.2">
      <c r="A2393" s="94" t="str">
        <v xml:space="preserve">  &lt;tr&gt;&lt;td&gt;61202-1000&lt;/td&gt;&lt;td&gt;250mm sewer line, plastic&lt;/td&gt;&lt;td&gt;m&lt;/td&gt;&lt;td&gt;10-INCH SEWER LINE, PLASTIC&lt;/td&gt;&lt;td&gt;LNFT&lt;/td&gt;&lt;td&gt;0&lt;/td&gt;&lt;td&gt;3&lt;/td&gt;&lt;td&gt;N&lt;/td&gt;&lt;td&gt;1/24/2022&lt;/td&gt;&lt;td&gt;&lt;/td&gt;&lt;/tr&gt;</v>
      </c>
    </row>
    <row r="2394" spans="1:1" x14ac:dyDescent="0.2">
      <c r="A2394" s="94" t="str">
        <v xml:space="preserve">  &lt;tr&gt;&lt;td&gt;61202-1200&lt;/td&gt;&lt;td&gt;300mm sewer line, ductile iron&lt;/td&gt;&lt;td&gt;m&lt;/td&gt;&lt;td&gt;12-INCH SEWER LINE, DUCTILE IRON&lt;/td&gt;&lt;td&gt;LNFT&lt;/td&gt;&lt;td&gt;0&lt;/td&gt;&lt;td&gt;3&lt;/td&gt;&lt;td&gt;N&lt;/td&gt;&lt;td&gt;10/24/2016&lt;/td&gt;&lt;td&gt;&lt;/td&gt;&lt;/tr&gt;</v>
      </c>
    </row>
    <row r="2395" spans="1:1" x14ac:dyDescent="0.2">
      <c r="A2395" s="94" t="str">
        <v xml:space="preserve">  &lt;tr&gt;&lt;td&gt;61202-4000&lt;/td&gt;&lt;td&gt;525mm sewer line, plastic&lt;/td&gt;&lt;td&gt;m&lt;/td&gt;&lt;td&gt;21-INCH SEWER LINE, PLASTIC&lt;/td&gt;&lt;td&gt;LNFT&lt;/td&gt;&lt;td&gt;0&lt;/td&gt;&lt;td&gt;3&lt;/td&gt;&lt;td&gt;N&lt;/td&gt;&lt;td&gt; &lt;/td&gt;&lt;td&gt;&lt;/td&gt;&lt;/tr&gt;</v>
      </c>
    </row>
    <row r="2396" spans="1:1" x14ac:dyDescent="0.2">
      <c r="A2396" s="94" t="str">
        <v xml:space="preserve">  &lt;tr&gt;&lt;td&gt;61203-0000&lt;/td&gt;&lt;td&gt;Manhole, sanitary sewer&lt;/td&gt;&lt;td&gt;Each&lt;/td&gt;&lt;td&gt;MANHOLE, SANITARY SEWER&lt;/td&gt;&lt;td&gt;EACH&lt;/td&gt;&lt;td&gt;0&lt;/td&gt;&lt;td&gt;3&lt;/td&gt;&lt;td&gt;N&lt;/td&gt;&lt;td&gt;2/29/2016&lt;/td&gt;&lt;td&gt;Correct US unit from LNFT to EACH (corrected in EEBACS)&lt;/td&gt;&lt;/tr&gt;</v>
      </c>
    </row>
    <row r="2397" spans="1:1" x14ac:dyDescent="0.2">
      <c r="A2397" s="94" t="str">
        <v xml:space="preserve">  &lt;tr&gt;&lt;td&gt;61204-1000&lt;/td&gt;&lt;td&gt;Sanitary sewer, interior drop&lt;/td&gt;&lt;td&gt;Each&lt;/td&gt;&lt;td&gt;SANITARY SEWER, INTERIOR DROP&lt;/td&gt;&lt;td&gt;EACH&lt;/td&gt;&lt;td&gt;0&lt;/td&gt;&lt;td&gt;3&lt;/td&gt;&lt;td&gt;N&lt;/td&gt;&lt;td&gt;9/21/2020&lt;/td&gt;&lt;td&gt;&lt;/td&gt;&lt;/tr&gt;</v>
      </c>
    </row>
    <row r="2398" spans="1:1" x14ac:dyDescent="0.2">
      <c r="A2398" s="94" t="str">
        <v xml:space="preserve">  &lt;tr&gt;&lt;td&gt;61205-1000&lt;/td&gt;&lt;td&gt;300mm sewer encasement pipe, galvanized steel&lt;/td&gt;&lt;td&gt;m&lt;/td&gt;&lt;td&gt;12-INCH SEWER ENCASEMENT PIPE, GALVANIZED STEEL&lt;/td&gt;&lt;td&gt;LNFT&lt;/td&gt;&lt;td&gt;0&lt;/td&gt;&lt;td&gt;3&lt;/td&gt;&lt;td&gt;N&lt;/td&gt;&lt;td&gt; &lt;/td&gt;&lt;td&gt;&lt;/td&gt;&lt;/tr&gt;</v>
      </c>
    </row>
    <row r="2399" spans="1:1" x14ac:dyDescent="0.2">
      <c r="A2399" s="94" t="str">
        <v xml:space="preserve">  &lt;tr&gt;&lt;td&gt;61206-0000&lt;/td&gt;&lt;td&gt;Relocate sanitary service&lt;/td&gt;&lt;td&gt;Each&lt;/td&gt;&lt;td&gt;RELOCATE SANITARY SERVICE&lt;/td&gt;&lt;td&gt;EACH&lt;/td&gt;&lt;td&gt;0&lt;/td&gt;&lt;td&gt;3&lt;/td&gt;&lt;td&gt;N&lt;/td&gt;&lt;td&gt; &lt;/td&gt;&lt;td&gt;&lt;/td&gt;&lt;/tr&gt;</v>
      </c>
    </row>
    <row r="2400" spans="1:1" x14ac:dyDescent="0.2">
      <c r="A2400" s="94" t="str">
        <v xml:space="preserve">  &lt;tr&gt;&lt;td&gt;61207-0000&lt;/td&gt;&lt;td&gt;Cleanout&lt;/td&gt;&lt;td&gt;Each&lt;/td&gt;&lt;td&gt;CLEANOUT&lt;/td&gt;&lt;td&gt;EACH&lt;/td&gt;&lt;td&gt;0&lt;/td&gt;&lt;td&gt;3&lt;/td&gt;&lt;td&gt;N&lt;/td&gt;&lt;td&gt; &lt;/td&gt;&lt;td&gt;&lt;/td&gt;&lt;/tr&gt;</v>
      </c>
    </row>
    <row r="2401" spans="1:1" x14ac:dyDescent="0.2">
      <c r="A2401" s="94" t="str">
        <v xml:space="preserve">  &lt;tr&gt;&lt;td&gt;61208-0000&lt;/td&gt;&lt;td&gt;Vent scrubber&lt;/td&gt;&lt;td&gt;Each&lt;/td&gt;&lt;td&gt;VENT SCRUBBER&lt;/td&gt;&lt;td&gt;EACH&lt;/td&gt;&lt;td&gt;0&lt;/td&gt;&lt;td&gt;3&lt;/td&gt;&lt;td&gt;N&lt;/td&gt;&lt;td&gt;2/1/2016&lt;/td&gt;&lt;td&gt;&lt;/td&gt;&lt;/tr&gt;</v>
      </c>
    </row>
    <row r="2402" spans="1:1" x14ac:dyDescent="0.2">
      <c r="A2402" s="94" t="str">
        <v xml:space="preserve">  &lt;tr&gt;&lt;td&gt;61210-0000&lt;/td&gt;&lt;td&gt;Sanitary sewer system, utility company compensation&lt;/td&gt;&lt;td&gt;CTSM&lt;/td&gt;&lt;td&gt;SANITARY SEWER SYSTEM, UTILITY COMPANY COMPENSATION&lt;/td&gt;&lt;td&gt;CTSM&lt;/td&gt;&lt;td&gt;0&lt;/td&gt;&lt;td&gt;3&lt;/td&gt;&lt;td&gt;N&lt;/td&gt;&lt;td&gt; &lt;/td&gt;&lt;td&gt;&lt;/td&gt;&lt;/tr&gt;</v>
      </c>
    </row>
    <row r="2403" spans="1:1" x14ac:dyDescent="0.2">
      <c r="A2403" s="94" t="str">
        <v xml:space="preserve">  &lt;tr&gt;&lt;td&gt;61301-0000&lt;/td&gt;&lt;td&gt;Simulated stone masonry surface treatment&lt;/td&gt;&lt;td&gt;m2&lt;/td&gt;&lt;td&gt;SIMULATED STONE MASONRY SURFACE TREATMENT&lt;/td&gt;&lt;td&gt;SQYD&lt;/td&gt;&lt;td&gt;0&lt;/td&gt;&lt;td&gt;3&lt;/td&gt;&lt;td&gt;N&lt;/td&gt;&lt;td&gt; &lt;/td&gt;&lt;td&gt;&lt;/td&gt;&lt;/tr&gt;</v>
      </c>
    </row>
    <row r="2404" spans="1:1" x14ac:dyDescent="0.2">
      <c r="A2404" s="94" t="str">
        <v xml:space="preserve">  &lt;tr&gt;&lt;td&gt;61302-0000&lt;/td&gt;&lt;td&gt;Simulated stone masonry test wall&lt;/td&gt;&lt;td&gt;Each&lt;/td&gt;&lt;td&gt;SIMULATED STONE MASONRY TEST WALL&lt;/td&gt;&lt;td&gt;EACH&lt;/td&gt;&lt;td&gt;0&lt;/td&gt;&lt;td&gt;3&lt;/td&gt;&lt;td&gt;N&lt;/td&gt;&lt;td&gt; &lt;/td&gt;&lt;td&gt;&lt;/td&gt;&lt;/tr&gt;</v>
      </c>
    </row>
    <row r="2405" spans="1:1" x14ac:dyDescent="0.2">
      <c r="A2405" s="94" t="str">
        <v xml:space="preserve">  &lt;tr&gt;&lt;td&gt;61303-0000&lt;/td&gt;&lt;td&gt;Simulated stone masonry surface staining&lt;/td&gt;&lt;td&gt;m2&lt;/td&gt;&lt;td&gt;SIMULATED STONE MASONRY SURFACE STAINING&lt;/td&gt;&lt;td&gt;SQYD&lt;/td&gt;&lt;td&gt;0&lt;/td&gt;&lt;td&gt;3&lt;/td&gt;&lt;td&gt;N&lt;/td&gt;&lt;td&gt; &lt;/td&gt;&lt;td&gt;&lt;/td&gt;&lt;/tr&gt;</v>
      </c>
    </row>
    <row r="2406" spans="1:1" x14ac:dyDescent="0.2">
      <c r="A2406" s="94" t="str">
        <v xml:space="preserve">  &lt;tr&gt;&lt;td&gt;61401-0000&lt;/td&gt;&lt;td&gt;Lean concrete backfill&lt;/td&gt;&lt;td&gt;m3&lt;/td&gt;&lt;td&gt;LEAN CONCRETE BACKFILL&lt;/td&gt;&lt;td&gt;CUYD&lt;/td&gt;&lt;td&gt;0&lt;/td&gt;&lt;td&gt;3&lt;/td&gt;&lt;td&gt;N&lt;/td&gt;&lt;td&gt; &lt;/td&gt;&lt;td&gt;&lt;/td&gt;&lt;/tr&gt;</v>
      </c>
    </row>
    <row r="2407" spans="1:1" x14ac:dyDescent="0.2">
      <c r="A2407" s="94" t="str">
        <v xml:space="preserve">  &lt;tr&gt;&lt;td&gt;61501-0100&lt;/td&gt;&lt;td&gt;Sidewalk, concrete&lt;/td&gt;&lt;td&gt;m2&lt;/td&gt;&lt;td&gt;SIDEWALK, CONCRETE&lt;/td&gt;&lt;td&gt;SQYD&lt;/td&gt;&lt;td&gt;0&lt;/td&gt;&lt;td&gt;3&lt;/td&gt;&lt;td&gt;N&lt;/td&gt;&lt;td&gt; &lt;/td&gt;&lt;td&gt;&lt;/td&gt;&lt;/tr&gt;</v>
      </c>
    </row>
    <row r="2408" spans="1:1" x14ac:dyDescent="0.2">
      <c r="A2408" s="94" t="str">
        <v xml:space="preserve">  &lt;tr&gt;&lt;td&gt;61501-0200&lt;/td&gt;&lt;td&gt;Sidewalk, colored concrete&lt;/td&gt;&lt;td&gt;m2&lt;/td&gt;&lt;td&gt;SIDEWALK, COLORED CONCRETE&lt;/td&gt;&lt;td&gt;SQYD&lt;/td&gt;&lt;td&gt;0&lt;/td&gt;&lt;td&gt;3&lt;/td&gt;&lt;td&gt;N&lt;/td&gt;&lt;td&gt; &lt;/td&gt;&lt;td&gt;&lt;/td&gt;&lt;/tr&gt;</v>
      </c>
    </row>
    <row r="2409" spans="1:1" x14ac:dyDescent="0.2">
      <c r="A2409" s="94" t="str">
        <v xml:space="preserve">  &lt;tr&gt;&lt;td&gt;61501-0300&lt;/td&gt;&lt;td&gt;Sidewalk, fiber reinforced colored concrete&lt;/td&gt;&lt;td&gt;m2&lt;/td&gt;&lt;td&gt;SIDEWALK, FIBER REINFORCED COLORED CONCRETE&lt;/td&gt;&lt;td&gt;SQYD&lt;/td&gt;&lt;td&gt;0&lt;/td&gt;&lt;td&gt;3&lt;/td&gt;&lt;td&gt;N&lt;/td&gt;&lt;td&gt; &lt;/td&gt;&lt;td&gt;&lt;/td&gt;&lt;/tr&gt;</v>
      </c>
    </row>
    <row r="2410" spans="1:1" x14ac:dyDescent="0.2">
      <c r="A2410" s="94" t="str">
        <v xml:space="preserve">  &lt;tr&gt;&lt;td&gt;61501-0400&lt;/td&gt;&lt;td&gt;Sidewalk, precast concrete pavers&lt;/td&gt;&lt;td&gt;m2&lt;/td&gt;&lt;td&gt;SIDEWALK, PRECAST CONCRETE PAVERS&lt;/td&gt;&lt;td&gt;SQYD&lt;/td&gt;&lt;td&gt;0&lt;/td&gt;&lt;td&gt;3&lt;/td&gt;&lt;td&gt;N&lt;/td&gt;&lt;td&gt; &lt;/td&gt;&lt;td&gt;&lt;/td&gt;&lt;/tr&gt;</v>
      </c>
    </row>
    <row r="2411" spans="1:1" x14ac:dyDescent="0.2">
      <c r="A2411" s="94" t="str">
        <v xml:space="preserve">  &lt;tr&gt;&lt;td&gt;61501-0500&lt;/td&gt;&lt;td&gt;Sidewalk, exposed aggregate concrete&lt;/td&gt;&lt;td&gt;m2&lt;/td&gt;&lt;td&gt;SIDEWALK, EXPOSED AGGREGATE CONCRETE&lt;/td&gt;&lt;td&gt;SQYD&lt;/td&gt;&lt;td&gt;0&lt;/td&gt;&lt;td&gt;3&lt;/td&gt;&lt;td&gt;N&lt;/td&gt;&lt;td&gt; &lt;/td&gt;&lt;td&gt;&lt;/td&gt;&lt;/tr&gt;</v>
      </c>
    </row>
    <row r="2412" spans="1:1" x14ac:dyDescent="0.2">
      <c r="A2412" s="94" t="str">
        <v xml:space="preserve">  &lt;tr&gt;&lt;td&gt;61501-0600&lt;/td&gt;&lt;td&gt;Sidewalk, exposed aggregate colored concrete&lt;/td&gt;&lt;td&gt;m2&lt;/td&gt;&lt;td&gt;SIDEWALK, EXPOSED AGGREGATE COLORED CONCRETE&lt;/td&gt;&lt;td&gt;SQYD&lt;/td&gt;&lt;td&gt;0&lt;/td&gt;&lt;td&gt;3&lt;/td&gt;&lt;td&gt;N&lt;/td&gt;&lt;td&gt; &lt;/td&gt;&lt;td&gt;&lt;/td&gt;&lt;/tr&gt;</v>
      </c>
    </row>
    <row r="2413" spans="1:1" x14ac:dyDescent="0.2">
      <c r="A2413" s="94" t="str">
        <v xml:space="preserve">  &lt;tr&gt;&lt;td&gt;61501-0700&lt;/td&gt;&lt;td&gt;Sidewalk, decomposed granite&lt;/td&gt;&lt;td&gt;m2&lt;/td&gt;&lt;td&gt;SIDEWALK, DECOMPOSED GRANITE&lt;/td&gt;&lt;td&gt;SQYD&lt;/td&gt;&lt;td&gt;0&lt;/td&gt;&lt;td&gt;3&lt;/td&gt;&lt;td&gt;N&lt;/td&gt;&lt;td&gt; &lt;/td&gt;&lt;td&gt;&lt;/td&gt;&lt;/tr&gt;</v>
      </c>
    </row>
    <row r="2414" spans="1:1" x14ac:dyDescent="0.2">
      <c r="A2414" s="94" t="str">
        <v xml:space="preserve">  &lt;tr&gt;&lt;td&gt;61501-0800&lt;/td&gt;&lt;td&gt;Sidewalk, aggregate&lt;/td&gt;&lt;td&gt;m2&lt;/td&gt;&lt;td&gt;SIDEWALK, AGGREGATE&lt;/td&gt;&lt;td&gt;SQYD&lt;/td&gt;&lt;td&gt;0&lt;/td&gt;&lt;td&gt;3&lt;/td&gt;&lt;td&gt;N&lt;/td&gt;&lt;td&gt; &lt;/td&gt;&lt;td&gt;&lt;/td&gt;&lt;/tr&gt;</v>
      </c>
    </row>
    <row r="2415" spans="1:1" x14ac:dyDescent="0.2">
      <c r="A2415" s="94" t="str">
        <v xml:space="preserve">  &lt;tr&gt;&lt;td&gt;61501-0900&lt;/td&gt;&lt;td&gt;Sidewalk, stone&lt;/td&gt;&lt;td&gt;m2&lt;/td&gt;&lt;td&gt;SIDEWALK, STONE&lt;/td&gt;&lt;td&gt;SQYD&lt;/td&gt;&lt;td&gt;0&lt;/td&gt;&lt;td&gt;3&lt;/td&gt;&lt;td&gt;N&lt;/td&gt;&lt;td&gt; &lt;/td&gt;&lt;td&gt;&lt;/td&gt;&lt;/tr&gt;</v>
      </c>
    </row>
    <row r="2416" spans="1:1" x14ac:dyDescent="0.2">
      <c r="A2416" s="94" t="str">
        <v xml:space="preserve">  &lt;tr&gt;&lt;td&gt;61501-1000&lt;/td&gt;&lt;td&gt;Sidewalk, brick&lt;/td&gt;&lt;td&gt;m2&lt;/td&gt;&lt;td&gt;SIDEWALK, BRICK&lt;/td&gt;&lt;td&gt;SQYD&lt;/td&gt;&lt;td&gt;0&lt;/td&gt;&lt;td&gt;3&lt;/td&gt;&lt;td&gt;N&lt;/td&gt;&lt;td&gt; &lt;/td&gt;&lt;td&gt;&lt;/td&gt;&lt;/tr&gt;</v>
      </c>
    </row>
    <row r="2417" spans="1:1" x14ac:dyDescent="0.2">
      <c r="A2417" s="94" t="str">
        <v xml:space="preserve">  &lt;tr&gt;&lt;td&gt;61501-1100&lt;/td&gt;&lt;td&gt;Sidewalk, asphalt&lt;/td&gt;&lt;td&gt;m2&lt;/td&gt;&lt;td&gt;SIDEWALK, ASPHALT&lt;/td&gt;&lt;td&gt;SQYD&lt;/td&gt;&lt;td&gt;0&lt;/td&gt;&lt;td&gt;3&lt;/td&gt;&lt;td&gt;N&lt;/td&gt;&lt;td&gt; &lt;/td&gt;&lt;td&gt;&lt;/td&gt;&lt;/tr&gt;</v>
      </c>
    </row>
    <row r="2418" spans="1:1" x14ac:dyDescent="0.2">
      <c r="A2418" s="94" t="str">
        <v xml:space="preserve">  &lt;tr&gt;&lt;td&gt;61501-1200&lt;/td&gt;&lt;td&gt;Sidewalk, porous asphalt&lt;/td&gt;&lt;td&gt;m2&lt;/td&gt;&lt;td&gt;SIDEWALK, POROUS ASPHALT&lt;/td&gt;&lt;td&gt;SQYD&lt;/td&gt;&lt;td&gt;0&lt;/td&gt;&lt;td&gt;3&lt;/td&gt;&lt;td&gt;N&lt;/td&gt;&lt;td&gt;4/14/2015&lt;/td&gt;&lt;td&gt;&lt;/td&gt;&lt;/tr&gt;</v>
      </c>
    </row>
    <row r="2419" spans="1:1" x14ac:dyDescent="0.2">
      <c r="A2419" s="94" t="str">
        <v xml:space="preserve">  &lt;tr&gt;&lt;td&gt;61502-1000&lt;/td&gt;&lt;td&gt;Drive pad, concrete&lt;/td&gt;&lt;td&gt;m2&lt;/td&gt;&lt;td&gt;DRIVE PAD, CONCRETE&lt;/td&gt;&lt;td&gt;SQYD&lt;/td&gt;&lt;td&gt;0&lt;/td&gt;&lt;td&gt;3&lt;/td&gt;&lt;td&gt;N&lt;/td&gt;&lt;td&gt; &lt;/td&gt;&lt;td&gt;&lt;/td&gt;&lt;/tr&gt;</v>
      </c>
    </row>
    <row r="2420" spans="1:1" x14ac:dyDescent="0.2">
      <c r="A2420" s="94" t="str">
        <v xml:space="preserve">  &lt;tr&gt;&lt;td&gt;61502-2000&lt;/td&gt;&lt;td&gt;Drive pad, asphalt concrete&lt;/td&gt;&lt;td&gt;m2&lt;/td&gt;&lt;td&gt;DRIVE PAD, ASPHALT CONCRETE&lt;/td&gt;&lt;td&gt;SQYD&lt;/td&gt;&lt;td&gt;0&lt;/td&gt;&lt;td&gt;3&lt;/td&gt;&lt;td&gt;N&lt;/td&gt;&lt;td&gt; &lt;/td&gt;&lt;td&gt;&lt;/td&gt;&lt;/tr&gt;</v>
      </c>
    </row>
    <row r="2421" spans="1:1" x14ac:dyDescent="0.2">
      <c r="A2421" s="94" t="str">
        <v xml:space="preserve">  &lt;tr&gt;&lt;td&gt;61502-3000&lt;/td&gt;&lt;td&gt;Drive pad, stone&lt;/td&gt;&lt;td&gt;m2&lt;/td&gt;&lt;td&gt;DRIVE PAD, STONE&lt;/td&gt;&lt;td&gt;SQYD&lt;/td&gt;&lt;td&gt;0&lt;/td&gt;&lt;td&gt;3&lt;/td&gt;&lt;td&gt;N&lt;/td&gt;&lt;td&gt; &lt;/td&gt;&lt;td&gt;&lt;/td&gt;&lt;/tr&gt;</v>
      </c>
    </row>
    <row r="2422" spans="1:1" x14ac:dyDescent="0.2">
      <c r="A2422" s="94" t="str">
        <v xml:space="preserve">  &lt;tr&gt;&lt;td&gt;61502-4000&lt;/td&gt;&lt;td&gt;Drive pad, brick&lt;/td&gt;&lt;td&gt;m2&lt;/td&gt;&lt;td&gt;DRIVE PAD, BRICK&lt;/td&gt;&lt;td&gt;SQYD&lt;/td&gt;&lt;td&gt;0&lt;/td&gt;&lt;td&gt;3&lt;/td&gt;&lt;td&gt;N&lt;/td&gt;&lt;td&gt; &lt;/td&gt;&lt;td&gt;&lt;/td&gt;&lt;/tr&gt;</v>
      </c>
    </row>
    <row r="2423" spans="1:1" x14ac:dyDescent="0.2">
      <c r="A2423" s="94" t="str">
        <v xml:space="preserve">  &lt;tr&gt;&lt;td&gt;61502-5000&lt;/td&gt;&lt;td&gt;Drive pad, grass paving&lt;/td&gt;&lt;td&gt;m2&lt;/td&gt;&lt;td&gt;DRIVE PAD, GRASS PAVING&lt;/td&gt;&lt;td&gt;SQYD&lt;/td&gt;&lt;td&gt;0&lt;/td&gt;&lt;td&gt;3&lt;/td&gt;&lt;td&gt;N&lt;/td&gt;&lt;td&gt; &lt;/td&gt;&lt;td&gt;&lt;/td&gt;&lt;/tr&gt;</v>
      </c>
    </row>
    <row r="2424" spans="1:1" x14ac:dyDescent="0.2">
      <c r="A2424" s="94" t="str">
        <v xml:space="preserve">  &lt;tr&gt;&lt;td&gt;61503-1000&lt;/td&gt;&lt;td&gt;Median, concrete&lt;/td&gt;&lt;td&gt;m2&lt;/td&gt;&lt;td&gt;MEDIAN, CONCRETE&lt;/td&gt;&lt;td&gt;SQYD&lt;/td&gt;&lt;td&gt;0&lt;/td&gt;&lt;td&gt;3&lt;/td&gt;&lt;td&gt;N&lt;/td&gt;&lt;td&gt; &lt;/td&gt;&lt;td&gt;&lt;/td&gt;&lt;/tr&gt;</v>
      </c>
    </row>
    <row r="2425" spans="1:1" x14ac:dyDescent="0.2">
      <c r="A2425" s="94" t="str">
        <v xml:space="preserve">  &lt;tr&gt;&lt;td&gt;61503-2000&lt;/td&gt;&lt;td&gt;Median, exposed aggregate concrete&lt;/td&gt;&lt;td&gt;m2&lt;/td&gt;&lt;td&gt;MEDIAN, EXPOSED AGGREGATE CONCRETE&lt;/td&gt;&lt;td&gt;SQYD&lt;/td&gt;&lt;td&gt;0&lt;/td&gt;&lt;td&gt;3&lt;/td&gt;&lt;td&gt;N&lt;/td&gt;&lt;td&gt; &lt;/td&gt;&lt;td&gt;&lt;/td&gt;&lt;/tr&gt;</v>
      </c>
    </row>
    <row r="2426" spans="1:1" x14ac:dyDescent="0.2">
      <c r="A2426" s="94" t="str">
        <v xml:space="preserve">  &lt;tr&gt;&lt;td&gt;61503-3000&lt;/td&gt;&lt;td&gt;Median, asphalt&lt;/td&gt;&lt;td&gt;m2&lt;/td&gt;&lt;td&gt;MEDIAN, ASPHALT&lt;/td&gt;&lt;td&gt;SQYD&lt;/td&gt;&lt;td&gt;0&lt;/td&gt;&lt;td&gt;3&lt;/td&gt;&lt;td&gt;N&lt;/td&gt;&lt;td&gt; &lt;/td&gt;&lt;td&gt;&lt;/td&gt;&lt;/tr&gt;</v>
      </c>
    </row>
    <row r="2427" spans="1:1" x14ac:dyDescent="0.2">
      <c r="A2427" s="94" t="str">
        <v xml:space="preserve">  &lt;tr&gt;&lt;td&gt;61503-4000&lt;/td&gt;&lt;td&gt;Median, grass paving&lt;/td&gt;&lt;td&gt;m2&lt;/td&gt;&lt;td&gt;MEDIAN, GRASS PAVING&lt;/td&gt;&lt;td&gt;SQYD&lt;/td&gt;&lt;td&gt;0&lt;/td&gt;&lt;td&gt;3&lt;/td&gt;&lt;td&gt;N&lt;/td&gt;&lt;td&gt; &lt;/td&gt;&lt;td&gt;&lt;/td&gt;&lt;/tr&gt;</v>
      </c>
    </row>
    <row r="2428" spans="1:1" x14ac:dyDescent="0.2">
      <c r="A2428" s="94" t="str">
        <v xml:space="preserve">  &lt;tr&gt;&lt;td&gt;61503-5000&lt;/td&gt;&lt;td&gt;Median, stone&lt;/td&gt;&lt;td&gt;m2&lt;/td&gt;&lt;td&gt;MEDIAN, STONE&lt;/td&gt;&lt;td&gt;SQYD&lt;/td&gt;&lt;td&gt;0&lt;/td&gt;&lt;td&gt;3&lt;/td&gt;&lt;td&gt;N&lt;/td&gt;&lt;td&gt; &lt;/td&gt;&lt;td&gt;&lt;/td&gt;&lt;/tr&gt;</v>
      </c>
    </row>
    <row r="2429" spans="1:1" x14ac:dyDescent="0.2">
      <c r="A2429" s="94" t="str">
        <v xml:space="preserve">  &lt;tr&gt;&lt;td&gt;61503-6000&lt;/td&gt;&lt;td&gt;Median, brick&lt;/td&gt;&lt;td&gt;m2&lt;/td&gt;&lt;td&gt;MEDIAN, BRICK&lt;/td&gt;&lt;td&gt;SQYD&lt;/td&gt;&lt;td&gt;0&lt;/td&gt;&lt;td&gt;3&lt;/td&gt;&lt;td&gt;N&lt;/td&gt;&lt;td&gt; &lt;/td&gt;&lt;td&gt;&lt;/td&gt;&lt;/tr&gt;</v>
      </c>
    </row>
    <row r="2430" spans="1:1" x14ac:dyDescent="0.2">
      <c r="A2430" s="94" t="str">
        <v xml:space="preserve">  &lt;tr&gt;&lt;td&gt;61504-1000&lt;/td&gt;&lt;td&gt;Accessibility ramp, concrete&lt;/td&gt;&lt;td&gt;m2&lt;/td&gt;&lt;td&gt;ACCESSIBILITY RAMP, CONCRETE&lt;/td&gt;&lt;td&gt;SQYD&lt;/td&gt;&lt;td&gt;0&lt;/td&gt;&lt;td&gt;3&lt;/td&gt;&lt;td&gt;N&lt;/td&gt;&lt;td&gt; &lt;/td&gt;&lt;td&gt;&lt;/td&gt;&lt;/tr&gt;</v>
      </c>
    </row>
    <row r="2431" spans="1:1" x14ac:dyDescent="0.2">
      <c r="A2431" s="94" t="str">
        <v xml:space="preserve">  &lt;tr&gt;&lt;td&gt;61504-2000&lt;/td&gt;&lt;td&gt;Accessibility ramp, exposed aggregate concrete&lt;/td&gt;&lt;td&gt;m2&lt;/td&gt;&lt;td&gt;ACCESSIBILITY RAMP, EXPOSED AGGREGATE CONCRETE&lt;/td&gt;&lt;td&gt;SQYD&lt;/td&gt;&lt;td&gt;0&lt;/td&gt;&lt;td&gt;3&lt;/td&gt;&lt;td&gt;N&lt;/td&gt;&lt;td&gt; &lt;/td&gt;&lt;td&gt;&lt;/td&gt;&lt;/tr&gt;</v>
      </c>
    </row>
    <row r="2432" spans="1:1" x14ac:dyDescent="0.2">
      <c r="A2432" s="94" t="str">
        <v xml:space="preserve">  &lt;tr&gt;&lt;td&gt;61504-3000&lt;/td&gt;&lt;td&gt;Accessibility ramp, asphalt&lt;/td&gt;&lt;td&gt;m2&lt;/td&gt;&lt;td&gt;ACCESSIBILITY RAMP, ASPHALT&lt;/td&gt;&lt;td&gt;SQYD&lt;/td&gt;&lt;td&gt;0&lt;/td&gt;&lt;td&gt;3&lt;/td&gt;&lt;td&gt;N&lt;/td&gt;&lt;td&gt; &lt;/td&gt;&lt;td&gt;&lt;/td&gt;&lt;/tr&gt;</v>
      </c>
    </row>
    <row r="2433" spans="1:1" x14ac:dyDescent="0.2">
      <c r="A2433" s="94" t="str">
        <v xml:space="preserve">  &lt;tr&gt;&lt;td&gt;61504-4000&lt;/td&gt;&lt;td&gt;Accessibility ramp, stone&lt;/td&gt;&lt;td&gt;m2&lt;/td&gt;&lt;td&gt;ACCESSIBILITY RAMP, STONE&lt;/td&gt;&lt;td&gt;SQYD&lt;/td&gt;&lt;td&gt;0&lt;/td&gt;&lt;td&gt;3&lt;/td&gt;&lt;td&gt;N&lt;/td&gt;&lt;td&gt; &lt;/td&gt;&lt;td&gt;&lt;/td&gt;&lt;/tr&gt;</v>
      </c>
    </row>
    <row r="2434" spans="1:1" x14ac:dyDescent="0.2">
      <c r="A2434" s="94" t="str">
        <v xml:space="preserve">  &lt;tr&gt;&lt;td&gt;61504-5000&lt;/td&gt;&lt;td&gt;Accessibility ramp, brick&lt;/td&gt;&lt;td&gt;m2&lt;/td&gt;&lt;td&gt;ACCESSIBILITY RAMP, BRICK&lt;/td&gt;&lt;td&gt;SQYD&lt;/td&gt;&lt;td&gt;0&lt;/td&gt;&lt;td&gt;3&lt;/td&gt;&lt;td&gt;N&lt;/td&gt;&lt;td&gt; &lt;/td&gt;&lt;td&gt;&lt;/td&gt;&lt;/tr&gt;</v>
      </c>
    </row>
    <row r="2435" spans="1:1" x14ac:dyDescent="0.2">
      <c r="A2435" s="94" t="str">
        <v xml:space="preserve">  &lt;tr&gt;&lt;td&gt;61505-1000&lt;/td&gt;&lt;td&gt;Accessibility ramp, concrete&lt;/td&gt;&lt;td&gt;Each&lt;/td&gt;&lt;td&gt;ACCESSIBILITY RAMP, CONCRETE&lt;/td&gt;&lt;td&gt;EACH&lt;/td&gt;&lt;td&gt;0&lt;/td&gt;&lt;td&gt;3&lt;/td&gt;&lt;td&gt;N&lt;/td&gt;&lt;td&gt; &lt;/td&gt;&lt;td&gt;&lt;/td&gt;&lt;/tr&gt;</v>
      </c>
    </row>
    <row r="2436" spans="1:1" x14ac:dyDescent="0.2">
      <c r="A2436" s="94" t="str">
        <v xml:space="preserve">  &lt;tr&gt;&lt;td&gt;61505-2000&lt;/td&gt;&lt;td&gt;Accessibility ramp, timber&lt;/td&gt;&lt;td&gt;Each&lt;/td&gt;&lt;td&gt;ACCESSIBILITY RAMP, TIMBER&lt;/td&gt;&lt;td&gt;EACH&lt;/td&gt;&lt;td&gt;0&lt;/td&gt;&lt;td&gt;3&lt;/td&gt;&lt;td&gt;N&lt;/td&gt;&lt;td&gt; &lt;/td&gt;&lt;td&gt;&lt;/td&gt;&lt;/tr&gt;</v>
      </c>
    </row>
    <row r="2437" spans="1:1" x14ac:dyDescent="0.2">
      <c r="A2437" s="94" t="str">
        <v xml:space="preserve">  &lt;tr&gt;&lt;td&gt;61506-1000&lt;/td&gt;&lt;td&gt;Paving, Brick&lt;/td&gt;&lt;td&gt;m2&lt;/td&gt;&lt;td&gt;PAVING, BRICK&lt;/td&gt;&lt;td&gt;SQYD&lt;/td&gt;&lt;td&gt;0&lt;/td&gt;&lt;td&gt;3&lt;/td&gt;&lt;td&gt;N&lt;/td&gt;&lt;td&gt; &lt;/td&gt;&lt;td&gt;&lt;/td&gt;&lt;/tr&gt;</v>
      </c>
    </row>
    <row r="2438" spans="1:1" x14ac:dyDescent="0.2">
      <c r="A2438" s="94" t="str">
        <v xml:space="preserve">  &lt;tr&gt;&lt;td&gt;61506-2000&lt;/td&gt;&lt;td&gt;Paving, cobblestone&lt;/td&gt;&lt;td&gt;m2&lt;/td&gt;&lt;td&gt;PAVING, COBBLESTONE&lt;/td&gt;&lt;td&gt;SQYD&lt;/td&gt;&lt;td&gt;0&lt;/td&gt;&lt;td&gt;3&lt;/td&gt;&lt;td&gt;N&lt;/td&gt;&lt;td&gt; &lt;/td&gt;&lt;td&gt;&lt;/td&gt;&lt;/tr&gt;</v>
      </c>
    </row>
    <row r="2439" spans="1:1" x14ac:dyDescent="0.2">
      <c r="A2439" s="94" t="str">
        <v xml:space="preserve">  &lt;tr&gt;&lt;td&gt;61507-1000&lt;/td&gt;&lt;td&gt;Feature strip, granite&lt;/td&gt;&lt;td&gt;m&lt;/td&gt;&lt;td&gt;FEATURE STRIP, GRANITE&lt;/td&gt;&lt;td&gt;LNFT&lt;/td&gt;&lt;td&gt;0&lt;/td&gt;&lt;td&gt;3&lt;/td&gt;&lt;td&gt;N&lt;/td&gt;&lt;td&gt; &lt;/td&gt;&lt;td&gt;&lt;/td&gt;&lt;/tr&gt;</v>
      </c>
    </row>
    <row r="2440" spans="1:1" x14ac:dyDescent="0.2">
      <c r="A2440" s="94" t="str">
        <v xml:space="preserve">  &lt;tr&gt;&lt;td&gt;61507-1010&lt;/td&gt;&lt;td&gt;Feature strip, stone masonry&lt;/td&gt;&lt;td&gt;m&lt;/td&gt;&lt;td&gt;FEATURE STRIP, STONE MASONRY&lt;/td&gt;&lt;td&gt;LNFT&lt;/td&gt;&lt;td&gt;0&lt;/td&gt;&lt;td&gt;3&lt;/td&gt;&lt;td&gt;N&lt;/td&gt;&lt;td&gt; &lt;/td&gt;&lt;td&gt;&lt;/td&gt;&lt;/tr&gt;</v>
      </c>
    </row>
    <row r="2441" spans="1:1" x14ac:dyDescent="0.2">
      <c r="A2441" s="94" t="str">
        <v xml:space="preserve">  &lt;tr&gt;&lt;td&gt;61508-0100&lt;/td&gt;&lt;td&gt;Reset cobblestone pavers&lt;/td&gt;&lt;td&gt;m2&lt;/td&gt;&lt;td&gt;RESET COBBLESTONE PAVERS&lt;/td&gt;&lt;td&gt;SQYD&lt;/td&gt;&lt;td&gt;0&lt;/td&gt;&lt;td&gt;3&lt;/td&gt;&lt;td&gt;N&lt;/td&gt;&lt;td&gt; &lt;/td&gt;&lt;td&gt;&lt;/td&gt;&lt;/tr&gt;</v>
      </c>
    </row>
    <row r="2442" spans="1:1" x14ac:dyDescent="0.2">
      <c r="A2442" s="94" t="str">
        <v xml:space="preserve">  &lt;tr&gt;&lt;td&gt;61508-0200&lt;/td&gt;&lt;td&gt;Reset brick sidewalk&lt;/td&gt;&lt;td&gt;m2&lt;/td&gt;&lt;td&gt;RESET BRICK SIDEWALK&lt;/td&gt;&lt;td&gt;SQYD&lt;/td&gt;&lt;td&gt;0&lt;/td&gt;&lt;td&gt;3&lt;/td&gt;&lt;td&gt;N&lt;/td&gt;&lt;td&gt; &lt;/td&gt;&lt;td&gt;&lt;/td&gt;&lt;/tr&gt;</v>
      </c>
    </row>
    <row r="2443" spans="1:1" x14ac:dyDescent="0.2">
      <c r="A2443" s="94" t="str">
        <v xml:space="preserve">  &lt;tr&gt;&lt;td&gt;61509-0000&lt;/td&gt;&lt;td&gt;Detectable warning panels&lt;/td&gt;&lt;td&gt;m2&lt;/td&gt;&lt;td&gt;DETECTABLE WARNING PANELS&lt;/td&gt;&lt;td&gt;SQYD&lt;/td&gt;&lt;td&gt;0&lt;/td&gt;&lt;td&gt;3&lt;/td&gt;&lt;td&gt;N&lt;/td&gt;&lt;td&gt; &lt;/td&gt;&lt;td&gt;&lt;/td&gt;&lt;/tr&gt;</v>
      </c>
    </row>
    <row r="2444" spans="1:1" x14ac:dyDescent="0.2">
      <c r="A2444" s="94" t="str">
        <v xml:space="preserve">  &lt;tr&gt;&lt;td&gt;61601-1000&lt;/td&gt;&lt;td&gt;Slope paving, concrete&lt;/td&gt;&lt;td&gt;m2&lt;/td&gt;&lt;td&gt;SLOPE PAVING, CONCRETE&lt;/td&gt;&lt;td&gt;SQYD&lt;/td&gt;&lt;td&gt;0&lt;/td&gt;&lt;td&gt;3&lt;/td&gt;&lt;td&gt;N&lt;/td&gt;&lt;td&gt; &lt;/td&gt;&lt;td&gt;&lt;/td&gt;&lt;/tr&gt;</v>
      </c>
    </row>
    <row r="2445" spans="1:1" x14ac:dyDescent="0.2">
      <c r="A2445" s="94" t="str">
        <v xml:space="preserve">  &lt;tr&gt;&lt;td&gt;61601-2000&lt;/td&gt;&lt;td&gt;Slope paving, cellular concrete&lt;/td&gt;&lt;td&gt;m2&lt;/td&gt;&lt;td&gt;SLOPE PAVING, CELLULAR CONCRETE&lt;/td&gt;&lt;td&gt;SQYD&lt;/td&gt;&lt;td&gt;0&lt;/td&gt;&lt;td&gt;3&lt;/td&gt;&lt;td&gt;N&lt;/td&gt;&lt;td&gt; &lt;/td&gt;&lt;td&gt;&lt;/td&gt;&lt;/tr&gt;</v>
      </c>
    </row>
    <row r="2446" spans="1:1" x14ac:dyDescent="0.2">
      <c r="A2446" s="94" t="str">
        <v xml:space="preserve">  &lt;tr&gt;&lt;td&gt;61601-3000&lt;/td&gt;&lt;td&gt;Slope paving, stone&lt;/td&gt;&lt;td&gt;m2&lt;/td&gt;&lt;td&gt;SLOPE PAVING, STONE&lt;/td&gt;&lt;td&gt;SQYD&lt;/td&gt;&lt;td&gt;0&lt;/td&gt;&lt;td&gt;3&lt;/td&gt;&lt;td&gt;N&lt;/td&gt;&lt;td&gt; &lt;/td&gt;&lt;td&gt;&lt;/td&gt;&lt;/tr&gt;</v>
      </c>
    </row>
    <row r="2447" spans="1:1" x14ac:dyDescent="0.2">
      <c r="A2447" s="94" t="str">
        <v xml:space="preserve">  &lt;tr&gt;&lt;td&gt;61601-4000&lt;/td&gt;&lt;td&gt;Slope paving, brick&lt;/td&gt;&lt;td&gt;m2&lt;/td&gt;&lt;td&gt;SLOPE PAVING, BRICK&lt;/td&gt;&lt;td&gt;SQYD&lt;/td&gt;&lt;td&gt;0&lt;/td&gt;&lt;td&gt;3&lt;/td&gt;&lt;td&gt;N&lt;/td&gt;&lt;td&gt; &lt;/td&gt;&lt;td&gt;&lt;/td&gt;&lt;/tr&gt;</v>
      </c>
    </row>
    <row r="2448" spans="1:1" x14ac:dyDescent="0.2">
      <c r="A2448" s="94" t="str">
        <v xml:space="preserve">  &lt;tr&gt;&lt;td&gt;61601-5000&lt;/td&gt;&lt;td&gt;Slope paving, masonry block&lt;/td&gt;&lt;td&gt;m2&lt;/td&gt;&lt;td&gt;SLOPE PAVING, MASONRY BLOCK&lt;/td&gt;&lt;td&gt;SQYD&lt;/td&gt;&lt;td&gt;0&lt;/td&gt;&lt;td&gt;3&lt;/td&gt;&lt;td&gt;N&lt;/td&gt;&lt;td&gt; &lt;/td&gt;&lt;td&gt;&lt;/td&gt;&lt;/tr&gt;</v>
      </c>
    </row>
    <row r="2449" spans="1:1" x14ac:dyDescent="0.2">
      <c r="A2449" s="94" t="str">
        <v xml:space="preserve">  &lt;tr&gt;&lt;td&gt;61601-6000&lt;/td&gt;&lt;td&gt;Slope paving, rubble&lt;/td&gt;&lt;td&gt;m2&lt;/td&gt;&lt;td&gt;SLOPE PAVING, RUBBLE&lt;/td&gt;&lt;td&gt;SQYD&lt;/td&gt;&lt;td&gt;0&lt;/td&gt;&lt;td&gt;3&lt;/td&gt;&lt;td&gt;N&lt;/td&gt;&lt;td&gt; &lt;/td&gt;&lt;td&gt;&lt;/td&gt;&lt;/tr&gt;</v>
      </c>
    </row>
    <row r="2450" spans="1:1" x14ac:dyDescent="0.2">
      <c r="A2450" s="94" t="str">
        <v xml:space="preserve">  &lt;tr&gt;&lt;td&gt;61701-0050&lt;/td&gt;&lt;td&gt;Guardrail system G1, type 1, class A, steel posts&lt;/td&gt;&lt;td&gt;m&lt;/td&gt;&lt;td&gt;GUARDRAIL SYSTEM G1, TYPE 1, CLASS A, STEEL POSTS&lt;/td&gt;&lt;td&gt;LNFT&lt;/td&gt;&lt;td&gt;0&lt;/td&gt;&lt;td&gt;3&lt;/td&gt;&lt;td&gt;N&lt;/td&gt;&lt;td&gt; &lt;/td&gt;&lt;td&gt;&lt;/td&gt;&lt;/tr&gt;</v>
      </c>
    </row>
    <row r="2451" spans="1:1" x14ac:dyDescent="0.2">
      <c r="A2451" s="94" t="str">
        <v xml:space="preserve">  &lt;tr&gt;&lt;td&gt;61701-0150&lt;/td&gt;&lt;td&gt;Guardrail system G2, type 1, class A steel posts&lt;/td&gt;&lt;td&gt;m&lt;/td&gt;&lt;td&gt;GUARDRAIL SYSTEM G2, TYPE 1, CLASS A STEEL POSTS&lt;/td&gt;&lt;td&gt;LNFT&lt;/td&gt;&lt;td&gt;0&lt;/td&gt;&lt;td&gt;3&lt;/td&gt;&lt;td&gt;N&lt;/td&gt;&lt;td&gt; &lt;/td&gt;&lt;td&gt;&lt;/td&gt;&lt;/tr&gt;</v>
      </c>
    </row>
    <row r="2452" spans="1:1" x14ac:dyDescent="0.2">
      <c r="A2452" s="94" t="str">
        <v xml:space="preserve">  &lt;tr&gt;&lt;td&gt;61701-0250&lt;/td&gt;&lt;td&gt;Guardrail system G2, type 2, class A steel posts&lt;/td&gt;&lt;td&gt;m&lt;/td&gt;&lt;td&gt;GUARDRAIL SYSTEM G2, TYPE 2, CLASS A STEEL POSTS&lt;/td&gt;&lt;td&gt;LNFT&lt;/td&gt;&lt;td&gt;0&lt;/td&gt;&lt;td&gt;3&lt;/td&gt;&lt;td&gt;N&lt;/td&gt;&lt;td&gt; &lt;/td&gt;&lt;td&gt;&lt;/td&gt;&lt;/tr&gt;</v>
      </c>
    </row>
    <row r="2453" spans="1:1" x14ac:dyDescent="0.2">
      <c r="A2453" s="94" t="str">
        <v xml:space="preserve">  &lt;tr&gt;&lt;td&gt;61701-0400&lt;/td&gt;&lt;td&gt;Guardrail system G2, type 2, class B steel posts&lt;/td&gt;&lt;td&gt;m&lt;/td&gt;&lt;td&gt;GUARDRAIL SYSTEM G2, TYPE 2, CLASS B STEEL POSTS&lt;/td&gt;&lt;td&gt;LNFT&lt;/td&gt;&lt;td&gt;0&lt;/td&gt;&lt;td&gt;3&lt;/td&gt;&lt;td&gt;N&lt;/td&gt;&lt;td&gt; &lt;/td&gt;&lt;td&gt;&lt;/td&gt;&lt;/tr&gt;</v>
      </c>
    </row>
    <row r="2454" spans="1:1" x14ac:dyDescent="0.2">
      <c r="A2454" s="94" t="str">
        <v xml:space="preserve">  &lt;tr&gt;&lt;td&gt;61701-0550&lt;/td&gt;&lt;td&gt;Guardrail system G2, type 3, class A steel posts&lt;/td&gt;&lt;td&gt;m&lt;/td&gt;&lt;td&gt;GUARDRAIL SYSTEM G2, TYPE 3, CLASS A STEEL POSTS&lt;/td&gt;&lt;td&gt;LNFT&lt;/td&gt;&lt;td&gt;0&lt;/td&gt;&lt;td&gt;3&lt;/td&gt;&lt;td&gt;N&lt;/td&gt;&lt;td&gt; &lt;/td&gt;&lt;td&gt;&lt;/td&gt;&lt;/tr&gt;</v>
      </c>
    </row>
    <row r="2455" spans="1:1" x14ac:dyDescent="0.2">
      <c r="A2455" s="94" t="str">
        <v xml:space="preserve">  &lt;tr&gt;&lt;td&gt;61701-0700&lt;/td&gt;&lt;td&gt;Guardrail system G2, type 3, class B steel posts&lt;/td&gt;&lt;td&gt;m&lt;/td&gt;&lt;td&gt;GUARDRAIL SYSTEM G2, TYPE 3, CLASS B STEEL POSTS&lt;/td&gt;&lt;td&gt;LNFT&lt;/td&gt;&lt;td&gt;0&lt;/td&gt;&lt;td&gt;3&lt;/td&gt;&lt;td&gt;N&lt;/td&gt;&lt;td&gt; &lt;/td&gt;&lt;td&gt;&lt;/td&gt;&lt;/tr&gt;</v>
      </c>
    </row>
    <row r="2456" spans="1:1" x14ac:dyDescent="0.2">
      <c r="A2456" s="94" t="str">
        <v xml:space="preserve">  &lt;tr&gt;&lt;td&gt;61701-0850&lt;/td&gt;&lt;td&gt;Guardrail system G2, type 4, class A steel posts&lt;/td&gt;&lt;td&gt;m&lt;/td&gt;&lt;td&gt;GUARDRAIL SYSTEM G2, TYPE 4, CLASS A STEEL POSTS&lt;/td&gt;&lt;td&gt;LNFT&lt;/td&gt;&lt;td&gt;0&lt;/td&gt;&lt;td&gt;3&lt;/td&gt;&lt;td&gt;N&lt;/td&gt;&lt;td&gt; &lt;/td&gt;&lt;td&gt;Safety:  Do NOT use!  For next FP - DELETE pay item?&lt;/td&gt;&lt;/tr&gt;</v>
      </c>
    </row>
    <row r="2457" spans="1:1" x14ac:dyDescent="0.2">
      <c r="A2457" s="94" t="str">
        <v xml:space="preserve">  &lt;tr&gt;&lt;td&gt;61701-1000&lt;/td&gt;&lt;td&gt;Guardrail system G2, type 4, class B steel posts&lt;/td&gt;&lt;td&gt;m&lt;/td&gt;&lt;td&gt;GUARDRAIL SYSTEM G2, TYPE 4, CLASS B STEEL POSTS&lt;/td&gt;&lt;td&gt;LNFT&lt;/td&gt;&lt;td&gt;0&lt;/td&gt;&lt;td&gt;3&lt;/td&gt;&lt;td&gt;N&lt;/td&gt;&lt;td&gt; &lt;/td&gt;&lt;td&gt;&lt;/td&gt;&lt;/tr&gt;</v>
      </c>
    </row>
    <row r="2458" spans="1:1" x14ac:dyDescent="0.2">
      <c r="A2458" s="94" t="str">
        <v xml:space="preserve">  &lt;tr&gt;&lt;td&gt;61701-1150&lt;/td&gt;&lt;td&gt;Guardrail system G3&lt;/td&gt;&lt;td&gt;m&lt;/td&gt;&lt;td&gt;GUARDRAIL SYSTEM G3&lt;/td&gt;&lt;td&gt;LNFT&lt;/td&gt;&lt;td&gt;0&lt;/td&gt;&lt;td&gt;3&lt;/td&gt;&lt;td&gt;N&lt;/td&gt;&lt;td&gt; &lt;/td&gt;&lt;td&gt;&lt;/td&gt;&lt;/tr&gt;</v>
      </c>
    </row>
    <row r="2459" spans="1:1" x14ac:dyDescent="0.2">
      <c r="A2459" s="94" t="str">
        <v xml:space="preserve">  &lt;tr&gt;&lt;td&gt;61701-1200&lt;/td&gt;&lt;td&gt;Guardrail system G4, type 2, class A steel posts&lt;/td&gt;&lt;td&gt;m&lt;/td&gt;&lt;td&gt;GUARDRAIL SYSTEM G4, TYPE 2, CLASS A STEEL POSTS&lt;/td&gt;&lt;td&gt;LNFT&lt;/td&gt;&lt;td&gt;0&lt;/td&gt;&lt;td&gt;3&lt;/td&gt;&lt;td&gt;N&lt;/td&gt;&lt;td&gt; &lt;/td&gt;&lt;td&gt;&lt;/td&gt;&lt;/tr&gt;</v>
      </c>
    </row>
    <row r="2460" spans="1:1" x14ac:dyDescent="0.2">
      <c r="A2460" s="94" t="str">
        <v xml:space="preserve">  &lt;tr&gt;&lt;td&gt;61701-1250&lt;/td&gt;&lt;td&gt;Guardrail system G4, type 2, class A wood posts&lt;/td&gt;&lt;td&gt;m&lt;/td&gt;&lt;td&gt;GUARDRAIL SYSTEM G4, TYPE 2, CLASS A WOOD POSTS&lt;/td&gt;&lt;td&gt;LNFT&lt;/td&gt;&lt;td&gt;0&lt;/td&gt;&lt;td&gt;3&lt;/td&gt;&lt;td&gt;N&lt;/td&gt;&lt;td&gt; &lt;/td&gt;&lt;td&gt;&lt;/td&gt;&lt;/tr&gt;</v>
      </c>
    </row>
    <row r="2461" spans="1:1" x14ac:dyDescent="0.2">
      <c r="A2461" s="94" t="str">
        <v xml:space="preserve">  &lt;tr&gt;&lt;td&gt;61701-1300&lt;/td&gt;&lt;td&gt;Guardrail system G4, type 2, class A steel or wood posts&lt;/td&gt;&lt;td&gt;m&lt;/td&gt;&lt;td&gt;GUARDRAIL SYSTEM G4, TYPE 2, CLASS A STEEL OR WOOD POSTS&lt;/td&gt;&lt;td&gt;LNFT&lt;/td&gt;&lt;td&gt;0&lt;/td&gt;&lt;td&gt;3&lt;/td&gt;&lt;td&gt;N&lt;/td&gt;&lt;td&gt; &lt;/td&gt;&lt;td&gt;&lt;/td&gt;&lt;/tr&gt;</v>
      </c>
    </row>
    <row r="2462" spans="1:1" x14ac:dyDescent="0.2">
      <c r="A2462" s="94" t="str">
        <v xml:space="preserve">  &lt;tr&gt;&lt;td&gt;61701-1350&lt;/td&gt;&lt;td&gt;Guardrail system G4, type 2, class B steel posts&lt;/td&gt;&lt;td&gt;m&lt;/td&gt;&lt;td&gt;GUARDRAIL SYSTEM G4, TYPE 2, CLASS B STEEL POSTS&lt;/td&gt;&lt;td&gt;LNFT&lt;/td&gt;&lt;td&gt;0&lt;/td&gt;&lt;td&gt;3&lt;/td&gt;&lt;td&gt;N&lt;/td&gt;&lt;td&gt; &lt;/td&gt;&lt;td&gt;&lt;/td&gt;&lt;/tr&gt;</v>
      </c>
    </row>
    <row r="2463" spans="1:1" x14ac:dyDescent="0.2">
      <c r="A2463" s="94" t="str">
        <v xml:space="preserve">  &lt;tr&gt;&lt;td&gt;61701-1400&lt;/td&gt;&lt;td&gt;Guardrail system G4, type 2, class B wood posts&lt;/td&gt;&lt;td&gt;m&lt;/td&gt;&lt;td&gt;GUARDRAIL SYSTEM G4, TYPE 2, CLASS B WOOD POSTS&lt;/td&gt;&lt;td&gt;LNFT&lt;/td&gt;&lt;td&gt;0&lt;/td&gt;&lt;td&gt;3&lt;/td&gt;&lt;td&gt;N&lt;/td&gt;&lt;td&gt; &lt;/td&gt;&lt;td&gt;&lt;/td&gt;&lt;/tr&gt;</v>
      </c>
    </row>
    <row r="2464" spans="1:1" x14ac:dyDescent="0.2">
      <c r="A2464" s="94" t="str">
        <v xml:space="preserve">  &lt;tr&gt;&lt;td&gt;61701-1450&lt;/td&gt;&lt;td&gt;Guardrail system G4, type 2, class B steel or wood posts&lt;/td&gt;&lt;td&gt;m&lt;/td&gt;&lt;td&gt;GUARDRAIL SYSTEM G4, TYPE 2, CLASS B STEEL OR WOOD POSTS&lt;/td&gt;&lt;td&gt;LNFT&lt;/td&gt;&lt;td&gt;0&lt;/td&gt;&lt;td&gt;3&lt;/td&gt;&lt;td&gt;N&lt;/td&gt;&lt;td&gt; &lt;/td&gt;&lt;td&gt;&lt;/td&gt;&lt;/tr&gt;</v>
      </c>
    </row>
    <row r="2465" spans="1:1" x14ac:dyDescent="0.2">
      <c r="A2465" s="94" t="str">
        <v xml:space="preserve">  &lt;tr&gt;&lt;td&gt;61701-1500&lt;/td&gt;&lt;td&gt;Guardrail system G4, type 3, class A steel posts&lt;/td&gt;&lt;td&gt;m&lt;/td&gt;&lt;td&gt;GUARDRAIL SYSTEM G4, TYPE 3, CLASS A STEEL POSTS&lt;/td&gt;&lt;td&gt;LNFT&lt;/td&gt;&lt;td&gt;0&lt;/td&gt;&lt;td&gt;3&lt;/td&gt;&lt;td&gt;N&lt;/td&gt;&lt;td&gt; &lt;/td&gt;&lt;td&gt;&lt;/td&gt;&lt;/tr&gt;</v>
      </c>
    </row>
    <row r="2466" spans="1:1" x14ac:dyDescent="0.2">
      <c r="A2466" s="94" t="str">
        <v xml:space="preserve">  &lt;tr&gt;&lt;td&gt;61701-1550&lt;/td&gt;&lt;td&gt;Guardrail system G4, type 3, class A wood posts&lt;/td&gt;&lt;td&gt;m&lt;/td&gt;&lt;td&gt;GUARDRAIL SYSTEM G4, TYPE 3, CLASS A WOOD POSTS&lt;/td&gt;&lt;td&gt;LNFT&lt;/td&gt;&lt;td&gt;0&lt;/td&gt;&lt;td&gt;3&lt;/td&gt;&lt;td&gt;N&lt;/td&gt;&lt;td&gt; &lt;/td&gt;&lt;td&gt;&lt;/td&gt;&lt;/tr&gt;</v>
      </c>
    </row>
    <row r="2467" spans="1:1" x14ac:dyDescent="0.2">
      <c r="A2467" s="94" t="str">
        <v xml:space="preserve">  &lt;tr&gt;&lt;td&gt;61701-1600&lt;/td&gt;&lt;td&gt;Guardrail system G4, type 3, class A steel or wood posts&lt;/td&gt;&lt;td&gt;m&lt;/td&gt;&lt;td&gt;GUARDRAIL SYSTEM G4, TYPE 3, CLASS A STEEL OR WOOD POSTS&lt;/td&gt;&lt;td&gt;LNFT&lt;/td&gt;&lt;td&gt;0&lt;/td&gt;&lt;td&gt;3&lt;/td&gt;&lt;td&gt;N&lt;/td&gt;&lt;td&gt; &lt;/td&gt;&lt;td&gt;&lt;/td&gt;&lt;/tr&gt;</v>
      </c>
    </row>
    <row r="2468" spans="1:1" x14ac:dyDescent="0.2">
      <c r="A2468" s="94" t="str">
        <v xml:space="preserve">  &lt;tr&gt;&lt;td&gt;61701-1650&lt;/td&gt;&lt;td&gt;Guardrail system G4, type 3, class B steel posts&lt;/td&gt;&lt;td&gt;m&lt;/td&gt;&lt;td&gt;GUARDRAIL SYSTEM G4, TYPE 3, CLASS B STEEL POSTS&lt;/td&gt;&lt;td&gt;LNFT&lt;/td&gt;&lt;td&gt;0&lt;/td&gt;&lt;td&gt;3&lt;/td&gt;&lt;td&gt;N&lt;/td&gt;&lt;td&gt; &lt;/td&gt;&lt;td&gt;&lt;/td&gt;&lt;/tr&gt;</v>
      </c>
    </row>
    <row r="2469" spans="1:1" x14ac:dyDescent="0.2">
      <c r="A2469" s="94" t="str">
        <v xml:space="preserve">  &lt;tr&gt;&lt;td&gt;61701-1700&lt;/td&gt;&lt;td&gt;Guardrail system G4, type 3, class B wood posts&lt;/td&gt;&lt;td&gt;m&lt;/td&gt;&lt;td&gt;GUARDRAIL SYSTEM G4, TYPE 3, CLASS B WOOD POSTS&lt;/td&gt;&lt;td&gt;LNFT&lt;/td&gt;&lt;td&gt;0&lt;/td&gt;&lt;td&gt;3&lt;/td&gt;&lt;td&gt;N&lt;/td&gt;&lt;td&gt; &lt;/td&gt;&lt;td&gt;&lt;/td&gt;&lt;/tr&gt;</v>
      </c>
    </row>
    <row r="2470" spans="1:1" x14ac:dyDescent="0.2">
      <c r="A2470" s="94" t="str">
        <v xml:space="preserve">  &lt;tr&gt;&lt;td&gt;61701-1750&lt;/td&gt;&lt;td&gt;Guardrail system G4, type 3, class B steel or wood posts&lt;/td&gt;&lt;td&gt;m&lt;/td&gt;&lt;td&gt;GUARDRAIL SYSTEM G4, TYPE 3, CLASS B STEEL OR WOOD POSTS&lt;/td&gt;&lt;td&gt;LNFT&lt;/td&gt;&lt;td&gt;0&lt;/td&gt;&lt;td&gt;3&lt;/td&gt;&lt;td&gt;N&lt;/td&gt;&lt;td&gt; &lt;/td&gt;&lt;td&gt;&lt;/td&gt;&lt;/tr&gt;</v>
      </c>
    </row>
    <row r="2471" spans="1:1" x14ac:dyDescent="0.2">
      <c r="A2471" s="94" t="str">
        <v xml:space="preserve">  &lt;tr&gt;&lt;td&gt;61701-1800&lt;/td&gt;&lt;td&gt;Guardrail system G4, type 4, class A steel posts&lt;/td&gt;&lt;td&gt;m&lt;/td&gt;&lt;td&gt;GUARDRAIL SYSTEM G4, TYPE 4, CLASS A STEEL POSTS&lt;/td&gt;&lt;td&gt;LNFT&lt;/td&gt;&lt;td&gt;0&lt;/td&gt;&lt;td&gt;3&lt;/td&gt;&lt;td&gt;N&lt;/td&gt;&lt;td&gt; &lt;/td&gt;&lt;td&gt;Safety:  Do NOT use!  For next FP - DELETE pay item?&lt;/td&gt;&lt;/tr&gt;</v>
      </c>
    </row>
    <row r="2472" spans="1:1" x14ac:dyDescent="0.2">
      <c r="A2472" s="94" t="str">
        <v xml:space="preserve">  &lt;tr&gt;&lt;td&gt;61701-1850&lt;/td&gt;&lt;td&gt;Guardrail system G4, type 4, class A wood posts&lt;/td&gt;&lt;td&gt;m&lt;/td&gt;&lt;td&gt;GUARDRAIL SYSTEM G4, TYPE 4, CLASS A WOOD POSTS&lt;/td&gt;&lt;td&gt;LNFT&lt;/td&gt;&lt;td&gt;0&lt;/td&gt;&lt;td&gt;3&lt;/td&gt;&lt;td&gt;N&lt;/td&gt;&lt;td&gt; &lt;/td&gt;&lt;td&gt;Safety:  Do NOT use!  For next FP - DELETE pay item?&lt;/td&gt;&lt;/tr&gt;</v>
      </c>
    </row>
    <row r="2473" spans="1:1" x14ac:dyDescent="0.2">
      <c r="A2473" s="94" t="str">
        <v xml:space="preserve">  &lt;tr&gt;&lt;td&gt;61701-1900&lt;/td&gt;&lt;td&gt;Guardrail system G4, type 4, class A steel or wood posts&lt;/td&gt;&lt;td&gt;m&lt;/td&gt;&lt;td&gt;GUARDRAIL SYSTEM G4, TYPE 4, CLASS A STEEL OR WOOD POSTS&lt;/td&gt;&lt;td&gt;LNFT&lt;/td&gt;&lt;td&gt;0&lt;/td&gt;&lt;td&gt;3&lt;/td&gt;&lt;td&gt;N&lt;/td&gt;&lt;td&gt; &lt;/td&gt;&lt;td&gt;Safety:  Do NOT use!  For next FP - DELETE pay item?&lt;/td&gt;&lt;/tr&gt;</v>
      </c>
    </row>
    <row r="2474" spans="1:1" x14ac:dyDescent="0.2">
      <c r="A2474" s="94" t="str">
        <v xml:space="preserve">  &lt;tr&gt;&lt;td&gt;61701-1950&lt;/td&gt;&lt;td&gt;Guardrail system G4, type 4, class B steel posts&lt;/td&gt;&lt;td&gt;m&lt;/td&gt;&lt;td&gt;GUARDRAIL SYSTEM G4, TYPE 4, CLASS B STEEL POSTS&lt;/td&gt;&lt;td&gt;LNFT&lt;/td&gt;&lt;td&gt;0&lt;/td&gt;&lt;td&gt;3&lt;/td&gt;&lt;td&gt;N&lt;/td&gt;&lt;td&gt; &lt;/td&gt;&lt;td&gt;&lt;/td&gt;&lt;/tr&gt;</v>
      </c>
    </row>
    <row r="2475" spans="1:1" x14ac:dyDescent="0.2">
      <c r="A2475" s="94" t="str">
        <v xml:space="preserve">  &lt;tr&gt;&lt;td&gt;61701-2000&lt;/td&gt;&lt;td&gt;Guardrail system G4, type 4, class B wood posts&lt;/td&gt;&lt;td&gt;m&lt;/td&gt;&lt;td&gt;GUARDRAIL SYSTEM G4, TYPE 4, CLASS B WOOD POSTS&lt;/td&gt;&lt;td&gt;LNFT&lt;/td&gt;&lt;td&gt;0&lt;/td&gt;&lt;td&gt;3&lt;/td&gt;&lt;td&gt;N&lt;/td&gt;&lt;td&gt; &lt;/td&gt;&lt;td&gt;&lt;/td&gt;&lt;/tr&gt;</v>
      </c>
    </row>
    <row r="2476" spans="1:1" x14ac:dyDescent="0.2">
      <c r="A2476" s="94" t="str">
        <v xml:space="preserve">  &lt;tr&gt;&lt;td&gt;61701-2050&lt;/td&gt;&lt;td&gt;Guardrail system G4, type 4, class B steel or wood posts&lt;/td&gt;&lt;td&gt;m&lt;/td&gt;&lt;td&gt;GUARDRAIL SYSTEM G4, TYPE 4, CLASS B STEEL OR WOOD POSTS&lt;/td&gt;&lt;td&gt;LNFT&lt;/td&gt;&lt;td&gt;0&lt;/td&gt;&lt;td&gt;3&lt;/td&gt;&lt;td&gt;N&lt;/td&gt;&lt;td&gt; &lt;/td&gt;&lt;td&gt;&lt;/td&gt;&lt;/tr&gt;</v>
      </c>
    </row>
    <row r="2477" spans="1:1" x14ac:dyDescent="0.2">
      <c r="A2477" s="94" t="str">
        <v xml:space="preserve">  &lt;tr&gt;&lt;td&gt;61701-2100&lt;/td&gt;&lt;td&gt;Guardrail system G9, type 2, class A steel posts&lt;/td&gt;&lt;td&gt;m&lt;/td&gt;&lt;td&gt;GUARDRAIL SYSTEM G9, TYPE 2, CLASS A STEEL POSTS&lt;/td&gt;&lt;td&gt;LNFT&lt;/td&gt;&lt;td&gt;0&lt;/td&gt;&lt;td&gt;3&lt;/td&gt;&lt;td&gt;N&lt;/td&gt;&lt;td&gt; &lt;/td&gt;&lt;td&gt;&lt;/td&gt;&lt;/tr&gt;</v>
      </c>
    </row>
    <row r="2478" spans="1:1" x14ac:dyDescent="0.2">
      <c r="A2478" s="94" t="str">
        <v xml:space="preserve">  &lt;tr&gt;&lt;td&gt;61701-2150&lt;/td&gt;&lt;td&gt;Guardrail system G9, type 2, class A wood posts&lt;/td&gt;&lt;td&gt;m&lt;/td&gt;&lt;td&gt;GUARDRAIL SYSTEM G9, TYPE 2, CLASS A WOOD POSTS&lt;/td&gt;&lt;td&gt;LNFT&lt;/td&gt;&lt;td&gt;0&lt;/td&gt;&lt;td&gt;3&lt;/td&gt;&lt;td&gt;N&lt;/td&gt;&lt;td&gt; &lt;/td&gt;&lt;td&gt;&lt;/td&gt;&lt;/tr&gt;</v>
      </c>
    </row>
    <row r="2479" spans="1:1" x14ac:dyDescent="0.2">
      <c r="A2479" s="94" t="str">
        <v xml:space="preserve">  &lt;tr&gt;&lt;td&gt;61701-2200&lt;/td&gt;&lt;td&gt;Guardrail system G9, type 2, class A steel or wood posts&lt;/td&gt;&lt;td&gt;m&lt;/td&gt;&lt;td&gt;GUARDRAIL SYSTEM G9, TYPE 2, CLASS A STEEL OR WOOD POSTS&lt;/td&gt;&lt;td&gt;LNFT&lt;/td&gt;&lt;td&gt;0&lt;/td&gt;&lt;td&gt;3&lt;/td&gt;&lt;td&gt;N&lt;/td&gt;&lt;td&gt; &lt;/td&gt;&lt;td&gt;&lt;/td&gt;&lt;/tr&gt;</v>
      </c>
    </row>
    <row r="2480" spans="1:1" x14ac:dyDescent="0.2">
      <c r="A2480" s="94" t="str">
        <v xml:space="preserve">  &lt;tr&gt;&lt;td&gt;61701-2250&lt;/td&gt;&lt;td&gt;Guardrail system G9, type 2, class B steel posts&lt;/td&gt;&lt;td&gt;m&lt;/td&gt;&lt;td&gt;GUARDRAIL SYSTEM G9, TYPE 2, CLASS B STEEL POSTS&lt;/td&gt;&lt;td&gt;LNFT&lt;/td&gt;&lt;td&gt;0&lt;/td&gt;&lt;td&gt;3&lt;/td&gt;&lt;td&gt;N&lt;/td&gt;&lt;td&gt; &lt;/td&gt;&lt;td&gt;&lt;/td&gt;&lt;/tr&gt;</v>
      </c>
    </row>
    <row r="2481" spans="1:1" x14ac:dyDescent="0.2">
      <c r="A2481" s="94" t="str">
        <v xml:space="preserve">  &lt;tr&gt;&lt;td&gt;61701-2300&lt;/td&gt;&lt;td&gt;Guardrail system G9, type 2, class B wood posts&lt;/td&gt;&lt;td&gt;m&lt;/td&gt;&lt;td&gt;GUARDRAIL SYSTEM G9, TYPE 2, CLASS B WOOD POSTS&lt;/td&gt;&lt;td&gt;LNFT&lt;/td&gt;&lt;td&gt;0&lt;/td&gt;&lt;td&gt;3&lt;/td&gt;&lt;td&gt;N&lt;/td&gt;&lt;td&gt; &lt;/td&gt;&lt;td&gt;&lt;/td&gt;&lt;/tr&gt;</v>
      </c>
    </row>
    <row r="2482" spans="1:1" x14ac:dyDescent="0.2">
      <c r="A2482" s="94" t="str">
        <v xml:space="preserve">  &lt;tr&gt;&lt;td&gt;61701-2350&lt;/td&gt;&lt;td&gt;Guardrail system G9, type 2, class B steel or wood posts&lt;/td&gt;&lt;td&gt;m&lt;/td&gt;&lt;td&gt;GUARDRAIL SYSTEM G9, TYPE 2, CLASS B STEEL OR WOOD POSTS&lt;/td&gt;&lt;td&gt;LNFT&lt;/td&gt;&lt;td&gt;0&lt;/td&gt;&lt;td&gt;3&lt;/td&gt;&lt;td&gt;N&lt;/td&gt;&lt;td&gt; &lt;/td&gt;&lt;td&gt;&lt;/td&gt;&lt;/tr&gt;</v>
      </c>
    </row>
    <row r="2483" spans="1:1" x14ac:dyDescent="0.2">
      <c r="A2483" s="94" t="str">
        <v xml:space="preserve">  &lt;tr&gt;&lt;td&gt;61701-2400&lt;/td&gt;&lt;td&gt;Guardrail system G9, type 3, class A steel posts&lt;/td&gt;&lt;td&gt;m&lt;/td&gt;&lt;td&gt;GUARDRAIL SYSTEM G9, TYPE 3, CLASS A STEEL POSTS&lt;/td&gt;&lt;td&gt;LNFT&lt;/td&gt;&lt;td&gt;0&lt;/td&gt;&lt;td&gt;3&lt;/td&gt;&lt;td&gt;N&lt;/td&gt;&lt;td&gt; &lt;/td&gt;&lt;td&gt;&lt;/td&gt;&lt;/tr&gt;</v>
      </c>
    </row>
    <row r="2484" spans="1:1" x14ac:dyDescent="0.2">
      <c r="A2484" s="94" t="str">
        <v xml:space="preserve">  &lt;tr&gt;&lt;td&gt;61701-2450&lt;/td&gt;&lt;td&gt;Guardrail system G9, type 3, class A wood posts&lt;/td&gt;&lt;td&gt;m&lt;/td&gt;&lt;td&gt;GUARDRAIL SYSTEM G9, TYPE 3, CLASS A WOOD POSTS&lt;/td&gt;&lt;td&gt;LNFT&lt;/td&gt;&lt;td&gt;0&lt;/td&gt;&lt;td&gt;3&lt;/td&gt;&lt;td&gt;N&lt;/td&gt;&lt;td&gt; &lt;/td&gt;&lt;td&gt;&lt;/td&gt;&lt;/tr&gt;</v>
      </c>
    </row>
    <row r="2485" spans="1:1" x14ac:dyDescent="0.2">
      <c r="A2485" s="94" t="str">
        <v xml:space="preserve">  &lt;tr&gt;&lt;td&gt;61701-2500&lt;/td&gt;&lt;td&gt;Guardrail system G9, type 3, class A steel or wood posts&lt;/td&gt;&lt;td&gt;m&lt;/td&gt;&lt;td&gt;GUARDRAIL SYSTEM G9, TYPE 3, CLASS A STEEL OR WOOD POSTS&lt;/td&gt;&lt;td&gt;LNFT&lt;/td&gt;&lt;td&gt;0&lt;/td&gt;&lt;td&gt;3&lt;/td&gt;&lt;td&gt;N&lt;/td&gt;&lt;td&gt; &lt;/td&gt;&lt;td&gt;&lt;/td&gt;&lt;/tr&gt;</v>
      </c>
    </row>
    <row r="2486" spans="1:1" x14ac:dyDescent="0.2">
      <c r="A2486" s="94" t="str">
        <v xml:space="preserve">  &lt;tr&gt;&lt;td&gt;61701-2550&lt;/td&gt;&lt;td&gt;Guardrail system G9, type 3, class B steel posts&lt;/td&gt;&lt;td&gt;m&lt;/td&gt;&lt;td&gt;GUARDRAIL SYSTEM G9, TYPE 3, CLASS B STEEL POSTS&lt;/td&gt;&lt;td&gt;LNFT&lt;/td&gt;&lt;td&gt;0&lt;/td&gt;&lt;td&gt;3&lt;/td&gt;&lt;td&gt;N&lt;/td&gt;&lt;td&gt; &lt;/td&gt;&lt;td&gt;&lt;/td&gt;&lt;/tr&gt;</v>
      </c>
    </row>
    <row r="2487" spans="1:1" x14ac:dyDescent="0.2">
      <c r="A2487" s="94" t="str">
        <v xml:space="preserve">  &lt;tr&gt;&lt;td&gt;61701-2600&lt;/td&gt;&lt;td&gt;Guardrail system G9, type 3, class B wood posts&lt;/td&gt;&lt;td&gt;m&lt;/td&gt;&lt;td&gt;GUARDRAIL SYSTEM G9, TYPE 3, CLASS B WOOD POSTS&lt;/td&gt;&lt;td&gt;LNFT&lt;/td&gt;&lt;td&gt;0&lt;/td&gt;&lt;td&gt;3&lt;/td&gt;&lt;td&gt;N&lt;/td&gt;&lt;td&gt; &lt;/td&gt;&lt;td&gt;&lt;/td&gt;&lt;/tr&gt;</v>
      </c>
    </row>
    <row r="2488" spans="1:1" x14ac:dyDescent="0.2">
      <c r="A2488" s="94" t="str">
        <v xml:space="preserve">  &lt;tr&gt;&lt;td&gt;61701-2650&lt;/td&gt;&lt;td&gt;Guardrail system G9, type 3, class B steel or wood posts&lt;/td&gt;&lt;td&gt;m&lt;/td&gt;&lt;td&gt;GUARDRAIL SYSTEM G9, TYPE 3, CLASS B STEEL OR WOOD POSTS&lt;/td&gt;&lt;td&gt;LNFT&lt;/td&gt;&lt;td&gt;0&lt;/td&gt;&lt;td&gt;3&lt;/td&gt;&lt;td&gt;N&lt;/td&gt;&lt;td&gt; &lt;/td&gt;&lt;td&gt;&lt;/td&gt;&lt;/tr&gt;</v>
      </c>
    </row>
    <row r="2489" spans="1:1" x14ac:dyDescent="0.2">
      <c r="A2489" s="94" t="str">
        <v xml:space="preserve">  &lt;tr&gt;&lt;td&gt;61701-2700&lt;/td&gt;&lt;td&gt;Guardrail system G9, type 4, class A steel posts&lt;/td&gt;&lt;td&gt;m&lt;/td&gt;&lt;td&gt;GUARDRAIL SYSTEM G9, TYPE 4, CLASS A STEEL POSTS&lt;/td&gt;&lt;td&gt;LNFT&lt;/td&gt;&lt;td&gt;0&lt;/td&gt;&lt;td&gt;3&lt;/td&gt;&lt;td&gt;N&lt;/td&gt;&lt;td&gt; &lt;/td&gt;&lt;td&gt;Safety:  Do NOT use!  For next FP - DELETE pay item?&lt;/td&gt;&lt;/tr&gt;</v>
      </c>
    </row>
    <row r="2490" spans="1:1" x14ac:dyDescent="0.2">
      <c r="A2490" s="94" t="str">
        <v xml:space="preserve">  &lt;tr&gt;&lt;td&gt;61701-2750&lt;/td&gt;&lt;td&gt;Guardrail system G9, type 4, class A wood posts&lt;/td&gt;&lt;td&gt;m&lt;/td&gt;&lt;td&gt;GUARDRAIL SYSTEM G9, TYPE 4, CLASS A WOOD POSTS&lt;/td&gt;&lt;td&gt;LNFT&lt;/td&gt;&lt;td&gt;0&lt;/td&gt;&lt;td&gt;3&lt;/td&gt;&lt;td&gt;N&lt;/td&gt;&lt;td&gt; &lt;/td&gt;&lt;td&gt;Safety:  Do NOT use!  For next FP - DELETE pay item?&lt;/td&gt;&lt;/tr&gt;</v>
      </c>
    </row>
    <row r="2491" spans="1:1" x14ac:dyDescent="0.2">
      <c r="A2491" s="94" t="str">
        <v xml:space="preserve">  &lt;tr&gt;&lt;td&gt;61701-2800&lt;/td&gt;&lt;td&gt;Guardrail system G9, type 4, class A steel or wood posts&lt;/td&gt;&lt;td&gt;m&lt;/td&gt;&lt;td&gt;GUARDRAIL SYSTEM G9, TYPE 4, CLASS A STEEL OR WOOD POSTS&lt;/td&gt;&lt;td&gt;LNFT&lt;/td&gt;&lt;td&gt;0&lt;/td&gt;&lt;td&gt;3&lt;/td&gt;&lt;td&gt;N&lt;/td&gt;&lt;td&gt; &lt;/td&gt;&lt;td&gt;Safety:  Do NOT use!  For next FP - DELETE pay item?&lt;/td&gt;&lt;/tr&gt;</v>
      </c>
    </row>
    <row r="2492" spans="1:1" x14ac:dyDescent="0.2">
      <c r="A2492" s="94" t="str">
        <v xml:space="preserve">  &lt;tr&gt;&lt;td&gt;61701-2850&lt;/td&gt;&lt;td&gt;Guardrail system G9, type 4, class B steel posts&lt;/td&gt;&lt;td&gt;m&lt;/td&gt;&lt;td&gt;GUARDRAIL SYSTEM G9, TYPE 4, CLASS B STEEL POSTS&lt;/td&gt;&lt;td&gt;LNFT&lt;/td&gt;&lt;td&gt;0&lt;/td&gt;&lt;td&gt;3&lt;/td&gt;&lt;td&gt;N&lt;/td&gt;&lt;td&gt; &lt;/td&gt;&lt;td&gt;&lt;/td&gt;&lt;/tr&gt;</v>
      </c>
    </row>
    <row r="2493" spans="1:1" x14ac:dyDescent="0.2">
      <c r="A2493" s="94" t="str">
        <v xml:space="preserve">  &lt;tr&gt;&lt;td&gt;61701-2900&lt;/td&gt;&lt;td&gt;Guardrail system G9, type 4, class B wood posts&lt;/td&gt;&lt;td&gt;m&lt;/td&gt;&lt;td&gt;GUARDRAIL SYSTEM G9, TYPE 4, CLASS B WOOD POSTS&lt;/td&gt;&lt;td&gt;LNFT&lt;/td&gt;&lt;td&gt;0&lt;/td&gt;&lt;td&gt;3&lt;/td&gt;&lt;td&gt;N&lt;/td&gt;&lt;td&gt; &lt;/td&gt;&lt;td&gt;&lt;/td&gt;&lt;/tr&gt;</v>
      </c>
    </row>
    <row r="2494" spans="1:1" x14ac:dyDescent="0.2">
      <c r="A2494" s="94" t="str">
        <v xml:space="preserve">  &lt;tr&gt;&lt;td&gt;61701-2950&lt;/td&gt;&lt;td&gt;Guardrail system G9, type 4, class B steel or wood posts&lt;/td&gt;&lt;td&gt;m&lt;/td&gt;&lt;td&gt;GUARDRAIL SYSTEM G9, TYPE 4, CLASS B STEEL OR WOOD POSTS&lt;/td&gt;&lt;td&gt;LNFT&lt;/td&gt;&lt;td&gt;0&lt;/td&gt;&lt;td&gt;3&lt;/td&gt;&lt;td&gt;N&lt;/td&gt;&lt;td&gt; &lt;/td&gt;&lt;td&gt;&lt;/td&gt;&lt;/tr&gt;</v>
      </c>
    </row>
    <row r="2495" spans="1:1" x14ac:dyDescent="0.2">
      <c r="A2495" s="94" t="str">
        <v xml:space="preserve">  &lt;tr&gt;&lt;td&gt;61701-3000&lt;/td&gt;&lt;td&gt;Guardrail system MB4, type 2, class A steel posts&lt;/td&gt;&lt;td&gt;m&lt;/td&gt;&lt;td&gt;GUARDRAIL SYSTEM MB4, TYPE 2, CLASS A STEEL POSTS&lt;/td&gt;&lt;td&gt;LNFT&lt;/td&gt;&lt;td&gt;0&lt;/td&gt;&lt;td&gt;3&lt;/td&gt;&lt;td&gt;N&lt;/td&gt;&lt;td&gt; &lt;/td&gt;&lt;td&gt;&lt;/td&gt;&lt;/tr&gt;</v>
      </c>
    </row>
    <row r="2496" spans="1:1" x14ac:dyDescent="0.2">
      <c r="A2496" s="94" t="str">
        <v xml:space="preserve">  &lt;tr&gt;&lt;td&gt;61701-3050&lt;/td&gt;&lt;td&gt;Guardrail system MB4, type 2, class A wood posts&lt;/td&gt;&lt;td&gt;m&lt;/td&gt;&lt;td&gt;GUARDRAIL SYSTEM MB4, TYPE 2, CLASS A WOOD POSTS&lt;/td&gt;&lt;td&gt;LNFT&lt;/td&gt;&lt;td&gt;0&lt;/td&gt;&lt;td&gt;3&lt;/td&gt;&lt;td&gt;N&lt;/td&gt;&lt;td&gt; &lt;/td&gt;&lt;td&gt;&lt;/td&gt;&lt;/tr&gt;</v>
      </c>
    </row>
    <row r="2497" spans="1:1" x14ac:dyDescent="0.2">
      <c r="A2497" s="94" t="str">
        <v xml:space="preserve">  &lt;tr&gt;&lt;td&gt;61701-3100&lt;/td&gt;&lt;td&gt;Guardrail system MB4, type 2, class A steel or wood posts&lt;/td&gt;&lt;td&gt;m&lt;/td&gt;&lt;td&gt;GUARDRAIL SYSTEM MB4, TYPE 2, CLASS A STEEL OR WOOD POSTS&lt;/td&gt;&lt;td&gt;LNFT&lt;/td&gt;&lt;td&gt;0&lt;/td&gt;&lt;td&gt;3&lt;/td&gt;&lt;td&gt;N&lt;/td&gt;&lt;td&gt; &lt;/td&gt;&lt;td&gt;&lt;/td&gt;&lt;/tr&gt;</v>
      </c>
    </row>
    <row r="2498" spans="1:1" x14ac:dyDescent="0.2">
      <c r="A2498" s="94" t="str">
        <v xml:space="preserve">  &lt;tr&gt;&lt;td&gt;61701-3150&lt;/td&gt;&lt;td&gt;Guardrail system MB4, type 2, class B steel posts&lt;/td&gt;&lt;td&gt;m&lt;/td&gt;&lt;td&gt;GUARDRAIL SYSTEM MB4, TYPE 2, CLASS B STEEL POSTS&lt;/td&gt;&lt;td&gt;LNFT&lt;/td&gt;&lt;td&gt;0&lt;/td&gt;&lt;td&gt;3&lt;/td&gt;&lt;td&gt;N&lt;/td&gt;&lt;td&gt; &lt;/td&gt;&lt;td&gt;&lt;/td&gt;&lt;/tr&gt;</v>
      </c>
    </row>
    <row r="2499" spans="1:1" x14ac:dyDescent="0.2">
      <c r="A2499" s="94" t="str">
        <v xml:space="preserve">  &lt;tr&gt;&lt;td&gt;61701-3200&lt;/td&gt;&lt;td&gt;Guardrail system MB4, type 2, class B wood posts&lt;/td&gt;&lt;td&gt;m&lt;/td&gt;&lt;td&gt;GUARDRAIL SYSTEM MB4, TYPE 2, CLASS B WOOD POSTS&lt;/td&gt;&lt;td&gt;LNFT&lt;/td&gt;&lt;td&gt;0&lt;/td&gt;&lt;td&gt;3&lt;/td&gt;&lt;td&gt;N&lt;/td&gt;&lt;td&gt; &lt;/td&gt;&lt;td&gt;&lt;/td&gt;&lt;/tr&gt;</v>
      </c>
    </row>
    <row r="2500" spans="1:1" x14ac:dyDescent="0.2">
      <c r="A2500" s="94" t="str">
        <v xml:space="preserve">  &lt;tr&gt;&lt;td&gt;61701-3250&lt;/td&gt;&lt;td&gt;Guardrail system MB4, type 2, class B steel or wood posts&lt;/td&gt;&lt;td&gt;m&lt;/td&gt;&lt;td&gt;GUARDRAIL SYSTEM MB4, TYPE 2, CLASS B STEEL OR WOOD POSTS&lt;/td&gt;&lt;td&gt;LNFT&lt;/td&gt;&lt;td&gt;0&lt;/td&gt;&lt;td&gt;3&lt;/td&gt;&lt;td&gt;N&lt;/td&gt;&lt;td&gt; &lt;/td&gt;&lt;td&gt;&lt;/td&gt;&lt;/tr&gt;</v>
      </c>
    </row>
    <row r="2501" spans="1:1" x14ac:dyDescent="0.2">
      <c r="A2501" s="94" t="str">
        <v xml:space="preserve">  &lt;tr&gt;&lt;td&gt;61701-3300&lt;/td&gt;&lt;td&gt;Guardrail system MB4, type 3, class A steel posts&lt;/td&gt;&lt;td&gt;m&lt;/td&gt;&lt;td&gt;GUARDRAIL SYSTEM MB4, TYPE 3, CLASS A STEEL POSTS&lt;/td&gt;&lt;td&gt;LNFT&lt;/td&gt;&lt;td&gt;0&lt;/td&gt;&lt;td&gt;3&lt;/td&gt;&lt;td&gt;N&lt;/td&gt;&lt;td&gt; &lt;/td&gt;&lt;td&gt;&lt;/td&gt;&lt;/tr&gt;</v>
      </c>
    </row>
    <row r="2502" spans="1:1" x14ac:dyDescent="0.2">
      <c r="A2502" s="94" t="str">
        <v xml:space="preserve">  &lt;tr&gt;&lt;td&gt;61701-3350&lt;/td&gt;&lt;td&gt;Guardrail system MB4, type 3, class A wood posts&lt;/td&gt;&lt;td&gt;m&lt;/td&gt;&lt;td&gt;GUARDRAIL SYSTEM MB4, TYPE 3, CLASS A WOOD POSTS&lt;/td&gt;&lt;td&gt;LNFT&lt;/td&gt;&lt;td&gt;0&lt;/td&gt;&lt;td&gt;3&lt;/td&gt;&lt;td&gt;N&lt;/td&gt;&lt;td&gt; &lt;/td&gt;&lt;td&gt;&lt;/td&gt;&lt;/tr&gt;</v>
      </c>
    </row>
    <row r="2503" spans="1:1" x14ac:dyDescent="0.2">
      <c r="A2503" s="94" t="str">
        <v xml:space="preserve">  &lt;tr&gt;&lt;td&gt;61701-3400&lt;/td&gt;&lt;td&gt;Guardrail system MB4, type 3, class A steel or wood posts&lt;/td&gt;&lt;td&gt;m&lt;/td&gt;&lt;td&gt;GUARDRAIL SYSTEM MB4, TYPE 3, CLASS A STEEL OR WOOD POSTS&lt;/td&gt;&lt;td&gt;LNFT&lt;/td&gt;&lt;td&gt;0&lt;/td&gt;&lt;td&gt;3&lt;/td&gt;&lt;td&gt;N&lt;/td&gt;&lt;td&gt; &lt;/td&gt;&lt;td&gt;&lt;/td&gt;&lt;/tr&gt;</v>
      </c>
    </row>
    <row r="2504" spans="1:1" x14ac:dyDescent="0.2">
      <c r="A2504" s="94" t="str">
        <v xml:space="preserve">  &lt;tr&gt;&lt;td&gt;61701-3450&lt;/td&gt;&lt;td&gt;Guardrail system MB4, type 3, class B steel posts&lt;/td&gt;&lt;td&gt;m&lt;/td&gt;&lt;td&gt;GUARDRAIL SYSTEM MB4, TYPE 3, CLASS B STEEL POSTS&lt;/td&gt;&lt;td&gt;LNFT&lt;/td&gt;&lt;td&gt;0&lt;/td&gt;&lt;td&gt;3&lt;/td&gt;&lt;td&gt;N&lt;/td&gt;&lt;td&gt; &lt;/td&gt;&lt;td&gt;&lt;/td&gt;&lt;/tr&gt;</v>
      </c>
    </row>
    <row r="2505" spans="1:1" x14ac:dyDescent="0.2">
      <c r="A2505" s="94" t="str">
        <v xml:space="preserve">  &lt;tr&gt;&lt;td&gt;61701-3500&lt;/td&gt;&lt;td&gt;Guardrail system MB4, type 3, class B wood posts&lt;/td&gt;&lt;td&gt;m&lt;/td&gt;&lt;td&gt;GUARDRAIL SYSTEM MB4, TYPE 3, CLASS B WOOD POSTS&lt;/td&gt;&lt;td&gt;LNFT&lt;/td&gt;&lt;td&gt;0&lt;/td&gt;&lt;td&gt;3&lt;/td&gt;&lt;td&gt;N&lt;/td&gt;&lt;td&gt; &lt;/td&gt;&lt;td&gt;&lt;/td&gt;&lt;/tr&gt;</v>
      </c>
    </row>
    <row r="2506" spans="1:1" x14ac:dyDescent="0.2">
      <c r="A2506" s="94" t="str">
        <v xml:space="preserve">  &lt;tr&gt;&lt;td&gt;61701-3550&lt;/td&gt;&lt;td&gt;Guardrail system MB4, type 3, class B steel or wood posts&lt;/td&gt;&lt;td&gt;m&lt;/td&gt;&lt;td&gt;GUARDRAIL SYSTEM MB4, TYPE 3, CLASS B STEEL OR WOOD POSTS&lt;/td&gt;&lt;td&gt;LNFT&lt;/td&gt;&lt;td&gt;0&lt;/td&gt;&lt;td&gt;3&lt;/td&gt;&lt;td&gt;N&lt;/td&gt;&lt;td&gt; &lt;/td&gt;&lt;td&gt;&lt;/td&gt;&lt;/tr&gt;</v>
      </c>
    </row>
    <row r="2507" spans="1:1" x14ac:dyDescent="0.2">
      <c r="A2507" s="94" t="str">
        <v xml:space="preserve">  &lt;tr&gt;&lt;td&gt;61701-3600&lt;/td&gt;&lt;td&gt;Guardrail system MB4, type 4, class A steel posts&lt;/td&gt;&lt;td&gt;m&lt;/td&gt;&lt;td&gt;GUARDRAIL SYSTEM MB4, TYPE 4, CLASS A STEEL POSTS&lt;/td&gt;&lt;td&gt;LNFT&lt;/td&gt;&lt;td&gt;0&lt;/td&gt;&lt;td&gt;3&lt;/td&gt;&lt;td&gt;N&lt;/td&gt;&lt;td&gt; &lt;/td&gt;&lt;td&gt;Safety:  Do NOT use!  For next FP - DELETE pay item?&lt;/td&gt;&lt;/tr&gt;</v>
      </c>
    </row>
    <row r="2508" spans="1:1" x14ac:dyDescent="0.2">
      <c r="A2508" s="94" t="str">
        <v xml:space="preserve">  &lt;tr&gt;&lt;td&gt;61701-3650&lt;/td&gt;&lt;td&gt;Guardrail system MB4, type 4, class A wood posts&lt;/td&gt;&lt;td&gt;m&lt;/td&gt;&lt;td&gt;GUARDRAIL SYSTEM MB4, TYPE 4, CLASS A WOOD POSTS&lt;/td&gt;&lt;td&gt;LNFT&lt;/td&gt;&lt;td&gt;0&lt;/td&gt;&lt;td&gt;3&lt;/td&gt;&lt;td&gt;N&lt;/td&gt;&lt;td&gt; &lt;/td&gt;&lt;td&gt;Safety:  Do NOT use!  For next FP - DELETE pay item?&lt;/td&gt;&lt;/tr&gt;</v>
      </c>
    </row>
    <row r="2509" spans="1:1" x14ac:dyDescent="0.2">
      <c r="A2509" s="94" t="str">
        <v xml:space="preserve">  &lt;tr&gt;&lt;td&gt;61701-3700&lt;/td&gt;&lt;td&gt;Guardrail system MB4, type 4, class A steel or wood posts&lt;/td&gt;&lt;td&gt;m&lt;/td&gt;&lt;td&gt;GUARDRAIL SYSTEM MB4, TYPE 4, CLASS A STEEL OR WOOD POSTS&lt;/td&gt;&lt;td&gt;LNFT&lt;/td&gt;&lt;td&gt;0&lt;/td&gt;&lt;td&gt;3&lt;/td&gt;&lt;td&gt;N&lt;/td&gt;&lt;td&gt; &lt;/td&gt;&lt;td&gt;Safety:  Do NOT use!  For next FP - DELETE pay item?&lt;/td&gt;&lt;/tr&gt;</v>
      </c>
    </row>
    <row r="2510" spans="1:1" x14ac:dyDescent="0.2">
      <c r="A2510" s="94" t="str">
        <v xml:space="preserve">  &lt;tr&gt;&lt;td&gt;61701-3750&lt;/td&gt;&lt;td&gt;Guardrail system MB4, type 4, class B steel posts&lt;/td&gt;&lt;td&gt;m&lt;/td&gt;&lt;td&gt;GUARDRAIL SYSTEM MB4, TYPE 4, CLASS B STEEL POSTS&lt;/td&gt;&lt;td&gt;LNFT&lt;/td&gt;&lt;td&gt;0&lt;/td&gt;&lt;td&gt;3&lt;/td&gt;&lt;td&gt;N&lt;/td&gt;&lt;td&gt; &lt;/td&gt;&lt;td&gt;&lt;/td&gt;&lt;/tr&gt;</v>
      </c>
    </row>
    <row r="2511" spans="1:1" x14ac:dyDescent="0.2">
      <c r="A2511" s="94" t="str">
        <v xml:space="preserve">  &lt;tr&gt;&lt;td&gt;61701-3800&lt;/td&gt;&lt;td&gt;Guardrail system MB4, type 4, class B wood posts&lt;/td&gt;&lt;td&gt;m&lt;/td&gt;&lt;td&gt;GUARDRAIL SYSTEM MB4, TYPE 4, CLASS B WOOD POSTS&lt;/td&gt;&lt;td&gt;LNFT&lt;/td&gt;&lt;td&gt;0&lt;/td&gt;&lt;td&gt;3&lt;/td&gt;&lt;td&gt;N&lt;/td&gt;&lt;td&gt; &lt;/td&gt;&lt;td&gt;&lt;/td&gt;&lt;/tr&gt;</v>
      </c>
    </row>
    <row r="2512" spans="1:1" x14ac:dyDescent="0.2">
      <c r="A2512" s="94" t="str">
        <v xml:space="preserve">  &lt;tr&gt;&lt;td&gt;61701-3850&lt;/td&gt;&lt;td&gt;Guardrail system MB4, type 4, class B steel or wood posts&lt;/td&gt;&lt;td&gt;m&lt;/td&gt;&lt;td&gt;GUARDRAIL SYSTEM MB4, TYPE 4, CLASS B STEEL OR WOOD POSTS&lt;/td&gt;&lt;td&gt;LNFT&lt;/td&gt;&lt;td&gt;0&lt;/td&gt;&lt;td&gt;3&lt;/td&gt;&lt;td&gt;N&lt;/td&gt;&lt;td&gt; &lt;/td&gt;&lt;td&gt;&lt;/td&gt;&lt;/tr&gt;</v>
      </c>
    </row>
    <row r="2513" spans="1:1" x14ac:dyDescent="0.2">
      <c r="A2513" s="94" t="str">
        <v xml:space="preserve">  &lt;tr&gt;&lt;td&gt;61701-3900&lt;/td&gt;&lt;td&gt;Guardrail system SBTA&lt;/td&gt;&lt;td&gt;m&lt;/td&gt;&lt;td&gt;GUARDRAIL SYSTEM SBTA&lt;/td&gt;&lt;td&gt;LNFT&lt;/td&gt;&lt;td&gt;0&lt;/td&gt;&lt;td&gt;3&lt;/td&gt;&lt;td&gt;N&lt;/td&gt;&lt;td&gt; &lt;/td&gt;&lt;td&gt;&lt;/td&gt;&lt;/tr&gt;</v>
      </c>
    </row>
    <row r="2514" spans="1:1" x14ac:dyDescent="0.2">
      <c r="A2514" s="94" t="str">
        <v xml:space="preserve">  &lt;tr&gt;&lt;td&gt;61701-3950&lt;/td&gt;&lt;td&gt;Guardrail system SBTA, Merritt Parkway Guiderail&lt;/td&gt;&lt;td&gt;m&lt;/td&gt;&lt;td&gt;GUARDRAIL SYSTEM SBTA, MERRITT PARKWAY GUIDERAIL&lt;/td&gt;&lt;td&gt;LNFT&lt;/td&gt;&lt;td&gt;0&lt;/td&gt;&lt;td&gt;3&lt;/td&gt;&lt;td&gt;N&lt;/td&gt;&lt;td&gt; &lt;/td&gt;&lt;td&gt;&lt;/td&gt;&lt;/tr&gt;</v>
      </c>
    </row>
    <row r="2515" spans="1:1" x14ac:dyDescent="0.2">
      <c r="A2515" s="94" t="str">
        <v xml:space="preserve">  &lt;tr&gt;&lt;td&gt;61701-4000&lt;/td&gt;&lt;td&gt;Guardrail system SBTB&lt;/td&gt;&lt;td&gt;m&lt;/td&gt;&lt;td&gt;GUARDRAIL SYSTEM SBTB&lt;/td&gt;&lt;td&gt;LNFT&lt;/td&gt;&lt;td&gt;0&lt;/td&gt;&lt;td&gt;3&lt;/td&gt;&lt;td&gt;N&lt;/td&gt;&lt;td&gt; &lt;/td&gt;&lt;td&gt;&lt;/td&gt;&lt;/tr&gt;</v>
      </c>
    </row>
    <row r="2516" spans="1:1" x14ac:dyDescent="0.2">
      <c r="A2516" s="94" t="str">
        <v xml:space="preserve">  &lt;tr&gt;&lt;td&gt;61701-4010&lt;/td&gt;&lt;td&gt;Guardrail system SBTB, Merritt Parkway Guiderail&lt;/td&gt;&lt;td&gt;m&lt;/td&gt;&lt;td&gt;GUARDRAIL SYSTEM SBTB, MERRITT PARKWAY GUIDERAIL&lt;/td&gt;&lt;td&gt;LNFT&lt;/td&gt;&lt;td&gt;0&lt;/td&gt;&lt;td&gt;3&lt;/td&gt;&lt;td&gt;N&lt;/td&gt;&lt;td&gt; &lt;/td&gt;&lt;td&gt;&lt;/td&gt;&lt;/tr&gt;</v>
      </c>
    </row>
    <row r="2517" spans="1:1" x14ac:dyDescent="0.2">
      <c r="A2517" s="94" t="str">
        <v xml:space="preserve">  &lt;tr&gt;&lt;td&gt;61701-4020&lt;/td&gt;&lt;td&gt;Guardrail system SBTC&lt;/td&gt;&lt;td&gt;m&lt;/td&gt;&lt;td&gt;GUARDRAIL SYSTEM SBTC&lt;/td&gt;&lt;td&gt;LNFT&lt;/td&gt;&lt;td&gt;0&lt;/td&gt;&lt;td&gt;3&lt;/td&gt;&lt;td&gt;N&lt;/td&gt;&lt;td&gt; &lt;/td&gt;&lt;td&gt;&lt;/td&gt;&lt;/tr&gt;</v>
      </c>
    </row>
    <row r="2518" spans="1:1" x14ac:dyDescent="0.2">
      <c r="A2518" s="94" t="str">
        <v xml:space="preserve">  &lt;tr&gt;&lt;td&gt;61701-4050&lt;/td&gt;&lt;td&gt;Guardrail system MBSBTB&lt;/td&gt;&lt;td&gt;m&lt;/td&gt;&lt;td&gt;GUARDRAIL SYSTEM MBSBTB&lt;/td&gt;&lt;td&gt;LNFT&lt;/td&gt;&lt;td&gt;0&lt;/td&gt;&lt;td&gt;3&lt;/td&gt;&lt;td&gt;N&lt;/td&gt;&lt;td&gt; &lt;/td&gt;&lt;td&gt;&lt;/td&gt;&lt;/tr&gt;</v>
      </c>
    </row>
    <row r="2519" spans="1:1" x14ac:dyDescent="0.2">
      <c r="A2519" s="94" t="str">
        <v xml:space="preserve">  &lt;tr&gt;&lt;td&gt;61701-4100&lt;/td&gt;&lt;td&gt;Guardrail system CRG, type 2, class A&lt;/td&gt;&lt;td&gt;m&lt;/td&gt;&lt;td&gt;GUARDRAIL SYSTEM CRG, TYPE 2, CLASS A&lt;/td&gt;&lt;td&gt;LNFT&lt;/td&gt;&lt;td&gt;0&lt;/td&gt;&lt;td&gt;3&lt;/td&gt;&lt;td&gt;N&lt;/td&gt;&lt;td&gt; &lt;/td&gt;&lt;td&gt;&lt;/td&gt;&lt;/tr&gt;</v>
      </c>
    </row>
    <row r="2520" spans="1:1" x14ac:dyDescent="0.2">
      <c r="A2520" s="94" t="str">
        <v xml:space="preserve">  &lt;tr&gt;&lt;td&gt;61701-4150&lt;/td&gt;&lt;td&gt;Guardrail system CRG, type 2, class B&lt;/td&gt;&lt;td&gt;m&lt;/td&gt;&lt;td&gt;GUARDRAIL SYSTEM CRG, TYPE 2, CLASS B&lt;/td&gt;&lt;td&gt;LNFT&lt;/td&gt;&lt;td&gt;0&lt;/td&gt;&lt;td&gt;3&lt;/td&gt;&lt;td&gt;N&lt;/td&gt;&lt;td&gt; &lt;/td&gt;&lt;td&gt;&lt;/td&gt;&lt;/tr&gt;</v>
      </c>
    </row>
    <row r="2521" spans="1:1" x14ac:dyDescent="0.2">
      <c r="A2521" s="94" t="str">
        <v xml:space="preserve">  &lt;tr&gt;&lt;td&gt;61701-4200&lt;/td&gt;&lt;td&gt;Guardrail system CRG, type 3, class A&lt;/td&gt;&lt;td&gt;m&lt;/td&gt;&lt;td&gt;GUARDRAIL SYSTEM CRG, TYPE 3, CLASS A&lt;/td&gt;&lt;td&gt;LNFT&lt;/td&gt;&lt;td&gt;0&lt;/td&gt;&lt;td&gt;3&lt;/td&gt;&lt;td&gt;N&lt;/td&gt;&lt;td&gt; &lt;/td&gt;&lt;td&gt;&lt;/td&gt;&lt;/tr&gt;</v>
      </c>
    </row>
    <row r="2522" spans="1:1" x14ac:dyDescent="0.2">
      <c r="A2522" s="94" t="str">
        <v xml:space="preserve">  &lt;tr&gt;&lt;td&gt;61701-4250&lt;/td&gt;&lt;td&gt;Guardrail system CRG, type 3, class B&lt;/td&gt;&lt;td&gt;m&lt;/td&gt;&lt;td&gt;GUARDRAIL SYSTEM CRG, TYPE 3, CLASS B&lt;/td&gt;&lt;td&gt;LNFT&lt;/td&gt;&lt;td&gt;0&lt;/td&gt;&lt;td&gt;3&lt;/td&gt;&lt;td&gt;N&lt;/td&gt;&lt;td&gt; &lt;/td&gt;&lt;td&gt;&lt;/td&gt;&lt;/tr&gt;</v>
      </c>
    </row>
    <row r="2523" spans="1:1" x14ac:dyDescent="0.2">
      <c r="A2523" s="94" t="str">
        <v xml:space="preserve">  &lt;tr&gt;&lt;td&gt;61701-4300&lt;/td&gt;&lt;td&gt;Guardrail system CRG, type 4, class A&lt;/td&gt;&lt;td&gt;m&lt;/td&gt;&lt;td&gt;GUARDRAIL SYSTEM CRG, TYPE 4, CLASS A&lt;/td&gt;&lt;td&gt;LNFT&lt;/td&gt;&lt;td&gt;0&lt;/td&gt;&lt;td&gt;3&lt;/td&gt;&lt;td&gt;N&lt;/td&gt;&lt;td&gt; &lt;/td&gt;&lt;td&gt;Safety:  Do NOT use!  For next FP - DELETE pay item?&lt;/td&gt;&lt;/tr&gt;</v>
      </c>
    </row>
    <row r="2524" spans="1:1" x14ac:dyDescent="0.2">
      <c r="A2524" s="94" t="str">
        <v xml:space="preserve">  &lt;tr&gt;&lt;td&gt;61701-4350&lt;/td&gt;&lt;td&gt;Guardrail system CRG, type 4, class B&lt;/td&gt;&lt;td&gt;m&lt;/td&gt;&lt;td&gt;GUARDRAIL SYSTEM CRG, TYPE 4, CLASS B&lt;/td&gt;&lt;td&gt;LNFT&lt;/td&gt;&lt;td&gt;0&lt;/td&gt;&lt;td&gt;3&lt;/td&gt;&lt;td&gt;N&lt;/td&gt;&lt;td&gt; &lt;/td&gt;&lt;td&gt;&lt;/td&gt;&lt;/tr&gt;</v>
      </c>
    </row>
    <row r="2525" spans="1:1" x14ac:dyDescent="0.2">
      <c r="A2525" s="94" t="str">
        <v xml:space="preserve">  &lt;tr&gt;&lt;td&gt;61701-4400&lt;/td&gt;&lt;td&gt;Guardrail system SBLG&lt;/td&gt;&lt;td&gt;m&lt;/td&gt;&lt;td&gt;GUARDRAIL SYSTEM SBLG&lt;/td&gt;&lt;td&gt;LNFT&lt;/td&gt;&lt;td&gt;0&lt;/td&gt;&lt;td&gt;3&lt;/td&gt;&lt;td&gt;N&lt;/td&gt;&lt;td&gt; &lt;/td&gt;&lt;td&gt;&lt;/td&gt;&lt;/tr&gt;</v>
      </c>
    </row>
    <row r="2526" spans="1:1" x14ac:dyDescent="0.2">
      <c r="A2526" s="94" t="str">
        <v xml:space="preserve">  &lt;tr&gt;&lt;td&gt;61701-4450&lt;/td&gt;&lt;td&gt;Guardrail system SBLG, removable rail&lt;/td&gt;&lt;td&gt;m&lt;/td&gt;&lt;td&gt;GUARDRAIL SYSTEM SBLG, REMOVABLE RAIL&lt;/td&gt;&lt;td&gt;LNFT&lt;/td&gt;&lt;td&gt;0&lt;/td&gt;&lt;td&gt;3&lt;/td&gt;&lt;td&gt;N&lt;/td&gt;&lt;td&gt; &lt;/td&gt;&lt;td&gt;&lt;/td&gt;&lt;/tr&gt;</v>
      </c>
    </row>
    <row r="2527" spans="1:1" x14ac:dyDescent="0.2">
      <c r="A2527" s="94" t="str">
        <v xml:space="preserve">  &lt;tr&gt;&lt;td&gt;61701-4500&lt;/td&gt;&lt;td&gt;Guardrail system MGS, type 2, class A steel posts&lt;/td&gt;&lt;td&gt;m&lt;/td&gt;&lt;td&gt;GUARDRAIL SYSTEM MGS, TYPE 2, CLASS A STEEL POSTS&lt;/td&gt;&lt;td&gt;LNFT&lt;/td&gt;&lt;td&gt;0&lt;/td&gt;&lt;td&gt;3&lt;/td&gt;&lt;td&gt;N&lt;/td&gt;&lt;td&gt;8/18/2014&lt;/td&gt;&lt;td&gt;&lt;/td&gt;&lt;/tr&gt;</v>
      </c>
    </row>
    <row r="2528" spans="1:1" x14ac:dyDescent="0.2">
      <c r="A2528" s="94" t="str">
        <v xml:space="preserve">  &lt;tr&gt;&lt;td&gt;61701-4550&lt;/td&gt;&lt;td&gt;Guardrail system MGS, type 2, class A wood posts&lt;/td&gt;&lt;td&gt;m&lt;/td&gt;&lt;td&gt;GUARDRAIL SYSTEM MGS, TYPE 2, CLASS A WOOD POSTS&lt;/td&gt;&lt;td&gt;LNFT&lt;/td&gt;&lt;td&gt;0&lt;/td&gt;&lt;td&gt;3&lt;/td&gt;&lt;td&gt;N&lt;/td&gt;&lt;td&gt;8/18/2014&lt;/td&gt;&lt;td&gt;&lt;/td&gt;&lt;/tr&gt;</v>
      </c>
    </row>
    <row r="2529" spans="1:1" x14ac:dyDescent="0.2">
      <c r="A2529" s="94" t="str">
        <v xml:space="preserve">  &lt;tr&gt;&lt;td&gt;61701-4600&lt;/td&gt;&lt;td&gt;Guardrail system MGS, type 2, class A steel or wood posts&lt;/td&gt;&lt;td&gt;m&lt;/td&gt;&lt;td&gt;GUARDRAIL SYSTEM MGS, TYPE 2, CLASS A STEEL OR WOOD POSTS&lt;/td&gt;&lt;td&gt;LNFT&lt;/td&gt;&lt;td&gt;0&lt;/td&gt;&lt;td&gt;3&lt;/td&gt;&lt;td&gt;N&lt;/td&gt;&lt;td&gt;8/18/2014&lt;/td&gt;&lt;td&gt;&lt;/td&gt;&lt;/tr&gt;</v>
      </c>
    </row>
    <row r="2530" spans="1:1" x14ac:dyDescent="0.2">
      <c r="A2530" s="94" t="str">
        <v xml:space="preserve">  &lt;tr&gt;&lt;td&gt;61701-4650&lt;/td&gt;&lt;td&gt;Guardrail system MGS, type 2, class B steel posts&lt;/td&gt;&lt;td&gt;m&lt;/td&gt;&lt;td&gt;GUARDRAIL SYSTEM MGS, TYPE 2, CLASS B STEEL POSTS&lt;/td&gt;&lt;td&gt;LNFT&lt;/td&gt;&lt;td&gt;0&lt;/td&gt;&lt;td&gt;3&lt;/td&gt;&lt;td&gt;N&lt;/td&gt;&lt;td&gt;8/18/2014&lt;/td&gt;&lt;td&gt;&lt;/td&gt;&lt;/tr&gt;</v>
      </c>
    </row>
    <row r="2531" spans="1:1" x14ac:dyDescent="0.2">
      <c r="A2531" s="94" t="str">
        <v xml:space="preserve">  &lt;tr&gt;&lt;td&gt;61701-4700&lt;/td&gt;&lt;td&gt;Guardrail system MGS, type 2, class B wood posts&lt;/td&gt;&lt;td&gt;m&lt;/td&gt;&lt;td&gt;GUARDRAIL SYSTEM MGS, TYPE 2, CLASS B WOOD POSTS&lt;/td&gt;&lt;td&gt;LNFT&lt;/td&gt;&lt;td&gt;0&lt;/td&gt;&lt;td&gt;3&lt;/td&gt;&lt;td&gt;N&lt;/td&gt;&lt;td&gt;8/18/2014&lt;/td&gt;&lt;td&gt;&lt;/td&gt;&lt;/tr&gt;</v>
      </c>
    </row>
    <row r="2532" spans="1:1" x14ac:dyDescent="0.2">
      <c r="A2532" s="94" t="str">
        <v xml:space="preserve">  &lt;tr&gt;&lt;td&gt;61701-4750&lt;/td&gt;&lt;td&gt;Guardrail system MGS, type 2, class B steel or wood posts&lt;/td&gt;&lt;td&gt;m&lt;/td&gt;&lt;td&gt;GUARDRAIL SYSTEM MGS, TYPE 2, CLASS B STEEL OR WOOD POSTS&lt;/td&gt;&lt;td&gt;LNFT&lt;/td&gt;&lt;td&gt;0&lt;/td&gt;&lt;td&gt;3&lt;/td&gt;&lt;td&gt;N&lt;/td&gt;&lt;td&gt;8/18/2014&lt;/td&gt;&lt;td&gt;&lt;/td&gt;&lt;/tr&gt;</v>
      </c>
    </row>
    <row r="2533" spans="1:1" x14ac:dyDescent="0.2">
      <c r="A2533" s="94" t="str">
        <v xml:space="preserve">  &lt;tr&gt;&lt;td&gt;61701-4800&lt;/td&gt;&lt;td&gt;Guardrail system MGS, type 3, class A steel posts&lt;/td&gt;&lt;td&gt;m&lt;/td&gt;&lt;td&gt;GUARDRAIL SYSTEM MGS, TYPE 3, CLASS A STEEL POSTS&lt;/td&gt;&lt;td&gt;LNFT&lt;/td&gt;&lt;td&gt;0&lt;/td&gt;&lt;td&gt;3&lt;/td&gt;&lt;td&gt;N&lt;/td&gt;&lt;td&gt;8/18/2014&lt;/td&gt;&lt;td&gt;&lt;/td&gt;&lt;/tr&gt;</v>
      </c>
    </row>
    <row r="2534" spans="1:1" x14ac:dyDescent="0.2">
      <c r="A2534" s="94" t="str">
        <v xml:space="preserve">  &lt;tr&gt;&lt;td&gt;61701-4850&lt;/td&gt;&lt;td&gt;Guardrail system MGS, type 3, class A wood posts&lt;/td&gt;&lt;td&gt;m&lt;/td&gt;&lt;td&gt;GUARDRAIL SYSTEM MGS, TYPE 3, CLASS A WOOD POSTS&lt;/td&gt;&lt;td&gt;LNFT&lt;/td&gt;&lt;td&gt;0&lt;/td&gt;&lt;td&gt;3&lt;/td&gt;&lt;td&gt;N&lt;/td&gt;&lt;td&gt;8/18/2014&lt;/td&gt;&lt;td&gt;&lt;/td&gt;&lt;/tr&gt;</v>
      </c>
    </row>
    <row r="2535" spans="1:1" x14ac:dyDescent="0.2">
      <c r="A2535" s="94" t="str">
        <v xml:space="preserve">  &lt;tr&gt;&lt;td&gt;61701-4900&lt;/td&gt;&lt;td&gt;Guardrail system MGS, type 3, class A steel or wood posts&lt;/td&gt;&lt;td&gt;m&lt;/td&gt;&lt;td&gt;GUARDRAIL SYSTEM MGS, TYPE 3, CLASS A STEEL OR WOOD POSTS&lt;/td&gt;&lt;td&gt;LNFT&lt;/td&gt;&lt;td&gt;0&lt;/td&gt;&lt;td&gt;3&lt;/td&gt;&lt;td&gt;N&lt;/td&gt;&lt;td&gt;8/18/2014&lt;/td&gt;&lt;td&gt;&lt;/td&gt;&lt;/tr&gt;</v>
      </c>
    </row>
    <row r="2536" spans="1:1" x14ac:dyDescent="0.2">
      <c r="A2536" s="94" t="str">
        <v xml:space="preserve">  &lt;tr&gt;&lt;td&gt;61701-4950&lt;/td&gt;&lt;td&gt;Guardrail system MGS, type 3, class B steel posts&lt;/td&gt;&lt;td&gt;m&lt;/td&gt;&lt;td&gt;GUARDRAIL SYSTEM MGS, TYPE 3, CLASS B STEEL POSTS&lt;/td&gt;&lt;td&gt;LNFT&lt;/td&gt;&lt;td&gt;0&lt;/td&gt;&lt;td&gt;3&lt;/td&gt;&lt;td&gt;N&lt;/td&gt;&lt;td&gt;8/18/2014&lt;/td&gt;&lt;td&gt;&lt;/td&gt;&lt;/tr&gt;</v>
      </c>
    </row>
    <row r="2537" spans="1:1" x14ac:dyDescent="0.2">
      <c r="A2537" s="94" t="str">
        <v xml:space="preserve">  &lt;tr&gt;&lt;td&gt;61701-5000&lt;/td&gt;&lt;td&gt;Guardrail system MGS, type 3, class B wood posts&lt;/td&gt;&lt;td&gt;m&lt;/td&gt;&lt;td&gt;GUARDRAIL SYSTEM MGS, TYPE 3, CLASS B WOOD POSTS&lt;/td&gt;&lt;td&gt;LNFT&lt;/td&gt;&lt;td&gt;0&lt;/td&gt;&lt;td&gt;3&lt;/td&gt;&lt;td&gt;N&lt;/td&gt;&lt;td&gt;8/18/2014&lt;/td&gt;&lt;td&gt;&lt;/td&gt;&lt;/tr&gt;</v>
      </c>
    </row>
    <row r="2538" spans="1:1" x14ac:dyDescent="0.2">
      <c r="A2538" s="94" t="str">
        <v xml:space="preserve">  &lt;tr&gt;&lt;td&gt;61701-5050&lt;/td&gt;&lt;td&gt;Guardrail system MGS, type 3, class B steel or wood posts&lt;/td&gt;&lt;td&gt;m&lt;/td&gt;&lt;td&gt;GUARDRAIL SYSTEM MGS, TYPE 3, CLASS B STEEL OR WOOD POSTS&lt;/td&gt;&lt;td&gt;LNFT&lt;/td&gt;&lt;td&gt;0&lt;/td&gt;&lt;td&gt;3&lt;/td&gt;&lt;td&gt;N&lt;/td&gt;&lt;td&gt;8/18/2014&lt;/td&gt;&lt;td&gt;&lt;/td&gt;&lt;/tr&gt;</v>
      </c>
    </row>
    <row r="2539" spans="1:1" x14ac:dyDescent="0.2">
      <c r="A2539" s="94" t="str">
        <v xml:space="preserve">  &lt;tr&gt;&lt;td&gt;61701-5100&lt;/td&gt;&lt;td&gt;Guardrail system MGS, type 4, class B steel posts&lt;/td&gt;&lt;td&gt;m&lt;/td&gt;&lt;td&gt;GUARDRAIL SYSTEM MGS, TYPE 4, CLASS B STEEL POSTS&lt;/td&gt;&lt;td&gt;LNFT&lt;/td&gt;&lt;td&gt;0&lt;/td&gt;&lt;td&gt;3&lt;/td&gt;&lt;td&gt;N&lt;/td&gt;&lt;td&gt;8/18/2014&lt;/td&gt;&lt;td&gt;&lt;/td&gt;&lt;/tr&gt;</v>
      </c>
    </row>
    <row r="2540" spans="1:1" x14ac:dyDescent="0.2">
      <c r="A2540" s="94" t="str">
        <v xml:space="preserve">  &lt;tr&gt;&lt;td&gt;61701-5150&lt;/td&gt;&lt;td&gt;Guardrail system MGS, type 4, class B wood posts&lt;/td&gt;&lt;td&gt;m&lt;/td&gt;&lt;td&gt;GUARDRAIL SYSTEM MGS, TYPE 4, CLASS B WOOD POSTS&lt;/td&gt;&lt;td&gt;LNFT&lt;/td&gt;&lt;td&gt;0&lt;/td&gt;&lt;td&gt;3&lt;/td&gt;&lt;td&gt;N&lt;/td&gt;&lt;td&gt;8/18/2014&lt;/td&gt;&lt;td&gt;&lt;/td&gt;&lt;/tr&gt;</v>
      </c>
    </row>
    <row r="2541" spans="1:1" x14ac:dyDescent="0.2">
      <c r="A2541" s="94" t="str">
        <v xml:space="preserve">  &lt;tr&gt;&lt;td&gt;61701-5200&lt;/td&gt;&lt;td&gt;Guardrail system MGS, type 4, class B steel or wood posts&lt;/td&gt;&lt;td&gt;m&lt;/td&gt;&lt;td&gt;GUARDRAIL SYSTEM MGS, TYPE 4, CLASS B STEEL OR WOOD POSTS&lt;/td&gt;&lt;td&gt;LNFT&lt;/td&gt;&lt;td&gt;0&lt;/td&gt;&lt;td&gt;3&lt;/td&gt;&lt;td&gt;N&lt;/td&gt;&lt;td&gt;8/18/2014&lt;/td&gt;&lt;td&gt;&lt;/td&gt;&lt;/tr&gt;</v>
      </c>
    </row>
    <row r="2542" spans="1:1" x14ac:dyDescent="0.2">
      <c r="A2542" s="94" t="str">
        <v xml:space="preserve">  &lt;tr&gt;&lt;td&gt;61702-0000&lt;/td&gt;&lt;td&gt;Terminal section&lt;/td&gt;&lt;td&gt;Each&lt;/td&gt;&lt;td&gt;TERMINAL SECTION&lt;/td&gt;&lt;td&gt;EACH&lt;/td&gt;&lt;td&gt;0&lt;/td&gt;&lt;td&gt;3&lt;/td&gt;&lt;td&gt;N&lt;/td&gt;&lt;td&gt; &lt;/td&gt;&lt;td&gt;&lt;/td&gt;&lt;/tr&gt;</v>
      </c>
    </row>
    <row r="2543" spans="1:1" x14ac:dyDescent="0.2">
      <c r="A2543" s="94" t="str">
        <v xml:space="preserve">  &lt;tr&gt;&lt;td&gt;61702-0100&lt;/td&gt;&lt;td&gt;Terminal section, type SBT-BAT&lt;/td&gt;&lt;td&gt;Each&lt;/td&gt;&lt;td&gt;TERMINAL SECTION, TYPE SBT-BAT&lt;/td&gt;&lt;td&gt;EACH&lt;/td&gt;&lt;td&gt;0&lt;/td&gt;&lt;td&gt;3&lt;/td&gt;&lt;td&gt;N&lt;/td&gt;&lt;td&gt; &lt;/td&gt;&lt;td&gt;&lt;/td&gt;&lt;/tr&gt;</v>
      </c>
    </row>
    <row r="2544" spans="1:1" x14ac:dyDescent="0.2">
      <c r="A2544" s="94" t="str">
        <v xml:space="preserve">  &lt;tr&gt;&lt;td&gt;61702-0300&lt;/td&gt;&lt;td&gt;Terminal section, type G4-BAT&lt;/td&gt;&lt;td&gt;Each&lt;/td&gt;&lt;td&gt;TERMINAL SECTION, TYPE G4-BAT&lt;/td&gt;&lt;td&gt;EACH&lt;/td&gt;&lt;td&gt;0&lt;/td&gt;&lt;td&gt;3&lt;/td&gt;&lt;td&gt;N&lt;/td&gt;&lt;td&gt; &lt;/td&gt;&lt;td&gt;&lt;/td&gt;&lt;/tr&gt;</v>
      </c>
    </row>
    <row r="2545" spans="1:1" x14ac:dyDescent="0.2">
      <c r="A2545" s="94" t="str">
        <v xml:space="preserve">  &lt;tr&gt;&lt;td&gt;61702-0400&lt;/td&gt;&lt;td&gt;Terminal section, type G4-CRT&lt;/td&gt;&lt;td&gt;Each&lt;/td&gt;&lt;td&gt;TERMINAL SECTION, TYPE G4-CRT&lt;/td&gt;&lt;td&gt;EACH&lt;/td&gt;&lt;td&gt;0&lt;/td&gt;&lt;td&gt;3&lt;/td&gt;&lt;td&gt;N&lt;/td&gt;&lt;td&gt; &lt;/td&gt;&lt;td&gt;&lt;/td&gt;&lt;/tr&gt;</v>
      </c>
    </row>
    <row r="2546" spans="1:1" x14ac:dyDescent="0.2">
      <c r="A2546" s="94" t="str">
        <v xml:space="preserve">  &lt;tr&gt;&lt;td&gt;61702-0510&lt;/td&gt;&lt;td&gt;Terminal section, type SBT-FAT&lt;/td&gt;&lt;td&gt;Each&lt;/td&gt;&lt;td&gt;TERMINAL SECTION, TYPE SBT-FAT&lt;/td&gt;&lt;td&gt;EACH&lt;/td&gt;&lt;td&gt;0&lt;/td&gt;&lt;td&gt;3&lt;/td&gt;&lt;td&gt;N&lt;/td&gt;&lt;td&gt; &lt;/td&gt;&lt;td&gt;&lt;/td&gt;&lt;/tr&gt;</v>
      </c>
    </row>
    <row r="2547" spans="1:1" x14ac:dyDescent="0.2">
      <c r="A2547" s="94" t="str">
        <v xml:space="preserve">  &lt;tr&gt;&lt;td&gt;61702-0600&lt;/td&gt;&lt;td&gt;Terminal section, type flared&lt;/td&gt;&lt;td&gt;Each&lt;/td&gt;&lt;td&gt;TERMINAL SECTION, TYPE FLARED&lt;/td&gt;&lt;td&gt;EACH&lt;/td&gt;&lt;td&gt;0&lt;/td&gt;&lt;td&gt;3&lt;/td&gt;&lt;td&gt;N&lt;/td&gt;&lt;td&gt; &lt;/td&gt;&lt;td&gt;&lt;/td&gt;&lt;/tr&gt;</v>
      </c>
    </row>
    <row r="2548" spans="1:1" x14ac:dyDescent="0.2">
      <c r="A2548" s="94" t="str">
        <v xml:space="preserve">  &lt;tr&gt;&lt;td&gt;61702-0700&lt;/td&gt;&lt;td&gt;Terminal section, type flared turned down&lt;/td&gt;&lt;td&gt;Each&lt;/td&gt;&lt;td&gt;TERMINAL SECTION, TYPE FLARED TURNED DOWN&lt;/td&gt;&lt;td&gt;EACH&lt;/td&gt;&lt;td&gt;0&lt;/td&gt;&lt;td&gt;3&lt;/td&gt;&lt;td&gt;N&lt;/td&gt;&lt;td&gt; &lt;/td&gt;&lt;td&gt;&lt;/td&gt;&lt;/tr&gt;</v>
      </c>
    </row>
    <row r="2549" spans="1:1" x14ac:dyDescent="0.2">
      <c r="A2549" s="94" t="str">
        <v xml:space="preserve">  &lt;tr&gt;&lt;td&gt;61702-0800&lt;/td&gt;&lt;td&gt;Terminal section type tangent&lt;/td&gt;&lt;td&gt;Each&lt;/td&gt;&lt;td&gt;TERMINAL SECTION TYPE TANGENT&lt;/td&gt;&lt;td&gt;EACH&lt;/td&gt;&lt;td&gt;0&lt;/td&gt;&lt;td&gt;3&lt;/td&gt;&lt;td&gt;N&lt;/td&gt;&lt;td&gt; &lt;/td&gt;&lt;td&gt;&lt;/td&gt;&lt;/tr&gt;</v>
      </c>
    </row>
    <row r="2550" spans="1:1" x14ac:dyDescent="0.2">
      <c r="A2550" s="94" t="str">
        <v xml:space="preserve">  &lt;tr&gt;&lt;td&gt;61702-0900&lt;/td&gt;&lt;td&gt;Terminal section, type BAT-Merritt Parkway Guiderail&lt;/td&gt;&lt;td&gt;Each&lt;/td&gt;&lt;td&gt;TERMINAL SECTION, TYPE BAT-MERRITT PARKWAY GUIDERAIL&lt;/td&gt;&lt;td&gt;EACH&lt;/td&gt;&lt;td&gt;0&lt;/td&gt;&lt;td&gt;3&lt;/td&gt;&lt;td&gt;N&lt;/td&gt;&lt;td&gt; &lt;/td&gt;&lt;td&gt;&lt;/td&gt;&lt;/tr&gt;</v>
      </c>
    </row>
    <row r="2551" spans="1:1" x14ac:dyDescent="0.2">
      <c r="A2551" s="94" t="str">
        <v xml:space="preserve">  &lt;tr&gt;&lt;td&gt;61702-1000&lt;/td&gt;&lt;td&gt;Terminal section, type FAT-Merritt Parkway Guiderail&lt;/td&gt;&lt;td&gt;Each&lt;/td&gt;&lt;td&gt;TERMINAL SECTION, TYPE FAT-MERRITT PARKWAY GUIDERAIL&lt;/td&gt;&lt;td&gt;EACH&lt;/td&gt;&lt;td&gt;0&lt;/td&gt;&lt;td&gt;3&lt;/td&gt;&lt;td&gt;N&lt;/td&gt;&lt;td&gt; &lt;/td&gt;&lt;td&gt;&lt;/td&gt;&lt;/tr&gt;</v>
      </c>
    </row>
    <row r="2552" spans="1:1" x14ac:dyDescent="0.2">
      <c r="A2552" s="94" t="str">
        <v xml:space="preserve">  &lt;tr&gt;&lt;td&gt;61702-1100&lt;/td&gt;&lt;td&gt;Terminal section, type G3&lt;/td&gt;&lt;td&gt;Each&lt;/td&gt;&lt;td&gt;TERMINAL SECTION, TYPE G3&lt;/td&gt;&lt;td&gt;EACH&lt;/td&gt;&lt;td&gt;0&lt;/td&gt;&lt;td&gt;3&lt;/td&gt;&lt;td&gt;N&lt;/td&gt;&lt;td&gt; &lt;/td&gt;&lt;td&gt;&lt;/td&gt;&lt;/tr&gt;</v>
      </c>
    </row>
    <row r="2553" spans="1:1" x14ac:dyDescent="0.2">
      <c r="A2553" s="94" t="str">
        <v xml:space="preserve">  &lt;tr&gt;&lt;td&gt;61702-1200&lt;/td&gt;&lt;td&gt;Terminal section, type LST&lt;/td&gt;&lt;td&gt;Each&lt;/td&gt;&lt;td&gt;TERMINAL SECTION, TYPE LST&lt;/td&gt;&lt;td&gt;EACH&lt;/td&gt;&lt;td&gt;0&lt;/td&gt;&lt;td&gt;3&lt;/td&gt;&lt;td&gt;N&lt;/td&gt;&lt;td&gt; &lt;/td&gt;&lt;td&gt;&lt;/td&gt;&lt;/tr&gt;</v>
      </c>
    </row>
    <row r="2554" spans="1:1" x14ac:dyDescent="0.2">
      <c r="A2554" s="94" t="str">
        <v xml:space="preserve">  &lt;tr&gt;&lt;td&gt;61702-1300&lt;/td&gt;&lt;td&gt;Terminal section, type MELT&lt;/td&gt;&lt;td&gt;Each&lt;/td&gt;&lt;td&gt;TERMINAL SECTION, TYPE MELT&lt;/td&gt;&lt;td&gt;EACH&lt;/td&gt;&lt;td&gt;0&lt;/td&gt;&lt;td&gt;3&lt;/td&gt;&lt;td&gt;N&lt;/td&gt;&lt;td&gt; &lt;/td&gt;&lt;td&gt;&lt;/td&gt;&lt;/tr&gt;</v>
      </c>
    </row>
    <row r="2555" spans="1:1" x14ac:dyDescent="0.2">
      <c r="A2555" s="94" t="str">
        <v xml:space="preserve">  &lt;tr&gt;&lt;td&gt;61702-1400&lt;/td&gt;&lt;td&gt;Terminal section, type SBT TANGENT&lt;/td&gt;&lt;td&gt;Each&lt;/td&gt;&lt;td&gt;TERMINAL SECTION, TYPE SBT TANGENT&lt;/td&gt;&lt;td&gt;EACH&lt;/td&gt;&lt;td&gt;0&lt;/td&gt;&lt;td&gt;3&lt;/td&gt;&lt;td&gt;N&lt;/td&gt;&lt;td&gt; &lt;/td&gt;&lt;td&gt;&lt;/td&gt;&lt;/tr&gt;</v>
      </c>
    </row>
    <row r="2556" spans="1:1" x14ac:dyDescent="0.2">
      <c r="A2556" s="94" t="str">
        <v xml:space="preserve">  &lt;tr&gt;&lt;td&gt;61702-1500&lt;/td&gt;&lt;td&gt;Terminal section, type MGS tangent&lt;/td&gt;&lt;td&gt;Each&lt;/td&gt;&lt;td&gt;TERMINAL SECTION, TYPE MGS TANGENT&lt;/td&gt;&lt;td&gt;EACH&lt;/td&gt;&lt;td&gt;0&lt;/td&gt;&lt;td&gt;3&lt;/td&gt;&lt;td&gt;N&lt;/td&gt;&lt;td&gt;8/18/2014&lt;/td&gt;&lt;td&gt;&lt;/td&gt;&lt;/tr&gt;</v>
      </c>
    </row>
    <row r="2557" spans="1:1" x14ac:dyDescent="0.2">
      <c r="A2557" s="94" t="str">
        <v xml:space="preserve">  &lt;tr&gt;&lt;td&gt;61702-1600&lt;/td&gt;&lt;td&gt;Terminal section, type MGS flared&lt;/td&gt;&lt;td&gt;Each&lt;/td&gt;&lt;td&gt;TERMINAL SECTION, TYPE MGS FLARED&lt;/td&gt;&lt;td&gt;EACH&lt;/td&gt;&lt;td&gt;0&lt;/td&gt;&lt;td&gt;3&lt;/td&gt;&lt;td&gt;N&lt;/td&gt;&lt;td&gt;8/18/2014&lt;/td&gt;&lt;td&gt;&lt;/td&gt;&lt;/tr&gt;</v>
      </c>
    </row>
    <row r="2558" spans="1:1" x14ac:dyDescent="0.2">
      <c r="A2558" s="94" t="str">
        <v xml:space="preserve">  &lt;tr&gt;&lt;td&gt;61702-1700&lt;/td&gt;&lt;td&gt;Terminal section, type MGS-BAT&lt;/td&gt;&lt;td&gt;Each&lt;/td&gt;&lt;td&gt;TERMINAL SECTION, TYPE MGS-BAT&lt;/td&gt;&lt;td&gt;EACH&lt;/td&gt;&lt;td&gt;0&lt;/td&gt;&lt;td&gt;3&lt;/td&gt;&lt;td&gt;N&lt;/td&gt;&lt;td&gt;8/18/2014&lt;/td&gt;&lt;td&gt;&lt;/td&gt;&lt;/tr&gt;</v>
      </c>
    </row>
    <row r="2559" spans="1:1" x14ac:dyDescent="0.2">
      <c r="A2559" s="94" t="str">
        <v xml:space="preserve">  &lt;tr&gt;&lt;td&gt;61703-0000&lt;/td&gt;&lt;td&gt;Terminal end&lt;/td&gt;&lt;td&gt;Each&lt;/td&gt;&lt;td&gt;TERMINAL END&lt;/td&gt;&lt;td&gt;EACH&lt;/td&gt;&lt;td&gt;0&lt;/td&gt;&lt;td&gt;3&lt;/td&gt;&lt;td&gt;N&lt;/td&gt;&lt;td&gt; &lt;/td&gt;&lt;td&gt;&lt;/td&gt;&lt;/tr&gt;</v>
      </c>
    </row>
    <row r="2560" spans="1:1" x14ac:dyDescent="0.2">
      <c r="A2560" s="94" t="str">
        <v xml:space="preserve">  &lt;tr&gt;&lt;td&gt;61703-1000&lt;/td&gt;&lt;td&gt;Terminal end, type flared end section&lt;/td&gt;&lt;td&gt;Each&lt;/td&gt;&lt;td&gt;TERMINAL END, TYPE FLARED END SECTION&lt;/td&gt;&lt;td&gt;EACH&lt;/td&gt;&lt;td&gt;0&lt;/td&gt;&lt;td&gt;3&lt;/td&gt;&lt;td&gt;N&lt;/td&gt;&lt;td&gt; &lt;/td&gt;&lt;td&gt;&lt;/td&gt;&lt;/tr&gt;</v>
      </c>
    </row>
    <row r="2561" spans="1:1" x14ac:dyDescent="0.2">
      <c r="A2561" s="94" t="str">
        <v xml:space="preserve">  &lt;tr&gt;&lt;td&gt;61703-2000&lt;/td&gt;&lt;td&gt;Terminal end, type round end section&lt;/td&gt;&lt;td&gt;Each&lt;/td&gt;&lt;td&gt;TERMINAL END, TYPE ROUND END SECTION&lt;/td&gt;&lt;td&gt;EACH&lt;/td&gt;&lt;td&gt;0&lt;/td&gt;&lt;td&gt;3&lt;/td&gt;&lt;td&gt;N&lt;/td&gt;&lt;td&gt; &lt;/td&gt;&lt;td&gt;&lt;/td&gt;&lt;/tr&gt;</v>
      </c>
    </row>
    <row r="2562" spans="1:1" x14ac:dyDescent="0.2">
      <c r="A2562" s="94" t="str">
        <v xml:space="preserve">  &lt;tr&gt;&lt;td&gt;61704-1000&lt;/td&gt;&lt;td&gt;Replacement post, steel&lt;/td&gt;&lt;td&gt;Each&lt;/td&gt;&lt;td&gt;REPLACEMENT POST, STEEL&lt;/td&gt;&lt;td&gt;EACH&lt;/td&gt;&lt;td&gt;0&lt;/td&gt;&lt;td&gt;3&lt;/td&gt;&lt;td&gt;N&lt;/td&gt;&lt;td&gt; &lt;/td&gt;&lt;td&gt;&lt;/td&gt;&lt;/tr&gt;</v>
      </c>
    </row>
    <row r="2563" spans="1:1" x14ac:dyDescent="0.2">
      <c r="A2563" s="94" t="str">
        <v xml:space="preserve">  &lt;tr&gt;&lt;td&gt;61704-2000&lt;/td&gt;&lt;td&gt;Replacement post, wood&lt;/td&gt;&lt;td&gt;Each&lt;/td&gt;&lt;td&gt;REPLACEMENT POST, WOOD&lt;/td&gt;&lt;td&gt;EACH&lt;/td&gt;&lt;td&gt;0&lt;/td&gt;&lt;td&gt;3&lt;/td&gt;&lt;td&gt;N&lt;/td&gt;&lt;td&gt; &lt;/td&gt;&lt;td&gt;&lt;/td&gt;&lt;/tr&gt;</v>
      </c>
    </row>
    <row r="2564" spans="1:1" x14ac:dyDescent="0.2">
      <c r="A2564" s="94" t="str">
        <v xml:space="preserve">  &lt;tr&gt;&lt;td&gt;61704-4000&lt;/td&gt;&lt;td&gt;Replacement blockout&lt;/td&gt;&lt;td&gt;Each&lt;/td&gt;&lt;td&gt;REPLACEMENT BLOCKOUT&lt;/td&gt;&lt;td&gt;EACH&lt;/td&gt;&lt;td&gt;0&lt;/td&gt;&lt;td&gt;3&lt;/td&gt;&lt;td&gt;N&lt;/td&gt;&lt;td&gt; &lt;/td&gt;&lt;td&gt;&lt;/td&gt;&lt;/tr&gt;</v>
      </c>
    </row>
    <row r="2565" spans="1:1" x14ac:dyDescent="0.2">
      <c r="A2565" s="94" t="str">
        <v xml:space="preserve">  &lt;tr&gt;&lt;td&gt;61705-0100&lt;/td&gt;&lt;td&gt;Replacement guardrail W-beam rail element, type 2, class A&lt;/td&gt;&lt;td&gt;m&lt;/td&gt;&lt;td&gt;REPLACEMENT GUARDRAIL W-BEAM RAIL ELEMENT, TYPE 2, CLASS A&lt;/td&gt;&lt;td&gt;LNFT&lt;/td&gt;&lt;td&gt;0&lt;/td&gt;&lt;td&gt;3&lt;/td&gt;&lt;td&gt;N&lt;/td&gt;&lt;td&gt; &lt;/td&gt;&lt;td&gt;&lt;/td&gt;&lt;/tr&gt;</v>
      </c>
    </row>
    <row r="2566" spans="1:1" x14ac:dyDescent="0.2">
      <c r="A2566" s="94" t="str">
        <v xml:space="preserve">  &lt;tr&gt;&lt;td&gt;61705-0200&lt;/td&gt;&lt;td&gt;Replacement guardrail W-beam rail element, type 2, class B&lt;/td&gt;&lt;td&gt;m&lt;/td&gt;&lt;td&gt;REPLACEMENT GUARDRAIL W-BEAM RAIL ELEMENT, TYPE 2, CLASS B&lt;/td&gt;&lt;td&gt;LNFT&lt;/td&gt;&lt;td&gt;0&lt;/td&gt;&lt;td&gt;3&lt;/td&gt;&lt;td&gt;N&lt;/td&gt;&lt;td&gt; &lt;/td&gt;&lt;td&gt;&lt;/td&gt;&lt;/tr&gt;</v>
      </c>
    </row>
    <row r="2567" spans="1:1" x14ac:dyDescent="0.2">
      <c r="A2567" s="94" t="str">
        <v xml:space="preserve">  &lt;tr&gt;&lt;td&gt;61705-0300&lt;/td&gt;&lt;td&gt;Replacement guardrail W-beam rail element, type 3, class A&lt;/td&gt;&lt;td&gt;m&lt;/td&gt;&lt;td&gt;REPLACEMENT GUARDRAIL W-BEAM RAIL ELEMENT, TYPE 3, CLASS A&lt;/td&gt;&lt;td&gt;LNFT&lt;/td&gt;&lt;td&gt;0&lt;/td&gt;&lt;td&gt;3&lt;/td&gt;&lt;td&gt;N&lt;/td&gt;&lt;td&gt; &lt;/td&gt;&lt;td&gt;&lt;/td&gt;&lt;/tr&gt;</v>
      </c>
    </row>
    <row r="2568" spans="1:1" x14ac:dyDescent="0.2">
      <c r="A2568" s="94" t="str">
        <v xml:space="preserve">  &lt;tr&gt;&lt;td&gt;61705-0400&lt;/td&gt;&lt;td&gt;Replacement guardrail W-beam rail element, type 3, class B&lt;/td&gt;&lt;td&gt;m&lt;/td&gt;&lt;td&gt;REPLACEMENT GUARDRAIL W-BEAM RAIL ELEMENT, TYPE 3, CLASS B&lt;/td&gt;&lt;td&gt;LNFT&lt;/td&gt;&lt;td&gt;0&lt;/td&gt;&lt;td&gt;3&lt;/td&gt;&lt;td&gt;N&lt;/td&gt;&lt;td&gt; &lt;/td&gt;&lt;td&gt;&lt;/td&gt;&lt;/tr&gt;</v>
      </c>
    </row>
    <row r="2569" spans="1:1" x14ac:dyDescent="0.2">
      <c r="A2569" s="94" t="str">
        <v xml:space="preserve">  &lt;tr&gt;&lt;td&gt;61705-0600&lt;/td&gt;&lt;td&gt;Replacement guardrail W-beam rail element, type 4, class B&lt;/td&gt;&lt;td&gt;m&lt;/td&gt;&lt;td&gt;REPLACEMENT GUARDRAIL W-BEAM RAIL ELEMENT, TYPE 4, CLASS B&lt;/td&gt;&lt;td&gt;LNFT&lt;/td&gt;&lt;td&gt;0&lt;/td&gt;&lt;td&gt;3&lt;/td&gt;&lt;td&gt;N&lt;/td&gt;&lt;td&gt; &lt;/td&gt;&lt;td&gt;&lt;/td&gt;&lt;/tr&gt;</v>
      </c>
    </row>
    <row r="2570" spans="1:1" x14ac:dyDescent="0.2">
      <c r="A2570" s="94" t="str">
        <v xml:space="preserve">  &lt;tr&gt;&lt;td&gt;61705-0700&lt;/td&gt;&lt;td&gt;Replacement guardrail thrie-beam rail element, type 2, class A&lt;/td&gt;&lt;td&gt;m&lt;/td&gt;&lt;td&gt;REPLACEMENT GUARDRAIL THRIE-BEAM RAIL ELEMENT, TYPE 2, CLASS A&lt;/td&gt;&lt;td&gt;LNFT&lt;/td&gt;&lt;td&gt;0&lt;/td&gt;&lt;td&gt;3&lt;/td&gt;&lt;td&gt;N&lt;/td&gt;&lt;td&gt; &lt;/td&gt;&lt;td&gt;&lt;/td&gt;&lt;/tr&gt;</v>
      </c>
    </row>
    <row r="2571" spans="1:1" x14ac:dyDescent="0.2">
      <c r="A2571" s="94" t="str">
        <v xml:space="preserve">  &lt;tr&gt;&lt;td&gt;61705-0800&lt;/td&gt;&lt;td&gt;Replacement guardrail thrie-beam rail element, type 2, class B&lt;/td&gt;&lt;td&gt;m&lt;/td&gt;&lt;td&gt;REPLACEMENT GUARDRAIL THRIE-BEAM RAIL ELEMENT, TYPE 2, CLASS B&lt;/td&gt;&lt;td&gt;LNFT&lt;/td&gt;&lt;td&gt;0&lt;/td&gt;&lt;td&gt;3&lt;/td&gt;&lt;td&gt;N&lt;/td&gt;&lt;td&gt; &lt;/td&gt;&lt;td&gt;&lt;/td&gt;&lt;/tr&gt;</v>
      </c>
    </row>
    <row r="2572" spans="1:1" x14ac:dyDescent="0.2">
      <c r="A2572" s="94" t="str">
        <v xml:space="preserve">  &lt;tr&gt;&lt;td&gt;61705-0900&lt;/td&gt;&lt;td&gt;Replacement guardrail thrie-beam rail element, type 3, class A&lt;/td&gt;&lt;td&gt;m&lt;/td&gt;&lt;td&gt;REPLACEMENT GUARDRAIL THRIE-BEAM RAIL ELEMENT, TYPE 3, CLASS A&lt;/td&gt;&lt;td&gt;LNFT&lt;/td&gt;&lt;td&gt;0&lt;/td&gt;&lt;td&gt;3&lt;/td&gt;&lt;td&gt;N&lt;/td&gt;&lt;td&gt; &lt;/td&gt;&lt;td&gt;&lt;/td&gt;&lt;/tr&gt;</v>
      </c>
    </row>
    <row r="2573" spans="1:1" x14ac:dyDescent="0.2">
      <c r="A2573" s="94" t="str">
        <v xml:space="preserve">  &lt;tr&gt;&lt;td&gt;61705-1000&lt;/td&gt;&lt;td&gt;Replacement guardrail thrie-beam rail element, type 3, class B&lt;/td&gt;&lt;td&gt;m&lt;/td&gt;&lt;td&gt;REPLACEMENT GUARDRAIL THRIE-BEAM RAIL ELEMENT, TYPE 3, CLASS B&lt;/td&gt;&lt;td&gt;LNFT&lt;/td&gt;&lt;td&gt;0&lt;/td&gt;&lt;td&gt;3&lt;/td&gt;&lt;td&gt;N&lt;/td&gt;&lt;td&gt; &lt;/td&gt;&lt;td&gt;&lt;/td&gt;&lt;/tr&gt;</v>
      </c>
    </row>
    <row r="2574" spans="1:1" x14ac:dyDescent="0.2">
      <c r="A2574" s="94" t="str">
        <v xml:space="preserve">  &lt;tr&gt;&lt;td&gt;61705-1100&lt;/td&gt;&lt;td&gt;Replacement guardrail thrie-beam rail element, type 4, class A&lt;/td&gt;&lt;td&gt;m&lt;/td&gt;&lt;td&gt;REPLACEMENT GUARDRAIL THRIE-BEAM RAIL ELEMENT, TYPE 4, CLASS A&lt;/td&gt;&lt;td&gt;LNFT&lt;/td&gt;&lt;td&gt;0&lt;/td&gt;&lt;td&gt;3&lt;/td&gt;&lt;td&gt;N&lt;/td&gt;&lt;td&gt; &lt;/td&gt;&lt;td&gt;Safety:  Do NOT use!  For next FP - DELETE pay item?&lt;/td&gt;&lt;/tr&gt;</v>
      </c>
    </row>
    <row r="2575" spans="1:1" x14ac:dyDescent="0.2">
      <c r="A2575" s="94" t="str">
        <v xml:space="preserve">  &lt;tr&gt;&lt;td&gt;61705-1200&lt;/td&gt;&lt;td&gt;Replacement guardrail thrie-beam rail element, type 4, class B&lt;/td&gt;&lt;td&gt;m&lt;/td&gt;&lt;td&gt;REPLACEMENT GUARDRAIL THRIE-BEAM RAIL ELEMENT, TYPE 4, CLASS B&lt;/td&gt;&lt;td&gt;LNFT&lt;/td&gt;&lt;td&gt;0&lt;/td&gt;&lt;td&gt;3&lt;/td&gt;&lt;td&gt;N&lt;/td&gt;&lt;td&gt; &lt;/td&gt;&lt;td&gt;&lt;/td&gt;&lt;/tr&gt;</v>
      </c>
    </row>
    <row r="2576" spans="1:1" x14ac:dyDescent="0.2">
      <c r="A2576" s="94" t="str">
        <v xml:space="preserve">  &lt;tr&gt;&lt;td&gt;61705-1700&lt;/td&gt;&lt;td&gt;Replacement guardrail MB4 rail element, type 4, class B&lt;/td&gt;&lt;td&gt;m&lt;/td&gt;&lt;td&gt;REPLACEMENT GUARDRAIL MB4 RAIL ELEMENT, TYPE 4, CLASS B&lt;/td&gt;&lt;td&gt;LNFT&lt;/td&gt;&lt;td&gt;0&lt;/td&gt;&lt;td&gt;3&lt;/td&gt;&lt;td&gt;N&lt;/td&gt;&lt;td&gt;8/3/2016&lt;/td&gt;&lt;td&gt;&lt;/td&gt;&lt;/tr&gt;</v>
      </c>
    </row>
    <row r="2577" spans="1:1" x14ac:dyDescent="0.2">
      <c r="A2577" s="94" t="str">
        <v xml:space="preserve">  &lt;tr&gt;&lt;td&gt;61707-0000&lt;/td&gt;&lt;td&gt;Structure transition railing&lt;/td&gt;&lt;td&gt;m&lt;/td&gt;&lt;td&gt;STRUCTURE TRANSITION RAILING&lt;/td&gt;&lt;td&gt;LNFT&lt;/td&gt;&lt;td&gt;0&lt;/td&gt;&lt;td&gt;3&lt;/td&gt;&lt;td&gt;N&lt;/td&gt;&lt;td&gt; &lt;/td&gt;&lt;td&gt;&lt;/td&gt;&lt;/tr&gt;</v>
      </c>
    </row>
    <row r="2578" spans="1:1" x14ac:dyDescent="0.2">
      <c r="A2578" s="94" t="str">
        <v xml:space="preserve">  &lt;tr&gt;&lt;td&gt;61707-1000&lt;/td&gt;&lt;td&gt;Structure transition railing, G4 system&lt;/td&gt;&lt;td&gt;m&lt;/td&gt;&lt;td&gt;STRUCTURE TRANSITION RAILING, G4 SYSTEM&lt;/td&gt;&lt;td&gt;LNFT&lt;/td&gt;&lt;td&gt;0&lt;/td&gt;&lt;td&gt;3&lt;/td&gt;&lt;td&gt;N&lt;/td&gt;&lt;td&gt; &lt;/td&gt;&lt;td&gt;&lt;/td&gt;&lt;/tr&gt;</v>
      </c>
    </row>
    <row r="2579" spans="1:1" x14ac:dyDescent="0.2">
      <c r="A2579" s="94" t="str">
        <v xml:space="preserve">  &lt;tr&gt;&lt;td&gt;61707-2000&lt;/td&gt;&lt;td&gt;Structure transition railing, SBT system&lt;/td&gt;&lt;td&gt;m&lt;/td&gt;&lt;td&gt;STRUCTURE TRANSITION RAILING, SBT SYSTEM&lt;/td&gt;&lt;td&gt;LNFT&lt;/td&gt;&lt;td&gt;0&lt;/td&gt;&lt;td&gt;3&lt;/td&gt;&lt;td&gt;N&lt;/td&gt;&lt;td&gt; &lt;/td&gt;&lt;td&gt;&lt;/td&gt;&lt;/tr&gt;</v>
      </c>
    </row>
    <row r="2580" spans="1:1" x14ac:dyDescent="0.2">
      <c r="A2580" s="94" t="str">
        <v xml:space="preserve">  &lt;tr&gt;&lt;td&gt;61707-3000&lt;/td&gt;&lt;td&gt;Structure transition railing, abutting steel backed timber&lt;/td&gt;&lt;td&gt;m&lt;/td&gt;&lt;td&gt;STRUCTURE TRANSITION RAILING, ABUTTING STEEL BACKED TIMBER&lt;/td&gt;&lt;td&gt;LNFT&lt;/td&gt;&lt;td&gt;0&lt;/td&gt;&lt;td&gt;3&lt;/td&gt;&lt;td&gt;N&lt;/td&gt;&lt;td&gt; &lt;/td&gt;&lt;td&gt;&lt;/td&gt;&lt;/tr&gt;</v>
      </c>
    </row>
    <row r="2581" spans="1:1" x14ac:dyDescent="0.2">
      <c r="A2581" s="94" t="str">
        <v xml:space="preserve">  &lt;tr&gt;&lt;td&gt;61707-4000&lt;/td&gt;&lt;td&gt;Structure transition railing, MGS system&lt;/td&gt;&lt;td&gt;m&lt;/td&gt;&lt;td&gt;STRUCTURE TRANSITION RAILING, MGS SYSTEM&lt;/td&gt;&lt;td&gt;LNFT&lt;/td&gt;&lt;td&gt;0&lt;/td&gt;&lt;td&gt;3&lt;/td&gt;&lt;td&gt;N&lt;/td&gt;&lt;td&gt;8/18/2014&lt;/td&gt;&lt;td&gt;&lt;/td&gt;&lt;/tr&gt;</v>
      </c>
    </row>
    <row r="2582" spans="1:1" x14ac:dyDescent="0.2">
      <c r="A2582" s="94" t="str">
        <v xml:space="preserve">  &lt;tr&gt;&lt;td&gt;61708-1000&lt;/td&gt;&lt;td&gt;Remove and reset, guardrail&lt;/td&gt;&lt;td&gt;m&lt;/td&gt;&lt;td&gt;REMOVE AND RESET, GUARDRAIL&lt;/td&gt;&lt;td&gt;LNFT&lt;/td&gt;&lt;td&gt;0&lt;/td&gt;&lt;td&gt;3&lt;/td&gt;&lt;td&gt;N&lt;/td&gt;&lt;td&gt; &lt;/td&gt;&lt;td&gt;&lt;/td&gt;&lt;/tr&gt;</v>
      </c>
    </row>
    <row r="2583" spans="1:1" x14ac:dyDescent="0.2">
      <c r="A2583" s="94" t="str">
        <v xml:space="preserve">  &lt;tr&gt;&lt;td&gt;61709-1000&lt;/td&gt;&lt;td&gt;Remove and reset, post&lt;/td&gt;&lt;td&gt;Each&lt;/td&gt;&lt;td&gt;REMOVE AND RESET, POST&lt;/td&gt;&lt;td&gt;EACH&lt;/td&gt;&lt;td&gt;0&lt;/td&gt;&lt;td&gt;3&lt;/td&gt;&lt;td&gt;N&lt;/td&gt;&lt;td&gt; &lt;/td&gt;&lt;td&gt;&lt;/td&gt;&lt;/tr&gt;</v>
      </c>
    </row>
    <row r="2584" spans="1:1" x14ac:dyDescent="0.2">
      <c r="A2584" s="94" t="str">
        <v xml:space="preserve">  &lt;tr&gt;&lt;td&gt;61709-2000&lt;/td&gt;&lt;td&gt;Remove and reset, rail section&lt;/td&gt;&lt;td&gt;Each&lt;/td&gt;&lt;td&gt;REMOVE AND RESET, RAIL SECTION&lt;/td&gt;&lt;td&gt;EACH&lt;/td&gt;&lt;td&gt;0&lt;/td&gt;&lt;td&gt;3&lt;/td&gt;&lt;td&gt;N&lt;/td&gt;&lt;td&gt; &lt;/td&gt;&lt;td&gt;&lt;/td&gt;&lt;/tr&gt;</v>
      </c>
    </row>
    <row r="2585" spans="1:1" x14ac:dyDescent="0.2">
      <c r="A2585" s="94" t="str">
        <v xml:space="preserve">  &lt;tr&gt;&lt;td&gt;61709-3000&lt;/td&gt;&lt;td&gt;Remove and reset, impact attenuator&lt;/td&gt;&lt;td&gt;Each&lt;/td&gt;&lt;td&gt;REMOVE AND RESET, IMPACT ATTENUATOR&lt;/td&gt;&lt;td&gt;EACH&lt;/td&gt;&lt;td&gt;0&lt;/td&gt;&lt;td&gt;3&lt;/td&gt;&lt;td&gt;N&lt;/td&gt;&lt;td&gt; &lt;/td&gt;&lt;td&gt;&lt;/td&gt;&lt;/tr&gt;</v>
      </c>
    </row>
    <row r="2586" spans="1:1" x14ac:dyDescent="0.2">
      <c r="A2586" s="94" t="str">
        <v xml:space="preserve">  &lt;tr&gt;&lt;td&gt;61709-4000&lt;/td&gt;&lt;td&gt;Remove and reset, terminal section&lt;/td&gt;&lt;td&gt;Each&lt;/td&gt;&lt;td&gt;REMOVE AND RESET, TERMINAL SECTION&lt;/td&gt;&lt;td&gt;EACH&lt;/td&gt;&lt;td&gt;0&lt;/td&gt;&lt;td&gt;3&lt;/td&gt;&lt;td&gt;N&lt;/td&gt;&lt;td&gt; &lt;/td&gt;&lt;td&gt;&lt;/td&gt;&lt;/tr&gt;</v>
      </c>
    </row>
    <row r="2587" spans="1:1" x14ac:dyDescent="0.2">
      <c r="A2587" s="94" t="str">
        <v xml:space="preserve">  &lt;tr&gt;&lt;td&gt;61710-0000&lt;/td&gt;&lt;td&gt;Raising guardrail&lt;/td&gt;&lt;td&gt;m&lt;/td&gt;&lt;td&gt;RAISING GUARDRAIL&lt;/td&gt;&lt;td&gt;LNFT&lt;/td&gt;&lt;td&gt;0&lt;/td&gt;&lt;td&gt;3&lt;/td&gt;&lt;td&gt;N&lt;/td&gt;&lt;td&gt; &lt;/td&gt;&lt;td&gt;Next FP: Consider changing name to "Raise Guardrail"&lt;/td&gt;&lt;/tr&gt;</v>
      </c>
    </row>
    <row r="2588" spans="1:1" x14ac:dyDescent="0.2">
      <c r="A2588" s="94" t="str">
        <v xml:space="preserve">  &lt;tr&gt;&lt;td&gt;61711-0000&lt;/td&gt;&lt;td&gt;Impact attenuator&lt;/td&gt;&lt;td&gt;Each&lt;/td&gt;&lt;td&gt;IMPACT ATTENUATOR&lt;/td&gt;&lt;td&gt;EACH&lt;/td&gt;&lt;td&gt;0&lt;/td&gt;&lt;td&gt;3&lt;/td&gt;&lt;td&gt;N&lt;/td&gt;&lt;td&gt; &lt;/td&gt;&lt;td&gt;&lt;/td&gt;&lt;/tr&gt;</v>
      </c>
    </row>
    <row r="2589" spans="1:1" x14ac:dyDescent="0.2">
      <c r="A2589" s="94" t="str">
        <v xml:space="preserve">  &lt;tr&gt;&lt;td&gt;61801-0000&lt;/td&gt;&lt;td&gt;Concrete barrier&lt;/td&gt;&lt;td&gt;m&lt;/td&gt;&lt;td&gt;CONCRETE BARRIER&lt;/td&gt;&lt;td&gt;LNFT&lt;/td&gt;&lt;td&gt;0&lt;/td&gt;&lt;td&gt;3&lt;/td&gt;&lt;td&gt;N&lt;/td&gt;&lt;td&gt; &lt;/td&gt;&lt;td&gt;&lt;/td&gt;&lt;/tr&gt;</v>
      </c>
    </row>
    <row r="2590" spans="1:1" x14ac:dyDescent="0.2">
      <c r="A2590" s="94" t="str">
        <v xml:space="preserve">  &lt;tr&gt;&lt;td&gt;61802-0000&lt;/td&gt;&lt;td&gt;Concrete guardwall&lt;/td&gt;&lt;td&gt;m&lt;/td&gt;&lt;td&gt;CONCRETE GUARDWALL&lt;/td&gt;&lt;td&gt;LNFT&lt;/td&gt;&lt;td&gt;0&lt;/td&gt;&lt;td&gt;3&lt;/td&gt;&lt;td&gt;N&lt;/td&gt;&lt;td&gt; &lt;/td&gt;&lt;td&gt;&lt;/td&gt;&lt;/tr&gt;</v>
      </c>
    </row>
    <row r="2591" spans="1:1" x14ac:dyDescent="0.2">
      <c r="A2591" s="94" t="str">
        <v xml:space="preserve">  &lt;tr&gt;&lt;td&gt;61803-1000&lt;/td&gt;&lt;td&gt;Precast concrete guardwall, type 1&lt;/td&gt;&lt;td&gt;m&lt;/td&gt;&lt;td&gt;PRECAST CONCRETE GUARDWALL, TYPE 1&lt;/td&gt;&lt;td&gt;LNFT&lt;/td&gt;&lt;td&gt;0&lt;/td&gt;&lt;td&gt;3&lt;/td&gt;&lt;td&gt;N&lt;/td&gt;&lt;td&gt; &lt;/td&gt;&lt;td&gt;&lt;/td&gt;&lt;/tr&gt;</v>
      </c>
    </row>
    <row r="2592" spans="1:1" x14ac:dyDescent="0.2">
      <c r="A2592" s="94" t="str">
        <v xml:space="preserve">  &lt;tr&gt;&lt;td&gt;61803-2000&lt;/td&gt;&lt;td&gt;Precast concrete guardwall, type 2&lt;/td&gt;&lt;td&gt;m&lt;/td&gt;&lt;td&gt;PRECAST CONCRETE GUARDWALL, TYPE 2&lt;/td&gt;&lt;td&gt;LNFT&lt;/td&gt;&lt;td&gt;0&lt;/td&gt;&lt;td&gt;3&lt;/td&gt;&lt;td&gt;N&lt;/td&gt;&lt;td&gt; &lt;/td&gt;&lt;td&gt;&lt;/td&gt;&lt;/tr&gt;</v>
      </c>
    </row>
    <row r="2593" spans="1:1" x14ac:dyDescent="0.2">
      <c r="A2593" s="94" t="str">
        <v xml:space="preserve">  &lt;tr&gt;&lt;td&gt;61803-3000&lt;/td&gt;&lt;td&gt;Precast concrete guardwall, type 3&lt;/td&gt;&lt;td&gt;m&lt;/td&gt;&lt;td&gt;PRECAST CONCRETE GUARDWALL, TYPE 3&lt;/td&gt;&lt;td&gt;LNFT&lt;/td&gt;&lt;td&gt;0&lt;/td&gt;&lt;td&gt;3&lt;/td&gt;&lt;td&gt;N&lt;/td&gt;&lt;td&gt; &lt;/td&gt;&lt;td&gt;&lt;/td&gt;&lt;/tr&gt;</v>
      </c>
    </row>
    <row r="2594" spans="1:1" x14ac:dyDescent="0.2">
      <c r="A2594" s="94" t="str">
        <v xml:space="preserve">  &lt;tr&gt;&lt;td&gt;61803-4000&lt;/td&gt;&lt;td&gt;Precast concrete guardwall, type 4&lt;/td&gt;&lt;td&gt;m&lt;/td&gt;&lt;td&gt;PRECAST CONCRETE GUARDWALL, TYPE 4&lt;/td&gt;&lt;td&gt;LNFT&lt;/td&gt;&lt;td&gt;0&lt;/td&gt;&lt;td&gt;3&lt;/td&gt;&lt;td&gt;N&lt;/td&gt;&lt;td&gt; &lt;/td&gt;&lt;td&gt;&lt;/td&gt;&lt;/tr&gt;</v>
      </c>
    </row>
    <row r="2595" spans="1:1" x14ac:dyDescent="0.2">
      <c r="A2595" s="94" t="str">
        <v xml:space="preserve">  &lt;tr&gt;&lt;td&gt;61804-1000&lt;/td&gt;&lt;td&gt;Terminal section, type 1&lt;/td&gt;&lt;td&gt;Each&lt;/td&gt;&lt;td&gt;TERMINAL SECTION, TYPE 1&lt;/td&gt;&lt;td&gt;EACH&lt;/td&gt;&lt;td&gt;0&lt;/td&gt;&lt;td&gt;3&lt;/td&gt;&lt;td&gt;N&lt;/td&gt;&lt;td&gt; &lt;/td&gt;&lt;td&gt;&lt;/td&gt;&lt;/tr&gt;</v>
      </c>
    </row>
    <row r="2596" spans="1:1" x14ac:dyDescent="0.2">
      <c r="A2596" s="94" t="str">
        <v xml:space="preserve">  &lt;tr&gt;&lt;td&gt;61805-0000&lt;/td&gt;&lt;td&gt;Reset barrier&lt;/td&gt;&lt;td&gt;m&lt;/td&gt;&lt;td&gt;RESET BARRIER&lt;/td&gt;&lt;td&gt;LNFT&lt;/td&gt;&lt;td&gt;0&lt;/td&gt;&lt;td&gt;3&lt;/td&gt;&lt;td&gt;N&lt;/td&gt;&lt;td&gt; &lt;/td&gt;&lt;td&gt;&lt;/td&gt;&lt;/tr&gt;</v>
      </c>
    </row>
    <row r="2597" spans="1:1" x14ac:dyDescent="0.2">
      <c r="A2597" s="94" t="str">
        <v xml:space="preserve">  &lt;tr&gt;&lt;td&gt;61806-0000&lt;/td&gt;&lt;td&gt;Reset terminal section&lt;/td&gt;&lt;td&gt;Each&lt;/td&gt;&lt;td&gt;RESET TERMINAL SECTION&lt;/td&gt;&lt;td&gt;EACH&lt;/td&gt;&lt;td&gt;0&lt;/td&gt;&lt;td&gt;3&lt;/td&gt;&lt;td&gt;N&lt;/td&gt;&lt;td&gt; &lt;/td&gt;&lt;td&gt;&lt;/td&gt;&lt;/tr&gt;</v>
      </c>
    </row>
    <row r="2598" spans="1:1" x14ac:dyDescent="0.2">
      <c r="A2598" s="94" t="str">
        <v xml:space="preserve">  &lt;tr&gt;&lt;td&gt;61807-0000&lt;/td&gt;&lt;td&gt;Concrete parapet&lt;/td&gt;&lt;td&gt;m&lt;/td&gt;&lt;td&gt;CONCRETE PARAPET&lt;/td&gt;&lt;td&gt;LNFT&lt;/td&gt;&lt;td&gt;0&lt;/td&gt;&lt;td&gt;3&lt;/td&gt;&lt;td&gt;N&lt;/td&gt;&lt;td&gt; &lt;/td&gt;&lt;td&gt;&lt;/td&gt;&lt;/tr&gt;</v>
      </c>
    </row>
    <row r="2599" spans="1:1" x14ac:dyDescent="0.2">
      <c r="A2599" s="94" t="str">
        <v xml:space="preserve">  &lt;tr&gt;&lt;td&gt;61901-0000&lt;/td&gt;&lt;td&gt;Fence&lt;/td&gt;&lt;td&gt;m&lt;/td&gt;&lt;td&gt;FENCE&lt;/td&gt;&lt;td&gt;LNFT&lt;/td&gt;&lt;td&gt;0&lt;/td&gt;&lt;td&gt;3&lt;/td&gt;&lt;td&gt;N&lt;/td&gt;&lt;td&gt; &lt;/td&gt;&lt;td&gt;&lt;/td&gt;&lt;/tr&gt;</v>
      </c>
    </row>
    <row r="2600" spans="1:1" x14ac:dyDescent="0.2">
      <c r="A2600" s="94" t="str">
        <v xml:space="preserve">  &lt;tr&gt;&lt;td&gt;61901-0100&lt;/td&gt;&lt;td&gt;Fence, woven wire&lt;/td&gt;&lt;td&gt;m&lt;/td&gt;&lt;td&gt;FENCE, WOVEN WIRE&lt;/td&gt;&lt;td&gt;LNFT&lt;/td&gt;&lt;td&gt;0&lt;/td&gt;&lt;td&gt;3&lt;/td&gt;&lt;td&gt;N&lt;/td&gt;&lt;td&gt; &lt;/td&gt;&lt;td&gt;&lt;/td&gt;&lt;/tr&gt;</v>
      </c>
    </row>
    <row r="2601" spans="1:1" x14ac:dyDescent="0.2">
      <c r="A2601" s="94" t="str">
        <v xml:space="preserve">  &lt;tr&gt;&lt;td&gt;61901-0200&lt;/td&gt;&lt;td&gt;Fence, woven wire, 1200mm height&lt;/td&gt;&lt;td&gt;m&lt;/td&gt;&lt;td&gt;FENCE, WOVEN WIRE, 48-INCH HEIGHT&lt;/td&gt;&lt;td&gt;LNFT&lt;/td&gt;&lt;td&gt;0&lt;/td&gt;&lt;td&gt;3&lt;/td&gt;&lt;td&gt;N&lt;/td&gt;&lt;td&gt; &lt;/td&gt;&lt;td&gt;&lt;/td&gt;&lt;/tr&gt;</v>
      </c>
    </row>
    <row r="2602" spans="1:1" x14ac:dyDescent="0.2">
      <c r="A2602" s="94" t="str">
        <v xml:space="preserve">  &lt;tr&gt;&lt;td&gt;61901-0300&lt;/td&gt;&lt;td&gt;Fence, woven wire, 1350mm height&lt;/td&gt;&lt;td&gt;m&lt;/td&gt;&lt;td&gt;FENCE, WOVEN WIRE, 54-INCH HEIGHT&lt;/td&gt;&lt;td&gt;LNFT&lt;/td&gt;&lt;td&gt;0&lt;/td&gt;&lt;td&gt;3&lt;/td&gt;&lt;td&gt;N&lt;/td&gt;&lt;td&gt; &lt;/td&gt;&lt;td&gt;&lt;/td&gt;&lt;/tr&gt;</v>
      </c>
    </row>
    <row r="2603" spans="1:1" x14ac:dyDescent="0.2">
      <c r="A2603" s="94" t="str">
        <v xml:space="preserve">  &lt;tr&gt;&lt;td&gt;61901-0400&lt;/td&gt;&lt;td&gt;Fence, woven wire, 1800mm height&lt;/td&gt;&lt;td&gt;m&lt;/td&gt;&lt;td&gt;FENCE, WOVEN WIRE, 72-INCH HEIGHT&lt;/td&gt;&lt;td&gt;LNFT&lt;/td&gt;&lt;td&gt;0&lt;/td&gt;&lt;td&gt;3&lt;/td&gt;&lt;td&gt;N&lt;/td&gt;&lt;td&gt; &lt;/td&gt;&lt;td&gt;&lt;/td&gt;&lt;/tr&gt;</v>
      </c>
    </row>
    <row r="2604" spans="1:1" x14ac:dyDescent="0.2">
      <c r="A2604" s="94" t="str">
        <v xml:space="preserve">  &lt;tr&gt;&lt;td&gt;61901-0500&lt;/td&gt;&lt;td&gt;Fence, woven wire, 2400mm height&lt;/td&gt;&lt;td&gt;m&lt;/td&gt;&lt;td&gt;FENCE, WOVEN WIRE, 96-INCH HEIGHT&lt;/td&gt;&lt;td&gt;LNFT&lt;/td&gt;&lt;td&gt;0&lt;/td&gt;&lt;td&gt;3&lt;/td&gt;&lt;td&gt;N&lt;/td&gt;&lt;td&gt; &lt;/td&gt;&lt;td&gt;&lt;/td&gt;&lt;/tr&gt;</v>
      </c>
    </row>
    <row r="2605" spans="1:1" x14ac:dyDescent="0.2">
      <c r="A2605" s="94" t="str">
        <v xml:space="preserve">  &lt;tr&gt;&lt;td&gt;61901-0550&lt;/td&gt;&lt;td&gt;Fence, barb-less wire&lt;/td&gt;&lt;td&gt;m&lt;/td&gt;&lt;td&gt;FENCE, BARB-LESS WIRE&lt;/td&gt;&lt;td&gt;LNFT&lt;/td&gt;&lt;td&gt;0&lt;/td&gt;&lt;td&gt;3&lt;/td&gt;&lt;td&gt;N&lt;/td&gt;&lt;td&gt; &lt;/td&gt;&lt;td&gt;&lt;/td&gt;&lt;/tr&gt;</v>
      </c>
    </row>
    <row r="2606" spans="1:1" x14ac:dyDescent="0.2">
      <c r="A2606" s="94" t="str">
        <v xml:space="preserve">  &lt;tr&gt;&lt;td&gt;61901-0553&lt;/td&gt;&lt;td&gt;Fence, barb-less wire, 4 strand&lt;/td&gt;&lt;td&gt;m&lt;/td&gt;&lt;td&gt;FENCE, BARB-LESS WIRE, 4 STRAND&lt;/td&gt;&lt;td&gt;LNFT&lt;/td&gt;&lt;td&gt;0&lt;/td&gt;&lt;td&gt;3&lt;/td&gt;&lt;td&gt;N&lt;/td&gt;&lt;td&gt; &lt;/td&gt;&lt;td&gt;&lt;/td&gt;&lt;/tr&gt;</v>
      </c>
    </row>
    <row r="2607" spans="1:1" x14ac:dyDescent="0.2">
      <c r="A2607" s="94" t="str">
        <v xml:space="preserve">  &lt;tr&gt;&lt;td&gt;61901-0600&lt;/td&gt;&lt;td&gt;Fence, barbed wire&lt;/td&gt;&lt;td&gt;m&lt;/td&gt;&lt;td&gt;FENCE, BARBED WIRE&lt;/td&gt;&lt;td&gt;LNFT&lt;/td&gt;&lt;td&gt;0&lt;/td&gt;&lt;td&gt;3&lt;/td&gt;&lt;td&gt;N&lt;/td&gt;&lt;td&gt; &lt;/td&gt;&lt;td&gt;&lt;/td&gt;&lt;/tr&gt;</v>
      </c>
    </row>
    <row r="2608" spans="1:1" x14ac:dyDescent="0.2">
      <c r="A2608" s="94" t="str">
        <v xml:space="preserve">  &lt;tr&gt;&lt;td&gt;61901-0700&lt;/td&gt;&lt;td&gt;Fence, barbed wire, 2 strand&lt;/td&gt;&lt;td&gt;m&lt;/td&gt;&lt;td&gt;FENCE, BARBED WIRE, 2 STRAND&lt;/td&gt;&lt;td&gt;LNFT&lt;/td&gt;&lt;td&gt;0&lt;/td&gt;&lt;td&gt;3&lt;/td&gt;&lt;td&gt;N&lt;/td&gt;&lt;td&gt; &lt;/td&gt;&lt;td&gt;&lt;/td&gt;&lt;/tr&gt;</v>
      </c>
    </row>
    <row r="2609" spans="1:1" x14ac:dyDescent="0.2">
      <c r="A2609" s="94" t="str">
        <v xml:space="preserve">  &lt;tr&gt;&lt;td&gt;61901-0800&lt;/td&gt;&lt;td&gt;Fence, barbed wire, 3 strand&lt;/td&gt;&lt;td&gt;m&lt;/td&gt;&lt;td&gt;FENCE, BARBED WIRE, 3 STRAND&lt;/td&gt;&lt;td&gt;LNFT&lt;/td&gt;&lt;td&gt;0&lt;/td&gt;&lt;td&gt;3&lt;/td&gt;&lt;td&gt;N&lt;/td&gt;&lt;td&gt; &lt;/td&gt;&lt;td&gt;&lt;/td&gt;&lt;/tr&gt;</v>
      </c>
    </row>
    <row r="2610" spans="1:1" x14ac:dyDescent="0.2">
      <c r="A2610" s="94" t="str">
        <v xml:space="preserve">  &lt;tr&gt;&lt;td&gt;61901-0900&lt;/td&gt;&lt;td&gt;Fence, barbed wire, 4 strand&lt;/td&gt;&lt;td&gt;m&lt;/td&gt;&lt;td&gt;FENCE, BARBED WIRE, 4 STRAND&lt;/td&gt;&lt;td&gt;LNFT&lt;/td&gt;&lt;td&gt;0&lt;/td&gt;&lt;td&gt;3&lt;/td&gt;&lt;td&gt;N&lt;/td&gt;&lt;td&gt; &lt;/td&gt;&lt;td&gt;&lt;/td&gt;&lt;/tr&gt;</v>
      </c>
    </row>
    <row r="2611" spans="1:1" x14ac:dyDescent="0.2">
      <c r="A2611" s="94" t="str">
        <v xml:space="preserve">  &lt;tr&gt;&lt;td&gt;61901-1000&lt;/td&gt;&lt;td&gt;Fence, barbed wire, 5 strand&lt;/td&gt;&lt;td&gt;m&lt;/td&gt;&lt;td&gt;FENCE, BARBED WIRE, 5 STRAND&lt;/td&gt;&lt;td&gt;LNFT&lt;/td&gt;&lt;td&gt;0&lt;/td&gt;&lt;td&gt;3&lt;/td&gt;&lt;td&gt;N&lt;/td&gt;&lt;td&gt; &lt;/td&gt;&lt;td&gt;&lt;/td&gt;&lt;/tr&gt;</v>
      </c>
    </row>
    <row r="2612" spans="1:1" x14ac:dyDescent="0.2">
      <c r="A2612" s="94" t="str">
        <v xml:space="preserve">  &lt;tr&gt;&lt;td&gt;61901-1100&lt;/td&gt;&lt;td&gt;Fence, barbed wire, 5 strand, laydown&lt;/td&gt;&lt;td&gt;m&lt;/td&gt;&lt;td&gt;FENCE, BARBED WIRE, 5 STRAND, LAYDOWN&lt;/td&gt;&lt;td&gt;LNFT&lt;/td&gt;&lt;td&gt;0&lt;/td&gt;&lt;td&gt;3&lt;/td&gt;&lt;td&gt;N&lt;/td&gt;&lt;td&gt; &lt;/td&gt;&lt;td&gt;&lt;/td&gt;&lt;/tr&gt;</v>
      </c>
    </row>
    <row r="2613" spans="1:1" x14ac:dyDescent="0.2">
      <c r="A2613" s="94" t="str">
        <v xml:space="preserve">  &lt;tr&gt;&lt;td&gt;61901-1200&lt;/td&gt;&lt;td&gt;Fence, barbed wire, 6 strand&lt;/td&gt;&lt;td&gt;m&lt;/td&gt;&lt;td&gt;FENCE, BARBED WIRE, 6 STRAND&lt;/td&gt;&lt;td&gt;LNFT&lt;/td&gt;&lt;td&gt;0&lt;/td&gt;&lt;td&gt;3&lt;/td&gt;&lt;td&gt;N&lt;/td&gt;&lt;td&gt; &lt;/td&gt;&lt;td&gt;&lt;/td&gt;&lt;/tr&gt;</v>
      </c>
    </row>
    <row r="2614" spans="1:1" x14ac:dyDescent="0.2">
      <c r="A2614" s="94" t="str">
        <v xml:space="preserve">  &lt;tr&gt;&lt;td&gt;61901-1300&lt;/td&gt;&lt;td&gt;Fence, chain link&lt;/td&gt;&lt;td&gt;m&lt;/td&gt;&lt;td&gt;FENCE, CHAIN LINK&lt;/td&gt;&lt;td&gt;LNFT&lt;/td&gt;&lt;td&gt;0&lt;/td&gt;&lt;td&gt;3&lt;/td&gt;&lt;td&gt;N&lt;/td&gt;&lt;td&gt; &lt;/td&gt;&lt;td&gt;&lt;/td&gt;&lt;/tr&gt;</v>
      </c>
    </row>
    <row r="2615" spans="1:1" x14ac:dyDescent="0.2">
      <c r="A2615" s="94" t="str">
        <v xml:space="preserve">  &lt;tr&gt;&lt;td&gt;61901-1400&lt;/td&gt;&lt;td&gt;Fence, chain link, 900mm height&lt;/td&gt;&lt;td&gt;m&lt;/td&gt;&lt;td&gt;FENCE, CHAIN LINK, 36-INCH HEIGHT&lt;/td&gt;&lt;td&gt;LNFT&lt;/td&gt;&lt;td&gt;0&lt;/td&gt;&lt;td&gt;3&lt;/td&gt;&lt;td&gt;N&lt;/td&gt;&lt;td&gt; &lt;/td&gt;&lt;td&gt;&lt;/td&gt;&lt;/tr&gt;</v>
      </c>
    </row>
    <row r="2616" spans="1:1" x14ac:dyDescent="0.2">
      <c r="A2616" s="94" t="str">
        <v xml:space="preserve">  &lt;tr&gt;&lt;td&gt;61901-1500&lt;/td&gt;&lt;td&gt;Fence, chain link, 1050mm height&lt;/td&gt;&lt;td&gt;m&lt;/td&gt;&lt;td&gt;FENCE, CHAIN LINK, 42-INCH HEIGHT&lt;/td&gt;&lt;td&gt;LNFT&lt;/td&gt;&lt;td&gt;0&lt;/td&gt;&lt;td&gt;3&lt;/td&gt;&lt;td&gt;N&lt;/td&gt;&lt;td&gt; &lt;/td&gt;&lt;td&gt;&lt;/td&gt;&lt;/tr&gt;</v>
      </c>
    </row>
    <row r="2617" spans="1:1" x14ac:dyDescent="0.2">
      <c r="A2617" s="94" t="str">
        <v xml:space="preserve">  &lt;tr&gt;&lt;td&gt;61901-1600&lt;/td&gt;&lt;td&gt;Fence, chain link, 1200mm height&lt;/td&gt;&lt;td&gt;m&lt;/td&gt;&lt;td&gt;FENCE, CHAIN LINK, 48-INCH HEIGHT&lt;/td&gt;&lt;td&gt;LNFT&lt;/td&gt;&lt;td&gt;0&lt;/td&gt;&lt;td&gt;3&lt;/td&gt;&lt;td&gt;N&lt;/td&gt;&lt;td&gt; &lt;/td&gt;&lt;td&gt;&lt;/td&gt;&lt;/tr&gt;</v>
      </c>
    </row>
    <row r="2618" spans="1:1" x14ac:dyDescent="0.2">
      <c r="A2618" s="94" t="str">
        <v xml:space="preserve">  &lt;tr&gt;&lt;td&gt;61901-1700&lt;/td&gt;&lt;td&gt;Fence, chain link, 1350mm height&lt;/td&gt;&lt;td&gt;m&lt;/td&gt;&lt;td&gt;FENCE, CHAIN LINK, 54-INCH HEIGHT&lt;/td&gt;&lt;td&gt;LNFT&lt;/td&gt;&lt;td&gt;0&lt;/td&gt;&lt;td&gt;3&lt;/td&gt;&lt;td&gt;N&lt;/td&gt;&lt;td&gt; &lt;/td&gt;&lt;td&gt;&lt;/td&gt;&lt;/tr&gt;</v>
      </c>
    </row>
    <row r="2619" spans="1:1" x14ac:dyDescent="0.2">
      <c r="A2619" s="94" t="str">
        <v xml:space="preserve">  &lt;tr&gt;&lt;td&gt;61901-1800&lt;/td&gt;&lt;td&gt;Fence, chain link, 1500mm height&lt;/td&gt;&lt;td&gt;m&lt;/td&gt;&lt;td&gt;FENCE, CHAIN LINK, 60-INCH HEIGHT&lt;/td&gt;&lt;td&gt;LNFT&lt;/td&gt;&lt;td&gt;0&lt;/td&gt;&lt;td&gt;3&lt;/td&gt;&lt;td&gt;N&lt;/td&gt;&lt;td&gt; &lt;/td&gt;&lt;td&gt;&lt;/td&gt;&lt;/tr&gt;</v>
      </c>
    </row>
    <row r="2620" spans="1:1" x14ac:dyDescent="0.2">
      <c r="A2620" s="94" t="str">
        <v xml:space="preserve">  &lt;tr&gt;&lt;td&gt;61901-1900&lt;/td&gt;&lt;td&gt;Fence, chain link, 1650mm height&lt;/td&gt;&lt;td&gt;m&lt;/td&gt;&lt;td&gt;FENCE, CHAIN LINK, 66-INCH HEIGHT&lt;/td&gt;&lt;td&gt;LNFT&lt;/td&gt;&lt;td&gt;0&lt;/td&gt;&lt;td&gt;3&lt;/td&gt;&lt;td&gt;N&lt;/td&gt;&lt;td&gt; &lt;/td&gt;&lt;td&gt;&lt;/td&gt;&lt;/tr&gt;</v>
      </c>
    </row>
    <row r="2621" spans="1:1" x14ac:dyDescent="0.2">
      <c r="A2621" s="94" t="str">
        <v xml:space="preserve">  &lt;tr&gt;&lt;td&gt;61901-2000&lt;/td&gt;&lt;td&gt;Fence, chain link, 1800mm height&lt;/td&gt;&lt;td&gt;m&lt;/td&gt;&lt;td&gt;FENCE, CHAIN LINK, 72-INCH HEIGHT&lt;/td&gt;&lt;td&gt;LNFT&lt;/td&gt;&lt;td&gt;0&lt;/td&gt;&lt;td&gt;3&lt;/td&gt;&lt;td&gt;N&lt;/td&gt;&lt;td&gt; &lt;/td&gt;&lt;td&gt;&lt;/td&gt;&lt;/tr&gt;</v>
      </c>
    </row>
    <row r="2622" spans="1:1" x14ac:dyDescent="0.2">
      <c r="A2622" s="94" t="str">
        <v xml:space="preserve">  &lt;tr&gt;&lt;td&gt;61901-2100&lt;/td&gt;&lt;td&gt;Fence, chain link, 2400mm height&lt;/td&gt;&lt;td&gt;m&lt;/td&gt;&lt;td&gt;FENCE, CHAIN LINK, 96-INCH HEIGHT&lt;/td&gt;&lt;td&gt;LNFT&lt;/td&gt;&lt;td&gt;0&lt;/td&gt;&lt;td&gt;3&lt;/td&gt;&lt;td&gt;N&lt;/td&gt;&lt;td&gt; &lt;/td&gt;&lt;td&gt;&lt;/td&gt;&lt;/tr&gt;</v>
      </c>
    </row>
    <row r="2623" spans="1:1" x14ac:dyDescent="0.2">
      <c r="A2623" s="94" t="str">
        <v xml:space="preserve">  &lt;tr&gt;&lt;td&gt;61901-2200&lt;/td&gt;&lt;td&gt;Fence, chain link, 3000mm height&lt;/td&gt;&lt;td&gt;m&lt;/td&gt;&lt;td&gt;FENCE, CHAIN LINK, 120-INCH HEIGHT&lt;/td&gt;&lt;td&gt;LNFT&lt;/td&gt;&lt;td&gt;0&lt;/td&gt;&lt;td&gt;3&lt;/td&gt;&lt;td&gt;N&lt;/td&gt;&lt;td&gt; &lt;/td&gt;&lt;td&gt;&lt;/td&gt;&lt;/tr&gt;</v>
      </c>
    </row>
    <row r="2624" spans="1:1" x14ac:dyDescent="0.2">
      <c r="A2624" s="94" t="str">
        <v xml:space="preserve">  &lt;tr&gt;&lt;td&gt;61901-2250&lt;/td&gt;&lt;td&gt;Fence, rail&lt;/td&gt;&lt;td&gt;m&lt;/td&gt;&lt;td&gt;FENCE, RAIL&lt;/td&gt;&lt;td&gt;LNFT&lt;/td&gt;&lt;td&gt;0&lt;/td&gt;&lt;td&gt;3&lt;/td&gt;&lt;td&gt;N&lt;/td&gt;&lt;td&gt; &lt;/td&gt;&lt;td&gt;&lt;/td&gt;&lt;/tr&gt;</v>
      </c>
    </row>
    <row r="2625" spans="1:1" x14ac:dyDescent="0.2">
      <c r="A2625" s="94" t="str">
        <v xml:space="preserve">  &lt;tr&gt;&lt;td&gt;61901-2253&lt;/td&gt;&lt;td&gt;Fence, rail, 4 rail&lt;/td&gt;&lt;td&gt;m&lt;/td&gt;&lt;td&gt;FENCE, RAIL, 4 RAIL&lt;/td&gt;&lt;td&gt;LNFT&lt;/td&gt;&lt;td&gt;0&lt;/td&gt;&lt;td&gt;3&lt;/td&gt;&lt;td&gt;N&lt;/td&gt;&lt;td&gt; &lt;/td&gt;&lt;td&gt;&lt;/td&gt;&lt;/tr&gt;</v>
      </c>
    </row>
    <row r="2626" spans="1:1" x14ac:dyDescent="0.2">
      <c r="A2626" s="94" t="str">
        <v xml:space="preserve">  &lt;tr&gt;&lt;td&gt;61901-2300&lt;/td&gt;&lt;td&gt;Fence, split rail&lt;/td&gt;&lt;td&gt;m&lt;/td&gt;&lt;td&gt;FENCE, SPLIT RAIL&lt;/td&gt;&lt;td&gt;LNFT&lt;/td&gt;&lt;td&gt;0&lt;/td&gt;&lt;td&gt;3&lt;/td&gt;&lt;td&gt;N&lt;/td&gt;&lt;td&gt; &lt;/td&gt;&lt;td&gt;&lt;/td&gt;&lt;/tr&gt;</v>
      </c>
    </row>
    <row r="2627" spans="1:1" x14ac:dyDescent="0.2">
      <c r="A2627" s="94" t="str">
        <v xml:space="preserve">  &lt;tr&gt;&lt;td&gt;61901-2400&lt;/td&gt;&lt;td&gt;Fence, split rail, 2 rail&lt;/td&gt;&lt;td&gt;m&lt;/td&gt;&lt;td&gt;FENCE, SPLIT RAIL, 2 RAIL&lt;/td&gt;&lt;td&gt;LNFT&lt;/td&gt;&lt;td&gt;0&lt;/td&gt;&lt;td&gt;3&lt;/td&gt;&lt;td&gt;N&lt;/td&gt;&lt;td&gt; &lt;/td&gt;&lt;td&gt;&lt;/td&gt;&lt;/tr&gt;</v>
      </c>
    </row>
    <row r="2628" spans="1:1" x14ac:dyDescent="0.2">
      <c r="A2628" s="94" t="str">
        <v xml:space="preserve">  &lt;tr&gt;&lt;td&gt;61901-2500&lt;/td&gt;&lt;td&gt;Fence, split rail, 3 rail&lt;/td&gt;&lt;td&gt;m&lt;/td&gt;&lt;td&gt;FENCE, SPLIT RAIL, 3 RAIL&lt;/td&gt;&lt;td&gt;LNFT&lt;/td&gt;&lt;td&gt;0&lt;/td&gt;&lt;td&gt;3&lt;/td&gt;&lt;td&gt;N&lt;/td&gt;&lt;td&gt; &lt;/td&gt;&lt;td&gt;&lt;/td&gt;&lt;/tr&gt;</v>
      </c>
    </row>
    <row r="2629" spans="1:1" x14ac:dyDescent="0.2">
      <c r="A2629" s="94" t="str">
        <v xml:space="preserve">  &lt;tr&gt;&lt;td&gt;61901-2600&lt;/td&gt;&lt;td&gt;Fence, split rail, 4 rail&lt;/td&gt;&lt;td&gt;m&lt;/td&gt;&lt;td&gt;FENCE, SPLIT RAIL, 4 RAIL&lt;/td&gt;&lt;td&gt;LNFT&lt;/td&gt;&lt;td&gt;0&lt;/td&gt;&lt;td&gt;3&lt;/td&gt;&lt;td&gt;N&lt;/td&gt;&lt;td&gt; &lt;/td&gt;&lt;td&gt;&lt;/td&gt;&lt;/tr&gt;</v>
      </c>
    </row>
    <row r="2630" spans="1:1" x14ac:dyDescent="0.2">
      <c r="A2630" s="94" t="str">
        <v xml:space="preserve">  &lt;tr&gt;&lt;td&gt;61901-2700&lt;/td&gt;&lt;td&gt;Fence, split rail, 5 rail&lt;/td&gt;&lt;td&gt;m&lt;/td&gt;&lt;td&gt;FENCE, SPLIT RAIL, 5 RAIL&lt;/td&gt;&lt;td&gt;LNFT&lt;/td&gt;&lt;td&gt;0&lt;/td&gt;&lt;td&gt;3&lt;/td&gt;&lt;td&gt;N&lt;/td&gt;&lt;td&gt; &lt;/td&gt;&lt;td&gt;&lt;/td&gt;&lt;/tr&gt;</v>
      </c>
    </row>
    <row r="2631" spans="1:1" x14ac:dyDescent="0.2">
      <c r="A2631" s="94" t="str">
        <v xml:space="preserve">  &lt;tr&gt;&lt;td&gt;61901-2800&lt;/td&gt;&lt;td&gt;Fence, split rail, 6 rail&lt;/td&gt;&lt;td&gt;m&lt;/td&gt;&lt;td&gt;FENCE, SPLIT RAIL, 6 RAIL&lt;/td&gt;&lt;td&gt;LNFT&lt;/td&gt;&lt;td&gt;0&lt;/td&gt;&lt;td&gt;3&lt;/td&gt;&lt;td&gt;N&lt;/td&gt;&lt;td&gt; &lt;/td&gt;&lt;td&gt;&lt;/td&gt;&lt;/tr&gt;</v>
      </c>
    </row>
    <row r="2632" spans="1:1" x14ac:dyDescent="0.2">
      <c r="A2632" s="94" t="str">
        <v xml:space="preserve">  &lt;tr&gt;&lt;td&gt;61901-2900&lt;/td&gt;&lt;td&gt;Fence, split rail, 7 rail&lt;/td&gt;&lt;td&gt;m&lt;/td&gt;&lt;td&gt;FENCE, SPLIT RAIL, 7 RAIL&lt;/td&gt;&lt;td&gt;LNFT&lt;/td&gt;&lt;td&gt;0&lt;/td&gt;&lt;td&gt;3&lt;/td&gt;&lt;td&gt;N&lt;/td&gt;&lt;td&gt; &lt;/td&gt;&lt;td&gt;&lt;/td&gt;&lt;/tr&gt;</v>
      </c>
    </row>
    <row r="2633" spans="1:1" x14ac:dyDescent="0.2">
      <c r="A2633" s="94" t="str">
        <v xml:space="preserve">  &lt;tr&gt;&lt;td&gt;61901-3000&lt;/td&gt;&lt;td&gt;Fence, wood stockade&lt;/td&gt;&lt;td&gt;m&lt;/td&gt;&lt;td&gt;FENCE, WOOD STOCKADE&lt;/td&gt;&lt;td&gt;LNFT&lt;/td&gt;&lt;td&gt;0&lt;/td&gt;&lt;td&gt;3&lt;/td&gt;&lt;td&gt;N&lt;/td&gt;&lt;td&gt; &lt;/td&gt;&lt;td&gt;&lt;/td&gt;&lt;/tr&gt;</v>
      </c>
    </row>
    <row r="2634" spans="1:1" x14ac:dyDescent="0.2">
      <c r="A2634" s="94" t="str">
        <v xml:space="preserve">  &lt;tr&gt;&lt;td&gt;61901-3100&lt;/td&gt;&lt;td&gt;Fence, wood stockade, 1800mm height&lt;/td&gt;&lt;td&gt;m&lt;/td&gt;&lt;td&gt;FENCE, WOOD STOCKADE, 72-INCH HEIGHT&lt;/td&gt;&lt;td&gt;LNFT&lt;/td&gt;&lt;td&gt;0&lt;/td&gt;&lt;td&gt;3&lt;/td&gt;&lt;td&gt;N&lt;/td&gt;&lt;td&gt; &lt;/td&gt;&lt;td&gt;&lt;/td&gt;&lt;/tr&gt;</v>
      </c>
    </row>
    <row r="2635" spans="1:1" x14ac:dyDescent="0.2">
      <c r="A2635" s="94" t="str">
        <v xml:space="preserve">  &lt;tr&gt;&lt;td&gt;61901-3200&lt;/td&gt;&lt;td&gt;Fence, wood stockade, 2400mm height&lt;/td&gt;&lt;td&gt;m&lt;/td&gt;&lt;td&gt;FENCE, WOOD STOCKADE, 96-INCH HEIGHT&lt;/td&gt;&lt;td&gt;LNFT&lt;/td&gt;&lt;td&gt;0&lt;/td&gt;&lt;td&gt;3&lt;/td&gt;&lt;td&gt;N&lt;/td&gt;&lt;td&gt; &lt;/td&gt;&lt;td&gt;&lt;/td&gt;&lt;/tr&gt;</v>
      </c>
    </row>
    <row r="2636" spans="1:1" x14ac:dyDescent="0.2">
      <c r="A2636" s="94" t="str">
        <v xml:space="preserve">  &lt;tr&gt;&lt;td&gt;61901-3300&lt;/td&gt;&lt;td&gt;Fence, tortoise barrier&lt;/td&gt;&lt;td&gt;m&lt;/td&gt;&lt;td&gt;FENCE, TORTOISE BARRIER&lt;/td&gt;&lt;td&gt;LNFT&lt;/td&gt;&lt;td&gt;0&lt;/td&gt;&lt;td&gt;3&lt;/td&gt;&lt;td&gt;N&lt;/td&gt;&lt;td&gt; &lt;/td&gt;&lt;td&gt;&lt;/td&gt;&lt;/tr&gt;</v>
      </c>
    </row>
    <row r="2637" spans="1:1" x14ac:dyDescent="0.2">
      <c r="A2637" s="94" t="str">
        <v xml:space="preserve">  &lt;tr&gt;&lt;td&gt;61901-3400&lt;/td&gt;&lt;td&gt;Fence, combination wire&lt;/td&gt;&lt;td&gt;m&lt;/td&gt;&lt;td&gt;FENCE, COMBINATION WIRE&lt;/td&gt;&lt;td&gt;LNFT&lt;/td&gt;&lt;td&gt;0&lt;/td&gt;&lt;td&gt;3&lt;/td&gt;&lt;td&gt;N&lt;/td&gt;&lt;td&gt; &lt;/td&gt;&lt;td&gt;&lt;/td&gt;&lt;/tr&gt;</v>
      </c>
    </row>
    <row r="2638" spans="1:1" x14ac:dyDescent="0.2">
      <c r="A2638" s="94" t="str">
        <v xml:space="preserve">  &lt;tr&gt;&lt;td&gt;61902-0000&lt;/td&gt;&lt;td&gt;Gate&lt;/td&gt;&lt;td&gt;Each&lt;/td&gt;&lt;td&gt;GATE&lt;/td&gt;&lt;td&gt;EACH&lt;/td&gt;&lt;td&gt;0&lt;/td&gt;&lt;td&gt;3&lt;/td&gt;&lt;td&gt;N&lt;/td&gt;&lt;td&gt; &lt;/td&gt;&lt;td&gt;&lt;/td&gt;&lt;/tr&gt;</v>
      </c>
    </row>
    <row r="2639" spans="1:1" x14ac:dyDescent="0.2">
      <c r="A2639" s="94" t="str">
        <v xml:space="preserve">  &lt;tr&gt;&lt;td&gt;61902-0100&lt;/td&gt;&lt;td&gt;Gate, wood&lt;/td&gt;&lt;td&gt;Each&lt;/td&gt;&lt;td&gt;GATE, WOOD&lt;/td&gt;&lt;td&gt;EACH&lt;/td&gt;&lt;td&gt;0&lt;/td&gt;&lt;td&gt;3&lt;/td&gt;&lt;td&gt;N&lt;/td&gt;&lt;td&gt; &lt;/td&gt;&lt;td&gt;&lt;/td&gt;&lt;/tr&gt;</v>
      </c>
    </row>
    <row r="2640" spans="1:1" x14ac:dyDescent="0.2">
      <c r="A2640" s="94" t="str">
        <v xml:space="preserve">  &lt;tr&gt;&lt;td&gt;61902-0200&lt;/td&gt;&lt;td&gt;Gate, wood, 900mm width&lt;/td&gt;&lt;td&gt;Each&lt;/td&gt;&lt;td&gt;GATE, WOOD, 3 FEET WIDTH&lt;/td&gt;&lt;td&gt;EACH&lt;/td&gt;&lt;td&gt;0&lt;/td&gt;&lt;td&gt;3&lt;/td&gt;&lt;td&gt;N&lt;/td&gt;&lt;td&gt; &lt;/td&gt;&lt;td&gt;&lt;/td&gt;&lt;/tr&gt;</v>
      </c>
    </row>
    <row r="2641" spans="1:1" x14ac:dyDescent="0.2">
      <c r="A2641" s="94" t="str">
        <v xml:space="preserve">  &lt;tr&gt;&lt;td&gt;61902-0300&lt;/td&gt;&lt;td&gt;Gate, wood, 3000mm width&lt;/td&gt;&lt;td&gt;Each&lt;/td&gt;&lt;td&gt;GATE, WOOD, 10 FEET WIDTH&lt;/td&gt;&lt;td&gt;EACH&lt;/td&gt;&lt;td&gt;0&lt;/td&gt;&lt;td&gt;3&lt;/td&gt;&lt;td&gt;N&lt;/td&gt;&lt;td&gt; &lt;/td&gt;&lt;td&gt;&lt;/td&gt;&lt;/tr&gt;</v>
      </c>
    </row>
    <row r="2642" spans="1:1" x14ac:dyDescent="0.2">
      <c r="A2642" s="94" t="str">
        <v xml:space="preserve">  &lt;tr&gt;&lt;td&gt;61902-0400&lt;/td&gt;&lt;td&gt;Gate, wood, 4200mm width&lt;/td&gt;&lt;td&gt;Each&lt;/td&gt;&lt;td&gt;GATE, WOOD, 12 FEET WIDTH&lt;/td&gt;&lt;td&gt;EACH&lt;/td&gt;&lt;td&gt;0&lt;/td&gt;&lt;td&gt;3&lt;/td&gt;&lt;td&gt;N&lt;/td&gt;&lt;td&gt; &lt;/td&gt;&lt;td&gt;&lt;/td&gt;&lt;/tr&gt;</v>
      </c>
    </row>
    <row r="2643" spans="1:1" x14ac:dyDescent="0.2">
      <c r="A2643" s="94" t="str">
        <v xml:space="preserve">  &lt;tr&gt;&lt;td&gt;61902-0500&lt;/td&gt;&lt;td&gt;Gate, wood, 4800mm width&lt;/td&gt;&lt;td&gt;Each&lt;/td&gt;&lt;td&gt;GATE, WOOD, 16 FEET WIDTH&lt;/td&gt;&lt;td&gt;EACH&lt;/td&gt;&lt;td&gt;0&lt;/td&gt;&lt;td&gt;3&lt;/td&gt;&lt;td&gt;N&lt;/td&gt;&lt;td&gt; &lt;/td&gt;&lt;td&gt;&lt;/td&gt;&lt;/tr&gt;</v>
      </c>
    </row>
    <row r="2644" spans="1:1" x14ac:dyDescent="0.2">
      <c r="A2644" s="94" t="str">
        <v xml:space="preserve">  &lt;tr&gt;&lt;td&gt;61902-0600&lt;/td&gt;&lt;td&gt;Gate, wood, 6000mm width&lt;/td&gt;&lt;td&gt;Each&lt;/td&gt;&lt;td&gt;GATE, WOOD, 20 FEET WIDTH&lt;/td&gt;&lt;td&gt;EACH&lt;/td&gt;&lt;td&gt;0&lt;/td&gt;&lt;td&gt;3&lt;/td&gt;&lt;td&gt;N&lt;/td&gt;&lt;td&gt; &lt;/td&gt;&lt;td&gt;&lt;/td&gt;&lt;/tr&gt;</v>
      </c>
    </row>
    <row r="2645" spans="1:1" x14ac:dyDescent="0.2">
      <c r="A2645" s="94" t="str">
        <v xml:space="preserve">  &lt;tr&gt;&lt;td&gt;61902-0700&lt;/td&gt;&lt;td&gt;Gate, wood, 6600mm width&lt;/td&gt;&lt;td&gt;Each&lt;/td&gt;&lt;td&gt;GATE, WOOD, 22 FEET WIDTH&lt;/td&gt;&lt;td&gt;EACH&lt;/td&gt;&lt;td&gt;0&lt;/td&gt;&lt;td&gt;3&lt;/td&gt;&lt;td&gt;N&lt;/td&gt;&lt;td&gt; &lt;/td&gt;&lt;td&gt;&lt;/td&gt;&lt;/tr&gt;</v>
      </c>
    </row>
    <row r="2646" spans="1:1" x14ac:dyDescent="0.2">
      <c r="A2646" s="94" t="str">
        <v xml:space="preserve">  &lt;tr&gt;&lt;td&gt;61902-0800&lt;/td&gt;&lt;td&gt;Gate, wood, 8400mm width&lt;/td&gt;&lt;td&gt;Each&lt;/td&gt;&lt;td&gt;GATE, WOOD, 28 FEET WIDTH&lt;/td&gt;&lt;td&gt;EACH&lt;/td&gt;&lt;td&gt;0&lt;/td&gt;&lt;td&gt;3&lt;/td&gt;&lt;td&gt;N&lt;/td&gt;&lt;td&gt; &lt;/td&gt;&lt;td&gt;&lt;/td&gt;&lt;/tr&gt;</v>
      </c>
    </row>
    <row r="2647" spans="1:1" x14ac:dyDescent="0.2">
      <c r="A2647" s="94" t="str">
        <v xml:space="preserve">  &lt;tr&gt;&lt;td&gt;61902-0900&lt;/td&gt;&lt;td&gt;Gate, metal&lt;/td&gt;&lt;td&gt;Each&lt;/td&gt;&lt;td&gt;GATE, METAL&lt;/td&gt;&lt;td&gt;EACH&lt;/td&gt;&lt;td&gt;0&lt;/td&gt;&lt;td&gt;3&lt;/td&gt;&lt;td&gt;N&lt;/td&gt;&lt;td&gt; &lt;/td&gt;&lt;td&gt;&lt;/td&gt;&lt;/tr&gt;</v>
      </c>
    </row>
    <row r="2648" spans="1:1" x14ac:dyDescent="0.2">
      <c r="A2648" s="94" t="str">
        <v xml:space="preserve">  &lt;tr&gt;&lt;td&gt;61902-1000&lt;/td&gt;&lt;td&gt;Gate, metal, 900mm width&lt;/td&gt;&lt;td&gt;Each&lt;/td&gt;&lt;td&gt;GATE, METAL, 3 FEET WIDTH&lt;/td&gt;&lt;td&gt;EACH&lt;/td&gt;&lt;td&gt;0&lt;/td&gt;&lt;td&gt;3&lt;/td&gt;&lt;td&gt;N&lt;/td&gt;&lt;td&gt; &lt;/td&gt;&lt;td&gt;&lt;/td&gt;&lt;/tr&gt;</v>
      </c>
    </row>
    <row r="2649" spans="1:1" x14ac:dyDescent="0.2">
      <c r="A2649" s="94" t="str">
        <v xml:space="preserve">  &lt;tr&gt;&lt;td&gt;61902-1100&lt;/td&gt;&lt;td&gt;Gate, metal, 3000mm width&lt;/td&gt;&lt;td&gt;Each&lt;/td&gt;&lt;td&gt;GATE, METAL, 10 FEET WIDTH&lt;/td&gt;&lt;td&gt;EACH&lt;/td&gt;&lt;td&gt;0&lt;/td&gt;&lt;td&gt;3&lt;/td&gt;&lt;td&gt;N&lt;/td&gt;&lt;td&gt; &lt;/td&gt;&lt;td&gt;&lt;/td&gt;&lt;/tr&gt;</v>
      </c>
    </row>
    <row r="2650" spans="1:1" x14ac:dyDescent="0.2">
      <c r="A2650" s="94" t="str">
        <v xml:space="preserve">  &lt;tr&gt;&lt;td&gt;61902-1200&lt;/td&gt;&lt;td&gt;Gate, metal, 3600mm width&lt;/td&gt;&lt;td&gt;Each&lt;/td&gt;&lt;td&gt;GATE, METAL, 12 FEET WIDTH&lt;/td&gt;&lt;td&gt;EACH&lt;/td&gt;&lt;td&gt;0&lt;/td&gt;&lt;td&gt;3&lt;/td&gt;&lt;td&gt;N&lt;/td&gt;&lt;td&gt; &lt;/td&gt;&lt;td&gt;&lt;/td&gt;&lt;/tr&gt;</v>
      </c>
    </row>
    <row r="2651" spans="1:1" x14ac:dyDescent="0.2">
      <c r="A2651" s="94" t="str">
        <v xml:space="preserve">  &lt;tr&gt;&lt;td&gt;61902-1300&lt;/td&gt;&lt;td&gt;Gate, metal, 4200mm width&lt;/td&gt;&lt;td&gt;Each&lt;/td&gt;&lt;td&gt;GATE, METAL, 14 FEET WIDTH&lt;/td&gt;&lt;td&gt;EACH&lt;/td&gt;&lt;td&gt;0&lt;/td&gt;&lt;td&gt;3&lt;/td&gt;&lt;td&gt;N&lt;/td&gt;&lt;td&gt; &lt;/td&gt;&lt;td&gt;&lt;/td&gt;&lt;/tr&gt;</v>
      </c>
    </row>
    <row r="2652" spans="1:1" x14ac:dyDescent="0.2">
      <c r="A2652" s="94" t="str">
        <v xml:space="preserve">  &lt;tr&gt;&lt;td&gt;61902-1400&lt;/td&gt;&lt;td&gt;Gate, metal, 4800mm width&lt;/td&gt;&lt;td&gt;Each&lt;/td&gt;&lt;td&gt;GATE, METAL, 16 FEET WIDTH&lt;/td&gt;&lt;td&gt;EACH&lt;/td&gt;&lt;td&gt;0&lt;/td&gt;&lt;td&gt;3&lt;/td&gt;&lt;td&gt;N&lt;/td&gt;&lt;td&gt; &lt;/td&gt;&lt;td&gt;&lt;/td&gt;&lt;/tr&gt;</v>
      </c>
    </row>
    <row r="2653" spans="1:1" x14ac:dyDescent="0.2">
      <c r="A2653" s="94" t="str">
        <v xml:space="preserve">  &lt;tr&gt;&lt;td&gt;61902-1500&lt;/td&gt;&lt;td&gt;Gate, metal, 5400mm width&lt;/td&gt;&lt;td&gt;Each&lt;/td&gt;&lt;td&gt;GATE, METAL, 18 FEET WIDTH&lt;/td&gt;&lt;td&gt;EACH&lt;/td&gt;&lt;td&gt;0&lt;/td&gt;&lt;td&gt;3&lt;/td&gt;&lt;td&gt;N&lt;/td&gt;&lt;td&gt; &lt;/td&gt;&lt;td&gt;&lt;/td&gt;&lt;/tr&gt;</v>
      </c>
    </row>
    <row r="2654" spans="1:1" x14ac:dyDescent="0.2">
      <c r="A2654" s="94" t="str">
        <v xml:space="preserve">  &lt;tr&gt;&lt;td&gt;61902-1600&lt;/td&gt;&lt;td&gt;Gate, metal, 6000mm width&lt;/td&gt;&lt;td&gt;Each&lt;/td&gt;&lt;td&gt;GATE, METAL, 20 FEET WIDTH&lt;/td&gt;&lt;td&gt;EACH&lt;/td&gt;&lt;td&gt;0&lt;/td&gt;&lt;td&gt;3&lt;/td&gt;&lt;td&gt;N&lt;/td&gt;&lt;td&gt; &lt;/td&gt;&lt;td&gt;&lt;/td&gt;&lt;/tr&gt;</v>
      </c>
    </row>
    <row r="2655" spans="1:1" x14ac:dyDescent="0.2">
      <c r="A2655" s="94" t="str">
        <v xml:space="preserve">  &lt;tr&gt;&lt;td&gt;61902-1700&lt;/td&gt;&lt;td&gt;Gate, metal, 6600mm width&lt;/td&gt;&lt;td&gt;Each&lt;/td&gt;&lt;td&gt;GATE, METAL, 22 FEET WIDTH&lt;/td&gt;&lt;td&gt;EACH&lt;/td&gt;&lt;td&gt;0&lt;/td&gt;&lt;td&gt;3&lt;/td&gt;&lt;td&gt;N&lt;/td&gt;&lt;td&gt; &lt;/td&gt;&lt;td&gt;&lt;/td&gt;&lt;/tr&gt;</v>
      </c>
    </row>
    <row r="2656" spans="1:1" x14ac:dyDescent="0.2">
      <c r="A2656" s="94" t="str">
        <v xml:space="preserve">  &lt;tr&gt;&lt;td&gt;61902-1800&lt;/td&gt;&lt;td&gt;Gate, metal, 7200mm width&lt;/td&gt;&lt;td&gt;Each&lt;/td&gt;&lt;td&gt;GATE, METAL, 24 FEET WIDTH&lt;/td&gt;&lt;td&gt;EACH&lt;/td&gt;&lt;td&gt;0&lt;/td&gt;&lt;td&gt;3&lt;/td&gt;&lt;td&gt;N&lt;/td&gt;&lt;td&gt; &lt;/td&gt;&lt;td&gt;&lt;/td&gt;&lt;/tr&gt;</v>
      </c>
    </row>
    <row r="2657" spans="1:1" x14ac:dyDescent="0.2">
      <c r="A2657" s="94" t="str">
        <v xml:space="preserve">  &lt;tr&gt;&lt;td&gt;61902-1900&lt;/td&gt;&lt;td&gt;Gate, metal, 7800mm width&lt;/td&gt;&lt;td&gt;Each&lt;/td&gt;&lt;td&gt;GATE, METAL, 26 FEET WIDTH&lt;/td&gt;&lt;td&gt;EACH&lt;/td&gt;&lt;td&gt;0&lt;/td&gt;&lt;td&gt;3&lt;/td&gt;&lt;td&gt;N&lt;/td&gt;&lt;td&gt; &lt;/td&gt;&lt;td&gt;&lt;/td&gt;&lt;/tr&gt;</v>
      </c>
    </row>
    <row r="2658" spans="1:1" x14ac:dyDescent="0.2">
      <c r="A2658" s="94" t="str">
        <v xml:space="preserve">  &lt;tr&gt;&lt;td&gt;61902-2000&lt;/td&gt;&lt;td&gt;Gate, metal, 8400mm width&lt;/td&gt;&lt;td&gt;Each&lt;/td&gt;&lt;td&gt;GATE, METAL, 28 FEET WIDTH&lt;/td&gt;&lt;td&gt;EACH&lt;/td&gt;&lt;td&gt;0&lt;/td&gt;&lt;td&gt;3&lt;/td&gt;&lt;td&gt;N&lt;/td&gt;&lt;td&gt; &lt;/td&gt;&lt;td&gt;&lt;/td&gt;&lt;/tr&gt;</v>
      </c>
    </row>
    <row r="2659" spans="1:1" x14ac:dyDescent="0.2">
      <c r="A2659" s="94" t="str">
        <v xml:space="preserve">  &lt;tr&gt;&lt;td&gt;61902-2100&lt;/td&gt;&lt;td&gt;Gate, metal, 9000mm width&lt;/td&gt;&lt;td&gt;Each&lt;/td&gt;&lt;td&gt;GATE, METAL, 30 FEET WIDTH&lt;/td&gt;&lt;td&gt;EACH&lt;/td&gt;&lt;td&gt;0&lt;/td&gt;&lt;td&gt;3&lt;/td&gt;&lt;td&gt;N&lt;/td&gt;&lt;td&gt; &lt;/td&gt;&lt;td&gt;&lt;/td&gt;&lt;/tr&gt;</v>
      </c>
    </row>
    <row r="2660" spans="1:1" x14ac:dyDescent="0.2">
      <c r="A2660" s="94" t="str">
        <v xml:space="preserve">  &lt;tr&gt;&lt;td&gt;61902-2150&lt;/td&gt;&lt;td&gt;Gate, metal, 9600mm width&lt;/td&gt;&lt;td&gt;Each&lt;/td&gt;&lt;td&gt;GATE, METAL, 32 FEET WIDTH&lt;/td&gt;&lt;td&gt;EACH&lt;/td&gt;&lt;td&gt;0&lt;/td&gt;&lt;td&gt;3&lt;/td&gt;&lt;td&gt;N&lt;/td&gt;&lt;td&gt;12/13/2021&lt;/td&gt;&lt;td&gt;&lt;/td&gt;&lt;/tr&gt;</v>
      </c>
    </row>
    <row r="2661" spans="1:1" x14ac:dyDescent="0.2">
      <c r="A2661" s="94" t="str">
        <v xml:space="preserve">  &lt;tr&gt;&lt;td&gt;61902-2200&lt;/td&gt;&lt;td&gt;Gate, metal, 10200mm width&lt;/td&gt;&lt;td&gt;Each&lt;/td&gt;&lt;td&gt;GATE, METAL, 34 FEET WIDTH&lt;/td&gt;&lt;td&gt;EACH&lt;/td&gt;&lt;td&gt;0&lt;/td&gt;&lt;td&gt;3&lt;/td&gt;&lt;td&gt;N&lt;/td&gt;&lt;td&gt; &lt;/td&gt;&lt;td&gt;&lt;/td&gt;&lt;/tr&gt;</v>
      </c>
    </row>
    <row r="2662" spans="1:1" x14ac:dyDescent="0.2">
      <c r="A2662" s="94" t="str">
        <v xml:space="preserve">  &lt;tr&gt;&lt;td&gt;61902-2300&lt;/td&gt;&lt;td&gt;Gate, barbed wire&lt;/td&gt;&lt;td&gt;Each&lt;/td&gt;&lt;td&gt;GATE, BARBED WIRE&lt;/td&gt;&lt;td&gt;EACH&lt;/td&gt;&lt;td&gt;0&lt;/td&gt;&lt;td&gt;3&lt;/td&gt;&lt;td&gt;N&lt;/td&gt;&lt;td&gt; &lt;/td&gt;&lt;td&gt;&lt;/td&gt;&lt;/tr&gt;</v>
      </c>
    </row>
    <row r="2663" spans="1:1" x14ac:dyDescent="0.2">
      <c r="A2663" s="94" t="str">
        <v xml:space="preserve">  &lt;tr&gt;&lt;td&gt;61902-2400&lt;/td&gt;&lt;td&gt;Gate, barbed wire, 3-strand&lt;/td&gt;&lt;td&gt;Each&lt;/td&gt;&lt;td&gt;GATE, BARBED WIRE, 3-STRAND&lt;/td&gt;&lt;td&gt;EACH&lt;/td&gt;&lt;td&gt;0&lt;/td&gt;&lt;td&gt;3&lt;/td&gt;&lt;td&gt;N&lt;/td&gt;&lt;td&gt; &lt;/td&gt;&lt;td&gt;&lt;/td&gt;&lt;/tr&gt;</v>
      </c>
    </row>
    <row r="2664" spans="1:1" x14ac:dyDescent="0.2">
      <c r="A2664" s="94" t="str">
        <v xml:space="preserve">  &lt;tr&gt;&lt;td&gt;61902-2500&lt;/td&gt;&lt;td&gt;Gate, barbed wire, 4-strand&lt;/td&gt;&lt;td&gt;Each&lt;/td&gt;&lt;td&gt;GATE, BARBED WIRE, 4-STRAND&lt;/td&gt;&lt;td&gt;EACH&lt;/td&gt;&lt;td&gt;0&lt;/td&gt;&lt;td&gt;3&lt;/td&gt;&lt;td&gt;N&lt;/td&gt;&lt;td&gt; &lt;/td&gt;&lt;td&gt;&lt;/td&gt;&lt;/tr&gt;</v>
      </c>
    </row>
    <row r="2665" spans="1:1" x14ac:dyDescent="0.2">
      <c r="A2665" s="94" t="str">
        <v xml:space="preserve">  &lt;tr&gt;&lt;td&gt;61902-2600&lt;/td&gt;&lt;td&gt;Gate, barbed wire, 5-strand&lt;/td&gt;&lt;td&gt;Each&lt;/td&gt;&lt;td&gt;GATE, BARBED WIRE, 5-STRAND&lt;/td&gt;&lt;td&gt;EACH&lt;/td&gt;&lt;td&gt;0&lt;/td&gt;&lt;td&gt;3&lt;/td&gt;&lt;td&gt;N&lt;/td&gt;&lt;td&gt; &lt;/td&gt;&lt;td&gt;&lt;/td&gt;&lt;/tr&gt;</v>
      </c>
    </row>
    <row r="2666" spans="1:1" x14ac:dyDescent="0.2">
      <c r="A2666" s="94" t="str">
        <v xml:space="preserve">  &lt;tr&gt;&lt;td&gt;61902-2700&lt;/td&gt;&lt;td&gt;Gate, chain link&lt;/td&gt;&lt;td&gt;Each&lt;/td&gt;&lt;td&gt;GATE, CHAIN LINK&lt;/td&gt;&lt;td&gt;EACH&lt;/td&gt;&lt;td&gt;0&lt;/td&gt;&lt;td&gt;3&lt;/td&gt;&lt;td&gt;N&lt;/td&gt;&lt;td&gt; &lt;/td&gt;&lt;td&gt;&lt;/td&gt;&lt;/tr&gt;</v>
      </c>
    </row>
    <row r="2667" spans="1:1" x14ac:dyDescent="0.2">
      <c r="A2667" s="94" t="str">
        <v xml:space="preserve">  &lt;tr&gt;&lt;td&gt;61902-2800&lt;/td&gt;&lt;td&gt;Gate, chain link, 900mm width&lt;/td&gt;&lt;td&gt;Each&lt;/td&gt;&lt;td&gt;GATE, CHAIN LINK, 3 FEET WIDTH&lt;/td&gt;&lt;td&gt;EACH&lt;/td&gt;&lt;td&gt;0&lt;/td&gt;&lt;td&gt;3&lt;/td&gt;&lt;td&gt;N&lt;/td&gt;&lt;td&gt; &lt;/td&gt;&lt;td&gt;&lt;/td&gt;&lt;/tr&gt;</v>
      </c>
    </row>
    <row r="2668" spans="1:1" x14ac:dyDescent="0.2">
      <c r="A2668" s="94" t="str">
        <v xml:space="preserve">  &lt;tr&gt;&lt;td&gt;61902-2900&lt;/td&gt;&lt;td&gt;Gate, chain link, 1200mm width&lt;/td&gt;&lt;td&gt;Each&lt;/td&gt;&lt;td&gt;GATE, CHAIN LINK, 4 FEET WIDTH&lt;/td&gt;&lt;td&gt;EACH&lt;/td&gt;&lt;td&gt;0&lt;/td&gt;&lt;td&gt;3&lt;/td&gt;&lt;td&gt;N&lt;/td&gt;&lt;td&gt; &lt;/td&gt;&lt;td&gt;&lt;/td&gt;&lt;/tr&gt;</v>
      </c>
    </row>
    <row r="2669" spans="1:1" x14ac:dyDescent="0.2">
      <c r="A2669" s="94" t="str">
        <v xml:space="preserve">  &lt;tr&gt;&lt;td&gt;61902-3000&lt;/td&gt;&lt;td&gt;Gate, chain link, 1800mm width&lt;/td&gt;&lt;td&gt;Each&lt;/td&gt;&lt;td&gt;GATE, CHAIN LINK, 6 FEET WIDTH&lt;/td&gt;&lt;td&gt;EACH&lt;/td&gt;&lt;td&gt;0&lt;/td&gt;&lt;td&gt;3&lt;/td&gt;&lt;td&gt;N&lt;/td&gt;&lt;td&gt; &lt;/td&gt;&lt;td&gt;&lt;/td&gt;&lt;/tr&gt;</v>
      </c>
    </row>
    <row r="2670" spans="1:1" x14ac:dyDescent="0.2">
      <c r="A2670" s="94" t="str">
        <v xml:space="preserve">  &lt;tr&gt;&lt;td&gt;61902-3100&lt;/td&gt;&lt;td&gt;Gate, chain link, 2400mm width&lt;/td&gt;&lt;td&gt;Each&lt;/td&gt;&lt;td&gt;GATE, CHAIN LINK, 8 FEET WIDTH&lt;/td&gt;&lt;td&gt;EACH&lt;/td&gt;&lt;td&gt;0&lt;/td&gt;&lt;td&gt;3&lt;/td&gt;&lt;td&gt;N&lt;/td&gt;&lt;td&gt; &lt;/td&gt;&lt;td&gt;&lt;/td&gt;&lt;/tr&gt;</v>
      </c>
    </row>
    <row r="2671" spans="1:1" x14ac:dyDescent="0.2">
      <c r="A2671" s="94" t="str">
        <v xml:space="preserve">  &lt;tr&gt;&lt;td&gt;61902-3200&lt;/td&gt;&lt;td&gt;Gate, chain link, 3000mm width&lt;/td&gt;&lt;td&gt;Each&lt;/td&gt;&lt;td&gt;GATE, CHAIN LINK, 10 FEET WIDTH&lt;/td&gt;&lt;td&gt;EACH&lt;/td&gt;&lt;td&gt;0&lt;/td&gt;&lt;td&gt;3&lt;/td&gt;&lt;td&gt;N&lt;/td&gt;&lt;td&gt; &lt;/td&gt;&lt;td&gt;&lt;/td&gt;&lt;/tr&gt;</v>
      </c>
    </row>
    <row r="2672" spans="1:1" x14ac:dyDescent="0.2">
      <c r="A2672" s="94" t="str">
        <v xml:space="preserve">  &lt;tr&gt;&lt;td&gt;61902-3300&lt;/td&gt;&lt;td&gt;Gate, chain link, 3600mm width&lt;/td&gt;&lt;td&gt;Each&lt;/td&gt;&lt;td&gt;GATE, CHAIN LINK, 12 FEET WIDTH&lt;/td&gt;&lt;td&gt;EACH&lt;/td&gt;&lt;td&gt;0&lt;/td&gt;&lt;td&gt;3&lt;/td&gt;&lt;td&gt;N&lt;/td&gt;&lt;td&gt; &lt;/td&gt;&lt;td&gt;&lt;/td&gt;&lt;/tr&gt;</v>
      </c>
    </row>
    <row r="2673" spans="1:1" x14ac:dyDescent="0.2">
      <c r="A2673" s="94" t="str">
        <v xml:space="preserve">  &lt;tr&gt;&lt;td&gt;61902-3400&lt;/td&gt;&lt;td&gt;Gate, chain link, 4200mm width&lt;/td&gt;&lt;td&gt;Each&lt;/td&gt;&lt;td&gt;GATE, CHAIN LINK, 14 FEET WIDTH&lt;/td&gt;&lt;td&gt;EACH&lt;/td&gt;&lt;td&gt;0&lt;/td&gt;&lt;td&gt;3&lt;/td&gt;&lt;td&gt;N&lt;/td&gt;&lt;td&gt; &lt;/td&gt;&lt;td&gt;&lt;/td&gt;&lt;/tr&gt;</v>
      </c>
    </row>
    <row r="2674" spans="1:1" x14ac:dyDescent="0.2">
      <c r="A2674" s="94" t="str">
        <v xml:space="preserve">  &lt;tr&gt;&lt;td&gt;61902-3500&lt;/td&gt;&lt;td&gt;Gate, chain link, 4800mm width&lt;/td&gt;&lt;td&gt;Each&lt;/td&gt;&lt;td&gt;GATE, CHAIN LINK, 16 FEET WIDTH&lt;/td&gt;&lt;td&gt;EACH&lt;/td&gt;&lt;td&gt;0&lt;/td&gt;&lt;td&gt;3&lt;/td&gt;&lt;td&gt;N&lt;/td&gt;&lt;td&gt; &lt;/td&gt;&lt;td&gt;&lt;/td&gt;&lt;/tr&gt;</v>
      </c>
    </row>
    <row r="2675" spans="1:1" x14ac:dyDescent="0.2">
      <c r="A2675" s="94" t="str">
        <v xml:space="preserve">  &lt;tr&gt;&lt;td&gt;61902-3600&lt;/td&gt;&lt;td&gt;Gate, chain link, 5400mm width&lt;/td&gt;&lt;td&gt;Each&lt;/td&gt;&lt;td&gt;GATE, CHAIN LINK, 18 FEET WIDTH&lt;/td&gt;&lt;td&gt;EACH&lt;/td&gt;&lt;td&gt;0&lt;/td&gt;&lt;td&gt;3&lt;/td&gt;&lt;td&gt;N&lt;/td&gt;&lt;td&gt; &lt;/td&gt;&lt;td&gt;&lt;/td&gt;&lt;/tr&gt;</v>
      </c>
    </row>
    <row r="2676" spans="1:1" x14ac:dyDescent="0.2">
      <c r="A2676" s="94" t="str">
        <v xml:space="preserve">  &lt;tr&gt;&lt;td&gt;61902-3700&lt;/td&gt;&lt;td&gt;Gate, chain link, 6000mm width&lt;/td&gt;&lt;td&gt;Each&lt;/td&gt;&lt;td&gt;GATE, CHAIN LINK, 20 FEET WIDTH&lt;/td&gt;&lt;td&gt;EACH&lt;/td&gt;&lt;td&gt;0&lt;/td&gt;&lt;td&gt;3&lt;/td&gt;&lt;td&gt;N&lt;/td&gt;&lt;td&gt; &lt;/td&gt;&lt;td&gt;&lt;/td&gt;&lt;/tr&gt;</v>
      </c>
    </row>
    <row r="2677" spans="1:1" x14ac:dyDescent="0.2">
      <c r="A2677" s="94" t="str">
        <v xml:space="preserve">  &lt;tr&gt;&lt;td&gt;61902-3800&lt;/td&gt;&lt;td&gt;Gate, chain link, 6600mm width&lt;/td&gt;&lt;td&gt;Each&lt;/td&gt;&lt;td&gt;GATE, CHAIN LINK, 22 FEET WIDTH&lt;/td&gt;&lt;td&gt;EACH&lt;/td&gt;&lt;td&gt;0&lt;/td&gt;&lt;td&gt;3&lt;/td&gt;&lt;td&gt;N&lt;/td&gt;&lt;td&gt; &lt;/td&gt;&lt;td&gt;&lt;/td&gt;&lt;/tr&gt;</v>
      </c>
    </row>
    <row r="2678" spans="1:1" x14ac:dyDescent="0.2">
      <c r="A2678" s="94" t="str">
        <v xml:space="preserve">  &lt;tr&gt;&lt;td&gt;61902-3900&lt;/td&gt;&lt;td&gt;Gate, chain link, 7200mm width&lt;/td&gt;&lt;td&gt;Each&lt;/td&gt;&lt;td&gt;GATE, CHAIN LINK, 24 FEET WIDTH&lt;/td&gt;&lt;td&gt;EACH&lt;/td&gt;&lt;td&gt;0&lt;/td&gt;&lt;td&gt;3&lt;/td&gt;&lt;td&gt;N&lt;/td&gt;&lt;td&gt; &lt;/td&gt;&lt;td&gt;&lt;/td&gt;&lt;/tr&gt;</v>
      </c>
    </row>
    <row r="2679" spans="1:1" x14ac:dyDescent="0.2">
      <c r="A2679" s="94" t="str">
        <v xml:space="preserve">  &lt;tr&gt;&lt;td&gt;61902-4000&lt;/td&gt;&lt;td&gt;Gate, chain link, 7800mm width&lt;/td&gt;&lt;td&gt;Each&lt;/td&gt;&lt;td&gt;GATE, CHAIN LINK, 26 FEET WIDTH&lt;/td&gt;&lt;td&gt;EACH&lt;/td&gt;&lt;td&gt;0&lt;/td&gt;&lt;td&gt;3&lt;/td&gt;&lt;td&gt;N&lt;/td&gt;&lt;td&gt; &lt;/td&gt;&lt;td&gt;&lt;/td&gt;&lt;/tr&gt;</v>
      </c>
    </row>
    <row r="2680" spans="1:1" x14ac:dyDescent="0.2">
      <c r="A2680" s="94" t="str">
        <v xml:space="preserve">  &lt;tr&gt;&lt;td&gt;61902-4100&lt;/td&gt;&lt;td&gt;Gate, chain link, 8400mm width&lt;/td&gt;&lt;td&gt;Each&lt;/td&gt;&lt;td&gt;GATE, CHAIN LINK, 28 FEET WIDTH&lt;/td&gt;&lt;td&gt;EACH&lt;/td&gt;&lt;td&gt;0&lt;/td&gt;&lt;td&gt;3&lt;/td&gt;&lt;td&gt;N&lt;/td&gt;&lt;td&gt; &lt;/td&gt;&lt;td&gt;&lt;/td&gt;&lt;/tr&gt;</v>
      </c>
    </row>
    <row r="2681" spans="1:1" x14ac:dyDescent="0.2">
      <c r="A2681" s="94" t="str">
        <v xml:space="preserve">  &lt;tr&gt;&lt;td&gt;61902-4200&lt;/td&gt;&lt;td&gt;Gate, chain link, 9000mm width&lt;/td&gt;&lt;td&gt;Each&lt;/td&gt;&lt;td&gt;GATE, CHAIN LINK, 30 FEET WIDTH&lt;/td&gt;&lt;td&gt;EACH&lt;/td&gt;&lt;td&gt;0&lt;/td&gt;&lt;td&gt;3&lt;/td&gt;&lt;td&gt;N&lt;/td&gt;&lt;td&gt; &lt;/td&gt;&lt;td&gt;&lt;/td&gt;&lt;/tr&gt;</v>
      </c>
    </row>
    <row r="2682" spans="1:1" x14ac:dyDescent="0.2">
      <c r="A2682" s="94" t="str">
        <v xml:space="preserve">  &lt;tr&gt;&lt;td&gt;61902-4300&lt;/td&gt;&lt;td&gt;Gate, woven wire&lt;/td&gt;&lt;td&gt;Each&lt;/td&gt;&lt;td&gt;GATE, WOVEN WIRE&lt;/td&gt;&lt;td&gt;EACH&lt;/td&gt;&lt;td&gt;0&lt;/td&gt;&lt;td&gt;3&lt;/td&gt;&lt;td&gt;N&lt;/td&gt;&lt;td&gt; &lt;/td&gt;&lt;td&gt;&lt;/td&gt;&lt;/tr&gt;</v>
      </c>
    </row>
    <row r="2683" spans="1:1" x14ac:dyDescent="0.2">
      <c r="A2683" s="94" t="str">
        <v xml:space="preserve">  &lt;tr&gt;&lt;td&gt;61902-4400&lt;/td&gt;&lt;td&gt;Gate, woven wire, 900mm width&lt;/td&gt;&lt;td&gt;Each&lt;/td&gt;&lt;td&gt;GATE, WOVEN WIRE, 3 FEET WIDTH&lt;/td&gt;&lt;td&gt;EACH&lt;/td&gt;&lt;td&gt;0&lt;/td&gt;&lt;td&gt;3&lt;/td&gt;&lt;td&gt;N&lt;/td&gt;&lt;td&gt; &lt;/td&gt;&lt;td&gt;&lt;/td&gt;&lt;/tr&gt;</v>
      </c>
    </row>
    <row r="2684" spans="1:1" x14ac:dyDescent="0.2">
      <c r="A2684" s="94" t="str">
        <v xml:space="preserve">  &lt;tr&gt;&lt;td&gt;61902-4500&lt;/td&gt;&lt;td&gt;Gate, woven wire, 1200mm width&lt;/td&gt;&lt;td&gt;Each&lt;/td&gt;&lt;td&gt;GATE, WOVEN WIRE, 4 FEET WIDTH&lt;/td&gt;&lt;td&gt;EACH&lt;/td&gt;&lt;td&gt;0&lt;/td&gt;&lt;td&gt;3&lt;/td&gt;&lt;td&gt;N&lt;/td&gt;&lt;td&gt; &lt;/td&gt;&lt;td&gt;&lt;/td&gt;&lt;/tr&gt;</v>
      </c>
    </row>
    <row r="2685" spans="1:1" x14ac:dyDescent="0.2">
      <c r="A2685" s="94" t="str">
        <v xml:space="preserve">  &lt;tr&gt;&lt;td&gt;61902-4600&lt;/td&gt;&lt;td&gt;Gate, woven wire, 1800mm width&lt;/td&gt;&lt;td&gt;Each&lt;/td&gt;&lt;td&gt;GATE, WOVEN WIRE, 6 FEET WIDTH&lt;/td&gt;&lt;td&gt;EACH&lt;/td&gt;&lt;td&gt;0&lt;/td&gt;&lt;td&gt;3&lt;/td&gt;&lt;td&gt;N&lt;/td&gt;&lt;td&gt; &lt;/td&gt;&lt;td&gt;&lt;/td&gt;&lt;/tr&gt;</v>
      </c>
    </row>
    <row r="2686" spans="1:1" x14ac:dyDescent="0.2">
      <c r="A2686" s="94" t="str">
        <v xml:space="preserve">  &lt;tr&gt;&lt;td&gt;61902-4700&lt;/td&gt;&lt;td&gt;Gate, woven wire, 2400mm width&lt;/td&gt;&lt;td&gt;Each&lt;/td&gt;&lt;td&gt;GATE, WOVEN WIRE, 8 FEET WIDTH&lt;/td&gt;&lt;td&gt;EACH&lt;/td&gt;&lt;td&gt;0&lt;/td&gt;&lt;td&gt;3&lt;/td&gt;&lt;td&gt;N&lt;/td&gt;&lt;td&gt; &lt;/td&gt;&lt;td&gt;&lt;/td&gt;&lt;/tr&gt;</v>
      </c>
    </row>
    <row r="2687" spans="1:1" x14ac:dyDescent="0.2">
      <c r="A2687" s="94" t="str">
        <v xml:space="preserve">  &lt;tr&gt;&lt;td&gt;61902-4800&lt;/td&gt;&lt;td&gt;Gate, woven wire, 3000mm width&lt;/td&gt;&lt;td&gt;Each&lt;/td&gt;&lt;td&gt;GATE, WOVEN WIRE, 10 FEET WIDTH&lt;/td&gt;&lt;td&gt;EACH&lt;/td&gt;&lt;td&gt;0&lt;/td&gt;&lt;td&gt;3&lt;/td&gt;&lt;td&gt;N&lt;/td&gt;&lt;td&gt; &lt;/td&gt;&lt;td&gt;&lt;/td&gt;&lt;/tr&gt;</v>
      </c>
    </row>
    <row r="2688" spans="1:1" x14ac:dyDescent="0.2">
      <c r="A2688" s="94" t="str">
        <v xml:space="preserve">  &lt;tr&gt;&lt;td&gt;61902-4900&lt;/td&gt;&lt;td&gt;Gate, woven wire, 3600mm width&lt;/td&gt;&lt;td&gt;Each&lt;/td&gt;&lt;td&gt;GATE, WOVEN WIRE, 12 FEET WIDTH&lt;/td&gt;&lt;td&gt;EACH&lt;/td&gt;&lt;td&gt;0&lt;/td&gt;&lt;td&gt;3&lt;/td&gt;&lt;td&gt;N&lt;/td&gt;&lt;td&gt; &lt;/td&gt;&lt;td&gt;&lt;/td&gt;&lt;/tr&gt;</v>
      </c>
    </row>
    <row r="2689" spans="1:1" x14ac:dyDescent="0.2">
      <c r="A2689" s="94" t="str">
        <v xml:space="preserve">  &lt;tr&gt;&lt;td&gt;61902-5000&lt;/td&gt;&lt;td&gt;Gate, woven wire, 4200mm width&lt;/td&gt;&lt;td&gt;Each&lt;/td&gt;&lt;td&gt;GATE, WOVEN WIRE, 14 FEET WIDTH&lt;/td&gt;&lt;td&gt;EACH&lt;/td&gt;&lt;td&gt;0&lt;/td&gt;&lt;td&gt;3&lt;/td&gt;&lt;td&gt;N&lt;/td&gt;&lt;td&gt; &lt;/td&gt;&lt;td&gt;&lt;/td&gt;&lt;/tr&gt;</v>
      </c>
    </row>
    <row r="2690" spans="1:1" x14ac:dyDescent="0.2">
      <c r="A2690" s="94" t="str">
        <v xml:space="preserve">  &lt;tr&gt;&lt;td&gt;61902-5100&lt;/td&gt;&lt;td&gt;Gate, woven wire, 4800mm width&lt;/td&gt;&lt;td&gt;Each&lt;/td&gt;&lt;td&gt;GATE, WOVEN WIRE, 16 FEET WIDTH&lt;/td&gt;&lt;td&gt;EACH&lt;/td&gt;&lt;td&gt;0&lt;/td&gt;&lt;td&gt;3&lt;/td&gt;&lt;td&gt;N&lt;/td&gt;&lt;td&gt; &lt;/td&gt;&lt;td&gt;&lt;/td&gt;&lt;/tr&gt;</v>
      </c>
    </row>
    <row r="2691" spans="1:1" x14ac:dyDescent="0.2">
      <c r="A2691" s="94" t="str">
        <v xml:space="preserve">  &lt;tr&gt;&lt;td&gt;61902-5200&lt;/td&gt;&lt;td&gt;Gate, woven wire, 5400mm width&lt;/td&gt;&lt;td&gt;Each&lt;/td&gt;&lt;td&gt;GATE, WOVEN WIRE, 18 FEET WIDTH&lt;/td&gt;&lt;td&gt;EACH&lt;/td&gt;&lt;td&gt;0&lt;/td&gt;&lt;td&gt;3&lt;/td&gt;&lt;td&gt;N&lt;/td&gt;&lt;td&gt; &lt;/td&gt;&lt;td&gt;&lt;/td&gt;&lt;/tr&gt;</v>
      </c>
    </row>
    <row r="2692" spans="1:1" x14ac:dyDescent="0.2">
      <c r="A2692" s="94" t="str">
        <v xml:space="preserve">  &lt;tr&gt;&lt;td&gt;61902-5300&lt;/td&gt;&lt;td&gt;Gate, combination wire&lt;/td&gt;&lt;td&gt;Each&lt;/td&gt;&lt;td&gt;GATE, COMBINATION WIRE&lt;/td&gt;&lt;td&gt;EACH&lt;/td&gt;&lt;td&gt;0&lt;/td&gt;&lt;td&gt;3&lt;/td&gt;&lt;td&gt;N&lt;/td&gt;&lt;td&gt; &lt;/td&gt;&lt;td&gt;&lt;/td&gt;&lt;/tr&gt;</v>
      </c>
    </row>
    <row r="2693" spans="1:1" x14ac:dyDescent="0.2">
      <c r="A2693" s="94" t="str">
        <v xml:space="preserve">  &lt;tr&gt;&lt;td&gt;61903-0000&lt;/td&gt;&lt;td&gt;Cattle guard&lt;/td&gt;&lt;td&gt;Each&lt;/td&gt;&lt;td&gt;CATTLE GUARD&lt;/td&gt;&lt;td&gt;EACH&lt;/td&gt;&lt;td&gt;0&lt;/td&gt;&lt;td&gt;3&lt;/td&gt;&lt;td&gt;N&lt;/td&gt;&lt;td&gt;2/12/2018&lt;/td&gt;&lt;td&gt;&lt;/td&gt;&lt;/tr&gt;</v>
      </c>
    </row>
    <row r="2694" spans="1:1" x14ac:dyDescent="0.2">
      <c r="A2694" s="94" t="str">
        <v xml:space="preserve">  &lt;tr&gt;&lt;td&gt;61903-0100&lt;/td&gt;&lt;td&gt;Cattle guard, 3600mm&lt;/td&gt;&lt;td&gt;Each&lt;/td&gt;&lt;td&gt;CATTLE GUARD, 12 FEET&lt;/td&gt;&lt;td&gt;EACH&lt;/td&gt;&lt;td&gt;0&lt;/td&gt;&lt;td&gt;3&lt;/td&gt;&lt;td&gt;N&lt;/td&gt;&lt;td&gt; &lt;/td&gt;&lt;td&gt;&lt;/td&gt;&lt;/tr&gt;</v>
      </c>
    </row>
    <row r="2695" spans="1:1" x14ac:dyDescent="0.2">
      <c r="A2695" s="94" t="str">
        <v xml:space="preserve">  &lt;tr&gt;&lt;td&gt;61903-0200&lt;/td&gt;&lt;td&gt;Cattle guard, 4200mm&lt;/td&gt;&lt;td&gt;Each&lt;/td&gt;&lt;td&gt;CATTLE GUARD, 14 FEET&lt;/td&gt;&lt;td&gt;EACH&lt;/td&gt;&lt;td&gt;0&lt;/td&gt;&lt;td&gt;3&lt;/td&gt;&lt;td&gt;N&lt;/td&gt;&lt;td&gt; &lt;/td&gt;&lt;td&gt;&lt;/td&gt;&lt;/tr&gt;</v>
      </c>
    </row>
    <row r="2696" spans="1:1" x14ac:dyDescent="0.2">
      <c r="A2696" s="94" t="str">
        <v xml:space="preserve">  &lt;tr&gt;&lt;td&gt;61903-0300&lt;/td&gt;&lt;td&gt;Cattle guard, 4800mm&lt;/td&gt;&lt;td&gt;Each&lt;/td&gt;&lt;td&gt;CATTLE GUARD, 16 FEET&lt;/td&gt;&lt;td&gt;EACH&lt;/td&gt;&lt;td&gt;0&lt;/td&gt;&lt;td&gt;3&lt;/td&gt;&lt;td&gt;N&lt;/td&gt;&lt;td&gt; &lt;/td&gt;&lt;td&gt;&lt;/td&gt;&lt;/tr&gt;</v>
      </c>
    </row>
    <row r="2697" spans="1:1" x14ac:dyDescent="0.2">
      <c r="A2697" s="94" t="str">
        <v xml:space="preserve">  &lt;tr&gt;&lt;td&gt;61903-0400&lt;/td&gt;&lt;td&gt;Cattle guard, 5400mm&lt;/td&gt;&lt;td&gt;Each&lt;/td&gt;&lt;td&gt;CATTLE GUARD, 18 FEET&lt;/td&gt;&lt;td&gt;EACH&lt;/td&gt;&lt;td&gt;0&lt;/td&gt;&lt;td&gt;3&lt;/td&gt;&lt;td&gt;N&lt;/td&gt;&lt;td&gt; &lt;/td&gt;&lt;td&gt;&lt;/td&gt;&lt;/tr&gt;</v>
      </c>
    </row>
    <row r="2698" spans="1:1" x14ac:dyDescent="0.2">
      <c r="A2698" s="94" t="str">
        <v xml:space="preserve">  &lt;tr&gt;&lt;td&gt;61903-0500&lt;/td&gt;&lt;td&gt;Cattle guard, 6000mm&lt;/td&gt;&lt;td&gt;Each&lt;/td&gt;&lt;td&gt;CATTLE GUARD, 20 FEET&lt;/td&gt;&lt;td&gt;EACH&lt;/td&gt;&lt;td&gt;0&lt;/td&gt;&lt;td&gt;3&lt;/td&gt;&lt;td&gt;N&lt;/td&gt;&lt;td&gt; &lt;/td&gt;&lt;td&gt;&lt;/td&gt;&lt;/tr&gt;</v>
      </c>
    </row>
    <row r="2699" spans="1:1" x14ac:dyDescent="0.2">
      <c r="A2699" s="94" t="str">
        <v xml:space="preserve">  &lt;tr&gt;&lt;td&gt;61903-0600&lt;/td&gt;&lt;td&gt;Cattle guard, 6600mm&lt;/td&gt;&lt;td&gt;Each&lt;/td&gt;&lt;td&gt;CATTLE GUARD, 22 FEET&lt;/td&gt;&lt;td&gt;EACH&lt;/td&gt;&lt;td&gt;0&lt;/td&gt;&lt;td&gt;3&lt;/td&gt;&lt;td&gt;N&lt;/td&gt;&lt;td&gt; &lt;/td&gt;&lt;td&gt;&lt;/td&gt;&lt;/tr&gt;</v>
      </c>
    </row>
    <row r="2700" spans="1:1" x14ac:dyDescent="0.2">
      <c r="A2700" s="94" t="str">
        <v xml:space="preserve">  &lt;tr&gt;&lt;td&gt;61903-0700&lt;/td&gt;&lt;td&gt;Cattle guard, 7200mm&lt;/td&gt;&lt;td&gt;Each&lt;/td&gt;&lt;td&gt;CATTLE GUARD, 24 FEET&lt;/td&gt;&lt;td&gt;EACH&lt;/td&gt;&lt;td&gt;0&lt;/td&gt;&lt;td&gt;3&lt;/td&gt;&lt;td&gt;N&lt;/td&gt;&lt;td&gt; &lt;/td&gt;&lt;td&gt;&lt;/td&gt;&lt;/tr&gt;</v>
      </c>
    </row>
    <row r="2701" spans="1:1" x14ac:dyDescent="0.2">
      <c r="A2701" s="94" t="str">
        <v xml:space="preserve">  &lt;tr&gt;&lt;td&gt;61903-0800&lt;/td&gt;&lt;td&gt;Cattle guard, 7800mm&lt;/td&gt;&lt;td&gt;Each&lt;/td&gt;&lt;td&gt;CATTLE GUARD, 26 FEET&lt;/td&gt;&lt;td&gt;EACH&lt;/td&gt;&lt;td&gt;0&lt;/td&gt;&lt;td&gt;3&lt;/td&gt;&lt;td&gt;N&lt;/td&gt;&lt;td&gt; &lt;/td&gt;&lt;td&gt;&lt;/td&gt;&lt;/tr&gt;</v>
      </c>
    </row>
    <row r="2702" spans="1:1" x14ac:dyDescent="0.2">
      <c r="A2702" s="94" t="str">
        <v xml:space="preserve">  &lt;tr&gt;&lt;td&gt;61903-0900&lt;/td&gt;&lt;td&gt;Cattle guard, 8400mm&lt;/td&gt;&lt;td&gt;Each&lt;/td&gt;&lt;td&gt;CATTLE GUARD, 28 FEET&lt;/td&gt;&lt;td&gt;EACH&lt;/td&gt;&lt;td&gt;0&lt;/td&gt;&lt;td&gt;3&lt;/td&gt;&lt;td&gt;N&lt;/td&gt;&lt;td&gt; &lt;/td&gt;&lt;td&gt;&lt;/td&gt;&lt;/tr&gt;</v>
      </c>
    </row>
    <row r="2703" spans="1:1" x14ac:dyDescent="0.2">
      <c r="A2703" s="94" t="str">
        <v xml:space="preserve">  &lt;tr&gt;&lt;td&gt;61903-1000&lt;/td&gt;&lt;td&gt;Cattle guard, 9000mm&lt;/td&gt;&lt;td&gt;Each&lt;/td&gt;&lt;td&gt;CATTLE GUARD, 30 FEET&lt;/td&gt;&lt;td&gt;EACH&lt;/td&gt;&lt;td&gt;0&lt;/td&gt;&lt;td&gt;3&lt;/td&gt;&lt;td&gt;N&lt;/td&gt;&lt;td&gt; &lt;/td&gt;&lt;td&gt;&lt;/td&gt;&lt;/tr&gt;</v>
      </c>
    </row>
    <row r="2704" spans="1:1" x14ac:dyDescent="0.2">
      <c r="A2704" s="94" t="str">
        <v xml:space="preserve">  &lt;tr&gt;&lt;td&gt;61903-1100&lt;/td&gt;&lt;td&gt;Cattle guard, 9600mm&lt;/td&gt;&lt;td&gt;Each&lt;/td&gt;&lt;td&gt;CATTLE GUARD, 32 FEET&lt;/td&gt;&lt;td&gt;EACH&lt;/td&gt;&lt;td&gt;0&lt;/td&gt;&lt;td&gt;3&lt;/td&gt;&lt;td&gt;N&lt;/td&gt;&lt;td&gt; &lt;/td&gt;&lt;td&gt;&lt;/td&gt;&lt;/tr&gt;</v>
      </c>
    </row>
    <row r="2705" spans="1:1" x14ac:dyDescent="0.2">
      <c r="A2705" s="94" t="str">
        <v xml:space="preserve">  &lt;tr&gt;&lt;td&gt;61903-1300&lt;/td&gt;&lt;td&gt;Cattle guard, 10800mm&lt;/td&gt;&lt;td&gt;Each&lt;/td&gt;&lt;td&gt;CATTLE GUARD, 36 FEET&lt;/td&gt;&lt;td&gt;EACH&lt;/td&gt;&lt;td&gt;0&lt;/td&gt;&lt;td&gt;3&lt;/td&gt;&lt;td&gt;N&lt;/td&gt;&lt;td&gt; &lt;/td&gt;&lt;td&gt;&lt;/td&gt;&lt;/tr&gt;</v>
      </c>
    </row>
    <row r="2706" spans="1:1" x14ac:dyDescent="0.2">
      <c r="A2706" s="94" t="str">
        <v xml:space="preserve">  &lt;tr&gt;&lt;td&gt;61903-1500&lt;/td&gt;&lt;td&gt;Cattle guard, 12000mm&lt;/td&gt;&lt;td&gt;Each&lt;/td&gt;&lt;td&gt;CATTLE GUARD, 40 FEET&lt;/td&gt;&lt;td&gt;EACH&lt;/td&gt;&lt;td&gt;0&lt;/td&gt;&lt;td&gt;3&lt;/td&gt;&lt;td&gt;N&lt;/td&gt;&lt;td&gt; &lt;/td&gt;&lt;td&gt;&lt;/td&gt;&lt;/tr&gt;</v>
      </c>
    </row>
    <row r="2707" spans="1:1" x14ac:dyDescent="0.2">
      <c r="A2707" s="94" t="str">
        <v xml:space="preserve">  &lt;tr&gt;&lt;td&gt;61904-0000&lt;/td&gt;&lt;td&gt;Bollard post&lt;/td&gt;&lt;td&gt;Each&lt;/td&gt;&lt;td&gt;BOLLARD POST&lt;/td&gt;&lt;td&gt;EACH&lt;/td&gt;&lt;td&gt;0&lt;/td&gt;&lt;td&gt;3&lt;/td&gt;&lt;td&gt;N&lt;/td&gt;&lt;td&gt; &lt;/td&gt;&lt;td&gt;&lt;/td&gt;&lt;/tr&gt;</v>
      </c>
    </row>
    <row r="2708" spans="1:1" x14ac:dyDescent="0.2">
      <c r="A2708" s="94" t="str">
        <v xml:space="preserve">  &lt;tr&gt;&lt;td&gt;61905-0000&lt;/td&gt;&lt;td&gt;Tree planking&lt;/td&gt;&lt;td&gt;m&lt;/td&gt;&lt;td&gt;TREE PLANKING&lt;/td&gt;&lt;td&gt;LNFT&lt;/td&gt;&lt;td&gt;0&lt;/td&gt;&lt;td&gt;3&lt;/td&gt;&lt;td&gt;N&lt;/td&gt;&lt;td&gt; &lt;/td&gt;&lt;td&gt;&lt;/td&gt;&lt;/tr&gt;</v>
      </c>
    </row>
    <row r="2709" spans="1:1" x14ac:dyDescent="0.2">
      <c r="A2709" s="94" t="str">
        <v xml:space="preserve">  &lt;tr&gt;&lt;td&gt;61906-0000&lt;/td&gt;&lt;td&gt;Stile&lt;/td&gt;&lt;td&gt;Each&lt;/td&gt;&lt;td&gt;STILE&lt;/td&gt;&lt;td&gt;EACH&lt;/td&gt;&lt;td&gt;0&lt;/td&gt;&lt;td&gt;3&lt;/td&gt;&lt;td&gt;N&lt;/td&gt;&lt;td&gt; &lt;/td&gt;&lt;td&gt;&lt;/td&gt;&lt;/tr&gt;</v>
      </c>
    </row>
    <row r="2710" spans="1:1" x14ac:dyDescent="0.2">
      <c r="A2710" s="94" t="str">
        <v xml:space="preserve">  &lt;tr&gt;&lt;td&gt;61907-0000&lt;/td&gt;&lt;td&gt;Fence post&lt;/td&gt;&lt;td&gt;Each&lt;/td&gt;&lt;td&gt;FENCE POST&lt;/td&gt;&lt;td&gt;EACH&lt;/td&gt;&lt;td&gt;0&lt;/td&gt;&lt;td&gt;3&lt;/td&gt;&lt;td&gt;N&lt;/td&gt;&lt;td&gt; &lt;/td&gt;&lt;td&gt;&lt;/td&gt;&lt;/tr&gt;</v>
      </c>
    </row>
    <row r="2711" spans="1:1" x14ac:dyDescent="0.2">
      <c r="A2711" s="94" t="str">
        <v xml:space="preserve">  &lt;tr&gt;&lt;td&gt;61907-1000&lt;/td&gt;&lt;td&gt;Fence post, concrete&lt;/td&gt;&lt;td&gt;Each&lt;/td&gt;&lt;td&gt;FENCE POST, CONCRETE&lt;/td&gt;&lt;td&gt;EACH&lt;/td&gt;&lt;td&gt;0&lt;/td&gt;&lt;td&gt;3&lt;/td&gt;&lt;td&gt;N&lt;/td&gt;&lt;td&gt; &lt;/td&gt;&lt;td&gt;&lt;/td&gt;&lt;/tr&gt;</v>
      </c>
    </row>
    <row r="2712" spans="1:1" x14ac:dyDescent="0.2">
      <c r="A2712" s="94" t="str">
        <v xml:space="preserve">  &lt;tr&gt;&lt;td&gt;61920-1000&lt;/td&gt;&lt;td&gt;Remove and reset bollard post&lt;/td&gt;&lt;td&gt;Each&lt;/td&gt;&lt;td&gt;REMOVE AND RESET BOLLARD POST&lt;/td&gt;&lt;td&gt;EACH&lt;/td&gt;&lt;td&gt;0&lt;/td&gt;&lt;td&gt;3&lt;/td&gt;&lt;td&gt;N&lt;/td&gt;&lt;td&gt; &lt;/td&gt;&lt;td&gt;&lt;/td&gt;&lt;/tr&gt;</v>
      </c>
    </row>
    <row r="2713" spans="1:1" x14ac:dyDescent="0.2">
      <c r="A2713" s="94" t="str">
        <v xml:space="preserve">  &lt;tr&gt;&lt;td&gt;61920-2000&lt;/td&gt;&lt;td&gt;Remove and reset gate&lt;/td&gt;&lt;td&gt;Each&lt;/td&gt;&lt;td&gt;REMOVE AND RESET GATE&lt;/td&gt;&lt;td&gt;EACH&lt;/td&gt;&lt;td&gt;0&lt;/td&gt;&lt;td&gt;3&lt;/td&gt;&lt;td&gt;N&lt;/td&gt;&lt;td&gt; &lt;/td&gt;&lt;td&gt;&lt;/td&gt;&lt;/tr&gt;</v>
      </c>
    </row>
    <row r="2714" spans="1:1" x14ac:dyDescent="0.2">
      <c r="A2714" s="94" t="str">
        <v xml:space="preserve">  &lt;tr&gt;&lt;td&gt;61920-3000&lt;/td&gt;&lt;td&gt;Remove and reset cattle guard&lt;/td&gt;&lt;td&gt;Each&lt;/td&gt;&lt;td&gt;REMOVE AND RESET CATTLE GUARD&lt;/td&gt;&lt;td&gt;EACH&lt;/td&gt;&lt;td&gt;0&lt;/td&gt;&lt;td&gt;3&lt;/td&gt;&lt;td&gt;N&lt;/td&gt;&lt;td&gt; &lt;/td&gt;&lt;td&gt;&lt;/td&gt;&lt;/tr&gt;</v>
      </c>
    </row>
    <row r="2715" spans="1:1" x14ac:dyDescent="0.2">
      <c r="A2715" s="94" t="str">
        <v xml:space="preserve">  &lt;tr&gt;&lt;td&gt;61920-4000&lt;/td&gt;&lt;td&gt;Remove and reset stile&lt;/td&gt;&lt;td&gt;Each&lt;/td&gt;&lt;td&gt;REMOVE AND RESET STILE&lt;/td&gt;&lt;td&gt;EACH&lt;/td&gt;&lt;td&gt;0&lt;/td&gt;&lt;td&gt;3&lt;/td&gt;&lt;td&gt;N&lt;/td&gt;&lt;td&gt; &lt;/td&gt;&lt;td&gt;&lt;/td&gt;&lt;/tr&gt;</v>
      </c>
    </row>
    <row r="2716" spans="1:1" x14ac:dyDescent="0.2">
      <c r="A2716" s="94" t="str">
        <v xml:space="preserve">  &lt;tr&gt;&lt;td&gt;61921-1000&lt;/td&gt;&lt;td&gt;Remove and reset fence&lt;/td&gt;&lt;td&gt;m&lt;/td&gt;&lt;td&gt;REMOVE AND RESET FENCE&lt;/td&gt;&lt;td&gt;LNFT&lt;/td&gt;&lt;td&gt;0&lt;/td&gt;&lt;td&gt;3&lt;/td&gt;&lt;td&gt;N&lt;/td&gt;&lt;td&gt; &lt;/td&gt;&lt;td&gt;&lt;/td&gt;&lt;/tr&gt;</v>
      </c>
    </row>
    <row r="2717" spans="1:1" x14ac:dyDescent="0.2">
      <c r="A2717" s="94" t="str">
        <v xml:space="preserve">  &lt;tr&gt;&lt;td&gt;62001-0000&lt;/td&gt;&lt;td&gt;Stone masonry&lt;/td&gt;&lt;td&gt;m3&lt;/td&gt;&lt;td&gt;STONE MASONRY&lt;/td&gt;&lt;td&gt;CUYD&lt;/td&gt;&lt;td&gt;0&lt;/td&gt;&lt;td&gt;3&lt;/td&gt;&lt;td&gt;N&lt;/td&gt;&lt;td&gt; &lt;/td&gt;&lt;td&gt;&lt;/td&gt;&lt;/tr&gt;</v>
      </c>
    </row>
    <row r="2718" spans="1:1" x14ac:dyDescent="0.2">
      <c r="A2718" s="94" t="str">
        <v xml:space="preserve">  &lt;tr&gt;&lt;td&gt;62001-0100&lt;/td&gt;&lt;td&gt;Class A masonry, fine pointed finish&lt;/td&gt;&lt;td&gt;m3&lt;/td&gt;&lt;td&gt;CLASS A MASONRY, FINE POINTED FINISH&lt;/td&gt;&lt;td&gt;CUYD&lt;/td&gt;&lt;td&gt;0&lt;/td&gt;&lt;td&gt;3&lt;/td&gt;&lt;td&gt;N&lt;/td&gt;&lt;td&gt; &lt;/td&gt;&lt;td&gt;&lt;/td&gt;&lt;/tr&gt;</v>
      </c>
    </row>
    <row r="2719" spans="1:1" x14ac:dyDescent="0.2">
      <c r="A2719" s="94" t="str">
        <v xml:space="preserve">  &lt;tr&gt;&lt;td&gt;62001-0200&lt;/td&gt;&lt;td&gt;Class A masonry, medium pointed finish&lt;/td&gt;&lt;td&gt;m3&lt;/td&gt;&lt;td&gt;CLASS A MASONRY, MEDIUM POINTED FINISH&lt;/td&gt;&lt;td&gt;CUYD&lt;/td&gt;&lt;td&gt;0&lt;/td&gt;&lt;td&gt;3&lt;/td&gt;&lt;td&gt;N&lt;/td&gt;&lt;td&gt; &lt;/td&gt;&lt;td&gt;&lt;/td&gt;&lt;/tr&gt;</v>
      </c>
    </row>
    <row r="2720" spans="1:1" x14ac:dyDescent="0.2">
      <c r="A2720" s="94" t="str">
        <v xml:space="preserve">  &lt;tr&gt;&lt;td&gt;62001-0300&lt;/td&gt;&lt;td&gt;Class A masonry, course pointed finish&lt;/td&gt;&lt;td&gt;m3&lt;/td&gt;&lt;td&gt;CLASS A MASONRY, COURSE POINTED FINISH&lt;/td&gt;&lt;td&gt;CUYD&lt;/td&gt;&lt;td&gt;0&lt;/td&gt;&lt;td&gt;3&lt;/td&gt;&lt;td&gt;N&lt;/td&gt;&lt;td&gt; &lt;/td&gt;&lt;td&gt;&lt;/td&gt;&lt;/tr&gt;</v>
      </c>
    </row>
    <row r="2721" spans="1:1" x14ac:dyDescent="0.2">
      <c r="A2721" s="94" t="str">
        <v xml:space="preserve">  &lt;tr&gt;&lt;td&gt;62001-0400&lt;/td&gt;&lt;td&gt;Class A masonry, split face finish&lt;/td&gt;&lt;td&gt;m3&lt;/td&gt;&lt;td&gt;CLASS A MASONRY, SPLIT FACE FINISH&lt;/td&gt;&lt;td&gt;CUYD&lt;/td&gt;&lt;td&gt;0&lt;/td&gt;&lt;td&gt;3&lt;/td&gt;&lt;td&gt;N&lt;/td&gt;&lt;td&gt; &lt;/td&gt;&lt;td&gt;&lt;/td&gt;&lt;/tr&gt;</v>
      </c>
    </row>
    <row r="2722" spans="1:1" x14ac:dyDescent="0.2">
      <c r="A2722" s="94" t="str">
        <v xml:space="preserve">  &lt;tr&gt;&lt;td&gt;62001-0500&lt;/td&gt;&lt;td&gt;Class A masonry, rock face finish&lt;/td&gt;&lt;td&gt;m3&lt;/td&gt;&lt;td&gt;CLASS A MASONRY, ROCK FACE FINISH&lt;/td&gt;&lt;td&gt;CUYD&lt;/td&gt;&lt;td&gt;0&lt;/td&gt;&lt;td&gt;3&lt;/td&gt;&lt;td&gt;N&lt;/td&gt;&lt;td&gt; &lt;/td&gt;&lt;td&gt;&lt;/td&gt;&lt;/tr&gt;</v>
      </c>
    </row>
    <row r="2723" spans="1:1" x14ac:dyDescent="0.2">
      <c r="A2723" s="94" t="str">
        <v xml:space="preserve">  &lt;tr&gt;&lt;td&gt;62001-0600&lt;/td&gt;&lt;td&gt;Class B masonry, fine pointed finish&lt;/td&gt;&lt;td&gt;m3&lt;/td&gt;&lt;td&gt;CLASS B MASONRY, FINE POINTED FINISH&lt;/td&gt;&lt;td&gt;CUYD&lt;/td&gt;&lt;td&gt;0&lt;/td&gt;&lt;td&gt;3&lt;/td&gt;&lt;td&gt;N&lt;/td&gt;&lt;td&gt; &lt;/td&gt;&lt;td&gt;&lt;/td&gt;&lt;/tr&gt;</v>
      </c>
    </row>
    <row r="2724" spans="1:1" x14ac:dyDescent="0.2">
      <c r="A2724" s="94" t="str">
        <v xml:space="preserve">  &lt;tr&gt;&lt;td&gt;62001-0700&lt;/td&gt;&lt;td&gt;Class B masonry, medium pointed finish&lt;/td&gt;&lt;td&gt;m3&lt;/td&gt;&lt;td&gt;CLASS B MASONRY, MEDIUM POINTED FINISH&lt;/td&gt;&lt;td&gt;CUYD&lt;/td&gt;&lt;td&gt;0&lt;/td&gt;&lt;td&gt;3&lt;/td&gt;&lt;td&gt;N&lt;/td&gt;&lt;td&gt; &lt;/td&gt;&lt;td&gt;&lt;/td&gt;&lt;/tr&gt;</v>
      </c>
    </row>
    <row r="2725" spans="1:1" x14ac:dyDescent="0.2">
      <c r="A2725" s="94" t="str">
        <v xml:space="preserve">  &lt;tr&gt;&lt;td&gt;62001-0800&lt;/td&gt;&lt;td&gt;Class B masonry, course pointed finish&lt;/td&gt;&lt;td&gt;m3&lt;/td&gt;&lt;td&gt;CLASS B MASONRY, COURSE POINTED FINISH&lt;/td&gt;&lt;td&gt;CUYD&lt;/td&gt;&lt;td&gt;0&lt;/td&gt;&lt;td&gt;3&lt;/td&gt;&lt;td&gt;N&lt;/td&gt;&lt;td&gt; &lt;/td&gt;&lt;td&gt;&lt;/td&gt;&lt;/tr&gt;</v>
      </c>
    </row>
    <row r="2726" spans="1:1" x14ac:dyDescent="0.2">
      <c r="A2726" s="94" t="str">
        <v xml:space="preserve">  &lt;tr&gt;&lt;td&gt;62001-0900&lt;/td&gt;&lt;td&gt;Class B masonry, split face finish&lt;/td&gt;&lt;td&gt;m3&lt;/td&gt;&lt;td&gt;CLASS B MASONRY, SPLIT FACE FINISH&lt;/td&gt;&lt;td&gt;CUYD&lt;/td&gt;&lt;td&gt;0&lt;/td&gt;&lt;td&gt;3&lt;/td&gt;&lt;td&gt;N&lt;/td&gt;&lt;td&gt; &lt;/td&gt;&lt;td&gt;&lt;/td&gt;&lt;/tr&gt;</v>
      </c>
    </row>
    <row r="2727" spans="1:1" x14ac:dyDescent="0.2">
      <c r="A2727" s="94" t="str">
        <v xml:space="preserve">  &lt;tr&gt;&lt;td&gt;62001-1000&lt;/td&gt;&lt;td&gt;Class B masonry, rock face finish&lt;/td&gt;&lt;td&gt;m3&lt;/td&gt;&lt;td&gt;CLASS B MASONRY, ROCK FACE FINISH&lt;/td&gt;&lt;td&gt;CUYD&lt;/td&gt;&lt;td&gt;0&lt;/td&gt;&lt;td&gt;3&lt;/td&gt;&lt;td&gt;N&lt;/td&gt;&lt;td&gt; &lt;/td&gt;&lt;td&gt;&lt;/td&gt;&lt;/tr&gt;</v>
      </c>
    </row>
    <row r="2728" spans="1:1" x14ac:dyDescent="0.2">
      <c r="A2728" s="94" t="str">
        <v xml:space="preserve">  &lt;tr&gt;&lt;td&gt;62001-1100&lt;/td&gt;&lt;td&gt;Rubble masonry, fine pointed finish&lt;/td&gt;&lt;td&gt;m3&lt;/td&gt;&lt;td&gt;RUBBLE MASONRY, FINE POINTED FINISH&lt;/td&gt;&lt;td&gt;CUYD&lt;/td&gt;&lt;td&gt;0&lt;/td&gt;&lt;td&gt;3&lt;/td&gt;&lt;td&gt;N&lt;/td&gt;&lt;td&gt; &lt;/td&gt;&lt;td&gt;&lt;/td&gt;&lt;/tr&gt;</v>
      </c>
    </row>
    <row r="2729" spans="1:1" x14ac:dyDescent="0.2">
      <c r="A2729" s="94" t="str">
        <v xml:space="preserve">  &lt;tr&gt;&lt;td&gt;62001-1200&lt;/td&gt;&lt;td&gt;Rubble masonry, medium pointed finish&lt;/td&gt;&lt;td&gt;m3&lt;/td&gt;&lt;td&gt;RUBBLE MASONRY, MEDIUM POINTED FINISH&lt;/td&gt;&lt;td&gt;CUYD&lt;/td&gt;&lt;td&gt;0&lt;/td&gt;&lt;td&gt;3&lt;/td&gt;&lt;td&gt;N&lt;/td&gt;&lt;td&gt; &lt;/td&gt;&lt;td&gt;&lt;/td&gt;&lt;/tr&gt;</v>
      </c>
    </row>
    <row r="2730" spans="1:1" x14ac:dyDescent="0.2">
      <c r="A2730" s="94" t="str">
        <v xml:space="preserve">  &lt;tr&gt;&lt;td&gt;62001-1300&lt;/td&gt;&lt;td&gt;Rubble masonry, course pointed finish&lt;/td&gt;&lt;td&gt;m3&lt;/td&gt;&lt;td&gt;RUBBLE MASONRY, COURSE POINTED FINISH&lt;/td&gt;&lt;td&gt;CUYD&lt;/td&gt;&lt;td&gt;0&lt;/td&gt;&lt;td&gt;3&lt;/td&gt;&lt;td&gt;N&lt;/td&gt;&lt;td&gt; &lt;/td&gt;&lt;td&gt;&lt;/td&gt;&lt;/tr&gt;</v>
      </c>
    </row>
    <row r="2731" spans="1:1" x14ac:dyDescent="0.2">
      <c r="A2731" s="94" t="str">
        <v xml:space="preserve">  &lt;tr&gt;&lt;td&gt;62001-1400&lt;/td&gt;&lt;td&gt;Rubble masonry, split face finish&lt;/td&gt;&lt;td&gt;m3&lt;/td&gt;&lt;td&gt;RUBBLE MASONRY, SPLIT FACE FINISH&lt;/td&gt;&lt;td&gt;CUYD&lt;/td&gt;&lt;td&gt;0&lt;/td&gt;&lt;td&gt;3&lt;/td&gt;&lt;td&gt;N&lt;/td&gt;&lt;td&gt; &lt;/td&gt;&lt;td&gt;&lt;/td&gt;&lt;/tr&gt;</v>
      </c>
    </row>
    <row r="2732" spans="1:1" x14ac:dyDescent="0.2">
      <c r="A2732" s="94" t="str">
        <v xml:space="preserve">  &lt;tr&gt;&lt;td&gt;62001-1500&lt;/td&gt;&lt;td&gt;Rubble masonry, rock face finish&lt;/td&gt;&lt;td&gt;m3&lt;/td&gt;&lt;td&gt;RUBBLE MASONRY, ROCK FACE FINISH&lt;/td&gt;&lt;td&gt;CUYD&lt;/td&gt;&lt;td&gt;0&lt;/td&gt;&lt;td&gt;3&lt;/td&gt;&lt;td&gt;N&lt;/td&gt;&lt;td&gt; &lt;/td&gt;&lt;td&gt;&lt;/td&gt;&lt;/tr&gt;</v>
      </c>
    </row>
    <row r="2733" spans="1:1" x14ac:dyDescent="0.2">
      <c r="A2733" s="94" t="str">
        <v xml:space="preserve">  &lt;tr&gt;&lt;td&gt;62001-1600&lt;/td&gt;&lt;td&gt;Dimensioned masonry, fine pointed finish&lt;/td&gt;&lt;td&gt;m3&lt;/td&gt;&lt;td&gt;DIMENSIONED MASONRY, FINE POINTED FINISH&lt;/td&gt;&lt;td&gt;CUYD&lt;/td&gt;&lt;td&gt;0&lt;/td&gt;&lt;td&gt;3&lt;/td&gt;&lt;td&gt;N&lt;/td&gt;&lt;td&gt; &lt;/td&gt;&lt;td&gt;&lt;/td&gt;&lt;/tr&gt;</v>
      </c>
    </row>
    <row r="2734" spans="1:1" x14ac:dyDescent="0.2">
      <c r="A2734" s="94" t="str">
        <v xml:space="preserve">  &lt;tr&gt;&lt;td&gt;62001-1700&lt;/td&gt;&lt;td&gt;Dimensioned masonry, medium pointed finish&lt;/td&gt;&lt;td&gt;m3&lt;/td&gt;&lt;td&gt;DIMENSIONED MASONRY, MEDIUM POINTED FINISH&lt;/td&gt;&lt;td&gt;CUYD&lt;/td&gt;&lt;td&gt;0&lt;/td&gt;&lt;td&gt;3&lt;/td&gt;&lt;td&gt;N&lt;/td&gt;&lt;td&gt; &lt;/td&gt;&lt;td&gt;&lt;/td&gt;&lt;/tr&gt;</v>
      </c>
    </row>
    <row r="2735" spans="1:1" x14ac:dyDescent="0.2">
      <c r="A2735" s="94" t="str">
        <v xml:space="preserve">  &lt;tr&gt;&lt;td&gt;62001-1800&lt;/td&gt;&lt;td&gt;Dimensioned masonry, course pointed finish&lt;/td&gt;&lt;td&gt;m3&lt;/td&gt;&lt;td&gt;DIMENSIONED MASONRY, COURSE POINTED FINISH&lt;/td&gt;&lt;td&gt;CUYD&lt;/td&gt;&lt;td&gt;0&lt;/td&gt;&lt;td&gt;3&lt;/td&gt;&lt;td&gt;N&lt;/td&gt;&lt;td&gt; &lt;/td&gt;&lt;td&gt;&lt;/td&gt;&lt;/tr&gt;</v>
      </c>
    </row>
    <row r="2736" spans="1:1" x14ac:dyDescent="0.2">
      <c r="A2736" s="94" t="str">
        <v xml:space="preserve">  &lt;tr&gt;&lt;td&gt;62001-1900&lt;/td&gt;&lt;td&gt;Dimensioned masonry, split face finish&lt;/td&gt;&lt;td&gt;m3&lt;/td&gt;&lt;td&gt;DIMENSIONED MASONRY, SPLIT FACE FINISH&lt;/td&gt;&lt;td&gt;CUYD&lt;/td&gt;&lt;td&gt;0&lt;/td&gt;&lt;td&gt;3&lt;/td&gt;&lt;td&gt;N&lt;/td&gt;&lt;td&gt; &lt;/td&gt;&lt;td&gt;&lt;/td&gt;&lt;/tr&gt;</v>
      </c>
    </row>
    <row r="2737" spans="1:1" x14ac:dyDescent="0.2">
      <c r="A2737" s="94" t="str">
        <v xml:space="preserve">  &lt;tr&gt;&lt;td&gt;62001-2000&lt;/td&gt;&lt;td&gt;Dimensioned masonry, rock face finish&lt;/td&gt;&lt;td&gt;m3&lt;/td&gt;&lt;td&gt;DIMENSIONED MASONRY, ROCK FACE FINISH&lt;/td&gt;&lt;td&gt;CUYD&lt;/td&gt;&lt;td&gt;0&lt;/td&gt;&lt;td&gt;3&lt;/td&gt;&lt;td&gt;N&lt;/td&gt;&lt;td&gt; &lt;/td&gt;&lt;td&gt;&lt;/td&gt;&lt;/tr&gt;</v>
      </c>
    </row>
    <row r="2738" spans="1:1" x14ac:dyDescent="0.2">
      <c r="A2738" s="94" t="str">
        <v xml:space="preserve">  &lt;tr&gt;&lt;td&gt;62002-0000&lt;/td&gt;&lt;td&gt;Stone masonry&lt;/td&gt;&lt;td&gt;m2&lt;/td&gt;&lt;td&gt;STONE MASONRY&lt;/td&gt;&lt;td&gt;SQYD&lt;/td&gt;&lt;td&gt;0&lt;/td&gt;&lt;td&gt;3&lt;/td&gt;&lt;td&gt;N&lt;/td&gt;&lt;td&gt; &lt;/td&gt;&lt;td&gt;&lt;/td&gt;&lt;/tr&gt;</v>
      </c>
    </row>
    <row r="2739" spans="1:1" x14ac:dyDescent="0.2">
      <c r="A2739" s="94" t="str">
        <v xml:space="preserve">  &lt;tr&gt;&lt;td&gt;62002-0100&lt;/td&gt;&lt;td&gt;Class A masonry, fine pointed finish&lt;/td&gt;&lt;td&gt;m2&lt;/td&gt;&lt;td&gt;CLASS A MASONRY, FINE POINTED FINISH&lt;/td&gt;&lt;td&gt;SQYD&lt;/td&gt;&lt;td&gt;0&lt;/td&gt;&lt;td&gt;3&lt;/td&gt;&lt;td&gt;N&lt;/td&gt;&lt;td&gt; &lt;/td&gt;&lt;td&gt;&lt;/td&gt;&lt;/tr&gt;</v>
      </c>
    </row>
    <row r="2740" spans="1:1" x14ac:dyDescent="0.2">
      <c r="A2740" s="94" t="str">
        <v xml:space="preserve">  &lt;tr&gt;&lt;td&gt;62002-0200&lt;/td&gt;&lt;td&gt;Class A masonry, medium pointed finish&lt;/td&gt;&lt;td&gt;m2&lt;/td&gt;&lt;td&gt;CLASS A MASONRY, MEDIUM POINTED FINISH&lt;/td&gt;&lt;td&gt;SQYD&lt;/td&gt;&lt;td&gt;0&lt;/td&gt;&lt;td&gt;3&lt;/td&gt;&lt;td&gt;N&lt;/td&gt;&lt;td&gt; &lt;/td&gt;&lt;td&gt;&lt;/td&gt;&lt;/tr&gt;</v>
      </c>
    </row>
    <row r="2741" spans="1:1" x14ac:dyDescent="0.2">
      <c r="A2741" s="94" t="str">
        <v xml:space="preserve">  &lt;tr&gt;&lt;td&gt;62002-0300&lt;/td&gt;&lt;td&gt;Class A masonry, course pointed finish&lt;/td&gt;&lt;td&gt;m2&lt;/td&gt;&lt;td&gt;CLASS A MASONRY, COURSE POINTED FINISH&lt;/td&gt;&lt;td&gt;SQYD&lt;/td&gt;&lt;td&gt;0&lt;/td&gt;&lt;td&gt;3&lt;/td&gt;&lt;td&gt;N&lt;/td&gt;&lt;td&gt; &lt;/td&gt;&lt;td&gt;&lt;/td&gt;&lt;/tr&gt;</v>
      </c>
    </row>
    <row r="2742" spans="1:1" x14ac:dyDescent="0.2">
      <c r="A2742" s="94" t="str">
        <v xml:space="preserve">  &lt;tr&gt;&lt;td&gt;62002-0400&lt;/td&gt;&lt;td&gt;Class A masonry, split face finish&lt;/td&gt;&lt;td&gt;m2&lt;/td&gt;&lt;td&gt;CLASS A MASONRY, SPLIT FACE FINISH&lt;/td&gt;&lt;td&gt;SQYD&lt;/td&gt;&lt;td&gt;0&lt;/td&gt;&lt;td&gt;3&lt;/td&gt;&lt;td&gt;N&lt;/td&gt;&lt;td&gt; &lt;/td&gt;&lt;td&gt;&lt;/td&gt;&lt;/tr&gt;</v>
      </c>
    </row>
    <row r="2743" spans="1:1" x14ac:dyDescent="0.2">
      <c r="A2743" s="94" t="str">
        <v xml:space="preserve">  &lt;tr&gt;&lt;td&gt;62002-0500&lt;/td&gt;&lt;td&gt;Class A masonry, rock face finish&lt;/td&gt;&lt;td&gt;m2&lt;/td&gt;&lt;td&gt;CLASS A MASONRY, ROCK FACE FINISH&lt;/td&gt;&lt;td&gt;SQYD&lt;/td&gt;&lt;td&gt;0&lt;/td&gt;&lt;td&gt;3&lt;/td&gt;&lt;td&gt;N&lt;/td&gt;&lt;td&gt; &lt;/td&gt;&lt;td&gt;&lt;/td&gt;&lt;/tr&gt;</v>
      </c>
    </row>
    <row r="2744" spans="1:1" x14ac:dyDescent="0.2">
      <c r="A2744" s="94" t="str">
        <v xml:space="preserve">  &lt;tr&gt;&lt;td&gt;62002-0600&lt;/td&gt;&lt;td&gt;Class B masonry, fine pointed finish&lt;/td&gt;&lt;td&gt;m2&lt;/td&gt;&lt;td&gt;CLASS B MASONRY, FINE POINTED FINISH&lt;/td&gt;&lt;td&gt;SQYD&lt;/td&gt;&lt;td&gt;0&lt;/td&gt;&lt;td&gt;3&lt;/td&gt;&lt;td&gt;N&lt;/td&gt;&lt;td&gt; &lt;/td&gt;&lt;td&gt;&lt;/td&gt;&lt;/tr&gt;</v>
      </c>
    </row>
    <row r="2745" spans="1:1" x14ac:dyDescent="0.2">
      <c r="A2745" s="94" t="str">
        <v xml:space="preserve">  &lt;tr&gt;&lt;td&gt;62002-0700&lt;/td&gt;&lt;td&gt;Class B masonry, medium pointed finish&lt;/td&gt;&lt;td&gt;m2&lt;/td&gt;&lt;td&gt;CLASS B MASONRY, MEDIUM POINTED FINISH&lt;/td&gt;&lt;td&gt;SQYD&lt;/td&gt;&lt;td&gt;0&lt;/td&gt;&lt;td&gt;3&lt;/td&gt;&lt;td&gt;N&lt;/td&gt;&lt;td&gt; &lt;/td&gt;&lt;td&gt;&lt;/td&gt;&lt;/tr&gt;</v>
      </c>
    </row>
    <row r="2746" spans="1:1" x14ac:dyDescent="0.2">
      <c r="A2746" s="94" t="str">
        <v xml:space="preserve">  &lt;tr&gt;&lt;td&gt;62002-0800&lt;/td&gt;&lt;td&gt;Class B masonry, course pointed finish&lt;/td&gt;&lt;td&gt;m2&lt;/td&gt;&lt;td&gt;CLASS B MASONRY, COURSE POINTED FINISH&lt;/td&gt;&lt;td&gt;SQYD&lt;/td&gt;&lt;td&gt;0&lt;/td&gt;&lt;td&gt;3&lt;/td&gt;&lt;td&gt;N&lt;/td&gt;&lt;td&gt; &lt;/td&gt;&lt;td&gt;&lt;/td&gt;&lt;/tr&gt;</v>
      </c>
    </row>
    <row r="2747" spans="1:1" x14ac:dyDescent="0.2">
      <c r="A2747" s="94" t="str">
        <v xml:space="preserve">  &lt;tr&gt;&lt;td&gt;62002-0900&lt;/td&gt;&lt;td&gt;Class B masonry, split face finish&lt;/td&gt;&lt;td&gt;m2&lt;/td&gt;&lt;td&gt;CLASS B MASONRY, SPLIT FACE FINISH&lt;/td&gt;&lt;td&gt;SQYD&lt;/td&gt;&lt;td&gt;0&lt;/td&gt;&lt;td&gt;3&lt;/td&gt;&lt;td&gt;N&lt;/td&gt;&lt;td&gt; &lt;/td&gt;&lt;td&gt;&lt;/td&gt;&lt;/tr&gt;</v>
      </c>
    </row>
    <row r="2748" spans="1:1" x14ac:dyDescent="0.2">
      <c r="A2748" s="94" t="str">
        <v xml:space="preserve">  &lt;tr&gt;&lt;td&gt;62002-1000&lt;/td&gt;&lt;td&gt;Class B masonry, rock face finish&lt;/td&gt;&lt;td&gt;m2&lt;/td&gt;&lt;td&gt;CLASS B MASONRY, ROCK FACE FINISH&lt;/td&gt;&lt;td&gt;SQYD&lt;/td&gt;&lt;td&gt;0&lt;/td&gt;&lt;td&gt;3&lt;/td&gt;&lt;td&gt;N&lt;/td&gt;&lt;td&gt; &lt;/td&gt;&lt;td&gt;&lt;/td&gt;&lt;/tr&gt;</v>
      </c>
    </row>
    <row r="2749" spans="1:1" x14ac:dyDescent="0.2">
      <c r="A2749" s="94" t="str">
        <v xml:space="preserve">  &lt;tr&gt;&lt;td&gt;62003-0000&lt;/td&gt;&lt;td&gt;Stone masonry&lt;/td&gt;&lt;td&gt;LPSM&lt;/td&gt;&lt;td&gt;STONE MASONRY&lt;/td&gt;&lt;td&gt;LPSM&lt;/td&gt;&lt;td&gt;0&lt;/td&gt;&lt;td&gt;3&lt;/td&gt;&lt;td&gt;N&lt;/td&gt;&lt;td&gt; &lt;/td&gt;&lt;td&gt;&lt;/td&gt;&lt;/tr&gt;</v>
      </c>
    </row>
    <row r="2750" spans="1:1" x14ac:dyDescent="0.2">
      <c r="A2750" s="94" t="str">
        <v xml:space="preserve">  &lt;tr&gt;&lt;td&gt;62005-0000&lt;/td&gt;&lt;td&gt;Concrete masonry units&lt;/td&gt;&lt;td&gt;m3&lt;/td&gt;&lt;td&gt;CONCRETE MASONRY UNITS&lt;/td&gt;&lt;td&gt;CUYD&lt;/td&gt;&lt;td&gt;0&lt;/td&gt;&lt;td&gt;3&lt;/td&gt;&lt;td&gt;N&lt;/td&gt;&lt;td&gt; &lt;/td&gt;&lt;td&gt;&lt;/td&gt;&lt;/tr&gt;</v>
      </c>
    </row>
    <row r="2751" spans="1:1" x14ac:dyDescent="0.2">
      <c r="A2751" s="94" t="str">
        <v xml:space="preserve">  &lt;tr&gt;&lt;td&gt;62006-0000&lt;/td&gt;&lt;td&gt;Concrete masonry units&lt;/td&gt;&lt;td&gt;m2&lt;/td&gt;&lt;td&gt;CONCRETE MASONRY UNITS&lt;/td&gt;&lt;td&gt;SQYD&lt;/td&gt;&lt;td&gt;0&lt;/td&gt;&lt;td&gt;3&lt;/td&gt;&lt;td&gt;N&lt;/td&gt;&lt;td&gt; &lt;/td&gt;&lt;td&gt;&lt;/td&gt;&lt;/tr&gt;</v>
      </c>
    </row>
    <row r="2752" spans="1:1" x14ac:dyDescent="0.2">
      <c r="A2752" s="94" t="str">
        <v xml:space="preserve">  &lt;tr&gt;&lt;td&gt;62010-0000&lt;/td&gt;&lt;td&gt;Stone masonry&lt;/td&gt;&lt;td&gt;m&lt;/td&gt;&lt;td&gt;STONE MASONRY&lt;/td&gt;&lt;td&gt;LNFT&lt;/td&gt;&lt;td&gt;0&lt;/td&gt;&lt;td&gt;3&lt;/td&gt;&lt;td&gt;N&lt;/td&gt;&lt;td&gt; &lt;/td&gt;&lt;td&gt;&lt;/td&gt;&lt;/tr&gt;</v>
      </c>
    </row>
    <row r="2753" spans="1:1" x14ac:dyDescent="0.2">
      <c r="A2753" s="94" t="str">
        <v xml:space="preserve">  &lt;tr&gt;&lt;td&gt;62010-1000&lt;/td&gt;&lt;td&gt;Stone masonry guardwall&lt;/td&gt;&lt;td&gt;m&lt;/td&gt;&lt;td&gt;STONE MASONRY GUARDWALL&lt;/td&gt;&lt;td&gt;LNFT&lt;/td&gt;&lt;td&gt;0&lt;/td&gt;&lt;td&gt;3&lt;/td&gt;&lt;td&gt;N&lt;/td&gt;&lt;td&gt; &lt;/td&gt;&lt;td&gt;&lt;/td&gt;&lt;/tr&gt;</v>
      </c>
    </row>
    <row r="2754" spans="1:1" x14ac:dyDescent="0.2">
      <c r="A2754" s="94" t="str">
        <v xml:space="preserve">  &lt;tr&gt;&lt;td&gt;62010-2000&lt;/td&gt;&lt;td&gt;Stone masonry anchor slab guardwall&lt;/td&gt;&lt;td&gt;m&lt;/td&gt;&lt;td&gt;STONE MASONRY ANCHOR SLAB GUARDWALL&lt;/td&gt;&lt;td&gt;LNFT&lt;/td&gt;&lt;td&gt;0&lt;/td&gt;&lt;td&gt;3&lt;/td&gt;&lt;td&gt;N&lt;/td&gt;&lt;td&gt; &lt;/td&gt;&lt;td&gt;&lt;/td&gt;&lt;/tr&gt;</v>
      </c>
    </row>
    <row r="2755" spans="1:1" x14ac:dyDescent="0.2">
      <c r="A2755" s="94" t="str">
        <v xml:space="preserve">  &lt;tr&gt;&lt;td&gt;62010-3000&lt;/td&gt;&lt;td&gt;Stone masonry guardwall type 1&lt;/td&gt;&lt;td&gt;m&lt;/td&gt;&lt;td&gt;STONE MASONRY GUARDWALL TYPE 1&lt;/td&gt;&lt;td&gt;LNFT&lt;/td&gt;&lt;td&gt;0&lt;/td&gt;&lt;td&gt;3&lt;/td&gt;&lt;td&gt;N&lt;/td&gt;&lt;td&gt; &lt;/td&gt;&lt;td&gt;&lt;/td&gt;&lt;/tr&gt;</v>
      </c>
    </row>
    <row r="2756" spans="1:1" x14ac:dyDescent="0.2">
      <c r="A2756" s="94" t="str">
        <v xml:space="preserve">  &lt;tr&gt;&lt;td&gt;62010-4000&lt;/td&gt;&lt;td&gt;Stone masonry guardwall type 2&lt;/td&gt;&lt;td&gt;m&lt;/td&gt;&lt;td&gt;STONE MASONRY GUARDWALL TYPE 2&lt;/td&gt;&lt;td&gt;LNFT&lt;/td&gt;&lt;td&gt;0&lt;/td&gt;&lt;td&gt;3&lt;/td&gt;&lt;td&gt;N&lt;/td&gt;&lt;td&gt; &lt;/td&gt;&lt;td&gt;&lt;/td&gt;&lt;/tr&gt;</v>
      </c>
    </row>
    <row r="2757" spans="1:1" x14ac:dyDescent="0.2">
      <c r="A2757" s="94" t="str">
        <v xml:space="preserve">  &lt;tr&gt;&lt;td&gt;62010-5000&lt;/td&gt;&lt;td&gt;Stone masonry guardwall type 3&lt;/td&gt;&lt;td&gt;m&lt;/td&gt;&lt;td&gt;STONE MASONRY GUARDWALL TYPE 3&lt;/td&gt;&lt;td&gt;LNFT&lt;/td&gt;&lt;td&gt;0&lt;/td&gt;&lt;td&gt;3&lt;/td&gt;&lt;td&gt;N&lt;/td&gt;&lt;td&gt; &lt;/td&gt;&lt;td&gt;&lt;/td&gt;&lt;/tr&gt;</v>
      </c>
    </row>
    <row r="2758" spans="1:1" x14ac:dyDescent="0.2">
      <c r="A2758" s="94" t="str">
        <v xml:space="preserve">  &lt;tr&gt;&lt;td&gt;62010-6000&lt;/td&gt;&lt;td&gt;Stone masonry guardwall type 4&lt;/td&gt;&lt;td&gt;m&lt;/td&gt;&lt;td&gt;STONE MASONRY GUARDWALL TYPE 4&lt;/td&gt;&lt;td&gt;LNFT&lt;/td&gt;&lt;td&gt;0&lt;/td&gt;&lt;td&gt;3&lt;/td&gt;&lt;td&gt;N&lt;/td&gt;&lt;td&gt; &lt;/td&gt;&lt;td&gt;&lt;/td&gt;&lt;/tr&gt;</v>
      </c>
    </row>
    <row r="2759" spans="1:1" x14ac:dyDescent="0.2">
      <c r="A2759" s="94" t="str">
        <v xml:space="preserve">  &lt;tr&gt;&lt;td&gt;62010-7000&lt;/td&gt;&lt;td&gt;Stone masonry parapet&lt;/td&gt;&lt;td&gt;m&lt;/td&gt;&lt;td&gt;STONE MASONRY PARAPET&lt;/td&gt;&lt;td&gt;LNFT&lt;/td&gt;&lt;td&gt;0&lt;/td&gt;&lt;td&gt;3&lt;/td&gt;&lt;td&gt;N&lt;/td&gt;&lt;td&gt; &lt;/td&gt;&lt;td&gt;&lt;/td&gt;&lt;/tr&gt;</v>
      </c>
    </row>
    <row r="2760" spans="1:1" x14ac:dyDescent="0.2">
      <c r="A2760" s="94" t="str">
        <v xml:space="preserve">  &lt;tr&gt;&lt;td&gt;62011-0100&lt;/td&gt;&lt;td&gt;Stone masonry headwall for 300mm pipe culvert&lt;/td&gt;&lt;td&gt;Each&lt;/td&gt;&lt;td&gt;STONE MASONRY HEADWALL FOR 12-INCH PIPE CULVERT&lt;/td&gt;&lt;td&gt;EACH&lt;/td&gt;&lt;td&gt;0&lt;/td&gt;&lt;td&gt;3&lt;/td&gt;&lt;td&gt;N&lt;/td&gt;&lt;td&gt; &lt;/td&gt;&lt;td&gt;&lt;/td&gt;&lt;/tr&gt;</v>
      </c>
    </row>
    <row r="2761" spans="1:1" x14ac:dyDescent="0.2">
      <c r="A2761" s="94" t="str">
        <v xml:space="preserve">  &lt;tr&gt;&lt;td&gt;62011-0200&lt;/td&gt;&lt;td&gt;Stone masonry headwall for 375mm pipe culvert&lt;/td&gt;&lt;td&gt;Each&lt;/td&gt;&lt;td&gt;STONE MASONRY HEADWALL FOR 15-INCH PIPE CULVERT&lt;/td&gt;&lt;td&gt;EACH&lt;/td&gt;&lt;td&gt;0&lt;/td&gt;&lt;td&gt;3&lt;/td&gt;&lt;td&gt;N&lt;/td&gt;&lt;td&gt; &lt;/td&gt;&lt;td&gt;&lt;/td&gt;&lt;/tr&gt;</v>
      </c>
    </row>
    <row r="2762" spans="1:1" x14ac:dyDescent="0.2">
      <c r="A2762" s="94" t="str">
        <v xml:space="preserve">  &lt;tr&gt;&lt;td&gt;62011-0300&lt;/td&gt;&lt;td&gt;Stone masonry headwall for 450mm pipe culvert&lt;/td&gt;&lt;td&gt;Each&lt;/td&gt;&lt;td&gt;STONE MASONRY HEADWALL FOR 18-INCH PIPE CULVERT&lt;/td&gt;&lt;td&gt;EACH&lt;/td&gt;&lt;td&gt;0&lt;/td&gt;&lt;td&gt;3&lt;/td&gt;&lt;td&gt;N&lt;/td&gt;&lt;td&gt; &lt;/td&gt;&lt;td&gt;&lt;/td&gt;&lt;/tr&gt;</v>
      </c>
    </row>
    <row r="2763" spans="1:1" x14ac:dyDescent="0.2">
      <c r="A2763" s="94" t="str">
        <v xml:space="preserve">  &lt;tr&gt;&lt;td&gt;62011-0400&lt;/td&gt;&lt;td&gt;Stone masonry headwall for 525mm pipe culvert&lt;/td&gt;&lt;td&gt;Each&lt;/td&gt;&lt;td&gt;STONE MASONRY HEADWALL FOR 21-INCH PIPE CULVERT&lt;/td&gt;&lt;td&gt;EACH&lt;/td&gt;&lt;td&gt;0&lt;/td&gt;&lt;td&gt;3&lt;/td&gt;&lt;td&gt;N&lt;/td&gt;&lt;td&gt; &lt;/td&gt;&lt;td&gt;&lt;/td&gt;&lt;/tr&gt;</v>
      </c>
    </row>
    <row r="2764" spans="1:1" x14ac:dyDescent="0.2">
      <c r="A2764" s="94" t="str">
        <v xml:space="preserve">  &lt;tr&gt;&lt;td&gt;62011-0500&lt;/td&gt;&lt;td&gt;Stone masonry headwall for 600mm pipe culvert&lt;/td&gt;&lt;td&gt;Each&lt;/td&gt;&lt;td&gt;STONE MASONRY HEADWALL FOR 24-INCH PIPE CULVERT&lt;/td&gt;&lt;td&gt;EACH&lt;/td&gt;&lt;td&gt;0&lt;/td&gt;&lt;td&gt;3&lt;/td&gt;&lt;td&gt;N&lt;/td&gt;&lt;td&gt; &lt;/td&gt;&lt;td&gt;&lt;/td&gt;&lt;/tr&gt;</v>
      </c>
    </row>
    <row r="2765" spans="1:1" x14ac:dyDescent="0.2">
      <c r="A2765" s="94" t="str">
        <v xml:space="preserve">  &lt;tr&gt;&lt;td&gt;62011-0600&lt;/td&gt;&lt;td&gt;Stone masonry headwall for 750mm pipe culvert&lt;/td&gt;&lt;td&gt;Each&lt;/td&gt;&lt;td&gt;STONE MASONRY HEADWALL FOR 30-INCH PIPE CULVERT&lt;/td&gt;&lt;td&gt;EACH&lt;/td&gt;&lt;td&gt;0&lt;/td&gt;&lt;td&gt;3&lt;/td&gt;&lt;td&gt;N&lt;/td&gt;&lt;td&gt; &lt;/td&gt;&lt;td&gt;&lt;/td&gt;&lt;/tr&gt;</v>
      </c>
    </row>
    <row r="2766" spans="1:1" x14ac:dyDescent="0.2">
      <c r="A2766" s="94" t="str">
        <v xml:space="preserve">  &lt;tr&gt;&lt;td&gt;62011-0700&lt;/td&gt;&lt;td&gt;Stone masonry headwall for 900mm pipe culvert&lt;/td&gt;&lt;td&gt;Each&lt;/td&gt;&lt;td&gt;STONE MASONRY HEADWALL FOR 36-INCH PIPE CULVERT&lt;/td&gt;&lt;td&gt;EACH&lt;/td&gt;&lt;td&gt;0&lt;/td&gt;&lt;td&gt;3&lt;/td&gt;&lt;td&gt;N&lt;/td&gt;&lt;td&gt; &lt;/td&gt;&lt;td&gt;&lt;/td&gt;&lt;/tr&gt;</v>
      </c>
    </row>
    <row r="2767" spans="1:1" x14ac:dyDescent="0.2">
      <c r="A2767" s="94" t="str">
        <v xml:space="preserve">  &lt;tr&gt;&lt;td&gt;62011-0800&lt;/td&gt;&lt;td&gt;Stone masonry headwall for 1050mm pipe culvert&lt;/td&gt;&lt;td&gt;Each&lt;/td&gt;&lt;td&gt;STONE MASONRY HEADWALL FOR 42-INCH PIPE CULVERT&lt;/td&gt;&lt;td&gt;EACH&lt;/td&gt;&lt;td&gt;0&lt;/td&gt;&lt;td&gt;3&lt;/td&gt;&lt;td&gt;N&lt;/td&gt;&lt;td&gt; &lt;/td&gt;&lt;td&gt;&lt;/td&gt;&lt;/tr&gt;</v>
      </c>
    </row>
    <row r="2768" spans="1:1" x14ac:dyDescent="0.2">
      <c r="A2768" s="94" t="str">
        <v xml:space="preserve">  &lt;tr&gt;&lt;td&gt;62011-0900&lt;/td&gt;&lt;td&gt;Stone masonry headwall for 1200mm pipe culvert&lt;/td&gt;&lt;td&gt;Each&lt;/td&gt;&lt;td&gt;STONE MASONRY HEADWALL FOR 48-INCH PIPE CULVERT&lt;/td&gt;&lt;td&gt;EACH&lt;/td&gt;&lt;td&gt;0&lt;/td&gt;&lt;td&gt;3&lt;/td&gt;&lt;td&gt;N&lt;/td&gt;&lt;td&gt; &lt;/td&gt;&lt;td&gt;&lt;/td&gt;&lt;/tr&gt;</v>
      </c>
    </row>
    <row r="2769" spans="1:1" x14ac:dyDescent="0.2">
      <c r="A2769" s="94" t="str">
        <v xml:space="preserve">  &lt;tr&gt;&lt;td&gt;62011-1000&lt;/td&gt;&lt;td&gt;Stone masonry headwall for 1350mm pipe culvert&lt;/td&gt;&lt;td&gt;Each&lt;/td&gt;&lt;td&gt;STONE MASONRY HEADWALL FOR 54-INCH PIPE CULVERT&lt;/td&gt;&lt;td&gt;EACH&lt;/td&gt;&lt;td&gt;0&lt;/td&gt;&lt;td&gt;3&lt;/td&gt;&lt;td&gt;N&lt;/td&gt;&lt;td&gt; &lt;/td&gt;&lt;td&gt;&lt;/td&gt;&lt;/tr&gt;</v>
      </c>
    </row>
    <row r="2770" spans="1:1" x14ac:dyDescent="0.2">
      <c r="A2770" s="94" t="str">
        <v xml:space="preserve">  &lt;tr&gt;&lt;td&gt;62011-1100&lt;/td&gt;&lt;td&gt;Stone masonry headwall for 1500mm pipe culvert&lt;/td&gt;&lt;td&gt;Each&lt;/td&gt;&lt;td&gt;STONE MASONRY HEADWALL FOR 60-INCH PIPE CULVERT&lt;/td&gt;&lt;td&gt;EACH&lt;/td&gt;&lt;td&gt;0&lt;/td&gt;&lt;td&gt;3&lt;/td&gt;&lt;td&gt;N&lt;/td&gt;&lt;td&gt; &lt;/td&gt;&lt;td&gt;&lt;/td&gt;&lt;/tr&gt;</v>
      </c>
    </row>
    <row r="2771" spans="1:1" x14ac:dyDescent="0.2">
      <c r="A2771" s="94" t="str">
        <v xml:space="preserve">  &lt;tr&gt;&lt;td&gt;62011-1200&lt;/td&gt;&lt;td&gt;Stone masonry headwall for 1650mm pipe culvert&lt;/td&gt;&lt;td&gt;Each&lt;/td&gt;&lt;td&gt;STONE MASONRY HEADWALL FOR 66-INCH PIPE CULVERT&lt;/td&gt;&lt;td&gt;EACH&lt;/td&gt;&lt;td&gt;0&lt;/td&gt;&lt;td&gt;3&lt;/td&gt;&lt;td&gt;N&lt;/td&gt;&lt;td&gt; &lt;/td&gt;&lt;td&gt;&lt;/td&gt;&lt;/tr&gt;</v>
      </c>
    </row>
    <row r="2772" spans="1:1" x14ac:dyDescent="0.2">
      <c r="A2772" s="94" t="str">
        <v xml:space="preserve">  &lt;tr&gt;&lt;td&gt;62011-1300&lt;/td&gt;&lt;td&gt;Stone masonry headwall for 1800mm pipe culvert&lt;/td&gt;&lt;td&gt;Each&lt;/td&gt;&lt;td&gt;STONE MASONRY HEADWALL FOR 72-INCH PIPE CULVERT&lt;/td&gt;&lt;td&gt;EACH&lt;/td&gt;&lt;td&gt;0&lt;/td&gt;&lt;td&gt;3&lt;/td&gt;&lt;td&gt;N&lt;/td&gt;&lt;td&gt; &lt;/td&gt;&lt;td&gt;&lt;/td&gt;&lt;/tr&gt;</v>
      </c>
    </row>
    <row r="2773" spans="1:1" x14ac:dyDescent="0.2">
      <c r="A2773" s="94" t="str">
        <v xml:space="preserve">  &lt;tr&gt;&lt;td&gt;62011-1400&lt;/td&gt;&lt;td&gt;Stone masonry headwall for double 300mm pipe culvert&lt;/td&gt;&lt;td&gt;Each&lt;/td&gt;&lt;td&gt;STONE MASONRY HEADWALL FOR DOUBLE 12-INCH PIPE CULVERT&lt;/td&gt;&lt;td&gt;EACH&lt;/td&gt;&lt;td&gt;0&lt;/td&gt;&lt;td&gt;3&lt;/td&gt;&lt;td&gt;N&lt;/td&gt;&lt;td&gt; &lt;/td&gt;&lt;td&gt;&lt;/td&gt;&lt;/tr&gt;</v>
      </c>
    </row>
    <row r="2774" spans="1:1" x14ac:dyDescent="0.2">
      <c r="A2774" s="94" t="str">
        <v xml:space="preserve">  &lt;tr&gt;&lt;td&gt;62011-1500&lt;/td&gt;&lt;td&gt;Stone masonry headwall for double 375mm pipe culvert&lt;/td&gt;&lt;td&gt;Each&lt;/td&gt;&lt;td&gt;STONE MASONRY HEADWALL FOR DOUBLE 15-INCH PIPE CULVERT&lt;/td&gt;&lt;td&gt;EACH&lt;/td&gt;&lt;td&gt;0&lt;/td&gt;&lt;td&gt;3&lt;/td&gt;&lt;td&gt;N&lt;/td&gt;&lt;td&gt; &lt;/td&gt;&lt;td&gt;&lt;/td&gt;&lt;/tr&gt;</v>
      </c>
    </row>
    <row r="2775" spans="1:1" x14ac:dyDescent="0.2">
      <c r="A2775" s="94" t="str">
        <v xml:space="preserve">  &lt;tr&gt;&lt;td&gt;62011-1600&lt;/td&gt;&lt;td&gt;Stone masonry headwall for double 450mm pipe culvert&lt;/td&gt;&lt;td&gt;Each&lt;/td&gt;&lt;td&gt;STONE MASONRY HEADWALL FOR DOUBLE 18-INCH PIPE CULVERT&lt;/td&gt;&lt;td&gt;EACH&lt;/td&gt;&lt;td&gt;0&lt;/td&gt;&lt;td&gt;3&lt;/td&gt;&lt;td&gt;N&lt;/td&gt;&lt;td&gt; &lt;/td&gt;&lt;td&gt;&lt;/td&gt;&lt;/tr&gt;</v>
      </c>
    </row>
    <row r="2776" spans="1:1" x14ac:dyDescent="0.2">
      <c r="A2776" s="94" t="str">
        <v xml:space="preserve">  &lt;tr&gt;&lt;td&gt;62011-1700&lt;/td&gt;&lt;td&gt;Stone masonry headwall for double 525mm pipe culvert&lt;/td&gt;&lt;td&gt;Each&lt;/td&gt;&lt;td&gt;STONE MASONRY HEADWALL FOR DOUBLE 21-INCH PIPE CULVERT&lt;/td&gt;&lt;td&gt;EACH&lt;/td&gt;&lt;td&gt;0&lt;/td&gt;&lt;td&gt;3&lt;/td&gt;&lt;td&gt;N&lt;/td&gt;&lt;td&gt; &lt;/td&gt;&lt;td&gt;&lt;/td&gt;&lt;/tr&gt;</v>
      </c>
    </row>
    <row r="2777" spans="1:1" x14ac:dyDescent="0.2">
      <c r="A2777" s="94" t="str">
        <v xml:space="preserve">  &lt;tr&gt;&lt;td&gt;62011-1800&lt;/td&gt;&lt;td&gt;Stone masonry headwall for double 600mm pipe culvert&lt;/td&gt;&lt;td&gt;Each&lt;/td&gt;&lt;td&gt;STONE MASONRY HEADWALL FOR DOUBLE 24-INCH PIPE CULVERT&lt;/td&gt;&lt;td&gt;EACH&lt;/td&gt;&lt;td&gt;0&lt;/td&gt;&lt;td&gt;3&lt;/td&gt;&lt;td&gt;N&lt;/td&gt;&lt;td&gt; &lt;/td&gt;&lt;td&gt;&lt;/td&gt;&lt;/tr&gt;</v>
      </c>
    </row>
    <row r="2778" spans="1:1" x14ac:dyDescent="0.2">
      <c r="A2778" s="94" t="str">
        <v xml:space="preserve">  &lt;tr&gt;&lt;td&gt;62011-1900&lt;/td&gt;&lt;td&gt;Stone masonry headwall for double 750mm pipe culvert&lt;/td&gt;&lt;td&gt;Each&lt;/td&gt;&lt;td&gt;STONE MASONRY HEADWALL FOR DOUBLE 30-INCH PIPE CULVERT&lt;/td&gt;&lt;td&gt;EACH&lt;/td&gt;&lt;td&gt;0&lt;/td&gt;&lt;td&gt;3&lt;/td&gt;&lt;td&gt;N&lt;/td&gt;&lt;td&gt; &lt;/td&gt;&lt;td&gt;&lt;/td&gt;&lt;/tr&gt;</v>
      </c>
    </row>
    <row r="2779" spans="1:1" x14ac:dyDescent="0.2">
      <c r="A2779" s="94" t="str">
        <v xml:space="preserve">  &lt;tr&gt;&lt;td&gt;62011-2000&lt;/td&gt;&lt;td&gt;Stone masonry headwall for double 900mm pipe culvert&lt;/td&gt;&lt;td&gt;Each&lt;/td&gt;&lt;td&gt;STONE MASONRY HEADWALL FOR DOUBLE 36-INCH PIPE CULVERT&lt;/td&gt;&lt;td&gt;EACH&lt;/td&gt;&lt;td&gt;0&lt;/td&gt;&lt;td&gt;3&lt;/td&gt;&lt;td&gt;N&lt;/td&gt;&lt;td&gt; &lt;/td&gt;&lt;td&gt;&lt;/td&gt;&lt;/tr&gt;</v>
      </c>
    </row>
    <row r="2780" spans="1:1" x14ac:dyDescent="0.2">
      <c r="A2780" s="94" t="str">
        <v xml:space="preserve">  &lt;tr&gt;&lt;td&gt;62011-2100&lt;/td&gt;&lt;td&gt;Stone masonry headwall for double 1050mm pipe culvert&lt;/td&gt;&lt;td&gt;Each&lt;/td&gt;&lt;td&gt;STONE MASONRY HEADWALL FOR DOUBLE 42-INCH PIPE CULVERT&lt;/td&gt;&lt;td&gt;EACH&lt;/td&gt;&lt;td&gt;0&lt;/td&gt;&lt;td&gt;3&lt;/td&gt;&lt;td&gt;N&lt;/td&gt;&lt;td&gt; &lt;/td&gt;&lt;td&gt;&lt;/td&gt;&lt;/tr&gt;</v>
      </c>
    </row>
    <row r="2781" spans="1:1" x14ac:dyDescent="0.2">
      <c r="A2781" s="94" t="str">
        <v xml:space="preserve">  &lt;tr&gt;&lt;td&gt;62011-2200&lt;/td&gt;&lt;td&gt;Stone masonry headwall for double 1200mm pipe culvert&lt;/td&gt;&lt;td&gt;Each&lt;/td&gt;&lt;td&gt;STONE MASONRY HEADWALL FOR DOUBLE 48-INCH PIPE CULVERT&lt;/td&gt;&lt;td&gt;EACH&lt;/td&gt;&lt;td&gt;0&lt;/td&gt;&lt;td&gt;3&lt;/td&gt;&lt;td&gt;N&lt;/td&gt;&lt;td&gt; &lt;/td&gt;&lt;td&gt;&lt;/td&gt;&lt;/tr&gt;</v>
      </c>
    </row>
    <row r="2782" spans="1:1" x14ac:dyDescent="0.2">
      <c r="A2782" s="94" t="str">
        <v xml:space="preserve">  &lt;tr&gt;&lt;td&gt;62011-2300&lt;/td&gt;&lt;td&gt;Stone masonry headwall for double 1350mm pipe culvert&lt;/td&gt;&lt;td&gt;Each&lt;/td&gt;&lt;td&gt;STONE MASONRY HEADWALL FOR DOUBLE 54-INCH PIPE CULVERT&lt;/td&gt;&lt;td&gt;EACH&lt;/td&gt;&lt;td&gt;0&lt;/td&gt;&lt;td&gt;3&lt;/td&gt;&lt;td&gt;N&lt;/td&gt;&lt;td&gt; &lt;/td&gt;&lt;td&gt;&lt;/td&gt;&lt;/tr&gt;</v>
      </c>
    </row>
    <row r="2783" spans="1:1" x14ac:dyDescent="0.2">
      <c r="A2783" s="94" t="str">
        <v xml:space="preserve">  &lt;tr&gt;&lt;td&gt;62011-2400&lt;/td&gt;&lt;td&gt;Stone masonry headwall for double 1500mm pipe culvert&lt;/td&gt;&lt;td&gt;Each&lt;/td&gt;&lt;td&gt;STONE MASONRY HEADWALL FOR DOUBLE 60-INCH PIPE CULVERT&lt;/td&gt;&lt;td&gt;EACH&lt;/td&gt;&lt;td&gt;0&lt;/td&gt;&lt;td&gt;3&lt;/td&gt;&lt;td&gt;N&lt;/td&gt;&lt;td&gt; &lt;/td&gt;&lt;td&gt;&lt;/td&gt;&lt;/tr&gt;</v>
      </c>
    </row>
    <row r="2784" spans="1:1" x14ac:dyDescent="0.2">
      <c r="A2784" s="94" t="str">
        <v xml:space="preserve">  &lt;tr&gt;&lt;td&gt;62011-2500&lt;/td&gt;&lt;td&gt;Stone masonry headwall for double 1650mm pipe culvert&lt;/td&gt;&lt;td&gt;Each&lt;/td&gt;&lt;td&gt;STONE MASONRY HEADWALL FOR DOUBLE 66-INCH PIPE CULVERT&lt;/td&gt;&lt;td&gt;EACH&lt;/td&gt;&lt;td&gt;0&lt;/td&gt;&lt;td&gt;3&lt;/td&gt;&lt;td&gt;N&lt;/td&gt;&lt;td&gt; &lt;/td&gt;&lt;td&gt;&lt;/td&gt;&lt;/tr&gt;</v>
      </c>
    </row>
    <row r="2785" spans="1:1" x14ac:dyDescent="0.2">
      <c r="A2785" s="94" t="str">
        <v xml:space="preserve">  &lt;tr&gt;&lt;td&gt;62011-2600&lt;/td&gt;&lt;td&gt;Stone masonry headwall for double 1800mm pipe culvert&lt;/td&gt;&lt;td&gt;Each&lt;/td&gt;&lt;td&gt;STONE MASONRY HEADWALL FOR DOUBLE 72-INCH PIPE CULVERT&lt;/td&gt;&lt;td&gt;EACH&lt;/td&gt;&lt;td&gt;0&lt;/td&gt;&lt;td&gt;3&lt;/td&gt;&lt;td&gt;N&lt;/td&gt;&lt;td&gt; &lt;/td&gt;&lt;td&gt;&lt;/td&gt;&lt;/tr&gt;</v>
      </c>
    </row>
    <row r="2786" spans="1:1" x14ac:dyDescent="0.2">
      <c r="A2786" s="94" t="str">
        <v xml:space="preserve">  &lt;tr&gt;&lt;td&gt;62011-2710&lt;/td&gt;&lt;td&gt;Stone masonry headwall for triple 600mm pipe culvert&lt;/td&gt;&lt;td&gt;Each&lt;/td&gt;&lt;td&gt;STONE MASONRY HEADWALL FOR TRIPLE 24-INCH PIPE CULVERT&lt;/td&gt;&lt;td&gt;EACH&lt;/td&gt;&lt;td&gt;0&lt;/td&gt;&lt;td&gt;3&lt;/td&gt;&lt;td&gt;N&lt;/td&gt;&lt;td&gt; &lt;/td&gt;&lt;td&gt;&lt;/td&gt;&lt;/tr&gt;</v>
      </c>
    </row>
    <row r="2787" spans="1:1" x14ac:dyDescent="0.2">
      <c r="A2787" s="94" t="str">
        <v xml:space="preserve">  &lt;tr&gt;&lt;td&gt;62011-2720&lt;/td&gt;&lt;td&gt;Stone masonry headwall for triple 750mm pipe culvert&lt;/td&gt;&lt;td&gt;Each&lt;/td&gt;&lt;td&gt;STONE MASONRY HEADWALL FOR TRIPLE 30-INCH PIPE CULVERT&lt;/td&gt;&lt;td&gt;EACH&lt;/td&gt;&lt;td&gt;0&lt;/td&gt;&lt;td&gt;3&lt;/td&gt;&lt;td&gt;N&lt;/td&gt;&lt;td&gt; &lt;/td&gt;&lt;td&gt;&lt;/td&gt;&lt;/tr&gt;</v>
      </c>
    </row>
    <row r="2788" spans="1:1" x14ac:dyDescent="0.2">
      <c r="A2788" s="94" t="str">
        <v xml:space="preserve">  &lt;tr&gt;&lt;td&gt;62011-2730&lt;/td&gt;&lt;td&gt;Stone masonry headwall for triple 900mm pipe culvert&lt;/td&gt;&lt;td&gt;Each&lt;/td&gt;&lt;td&gt;STONE MASONRY HEADWALL FOR TRIPLE 36-INCH PIPE CULVERT&lt;/td&gt;&lt;td&gt;EACH&lt;/td&gt;&lt;td&gt;0&lt;/td&gt;&lt;td&gt;3&lt;/td&gt;&lt;td&gt;N&lt;/td&gt;&lt;td&gt; &lt;/td&gt;&lt;td&gt;&lt;/td&gt;&lt;/tr&gt;</v>
      </c>
    </row>
    <row r="2789" spans="1:1" x14ac:dyDescent="0.2">
      <c r="A2789" s="94" t="str">
        <v xml:space="preserve">  &lt;tr&gt;&lt;td&gt;62011-2740&lt;/td&gt;&lt;td&gt;Stone masonry headwall for triple 1050mm pipe culvert&lt;/td&gt;&lt;td&gt;Each&lt;/td&gt;&lt;td&gt;STONE MASONRY HEADWALL FOR TRIPLE 42-INCH PIPE CULVERT&lt;/td&gt;&lt;td&gt;EACH&lt;/td&gt;&lt;td&gt;0&lt;/td&gt;&lt;td&gt;3&lt;/td&gt;&lt;td&gt;N&lt;/td&gt;&lt;td&gt; &lt;/td&gt;&lt;td&gt;&lt;/td&gt;&lt;/tr&gt;</v>
      </c>
    </row>
    <row r="2790" spans="1:1" x14ac:dyDescent="0.2">
      <c r="A2790" s="94" t="str">
        <v xml:space="preserve">  &lt;tr&gt;&lt;td&gt;62011-2750&lt;/td&gt;&lt;td&gt;Stone masonry headwall for triple 1200mm pipe culvert&lt;/td&gt;&lt;td&gt;Each&lt;/td&gt;&lt;td&gt;STONE MASONRY HEADWALL FOR TRIPLE 48-INCH PIPE CULVERT&lt;/td&gt;&lt;td&gt;EACH&lt;/td&gt;&lt;td&gt;0&lt;/td&gt;&lt;td&gt;3&lt;/td&gt;&lt;td&gt;N&lt;/td&gt;&lt;td&gt; &lt;/td&gt;&lt;td&gt;&lt;/td&gt;&lt;/tr&gt;</v>
      </c>
    </row>
    <row r="2791" spans="1:1" x14ac:dyDescent="0.2">
      <c r="A2791" s="94" t="str">
        <v xml:space="preserve">  &lt;tr&gt;&lt;td&gt;62011-3090&lt;/td&gt;&lt;td&gt;Stone masonry headwall for 1350mm equivalent diameter arch or elliptical pipe culvert&lt;/td&gt;&lt;td&gt;Each&lt;/td&gt;&lt;td&gt;STONE MASONRY HEADWALL FOR 54-INCH EQUIVALENT DIAMETER ARCH OR ELLIPTICAL PIPE CULVERT&lt;/td&gt;&lt;td&gt;EACH&lt;/td&gt;&lt;td&gt;0&lt;/td&gt;&lt;td&gt;3&lt;/td&gt;&lt;td&gt;N&lt;/td&gt;&lt;td&gt;9/18/2023&lt;/td&gt;&lt;td&gt;&lt;/td&gt;&lt;/tr&gt;</v>
      </c>
    </row>
    <row r="2792" spans="1:1" x14ac:dyDescent="0.2">
      <c r="A2792" s="94" t="str">
        <v xml:space="preserve">  &lt;tr&gt;&lt;td&gt;62011-3120&lt;/td&gt;&lt;td&gt;Stone masonry headwall for 1800mm equivalent diameter arch or elliptical pipe culvert&lt;/td&gt;&lt;td&gt;Each&lt;/td&gt;&lt;td&gt;STONE MASONRY HEADWALL FOR 72-INCH EQUIVALENT DIAMETER ARCH OR ELLIPTICAL PIPE CULVERT&lt;/td&gt;&lt;td&gt;EACH&lt;/td&gt;&lt;td&gt;0&lt;/td&gt;&lt;td&gt;3&lt;/td&gt;&lt;td&gt;N&lt;/td&gt;&lt;td&gt;9/18/2023&lt;/td&gt;&lt;td&gt;&lt;/td&gt;&lt;/tr&gt;</v>
      </c>
    </row>
    <row r="2793" spans="1:1" x14ac:dyDescent="0.2">
      <c r="A2793" s="94" t="str">
        <v xml:space="preserve">  &lt;tr&gt;&lt;td&gt;62011-3170&lt;/td&gt;&lt;td&gt;Stone masonry headwall for 2550mm equivalent diameter arch or elliptical pipe culvert&lt;/td&gt;&lt;td&gt;Each&lt;/td&gt;&lt;td&gt;STONE MASONRY HEADWALL FOR 102-INCH EQUIVALENT DIAMETER ARCH OR ELLIPTICAL PIPE CULVERT&lt;/td&gt;&lt;td&gt;EACH&lt;/td&gt;&lt;td&gt;0&lt;/td&gt;&lt;td&gt;3&lt;/td&gt;&lt;td&gt;N&lt;/td&gt;&lt;td&gt;9/18/2023&lt;/td&gt;&lt;td&gt;&lt;/td&gt;&lt;/tr&gt;</v>
      </c>
    </row>
    <row r="2794" spans="1:1" x14ac:dyDescent="0.2">
      <c r="A2794" s="94" t="str">
        <v xml:space="preserve">  &lt;tr&gt;&lt;td&gt;62011-5000&lt;/td&gt;&lt;td&gt;Stone masonry pillar&lt;/td&gt;&lt;td&gt;Each&lt;/td&gt;&lt;td&gt;STONE MASONRY PILLAR&lt;/td&gt;&lt;td&gt;EACH&lt;/td&gt;&lt;td&gt;0&lt;/td&gt;&lt;td&gt;3&lt;/td&gt;&lt;td&gt;N&lt;/td&gt;&lt;td&gt;9/16/2014&lt;/td&gt;&lt;td&gt;&lt;/td&gt;&lt;/tr&gt;</v>
      </c>
    </row>
    <row r="2795" spans="1:1" x14ac:dyDescent="0.2">
      <c r="A2795" s="94" t="str">
        <v xml:space="preserve">  &lt;tr&gt;&lt;td&gt;62011-5100&lt;/td&gt;&lt;td&gt;Stone masonry cap&lt;/td&gt;&lt;td&gt;Each&lt;/td&gt;&lt;td&gt;STONE MASONRY CAP&lt;/td&gt;&lt;td&gt;EACH&lt;/td&gt;&lt;td&gt;0&lt;/td&gt;&lt;td&gt;3&lt;/td&gt;&lt;td&gt;N&lt;/td&gt;&lt;td&gt;12/8/2014&lt;/td&gt;&lt;td&gt;&lt;/td&gt;&lt;/tr&gt;</v>
      </c>
    </row>
    <row r="2796" spans="1:1" x14ac:dyDescent="0.2">
      <c r="A2796" s="94" t="str">
        <v xml:space="preserve">  &lt;tr&gt;&lt;td&gt;62012-1000&lt;/td&gt;&lt;td&gt;Stone masonry wall&lt;/td&gt;&lt;td&gt;m3&lt;/td&gt;&lt;td&gt;STONE MASONRY WALL&lt;/td&gt;&lt;td&gt;CUYD&lt;/td&gt;&lt;td&gt;0&lt;/td&gt;&lt;td&gt;3&lt;/td&gt;&lt;td&gt;N&lt;/td&gt;&lt;td&gt; &lt;/td&gt;&lt;td&gt;&lt;/td&gt;&lt;/tr&gt;</v>
      </c>
    </row>
    <row r="2797" spans="1:1" x14ac:dyDescent="0.2">
      <c r="A2797" s="94" t="str">
        <v xml:space="preserve">  &lt;tr&gt;&lt;td&gt;62012-2000&lt;/td&gt;&lt;td&gt;Stone masonry sign base&lt;/td&gt;&lt;td&gt;m3&lt;/td&gt;&lt;td&gt;STONE MASONRY SIGN BASE&lt;/td&gt;&lt;td&gt;CUYD&lt;/td&gt;&lt;td&gt;0&lt;/td&gt;&lt;td&gt;3&lt;/td&gt;&lt;td&gt;N&lt;/td&gt;&lt;td&gt; &lt;/td&gt;&lt;td&gt;&lt;/td&gt;&lt;/tr&gt;</v>
      </c>
    </row>
    <row r="2798" spans="1:1" x14ac:dyDescent="0.2">
      <c r="A2798" s="94" t="str">
        <v xml:space="preserve">  &lt;tr&gt;&lt;td&gt;62012-3000&lt;/td&gt;&lt;td&gt;Stone masonry headwall for box culvert&lt;/td&gt;&lt;td&gt;m3&lt;/td&gt;&lt;td&gt;STONE MASONRY HEADWALL FOR BOX CULVERT&lt;/td&gt;&lt;td&gt;CUYD&lt;/td&gt;&lt;td&gt;0&lt;/td&gt;&lt;td&gt;3&lt;/td&gt;&lt;td&gt;N&lt;/td&gt;&lt;td&gt; &lt;/td&gt;&lt;td&gt;&lt;/td&gt;&lt;/tr&gt;</v>
      </c>
    </row>
    <row r="2799" spans="1:1" x14ac:dyDescent="0.2">
      <c r="A2799" s="94" t="str">
        <v xml:space="preserve">  &lt;tr&gt;&lt;td&gt;62013-1000&lt;/td&gt;&lt;td&gt;Stone masonry apron&lt;/td&gt;&lt;td&gt;m2&lt;/td&gt;&lt;td&gt;STONE MASONRY APRON&lt;/td&gt;&lt;td&gt;SQYD&lt;/td&gt;&lt;td&gt;0&lt;/td&gt;&lt;td&gt;3&lt;/td&gt;&lt;td&gt;N&lt;/td&gt;&lt;td&gt; &lt;/td&gt;&lt;td&gt;&lt;/td&gt;&lt;/tr&gt;</v>
      </c>
    </row>
    <row r="2800" spans="1:1" x14ac:dyDescent="0.2">
      <c r="A2800" s="94" t="str">
        <v xml:space="preserve">  &lt;tr&gt;&lt;td&gt;62013-2000&lt;/td&gt;&lt;td&gt;Stone masonry wall&lt;/td&gt;&lt;td&gt;m2&lt;/td&gt;&lt;td&gt;STONE MASONRY WALL&lt;/td&gt;&lt;td&gt;SQYD&lt;/td&gt;&lt;td&gt;0&lt;/td&gt;&lt;td&gt;3&lt;/td&gt;&lt;td&gt;N&lt;/td&gt;&lt;td&gt; &lt;/td&gt;&lt;td&gt;&lt;/td&gt;&lt;/tr&gt;</v>
      </c>
    </row>
    <row r="2801" spans="1:1" x14ac:dyDescent="0.2">
      <c r="A2801" s="94" t="str">
        <v xml:space="preserve">  &lt;tr&gt;&lt;td&gt;62014-0000&lt;/td&gt;&lt;td&gt;Sample wall&lt;/td&gt;&lt;td&gt;LPSM&lt;/td&gt;&lt;td&gt;SAMPLE WALL&lt;/td&gt;&lt;td&gt;LPSM&lt;/td&gt;&lt;td&gt;0&lt;/td&gt;&lt;td&gt;3&lt;/td&gt;&lt;td&gt;N&lt;/td&gt;&lt;td&gt; &lt;/td&gt;&lt;td&gt;&lt;/td&gt;&lt;/tr&gt;</v>
      </c>
    </row>
    <row r="2802" spans="1:1" x14ac:dyDescent="0.2">
      <c r="A2802" s="94" t="str">
        <v xml:space="preserve">  &lt;tr&gt;&lt;td&gt;62015-1000&lt;/td&gt;&lt;td&gt;Masonry, brick, wall&lt;/td&gt;&lt;td&gt;m3&lt;/td&gt;&lt;td&gt;MASONRY, BRICK, WALL&lt;/td&gt;&lt;td&gt;CUYD&lt;/td&gt;&lt;td&gt;0&lt;/td&gt;&lt;td&gt;3&lt;/td&gt;&lt;td&gt;N&lt;/td&gt;&lt;td&gt; &lt;/td&gt;&lt;td&gt;&lt;/td&gt;&lt;/tr&gt;</v>
      </c>
    </row>
    <row r="2803" spans="1:1" x14ac:dyDescent="0.2">
      <c r="A2803" s="94" t="str">
        <v xml:space="preserve">  &lt;tr&gt;&lt;td&gt;62016-1000&lt;/td&gt;&lt;td&gt;Masonry, brick, wall&lt;/td&gt;&lt;td&gt;m2&lt;/td&gt;&lt;td&gt;MASONRY, BRICK, WALL&lt;/td&gt;&lt;td&gt;SQYD&lt;/td&gt;&lt;td&gt;0&lt;/td&gt;&lt;td&gt;3&lt;/td&gt;&lt;td&gt;N&lt;/td&gt;&lt;td&gt; &lt;/td&gt;&lt;td&gt;&lt;/td&gt;&lt;/tr&gt;</v>
      </c>
    </row>
    <row r="2804" spans="1:1" x14ac:dyDescent="0.2">
      <c r="A2804" s="94" t="str">
        <v xml:space="preserve">  &lt;tr&gt;&lt;td&gt;62017-0200&lt;/td&gt;&lt;td&gt;Dry stacked stone masonry headwall for 375mm pipe culvert&lt;/td&gt;&lt;td&gt;Each&lt;/td&gt;&lt;td&gt;DRY STACKED STONE MASONRY HEADWALL FOR 15-INCH PIPE CULVERT&lt;/td&gt;&lt;td&gt;EACH&lt;/td&gt;&lt;td&gt;0&lt;/td&gt;&lt;td&gt;3&lt;/td&gt;&lt;td&gt;N&lt;/td&gt;&lt;td&gt;5/4/2020&lt;/td&gt;&lt;td&gt;&lt;/td&gt;&lt;/tr&gt;</v>
      </c>
    </row>
    <row r="2805" spans="1:1" x14ac:dyDescent="0.2">
      <c r="A2805" s="94" t="str">
        <v xml:space="preserve">  &lt;tr&gt;&lt;td&gt;62017-0300&lt;/td&gt;&lt;td&gt;Dry stacked stone masonry headwall for 450mm pipe culvert&lt;/td&gt;&lt;td&gt;Each&lt;/td&gt;&lt;td&gt;DRY STACKED STONE MASONRY HEADWALL FOR 18-INCH PIPE CULVERT&lt;/td&gt;&lt;td&gt;EACH&lt;/td&gt;&lt;td&gt;0&lt;/td&gt;&lt;td&gt;3&lt;/td&gt;&lt;td&gt;N&lt;/td&gt;&lt;td&gt; &lt;/td&gt;&lt;td&gt;&lt;/td&gt;&lt;/tr&gt;</v>
      </c>
    </row>
    <row r="2806" spans="1:1" x14ac:dyDescent="0.2">
      <c r="A2806" s="94" t="str">
        <v xml:space="preserve">  &lt;tr&gt;&lt;td&gt;62017-0500&lt;/td&gt;&lt;td&gt;Dry stacked stone masonry headwall for 600mm pipe culvert&lt;/td&gt;&lt;td&gt;Each&lt;/td&gt;&lt;td&gt;DRY STACKED STONE MASONRY HEADWALL FOR 24-INCH PIPE CULVERT&lt;/td&gt;&lt;td&gt;EACH&lt;/td&gt;&lt;td&gt;0&lt;/td&gt;&lt;td&gt;3&lt;/td&gt;&lt;td&gt;N&lt;/td&gt;&lt;td&gt; &lt;/td&gt;&lt;td&gt;&lt;/td&gt;&lt;/tr&gt;</v>
      </c>
    </row>
    <row r="2807" spans="1:1" x14ac:dyDescent="0.2">
      <c r="A2807" s="94" t="str">
        <v xml:space="preserve">  &lt;tr&gt;&lt;td&gt;62017-0600&lt;/td&gt;&lt;td&gt;Dry stacked stone masonry headwall for 750mm pipe culvert&lt;/td&gt;&lt;td&gt;Each&lt;/td&gt;&lt;td&gt;DRY STACKED STONE MASONRY HEADWALL FOR 30-INCH PIPE CULVERT&lt;/td&gt;&lt;td&gt;EACH&lt;/td&gt;&lt;td&gt;0&lt;/td&gt;&lt;td&gt;3&lt;/td&gt;&lt;td&gt;N&lt;/td&gt;&lt;td&gt; &lt;/td&gt;&lt;td&gt;&lt;/td&gt;&lt;/tr&gt;</v>
      </c>
    </row>
    <row r="2808" spans="1:1" x14ac:dyDescent="0.2">
      <c r="A2808" s="94" t="str">
        <v xml:space="preserve">  &lt;tr&gt;&lt;td&gt;62017-0700&lt;/td&gt;&lt;td&gt;Dry stacked stone masonry headwall for 900mm pipe culvert&lt;/td&gt;&lt;td&gt;Each&lt;/td&gt;&lt;td&gt;DRY STACKED STONE MASONRY HEADWALL FOR 36-INCH PIPE CULVERT&lt;/td&gt;&lt;td&gt;EACH&lt;/td&gt;&lt;td&gt;0&lt;/td&gt;&lt;td&gt;3&lt;/td&gt;&lt;td&gt;N&lt;/td&gt;&lt;td&gt; &lt;/td&gt;&lt;td&gt;&lt;/td&gt;&lt;/tr&gt;</v>
      </c>
    </row>
    <row r="2809" spans="1:1" x14ac:dyDescent="0.2">
      <c r="A2809" s="94" t="str">
        <v xml:space="preserve">  &lt;tr&gt;&lt;td&gt;62017-0800&lt;/td&gt;&lt;td&gt;Dry stacked stone masonry headwall for 1050mm pipe culvert&lt;/td&gt;&lt;td&gt;Each&lt;/td&gt;&lt;td&gt;DRY STACKED STONE MASONRY HEADWALL FOR 42-INCH PIPE CULVERT&lt;/td&gt;&lt;td&gt;EACH&lt;/td&gt;&lt;td&gt;0&lt;/td&gt;&lt;td&gt;3&lt;/td&gt;&lt;td&gt;N&lt;/td&gt;&lt;td&gt;10/16/2018&lt;/td&gt;&lt;td&gt;&lt;/td&gt;&lt;/tr&gt;</v>
      </c>
    </row>
    <row r="2810" spans="1:1" x14ac:dyDescent="0.2">
      <c r="A2810" s="94" t="str">
        <v xml:space="preserve">  &lt;tr&gt;&lt;td&gt;62017-0900&lt;/td&gt;&lt;td&gt;Dry stacked stone masonry headwall for 1200mm pipe culvert&lt;/td&gt;&lt;td&gt;Each&lt;/td&gt;&lt;td&gt;DRY STACKED STONE MASONRY HEADWALL FOR 48-INCH PIPE CULVERT&lt;/td&gt;&lt;td&gt;EACH&lt;/td&gt;&lt;td&gt;0&lt;/td&gt;&lt;td&gt;3&lt;/td&gt;&lt;td&gt;N&lt;/td&gt;&lt;td&gt; &lt;/td&gt;&lt;td&gt;&lt;/td&gt;&lt;/tr&gt;</v>
      </c>
    </row>
    <row r="2811" spans="1:1" x14ac:dyDescent="0.2">
      <c r="A2811" s="94" t="str">
        <v xml:space="preserve">  &lt;tr&gt;&lt;td&gt;62017-3000&lt;/td&gt;&lt;td&gt;Dry stacked stone masonry headwall for box culvert&lt;/td&gt;&lt;td&gt;Each&lt;/td&gt;&lt;td&gt;DRY STACKED STONE MASONRY HEADWALL FOR BOX CULVERT&lt;/td&gt;&lt;td&gt;EACH&lt;/td&gt;&lt;td&gt;0&lt;/td&gt;&lt;td&gt;3&lt;/td&gt;&lt;td&gt;N&lt;/td&gt;&lt;td&gt; &lt;/td&gt;&lt;td&gt;&lt;/td&gt;&lt;/tr&gt;</v>
      </c>
    </row>
    <row r="2812" spans="1:1" x14ac:dyDescent="0.2">
      <c r="A2812" s="94" t="str">
        <v xml:space="preserve">  &lt;tr&gt;&lt;td&gt;62018-0700&lt;/td&gt;&lt;td&gt;Dry stacked stone masonry headwall for 900mm equivalent diameter arch or elliptical pipe culvert&lt;/td&gt;&lt;td&gt;Each&lt;/td&gt;&lt;td&gt;DRY STACKED STONE MASONRY HEADWALL FOR 36-INCH EQUIVALENT DIAMETER ARCH OR ELLIPTICAL PIPE CULVERT&lt;/td&gt;&lt;td&gt;EACH&lt;/td&gt;&lt;td&gt;0&lt;/td&gt;&lt;td&gt;3&lt;/td&gt;&lt;td&gt;N&lt;/td&gt;&lt;td&gt;3/7/2022&lt;/td&gt;&lt;td&gt;&lt;/td&gt;&lt;/tr&gt;</v>
      </c>
    </row>
    <row r="2813" spans="1:1" x14ac:dyDescent="0.2">
      <c r="A2813" s="94" t="str">
        <v xml:space="preserve">  &lt;tr&gt;&lt;td&gt;62018-0900&lt;/td&gt;&lt;td&gt;Dry stacked stone masonry headwall for 1200mm equivalent diameter arch or elliptical pipe culvert&lt;/td&gt;&lt;td&gt;Each&lt;/td&gt;&lt;td&gt;DRY STACKED STONE MASONRY HEADWALL FOR 48-INCH EQUIVALENT DIAMETER ARCH OR ELLIPTICAL PIPE CULVERT&lt;/td&gt;&lt;td&gt;EACH&lt;/td&gt;&lt;td&gt;0&lt;/td&gt;&lt;td&gt;3&lt;/td&gt;&lt;td&gt;N&lt;/td&gt;&lt;td&gt;3/7/2022&lt;/td&gt;&lt;td&gt;&lt;/td&gt;&lt;/tr&gt;</v>
      </c>
    </row>
    <row r="2814" spans="1:1" x14ac:dyDescent="0.2">
      <c r="A2814" s="94" t="str">
        <v xml:space="preserve">  &lt;tr&gt;&lt;td&gt;62025-1000&lt;/td&gt;&lt;td&gt;Remove and reset stone masonry&lt;/td&gt;&lt;td&gt;m3&lt;/td&gt;&lt;td&gt;REMOVE AND RESET STONE MASONRY&lt;/td&gt;&lt;td&gt;CUYD&lt;/td&gt;&lt;td&gt;0&lt;/td&gt;&lt;td&gt;3&lt;/td&gt;&lt;td&gt;N&lt;/td&gt;&lt;td&gt; &lt;/td&gt;&lt;td&gt;&lt;/td&gt;&lt;/tr&gt;</v>
      </c>
    </row>
    <row r="2815" spans="1:1" x14ac:dyDescent="0.2">
      <c r="A2815" s="94" t="str">
        <v xml:space="preserve">  &lt;tr&gt;&lt;td&gt;62026-1000&lt;/td&gt;&lt;td&gt;Remove and reset stone masonry&lt;/td&gt;&lt;td&gt;m2&lt;/td&gt;&lt;td&gt;REMOVE AND RESET STONE MASONRY&lt;/td&gt;&lt;td&gt;SQYD&lt;/td&gt;&lt;td&gt;0&lt;/td&gt;&lt;td&gt;3&lt;/td&gt;&lt;td&gt;N&lt;/td&gt;&lt;td&gt; &lt;/td&gt;&lt;td&gt;&lt;/td&gt;&lt;/tr&gt;</v>
      </c>
    </row>
    <row r="2816" spans="1:1" x14ac:dyDescent="0.2">
      <c r="A2816" s="94" t="str">
        <v xml:space="preserve">  &lt;tr&gt;&lt;td&gt;62027-0000&lt;/td&gt;&lt;td&gt;Remove and reset stone masonry&lt;/td&gt;&lt;td&gt;m&lt;/td&gt;&lt;td&gt;REMOVE AND RESET STONE MASONRY&lt;/td&gt;&lt;td&gt;LNFT&lt;/td&gt;&lt;td&gt;0&lt;/td&gt;&lt;td&gt;3&lt;/td&gt;&lt;td&gt;N&lt;/td&gt;&lt;td&gt; &lt;/td&gt;&lt;td&gt;&lt;/td&gt;&lt;/tr&gt;</v>
      </c>
    </row>
    <row r="2817" spans="1:1" x14ac:dyDescent="0.2">
      <c r="A2817" s="94" t="str">
        <v xml:space="preserve">  &lt;tr&gt;&lt;td&gt;62027-1000&lt;/td&gt;&lt;td&gt;Remove and reset stone masonry guardwall&lt;/td&gt;&lt;td&gt;m&lt;/td&gt;&lt;td&gt;REMOVE AND RESET STONE MASONRY GUARDWALL&lt;/td&gt;&lt;td&gt;LNFT&lt;/td&gt;&lt;td&gt;0&lt;/td&gt;&lt;td&gt;3&lt;/td&gt;&lt;td&gt;N&lt;/td&gt;&lt;td&gt; &lt;/td&gt;&lt;td&gt;&lt;/td&gt;&lt;/tr&gt;</v>
      </c>
    </row>
    <row r="2818" spans="1:1" x14ac:dyDescent="0.2">
      <c r="A2818" s="94" t="str">
        <v xml:space="preserve">  &lt;tr&gt;&lt;td&gt;62027-2000&lt;/td&gt;&lt;td&gt;Remove and reset dry laid wall&lt;/td&gt;&lt;td&gt;m&lt;/td&gt;&lt;td&gt;REMOVE AND RESET DRY LAID WALL&lt;/td&gt;&lt;td&gt;LNFT&lt;/td&gt;&lt;td&gt;0&lt;/td&gt;&lt;td&gt;3&lt;/td&gt;&lt;td&gt;N&lt;/td&gt;&lt;td&gt; &lt;/td&gt;&lt;td&gt;&lt;/td&gt;&lt;/tr&gt;</v>
      </c>
    </row>
    <row r="2819" spans="1:1" x14ac:dyDescent="0.2">
      <c r="A2819" s="94" t="str">
        <v xml:space="preserve">  &lt;tr&gt;&lt;td&gt;62028-1000&lt;/td&gt;&lt;td&gt;Remove and reset stone masonry headwall&lt;/td&gt;&lt;td&gt;Each&lt;/td&gt;&lt;td&gt;REMOVE AND RESET STONE MASONRY HEADWALL&lt;/td&gt;&lt;td&gt;EACH&lt;/td&gt;&lt;td&gt;0&lt;/td&gt;&lt;td&gt;3&lt;/td&gt;&lt;td&gt;N&lt;/td&gt;&lt;td&gt; &lt;/td&gt;&lt;td&gt;&lt;/td&gt;&lt;/tr&gt;</v>
      </c>
    </row>
    <row r="2820" spans="1:1" x14ac:dyDescent="0.2">
      <c r="A2820" s="94" t="str">
        <v xml:space="preserve">  &lt;tr&gt;&lt;td&gt;62030-0000&lt;/td&gt;&lt;td&gt;Repoint stone masonry&lt;/td&gt;&lt;td&gt;m&lt;/td&gt;&lt;td&gt;REPOINT STONE MASONRY&lt;/td&gt;&lt;td&gt;LNFT&lt;/td&gt;&lt;td&gt;0&lt;/td&gt;&lt;td&gt;3&lt;/td&gt;&lt;td&gt;N&lt;/td&gt;&lt;td&gt; &lt;/td&gt;&lt;td&gt;&lt;/td&gt;&lt;/tr&gt;</v>
      </c>
    </row>
    <row r="2821" spans="1:1" x14ac:dyDescent="0.2">
      <c r="A2821" s="94" t="str">
        <v xml:space="preserve">  &lt;tr&gt;&lt;td&gt;62031-0000&lt;/td&gt;&lt;td&gt;Repoint stone masonry&lt;/td&gt;&lt;td&gt;m2&lt;/td&gt;&lt;td&gt;REPOINT STONE MASONRY&lt;/td&gt;&lt;td&gt;SQFT&lt;/td&gt;&lt;td&gt;0&lt;/td&gt;&lt;td&gt;3&lt;/td&gt;&lt;td&gt;N&lt;/td&gt;&lt;td&gt; &lt;/td&gt;&lt;td&gt;&lt;/td&gt;&lt;/tr&gt;</v>
      </c>
    </row>
    <row r="2822" spans="1:1" x14ac:dyDescent="0.2">
      <c r="A2822" s="94" t="str">
        <v xml:space="preserve">  &lt;tr&gt;&lt;td&gt;62032-0000&lt;/td&gt;&lt;td&gt;Repoint stone masonry&lt;/td&gt;&lt;td&gt;LPSM&lt;/td&gt;&lt;td&gt;REPOINT STONE MASONRY&lt;/td&gt;&lt;td&gt;LPSM&lt;/td&gt;&lt;td&gt;0&lt;/td&gt;&lt;td&gt;3&lt;/td&gt;&lt;td&gt;N&lt;/td&gt;&lt;td&gt; &lt;/td&gt;&lt;td&gt;&lt;/td&gt;&lt;/tr&gt;</v>
      </c>
    </row>
    <row r="2823" spans="1:1" x14ac:dyDescent="0.2">
      <c r="A2823" s="94" t="str">
        <v xml:space="preserve">  &lt;tr&gt;&lt;td&gt;62035-0000&lt;/td&gt;&lt;td&gt;Clean stone masonry surfaces&lt;/td&gt;&lt;td&gt;m2&lt;/td&gt;&lt;td&gt;CLEAN STONE MASONRY SURFACES&lt;/td&gt;&lt;td&gt;SQYD&lt;/td&gt;&lt;td&gt;0&lt;/td&gt;&lt;td&gt;3&lt;/td&gt;&lt;td&gt;N&lt;/td&gt;&lt;td&gt; &lt;/td&gt;&lt;td&gt;&lt;/td&gt;&lt;/tr&gt;</v>
      </c>
    </row>
    <row r="2824" spans="1:1" x14ac:dyDescent="0.2">
      <c r="A2824" s="94" t="str">
        <v xml:space="preserve">  &lt;tr&gt;&lt;td&gt;62036-0000&lt;/td&gt;&lt;td&gt;Joint sealant&lt;/td&gt;&lt;td&gt;m&lt;/td&gt;&lt;td&gt;JOINT SEALANT&lt;/td&gt;&lt;td&gt;LNFT&lt;/td&gt;&lt;td&gt;0&lt;/td&gt;&lt;td&gt;3&lt;/td&gt;&lt;td&gt;N&lt;/td&gt;&lt;td&gt; &lt;/td&gt;&lt;td&gt;&lt;/td&gt;&lt;/tr&gt;</v>
      </c>
    </row>
    <row r="2825" spans="1:1" x14ac:dyDescent="0.2">
      <c r="A2825" s="94" t="str">
        <v xml:space="preserve">  &lt;tr&gt;&lt;td&gt;62038-0000&lt;/td&gt;&lt;td&gt;Rock for masonry structures&lt;/td&gt;&lt;td&gt;t&lt;/td&gt;&lt;td&gt;ROCK FOR MASONRY STRUCTURES&lt;/td&gt;&lt;td&gt;TON&lt;/td&gt;&lt;td&gt;0&lt;/td&gt;&lt;td&gt;3&lt;/td&gt;&lt;td&gt;N&lt;/td&gt;&lt;td&gt; &lt;/td&gt;&lt;td&gt;&lt;/td&gt;&lt;/tr&gt;</v>
      </c>
    </row>
    <row r="2826" spans="1:1" x14ac:dyDescent="0.2">
      <c r="A2826" s="94" t="str">
        <v xml:space="preserve">  &lt;tr&gt;&lt;td&gt;62101-0000&lt;/td&gt;&lt;td&gt;Monument&lt;/td&gt;&lt;td&gt;Each&lt;/td&gt;&lt;td&gt;MONUMENT&lt;/td&gt;&lt;td&gt;EACH&lt;/td&gt;&lt;td&gt;0&lt;/td&gt;&lt;td&gt;3&lt;/td&gt;&lt;td&gt;N&lt;/td&gt;&lt;td&gt; &lt;/td&gt;&lt;td&gt;&lt;/td&gt;&lt;/tr&gt;</v>
      </c>
    </row>
    <row r="2827" spans="1:1" x14ac:dyDescent="0.2">
      <c r="A2827" s="94" t="str">
        <v xml:space="preserve">  &lt;tr&gt;&lt;td&gt;62102-0000&lt;/td&gt;&lt;td&gt;Marker&lt;/td&gt;&lt;td&gt;Each&lt;/td&gt;&lt;td&gt;MARKER&lt;/td&gt;&lt;td&gt;EACH&lt;/td&gt;&lt;td&gt;0&lt;/td&gt;&lt;td&gt;3&lt;/td&gt;&lt;td&gt;N&lt;/td&gt;&lt;td&gt; &lt;/td&gt;&lt;td&gt;&lt;/td&gt;&lt;/tr&gt;</v>
      </c>
    </row>
    <row r="2828" spans="1:1" x14ac:dyDescent="0.2">
      <c r="A2828" s="94" t="str">
        <v xml:space="preserve">  &lt;tr&gt;&lt;td&gt;62201-0000&lt;/td&gt;&lt;td&gt;Equipment&lt;/td&gt;&lt;td&gt;Hour&lt;/td&gt;&lt;td&gt;EQUIPMENT&lt;/td&gt;&lt;td&gt;HOUR&lt;/td&gt;&lt;td&gt;0&lt;/td&gt;&lt;td&gt;3&lt;/td&gt;&lt;td&gt;N&lt;/td&gt;&lt;td&gt; &lt;/td&gt;&lt;td&gt;&lt;/td&gt;&lt;/tr&gt;</v>
      </c>
    </row>
    <row r="2829" spans="1:1" x14ac:dyDescent="0.2">
      <c r="A2829" s="94" t="str">
        <v xml:space="preserve">  &lt;tr&gt;&lt;td&gt;62201-0050&lt;/td&gt;&lt;td&gt;Dump truck, 5 cubic meter minimum capacity&lt;/td&gt;&lt;td&gt;Hour&lt;/td&gt;&lt;td&gt;DUMP TRUCK, 5 CUBIC YARD MINIMUM CAPACITY&lt;/td&gt;&lt;td&gt;HOUR&lt;/td&gt;&lt;td&gt;0&lt;/td&gt;&lt;td&gt;3&lt;/td&gt;&lt;td&gt;N&lt;/td&gt;&lt;td&gt; &lt;/td&gt;&lt;td&gt;&lt;/td&gt;&lt;/tr&gt;</v>
      </c>
    </row>
    <row r="2830" spans="1:1" x14ac:dyDescent="0.2">
      <c r="A2830" s="94" t="str">
        <v xml:space="preserve">  &lt;tr&gt;&lt;td&gt;62201-0100&lt;/td&gt;&lt;td&gt;Dump truck, 6 cubic meter minimum capacity&lt;/td&gt;&lt;td&gt;Hour&lt;/td&gt;&lt;td&gt;DUMP TRUCK, 6 CUBIC YARD MINIMUM CAPACITY&lt;/td&gt;&lt;td&gt;HOUR&lt;/td&gt;&lt;td&gt;0&lt;/td&gt;&lt;td&gt;3&lt;/td&gt;&lt;td&gt;N&lt;/td&gt;&lt;td&gt; &lt;/td&gt;&lt;td&gt;&lt;/td&gt;&lt;/tr&gt;</v>
      </c>
    </row>
    <row r="2831" spans="1:1" x14ac:dyDescent="0.2">
      <c r="A2831" s="94" t="str">
        <v xml:space="preserve">  &lt;tr&gt;&lt;td&gt;62201-0150&lt;/td&gt;&lt;td&gt;Dump truck, 7 cubic meter minimum capacity&lt;/td&gt;&lt;td&gt;Hour&lt;/td&gt;&lt;td&gt;DUMP TRUCK, 7 CUBIC YARD MINIMUM CAPACITY&lt;/td&gt;&lt;td&gt;HOUR&lt;/td&gt;&lt;td&gt;0&lt;/td&gt;&lt;td&gt;3&lt;/td&gt;&lt;td&gt;N&lt;/td&gt;&lt;td&gt; &lt;/td&gt;&lt;td&gt;&lt;/td&gt;&lt;/tr&gt;</v>
      </c>
    </row>
    <row r="2832" spans="1:1" x14ac:dyDescent="0.2">
      <c r="A2832" s="94" t="str">
        <v xml:space="preserve">  &lt;tr&gt;&lt;td&gt;62201-0200&lt;/td&gt;&lt;td&gt;Dump truck, 8 cubic meter minimum capacity&lt;/td&gt;&lt;td&gt;Hour&lt;/td&gt;&lt;td&gt;DUMP TRUCK, 8 CUBIC YARD MINIMUM CAPACITY&lt;/td&gt;&lt;td&gt;HOUR&lt;/td&gt;&lt;td&gt;0&lt;/td&gt;&lt;td&gt;3&lt;/td&gt;&lt;td&gt;N&lt;/td&gt;&lt;td&gt; &lt;/td&gt;&lt;td&gt;&lt;/td&gt;&lt;/tr&gt;</v>
      </c>
    </row>
    <row r="2833" spans="1:1" x14ac:dyDescent="0.2">
      <c r="A2833" s="94" t="str">
        <v xml:space="preserve">  &lt;tr&gt;&lt;td&gt;62201-0250&lt;/td&gt;&lt;td&gt;Dump truck, 10 cubic meter minimum capacity&lt;/td&gt;&lt;td&gt;Hour&lt;/td&gt;&lt;td&gt;DUMP TRUCK, 10 CUBIC YARD MINIMUM CAPACITY&lt;/td&gt;&lt;td&gt;HOUR&lt;/td&gt;&lt;td&gt;0&lt;/td&gt;&lt;td&gt;3&lt;/td&gt;&lt;td&gt;N&lt;/td&gt;&lt;td&gt; &lt;/td&gt;&lt;td&gt;&lt;/td&gt;&lt;/tr&gt;</v>
      </c>
    </row>
    <row r="2834" spans="1:1" x14ac:dyDescent="0.2">
      <c r="A2834" s="94" t="str">
        <v xml:space="preserve">  &lt;tr&gt;&lt;td&gt;62201-0300&lt;/td&gt;&lt;td&gt;Dump truck, 12 cubic meter minimum capacity&lt;/td&gt;&lt;td&gt;Hour&lt;/td&gt;&lt;td&gt;DUMP TRUCK, 12 CUBIC YARD MINIMUM CAPACITY&lt;/td&gt;&lt;td&gt;HOUR&lt;/td&gt;&lt;td&gt;0&lt;/td&gt;&lt;td&gt;3&lt;/td&gt;&lt;td&gt;N&lt;/td&gt;&lt;td&gt; &lt;/td&gt;&lt;td&gt;&lt;/td&gt;&lt;/tr&gt;</v>
      </c>
    </row>
    <row r="2835" spans="1:1" x14ac:dyDescent="0.2">
      <c r="A2835" s="94" t="str">
        <v xml:space="preserve">  &lt;tr&gt;&lt;td&gt;62201-0310&lt;/td&gt;&lt;td&gt;Dump truck, 17 cubic meter minimum capacity&lt;/td&gt;&lt;td&gt;Hour&lt;/td&gt;&lt;td&gt;DUMP TRUCK, 17 CUBIC YARD MINIMUM CAPACITY&lt;/td&gt;&lt;td&gt;HOUR&lt;/td&gt;&lt;td&gt;0&lt;/td&gt;&lt;td&gt;3&lt;/td&gt;&lt;td&gt;N&lt;/td&gt;&lt;td&gt; &lt;/td&gt;&lt;td&gt;&lt;/td&gt;&lt;/tr&gt;</v>
      </c>
    </row>
    <row r="2836" spans="1:1" x14ac:dyDescent="0.2">
      <c r="A2836" s="94" t="str">
        <v xml:space="preserve">  &lt;tr&gt;&lt;td&gt;62201-0350&lt;/td&gt;&lt;td&gt;Backhoe&lt;/td&gt;&lt;td&gt;Hour&lt;/td&gt;&lt;td&gt;BACKHOE&lt;/td&gt;&lt;td&gt;HOUR&lt;/td&gt;&lt;td&gt;0&lt;/td&gt;&lt;td&gt;3&lt;/td&gt;&lt;td&gt;N&lt;/td&gt;&lt;td&gt; &lt;/td&gt;&lt;td&gt;&lt;/td&gt;&lt;/tr&gt;</v>
      </c>
    </row>
    <row r="2837" spans="1:1" x14ac:dyDescent="0.2">
      <c r="A2837" s="94" t="str">
        <v xml:space="preserve">  &lt;tr&gt;&lt;td&gt;62201-0400&lt;/td&gt;&lt;td&gt;Backhoe loader, 60 liter minimum rated capacity bucket, 300mm width&lt;/td&gt;&lt;td&gt;Hour&lt;/td&gt;&lt;td&gt;BACKHOE LOADER, 2 CUBIC FOOT MINIMUM RATED CAPACITY BUCKET, 12-INCH WIDTH&lt;/td&gt;&lt;td&gt;HOUR&lt;/td&gt;&lt;td&gt;0&lt;/td&gt;&lt;td&gt;3&lt;/td&gt;&lt;td&gt;N&lt;/td&gt;&lt;td&gt;9/13/2017&lt;/td&gt;&lt;td&gt;fixed typo&lt;/td&gt;&lt;/tr&gt;</v>
      </c>
    </row>
    <row r="2838" spans="1:1" x14ac:dyDescent="0.2">
      <c r="A2838" s="94" t="str">
        <v xml:space="preserve">  &lt;tr&gt;&lt;td&gt;62201-0450&lt;/td&gt;&lt;td&gt;Backhoe loader, 120 liter minimum rated capacity bucket, 450mm width&lt;/td&gt;&lt;td&gt;Hour&lt;/td&gt;&lt;td&gt;BACKHOE LOADER, 4 CUBIC FOOT MINIMUM RATED CAPACITY BUCKET, 18-INCH WIDTH&lt;/td&gt;&lt;td&gt;HOUR&lt;/td&gt;&lt;td&gt;0&lt;/td&gt;&lt;td&gt;3&lt;/td&gt;&lt;td&gt;N&lt;/td&gt;&lt;td&gt; &lt;/td&gt;&lt;td&gt;&lt;/td&gt;&lt;/tr&gt;</v>
      </c>
    </row>
    <row r="2839" spans="1:1" x14ac:dyDescent="0.2">
      <c r="A2839" s="94" t="str">
        <v xml:space="preserve">  &lt;tr&gt;&lt;td&gt;62201-0500&lt;/td&gt;&lt;td&gt;Backhoe loader, 120 liter minimum rated capacity bucket, 4-wheel drive&lt;/td&gt;&lt;td&gt;Hour&lt;/td&gt;&lt;td&gt;BACKHOE LOADER, 4 CUBIC FOOT MINIMUM RATED CAPACITY BUCKET, 4-WHEEL DRIVE&lt;/td&gt;&lt;td&gt;HOUR&lt;/td&gt;&lt;td&gt;0&lt;/td&gt;&lt;td&gt;3&lt;/td&gt;&lt;td&gt;N&lt;/td&gt;&lt;td&gt; &lt;/td&gt;&lt;td&gt;&lt;/td&gt;&lt;/tr&gt;</v>
      </c>
    </row>
    <row r="2840" spans="1:1" x14ac:dyDescent="0.2">
      <c r="A2840" s="94" t="str">
        <v xml:space="preserve">  &lt;tr&gt;&lt;td&gt;62201-0550&lt;/td&gt;&lt;td&gt;Backhoe loader, 180 liter minimum rated capacity bucket, 600mm width&lt;/td&gt;&lt;td&gt;Hour&lt;/td&gt;&lt;td&gt;BACKHOE LOADER, 6 CUBIC FOOT MINIMUM RATED CAPACITY BUCKET, 24-INCH WIDTH&lt;/td&gt;&lt;td&gt;HOUR&lt;/td&gt;&lt;td&gt;0&lt;/td&gt;&lt;td&gt;3&lt;/td&gt;&lt;td&gt;N&lt;/td&gt;&lt;td&gt; &lt;/td&gt;&lt;td&gt;&lt;/td&gt;&lt;/tr&gt;</v>
      </c>
    </row>
    <row r="2841" spans="1:1" x14ac:dyDescent="0.2">
      <c r="A2841" s="94" t="str">
        <v xml:space="preserve">  &lt;tr&gt;&lt;td&gt;62201-0600&lt;/td&gt;&lt;td&gt;Backhoe loader, 240 liter minimum rated capacity bucket, 750mm width&lt;/td&gt;&lt;td&gt;Hour&lt;/td&gt;&lt;td&gt;BACKHOE LOADER, 8 CUBIC FOOT MINIMUM RATED CAPACITY BUCKET, 30-INCH WIDTH&lt;/td&gt;&lt;td&gt;HOUR&lt;/td&gt;&lt;td&gt;0&lt;/td&gt;&lt;td&gt;3&lt;/td&gt;&lt;td&gt;N&lt;/td&gt;&lt;td&gt; &lt;/td&gt;&lt;td&gt;&lt;/td&gt;&lt;/tr&gt;</v>
      </c>
    </row>
    <row r="2842" spans="1:1" x14ac:dyDescent="0.2">
      <c r="A2842" s="94" t="str">
        <v xml:space="preserve">  &lt;tr&gt;&lt;td&gt;62201-0650&lt;/td&gt;&lt;td&gt;Backhoe loader, 300 liter minimum rated capacity bucket, 900mm width&lt;/td&gt;&lt;td&gt;Hour&lt;/td&gt;&lt;td&gt;BACKHOE LOADER, 10 CUBIC FOOT MINIMUM RATED CAPACITY BUCKET, 36-INCH WIDTH&lt;/td&gt;&lt;td&gt;HOUR&lt;/td&gt;&lt;td&gt;0&lt;/td&gt;&lt;td&gt;3&lt;/td&gt;&lt;td&gt;N&lt;/td&gt;&lt;td&gt; &lt;/td&gt;&lt;td&gt;&lt;/td&gt;&lt;/tr&gt;</v>
      </c>
    </row>
    <row r="2843" spans="1:1" x14ac:dyDescent="0.2">
      <c r="A2843" s="94" t="str">
        <v xml:space="preserve">  &lt;tr&gt;&lt;td&gt;62201-0700&lt;/td&gt;&lt;td&gt;Backhoe loader, 1 cubic meter minimum capacity frontend bucket, 0.3 cubic meter minimum capacity backhoe bucket, 65 kW minimum flywheel&lt;/td&gt;&lt;td&gt;Hour&lt;/td&gt;&lt;td&gt;BACKHOE LOADER, 1 CUBIC YARD MINIMUM CAPACITY FRONTEND BUCKET, 10 CUBIC FOOT MINIMUM CAPACITY BACKHOE BUCKET, 90 HP MINIMUM FLYWHEEL&lt;/td&gt;&lt;td&gt;HOUR&lt;/td&gt;&lt;td&gt;0&lt;/td&gt;&lt;td&gt;3&lt;/td&gt;&lt;td&gt;N&lt;/td&gt;&lt;td&gt; &lt;/td&gt;&lt;td&gt;&lt;/td&gt;&lt;/tr&gt;</v>
      </c>
    </row>
    <row r="2844" spans="1:1" x14ac:dyDescent="0.2">
      <c r="A2844" s="94" t="str">
        <v xml:space="preserve">  &lt;tr&gt;&lt;td&gt;62201-0750&lt;/td&gt;&lt;td&gt;Wheel loader, 0.4 cubic meter minimum rated capacity&lt;/td&gt;&lt;td&gt;Hour&lt;/td&gt;&lt;td&gt;WHEEL LOADER, 0.4 CUBIC YARD MINIMUM RATED CAPACITY&lt;/td&gt;&lt;td&gt;HOUR&lt;/td&gt;&lt;td&gt;0&lt;/td&gt;&lt;td&gt;3&lt;/td&gt;&lt;td&gt;N&lt;/td&gt;&lt;td&gt; &lt;/td&gt;&lt;td&gt;&lt;/td&gt;&lt;/tr&gt;</v>
      </c>
    </row>
    <row r="2845" spans="1:1" x14ac:dyDescent="0.2">
      <c r="A2845" s="94" t="str">
        <v xml:space="preserve">  &lt;tr&gt;&lt;td&gt;62201-0800&lt;/td&gt;&lt;td&gt;Wheel Loader, 0.7 cubic meter minimum rated capacity&lt;/td&gt;&lt;td&gt;Hour&lt;/td&gt;&lt;td&gt;WHEEL LOADER, 0.7 CUBIC YARD MINIMUM RATED CAPACITY&lt;/td&gt;&lt;td&gt;HOUR&lt;/td&gt;&lt;td&gt;0&lt;/td&gt;&lt;td&gt;3&lt;/td&gt;&lt;td&gt;N&lt;/td&gt;&lt;td&gt; &lt;/td&gt;&lt;td&gt;&lt;/td&gt;&lt;/tr&gt;</v>
      </c>
    </row>
    <row r="2846" spans="1:1" x14ac:dyDescent="0.2">
      <c r="A2846" s="94" t="str">
        <v xml:space="preserve">  &lt;tr&gt;&lt;td&gt;62201-0850&lt;/td&gt;&lt;td&gt;Wheel loader, 1 cubic meter minimum rated capacity&lt;/td&gt;&lt;td&gt;Hour&lt;/td&gt;&lt;td&gt;WHEEL LOADER, 1 CUBIC YARD MINIMUM RATED CAPACITY&lt;/td&gt;&lt;td&gt;HOUR&lt;/td&gt;&lt;td&gt;0&lt;/td&gt;&lt;td&gt;3&lt;/td&gt;&lt;td&gt;N&lt;/td&gt;&lt;td&gt; &lt;/td&gt;&lt;td&gt;&lt;/td&gt;&lt;/tr&gt;</v>
      </c>
    </row>
    <row r="2847" spans="1:1" x14ac:dyDescent="0.2">
      <c r="A2847" s="94" t="str">
        <v xml:space="preserve">  &lt;tr&gt;&lt;td&gt;62201-0900&lt;/td&gt;&lt;td&gt;Wheel loader, 2 cubic meter minimum rated capacity&lt;/td&gt;&lt;td&gt;Hour&lt;/td&gt;&lt;td&gt;WHEEL LOADER, 2 CUBIC YARD MINIMUM RATED CAPACITY&lt;/td&gt;&lt;td&gt;HOUR&lt;/td&gt;&lt;td&gt;0&lt;/td&gt;&lt;td&gt;3&lt;/td&gt;&lt;td&gt;N&lt;/td&gt;&lt;td&gt; &lt;/td&gt;&lt;td&gt;&lt;/td&gt;&lt;/tr&gt;</v>
      </c>
    </row>
    <row r="2848" spans="1:1" x14ac:dyDescent="0.2">
      <c r="A2848" s="94" t="str">
        <v xml:space="preserve">  &lt;tr&gt;&lt;td&gt;62201-0950&lt;/td&gt;&lt;td&gt;Wheel loader, 3 cubic meter minimum rated capacity&lt;/td&gt;&lt;td&gt;Hour&lt;/td&gt;&lt;td&gt;WHEEL LOADER, 3 CUBIC YARD MINIMUM RATED CAPACITY&lt;/td&gt;&lt;td&gt;HOUR&lt;/td&gt;&lt;td&gt;0&lt;/td&gt;&lt;td&gt;3&lt;/td&gt;&lt;td&gt;N&lt;/td&gt;&lt;td&gt; &lt;/td&gt;&lt;td&gt;&lt;/td&gt;&lt;/tr&gt;</v>
      </c>
    </row>
    <row r="2849" spans="1:1" x14ac:dyDescent="0.2">
      <c r="A2849" s="94" t="str">
        <v xml:space="preserve">  &lt;tr&gt;&lt;td&gt;62201-1000&lt;/td&gt;&lt;td&gt;Wheel loader, 4 cubic meter minimum rated capacity&lt;/td&gt;&lt;td&gt;Hour&lt;/td&gt;&lt;td&gt;WHEEL LOADER, 4 CUBIC YARD MINIMUM RATED CAPACITY&lt;/td&gt;&lt;td&gt;HOUR&lt;/td&gt;&lt;td&gt;0&lt;/td&gt;&lt;td&gt;3&lt;/td&gt;&lt;td&gt;N&lt;/td&gt;&lt;td&gt; &lt;/td&gt;&lt;td&gt;&lt;/td&gt;&lt;/tr&gt;</v>
      </c>
    </row>
    <row r="2850" spans="1:1" x14ac:dyDescent="0.2">
      <c r="A2850" s="94" t="str">
        <v xml:space="preserve">  &lt;tr&gt;&lt;td&gt;62201-1050&lt;/td&gt;&lt;td&gt;Wheel loader, 5 cubic meter minimum rated capacity&lt;/td&gt;&lt;td&gt;Hour&lt;/td&gt;&lt;td&gt;WHEEL LOADER, 5 CUBIC YARD MINIMUM RATED CAPACITY&lt;/td&gt;&lt;td&gt;HOUR&lt;/td&gt;&lt;td&gt;0&lt;/td&gt;&lt;td&gt;3&lt;/td&gt;&lt;td&gt;N&lt;/td&gt;&lt;td&gt; &lt;/td&gt;&lt;td&gt;&lt;/td&gt;&lt;/tr&gt;</v>
      </c>
    </row>
    <row r="2851" spans="1:1" x14ac:dyDescent="0.2">
      <c r="A2851" s="94" t="str">
        <v xml:space="preserve">  &lt;tr&gt;&lt;td&gt;62201-1100&lt;/td&gt;&lt;td&gt;Wheel loader, 6 cubic meter minimum rated capacity&lt;/td&gt;&lt;td&gt;Hour&lt;/td&gt;&lt;td&gt;WHEEL LOADER, 6 CUBIC YARD MINIMUM RATED CAPACITY&lt;/td&gt;&lt;td&gt;HOUR&lt;/td&gt;&lt;td&gt;0&lt;/td&gt;&lt;td&gt;3&lt;/td&gt;&lt;td&gt;N&lt;/td&gt;&lt;td&gt; &lt;/td&gt;&lt;td&gt;&lt;/td&gt;&lt;/tr&gt;</v>
      </c>
    </row>
    <row r="2852" spans="1:1" x14ac:dyDescent="0.2">
      <c r="A2852" s="94" t="str">
        <v xml:space="preserve">  &lt;tr&gt;&lt;td&gt;62201-1150&lt;/td&gt;&lt;td&gt;Bulldozer, 50kW minimum flywheel power&lt;/td&gt;&lt;td&gt;Hour&lt;/td&gt;&lt;td&gt;BULLDOZER, 70HP MINIMUM FLYWHEEL POWER&lt;/td&gt;&lt;td&gt;HOUR&lt;/td&gt;&lt;td&gt;0&lt;/td&gt;&lt;td&gt;3&lt;/td&gt;&lt;td&gt;N&lt;/td&gt;&lt;td&gt; &lt;/td&gt;&lt;td&gt;&lt;/td&gt;&lt;/tr&gt;</v>
      </c>
    </row>
    <row r="2853" spans="1:1" x14ac:dyDescent="0.2">
      <c r="A2853" s="94" t="str">
        <v xml:space="preserve">  &lt;tr&gt;&lt;td&gt;62201-1200&lt;/td&gt;&lt;td&gt;Bulldozer, 60kW minimum flywheel power&lt;/td&gt;&lt;td&gt;Hour&lt;/td&gt;&lt;td&gt;BULLDOZER, 80HP MINIMUM FLYWHEEL POWER&lt;/td&gt;&lt;td&gt;HOUR&lt;/td&gt;&lt;td&gt;0&lt;/td&gt;&lt;td&gt;3&lt;/td&gt;&lt;td&gt;N&lt;/td&gt;&lt;td&gt; &lt;/td&gt;&lt;td&gt;&lt;/td&gt;&lt;/tr&gt;</v>
      </c>
    </row>
    <row r="2854" spans="1:1" x14ac:dyDescent="0.2">
      <c r="A2854" s="94" t="str">
        <v xml:space="preserve">  &lt;tr&gt;&lt;td&gt;62201-1250&lt;/td&gt;&lt;td&gt;Bulldozer, 90kW minimum flywheel power&lt;/td&gt;&lt;td&gt;Hour&lt;/td&gt;&lt;td&gt;BULLDOZER, 120HP MINIMUM FLYWHEEL POWER&lt;/td&gt;&lt;td&gt;HOUR&lt;/td&gt;&lt;td&gt;0&lt;/td&gt;&lt;td&gt;3&lt;/td&gt;&lt;td&gt;N&lt;/td&gt;&lt;td&gt; &lt;/td&gt;&lt;td&gt;&lt;/td&gt;&lt;/tr&gt;</v>
      </c>
    </row>
    <row r="2855" spans="1:1" x14ac:dyDescent="0.2">
      <c r="A2855" s="94" t="str">
        <v xml:space="preserve">  &lt;tr&gt;&lt;td&gt;62201-1300&lt;/td&gt;&lt;td&gt;Bulldozer, 120kW minimum flywheel power&lt;/td&gt;&lt;td&gt;Hour&lt;/td&gt;&lt;td&gt;BULLDOZER, 160HP MINIMUM FLYWHEEL POWER&lt;/td&gt;&lt;td&gt;HOUR&lt;/td&gt;&lt;td&gt;0&lt;/td&gt;&lt;td&gt;3&lt;/td&gt;&lt;td&gt;N&lt;/td&gt;&lt;td&gt; &lt;/td&gt;&lt;td&gt;&lt;/td&gt;&lt;/tr&gt;</v>
      </c>
    </row>
    <row r="2856" spans="1:1" x14ac:dyDescent="0.2">
      <c r="A2856" s="94" t="str">
        <v xml:space="preserve">  &lt;tr&gt;&lt;td&gt;62201-1350&lt;/td&gt;&lt;td&gt;Bulldozer, 150kW minimum flywheel power&lt;/td&gt;&lt;td&gt;Hour&lt;/td&gt;&lt;td&gt;BULLDOZER, 200HP MINIMUM FLYWHEEL POWER&lt;/td&gt;&lt;td&gt;HOUR&lt;/td&gt;&lt;td&gt;0&lt;/td&gt;&lt;td&gt;3&lt;/td&gt;&lt;td&gt;N&lt;/td&gt;&lt;td&gt; &lt;/td&gt;&lt;td&gt;&lt;/td&gt;&lt;/tr&gt;</v>
      </c>
    </row>
    <row r="2857" spans="1:1" x14ac:dyDescent="0.2">
      <c r="A2857" s="94" t="str">
        <v xml:space="preserve">  &lt;tr&gt;&lt;td&gt;62201-1400&lt;/td&gt;&lt;td&gt;Bulldozer, 200kW minimum flywheel power&lt;/td&gt;&lt;td&gt;Hour&lt;/td&gt;&lt;td&gt;BULLDOZER, 250HP MINIMUM FLYWHEEL POWER&lt;/td&gt;&lt;td&gt;HOUR&lt;/td&gt;&lt;td&gt;0&lt;/td&gt;&lt;td&gt;3&lt;/td&gt;&lt;td&gt;N&lt;/td&gt;&lt;td&gt; &lt;/td&gt;&lt;td&gt;&lt;/td&gt;&lt;/tr&gt;</v>
      </c>
    </row>
    <row r="2858" spans="1:1" x14ac:dyDescent="0.2">
      <c r="A2858" s="94" t="str">
        <v xml:space="preserve">  &lt;tr&gt;&lt;td&gt;62201-1450&lt;/td&gt;&lt;td&gt;Bulldozer, 250kW minimum flywheel power&lt;/td&gt;&lt;td&gt;Hour&lt;/td&gt;&lt;td&gt;BULLDOZER, 350HP MINIMUM FLYWHEEL POWER&lt;/td&gt;&lt;td&gt;HOUR&lt;/td&gt;&lt;td&gt;0&lt;/td&gt;&lt;td&gt;3&lt;/td&gt;&lt;td&gt;N&lt;/td&gt;&lt;td&gt; &lt;/td&gt;&lt;td&gt;&lt;/td&gt;&lt;/tr&gt;</v>
      </c>
    </row>
    <row r="2859" spans="1:1" x14ac:dyDescent="0.2">
      <c r="A2859" s="94" t="str">
        <v xml:space="preserve">  &lt;tr&gt;&lt;td&gt;62201-1500&lt;/td&gt;&lt;td&gt;Bulldozer, 300kW minimum flywheel power&lt;/td&gt;&lt;td&gt;Hour&lt;/td&gt;&lt;td&gt;BULLDOZER, 400HP MINIMUM FLYWHEEL POWER&lt;/td&gt;&lt;td&gt;HOUR&lt;/td&gt;&lt;td&gt;0&lt;/td&gt;&lt;td&gt;3&lt;/td&gt;&lt;td&gt;N&lt;/td&gt;&lt;td&gt; &lt;/td&gt;&lt;td&gt;&lt;/td&gt;&lt;/tr&gt;</v>
      </c>
    </row>
    <row r="2860" spans="1:1" x14ac:dyDescent="0.2">
      <c r="A2860" s="94" t="str">
        <v xml:space="preserve">  &lt;tr&gt;&lt;td&gt;62201-1550&lt;/td&gt;&lt;td&gt;Bulldozer, power angle and power tilt blade, 45kW minimum&lt;/td&gt;&lt;td&gt;Hour&lt;/td&gt;&lt;td&gt;BULLDOZER, POWER ANGLE AND POWER TILT BLADE, 60HP MINIMUM&lt;/td&gt;&lt;td&gt;HOUR&lt;/td&gt;&lt;td&gt;0&lt;/td&gt;&lt;td&gt;3&lt;/td&gt;&lt;td&gt;N&lt;/td&gt;&lt;td&gt; &lt;/td&gt;&lt;td&gt;&lt;/td&gt;&lt;/tr&gt;</v>
      </c>
    </row>
    <row r="2861" spans="1:1" x14ac:dyDescent="0.2">
      <c r="A2861" s="94" t="str">
        <v xml:space="preserve">  &lt;tr&gt;&lt;td&gt;62201-1600&lt;/td&gt;&lt;td&gt;Bulldozer, universal blade, 80kW minimum&lt;/td&gt;&lt;td&gt;Hour&lt;/td&gt;&lt;td&gt;BULLDOZER, UNIVERSAL BLADE, 100HP MINIMUM&lt;/td&gt;&lt;td&gt;HOUR&lt;/td&gt;&lt;td&gt;0&lt;/td&gt;&lt;td&gt;3&lt;/td&gt;&lt;td&gt;N&lt;/td&gt;&lt;td&gt; &lt;/td&gt;&lt;td&gt;&lt;/td&gt;&lt;/tr&gt;</v>
      </c>
    </row>
    <row r="2862" spans="1:1" x14ac:dyDescent="0.2">
      <c r="A2862" s="94" t="str">
        <v xml:space="preserve">  &lt;tr&gt;&lt;td&gt;62201-1650&lt;/td&gt;&lt;td&gt;Bulldozer, universal blade, 125kW minimum&lt;/td&gt;&lt;td&gt;Hour&lt;/td&gt;&lt;td&gt;BULLDOZER, UNIVERSAL BLADE, 170HP MINIMUM&lt;/td&gt;&lt;td&gt;HOUR&lt;/td&gt;&lt;td&gt;0&lt;/td&gt;&lt;td&gt;3&lt;/td&gt;&lt;td&gt;N&lt;/td&gt;&lt;td&gt; &lt;/td&gt;&lt;td&gt;&lt;/td&gt;&lt;/tr&gt;</v>
      </c>
    </row>
    <row r="2863" spans="1:1" x14ac:dyDescent="0.2">
      <c r="A2863" s="94" t="str">
        <v xml:space="preserve">  &lt;tr&gt;&lt;td&gt;62201-1700&lt;/td&gt;&lt;td&gt;Bulldozer, straight blade, 125kW&lt;/td&gt;&lt;td&gt;Hour&lt;/td&gt;&lt;td&gt;BULLDOZER, STRAIGHT BLADE, 170HP&lt;/td&gt;&lt;td&gt;HOUR&lt;/td&gt;&lt;td&gt;0&lt;/td&gt;&lt;td&gt;3&lt;/td&gt;&lt;td&gt;N&lt;/td&gt;&lt;td&gt; &lt;/td&gt;&lt;td&gt;&lt;/td&gt;&lt;/tr&gt;</v>
      </c>
    </row>
    <row r="2864" spans="1:1" x14ac:dyDescent="0.2">
      <c r="A2864" s="94" t="str">
        <v xml:space="preserve">  &lt;tr&gt;&lt;td&gt;62201-1750&lt;/td&gt;&lt;td&gt;Bulldozer, 150kW minimum&lt;/td&gt;&lt;td&gt;Hour&lt;/td&gt;&lt;td&gt;BULLDOZER, 200HP MINIMUM&lt;/td&gt;&lt;td&gt;HOUR&lt;/td&gt;&lt;td&gt;0&lt;/td&gt;&lt;td&gt;3&lt;/td&gt;&lt;td&gt;N&lt;/td&gt;&lt;td&gt; &lt;/td&gt;&lt;td&gt;&lt;/td&gt;&lt;/tr&gt;</v>
      </c>
    </row>
    <row r="2865" spans="1:1" x14ac:dyDescent="0.2">
      <c r="A2865" s="94" t="str">
        <v xml:space="preserve">  &lt;tr&gt;&lt;td&gt;62201-1800&lt;/td&gt;&lt;td&gt;Bulldozer, universal blade, 150kW minimum&lt;/td&gt;&lt;td&gt;Hour&lt;/td&gt;&lt;td&gt;BULLDOZER, UNIVERSAL BLADE, 200HP MINIMUM&lt;/td&gt;&lt;td&gt;HOUR&lt;/td&gt;&lt;td&gt;0&lt;/td&gt;&lt;td&gt;3&lt;/td&gt;&lt;td&gt;N&lt;/td&gt;&lt;td&gt; &lt;/td&gt;&lt;td&gt;&lt;/td&gt;&lt;/tr&gt;</v>
      </c>
    </row>
    <row r="2866" spans="1:1" x14ac:dyDescent="0.2">
      <c r="A2866" s="94" t="str">
        <v xml:space="preserve">  &lt;tr&gt;&lt;td&gt;62201-1850&lt;/td&gt;&lt;td&gt;Bulldozer, universal blade, 210kW minimum, with winch and cable&lt;/td&gt;&lt;td&gt;Hour&lt;/td&gt;&lt;td&gt;BULLDOZER, UNIVERSAL BLADE, 250HP MINIMUM, WITH WINCH AND CABLE&lt;/td&gt;&lt;td&gt;HOUR&lt;/td&gt;&lt;td&gt;0&lt;/td&gt;&lt;td&gt;3&lt;/td&gt;&lt;td&gt;N&lt;/td&gt;&lt;td&gt; &lt;/td&gt;&lt;td&gt;&lt;/td&gt;&lt;/tr&gt;</v>
      </c>
    </row>
    <row r="2867" spans="1:1" x14ac:dyDescent="0.2">
      <c r="A2867" s="94" t="str">
        <v xml:space="preserve">  &lt;tr&gt;&lt;td&gt;62201-1900&lt;/td&gt;&lt;td&gt;Bulldozer, ripper, 225kW minimum&lt;/td&gt;&lt;td&gt;Hour&lt;/td&gt;&lt;td&gt;BULLDOZER, RIPPER, 300HP MINIMUM&lt;/td&gt;&lt;td&gt;HOUR&lt;/td&gt;&lt;td&gt;0&lt;/td&gt;&lt;td&gt;3&lt;/td&gt;&lt;td&gt;N&lt;/td&gt;&lt;td&gt; &lt;/td&gt;&lt;td&gt;&lt;/td&gt;&lt;/tr&gt;</v>
      </c>
    </row>
    <row r="2868" spans="1:1" x14ac:dyDescent="0.2">
      <c r="A2868" s="94" t="str">
        <v xml:space="preserve">  &lt;tr&gt;&lt;td&gt;62201-1950&lt;/td&gt;&lt;td&gt;Bulldozer, universal blade, 225kW minimum&lt;/td&gt;&lt;td&gt;Hour&lt;/td&gt;&lt;td&gt;BULLDOZER, UNIVERSAL BLADE, 300HP MINIMUM&lt;/td&gt;&lt;td&gt;HOUR&lt;/td&gt;&lt;td&gt;0&lt;/td&gt;&lt;td&gt;3&lt;/td&gt;&lt;td&gt;N&lt;/td&gt;&lt;td&gt; &lt;/td&gt;&lt;td&gt;&lt;/td&gt;&lt;/tr&gt;</v>
      </c>
    </row>
    <row r="2869" spans="1:1" x14ac:dyDescent="0.2">
      <c r="A2869" s="94" t="str">
        <v xml:space="preserve">  &lt;tr&gt;&lt;td&gt;62201-2000&lt;/td&gt;&lt;td&gt;Bulldozer, universal blade and ripper, 225kW minimum&lt;/td&gt;&lt;td&gt;Hour&lt;/td&gt;&lt;td&gt;BULLDOZER, UNIVERSAL BLADE AND RIPPER, 300HP MINIMUM&lt;/td&gt;&lt;td&gt;HOUR&lt;/td&gt;&lt;td&gt;0&lt;/td&gt;&lt;td&gt;3&lt;/td&gt;&lt;td&gt;N&lt;/td&gt;&lt;td&gt; &lt;/td&gt;&lt;td&gt;&lt;/td&gt;&lt;/tr&gt;</v>
      </c>
    </row>
    <row r="2870" spans="1:1" x14ac:dyDescent="0.2">
      <c r="A2870" s="94" t="str">
        <v xml:space="preserve">  &lt;tr&gt;&lt;td&gt;62201-2050&lt;/td&gt;&lt;td&gt;Roller&lt;/td&gt;&lt;td&gt;Hour&lt;/td&gt;&lt;td&gt;ROLLER&lt;/td&gt;&lt;td&gt;HOUR&lt;/td&gt;&lt;td&gt;0&lt;/td&gt;&lt;td&gt;3&lt;/td&gt;&lt;td&gt;N&lt;/td&gt;&lt;td&gt; &lt;/td&gt;&lt;td&gt;&lt;/td&gt;&lt;/tr&gt;</v>
      </c>
    </row>
    <row r="2871" spans="1:1" x14ac:dyDescent="0.2">
      <c r="A2871" s="94" t="str">
        <v xml:space="preserve">  &lt;tr&gt;&lt;td&gt;62201-2100&lt;/td&gt;&lt;td&gt;Compactor&lt;/td&gt;&lt;td&gt;Hour&lt;/td&gt;&lt;td&gt;COMPACTOR&lt;/td&gt;&lt;td&gt;HOUR&lt;/td&gt;&lt;td&gt;0&lt;/td&gt;&lt;td&gt;3&lt;/td&gt;&lt;td&gt;N&lt;/td&gt;&lt;td&gt; &lt;/td&gt;&lt;td&gt;&lt;/td&gt;&lt;/tr&gt;</v>
      </c>
    </row>
    <row r="2872" spans="1:1" x14ac:dyDescent="0.2">
      <c r="A2872" s="94" t="str">
        <v xml:space="preserve">  &lt;tr&gt;&lt;td&gt;62201-2150&lt;/td&gt;&lt;td&gt;Tractor, with 1500mm bar mower&lt;/td&gt;&lt;td&gt;Hour&lt;/td&gt;&lt;td&gt;TRACTOR, WITH 60-INCH BAR MOWER&lt;/td&gt;&lt;td&gt;HOUR&lt;/td&gt;&lt;td&gt;0&lt;/td&gt;&lt;td&gt;3&lt;/td&gt;&lt;td&gt;N&lt;/td&gt;&lt;td&gt; &lt;/td&gt;&lt;td&gt;&lt;/td&gt;&lt;/tr&gt;</v>
      </c>
    </row>
    <row r="2873" spans="1:1" x14ac:dyDescent="0.2">
      <c r="A2873" s="94" t="str">
        <v xml:space="preserve">  &lt;tr&gt;&lt;td&gt;62201-2200&lt;/td&gt;&lt;td&gt;Tractor, with 1800mm bar mower&lt;/td&gt;&lt;td&gt;Hour&lt;/td&gt;&lt;td&gt;TRACTOR, WITH 72-INCH BAR MOWER&lt;/td&gt;&lt;td&gt;HOUR&lt;/td&gt;&lt;td&gt;0&lt;/td&gt;&lt;td&gt;3&lt;/td&gt;&lt;td&gt;N&lt;/td&gt;&lt;td&gt; &lt;/td&gt;&lt;td&gt;&lt;/td&gt;&lt;/tr&gt;</v>
      </c>
    </row>
    <row r="2874" spans="1:1" x14ac:dyDescent="0.2">
      <c r="A2874" s="94" t="str">
        <v xml:space="preserve">  &lt;tr&gt;&lt;td&gt;62201-2250&lt;/td&gt;&lt;td&gt;Tractor, with 1800mm diameter rotary mower, 12HP&lt;/td&gt;&lt;td&gt;Hour&lt;/td&gt;&lt;td&gt;TRACTOR, WITH 72-INCH DIAMETER ROTARY MOWER, 12HP&lt;/td&gt;&lt;td&gt;HOUR&lt;/td&gt;&lt;td&gt;0&lt;/td&gt;&lt;td&gt;3&lt;/td&gt;&lt;td&gt;N&lt;/td&gt;&lt;td&gt; &lt;/td&gt;&lt;td&gt;&lt;/td&gt;&lt;/tr&gt;</v>
      </c>
    </row>
    <row r="2875" spans="1:1" x14ac:dyDescent="0.2">
      <c r="A2875" s="94" t="str">
        <v xml:space="preserve">  &lt;tr&gt;&lt;td&gt;62201-2300&lt;/td&gt;&lt;td&gt;Brush mower, with 1800mm diameter rotary mower, 50HP&lt;/td&gt;&lt;td&gt;Hour&lt;/td&gt;&lt;td&gt;BRUSH MOWER, WITH 72-INCH DIAMETER ROTARY MOWER, 50HP&lt;/td&gt;&lt;td&gt;HOUR&lt;/td&gt;&lt;td&gt;0&lt;/td&gt;&lt;td&gt;3&lt;/td&gt;&lt;td&gt;N&lt;/td&gt;&lt;td&gt; &lt;/td&gt;&lt;td&gt;&lt;/td&gt;&lt;/tr&gt;</v>
      </c>
    </row>
    <row r="2876" spans="1:1" x14ac:dyDescent="0.2">
      <c r="A2876" s="94" t="str">
        <v xml:space="preserve">  &lt;tr&gt;&lt;td&gt;62201-2350&lt;/td&gt;&lt;td&gt;Power broom&lt;/td&gt;&lt;td&gt;Hour&lt;/td&gt;&lt;td&gt;POWER BROOM&lt;/td&gt;&lt;td&gt;HOUR&lt;/td&gt;&lt;td&gt;0&lt;/td&gt;&lt;td&gt;3&lt;/td&gt;&lt;td&gt;N&lt;/td&gt;&lt;td&gt; &lt;/td&gt;&lt;td&gt;&lt;/td&gt;&lt;/tr&gt;</v>
      </c>
    </row>
    <row r="2877" spans="1:1" x14ac:dyDescent="0.2">
      <c r="A2877" s="94" t="str">
        <v xml:space="preserve">  &lt;tr&gt;&lt;td&gt;62201-2360&lt;/td&gt;&lt;td&gt;Vacuum sweeper&lt;/td&gt;&lt;td&gt;Hour&lt;/td&gt;&lt;td&gt;VACUUM SWEEPER&lt;/td&gt;&lt;td&gt;HOUR&lt;/td&gt;&lt;td&gt;0&lt;/td&gt;&lt;td&gt;3&lt;/td&gt;&lt;td&gt;N&lt;/td&gt;&lt;td&gt; &lt;/td&gt;&lt;td&gt;&lt;/td&gt;&lt;/tr&gt;</v>
      </c>
    </row>
    <row r="2878" spans="1:1" x14ac:dyDescent="0.2">
      <c r="A2878" s="94" t="str">
        <v xml:space="preserve">  &lt;tr&gt;&lt;td&gt;62201-2400&lt;/td&gt;&lt;td&gt;Crane&lt;/td&gt;&lt;td&gt;Hour&lt;/td&gt;&lt;td&gt;CRANE&lt;/td&gt;&lt;td&gt;HOUR&lt;/td&gt;&lt;td&gt;0&lt;/td&gt;&lt;td&gt;3&lt;/td&gt;&lt;td&gt;N&lt;/td&gt;&lt;td&gt; &lt;/td&gt;&lt;td&gt;&lt;/td&gt;&lt;/tr&gt;</v>
      </c>
    </row>
    <row r="2879" spans="1:1" x14ac:dyDescent="0.2">
      <c r="A2879" s="94" t="str">
        <v xml:space="preserve">  &lt;tr&gt;&lt;td&gt;62201-2450&lt;/td&gt;&lt;td&gt;Crane, truck mounted, 40 metric ton minimum capacity, 33 meter minimum boom with clam bucket&lt;/td&gt;&lt;td&gt;Hour&lt;/td&gt;&lt;td&gt;CRANE, TRUCK MOUNTED, 40 TON MINIMUM CAPACITY, 100 FOOT MINIMUM BOOM WITH CLAM BUCKET&lt;/td&gt;&lt;td&gt;HOUR&lt;/td&gt;&lt;td&gt;0&lt;/td&gt;&lt;td&gt;3&lt;/td&gt;&lt;td&gt;N&lt;/td&gt;&lt;td&gt; &lt;/td&gt;&lt;td&gt;&lt;/td&gt;&lt;/tr&gt;</v>
      </c>
    </row>
    <row r="2880" spans="1:1" x14ac:dyDescent="0.2">
      <c r="A2880" s="94" t="str">
        <v xml:space="preserve">  &lt;tr&gt;&lt;td&gt;62201-2500&lt;/td&gt;&lt;td&gt;Crane, truck mounted, 45 metric ton minimum capacity, 27 meter minimum boom, with dragline bucket&lt;/td&gt;&lt;td&gt;Hour&lt;/td&gt;&lt;td&gt;CRANE, TRUCK MOUNTED, 45 TON MINIMUM CAPACITY, 90 FOOT MINIMUM BOOM, WITH DRAGLINE BUCKET&lt;/td&gt;&lt;td&gt;HOUR&lt;/td&gt;&lt;td&gt;0&lt;/td&gt;&lt;td&gt;3&lt;/td&gt;&lt;td&gt;N&lt;/td&gt;&lt;td&gt; &lt;/td&gt;&lt;td&gt;&lt;/td&gt;&lt;/tr&gt;</v>
      </c>
    </row>
    <row r="2881" spans="1:1" x14ac:dyDescent="0.2">
      <c r="A2881" s="94" t="str">
        <v xml:space="preserve">  &lt;tr&gt;&lt;td&gt;62201-2550&lt;/td&gt;&lt;td&gt;Crane, truck mounted, 45 metric ton minimum capacity, 30 meter minimum boom, with dragline bucket&lt;/td&gt;&lt;td&gt;Hour&lt;/td&gt;&lt;td&gt;CRANE, TRUCK MOUNTED, 45 TON MINIMUM CAPACITY, 100 FOOT MINIMUM BOOM, WITH DRAGLINE BUCKET&lt;/td&gt;&lt;td&gt;HOUR&lt;/td&gt;&lt;td&gt;0&lt;/td&gt;&lt;td&gt;3&lt;/td&gt;&lt;td&gt;N&lt;/td&gt;&lt;td&gt; &lt;/td&gt;&lt;td&gt;&lt;/td&gt;&lt;/tr&gt;</v>
      </c>
    </row>
    <row r="2882" spans="1:1" x14ac:dyDescent="0.2">
      <c r="A2882" s="94" t="str">
        <v xml:space="preserve">  &lt;tr&gt;&lt;td&gt;62201-2600&lt;/td&gt;&lt;td&gt;Crane, truck mounted or self-propelled, 90 metric tons minimum capacity, 55m min. boom, with dragline bucket, wrecking ball, 6m dozer track&lt;/td&gt;&lt;td&gt;Hour&lt;/td&gt;&lt;td&gt;CRANE, TRUCK MOUNTED OR SELF-PROPELLED, 90 TONS MINIMUM CAPACITY, 180 FOOT MIN. BOOM, WITH DRAGLINE BUCKET, WRECKING BALL, 20 FOOT DOZER TRACK&lt;/td&gt;&lt;td&gt;HOUR&lt;/td&gt;&lt;td&gt;0&lt;/td&gt;&lt;td&gt;3&lt;/td&gt;&lt;td&gt;N&lt;/td&gt;&lt;td&gt; &lt;/td&gt;&lt;td&gt;&lt;/td&gt;&lt;/tr&gt;</v>
      </c>
    </row>
    <row r="2883" spans="1:1" x14ac:dyDescent="0.2">
      <c r="A2883" s="94" t="str">
        <v xml:space="preserve">  &lt;tr&gt;&lt;td&gt;62201-2650&lt;/td&gt;&lt;td&gt;Crane, truck mounted, 65 metric ton minimum capacity, 55m minimum boom, with dragline bucket and 6m dozer track drag&lt;/td&gt;&lt;td&gt;Hour&lt;/td&gt;&lt;td&gt;CRANE, TRUCK MOUNTED, 65 TON MINIMUM CAPACITY, 180 FOOT MINIMUM BOOM, WITH DRAGLINE BUCKET AND 20 FOOT DOZER TRACK DRAG&lt;/td&gt;&lt;td&gt;HOUR&lt;/td&gt;&lt;td&gt;0&lt;/td&gt;&lt;td&gt;3&lt;/td&gt;&lt;td&gt;N&lt;/td&gt;&lt;td&gt; &lt;/td&gt;&lt;td&gt;&lt;/td&gt;&lt;/tr&gt;</v>
      </c>
    </row>
    <row r="2884" spans="1:1" x14ac:dyDescent="0.2">
      <c r="A2884" s="94" t="str">
        <v xml:space="preserve">  &lt;tr&gt;&lt;td&gt;62201-2700&lt;/td&gt;&lt;td&gt;Crane, truck mounted, 90 metric ton minimum capacity, 55m minimum boom, with dragline bucket and 3m dozer track drag&lt;/td&gt;&lt;td&gt;Hour&lt;/td&gt;&lt;td&gt;CRANE, TRUCK MOUNTED, 90 TON MINIMUM CAPACITY, 180 FOOT MINIMUM BOOM, WITH DRAGLINE BUCKET AND 10 FOOT DOZER TRACK DRAG&lt;/td&gt;&lt;td&gt;HOUR&lt;/td&gt;&lt;td&gt;0&lt;/td&gt;&lt;td&gt;3&lt;/td&gt;&lt;td&gt;N&lt;/td&gt;&lt;td&gt; &lt;/td&gt;&lt;td&gt;&lt;/td&gt;&lt;/tr&gt;</v>
      </c>
    </row>
    <row r="2885" spans="1:1" x14ac:dyDescent="0.2">
      <c r="A2885" s="94" t="str">
        <v xml:space="preserve">  &lt;tr&gt;&lt;td&gt;62201-2750&lt;/td&gt;&lt;td&gt;Motor grader&lt;/td&gt;&lt;td&gt;Hour&lt;/td&gt;&lt;td&gt;MOTOR GRADER&lt;/td&gt;&lt;td&gt;HOUR&lt;/td&gt;&lt;td&gt;0&lt;/td&gt;&lt;td&gt;3&lt;/td&gt;&lt;td&gt;N&lt;/td&gt;&lt;td&gt; &lt;/td&gt;&lt;td&gt;&lt;/td&gt;&lt;/tr&gt;</v>
      </c>
    </row>
    <row r="2886" spans="1:1" x14ac:dyDescent="0.2">
      <c r="A2886" s="94" t="str">
        <v xml:space="preserve">  &lt;tr&gt;&lt;td&gt;62201-2800&lt;/td&gt;&lt;td&gt;Motor grader, 2.4 meter minimum blade&lt;/td&gt;&lt;td&gt;Hour&lt;/td&gt;&lt;td&gt;MOTOR GRADER, 8 FOOT MINIMUM BLADE&lt;/td&gt;&lt;td&gt;HOUR&lt;/td&gt;&lt;td&gt;0&lt;/td&gt;&lt;td&gt;3&lt;/td&gt;&lt;td&gt;N&lt;/td&gt;&lt;td&gt; &lt;/td&gt;&lt;td&gt;&lt;/td&gt;&lt;/tr&gt;</v>
      </c>
    </row>
    <row r="2887" spans="1:1" x14ac:dyDescent="0.2">
      <c r="A2887" s="94" t="str">
        <v xml:space="preserve">  &lt;tr&gt;&lt;td&gt;62201-2850&lt;/td&gt;&lt;td&gt;Motor grader, 3.6 meter minimum blade&lt;/td&gt;&lt;td&gt;Hour&lt;/td&gt;&lt;td&gt;MOTOR GRADER, 12 FOOT MINIMUM BLADE&lt;/td&gt;&lt;td&gt;HOUR&lt;/td&gt;&lt;td&gt;0&lt;/td&gt;&lt;td&gt;3&lt;/td&gt;&lt;td&gt;N&lt;/td&gt;&lt;td&gt; &lt;/td&gt;&lt;td&gt;&lt;/td&gt;&lt;/tr&gt;</v>
      </c>
    </row>
    <row r="2888" spans="1:1" x14ac:dyDescent="0.2">
      <c r="A2888" s="94" t="str">
        <v xml:space="preserve">  &lt;tr&gt;&lt;td&gt;62201-2950&lt;/td&gt;&lt;td&gt;Motor grader, 4.2 meter minimum blade&lt;/td&gt;&lt;td&gt;Hour&lt;/td&gt;&lt;td&gt;MOTOR GRADER, 14 FOOT MINIMUM BLADE&lt;/td&gt;&lt;td&gt;HOUR&lt;/td&gt;&lt;td&gt;0&lt;/td&gt;&lt;td&gt;3&lt;/td&gt;&lt;td&gt;N&lt;/td&gt;&lt;td&gt; &lt;/td&gt;&lt;td&gt;&lt;/td&gt;&lt;/tr&gt;</v>
      </c>
    </row>
    <row r="2889" spans="1:1" x14ac:dyDescent="0.2">
      <c r="A2889" s="94" t="str">
        <v xml:space="preserve">  &lt;tr&gt;&lt;td&gt;62201-3000&lt;/td&gt;&lt;td&gt;Hydraulic excavator&lt;/td&gt;&lt;td&gt;Hour&lt;/td&gt;&lt;td&gt;HYDRAULIC EXCAVATOR&lt;/td&gt;&lt;td&gt;HOUR&lt;/td&gt;&lt;td&gt;0&lt;/td&gt;&lt;td&gt;3&lt;/td&gt;&lt;td&gt;N&lt;/td&gt;&lt;td&gt; &lt;/td&gt;&lt;td&gt;&lt;/td&gt;&lt;/tr&gt;</v>
      </c>
    </row>
    <row r="2890" spans="1:1" x14ac:dyDescent="0.2">
      <c r="A2890" s="94" t="str">
        <v xml:space="preserve">  &lt;tr&gt;&lt;td&gt;62201-3050&lt;/td&gt;&lt;td&gt;Hydraulic excavator, rubber tired, 140-150HP, 0.75-0.96 cubic meter bucket&lt;/td&gt;&lt;td&gt;Hour&lt;/td&gt;&lt;td&gt;HYDRAULIC EXCAVATOR, RUBBER TIRED, 1.0 to 1.25 CUBIC YARD CAPACITY, 140-150HP MINIMUM&lt;/td&gt;&lt;td&gt;HOUR&lt;/td&gt;&lt;td&gt;0&lt;/td&gt;&lt;td&gt;3&lt;/td&gt;&lt;td&gt;N&lt;/td&gt;&lt;td&gt; &lt;/td&gt;&lt;td&gt;&lt;/td&gt;&lt;/tr&gt;</v>
      </c>
    </row>
    <row r="2891" spans="1:1" x14ac:dyDescent="0.2">
      <c r="A2891" s="94" t="str">
        <v xml:space="preserve">  &lt;tr&gt;&lt;td&gt;62201-3100&lt;/td&gt;&lt;td&gt;Hydraulic excavator, 2.2 cubic meter minimum capacity bucket, 125kW minimum flywheel power&lt;/td&gt;&lt;td&gt;Hour&lt;/td&gt;&lt;td&gt;HYDRAULIC EXCAVATOR, 3.0 CUBIC YARD MINIMUM CAPACITY, 165HP MINIMUM FLYWHEEL POWER&lt;/td&gt;&lt;td&gt;HOUR&lt;/td&gt;&lt;td&gt;0&lt;/td&gt;&lt;td&gt;3&lt;/td&gt;&lt;td&gt;N&lt;/td&gt;&lt;td&gt; &lt;/td&gt;&lt;td&gt;&lt;/td&gt;&lt;/tr&gt;</v>
      </c>
    </row>
    <row r="2892" spans="1:1" x14ac:dyDescent="0.2">
      <c r="A2892" s="94" t="str">
        <v xml:space="preserve">  &lt;tr&gt;&lt;td&gt;62201-3150&lt;/td&gt;&lt;td&gt;Hydraulic excavator, crawler mounted, 0.7m3 minimum capacity with thumb attachment&lt;/td&gt;&lt;td&gt;Hour&lt;/td&gt;&lt;td&gt;HYDRAULIC EXCAVATOR, CRAWLER MOUNTED, 1.0 CUBIC YARD MINIMUM CAPACITY WITH THUMB ATTACHMENT&lt;/td&gt;&lt;td&gt;HOUR&lt;/td&gt;&lt;td&gt;0&lt;/td&gt;&lt;td&gt;3&lt;/td&gt;&lt;td&gt;N&lt;/td&gt;&lt;td&gt; &lt;/td&gt;&lt;td&gt;&lt;/td&gt;&lt;/tr&gt;</v>
      </c>
    </row>
    <row r="2893" spans="1:1" x14ac:dyDescent="0.2">
      <c r="A2893" s="94" t="str">
        <v xml:space="preserve">  &lt;tr&gt;&lt;td&gt;62201-3200&lt;/td&gt;&lt;td&gt;Hydraulic excavator, crawler mounted, 1.1m3 minimum capacity&lt;/td&gt;&lt;td&gt;Hour&lt;/td&gt;&lt;td&gt;HYDRAULIC EXCAVATOR, CRAWLER MOUNTED, 1.5 CUBIC YARD MINIMUM CAPACITY&lt;/td&gt;&lt;td&gt;HOUR&lt;/td&gt;&lt;td&gt;0&lt;/td&gt;&lt;td&gt;3&lt;/td&gt;&lt;td&gt;N&lt;/td&gt;&lt;td&gt; &lt;/td&gt;&lt;td&gt;&lt;/td&gt;&lt;/tr&gt;</v>
      </c>
    </row>
    <row r="2894" spans="1:1" x14ac:dyDescent="0.2">
      <c r="A2894" s="94" t="str">
        <v xml:space="preserve">  &lt;tr&gt;&lt;td&gt;62201-3250&lt;/td&gt;&lt;td&gt;Hydraulic excavator, crawler mounted, 1.1m3 minimum, 185kW minimum&lt;/td&gt;&lt;td&gt;Hour&lt;/td&gt;&lt;td&gt;HYDRAULIC EXCAVATOR, CRAWLER MOUNTED, 1.5 CUBIC YARD MINIMUM CAPACITY, 245HP MINIMUM&lt;/td&gt;&lt;td&gt;HOUR&lt;/td&gt;&lt;td&gt;0&lt;/td&gt;&lt;td&gt;3&lt;/td&gt;&lt;td&gt;N&lt;/td&gt;&lt;td&gt; &lt;/td&gt;&lt;td&gt;&lt;/td&gt;&lt;/tr&gt;</v>
      </c>
    </row>
    <row r="2895" spans="1:1" x14ac:dyDescent="0.2">
      <c r="A2895" s="94" t="str">
        <v xml:space="preserve">  &lt;tr&gt;&lt;td&gt;62201-3300&lt;/td&gt;&lt;td&gt;Hydraulic excavator, 0.7 cubic meter minimum capacity&lt;/td&gt;&lt;td&gt;Hour&lt;/td&gt;&lt;td&gt;HYDRAULIC EXCAVATOR, 3/4 CUBIC YARD MINIMUM CAPACITY&lt;/td&gt;&lt;td&gt;HOUR&lt;/td&gt;&lt;td&gt;0&lt;/td&gt;&lt;td&gt;3&lt;/td&gt;&lt;td&gt;N&lt;/td&gt;&lt;td&gt; &lt;/td&gt;&lt;td&gt;&lt;/td&gt;&lt;/tr&gt;</v>
      </c>
    </row>
    <row r="2896" spans="1:1" x14ac:dyDescent="0.2">
      <c r="A2896" s="94" t="str">
        <v xml:space="preserve">  &lt;tr&gt;&lt;td&gt;62201-3350&lt;/td&gt;&lt;td&gt;Hydraulic excavator, 1.1 cubic meter minimum capacity&lt;/td&gt;&lt;td&gt;Hour&lt;/td&gt;&lt;td&gt;HYDRAULIC EXCAVATOR, 1 CUBIC YARD MINIMUM CAPACITY&lt;/td&gt;&lt;td&gt;HOUR&lt;/td&gt;&lt;td&gt;0&lt;/td&gt;&lt;td&gt;3&lt;/td&gt;&lt;td&gt;N&lt;/td&gt;&lt;td&gt; &lt;/td&gt;&lt;td&gt;&lt;/td&gt;&lt;/tr&gt;</v>
      </c>
    </row>
    <row r="2897" spans="1:1" x14ac:dyDescent="0.2">
      <c r="A2897" s="94" t="str">
        <v xml:space="preserve">  &lt;tr&gt;&lt;td&gt;62201-3400&lt;/td&gt;&lt;td&gt;Hydraulic excavator, 1.1 cubic meter minimum capacity with thumb attachment&lt;/td&gt;&lt;td&gt;Hour&lt;/td&gt;&lt;td&gt;HYDRAULIC EXCAVATOR, 1 CUBIC YARD MINIMUM CAPACITY WITH THUMB ATTACHMENT&lt;/td&gt;&lt;td&gt;HOUR&lt;/td&gt;&lt;td&gt;0&lt;/td&gt;&lt;td&gt;3&lt;/td&gt;&lt;td&gt;N&lt;/td&gt;&lt;td&gt; &lt;/td&gt;&lt;td&gt;&lt;/td&gt;&lt;/tr&gt;</v>
      </c>
    </row>
    <row r="2898" spans="1:1" x14ac:dyDescent="0.2">
      <c r="A2898" s="94" t="str">
        <v xml:space="preserve">  &lt;tr&gt;&lt;td&gt;62201-3450&lt;/td&gt;&lt;td&gt;Loader, track type, 2 cubic meter minimum capacity&lt;/td&gt;&lt;td&gt;Hour&lt;/td&gt;&lt;td&gt;LOADER, TRACK TYPE, 2 CUBIC YARD MINIMUM CAPACITY&lt;/td&gt;&lt;td&gt;HOUR&lt;/td&gt;&lt;td&gt;0&lt;/td&gt;&lt;td&gt;3&lt;/td&gt;&lt;td&gt;N&lt;/td&gt;&lt;td&gt; &lt;/td&gt;&lt;td&gt;&lt;/td&gt;&lt;/tr&gt;</v>
      </c>
    </row>
    <row r="2899" spans="1:1" x14ac:dyDescent="0.2">
      <c r="A2899" s="94" t="str">
        <v xml:space="preserve">  &lt;tr&gt;&lt;td&gt;62201-3500&lt;/td&gt;&lt;td&gt;Loader, wheel, skid steer, 30kW minimum&lt;/td&gt;&lt;td&gt;Hour&lt;/td&gt;&lt;td&gt;LOADER, WHEEL, SKID STEER, 40HP MINIMUM&lt;/td&gt;&lt;td&gt;HOUR&lt;/td&gt;&lt;td&gt;0&lt;/td&gt;&lt;td&gt;3&lt;/td&gt;&lt;td&gt;N&lt;/td&gt;&lt;td&gt; &lt;/td&gt;&lt;td&gt;&lt;/td&gt;&lt;/tr&gt;</v>
      </c>
    </row>
    <row r="2900" spans="1:1" x14ac:dyDescent="0.2">
      <c r="A2900" s="94" t="str">
        <v xml:space="preserve">  &lt;tr&gt;&lt;td&gt;62201-3550&lt;/td&gt;&lt;td&gt;Four wheel all terrain vehicle&lt;/td&gt;&lt;td&gt;Hour&lt;/td&gt;&lt;td&gt;FOUR WHEEL ALL TERRAIN VEHICLE&lt;/td&gt;&lt;td&gt;HOUR&lt;/td&gt;&lt;td&gt;0&lt;/td&gt;&lt;td&gt;3&lt;/td&gt;&lt;td&gt;N&lt;/td&gt;&lt;td&gt; &lt;/td&gt;&lt;td&gt;&lt;/td&gt;&lt;/tr&gt;</v>
      </c>
    </row>
    <row r="2901" spans="1:1" x14ac:dyDescent="0.2">
      <c r="A2901" s="94" t="str">
        <v xml:space="preserve">  &lt;tr&gt;&lt;td&gt;62201-3600&lt;/td&gt;&lt;td&gt;Manlift&lt;/td&gt;&lt;td&gt;Hour&lt;/td&gt;&lt;td&gt;MANLIFT&lt;/td&gt;&lt;td&gt;HOUR&lt;/td&gt;&lt;td&gt;0&lt;/td&gt;&lt;td&gt;3&lt;/td&gt;&lt;td&gt;N&lt;/td&gt;&lt;td&gt; &lt;/td&gt;&lt;td&gt;&lt;/td&gt;&lt;/tr&gt;</v>
      </c>
    </row>
    <row r="2902" spans="1:1" x14ac:dyDescent="0.2">
      <c r="A2902" s="94" t="str">
        <v xml:space="preserve">  &lt;tr&gt;&lt;td&gt;62201-3650&lt;/td&gt;&lt;td&gt;Chipper&lt;/td&gt;&lt;td&gt;Hour&lt;/td&gt;&lt;td&gt;CHIPPER&lt;/td&gt;&lt;td&gt;HOUR&lt;/td&gt;&lt;td&gt;0&lt;/td&gt;&lt;td&gt;3&lt;/td&gt;&lt;td&gt;N&lt;/td&gt;&lt;td&gt; &lt;/td&gt;&lt;td&gt;&lt;/td&gt;&lt;/tr&gt;</v>
      </c>
    </row>
    <row r="2903" spans="1:1" x14ac:dyDescent="0.2">
      <c r="A2903" s="94" t="str">
        <v xml:space="preserve">  &lt;tr&gt;&lt;td&gt;62201-3700&lt;/td&gt;&lt;td&gt;Stump Cutter&lt;/td&gt;&lt;td&gt;Hour&lt;/td&gt;&lt;td&gt;STUMP CUTTER&lt;/td&gt;&lt;td&gt;HOUR&lt;/td&gt;&lt;td&gt;0&lt;/td&gt;&lt;td&gt;3&lt;/td&gt;&lt;td&gt;N&lt;/td&gt;&lt;td&gt; &lt;/td&gt;&lt;td&gt;&lt;/td&gt;&lt;/tr&gt;</v>
      </c>
    </row>
    <row r="2904" spans="1:1" x14ac:dyDescent="0.2">
      <c r="A2904" s="94" t="str">
        <v xml:space="preserve">  &lt;tr&gt;&lt;td&gt;62201-3750&lt;/td&gt;&lt;td&gt;Chain Saw&lt;/td&gt;&lt;td&gt;Hour&lt;/td&gt;&lt;td&gt;CHAIN SAW&lt;/td&gt;&lt;td&gt;HOUR&lt;/td&gt;&lt;td&gt;0&lt;/td&gt;&lt;td&gt;3&lt;/td&gt;&lt;td&gt;N&lt;/td&gt;&lt;td&gt; &lt;/td&gt;&lt;td&gt;&lt;/td&gt;&lt;/tr&gt;</v>
      </c>
    </row>
    <row r="2905" spans="1:1" x14ac:dyDescent="0.2">
      <c r="A2905" s="94" t="str">
        <v xml:space="preserve">  &lt;tr&gt;&lt;td&gt;62201-3800&lt;/td&gt;&lt;td&gt;Pickup Truck, 1 Ton&lt;/td&gt;&lt;td&gt;Hour&lt;/td&gt;&lt;td&gt;PICKUP TRUCK, 1 TON&lt;/td&gt;&lt;td&gt;HOUR&lt;/td&gt;&lt;td&gt;0&lt;/td&gt;&lt;td&gt;3&lt;/td&gt;&lt;td&gt;N&lt;/td&gt;&lt;td&gt; &lt;/td&gt;&lt;td&gt;&lt;/td&gt;&lt;/tr&gt;</v>
      </c>
    </row>
    <row r="2906" spans="1:1" x14ac:dyDescent="0.2">
      <c r="A2906" s="94" t="str">
        <v xml:space="preserve">  &lt;tr&gt;&lt;td&gt;62201-3850&lt;/td&gt;&lt;td&gt;Water truck&lt;/td&gt;&lt;td&gt;Hour&lt;/td&gt;&lt;td&gt;WATER TRUCK&lt;/td&gt;&lt;td&gt;HOUR&lt;/td&gt;&lt;td&gt;0&lt;/td&gt;&lt;td&gt;3&lt;/td&gt;&lt;td&gt;N&lt;/td&gt;&lt;td&gt; &lt;/td&gt;&lt;td&gt;&lt;/td&gt;&lt;/tr&gt;</v>
      </c>
    </row>
    <row r="2907" spans="1:1" x14ac:dyDescent="0.2">
      <c r="A2907" s="94" t="str">
        <v xml:space="preserve">  &lt;tr&gt;&lt;td&gt;62201-3900&lt;/td&gt;&lt;td&gt;Snow plow&lt;/td&gt;&lt;td&gt;Hour&lt;/td&gt;&lt;td&gt;SNOW PLOW&lt;/td&gt;&lt;td&gt;HOUR&lt;/td&gt;&lt;td&gt;0&lt;/td&gt;&lt;td&gt;3&lt;/td&gt;&lt;td&gt;N&lt;/td&gt;&lt;td&gt; &lt;/td&gt;&lt;td&gt;&lt;/td&gt;&lt;/tr&gt;</v>
      </c>
    </row>
    <row r="2908" spans="1:1" x14ac:dyDescent="0.2">
      <c r="A2908" s="94" t="str">
        <v xml:space="preserve">  &lt;tr&gt;&lt;td&gt;62201-3950&lt;/td&gt;&lt;td&gt;Scraper, 15 cubic meter minimum capacity&lt;/td&gt;&lt;td&gt;Hour&lt;/td&gt;&lt;td&gt;SCRAPER, 15 CUBIC YARD MINIMUM CAPACITY&lt;/td&gt;&lt;td&gt;HOUR&lt;/td&gt;&lt;td&gt;0&lt;/td&gt;&lt;td&gt;3&lt;/td&gt;&lt;td&gt;N&lt;/td&gt;&lt;td&gt; &lt;/td&gt;&lt;td&gt;&lt;/td&gt;&lt;/tr&gt;</v>
      </c>
    </row>
    <row r="2909" spans="1:1" x14ac:dyDescent="0.2">
      <c r="A2909" s="94" t="str">
        <v xml:space="preserve">  &lt;tr&gt;&lt;td&gt;62201-4000&lt;/td&gt;&lt;td&gt;Truck, highway 0.7 metric tons pickup (without operator)&lt;/td&gt;&lt;td&gt;Hour&lt;/td&gt;&lt;td&gt;TRUCK, HIGHWAY 3/4 TON PICKUP (WITHOUT OPERATOR)&lt;/td&gt;&lt;td&gt;HOUR&lt;/td&gt;&lt;td&gt;0&lt;/td&gt;&lt;td&gt;3&lt;/td&gt;&lt;td&gt;N&lt;/td&gt;&lt;td&gt; &lt;/td&gt;&lt;td&gt;&lt;/td&gt;&lt;/tr&gt;</v>
      </c>
    </row>
    <row r="2910" spans="1:1" x14ac:dyDescent="0.2">
      <c r="A2910" s="94" t="str">
        <v xml:space="preserve">  &lt;tr&gt;&lt;td&gt;62201-4050&lt;/td&gt;&lt;td&gt;Air equipment, bushhammer, including bits and fittings (without operator)&lt;/td&gt;&lt;td&gt;Hour&lt;/td&gt;&lt;td&gt;AIR EQUIPMENT, BUSHHAMMER, INCLUDING BITS AND FITTINGS (WITHOUT OPERATOR)&lt;/td&gt;&lt;td&gt;HOUR&lt;/td&gt;&lt;td&gt;0&lt;/td&gt;&lt;td&gt;3&lt;/td&gt;&lt;td&gt;N&lt;/td&gt;&lt;td&gt; &lt;/td&gt;&lt;td&gt;&lt;/td&gt;&lt;/tr&gt;</v>
      </c>
    </row>
    <row r="2911" spans="1:1" x14ac:dyDescent="0.2">
      <c r="A2911" s="94" t="str">
        <v xml:space="preserve">  &lt;tr&gt;&lt;td&gt;62201-4100&lt;/td&gt;&lt;td&gt;Air equipment, paving breaker, 20 kg minimum (without operator)&lt;/td&gt;&lt;td&gt;Hour&lt;/td&gt;&lt;td&gt;AIR EQUIPMENT, PAVING BREAKER, 50 POUND MINIMUM (WITHOUT OPERATOR)&lt;/td&gt;&lt;td&gt;HOUR&lt;/td&gt;&lt;td&gt;0&lt;/td&gt;&lt;td&gt;3&lt;/td&gt;&lt;td&gt;N&lt;/td&gt;&lt;td&gt; &lt;/td&gt;&lt;td&gt;&lt;/td&gt;&lt;/tr&gt;</v>
      </c>
    </row>
    <row r="2912" spans="1:1" x14ac:dyDescent="0.2">
      <c r="A2912" s="94" t="str">
        <v xml:space="preserve">  &lt;tr&gt;&lt;td&gt;62201-4150&lt;/td&gt;&lt;td&gt;Power tool, saw, chain, gasoline powered, 600 mm bar length (without operator)&lt;/td&gt;&lt;td&gt;Hour&lt;/td&gt;&lt;td&gt;POWER TOOL, SAW, CHAIN, GASOLINE POWERED, 2 FOOT BAR LENGTH (WITHOUT OPERATOR)&lt;/td&gt;&lt;td&gt;HOUR&lt;/td&gt;&lt;td&gt;0&lt;/td&gt;&lt;td&gt;3&lt;/td&gt;&lt;td&gt;N&lt;/td&gt;&lt;td&gt; &lt;/td&gt;&lt;td&gt;&lt;/td&gt;&lt;/tr&gt;</v>
      </c>
    </row>
    <row r="2913" spans="1:1" x14ac:dyDescent="0.2">
      <c r="A2913" s="94" t="str">
        <v xml:space="preserve">  &lt;tr&gt;&lt;td&gt;62201-4200&lt;/td&gt;&lt;td&gt;Cutting torch, oxygen-acetylene, portable, including hose and tips (without operator)&lt;/td&gt;&lt;td&gt;Hour&lt;/td&gt;&lt;td&gt;CUTTING TORCH, OXYGEN-ACETYLENE, PORTABLE, INCLUDING HOSE AND TIPS (WITHOUT OPERATOR)&lt;/td&gt;&lt;td&gt;HOUR&lt;/td&gt;&lt;td&gt;0&lt;/td&gt;&lt;td&gt;3&lt;/td&gt;&lt;td&gt;N&lt;/td&gt;&lt;td&gt; &lt;/td&gt;&lt;td&gt;&lt;/td&gt;&lt;/tr&gt;</v>
      </c>
    </row>
    <row r="2914" spans="1:1" x14ac:dyDescent="0.2">
      <c r="A2914" s="94" t="str">
        <v xml:space="preserve">  &lt;tr&gt;&lt;td&gt;62201-4250&lt;/td&gt;&lt;td&gt;Hydraulic excavator, 0.7 cubic meter minimum capacity&lt;/td&gt;&lt;td&gt;Hour&lt;/td&gt;&lt;td&gt;HYDRAULIC EXCAVATOR, 0.7 CUBIC METER MINIMUM CAPACITY&lt;/td&gt;&lt;td&gt;HOUR&lt;/td&gt;&lt;td&gt;0&lt;/td&gt;&lt;td&gt;3&lt;/td&gt;&lt;td&gt;N&lt;/td&gt;&lt;td&gt; &lt;/td&gt;&lt;td&gt;&lt;/td&gt;&lt;/tr&gt;</v>
      </c>
    </row>
    <row r="2915" spans="1:1" x14ac:dyDescent="0.2">
      <c r="A2915" s="94" t="str">
        <v xml:space="preserve">  &lt;tr&gt;&lt;td&gt;62201-4300&lt;/td&gt;&lt;td&gt;Pump, water, trash, 150mm&lt;/td&gt;&lt;td&gt;Hour&lt;/td&gt;&lt;td&gt;PUMP, WATER, TRASH, 6-INCH&lt;/td&gt;&lt;td&gt;HOUR&lt;/td&gt;&lt;td&gt;0&lt;/td&gt;&lt;td&gt;3&lt;/td&gt;&lt;td&gt;N&lt;/td&gt;&lt;td&gt; &lt;/td&gt;&lt;td&gt;&lt;/td&gt;&lt;/tr&gt;</v>
      </c>
    </row>
    <row r="2916" spans="1:1" x14ac:dyDescent="0.2">
      <c r="A2916" s="94" t="str">
        <v xml:space="preserve">  &lt;tr&gt;&lt;td&gt;62202-1000&lt;/td&gt;&lt;td&gt;Materials transfer vehicle&lt;/td&gt;&lt;td&gt;LPSM&lt;/td&gt;&lt;td&gt;MATERIALS TRANSFER VEHICLE&lt;/td&gt;&lt;td&gt;LPSM&lt;/td&gt;&lt;td&gt;0&lt;/td&gt;&lt;td&gt;3&lt;/td&gt;&lt;td&gt;N&lt;/td&gt;&lt;td&gt; &lt;/td&gt;&lt;td&gt;&lt;/td&gt;&lt;/tr&gt;</v>
      </c>
    </row>
    <row r="2917" spans="1:1" x14ac:dyDescent="0.2">
      <c r="A2917" s="94" t="str">
        <v xml:space="preserve">  &lt;tr&gt;&lt;td&gt;62202-2000&lt;/td&gt;&lt;td&gt;Vacuum sweeper&lt;/td&gt;&lt;td&gt;LPSM&lt;/td&gt;&lt;td&gt;VACUUM SWEEPER&lt;/td&gt;&lt;td&gt;LPSM&lt;/td&gt;&lt;td&gt;0&lt;/td&gt;&lt;td&gt;3&lt;/td&gt;&lt;td&gt;N&lt;/td&gt;&lt;td&gt;2/24/2020&lt;/td&gt;&lt;td&gt;&lt;/td&gt;&lt;/tr&gt;</v>
      </c>
    </row>
    <row r="2918" spans="1:1" x14ac:dyDescent="0.2">
      <c r="A2918" s="94" t="str">
        <v xml:space="preserve">  &lt;tr&gt;&lt;td&gt;62301-0000&lt;/td&gt;&lt;td&gt;General labor&lt;/td&gt;&lt;td&gt;Hour&lt;/td&gt;&lt;td&gt;GENERAL LABOR&lt;/td&gt;&lt;td&gt;HOUR&lt;/td&gt;&lt;td&gt;0&lt;/td&gt;&lt;td&gt;3&lt;/td&gt;&lt;td&gt;N&lt;/td&gt;&lt;td&gt; &lt;/td&gt;&lt;td&gt;&lt;/td&gt;&lt;/tr&gt;</v>
      </c>
    </row>
    <row r="2919" spans="1:1" x14ac:dyDescent="0.2">
      <c r="A2919" s="94" t="str">
        <v xml:space="preserve">  &lt;tr&gt;&lt;td&gt;62302-0000&lt;/td&gt;&lt;td&gt;Special labor&lt;/td&gt;&lt;td&gt;Hour&lt;/td&gt;&lt;td&gt;SPECIAL LABOR&lt;/td&gt;&lt;td&gt;HOUR&lt;/td&gt;&lt;td&gt;0&lt;/td&gt;&lt;td&gt;3&lt;/td&gt;&lt;td&gt;N&lt;/td&gt;&lt;td&gt; &lt;/td&gt;&lt;td&gt;&lt;/td&gt;&lt;/tr&gt;</v>
      </c>
    </row>
    <row r="2920" spans="1:1" x14ac:dyDescent="0.2">
      <c r="A2920" s="94" t="str">
        <v xml:space="preserve">  &lt;tr&gt;&lt;td&gt;62302-0100&lt;/td&gt;&lt;td&gt;Special labor, slope scaling&lt;/td&gt;&lt;td&gt;Hour&lt;/td&gt;&lt;td&gt;SPECIAL LABOR, SLOPE SCALING&lt;/td&gt;&lt;td&gt;HOUR&lt;/td&gt;&lt;td&gt;0&lt;/td&gt;&lt;td&gt;3&lt;/td&gt;&lt;td&gt;N&lt;/td&gt;&lt;td&gt; &lt;/td&gt;&lt;td&gt;&lt;/td&gt;&lt;/tr&gt;</v>
      </c>
    </row>
    <row r="2921" spans="1:1" x14ac:dyDescent="0.2">
      <c r="A2921" s="94" t="str">
        <v xml:space="preserve">  &lt;tr&gt;&lt;td&gt;62302-1000&lt;/td&gt;&lt;td&gt;Special labor, hired technical services&lt;/td&gt;&lt;td&gt;Hour&lt;/td&gt;&lt;td&gt;SPECIAL LABOR, HIRED TECHNICAL SERVICES&lt;/td&gt;&lt;td&gt;HOUR&lt;/td&gt;&lt;td&gt;0&lt;/td&gt;&lt;td&gt;3&lt;/td&gt;&lt;td&gt;N&lt;/td&gt;&lt;td&gt; &lt;/td&gt;&lt;td&gt;&lt;/td&gt;&lt;/tr&gt;</v>
      </c>
    </row>
    <row r="2922" spans="1:1" x14ac:dyDescent="0.2">
      <c r="A2922" s="94" t="str">
        <v xml:space="preserve">  &lt;tr&gt;&lt;td&gt;62302-1100&lt;/td&gt;&lt;td&gt;Special labor, hired survey services&lt;/td&gt;&lt;td&gt;Hour&lt;/td&gt;&lt;td&gt;SPECIAL LABOR, HIRED SURVEY SERVICES&lt;/td&gt;&lt;td&gt;HOUR&lt;/td&gt;&lt;td&gt;0&lt;/td&gt;&lt;td&gt;3&lt;/td&gt;&lt;td&gt;N&lt;/td&gt;&lt;td&gt; &lt;/td&gt;&lt;td&gt;&lt;/td&gt;&lt;/tr&gt;</v>
      </c>
    </row>
    <row r="2923" spans="1:1" x14ac:dyDescent="0.2">
      <c r="A2923" s="94" t="str">
        <v xml:space="preserve">  &lt;tr&gt;&lt;td&gt;62303-1000&lt;/td&gt;&lt;td&gt;Special labor, hired technical services&lt;/td&gt;&lt;td&gt;LPSM&lt;/td&gt;&lt;td&gt;SPECIAL LABOR, HIRED TECHNICAL SERVICES&lt;/td&gt;&lt;td&gt;LPSM&lt;/td&gt;&lt;td&gt;0&lt;/td&gt;&lt;td&gt;3&lt;/td&gt;&lt;td&gt;N&lt;/td&gt;&lt;td&gt; &lt;/td&gt;&lt;td&gt;&lt;/td&gt;&lt;/tr&gt;</v>
      </c>
    </row>
    <row r="2924" spans="1:1" x14ac:dyDescent="0.2">
      <c r="A2924" s="94" t="str">
        <v xml:space="preserve">  &lt;tr&gt;&lt;td&gt;62304-0000&lt;/td&gt;&lt;td&gt;Special labor&lt;/td&gt;&lt;td&gt;day&lt;/td&gt;&lt;td&gt;SPECIAL LABOR&lt;/td&gt;&lt;td&gt;DAY&lt;/td&gt;&lt;td&gt;0&lt;/td&gt;&lt;td&gt;3&lt;/td&gt;&lt;td&gt;N&lt;/td&gt;&lt;td&gt;8/16/2016&lt;/td&gt;&lt;td&gt;&lt;/td&gt;&lt;/tr&gt;</v>
      </c>
    </row>
    <row r="2925" spans="1:1" x14ac:dyDescent="0.2">
      <c r="A2925" s="94" t="str">
        <v xml:space="preserve">  &lt;tr&gt;&lt;td&gt;62305-1000&lt;/td&gt;&lt;td&gt;Special labor, supplemental archaeological survey&lt;/td&gt;&lt;td&gt;CTSM&lt;/td&gt;&lt;td&gt;SPECIAL LABOR, SUPPLEMENTAL ARCHAEOLOGICAL SURVEY&lt;/td&gt;&lt;td&gt;CTSM&lt;/td&gt;&lt;td&gt;0&lt;/td&gt;&lt;td&gt;3&lt;/td&gt;&lt;td&gt;N&lt;/td&gt;&lt;td&gt;8/9/2021&lt;/td&gt;&lt;td&gt;&lt;/td&gt;&lt;/tr&gt;</v>
      </c>
    </row>
    <row r="2926" spans="1:1" x14ac:dyDescent="0.2">
      <c r="A2926" s="94" t="str">
        <v xml:space="preserve">  &lt;tr&gt;&lt;td&gt;62401-0100&lt;/td&gt;&lt;td&gt;Furnishing and placing topsoil, 50mm depth&lt;/td&gt;&lt;td&gt;m2&lt;/td&gt;&lt;td&gt;FURNISHING AND PLACING TOPSOIL, 2-INCH DEPTH&lt;/td&gt;&lt;td&gt;SQYD&lt;/td&gt;&lt;td&gt;0&lt;/td&gt;&lt;td&gt;3&lt;/td&gt;&lt;td&gt;N&lt;/td&gt;&lt;td&gt; &lt;/td&gt;&lt;td&gt;&lt;/td&gt;&lt;/tr&gt;</v>
      </c>
    </row>
    <row r="2927" spans="1:1" x14ac:dyDescent="0.2">
      <c r="A2927" s="94" t="str">
        <v xml:space="preserve">  &lt;tr&gt;&lt;td&gt;62401-0200&lt;/td&gt;&lt;td&gt;Furnishing and placing topsoil, 75mm depth&lt;/td&gt;&lt;td&gt;m2&lt;/td&gt;&lt;td&gt;FURNISHING AND PLACING TOPSOIL, 3-INCH DEPTH&lt;/td&gt;&lt;td&gt;SQYD&lt;/td&gt;&lt;td&gt;0&lt;/td&gt;&lt;td&gt;3&lt;/td&gt;&lt;td&gt;N&lt;/td&gt;&lt;td&gt; &lt;/td&gt;&lt;td&gt;&lt;/td&gt;&lt;/tr&gt;</v>
      </c>
    </row>
    <row r="2928" spans="1:1" x14ac:dyDescent="0.2">
      <c r="A2928" s="94" t="str">
        <v xml:space="preserve">  &lt;tr&gt;&lt;td&gt;62401-0300&lt;/td&gt;&lt;td&gt;Furnishing and placing topsoil, 100mm depth&lt;/td&gt;&lt;td&gt;m2&lt;/td&gt;&lt;td&gt;FURNISHING AND PLACING TOPSOIL, 4-INCH DEPTH&lt;/td&gt;&lt;td&gt;SQYD&lt;/td&gt;&lt;td&gt;0&lt;/td&gt;&lt;td&gt;3&lt;/td&gt;&lt;td&gt;N&lt;/td&gt;&lt;td&gt; &lt;/td&gt;&lt;td&gt;&lt;/td&gt;&lt;/tr&gt;</v>
      </c>
    </row>
    <row r="2929" spans="1:1" x14ac:dyDescent="0.2">
      <c r="A2929" s="94" t="str">
        <v xml:space="preserve">  &lt;tr&gt;&lt;td&gt;62401-0400&lt;/td&gt;&lt;td&gt;Furnishing and placing topsoil, 150mm depth&lt;/td&gt;&lt;td&gt;m2&lt;/td&gt;&lt;td&gt;FURNISHING AND PLACING TOPSOIL, 6-INCH DEPTH&lt;/td&gt;&lt;td&gt;SQYD&lt;/td&gt;&lt;td&gt;0&lt;/td&gt;&lt;td&gt;3&lt;/td&gt;&lt;td&gt;N&lt;/td&gt;&lt;td&gt; &lt;/td&gt;&lt;td&gt;&lt;/td&gt;&lt;/tr&gt;</v>
      </c>
    </row>
    <row r="2930" spans="1:1" x14ac:dyDescent="0.2">
      <c r="A2930" s="94" t="str">
        <v xml:space="preserve">  &lt;tr&gt;&lt;td&gt;62401-0500&lt;/td&gt;&lt;td&gt;Furnishing and placing topsoil, 200mm depth&lt;/td&gt;&lt;td&gt;m2&lt;/td&gt;&lt;td&gt;FURNISHING AND PLACING TOPSOIL, 8-INCH DEPTH&lt;/td&gt;&lt;td&gt;SQYD&lt;/td&gt;&lt;td&gt;0&lt;/td&gt;&lt;td&gt;3&lt;/td&gt;&lt;td&gt;N&lt;/td&gt;&lt;td&gt; &lt;/td&gt;&lt;td&gt;&lt;/td&gt;&lt;/tr&gt;</v>
      </c>
    </row>
    <row r="2931" spans="1:1" x14ac:dyDescent="0.2">
      <c r="A2931" s="94" t="str">
        <v xml:space="preserve">  &lt;tr&gt;&lt;td&gt;62401-0600&lt;/td&gt;&lt;td&gt;Furnishing and placing topsoil, 250mm depth&lt;/td&gt;&lt;td&gt;m2&lt;/td&gt;&lt;td&gt;FURNISHING AND PLACING TOPSOIL, 10-INCH DEPTH&lt;/td&gt;&lt;td&gt;SQYD&lt;/td&gt;&lt;td&gt;0&lt;/td&gt;&lt;td&gt;3&lt;/td&gt;&lt;td&gt;N&lt;/td&gt;&lt;td&gt; &lt;/td&gt;&lt;td&gt;&lt;/td&gt;&lt;/tr&gt;</v>
      </c>
    </row>
    <row r="2932" spans="1:1" x14ac:dyDescent="0.2">
      <c r="A2932" s="94" t="str">
        <v xml:space="preserve">  &lt;tr&gt;&lt;td&gt;62401-0700&lt;/td&gt;&lt;td&gt;Furnishing and placing topsoil, 300mm depth&lt;/td&gt;&lt;td&gt;m2&lt;/td&gt;&lt;td&gt;FURNISHING AND PLACING TOPSOIL, 12-INCH DEPTH&lt;/td&gt;&lt;td&gt;SQYD&lt;/td&gt;&lt;td&gt;0&lt;/td&gt;&lt;td&gt;3&lt;/td&gt;&lt;td&gt;N&lt;/td&gt;&lt;td&gt; &lt;/td&gt;&lt;td&gt;&lt;/td&gt;&lt;/tr&gt;</v>
      </c>
    </row>
    <row r="2933" spans="1:1" x14ac:dyDescent="0.2">
      <c r="A2933" s="94" t="str">
        <v xml:space="preserve">  &lt;tr&gt;&lt;td&gt;62402-0100&lt;/td&gt;&lt;td&gt;Furnishing and placing topsoil, 50mm depth&lt;/td&gt;&lt;td&gt;ha&lt;/td&gt;&lt;td&gt;FURNISHING AND PLACING TOPSOIL, 2-INCH DEPTH&lt;/td&gt;&lt;td&gt;ACRE&lt;/td&gt;&lt;td&gt;1&lt;/td&gt;&lt;td&gt;3&lt;/td&gt;&lt;td&gt;N&lt;/td&gt;&lt;td&gt; &lt;/td&gt;&lt;td&gt;&lt;/td&gt;&lt;/tr&gt;</v>
      </c>
    </row>
    <row r="2934" spans="1:1" x14ac:dyDescent="0.2">
      <c r="A2934" s="94" t="str">
        <v xml:space="preserve">  &lt;tr&gt;&lt;td&gt;62402-0200&lt;/td&gt;&lt;td&gt;Furnishing and placing topsoil, 75mm depth&lt;/td&gt;&lt;td&gt;ha&lt;/td&gt;&lt;td&gt;FURNISHING AND PLACING TOPSOIL, 3-INCH DEPTH&lt;/td&gt;&lt;td&gt;ACRE&lt;/td&gt;&lt;td&gt;1&lt;/td&gt;&lt;td&gt;3&lt;/td&gt;&lt;td&gt;N&lt;/td&gt;&lt;td&gt; &lt;/td&gt;&lt;td&gt;&lt;/td&gt;&lt;/tr&gt;</v>
      </c>
    </row>
    <row r="2935" spans="1:1" x14ac:dyDescent="0.2">
      <c r="A2935" s="94" t="str">
        <v xml:space="preserve">  &lt;tr&gt;&lt;td&gt;62402-0300&lt;/td&gt;&lt;td&gt;Furnishing and placing topsoil, 100mm depth&lt;/td&gt;&lt;td&gt;ha&lt;/td&gt;&lt;td&gt;FURNISHING AND PLACING TOPSOIL, 4-INCH DEPTH&lt;/td&gt;&lt;td&gt;ACRE&lt;/td&gt;&lt;td&gt;1&lt;/td&gt;&lt;td&gt;3&lt;/td&gt;&lt;td&gt;N&lt;/td&gt;&lt;td&gt; &lt;/td&gt;&lt;td&gt;&lt;/td&gt;&lt;/tr&gt;</v>
      </c>
    </row>
    <row r="2936" spans="1:1" x14ac:dyDescent="0.2">
      <c r="A2936" s="94" t="str">
        <v xml:space="preserve">  &lt;tr&gt;&lt;td&gt;62402-0400&lt;/td&gt;&lt;td&gt;Furnishing and placing topsoil, 150mm depth&lt;/td&gt;&lt;td&gt;ha&lt;/td&gt;&lt;td&gt;FURNISHING AND PLACING TOPSOIL, 6-INCH DEPTH&lt;/td&gt;&lt;td&gt;ACRE&lt;/td&gt;&lt;td&gt;1&lt;/td&gt;&lt;td&gt;3&lt;/td&gt;&lt;td&gt;N&lt;/td&gt;&lt;td&gt; &lt;/td&gt;&lt;td&gt;&lt;/td&gt;&lt;/tr&gt;</v>
      </c>
    </row>
    <row r="2937" spans="1:1" x14ac:dyDescent="0.2">
      <c r="A2937" s="94" t="str">
        <v xml:space="preserve">  &lt;tr&gt;&lt;td&gt;62402-0500&lt;/td&gt;&lt;td&gt;Furnishing and placing topsoil, 200mm depth&lt;/td&gt;&lt;td&gt;ha&lt;/td&gt;&lt;td&gt;FURNISHING AND PLACING TOPSOIL, 8-INCH DEPTH&lt;/td&gt;&lt;td&gt;ACRE&lt;/td&gt;&lt;td&gt;1&lt;/td&gt;&lt;td&gt;3&lt;/td&gt;&lt;td&gt;N&lt;/td&gt;&lt;td&gt; &lt;/td&gt;&lt;td&gt;&lt;/td&gt;&lt;/tr&gt;</v>
      </c>
    </row>
    <row r="2938" spans="1:1" x14ac:dyDescent="0.2">
      <c r="A2938" s="94" t="str">
        <v xml:space="preserve">  &lt;tr&gt;&lt;td&gt;62402-0600&lt;/td&gt;&lt;td&gt;Furnishing and placing topsoil, 250mm depth&lt;/td&gt;&lt;td&gt;ha&lt;/td&gt;&lt;td&gt;FURNISHING AND PLACING TOPSOIL, 10-INCH DEPTH&lt;/td&gt;&lt;td&gt;ACRE&lt;/td&gt;&lt;td&gt;1&lt;/td&gt;&lt;td&gt;3&lt;/td&gt;&lt;td&gt;N&lt;/td&gt;&lt;td&gt; &lt;/td&gt;&lt;td&gt;&lt;/td&gt;&lt;/tr&gt;</v>
      </c>
    </row>
    <row r="2939" spans="1:1" x14ac:dyDescent="0.2">
      <c r="A2939" s="94" t="str">
        <v xml:space="preserve">  &lt;tr&gt;&lt;td&gt;62402-0700&lt;/td&gt;&lt;td&gt;Furnishing and placing topsoil, 300mm depth&lt;/td&gt;&lt;td&gt;ha&lt;/td&gt;&lt;td&gt;FURNISHING AND PLACING TOPSOIL, 12-INCH DEPTH&lt;/td&gt;&lt;td&gt;ACRE&lt;/td&gt;&lt;td&gt;1&lt;/td&gt;&lt;td&gt;3&lt;/td&gt;&lt;td&gt;N&lt;/td&gt;&lt;td&gt; &lt;/td&gt;&lt;td&gt;&lt;/td&gt;&lt;/tr&gt;</v>
      </c>
    </row>
    <row r="2940" spans="1:1" x14ac:dyDescent="0.2">
      <c r="A2940" s="94" t="str">
        <v xml:space="preserve">  &lt;tr&gt;&lt;td&gt;62403-0000&lt;/td&gt;&lt;td&gt;Furnishing and placing topsoil&lt;/td&gt;&lt;td&gt;m3&lt;/td&gt;&lt;td&gt;FURNISHING AND PLACING TOPSOIL&lt;/td&gt;&lt;td&gt;CUYD&lt;/td&gt;&lt;td&gt;0&lt;/td&gt;&lt;td&gt;3&lt;/td&gt;&lt;td&gt;N&lt;/td&gt;&lt;td&gt; &lt;/td&gt;&lt;td&gt;&lt;/td&gt;&lt;/tr&gt;</v>
      </c>
    </row>
    <row r="2941" spans="1:1" x14ac:dyDescent="0.2">
      <c r="A2941" s="94" t="str">
        <v xml:space="preserve">  &lt;tr&gt;&lt;td&gt;62404-0000&lt;/td&gt;&lt;td&gt;Furnishing and placing topsoil&lt;/td&gt;&lt;td&gt;t&lt;/td&gt;&lt;td&gt;FURNISHING AND PLACING TOPSOIL&lt;/td&gt;&lt;td&gt;TON&lt;/td&gt;&lt;td&gt;0&lt;/td&gt;&lt;td&gt;3&lt;/td&gt;&lt;td&gt;N&lt;/td&gt;&lt;td&gt; &lt;/td&gt;&lt;td&gt;&lt;/td&gt;&lt;/tr&gt;</v>
      </c>
    </row>
    <row r="2942" spans="1:1" x14ac:dyDescent="0.2">
      <c r="A2942" s="94" t="str">
        <v xml:space="preserve">  &lt;tr&gt;&lt;td&gt;62405-0000&lt;/td&gt;&lt;td&gt;Placing conserved topsoil&lt;/td&gt;&lt;td&gt;m2&lt;/td&gt;&lt;td&gt;PLACING CONSERVED TOPSOIL&lt;/td&gt;&lt;td&gt;SQYD&lt;/td&gt;&lt;td&gt;0&lt;/td&gt;&lt;td&gt;3&lt;/td&gt;&lt;td&gt;N&lt;/td&gt;&lt;td&gt;10/2/2023&lt;/td&gt;&lt;td&gt;&lt;/td&gt;&lt;/tr&gt;</v>
      </c>
    </row>
    <row r="2943" spans="1:1" x14ac:dyDescent="0.2">
      <c r="A2943" s="94" t="str">
        <v xml:space="preserve">  &lt;tr&gt;&lt;td&gt;62405-0100&lt;/td&gt;&lt;td&gt;Placing conserved topsoil, 50mm depth&lt;/td&gt;&lt;td&gt;m2&lt;/td&gt;&lt;td&gt;PLACING CONSERVED TOPSOIL, 2-INCH DEPTH&lt;/td&gt;&lt;td&gt;SQYD&lt;/td&gt;&lt;td&gt;0&lt;/td&gt;&lt;td&gt;3&lt;/td&gt;&lt;td&gt;N&lt;/td&gt;&lt;td&gt; &lt;/td&gt;&lt;td&gt;&lt;/td&gt;&lt;/tr&gt;</v>
      </c>
    </row>
    <row r="2944" spans="1:1" x14ac:dyDescent="0.2">
      <c r="A2944" s="94" t="str">
        <v xml:space="preserve">  &lt;tr&gt;&lt;td&gt;62405-0200&lt;/td&gt;&lt;td&gt;Placing conserved topsoil, 75mm depth&lt;/td&gt;&lt;td&gt;m2&lt;/td&gt;&lt;td&gt;PLACING CONSERVED TOPSOIL, 3-INCH DEPTH&lt;/td&gt;&lt;td&gt;SQYD&lt;/td&gt;&lt;td&gt;0&lt;/td&gt;&lt;td&gt;3&lt;/td&gt;&lt;td&gt;N&lt;/td&gt;&lt;td&gt; &lt;/td&gt;&lt;td&gt;&lt;/td&gt;&lt;/tr&gt;</v>
      </c>
    </row>
    <row r="2945" spans="1:1" x14ac:dyDescent="0.2">
      <c r="A2945" s="94" t="str">
        <v xml:space="preserve">  &lt;tr&gt;&lt;td&gt;62405-0300&lt;/td&gt;&lt;td&gt;Placing conserved topsoil, 100mm depth&lt;/td&gt;&lt;td&gt;m2&lt;/td&gt;&lt;td&gt;PLACING CONSERVED TOPSOIL, 4-INCH DEPTH&lt;/td&gt;&lt;td&gt;SQYD&lt;/td&gt;&lt;td&gt;0&lt;/td&gt;&lt;td&gt;3&lt;/td&gt;&lt;td&gt;N&lt;/td&gt;&lt;td&gt; &lt;/td&gt;&lt;td&gt;&lt;/td&gt;&lt;/tr&gt;</v>
      </c>
    </row>
    <row r="2946" spans="1:1" x14ac:dyDescent="0.2">
      <c r="A2946" s="94" t="str">
        <v xml:space="preserve">  &lt;tr&gt;&lt;td&gt;62405-0350&lt;/td&gt;&lt;td&gt;Placing conserved topsoil, 125mm depth&lt;/td&gt;&lt;td&gt;m2&lt;/td&gt;&lt;td&gt;PLACING CONSERVED TOPSOIL, 5-INCH DEPTH&lt;/td&gt;&lt;td&gt;SQYD&lt;/td&gt;&lt;td&gt;0&lt;/td&gt;&lt;td&gt;3&lt;/td&gt;&lt;td&gt;N&lt;/td&gt;&lt;td&gt;6/20/2016&lt;/td&gt;&lt;td&gt;&lt;/td&gt;&lt;/tr&gt;</v>
      </c>
    </row>
    <row r="2947" spans="1:1" x14ac:dyDescent="0.2">
      <c r="A2947" s="94" t="str">
        <v xml:space="preserve">  &lt;tr&gt;&lt;td&gt;62405-0400&lt;/td&gt;&lt;td&gt;Placing conserved topsoil, 150mm depth&lt;/td&gt;&lt;td&gt;m2&lt;/td&gt;&lt;td&gt;PLACING CONSERVED TOPSOIL, 6-INCH DEPTH&lt;/td&gt;&lt;td&gt;SQYD&lt;/td&gt;&lt;td&gt;0&lt;/td&gt;&lt;td&gt;3&lt;/td&gt;&lt;td&gt;N&lt;/td&gt;&lt;td&gt; &lt;/td&gt;&lt;td&gt;&lt;/td&gt;&lt;/tr&gt;</v>
      </c>
    </row>
    <row r="2948" spans="1:1" x14ac:dyDescent="0.2">
      <c r="A2948" s="94" t="str">
        <v xml:space="preserve">  &lt;tr&gt;&lt;td&gt;62405-0500&lt;/td&gt;&lt;td&gt;Placing conserved topsoil, 200mm depth&lt;/td&gt;&lt;td&gt;m2&lt;/td&gt;&lt;td&gt;PLACING CONSERVED TOPSOIL, 8-INCH DEPTH&lt;/td&gt;&lt;td&gt;SQYD&lt;/td&gt;&lt;td&gt;0&lt;/td&gt;&lt;td&gt;3&lt;/td&gt;&lt;td&gt;N&lt;/td&gt;&lt;td&gt; &lt;/td&gt;&lt;td&gt;&lt;/td&gt;&lt;/tr&gt;</v>
      </c>
    </row>
    <row r="2949" spans="1:1" x14ac:dyDescent="0.2">
      <c r="A2949" s="94" t="str">
        <v xml:space="preserve">  &lt;tr&gt;&lt;td&gt;62405-0600&lt;/td&gt;&lt;td&gt;Placing conserved topsoil, 250mm depth&lt;/td&gt;&lt;td&gt;m2&lt;/td&gt;&lt;td&gt;PLACING CONSERVED TOPSOIL, 10-INCH DEPTH&lt;/td&gt;&lt;td&gt;SQYD&lt;/td&gt;&lt;td&gt;0&lt;/td&gt;&lt;td&gt;3&lt;/td&gt;&lt;td&gt;N&lt;/td&gt;&lt;td&gt; &lt;/td&gt;&lt;td&gt;&lt;/td&gt;&lt;/tr&gt;</v>
      </c>
    </row>
    <row r="2950" spans="1:1" x14ac:dyDescent="0.2">
      <c r="A2950" s="94" t="str">
        <v xml:space="preserve">  &lt;tr&gt;&lt;td&gt;62405-0700&lt;/td&gt;&lt;td&gt;Placing conserved topsoil, 300mm depth&lt;/td&gt;&lt;td&gt;m2&lt;/td&gt;&lt;td&gt;PLACING CONSERVED TOPSOIL, 12-INCH DEPTH&lt;/td&gt;&lt;td&gt;SQYD&lt;/td&gt;&lt;td&gt;0&lt;/td&gt;&lt;td&gt;3&lt;/td&gt;&lt;td&gt;N&lt;/td&gt;&lt;td&gt; &lt;/td&gt;&lt;td&gt;&lt;/td&gt;&lt;/tr&gt;</v>
      </c>
    </row>
    <row r="2951" spans="1:1" x14ac:dyDescent="0.2">
      <c r="A2951" s="94" t="str">
        <v xml:space="preserve">  &lt;tr&gt;&lt;td&gt;62405-1300&lt;/td&gt;&lt;td&gt;Placing conserved topsoil, 600mm depth&lt;/td&gt;&lt;td&gt;m2&lt;/td&gt;&lt;td&gt;PLACING CONSERVED TOPSOIL, 24-INCH DEPTH&lt;/td&gt;&lt;td&gt;SQYD&lt;/td&gt;&lt;td&gt;0&lt;/td&gt;&lt;td&gt;3&lt;/td&gt;&lt;td&gt;N&lt;/td&gt;&lt;td&gt;8/13/2018&lt;/td&gt;&lt;td&gt;&lt;/td&gt;&lt;/tr&gt;</v>
      </c>
    </row>
    <row r="2952" spans="1:1" x14ac:dyDescent="0.2">
      <c r="A2952" s="94" t="str">
        <v xml:space="preserve">  &lt;tr&gt;&lt;td&gt;62406-0100&lt;/td&gt;&lt;td&gt;Placing conserved topsoil, 50mm depth&lt;/td&gt;&lt;td&gt;ha&lt;/td&gt;&lt;td&gt;PLACING CONSERVED TOPSOIL, 2-INCH DEPTH&lt;/td&gt;&lt;td&gt;ACRE&lt;/td&gt;&lt;td&gt;1&lt;/td&gt;&lt;td&gt;3&lt;/td&gt;&lt;td&gt;N&lt;/td&gt;&lt;td&gt; &lt;/td&gt;&lt;td&gt;&lt;/td&gt;&lt;/tr&gt;</v>
      </c>
    </row>
    <row r="2953" spans="1:1" x14ac:dyDescent="0.2">
      <c r="A2953" s="94" t="str">
        <v xml:space="preserve">  &lt;tr&gt;&lt;td&gt;62406-0200&lt;/td&gt;&lt;td&gt;Placing conserved topsoil, 75mm depth&lt;/td&gt;&lt;td&gt;ha&lt;/td&gt;&lt;td&gt;PLACING CONSERVED TOPSOIL, 3-INCH DEPTH&lt;/td&gt;&lt;td&gt;ACRE&lt;/td&gt;&lt;td&gt;1&lt;/td&gt;&lt;td&gt;3&lt;/td&gt;&lt;td&gt;N&lt;/td&gt;&lt;td&gt; &lt;/td&gt;&lt;td&gt;&lt;/td&gt;&lt;/tr&gt;</v>
      </c>
    </row>
    <row r="2954" spans="1:1" x14ac:dyDescent="0.2">
      <c r="A2954" s="94" t="str">
        <v xml:space="preserve">  &lt;tr&gt;&lt;td&gt;62406-0300&lt;/td&gt;&lt;td&gt;Placing conserved topsoil, 100mm depth&lt;/td&gt;&lt;td&gt;ha&lt;/td&gt;&lt;td&gt;PLACING CONSERVED TOPSOIL, 4-INCH DEPTH&lt;/td&gt;&lt;td&gt;ACRE&lt;/td&gt;&lt;td&gt;1&lt;/td&gt;&lt;td&gt;3&lt;/td&gt;&lt;td&gt;N&lt;/td&gt;&lt;td&gt; &lt;/td&gt;&lt;td&gt;&lt;/td&gt;&lt;/tr&gt;</v>
      </c>
    </row>
    <row r="2955" spans="1:1" x14ac:dyDescent="0.2">
      <c r="A2955" s="94" t="str">
        <v xml:space="preserve">  &lt;tr&gt;&lt;td&gt;62406-0350&lt;/td&gt;&lt;td&gt;Placing conserved topsoil, 125mm depth&lt;/td&gt;&lt;td&gt;ha&lt;/td&gt;&lt;td&gt;PLACING CONSERVED TOPSOIL, 5-INCH DEPTH&lt;/td&gt;&lt;td&gt;ACRE&lt;/td&gt;&lt;td&gt;1&lt;/td&gt;&lt;td&gt;3&lt;/td&gt;&lt;td&gt;N&lt;/td&gt;&lt;td&gt; &lt;/td&gt;&lt;td&gt;&lt;/td&gt;&lt;/tr&gt;</v>
      </c>
    </row>
    <row r="2956" spans="1:1" x14ac:dyDescent="0.2">
      <c r="A2956" s="94" t="str">
        <v xml:space="preserve">  &lt;tr&gt;&lt;td&gt;62406-0400&lt;/td&gt;&lt;td&gt;Placing conserved topsoil, 150mm depth&lt;/td&gt;&lt;td&gt;ha&lt;/td&gt;&lt;td&gt;PLACING CONSERVED TOPSOIL, 6-INCH DEPTH&lt;/td&gt;&lt;td&gt;ACRE&lt;/td&gt;&lt;td&gt;1&lt;/td&gt;&lt;td&gt;3&lt;/td&gt;&lt;td&gt;N&lt;/td&gt;&lt;td&gt; &lt;/td&gt;&lt;td&gt;&lt;/td&gt;&lt;/tr&gt;</v>
      </c>
    </row>
    <row r="2957" spans="1:1" x14ac:dyDescent="0.2">
      <c r="A2957" s="94" t="str">
        <v xml:space="preserve">  &lt;tr&gt;&lt;td&gt;62406-0500&lt;/td&gt;&lt;td&gt;Placing conserved topsoil, 200mm depth&lt;/td&gt;&lt;td&gt;ha&lt;/td&gt;&lt;td&gt;PLACING CONSERVED TOPSOIL, 8-INCH DEPTH&lt;/td&gt;&lt;td&gt;ACRE&lt;/td&gt;&lt;td&gt;1&lt;/td&gt;&lt;td&gt;3&lt;/td&gt;&lt;td&gt;N&lt;/td&gt;&lt;td&gt; &lt;/td&gt;&lt;td&gt;&lt;/td&gt;&lt;/tr&gt;</v>
      </c>
    </row>
    <row r="2958" spans="1:1" x14ac:dyDescent="0.2">
      <c r="A2958" s="94" t="str">
        <v xml:space="preserve">  &lt;tr&gt;&lt;td&gt;62406-0600&lt;/td&gt;&lt;td&gt;Placing conserved topsoil, 250mm depth&lt;/td&gt;&lt;td&gt;ha&lt;/td&gt;&lt;td&gt;PLACING CONSERVED TOPSOIL, 10-INCH DEPTH&lt;/td&gt;&lt;td&gt;ACRE&lt;/td&gt;&lt;td&gt;1&lt;/td&gt;&lt;td&gt;3&lt;/td&gt;&lt;td&gt;N&lt;/td&gt;&lt;td&gt; &lt;/td&gt;&lt;td&gt;&lt;/td&gt;&lt;/tr&gt;</v>
      </c>
    </row>
    <row r="2959" spans="1:1" x14ac:dyDescent="0.2">
      <c r="A2959" s="94" t="str">
        <v xml:space="preserve">  &lt;tr&gt;&lt;td&gt;62406-0700&lt;/td&gt;&lt;td&gt;Placing conserved topsoil, 300mm depth&lt;/td&gt;&lt;td&gt;ha&lt;/td&gt;&lt;td&gt;PLACING CONSERVED TOPSOIL, 12-INCH DEPTH&lt;/td&gt;&lt;td&gt;ACRE&lt;/td&gt;&lt;td&gt;1&lt;/td&gt;&lt;td&gt;3&lt;/td&gt;&lt;td&gt;N&lt;/td&gt;&lt;td&gt; &lt;/td&gt;&lt;td&gt;&lt;/td&gt;&lt;/tr&gt;</v>
      </c>
    </row>
    <row r="2960" spans="1:1" x14ac:dyDescent="0.2">
      <c r="A2960" s="94" t="str">
        <v xml:space="preserve">  &lt;tr&gt;&lt;td&gt;62406-1300&lt;/td&gt;&lt;td&gt;Placing conserved topsoil, 600mm depth&lt;/td&gt;&lt;td&gt;ha&lt;/td&gt;&lt;td&gt;PLACING CONSERVED TOPSOIL, 24-INCH DEPTH&lt;/td&gt;&lt;td&gt;ACRE&lt;/td&gt;&lt;td&gt;1&lt;/td&gt;&lt;td&gt;3&lt;/td&gt;&lt;td&gt;N&lt;/td&gt;&lt;td&gt; &lt;/td&gt;&lt;td&gt;&lt;/td&gt;&lt;/tr&gt;</v>
      </c>
    </row>
    <row r="2961" spans="1:1" x14ac:dyDescent="0.2">
      <c r="A2961" s="94" t="str">
        <v xml:space="preserve">  &lt;tr&gt;&lt;td&gt;62407-0000&lt;/td&gt;&lt;td&gt;Placing conserved topsoil&lt;/td&gt;&lt;td&gt;m3&lt;/td&gt;&lt;td&gt;PLACING CONSERVED TOPSOIL&lt;/td&gt;&lt;td&gt;CUYD&lt;/td&gt;&lt;td&gt;0&lt;/td&gt;&lt;td&gt;3&lt;/td&gt;&lt;td&gt;N&lt;/td&gt;&lt;td&gt; &lt;/td&gt;&lt;td&gt;&lt;/td&gt;&lt;/tr&gt;</v>
      </c>
    </row>
    <row r="2962" spans="1:1" x14ac:dyDescent="0.2">
      <c r="A2962" s="94" t="str">
        <v xml:space="preserve">  &lt;tr&gt;&lt;td&gt;62408-0000&lt;/td&gt;&lt;td&gt;Placing conserved topsoil&lt;/td&gt;&lt;td&gt;t&lt;/td&gt;&lt;td&gt;PLACING CONSERVED TOPSOIL&lt;/td&gt;&lt;td&gt;TON&lt;/td&gt;&lt;td&gt;0&lt;/td&gt;&lt;td&gt;3&lt;/td&gt;&lt;td&gt;N&lt;/td&gt;&lt;td&gt; &lt;/td&gt;&lt;td&gt;&lt;/td&gt;&lt;/tr&gt;</v>
      </c>
    </row>
    <row r="2963" spans="1:1" x14ac:dyDescent="0.2">
      <c r="A2963" s="94" t="str">
        <v xml:space="preserve">  &lt;tr&gt;&lt;td&gt;62409-0000&lt;/td&gt;&lt;td&gt;Placing manufactured topsoil&lt;/td&gt;&lt;td&gt;m3&lt;/td&gt;&lt;td&gt;PLACING MANUFACTURED TOPSOIL&lt;/td&gt;&lt;td&gt;CUYD&lt;/td&gt;&lt;td&gt;0&lt;/td&gt;&lt;td&gt;3&lt;/td&gt;&lt;td&gt;N&lt;/td&gt;&lt;td&gt; &lt;/td&gt;&lt;td&gt;&lt;/td&gt;&lt;/tr&gt;</v>
      </c>
    </row>
    <row r="2964" spans="1:1" x14ac:dyDescent="0.2">
      <c r="A2964" s="94" t="str">
        <v xml:space="preserve">  &lt;tr&gt;&lt;td&gt;62410-0000&lt;/td&gt;&lt;td&gt;Placing manufactured topsoil&lt;/td&gt;&lt;td&gt;m2&lt;/td&gt;&lt;td&gt;PLACING MANUFACTURED TOPSOIL&lt;/td&gt;&lt;td&gt;SQYD&lt;/td&gt;&lt;td&gt;0&lt;/td&gt;&lt;td&gt;3&lt;/td&gt;&lt;td&gt;N&lt;/td&gt;&lt;td&gt; &lt;/td&gt;&lt;td&gt;&lt;/td&gt;&lt;/tr&gt;</v>
      </c>
    </row>
    <row r="2965" spans="1:1" x14ac:dyDescent="0.2">
      <c r="A2965" s="94" t="str">
        <v xml:space="preserve">  &lt;tr&gt;&lt;td&gt;62411-0350&lt;/td&gt;&lt;td&gt;Placing Government-furnished topsoil, 125mm depth&lt;/td&gt;&lt;td&gt;m2&lt;/td&gt;&lt;td&gt;PLACING GOVERNMENT-FURNISHED TOPSOIL, 5-INCH DEPTH&lt;/td&gt;&lt;td&gt;SQYD&lt;/td&gt;&lt;td&gt;0&lt;/td&gt;&lt;td&gt;3&lt;/td&gt;&lt;td&gt;N&lt;/td&gt;&lt;td&gt;4/24/2017&lt;/td&gt;&lt;td&gt;&lt;/td&gt;&lt;/tr&gt;</v>
      </c>
    </row>
    <row r="2966" spans="1:1" x14ac:dyDescent="0.2">
      <c r="A2966" s="94" t="str">
        <v xml:space="preserve">  &lt;tr&gt;&lt;td&gt;62415-0000&lt;/td&gt;&lt;td&gt;Conserve and place forest duff&lt;/td&gt;&lt;td&gt;m3&lt;/td&gt;&lt;td&gt;CONSERVE AND PLACE FOREST DUFF&lt;/td&gt;&lt;td&gt;CUYD&lt;/td&gt;&lt;td&gt;0&lt;/td&gt;&lt;td&gt;3&lt;/td&gt;&lt;td&gt;N&lt;/td&gt;&lt;td&gt; &lt;/td&gt;&lt;td&gt;&lt;/td&gt;&lt;/tr&gt;</v>
      </c>
    </row>
    <row r="2967" spans="1:1" x14ac:dyDescent="0.2">
      <c r="A2967" s="94" t="str">
        <v xml:space="preserve">  &lt;tr&gt;&lt;td&gt;62501-0000&lt;/td&gt;&lt;td&gt;Turf establishment&lt;/td&gt;&lt;td&gt;ha&lt;/td&gt;&lt;td&gt;TURF ESTABLISHMENT&lt;/td&gt;&lt;td&gt;ACRE&lt;/td&gt;&lt;td&gt;1&lt;/td&gt;&lt;td&gt;3&lt;/td&gt;&lt;td&gt;N&lt;/td&gt;&lt;td&gt; &lt;/td&gt;&lt;td&gt;&lt;/td&gt;&lt;/tr&gt;</v>
      </c>
    </row>
    <row r="2968" spans="1:1" x14ac:dyDescent="0.2">
      <c r="A2968" s="94" t="str">
        <v xml:space="preserve">  &lt;tr&gt;&lt;td&gt;62502-0000&lt;/td&gt;&lt;td&gt;Turf establishment&lt;/td&gt;&lt;td&gt;m2&lt;/td&gt;&lt;td&gt;TURF ESTABLISHMENT&lt;/td&gt;&lt;td&gt;SQYD&lt;/td&gt;&lt;td&gt;0&lt;/td&gt;&lt;td&gt;3&lt;/td&gt;&lt;td&gt;N&lt;/td&gt;&lt;td&gt; &lt;/td&gt;&lt;td&gt;&lt;/td&gt;&lt;/tr&gt;</v>
      </c>
    </row>
    <row r="2969" spans="1:1" x14ac:dyDescent="0.2">
      <c r="A2969" s="94" t="str">
        <v xml:space="preserve">  &lt;tr&gt;&lt;td&gt;62503-0000&lt;/td&gt;&lt;td&gt;Turf establishment&lt;/td&gt;&lt;td&gt;slry&lt;/td&gt;&lt;td&gt;TURF ESTABLISHMENT&lt;/td&gt;&lt;td&gt;SLRY&lt;/td&gt;&lt;td&gt;0&lt;/td&gt;&lt;td&gt;3&lt;/td&gt;&lt;td&gt;N&lt;/td&gt;&lt;td&gt; &lt;/td&gt;&lt;td&gt;&lt;/td&gt;&lt;/tr&gt;</v>
      </c>
    </row>
    <row r="2970" spans="1:1" x14ac:dyDescent="0.2">
      <c r="A2970" s="94" t="str">
        <v xml:space="preserve">  &lt;tr&gt;&lt;td&gt;62510-1000&lt;/td&gt;&lt;td&gt;Seeding, dry method&lt;/td&gt;&lt;td&gt;ha&lt;/td&gt;&lt;td&gt;SEEDING, DRY METHOD&lt;/td&gt;&lt;td&gt;ACRE&lt;/td&gt;&lt;td&gt;1&lt;/td&gt;&lt;td&gt;3&lt;/td&gt;&lt;td&gt;N&lt;/td&gt;&lt;td&gt; &lt;/td&gt;&lt;td&gt;&lt;/td&gt;&lt;/tr&gt;</v>
      </c>
    </row>
    <row r="2971" spans="1:1" x14ac:dyDescent="0.2">
      <c r="A2971" s="94" t="str">
        <v xml:space="preserve">  &lt;tr&gt;&lt;td&gt;62510-2000&lt;/td&gt;&lt;td&gt;Seeding, hydraulic method&lt;/td&gt;&lt;td&gt;ha&lt;/td&gt;&lt;td&gt;SEEDING, HYDRAULIC METHOD&lt;/td&gt;&lt;td&gt;ACRE&lt;/td&gt;&lt;td&gt;1&lt;/td&gt;&lt;td&gt;3&lt;/td&gt;&lt;td&gt;N&lt;/td&gt;&lt;td&gt; &lt;/td&gt;&lt;td&gt;&lt;/td&gt;&lt;/tr&gt;</v>
      </c>
    </row>
    <row r="2972" spans="1:1" x14ac:dyDescent="0.2">
      <c r="A2972" s="94" t="str">
        <v xml:space="preserve">  &lt;tr&gt;&lt;td&gt;62511-1000&lt;/td&gt;&lt;td&gt;Seeding, dry method&lt;/td&gt;&lt;td&gt;m2&lt;/td&gt;&lt;td&gt;SEEDING, DRY METHOD&lt;/td&gt;&lt;td&gt;SQYD&lt;/td&gt;&lt;td&gt;0&lt;/td&gt;&lt;td&gt;3&lt;/td&gt;&lt;td&gt;N&lt;/td&gt;&lt;td&gt; &lt;/td&gt;&lt;td&gt;&lt;/td&gt;&lt;/tr&gt;</v>
      </c>
    </row>
    <row r="2973" spans="1:1" x14ac:dyDescent="0.2">
      <c r="A2973" s="94" t="str">
        <v xml:space="preserve">  &lt;tr&gt;&lt;td&gt;62511-2000&lt;/td&gt;&lt;td&gt;Seeding, hydraulic method&lt;/td&gt;&lt;td&gt;m2&lt;/td&gt;&lt;td&gt;SEEDING, HYDRAULIC METHOD&lt;/td&gt;&lt;td&gt;SQYD&lt;/td&gt;&lt;td&gt;0&lt;/td&gt;&lt;td&gt;3&lt;/td&gt;&lt;td&gt;N&lt;/td&gt;&lt;td&gt; &lt;/td&gt;&lt;td&gt;&lt;/td&gt;&lt;/tr&gt;</v>
      </c>
    </row>
    <row r="2974" spans="1:1" x14ac:dyDescent="0.2">
      <c r="A2974" s="94" t="str">
        <v xml:space="preserve">  &lt;tr&gt;&lt;td&gt;62512-1000&lt;/td&gt;&lt;td&gt;Seeding, hydraulic method&lt;/td&gt;&lt;td&gt;slry&lt;/td&gt;&lt;td&gt;SEEDING, HYDRAULIC METHOD&lt;/td&gt;&lt;td&gt;SLRY&lt;/td&gt;&lt;td&gt;0&lt;/td&gt;&lt;td&gt;3&lt;/td&gt;&lt;td&gt;N&lt;/td&gt;&lt;td&gt; &lt;/td&gt;&lt;td&gt;&lt;/td&gt;&lt;/tr&gt;</v>
      </c>
    </row>
    <row r="2975" spans="1:1" x14ac:dyDescent="0.2">
      <c r="A2975" s="94" t="str">
        <v xml:space="preserve">  &lt;tr&gt;&lt;td&gt;62515-1000&lt;/td&gt;&lt;td&gt;Mulching, dry method&lt;/td&gt;&lt;td&gt;ha&lt;/td&gt;&lt;td&gt;MULCHING, DRY METHOD&lt;/td&gt;&lt;td&gt;ACRE&lt;/td&gt;&lt;td&gt;1&lt;/td&gt;&lt;td&gt;3&lt;/td&gt;&lt;td&gt;N&lt;/td&gt;&lt;td&gt; &lt;/td&gt;&lt;td&gt;&lt;/td&gt;&lt;/tr&gt;</v>
      </c>
    </row>
    <row r="2976" spans="1:1" x14ac:dyDescent="0.2">
      <c r="A2976" s="94" t="str">
        <v xml:space="preserve">  &lt;tr&gt;&lt;td&gt;62515-2000&lt;/td&gt;&lt;td&gt;Mulching, hydraulic method&lt;/td&gt;&lt;td&gt;ha&lt;/td&gt;&lt;td&gt;MULCHING, HYDRAULIC METHOD&lt;/td&gt;&lt;td&gt;ACRE&lt;/td&gt;&lt;td&gt;1&lt;/td&gt;&lt;td&gt;3&lt;/td&gt;&lt;td&gt;N&lt;/td&gt;&lt;td&gt; &lt;/td&gt;&lt;td&gt;&lt;/td&gt;&lt;/tr&gt;</v>
      </c>
    </row>
    <row r="2977" spans="1:1" x14ac:dyDescent="0.2">
      <c r="A2977" s="94" t="str">
        <v xml:space="preserve">  &lt;tr&gt;&lt;td&gt;62515-3000&lt;/td&gt;&lt;td&gt;Mulching, hydraulic method, bonded fiber matrix&lt;/td&gt;&lt;td&gt;ha&lt;/td&gt;&lt;td&gt;MULCHING, HYDRAULIC METHOD, BONDED FIBER MATRIX&lt;/td&gt;&lt;td&gt;ACRE&lt;/td&gt;&lt;td&gt;1&lt;/td&gt;&lt;td&gt;3&lt;/td&gt;&lt;td&gt;N&lt;/td&gt;&lt;td&gt; &lt;/td&gt;&lt;td&gt;&lt;/td&gt;&lt;/tr&gt;</v>
      </c>
    </row>
    <row r="2978" spans="1:1" x14ac:dyDescent="0.2">
      <c r="A2978" s="94" t="str">
        <v xml:space="preserve">  &lt;tr&gt;&lt;td&gt;62515-4000&lt;/td&gt;&lt;td&gt;Mulching, hand method&lt;/td&gt;&lt;td&gt;ha&lt;/td&gt;&lt;td&gt;MULCHING, HAND METHOD&lt;/td&gt;&lt;td&gt;ACRE&lt;/td&gt;&lt;td&gt;1&lt;/td&gt;&lt;td&gt;3&lt;/td&gt;&lt;td&gt;N&lt;/td&gt;&lt;td&gt; &lt;/td&gt;&lt;td&gt;&lt;/td&gt;&lt;/tr&gt;</v>
      </c>
    </row>
    <row r="2979" spans="1:1" x14ac:dyDescent="0.2">
      <c r="A2979" s="94" t="str">
        <v xml:space="preserve">  &lt;tr&gt;&lt;td&gt;62516-1000&lt;/td&gt;&lt;td&gt;Mulching, dry method&lt;/td&gt;&lt;td&gt;m2&lt;/td&gt;&lt;td&gt;MULCHING, DRY METHOD&lt;/td&gt;&lt;td&gt;SQYD&lt;/td&gt;&lt;td&gt;0&lt;/td&gt;&lt;td&gt;3&lt;/td&gt;&lt;td&gt;N&lt;/td&gt;&lt;td&gt; &lt;/td&gt;&lt;td&gt;&lt;/td&gt;&lt;/tr&gt;</v>
      </c>
    </row>
    <row r="2980" spans="1:1" x14ac:dyDescent="0.2">
      <c r="A2980" s="94" t="str">
        <v xml:space="preserve">  &lt;tr&gt;&lt;td&gt;62516-2000&lt;/td&gt;&lt;td&gt;Mulching, hydraulic method&lt;/td&gt;&lt;td&gt;m2&lt;/td&gt;&lt;td&gt;MULCHING, HYDRAULIC METHOD&lt;/td&gt;&lt;td&gt;SQYD&lt;/td&gt;&lt;td&gt;0&lt;/td&gt;&lt;td&gt;3&lt;/td&gt;&lt;td&gt;N&lt;/td&gt;&lt;td&gt; &lt;/td&gt;&lt;td&gt;&lt;/td&gt;&lt;/tr&gt;</v>
      </c>
    </row>
    <row r="2981" spans="1:1" x14ac:dyDescent="0.2">
      <c r="A2981" s="94" t="str">
        <v xml:space="preserve">  &lt;tr&gt;&lt;td&gt;62516-3000&lt;/td&gt;&lt;td&gt;Mulching, hydraulic method, bonded fiber matrix&lt;/td&gt;&lt;td&gt;m2&lt;/td&gt;&lt;td&gt;MULCHING, HYDRAULIC METHOD, BONDED FIBER MATRIX&lt;/td&gt;&lt;td&gt;SQYD&lt;/td&gt;&lt;td&gt;0&lt;/td&gt;&lt;td&gt;3&lt;/td&gt;&lt;td&gt;N&lt;/td&gt;&lt;td&gt; &lt;/td&gt;&lt;td&gt;&lt;/td&gt;&lt;/tr&gt;</v>
      </c>
    </row>
    <row r="2982" spans="1:1" x14ac:dyDescent="0.2">
      <c r="A2982" s="94" t="str">
        <v xml:space="preserve">  &lt;tr&gt;&lt;td&gt;62516-4000&lt;/td&gt;&lt;td&gt;Mulching, hand method&lt;/td&gt;&lt;td&gt;m2&lt;/td&gt;&lt;td&gt;MULCHING, HAND METHOD&lt;/td&gt;&lt;td&gt;SQYD&lt;/td&gt;&lt;td&gt;0&lt;/td&gt;&lt;td&gt;3&lt;/td&gt;&lt;td&gt;N&lt;/td&gt;&lt;td&gt; &lt;/td&gt;&lt;td&gt;&lt;/td&gt;&lt;/tr&gt;</v>
      </c>
    </row>
    <row r="2983" spans="1:1" x14ac:dyDescent="0.2">
      <c r="A2983" s="94" t="str">
        <v xml:space="preserve">  &lt;tr&gt;&lt;td&gt;62517-1000&lt;/td&gt;&lt;td&gt;Mulching, hydraulic method&lt;/td&gt;&lt;td&gt;slry&lt;/td&gt;&lt;td&gt;MULCHING, HYDRAULIC METHOD&lt;/td&gt;&lt;td&gt;SLRY&lt;/td&gt;&lt;td&gt;0&lt;/td&gt;&lt;td&gt;3&lt;/td&gt;&lt;td&gt;N&lt;/td&gt;&lt;td&gt; &lt;/td&gt;&lt;td&gt;&lt;/td&gt;&lt;/tr&gt;</v>
      </c>
    </row>
    <row r="2984" spans="1:1" x14ac:dyDescent="0.2">
      <c r="A2984" s="94" t="str">
        <v xml:space="preserve">  &lt;tr&gt;&lt;td&gt;62520-0000&lt;/td&gt;&lt;td&gt;Fertilizer&lt;/td&gt;&lt;td&gt;ha&lt;/td&gt;&lt;td&gt;FERTILIZER&lt;/td&gt;&lt;td&gt;ACRE&lt;/td&gt;&lt;td&gt;1&lt;/td&gt;&lt;td&gt;3&lt;/td&gt;&lt;td&gt;N&lt;/td&gt;&lt;td&gt; &lt;/td&gt;&lt;td&gt;&lt;/td&gt;&lt;/tr&gt;</v>
      </c>
    </row>
    <row r="2985" spans="1:1" x14ac:dyDescent="0.2">
      <c r="A2985" s="94" t="str">
        <v xml:space="preserve">  &lt;tr&gt;&lt;td&gt;62521-0000&lt;/td&gt;&lt;td&gt;Fertilizer&lt;/td&gt;&lt;td&gt;t&lt;/td&gt;&lt;td&gt;FERTILIZER&lt;/td&gt;&lt;td&gt;TON&lt;/td&gt;&lt;td&gt;0&lt;/td&gt;&lt;td&gt;3&lt;/td&gt;&lt;td&gt;N&lt;/td&gt;&lt;td&gt; &lt;/td&gt;&lt;td&gt;&lt;/td&gt;&lt;/tr&gt;</v>
      </c>
    </row>
    <row r="2986" spans="1:1" x14ac:dyDescent="0.2">
      <c r="A2986" s="94" t="str">
        <v xml:space="preserve">  &lt;tr&gt;&lt;td&gt;62525-0000&lt;/td&gt;&lt;td&gt;Water&lt;/td&gt;&lt;td&gt;m3&lt;/td&gt;&lt;td&gt;WATER&lt;/td&gt;&lt;td&gt;MGAL&lt;/td&gt;&lt;td&gt;0&lt;/td&gt;&lt;td&gt;3&lt;/td&gt;&lt;td&gt;N&lt;/td&gt;&lt;td&gt; &lt;/td&gt;&lt;td&gt;&lt;/td&gt;&lt;/tr&gt;</v>
      </c>
    </row>
    <row r="2987" spans="1:1" x14ac:dyDescent="0.2">
      <c r="A2987" s="94" t="str">
        <v xml:space="preserve">  &lt;tr&gt;&lt;td&gt;62531-0000&lt;/td&gt;&lt;td&gt;Pesticide&lt;/td&gt;&lt;td&gt;ha&lt;/td&gt;&lt;td&gt;PESTICIDE&lt;/td&gt;&lt;td&gt;ACRE&lt;/td&gt;&lt;td&gt;1&lt;/td&gt;&lt;td&gt;3&lt;/td&gt;&lt;td&gt;N&lt;/td&gt;&lt;td&gt; &lt;/td&gt;&lt;td&gt;&lt;/td&gt;&lt;/tr&gt;</v>
      </c>
    </row>
    <row r="2988" spans="1:1" x14ac:dyDescent="0.2">
      <c r="A2988" s="94" t="str">
        <v xml:space="preserve">  &lt;tr&gt;&lt;td&gt;62535-0000&lt;/td&gt;&lt;td&gt;Herbicide&lt;/td&gt;&lt;td&gt;L&lt;/td&gt;&lt;td&gt;HERBICIDE&lt;/td&gt;&lt;td&gt;GAL&lt;/td&gt;&lt;td&gt;0&lt;/td&gt;&lt;td&gt;3&lt;/td&gt;&lt;td&gt;N&lt;/td&gt;&lt;td&gt; &lt;/td&gt;&lt;td&gt;&lt;/td&gt;&lt;/tr&gt;</v>
      </c>
    </row>
    <row r="2989" spans="1:1" x14ac:dyDescent="0.2">
      <c r="A2989" s="94" t="str">
        <v xml:space="preserve">  &lt;tr&gt;&lt;td&gt;62541-5000&lt;/td&gt;&lt;td&gt;Seeding supplements, lime&lt;/td&gt;&lt;td&gt;t&lt;/td&gt;&lt;td&gt;SEEDING SUPPLEMENTS, LIME&lt;/td&gt;&lt;td&gt;TON&lt;/td&gt;&lt;td&gt;0&lt;/td&gt;&lt;td&gt;3&lt;/td&gt;&lt;td&gt;N&lt;/td&gt;&lt;td&gt; &lt;/td&gt;&lt;td&gt;&lt;/td&gt;&lt;/tr&gt;</v>
      </c>
    </row>
    <row r="2990" spans="1:1" x14ac:dyDescent="0.2">
      <c r="A2990" s="94" t="str">
        <v xml:space="preserve">  &lt;tr&gt;&lt;td&gt;62542-1000&lt;/td&gt;&lt;td&gt;Seeding supplements, seed&lt;/td&gt;&lt;td&gt;kg&lt;/td&gt;&lt;td&gt;SEEDING SUPPLEMENTS, SEED&lt;/td&gt;&lt;td&gt;LB&lt;/td&gt;&lt;td&gt;0&lt;/td&gt;&lt;td&gt;3&lt;/td&gt;&lt;td&gt;N&lt;/td&gt;&lt;td&gt; &lt;/td&gt;&lt;td&gt;&lt;/td&gt;&lt;/tr&gt;</v>
      </c>
    </row>
    <row r="2991" spans="1:1" x14ac:dyDescent="0.2">
      <c r="A2991" s="94" t="str">
        <v xml:space="preserve">  &lt;tr&gt;&lt;td&gt;62550-2000&lt;/td&gt;&lt;td&gt;Biotic soil amendment, hydraulic method&lt;/td&gt;&lt;td&gt;ha&lt;/td&gt;&lt;td&gt;BIOTIC SOIL AMENDMENT, HYDRAULIC METHOD&lt;/td&gt;&lt;td&gt;ACRE&lt;/td&gt;&lt;td&gt;0&lt;/td&gt;&lt;td&gt;3&lt;/td&gt;&lt;td&gt;N&lt;/td&gt;&lt;td&gt;3/11/2019&lt;/td&gt;&lt;td&gt;&lt;/td&gt;&lt;/tr&gt;</v>
      </c>
    </row>
    <row r="2992" spans="1:1" x14ac:dyDescent="0.2">
      <c r="A2992" s="94" t="str">
        <v xml:space="preserve">  &lt;tr&gt;&lt;td&gt;62551-2000&lt;/td&gt;&lt;td&gt;Biotic soil amendment, hydraulic method&lt;/td&gt;&lt;td&gt;m2&lt;/td&gt;&lt;td&gt;BIOTIC SOIL AMENDMENT, HYDRAULIC METHOD&lt;/td&gt;&lt;td&gt;SQYD&lt;/td&gt;&lt;td&gt;0&lt;/td&gt;&lt;td&gt;3&lt;/td&gt;&lt;td&gt;N&lt;/td&gt;&lt;td&gt;3/11/2019&lt;/td&gt;&lt;td&gt;&lt;/td&gt;&lt;/tr&gt;</v>
      </c>
    </row>
    <row r="2993" spans="1:1" x14ac:dyDescent="0.2">
      <c r="A2993" s="94" t="str">
        <v xml:space="preserve">  &lt;tr&gt;&lt;td&gt;62601-0100&lt;/td&gt;&lt;td&gt;Acer rubrum, red maple, 35mm - 50mm caliper, balled and burlapped&lt;/td&gt;&lt;td&gt;Each&lt;/td&gt;&lt;td&gt;ACER RUBRUM, RED MAPLE, 1 1/2-INCH TO 2-INCH CALIPER, BALLED AND BURLAPPED&lt;/td&gt;&lt;td&gt;EACH&lt;/td&gt;&lt;td&gt;0&lt;/td&gt;&lt;td&gt;3&lt;/td&gt;&lt;td&gt;N&lt;/td&gt;&lt;td&gt; &lt;/td&gt;&lt;td&gt;&lt;/td&gt;&lt;/tr&gt;</v>
      </c>
    </row>
    <row r="2994" spans="1:1" x14ac:dyDescent="0.2">
      <c r="A2994" s="94" t="str">
        <v xml:space="preserve">  &lt;tr&gt;&lt;td&gt;62601-0150&lt;/td&gt;&lt;td&gt;Acer rubrum, red maple, 50mm - 65mm caliper, balled and burlapped&lt;/td&gt;&lt;td&gt;Each&lt;/td&gt;&lt;td&gt;ACER RUBRUM, RED MAPLE, 2-INCH TO 2 1/2-INCH CALIPER, BALLED AND BURLAPPED&lt;/td&gt;&lt;td&gt;EACH&lt;/td&gt;&lt;td&gt;0&lt;/td&gt;&lt;td&gt;3&lt;/td&gt;&lt;td&gt;N&lt;/td&gt;&lt;td&gt; &lt;/td&gt;&lt;td&gt;&lt;/td&gt;&lt;/tr&gt;</v>
      </c>
    </row>
    <row r="2995" spans="1:1" x14ac:dyDescent="0.2">
      <c r="A2995" s="94" t="str">
        <v xml:space="preserve">  &lt;tr&gt;&lt;td&gt;62601-0200&lt;/td&gt;&lt;td&gt;Acer rubrum, red maple, 65mm - 80mm caliper, balled and burlapped&lt;/td&gt;&lt;td&gt;Each&lt;/td&gt;&lt;td&gt;ACER RUBRUM, RED MAPLE, 2 1/2-INCH TO 3 1/2-INCH CALIPER, BALLED AND BURLAPPED&lt;/td&gt;&lt;td&gt;EACH&lt;/td&gt;&lt;td&gt;0&lt;/td&gt;&lt;td&gt;3&lt;/td&gt;&lt;td&gt;N&lt;/td&gt;&lt;td&gt; &lt;/td&gt;&lt;td&gt;&lt;/td&gt;&lt;/tr&gt;</v>
      </c>
    </row>
    <row r="2996" spans="1:1" x14ac:dyDescent="0.2">
      <c r="A2996" s="94" t="str">
        <v xml:space="preserve">  &lt;tr&gt;&lt;td&gt;62601-0250&lt;/td&gt;&lt;td&gt;Aronia melanocarpa, black chokeberry, 900mm - 1050mm height, balled and burlapped&lt;/td&gt;&lt;td&gt;Each&lt;/td&gt;&lt;td&gt;ARONIA MELANOCARPA, BLACK CHOKEBERRY, 36-INCH TO 42-INCH HEIGHT, BALLED AND BURLAPPED&lt;/td&gt;&lt;td&gt;EACH&lt;/td&gt;&lt;td&gt;0&lt;/td&gt;&lt;td&gt;3&lt;/td&gt;&lt;td&gt;N&lt;/td&gt;&lt;td&gt; &lt;/td&gt;&lt;td&gt;&lt;/td&gt;&lt;/tr&gt;</v>
      </c>
    </row>
    <row r="2997" spans="1:1" x14ac:dyDescent="0.2">
      <c r="A2997" s="94" t="str">
        <v xml:space="preserve">  &lt;tr&gt;&lt;td&gt;62601-0270&lt;/td&gt;&lt;td&gt;Amelanchier alnifolia, serviceberry, 1 gallon&lt;/td&gt;&lt;td&gt;Each&lt;/td&gt;&lt;td&gt;AMELANCHIER ALNIFOLIA, SERVICEBERRY, 1 GALLON&lt;/td&gt;&lt;td&gt;EACH&lt;/td&gt;&lt;td&gt;0&lt;/td&gt;&lt;td&gt;3&lt;/td&gt;&lt;td&gt;N&lt;/td&gt;&lt;td&gt; &lt;/td&gt;&lt;td&gt;&lt;/td&gt;&lt;/tr&gt;</v>
      </c>
    </row>
    <row r="2998" spans="1:1" x14ac:dyDescent="0.2">
      <c r="A2998" s="94" t="str">
        <v xml:space="preserve">  &lt;tr&gt;&lt;td&gt;62601-0300&lt;/td&gt;&lt;td&gt;Amelanchier canadensis, serviceberry, 450mm - 600mm height, balled and burlapped&lt;/td&gt;&lt;td&gt;Each&lt;/td&gt;&lt;td&gt;AMELANCHIER CANADENSIS, SERVICEBERRY, 18-INCH TO 24-INCH HEIGHT, BALLED AND BURLAPPED&lt;/td&gt;&lt;td&gt;EACH&lt;/td&gt;&lt;td&gt;0&lt;/td&gt;&lt;td&gt;3&lt;/td&gt;&lt;td&gt;N&lt;/td&gt;&lt;td&gt; &lt;/td&gt;&lt;td&gt;&lt;/td&gt;&lt;/tr&gt;</v>
      </c>
    </row>
    <row r="2999" spans="1:1" x14ac:dyDescent="0.2">
      <c r="A2999" s="94" t="str">
        <v xml:space="preserve">  &lt;tr&gt;&lt;td&gt;62601-0350&lt;/td&gt;&lt;td&gt;Amelanchier canadensis, serviceberry, 600mm - 750mm height, balled and burlapped&lt;/td&gt;&lt;td&gt;Each&lt;/td&gt;&lt;td&gt;AMELANCHIER CANADENSIS, SERVICEBERRY, 24-INCH TO 30-INCH HEIGHT, BALLED AND BURLAPPED&lt;/td&gt;&lt;td&gt;EACH&lt;/td&gt;&lt;td&gt;0&lt;/td&gt;&lt;td&gt;3&lt;/td&gt;&lt;td&gt;N&lt;/td&gt;&lt;td&gt; &lt;/td&gt;&lt;td&gt;&lt;/td&gt;&lt;/tr&gt;</v>
      </c>
    </row>
    <row r="3000" spans="1:1" x14ac:dyDescent="0.2">
      <c r="A3000" s="94" t="str">
        <v xml:space="preserve">  &lt;tr&gt;&lt;td&gt;62601-0400&lt;/td&gt;&lt;td&gt;Amelanchier canadensis, serviceberry, 1050mm - 1200mm height, balled and burlapped&lt;/td&gt;&lt;td&gt;Each&lt;/td&gt;&lt;td&gt;AMELANCHIER CANADENSIS, SERVICEBERRY, 42-INCH TO 48-INCH HEIGHT, BALLED AND BURLAPPED&lt;/td&gt;&lt;td&gt;EACH&lt;/td&gt;&lt;td&gt;0&lt;/td&gt;&lt;td&gt;3&lt;/td&gt;&lt;td&gt;N&lt;/td&gt;&lt;td&gt; &lt;/td&gt;&lt;td&gt;&lt;/td&gt;&lt;/tr&gt;</v>
      </c>
    </row>
    <row r="3001" spans="1:1" x14ac:dyDescent="0.2">
      <c r="A3001" s="94" t="str">
        <v xml:space="preserve">  &lt;tr&gt;&lt;td&gt;62601-0450&lt;/td&gt;&lt;td&gt;Amelanchier canadensis, serviceberry, 1200mm - 1500mm height, balled and burlapped&lt;/td&gt;&lt;td&gt;Each&lt;/td&gt;&lt;td&gt;AMELANCHIER CANADENSIS, SERVICEBERRY, 48-INCH TO 60-INCH HEIGHT, BALLED AND BURLAPPED&lt;/td&gt;&lt;td&gt;EACH&lt;/td&gt;&lt;td&gt;0&lt;/td&gt;&lt;td&gt;3&lt;/td&gt;&lt;td&gt;N&lt;/td&gt;&lt;td&gt; &lt;/td&gt;&lt;td&gt;&lt;/td&gt;&lt;/tr&gt;</v>
      </c>
    </row>
    <row r="3002" spans="1:1" x14ac:dyDescent="0.2">
      <c r="A3002" s="94" t="str">
        <v xml:space="preserve">  &lt;tr&gt;&lt;td&gt;62601-0500&lt;/td&gt;&lt;td&gt;Amelanchier canadensis, serviceberry, 1800mm - 2400mm height, balled and burlapped&lt;/td&gt;&lt;td&gt;Each&lt;/td&gt;&lt;td&gt;AMELANCHIER CANADENSIS, SERVICEBERRY, 6 FEET TO 8 FEET HEIGHT, BALLED AND BURLAPPED&lt;/td&gt;&lt;td&gt;EACH&lt;/td&gt;&lt;td&gt;0&lt;/td&gt;&lt;td&gt;3&lt;/td&gt;&lt;td&gt;N&lt;/td&gt;&lt;td&gt; &lt;/td&gt;&lt;td&gt;&lt;/td&gt;&lt;/tr&gt;</v>
      </c>
    </row>
    <row r="3003" spans="1:1" x14ac:dyDescent="0.2">
      <c r="A3003" s="94" t="str">
        <v xml:space="preserve">  &lt;tr&gt;&lt;td&gt;62601-0550&lt;/td&gt;&lt;td&gt;Acer rubrum 'october glory', october glory red maple, 35mm - 50mm caliper, balled and burlapped&lt;/td&gt;&lt;td&gt;Each&lt;/td&gt;&lt;td&gt;ACER RUBRUM 'OCTOBER GLORY', OCTOBER GLORY RED MAPLE, 1 1/2-INCH TO 2-INCH CALIPER, BALLED AND BURLAPPED&lt;/td&gt;&lt;td&gt;EACH&lt;/td&gt;&lt;td&gt;0&lt;/td&gt;&lt;td&gt;3&lt;/td&gt;&lt;td&gt;N&lt;/td&gt;&lt;td&gt; &lt;/td&gt;&lt;td&gt;&lt;/td&gt;&lt;/tr&gt;</v>
      </c>
    </row>
    <row r="3004" spans="1:1" x14ac:dyDescent="0.2">
      <c r="A3004" s="94" t="str">
        <v xml:space="preserve">  &lt;tr&gt;&lt;td&gt;62601-0600&lt;/td&gt;&lt;td&gt;Acer rubrum 'october glory', october glory red maple, 80mm - 100mm caliper, balled and burlapped&lt;/td&gt;&lt;td&gt;Each&lt;/td&gt;&lt;td&gt;ACER RUBRUM 'OCTOBER GLORY', OCTOBER GLORY RED MAPLE, 3 1/2-INCH TO 4-INCH CALIPER, BALLED AND BURLAPPED&lt;/td&gt;&lt;td&gt;EACH&lt;/td&gt;&lt;td&gt;0&lt;/td&gt;&lt;td&gt;3&lt;/td&gt;&lt;td&gt;N&lt;/td&gt;&lt;td&gt; &lt;/td&gt;&lt;td&gt;&lt;/td&gt;&lt;/tr&gt;</v>
      </c>
    </row>
    <row r="3005" spans="1:1" x14ac:dyDescent="0.2">
      <c r="A3005" s="94" t="str">
        <v xml:space="preserve">  &lt;tr&gt;&lt;td&gt;62601-0650&lt;/td&gt;&lt;td&gt;Acer saccharum, sugar maple, 20mm - 35mm caliper, balled and burlapped&lt;/td&gt;&lt;td&gt;Each&lt;/td&gt;&lt;td&gt;ACER SACCHARUM, SUGAR MAPLE, 1-INCH TO 1 1/2-INCH CALIPER, BALLED AND BURLAPPED&lt;/td&gt;&lt;td&gt;EACH&lt;/td&gt;&lt;td&gt;0&lt;/td&gt;&lt;td&gt;3&lt;/td&gt;&lt;td&gt;N&lt;/td&gt;&lt;td&gt; &lt;/td&gt;&lt;td&gt;&lt;/td&gt;&lt;/tr&gt;</v>
      </c>
    </row>
    <row r="3006" spans="1:1" x14ac:dyDescent="0.2">
      <c r="A3006" s="94" t="str">
        <v xml:space="preserve">  &lt;tr&gt;&lt;td&gt;62601-0700&lt;/td&gt;&lt;td&gt;Acer saccharum, sugar maple, 35mm - 50mm caliper, balled and burlapped&lt;/td&gt;&lt;td&gt;Each&lt;/td&gt;&lt;td&gt;ACER SACCHARUM, SUGAR MAPLE, 1 1/2-INCH TO 2-INCH CALIPER, BALLED AND BURLAPPED&lt;/td&gt;&lt;td&gt;EACH&lt;/td&gt;&lt;td&gt;0&lt;/td&gt;&lt;td&gt;3&lt;/td&gt;&lt;td&gt;N&lt;/td&gt;&lt;td&gt; &lt;/td&gt;&lt;td&gt;&lt;/td&gt;&lt;/tr&gt;</v>
      </c>
    </row>
    <row r="3007" spans="1:1" x14ac:dyDescent="0.2">
      <c r="A3007" s="94" t="str">
        <v xml:space="preserve">  &lt;tr&gt;&lt;td&gt;62601-0750&lt;/td&gt;&lt;td&gt;Acer saccharum, sugar maple, 50mm - 65mm caliper, balled and burlapped&lt;/td&gt;&lt;td&gt;Each&lt;/td&gt;&lt;td&gt;ACER SACCHARUM, SUGAR MAPLE, 2-INCH TO 2 1/2-INCH CALIPER, BALLED AND BURLAPPED&lt;/td&gt;&lt;td&gt;EACH&lt;/td&gt;&lt;td&gt;0&lt;/td&gt;&lt;td&gt;3&lt;/td&gt;&lt;td&gt;N&lt;/td&gt;&lt;td&gt; &lt;/td&gt;&lt;td&gt;&lt;/td&gt;&lt;/tr&gt;</v>
      </c>
    </row>
    <row r="3008" spans="1:1" x14ac:dyDescent="0.2">
      <c r="A3008" s="94" t="str">
        <v xml:space="preserve">  &lt;tr&gt;&lt;td&gt;62601-0800&lt;/td&gt;&lt;td&gt;Amelanchier aborea, serviceberry, 2400mm - 3000mm height, balled and burlapped&lt;/td&gt;&lt;td&gt;Each&lt;/td&gt;&lt;td&gt;AMELANCHIER ABOREA, SERVICEBERRY, 8 FEET TO 10 FEET HEIGHT, BALLED AND BURLAPPED&lt;/td&gt;&lt;td&gt;EACH&lt;/td&gt;&lt;td&gt;0&lt;/td&gt;&lt;td&gt;3&lt;/td&gt;&lt;td&gt;N&lt;/td&gt;&lt;td&gt; &lt;/td&gt;&lt;td&gt;&lt;/td&gt;&lt;/tr&gt;</v>
      </c>
    </row>
    <row r="3009" spans="1:1" x14ac:dyDescent="0.2">
      <c r="A3009" s="94" t="str">
        <v xml:space="preserve">  &lt;tr&gt;&lt;td&gt;62601-0820&lt;/td&gt;&lt;td&gt;Arctostaphylos uva-ursi, Kinnikinnick, 1 gallon&lt;/td&gt;&lt;td&gt;Each&lt;/td&gt;&lt;td&gt;ARCTOSTAPHYLOS UVA-URSI, KINNIKINNICK, 1 GALLON&lt;/td&gt;&lt;td&gt;EACH&lt;/td&gt;&lt;td&gt;0&lt;/td&gt;&lt;td&gt;3&lt;/td&gt;&lt;td&gt;N&lt;/td&gt;&lt;td&gt; &lt;/td&gt;&lt;td&gt;&lt;/td&gt;&lt;/tr&gt;</v>
      </c>
    </row>
    <row r="3010" spans="1:1" x14ac:dyDescent="0.2">
      <c r="A3010" s="94" t="str">
        <v xml:space="preserve">  &lt;tr&gt;&lt;td&gt;62601-0850&lt;/td&gt;&lt;td&gt;Aronia arbutifolia, red chokeberry, 750mm - 900mm height, balled and burlapped&lt;/td&gt;&lt;td&gt;Each&lt;/td&gt;&lt;td&gt;ARONIA ARBUTIFOLIA, RED CHOKEBERRY, 30-INCH TO 36-INCH HEIGHT, BALLED AND BURLAPPED&lt;/td&gt;&lt;td&gt;EACH&lt;/td&gt;&lt;td&gt;0&lt;/td&gt;&lt;td&gt;3&lt;/td&gt;&lt;td&gt;N&lt;/td&gt;&lt;td&gt; &lt;/td&gt;&lt;td&gt;&lt;/td&gt;&lt;/tr&gt;</v>
      </c>
    </row>
    <row r="3011" spans="1:1" x14ac:dyDescent="0.2">
      <c r="A3011" s="94" t="str">
        <v xml:space="preserve">  &lt;tr&gt;&lt;td&gt;62601-0900&lt;/td&gt;&lt;td&gt;Artemesia tridentata, big sagebush 19 liter, container grown&lt;/td&gt;&lt;td&gt;Each&lt;/td&gt;&lt;td&gt;ARTEMESIA TRIDENTATA, BIG SAGEBUSH 5 GALLON, CONTAINER GROWN&lt;/td&gt;&lt;td&gt;EACH&lt;/td&gt;&lt;td&gt;0&lt;/td&gt;&lt;td&gt;3&lt;/td&gt;&lt;td&gt;N&lt;/td&gt;&lt;td&gt; &lt;/td&gt;&lt;td&gt;&lt;/td&gt;&lt;/tr&gt;</v>
      </c>
    </row>
    <row r="3012" spans="1:1" x14ac:dyDescent="0.2">
      <c r="A3012" s="94" t="str">
        <v xml:space="preserve">  &lt;tr&gt;&lt;td&gt;62601-0950&lt;/td&gt;&lt;td&gt;Artriplex canescens, fourwing saltbrush 19 liter, container grown&lt;/td&gt;&lt;td&gt;Each&lt;/td&gt;&lt;td&gt;ARTRIPLEX CANESCENS, FOURWING SALTBRUSH 5 GALLON, CONTAINER GROWN&lt;/td&gt;&lt;td&gt;EACH&lt;/td&gt;&lt;td&gt;0&lt;/td&gt;&lt;td&gt;3&lt;/td&gt;&lt;td&gt;N&lt;/td&gt;&lt;td&gt; &lt;/td&gt;&lt;td&gt;&lt;/td&gt;&lt;/tr&gt;</v>
      </c>
    </row>
    <row r="3013" spans="1:1" x14ac:dyDescent="0.2">
      <c r="A3013" s="94" t="str">
        <v xml:space="preserve">  &lt;tr&gt;&lt;td&gt;62601-1000&lt;/td&gt;&lt;td&gt;Alnus sinuata, sitka alder, 300mm - 450mm height, container grown&lt;/td&gt;&lt;td&gt;Each&lt;/td&gt;&lt;td&gt;ALNUS SINUATA, SITKA ALDER, 12- INCH TO 18-INCH HEIGHT, CONTAINER GROWN&lt;/td&gt;&lt;td&gt;EACH&lt;/td&gt;&lt;td&gt;0&lt;/td&gt;&lt;td&gt;3&lt;/td&gt;&lt;td&gt;N&lt;/td&gt;&lt;td&gt; &lt;/td&gt;&lt;td&gt;&lt;/td&gt;&lt;/tr&gt;</v>
      </c>
    </row>
    <row r="3014" spans="1:1" x14ac:dyDescent="0.2">
      <c r="A3014" s="94" t="str">
        <v xml:space="preserve">  &lt;tr&gt;&lt;td&gt;62601-1050&lt;/td&gt;&lt;td&gt;Alnus rhombifolia, white alder, 450mm - 900mm height, container grown&lt;/td&gt;&lt;td&gt;Each&lt;/td&gt;&lt;td&gt;ALNUS RHOMBIFOLIA, WHITE ALDER, 18-INCH TO 36-INCH HEIGHT, CONTAINER GROWN&lt;/td&gt;&lt;td&gt;EACH&lt;/td&gt;&lt;td&gt;0&lt;/td&gt;&lt;td&gt;3&lt;/td&gt;&lt;td&gt;N&lt;/td&gt;&lt;td&gt; &lt;/td&gt;&lt;td&gt;&lt;/td&gt;&lt;/tr&gt;</v>
      </c>
    </row>
    <row r="3015" spans="1:1" x14ac:dyDescent="0.2">
      <c r="A3015" s="94" t="str">
        <v xml:space="preserve">  &lt;tr&gt;&lt;td&gt;62601-1070&lt;/td&gt;&lt;td&gt;Alnus rubra, red alder, 450mm - 900mm height, container grown&lt;/td&gt;&lt;td&gt;Each&lt;/td&gt;&lt;td&gt;ALNUS RUBRA, RED ALDER, 18-INCH TO 36-INCH HEIGHT, CONTAINER GROWN&lt;/td&gt;&lt;td&gt;EACH&lt;/td&gt;&lt;td&gt;0&lt;/td&gt;&lt;td&gt;3&lt;/td&gt;&lt;td&gt;N&lt;/td&gt;&lt;td&gt; &lt;/td&gt;&lt;td&gt;&lt;/td&gt;&lt;/tr&gt;</v>
      </c>
    </row>
    <row r="3016" spans="1:1" x14ac:dyDescent="0.2">
      <c r="A3016" s="94" t="str">
        <v xml:space="preserve">  &lt;tr&gt;&lt;td&gt;62601-1100&lt;/td&gt;&lt;td&gt;Acer macrophyllum, big leaf maple, 20mm-35mm caliper, balled and burlapped&lt;/td&gt;&lt;td&gt;Each&lt;/td&gt;&lt;td&gt;ACER MACROPHYLLUM, BIG LEAF MAPLE, 1-INCH TO 1 1/2-INCH CALIPER, BALLED AND BURLAPPED&lt;/td&gt;&lt;td&gt;EACH&lt;/td&gt;&lt;td&gt;0&lt;/td&gt;&lt;td&gt;3&lt;/td&gt;&lt;td&gt;N&lt;/td&gt;&lt;td&gt; &lt;/td&gt;&lt;td&gt;&lt;/td&gt;&lt;/tr&gt;</v>
      </c>
    </row>
    <row r="3017" spans="1:1" x14ac:dyDescent="0.2">
      <c r="A3017" s="94" t="str">
        <v xml:space="preserve">  &lt;tr&gt;&lt;td&gt;62601-1200&lt;/td&gt;&lt;td&gt;Anaphalis magaritacea, western pearly everlasting, 100mm pots&lt;/td&gt;&lt;td&gt;Each&lt;/td&gt;&lt;td&gt;ANAPHALIS MAGARITACEA, WESTERN PEARLY EVERLASTING, 4-INCH POTS&lt;/td&gt;&lt;td&gt;EACH&lt;/td&gt;&lt;td&gt;0&lt;/td&gt;&lt;td&gt;3&lt;/td&gt;&lt;td&gt;N&lt;/td&gt;&lt;td&gt; &lt;/td&gt;&lt;td&gt;&lt;/td&gt;&lt;/tr&gt;</v>
      </c>
    </row>
    <row r="3018" spans="1:1" x14ac:dyDescent="0.2">
      <c r="A3018" s="94" t="str">
        <v xml:space="preserve">  &lt;tr&gt;&lt;td&gt;62601-1300&lt;/td&gt;&lt;td&gt;Abies lasiocarpa, subalpine fir, 450mm to 900mm height, container grown&lt;/td&gt;&lt;td&gt;Each&lt;/td&gt;&lt;td&gt;ABIES LASIOCARPA, SUBALPINE FIR, 18-INCH TO 36-INCH HEIGHT, CONTAINER GROWN&lt;/td&gt;&lt;td&gt;EACH&lt;/td&gt;&lt;td&gt;0&lt;/td&gt;&lt;td&gt;3&lt;/td&gt;&lt;td&gt;N&lt;/td&gt;&lt;td&gt; &lt;/td&gt;&lt;td&gt;&lt;/td&gt;&lt;/tr&gt;</v>
      </c>
    </row>
    <row r="3019" spans="1:1" x14ac:dyDescent="0.2">
      <c r="A3019" s="94" t="str">
        <v xml:space="preserve">  &lt;tr&gt;&lt;td&gt;62601-1400&lt;/td&gt;&lt;td&gt;Acer glabrum, rocky mountain maple, 450mm to 900mm height, container grown&lt;/td&gt;&lt;td&gt;Each&lt;/td&gt;&lt;td&gt;ACER GLABRUM, ROCKY MOUNTAIN MAPLE, 18-INCH TO 36-INCH HEIGHT, CONTAINER GROWN&lt;/td&gt;&lt;td&gt;EACH&lt;/td&gt;&lt;td&gt;0&lt;/td&gt;&lt;td&gt;3&lt;/td&gt;&lt;td&gt;N&lt;/td&gt;&lt;td&gt; &lt;/td&gt;&lt;td&gt;&lt;/td&gt;&lt;/tr&gt;</v>
      </c>
    </row>
    <row r="3020" spans="1:1" x14ac:dyDescent="0.2">
      <c r="A3020" s="94" t="str">
        <v xml:space="preserve">  &lt;tr&gt;&lt;td&gt;62601-1425&lt;/td&gt;&lt;td&gt;Acer glabrum, rocky mountain maple, 450mm to 900mm height, container grown&lt;/td&gt;&lt;td&gt;Each&lt;/td&gt;&lt;td&gt;ACER GLABRUM, ROCKY MOUNTAIN MAPLE, 1 1/2-INCH TO 2-INCH CALIPER, BALLED AND BURLAPPED&lt;/td&gt;&lt;td&gt;EACH&lt;/td&gt;&lt;td&gt;0&lt;/td&gt;&lt;td&gt;3&lt;/td&gt;&lt;td&gt;N&lt;/td&gt;&lt;td&gt;12/14/2020&lt;/td&gt;&lt;td&gt;&lt;/td&gt;&lt;/tr&gt;</v>
      </c>
    </row>
    <row r="3021" spans="1:1" x14ac:dyDescent="0.2">
      <c r="A3021" s="94" t="str">
        <v xml:space="preserve">  &lt;tr&gt;&lt;td&gt;62601-1500&lt;/td&gt;&lt;td&gt;Alnus incana ssp. Tenuifolia, thinleaf alder, 450mm to 900mm height, container grown&lt;/td&gt;&lt;td&gt;Each&lt;/td&gt;&lt;td&gt;ALNUS INCANA SSP. TENUIFOLIA, THINLEAF ALDER, 18-INCH TO 36-INCH HEIGHT, CONTAINER GROWN&lt;/td&gt;&lt;td&gt;EACH&lt;/td&gt;&lt;td&gt;0&lt;/td&gt;&lt;td&gt;3&lt;/td&gt;&lt;td&gt;N&lt;/td&gt;&lt;td&gt; &lt;/td&gt;&lt;td&gt;&lt;/td&gt;&lt;/tr&gt;</v>
      </c>
    </row>
    <row r="3022" spans="1:1" x14ac:dyDescent="0.2">
      <c r="A3022" s="94" t="str">
        <v xml:space="preserve">  &lt;tr&gt;&lt;td&gt;62601-1550&lt;/td&gt;&lt;td&gt;Alnus incana ssp. Tenuifolia, thinleaf alder, 8 liter, container grown&lt;/td&gt;&lt;td&gt;Each&lt;/td&gt;&lt;td&gt;ALNUS INCANA SSP. TENUIFOLIA, THINLEAF ALDER, 2 GALLON, CONTAINER GROWN&lt;/td&gt;&lt;td&gt;EACH&lt;/td&gt;&lt;td&gt;0&lt;/td&gt;&lt;td&gt;3&lt;/td&gt;&lt;td&gt;N&lt;/td&gt;&lt;td&gt; &lt;/td&gt;&lt;td&gt;&lt;/td&gt;&lt;/tr&gt;</v>
      </c>
    </row>
    <row r="3023" spans="1:1" x14ac:dyDescent="0.2">
      <c r="A3023" s="94" t="str">
        <v xml:space="preserve">  &lt;tr&gt;&lt;td&gt;62601-1600&lt;/td&gt;&lt;td&gt;Arctostaphlyos uva-ursi, kinnikinnick, 300mm - 450mm height, container grown&lt;/td&gt;&lt;td&gt;Each&lt;/td&gt;&lt;td&gt;ARCTOSTAPHLYOS UVA-URSI, KINNIKINNICK, 12-INCH - 18-INCH HEIGHT, CONTAINER GROWN&lt;/td&gt;&lt;td&gt;EACH&lt;/td&gt;&lt;td&gt;0&lt;/td&gt;&lt;td&gt;3&lt;/td&gt;&lt;td&gt;N&lt;/td&gt;&lt;td&gt; &lt;/td&gt;&lt;td&gt;&lt;/td&gt;&lt;/tr&gt;</v>
      </c>
    </row>
    <row r="3024" spans="1:1" x14ac:dyDescent="0.2">
      <c r="A3024" s="94" t="str">
        <v xml:space="preserve">  &lt;tr&gt;&lt;td&gt;62601-1650&lt;/td&gt;&lt;td&gt;Acer circcinatum, vine maple, 19 liter, container grown&lt;/td&gt;&lt;td&gt;Each&lt;/td&gt;&lt;td&gt;ACER CIRCINATUM, VINE MAPLE, 5 GALLON, CONTAINER GROWN&lt;/td&gt;&lt;td&gt;EACH&lt;/td&gt;&lt;td&gt;0&lt;/td&gt;&lt;td&gt;3&lt;/td&gt;&lt;td&gt;N&lt;/td&gt;&lt;td&gt;12/14/2020&lt;/td&gt;&lt;td&gt;&lt;/td&gt;&lt;/tr&gt;</v>
      </c>
    </row>
    <row r="3025" spans="1:1" x14ac:dyDescent="0.2">
      <c r="A3025" s="94" t="str">
        <v xml:space="preserve">  &lt;tr&gt;&lt;td&gt;62602-0100&lt;/td&gt;&lt;td&gt;Betula papyrifera, paper birch, 1500mm - 1800mm clump, balled and burlapped&lt;/td&gt;&lt;td&gt;Each&lt;/td&gt;&lt;td&gt;BETULA PAPYRIFERA, PAPER BIRCH, 60-INCH TO 72-INCH CLUMP, BALLED AND BURLAPPED&lt;/td&gt;&lt;td&gt;EACH&lt;/td&gt;&lt;td&gt;0&lt;/td&gt;&lt;td&gt;3&lt;/td&gt;&lt;td&gt;N&lt;/td&gt;&lt;td&gt; &lt;/td&gt;&lt;td&gt;&lt;/td&gt;&lt;/tr&gt;</v>
      </c>
    </row>
    <row r="3026" spans="1:1" x14ac:dyDescent="0.2">
      <c r="A3026" s="94" t="str">
        <v xml:space="preserve">  &lt;tr&gt;&lt;td&gt;62602-0150&lt;/td&gt;&lt;td&gt;Betula papyrifera, paper birch, 2400mm - 3000mm clump, balled and burlapped&lt;/td&gt;&lt;td&gt;Each&lt;/td&gt;&lt;td&gt;BETULA PAPYRIFERA, PAPER BIRCH, 8 FEET TO 10 FEET CLUMP, BALLED AND BURLAPPED&lt;/td&gt;&lt;td&gt;EACH&lt;/td&gt;&lt;td&gt;0&lt;/td&gt;&lt;td&gt;3&lt;/td&gt;&lt;td&gt;N&lt;/td&gt;&lt;td&gt; &lt;/td&gt;&lt;td&gt;&lt;/td&gt;&lt;/tr&gt;</v>
      </c>
    </row>
    <row r="3027" spans="1:1" x14ac:dyDescent="0.2">
      <c r="A3027" s="94" t="str">
        <v xml:space="preserve">  &lt;tr&gt;&lt;td&gt;62602-0200&lt;/td&gt;&lt;td&gt;Betula nigra, river birch, 2400mm - 3000mm height, balled and burlapped&lt;/td&gt;&lt;td&gt;Each&lt;/td&gt;&lt;td&gt;BETULA NIGRA, RIVER BIRCH, 8 FEET TO 10 FEET HEIGHT, BALLED AND BURLAPPED&lt;/td&gt;&lt;td&gt;EACH&lt;/td&gt;&lt;td&gt;0&lt;/td&gt;&lt;td&gt;3&lt;/td&gt;&lt;td&gt;N&lt;/td&gt;&lt;td&gt; &lt;/td&gt;&lt;td&gt;&lt;/td&gt;&lt;/tr&gt;</v>
      </c>
    </row>
    <row r="3028" spans="1:1" x14ac:dyDescent="0.2">
      <c r="A3028" s="94" t="str">
        <v xml:space="preserve">  &lt;tr&gt;&lt;td&gt;62602-0250&lt;/td&gt;&lt;td&gt;Betula occidentalis, river birch, 4 liter, container grown&lt;/td&gt;&lt;td&gt;Each&lt;/td&gt;&lt;td&gt;BETULA OCCIDENTALIS, RIVER BIRCH, 1 GALLON, CONTAINER GROWN&lt;/td&gt;&lt;td&gt;EACH&lt;/td&gt;&lt;td&gt;0&lt;/td&gt;&lt;td&gt;3&lt;/td&gt;&lt;td&gt;N&lt;/td&gt;&lt;td&gt; &lt;/td&gt;&lt;td&gt;&lt;/td&gt;&lt;/tr&gt;</v>
      </c>
    </row>
    <row r="3029" spans="1:1" x14ac:dyDescent="0.2">
      <c r="A3029" s="94" t="str">
        <v xml:space="preserve">  &lt;tr&gt;&lt;td&gt;62602-0300&lt;/td&gt;&lt;td&gt;Betula glandulosa, bog birch, 300mm-450mm height, container grown&lt;/td&gt;&lt;td&gt;Each&lt;/td&gt;&lt;td&gt;BETULA GLANDULOSA, BOG BIRCH, 12-INCH TO 18-INCH HEIGHT, CONTAINER GROWN&lt;/td&gt;&lt;td&gt;EACH&lt;/td&gt;&lt;td&gt;0&lt;/td&gt;&lt;td&gt;3&lt;/td&gt;&lt;td&gt;N&lt;/td&gt;&lt;td&gt; &lt;/td&gt;&lt;td&gt;&lt;/td&gt;&lt;/tr&gt;</v>
      </c>
    </row>
    <row r="3030" spans="1:1" x14ac:dyDescent="0.2">
      <c r="A3030" s="94" t="str">
        <v xml:space="preserve">  &lt;tr&gt;&lt;td&gt;62603-0050&lt;/td&gt;&lt;td&gt;Celtis occidentalis, common hackberry, 8 liter, container grown&lt;/td&gt;&lt;td&gt;Each&lt;/td&gt;&lt;td&gt;CELTIS OCCIDENTALIS, COMMON HACKBERRY, 2 GALLON, CONTAINER GROWN&lt;/td&gt;&lt;td&gt;EACH&lt;/td&gt;&lt;td&gt;0&lt;/td&gt;&lt;td&gt;3&lt;/td&gt;&lt;td&gt;N&lt;/td&gt;&lt;td&gt; &lt;/td&gt;&lt;td&gt;&lt;/td&gt;&lt;/tr&gt;</v>
      </c>
    </row>
    <row r="3031" spans="1:1" x14ac:dyDescent="0.2">
      <c r="A3031" s="94" t="str">
        <v xml:space="preserve">  &lt;tr&gt;&lt;td&gt;62603-0100&lt;/td&gt;&lt;td&gt;Cercis canadensis, eastern redbud, 20mm - 35mm caliper, balled and burlapped&lt;/td&gt;&lt;td&gt;Each&lt;/td&gt;&lt;td&gt;CERCIS CANADENSIS, EASTERN REDBUD, 1-INCH TO 1 1/2-INCH CALIPER, BALLED AND BURLAPPED&lt;/td&gt;&lt;td&gt;EACH&lt;/td&gt;&lt;td&gt;0&lt;/td&gt;&lt;td&gt;3&lt;/td&gt;&lt;td&gt;N&lt;/td&gt;&lt;td&gt; &lt;/td&gt;&lt;td&gt;&lt;/td&gt;&lt;/tr&gt;</v>
      </c>
    </row>
    <row r="3032" spans="1:1" x14ac:dyDescent="0.2">
      <c r="A3032" s="94" t="str">
        <v xml:space="preserve">  &lt;tr&gt;&lt;td&gt;62603-0150&lt;/td&gt;&lt;td&gt;Cercis canadensis, eastern redbud, 35mm - 50mm caliper, balled and burlapped&lt;/td&gt;&lt;td&gt;Each&lt;/td&gt;&lt;td&gt;CERCIS CANADENSIS, EASTERN REDBUD, 1 1/2-INCH TO 2-INCH CALIPER, BALLED AND BURLAPPED&lt;/td&gt;&lt;td&gt;EACH&lt;/td&gt;&lt;td&gt;0&lt;/td&gt;&lt;td&gt;3&lt;/td&gt;&lt;td&gt;N&lt;/td&gt;&lt;td&gt; &lt;/td&gt;&lt;td&gt;&lt;/td&gt;&lt;/tr&gt;</v>
      </c>
    </row>
    <row r="3033" spans="1:1" x14ac:dyDescent="0.2">
      <c r="A3033" s="94" t="str">
        <v xml:space="preserve">  &lt;tr&gt;&lt;td&gt;62603-0200&lt;/td&gt;&lt;td&gt;Cercis canadensis, eastern redbud, 50mm - 65mm caliper, balled and burlapped&lt;/td&gt;&lt;td&gt;Each&lt;/td&gt;&lt;td&gt;CERCIS CANADENSIS, EASTERN REDBUD, 2-INCH TO 2 1/2-INCH CALIPER, BALLED AND BURLAPPED&lt;/td&gt;&lt;td&gt;EACH&lt;/td&gt;&lt;td&gt;0&lt;/td&gt;&lt;td&gt;3&lt;/td&gt;&lt;td&gt;N&lt;/td&gt;&lt;td&gt; &lt;/td&gt;&lt;td&gt;&lt;/td&gt;&lt;/tr&gt;</v>
      </c>
    </row>
    <row r="3034" spans="1:1" x14ac:dyDescent="0.2">
      <c r="A3034" s="94" t="str">
        <v xml:space="preserve">  &lt;tr&gt;&lt;td&gt;62603-0250&lt;/td&gt;&lt;td&gt;Cercis canadensis, eastern redbud 'multi-stem', 1500mm - 1800mm height, balled and burlapped&lt;/td&gt;&lt;td&gt;Each&lt;/td&gt;&lt;td&gt;CERCIS CANADENSIS, EASTERN REDBUD 'MULTI-STEM', 60-INCH TO 72-INCH HEIGHT, BALLED AND BURLAPPED&lt;/td&gt;&lt;td&gt;EACH&lt;/td&gt;&lt;td&gt;0&lt;/td&gt;&lt;td&gt;3&lt;/td&gt;&lt;td&gt;N&lt;/td&gt;&lt;td&gt; &lt;/td&gt;&lt;td&gt;&lt;/td&gt;&lt;/tr&gt;</v>
      </c>
    </row>
    <row r="3035" spans="1:1" x14ac:dyDescent="0.2">
      <c r="A3035" s="94" t="str">
        <v xml:space="preserve">  &lt;tr&gt;&lt;td&gt;62603-0300&lt;/td&gt;&lt;td&gt;Cercis canadensis, eastern redbud 'multi-stem', 1800mm - 2400mm height, balled and burlapped&lt;/td&gt;&lt;td&gt;Each&lt;/td&gt;&lt;td&gt;CERCIS CANADENSIS, EASTERN REDBUD 'MULTI-STEM', 6 FEET TO 8 FEET HEIGHT, BALLED AND BURLAPPED&lt;/td&gt;&lt;td&gt;EACH&lt;/td&gt;&lt;td&gt;0&lt;/td&gt;&lt;td&gt;3&lt;/td&gt;&lt;td&gt;N&lt;/td&gt;&lt;td&gt; &lt;/td&gt;&lt;td&gt;&lt;/td&gt;&lt;/tr&gt;</v>
      </c>
    </row>
    <row r="3036" spans="1:1" x14ac:dyDescent="0.2">
      <c r="A3036" s="94" t="str">
        <v xml:space="preserve">  &lt;tr&gt;&lt;td&gt;62603-0350&lt;/td&gt;&lt;td&gt;Cornus sericea, red osier dogwood, 600mm - 750mm height, balled and burlapped&lt;/td&gt;&lt;td&gt;Each&lt;/td&gt;&lt;td&gt;CORNUS SERICEA, RED OSIER DOGWOOD, 24-INCH TO 30-INCH HEIGHT, BALLED AND BURLAPPED&lt;/td&gt;&lt;td&gt;EACH&lt;/td&gt;&lt;td&gt;0&lt;/td&gt;&lt;td&gt;3&lt;/td&gt;&lt;td&gt;N&lt;/td&gt;&lt;td&gt; &lt;/td&gt;&lt;td&gt;&lt;/td&gt;&lt;/tr&gt;</v>
      </c>
    </row>
    <row r="3037" spans="1:1" x14ac:dyDescent="0.2">
      <c r="A3037" s="94" t="str">
        <v xml:space="preserve">  &lt;tr&gt;&lt;td&gt;62603-0400&lt;/td&gt;&lt;td&gt;Cornus sericea, red osier dogwood, 1050mm - 1200mm height, balled and burlapped&lt;/td&gt;&lt;td&gt;Each&lt;/td&gt;&lt;td&gt;CORNUS SERICEA, RED OSIER DOGWOOD, 42-INCH TO 48-INCH HEIGHT, BALLED AND BURLAPPED&lt;/td&gt;&lt;td&gt;EACH&lt;/td&gt;&lt;td&gt;0&lt;/td&gt;&lt;td&gt;3&lt;/td&gt;&lt;td&gt;N&lt;/td&gt;&lt;td&gt; &lt;/td&gt;&lt;td&gt;&lt;/td&gt;&lt;/tr&gt;</v>
      </c>
    </row>
    <row r="3038" spans="1:1" x14ac:dyDescent="0.2">
      <c r="A3038" s="94" t="str">
        <v xml:space="preserve">  &lt;tr&gt;&lt;td&gt;62603-0450&lt;/td&gt;&lt;td&gt;Cornus kousa, kousa dogwood, 1500mm - 1800mm height, balled and burlapped&lt;/td&gt;&lt;td&gt;Each&lt;/td&gt;&lt;td&gt;CORNUS KOUSA, KOUSA DOGWOOD, 60-INCH TO 72-INCH HEIGHT, BALLED AND BURLAPPED&lt;/td&gt;&lt;td&gt;EACH&lt;/td&gt;&lt;td&gt;0&lt;/td&gt;&lt;td&gt;3&lt;/td&gt;&lt;td&gt;N&lt;/td&gt;&lt;td&gt; &lt;/td&gt;&lt;td&gt;&lt;/td&gt;&lt;/tr&gt;</v>
      </c>
    </row>
    <row r="3039" spans="1:1" x14ac:dyDescent="0.2">
      <c r="A3039" s="94" t="str">
        <v xml:space="preserve">  &lt;tr&gt;&lt;td&gt;62603-0500&lt;/td&gt;&lt;td&gt;Cornus kousa, kousa dogwood, 1800mm - 2400mm height, balled and burlapped&lt;/td&gt;&lt;td&gt;Each&lt;/td&gt;&lt;td&gt;CORNUS KOUSA, KOUSA DOGWOOD, 6 FEET TO 8 FEET HEIGHT, BALLED AND BURLAPPED&lt;/td&gt;&lt;td&gt;EACH&lt;/td&gt;&lt;td&gt;0&lt;/td&gt;&lt;td&gt;3&lt;/td&gt;&lt;td&gt;N&lt;/td&gt;&lt;td&gt; &lt;/td&gt;&lt;td&gt;&lt;/td&gt;&lt;/tr&gt;</v>
      </c>
    </row>
    <row r="3040" spans="1:1" x14ac:dyDescent="0.2">
      <c r="A3040" s="94" t="str">
        <v xml:space="preserve">  &lt;tr&gt;&lt;td&gt;62603-0550&lt;/td&gt;&lt;td&gt;Cornus florida, white flowering dogwood, 300mm - 450mm height, balled and burlapped&lt;/td&gt;&lt;td&gt;Each&lt;/td&gt;&lt;td&gt;CORNUS FLORIDA, WHITE FLOWERING DOGWOOD, 12-INCH TO 18-INCH HEIGHT, BALLED AND BURLAPPED&lt;/td&gt;&lt;td&gt;EACH&lt;/td&gt;&lt;td&gt;0&lt;/td&gt;&lt;td&gt;3&lt;/td&gt;&lt;td&gt;N&lt;/td&gt;&lt;td&gt; &lt;/td&gt;&lt;td&gt;&lt;/td&gt;&lt;/tr&gt;</v>
      </c>
    </row>
    <row r="3041" spans="1:1" x14ac:dyDescent="0.2">
      <c r="A3041" s="94" t="str">
        <v xml:space="preserve">  &lt;tr&gt;&lt;td&gt;62603-0600&lt;/td&gt;&lt;td&gt;Cornus florida, white flowering dogwood, 900mm - 1050mm height, balled and burlapped&lt;/td&gt;&lt;td&gt;Each&lt;/td&gt;&lt;td&gt;CORNUS FLORIDA, WHITE FLOWERING DOGWOOD, 36-INCH TO 42-INCH HEIGHT, BALLED AND BURLAPPED&lt;/td&gt;&lt;td&gt;EACH&lt;/td&gt;&lt;td&gt;0&lt;/td&gt;&lt;td&gt;3&lt;/td&gt;&lt;td&gt;N&lt;/td&gt;&lt;td&gt; &lt;/td&gt;&lt;td&gt;&lt;/td&gt;&lt;/tr&gt;</v>
      </c>
    </row>
    <row r="3042" spans="1:1" x14ac:dyDescent="0.2">
      <c r="A3042" s="94" t="str">
        <v xml:space="preserve">  &lt;tr&gt;&lt;td&gt;62603-0650&lt;/td&gt;&lt;td&gt;Cornus florida, white flowering dogwood, 1200mm - 1500mm height, balled and burlapped&lt;/td&gt;&lt;td&gt;Each&lt;/td&gt;&lt;td&gt;CORNUS FLORIDA, WHITE FLOWERING DOGWOOD, 48-INCH TO 60-INCH HEIGHT, BALLED AND BURLAPPED&lt;/td&gt;&lt;td&gt;EACH&lt;/td&gt;&lt;td&gt;0&lt;/td&gt;&lt;td&gt;3&lt;/td&gt;&lt;td&gt;N&lt;/td&gt;&lt;td&gt; &lt;/td&gt;&lt;td&gt;&lt;/td&gt;&lt;/tr&gt;</v>
      </c>
    </row>
    <row r="3043" spans="1:1" x14ac:dyDescent="0.2">
      <c r="A3043" s="94" t="str">
        <v xml:space="preserve">  &lt;tr&gt;&lt;td&gt;62603-0700&lt;/td&gt;&lt;td&gt;Cornus florida, white flowering dogwood, 1500mm - 1800mm height, balled and burlapped&lt;/td&gt;&lt;td&gt;Each&lt;/td&gt;&lt;td&gt;CORNUS FLORIDA, WHITE FLOWERING DOGWOOD, 60-INCH TO 72-INCH HEIGHT, BALLED AND BURLAPPED&lt;/td&gt;&lt;td&gt;EACH&lt;/td&gt;&lt;td&gt;0&lt;/td&gt;&lt;td&gt;3&lt;/td&gt;&lt;td&gt;N&lt;/td&gt;&lt;td&gt; &lt;/td&gt;&lt;td&gt;&lt;/td&gt;&lt;/tr&gt;</v>
      </c>
    </row>
    <row r="3044" spans="1:1" x14ac:dyDescent="0.2">
      <c r="A3044" s="94" t="str">
        <v xml:space="preserve">  &lt;tr&gt;&lt;td&gt;62603-0750&lt;/td&gt;&lt;td&gt;Cornus florida, white flowering dogwood, 1800mm - 2400mm height, balled and burlapped&lt;/td&gt;&lt;td&gt;Each&lt;/td&gt;&lt;td&gt;CORNUS FLORIDA, WHITE FLOWERING DOGWOOD, 6 FEET TO 8 FEET HEIGHT, BALLED AND BURLAPPED&lt;/td&gt;&lt;td&gt;EACH&lt;/td&gt;&lt;td&gt;0&lt;/td&gt;&lt;td&gt;3&lt;/td&gt;&lt;td&gt;N&lt;/td&gt;&lt;td&gt; &lt;/td&gt;&lt;td&gt;&lt;/td&gt;&lt;/tr&gt;</v>
      </c>
    </row>
    <row r="3045" spans="1:1" x14ac:dyDescent="0.2">
      <c r="A3045" s="94" t="str">
        <v xml:space="preserve">  &lt;tr&gt;&lt;td&gt;62603-0800&lt;/td&gt;&lt;td&gt;Cornus florida, white flowering dogwood, 2400mm - 3000mm height, balled and burlapped&lt;/td&gt;&lt;td&gt;Each&lt;/td&gt;&lt;td&gt;CORNUS FLORIDA, WHITE FLOWERING DOGWOOD, 8 FEET TO 10 FEET HEIGHT, BALLED AND BURLAPPED&lt;/td&gt;&lt;td&gt;EACH&lt;/td&gt;&lt;td&gt;0&lt;/td&gt;&lt;td&gt;3&lt;/td&gt;&lt;td&gt;N&lt;/td&gt;&lt;td&gt; &lt;/td&gt;&lt;td&gt;&lt;/td&gt;&lt;/tr&gt;</v>
      </c>
    </row>
    <row r="3046" spans="1:1" x14ac:dyDescent="0.2">
      <c r="A3046" s="94" t="str">
        <v xml:space="preserve">  &lt;tr&gt;&lt;td&gt;62603-0850&lt;/td&gt;&lt;td&gt;Cornus amonum, silky dogwood, 750mm - 900mm height, balled and burlapped&lt;/td&gt;&lt;td&gt;Each&lt;/td&gt;&lt;td&gt;CORNUS AMONUM, SILKY DOGWOOD, 30-INCH TO 36-INCH HEIGHT, BALLED AND BURLAPPED&lt;/td&gt;&lt;td&gt;EACH&lt;/td&gt;&lt;td&gt;0&lt;/td&gt;&lt;td&gt;3&lt;/td&gt;&lt;td&gt;N&lt;/td&gt;&lt;td&gt; &lt;/td&gt;&lt;td&gt;&lt;/td&gt;&lt;/tr&gt;</v>
      </c>
    </row>
    <row r="3047" spans="1:1" x14ac:dyDescent="0.2">
      <c r="A3047" s="94" t="str">
        <v xml:space="preserve">  &lt;tr&gt;&lt;td&gt;62603-0900&lt;/td&gt;&lt;td&gt;Cornus amonum, silky dogwood, 1050mm - 1200mm height, balled and burlapped&lt;/td&gt;&lt;td&gt;Each&lt;/td&gt;&lt;td&gt;CORNUS AMONUM, SILKY DOGWOOD, 42-INCH TO 48-INCH HEIGHT, BALLED AND BURLAPPED&lt;/td&gt;&lt;td&gt;EACH&lt;/td&gt;&lt;td&gt;0&lt;/td&gt;&lt;td&gt;3&lt;/td&gt;&lt;td&gt;N&lt;/td&gt;&lt;td&gt; &lt;/td&gt;&lt;td&gt;&lt;/td&gt;&lt;/tr&gt;</v>
      </c>
    </row>
    <row r="3048" spans="1:1" x14ac:dyDescent="0.2">
      <c r="A3048" s="94" t="str">
        <v xml:space="preserve">  &lt;tr&gt;&lt;td&gt;62603-0950&lt;/td&gt;&lt;td&gt;Cornus racemosa, gray dogwood, 750mm - 900mm height, balled and burlapped&lt;/td&gt;&lt;td&gt;Each&lt;/td&gt;&lt;td&gt;CORNUS RACEMOSA, GRAY DOGWOOD, 30-INCH TO 36-INCH HEIGHT, BALLED AND BURLAPPED&lt;/td&gt;&lt;td&gt;EACH&lt;/td&gt;&lt;td&gt;0&lt;/td&gt;&lt;td&gt;3&lt;/td&gt;&lt;td&gt;N&lt;/td&gt;&lt;td&gt; &lt;/td&gt;&lt;td&gt;&lt;/td&gt;&lt;/tr&gt;</v>
      </c>
    </row>
    <row r="3049" spans="1:1" x14ac:dyDescent="0.2">
      <c r="A3049" s="94" t="str">
        <v xml:space="preserve">  &lt;tr&gt;&lt;td&gt;62603-1000&lt;/td&gt;&lt;td&gt;Crataegus crusgalli, cockspur hawthorn, 1500mm - 1800mm height, balled and burlapped&lt;/td&gt;&lt;td&gt;Each&lt;/td&gt;&lt;td&gt;CRATAEGUS CRUSGALLI, COCKSPUR HAWTHORN, 60-INCH TO 72-INCH HEIGHT, BALLED AND BURLAPPED&lt;/td&gt;&lt;td&gt;EACH&lt;/td&gt;&lt;td&gt;0&lt;/td&gt;&lt;td&gt;3&lt;/td&gt;&lt;td&gt;N&lt;/td&gt;&lt;td&gt; &lt;/td&gt;&lt;td&gt;&lt;/td&gt;&lt;/tr&gt;</v>
      </c>
    </row>
    <row r="3050" spans="1:1" x14ac:dyDescent="0.2">
      <c r="A3050" s="94" t="str">
        <v xml:space="preserve">  &lt;tr&gt;&lt;td&gt;62603-1050&lt;/td&gt;&lt;td&gt;Cornus 'rutban', aurora dogwood, 1800mm - 2400mm height, balled and burlapped&lt;/td&gt;&lt;td&gt;Each&lt;/td&gt;&lt;td&gt;CORNUS 'RUTBAN', AURORA DOGWOOD, 6 FEET TO 8 FEET HEIGHT, BALLED AND BURLAPPED&lt;/td&gt;&lt;td&gt;EACH&lt;/td&gt;&lt;td&gt;0&lt;/td&gt;&lt;td&gt;3&lt;/td&gt;&lt;td&gt;N&lt;/td&gt;&lt;td&gt; &lt;/td&gt;&lt;td&gt;&lt;/td&gt;&lt;/tr&gt;</v>
      </c>
    </row>
    <row r="3051" spans="1:1" x14ac:dyDescent="0.2">
      <c r="A3051" s="94" t="str">
        <v xml:space="preserve">  &lt;tr&gt;&lt;td&gt;62603-1100&lt;/td&gt;&lt;td&gt;Cornus 'rutdan', galaxy dogwood, 1800mm - 2400mm height, balled and burlapped&lt;/td&gt;&lt;td&gt;Each&lt;/td&gt;&lt;td&gt;CORNUS 'RUTDAN', GALAXY DOGWOOD, 6 FEET TO 8 FEET HEIGHT, BALLED AND BURLAPPED&lt;/td&gt;&lt;td&gt;EACH&lt;/td&gt;&lt;td&gt;0&lt;/td&gt;&lt;td&gt;3&lt;/td&gt;&lt;td&gt;N&lt;/td&gt;&lt;td&gt; &lt;/td&gt;&lt;td&gt;&lt;/td&gt;&lt;/tr&gt;</v>
      </c>
    </row>
    <row r="3052" spans="1:1" x14ac:dyDescent="0.2">
      <c r="A3052" s="94" t="str">
        <v xml:space="preserve">  &lt;tr&gt;&lt;td&gt;62603-1150&lt;/td&gt;&lt;td&gt;Cornus alba, red twig dogwood, 600mm - 750mm height, container grown&lt;/td&gt;&lt;td&gt;Each&lt;/td&gt;&lt;td&gt;CORNUS ALBA, RED TWIG DOGWOOD, 24-INCH TO 30-INCH HEIGHT, CONTAINER GROWN&lt;/td&gt;&lt;td&gt;EACH&lt;/td&gt;&lt;td&gt;0&lt;/td&gt;&lt;td&gt;3&lt;/td&gt;&lt;td&gt;N&lt;/td&gt;&lt;td&gt; &lt;/td&gt;&lt;td&gt;&lt;/td&gt;&lt;/tr&gt;</v>
      </c>
    </row>
    <row r="3053" spans="1:1" x14ac:dyDescent="0.2">
      <c r="A3053" s="94" t="str">
        <v xml:space="preserve">  &lt;tr&gt;&lt;td&gt;62603-1200&lt;/td&gt;&lt;td&gt;Chionanthus Virginicus, fringe tree, 1500mm - 1800mm height, balled and burlapped&lt;/td&gt;&lt;td&gt;Each&lt;/td&gt;&lt;td&gt;CHIONANTHUS VIRGINICUS, FRINGE TREE, 60-INCH TO 72-INCH HEIGHT, BALLED AND BURLAPPED&lt;/td&gt;&lt;td&gt;EACH&lt;/td&gt;&lt;td&gt;0&lt;/td&gt;&lt;td&gt;3&lt;/td&gt;&lt;td&gt;N&lt;/td&gt;&lt;td&gt; &lt;/td&gt;&lt;td&gt;&lt;/td&gt;&lt;/tr&gt;</v>
      </c>
    </row>
    <row r="3054" spans="1:1" x14ac:dyDescent="0.2">
      <c r="A3054" s="94" t="str">
        <v xml:space="preserve">  &lt;tr&gt;&lt;td&gt;62603-1250&lt;/td&gt;&lt;td&gt;Chrysothamnus sp., rabbitbrush 19 liter, container grown&lt;/td&gt;&lt;td&gt;Each&lt;/td&gt;&lt;td&gt;CHRYSOTHAMNUS SP., RABBITBRUSH 5 GALLON, CONTAINER GROWN&lt;/td&gt;&lt;td&gt;EACH&lt;/td&gt;&lt;td&gt;0&lt;/td&gt;&lt;td&gt;3&lt;/td&gt;&lt;td&gt;N&lt;/td&gt;&lt;td&gt; &lt;/td&gt;&lt;td&gt;&lt;/td&gt;&lt;/tr&gt;</v>
      </c>
    </row>
    <row r="3055" spans="1:1" x14ac:dyDescent="0.2">
      <c r="A3055" s="94" t="str">
        <v xml:space="preserve">  &lt;tr&gt;&lt;td&gt;62603-1300&lt;/td&gt;&lt;td&gt;Ceanothus cuneatus, buckbrush, 200mm height&lt;/td&gt;&lt;td&gt;Each&lt;/td&gt;&lt;td&gt;CEANOTHUS CUNEATUS, BUCKBRUSH, 8-INCH HEIGHT&lt;/td&gt;&lt;td&gt;EACH&lt;/td&gt;&lt;td&gt;0&lt;/td&gt;&lt;td&gt;3&lt;/td&gt;&lt;td&gt;N&lt;/td&gt;&lt;td&gt; &lt;/td&gt;&lt;td&gt;&lt;/td&gt;&lt;/tr&gt;</v>
      </c>
    </row>
    <row r="3056" spans="1:1" x14ac:dyDescent="0.2">
      <c r="A3056" s="94" t="str">
        <v xml:space="preserve">  &lt;tr&gt;&lt;td&gt;62603-1350&lt;/td&gt;&lt;td&gt;Ceanothus integerrimus, deerbrush, 200mm height&lt;/td&gt;&lt;td&gt;Each&lt;/td&gt;&lt;td&gt;CEANOTHUS INTEGERRIMUS, DEERBRUSH, 8-INCH HEIGHT&lt;/td&gt;&lt;td&gt;EACH&lt;/td&gt;&lt;td&gt;0&lt;/td&gt;&lt;td&gt;3&lt;/td&gt;&lt;td&gt;N&lt;/td&gt;&lt;td&gt; &lt;/td&gt;&lt;td&gt;&lt;/td&gt;&lt;/tr&gt;</v>
      </c>
    </row>
    <row r="3057" spans="1:2" x14ac:dyDescent="0.2">
      <c r="A3057" s="94" t="str">
        <v xml:space="preserve">  &lt;tr&gt;&lt;td&gt;62603-1400&lt;/td&gt;&lt;td&gt;Cercocarpus montanus, mountain mahogany, 20 liter, container grown&lt;/td&gt;&lt;td&gt;Each&lt;/td&gt;&lt;td&gt;CERCOCARPUS MONTANUS, MOUNTAIN MAHOGANY, 5 GALLON, CONTAINER GROWN&lt;/td&gt;&lt;td&gt;EACH&lt;/td&gt;&lt;td&gt;0&lt;/td&gt;&lt;td&gt;3&lt;/td&gt;&lt;td&gt;N&lt;/td&gt;&lt;td&gt; &lt;/td&gt;&lt;td&gt;&lt;/td&gt;&lt;/tr&gt;</v>
      </c>
    </row>
    <row r="3058" spans="1:2" x14ac:dyDescent="0.2">
      <c r="A3058" s="94" t="str">
        <v xml:space="preserve">  &lt;tr&gt;&lt;td&gt;62603-1450&lt;/td&gt;&lt;td&gt;Calocedrus decurrens, incense cedar, 1200mm - 1500mm height, balled and burlapped&lt;/td&gt;&lt;td&gt;Each&lt;/td&gt;&lt;td&gt;CALOCEDRUS DECURRENS, INCENSE CEDAR, 48-INCH TO 60-INCH HEIGHT, BALLED AND BURLAPPED&lt;/td&gt;&lt;td&gt;EACH&lt;/td&gt;&lt;td&gt;0&lt;/td&gt;&lt;td&gt;3&lt;/td&gt;&lt;td&gt;N&lt;/td&gt;&lt;td&gt; &lt;/td&gt;&lt;td&gt;&lt;/td&gt;&lt;/tr&gt;</v>
      </c>
    </row>
    <row r="3059" spans="1:2" x14ac:dyDescent="0.2">
      <c r="A3059" s="94" t="str">
        <v xml:space="preserve">  &lt;tr&gt;&lt;td&gt;62603-1500&lt;/td&gt;&lt;td&gt;Crataegus columbiana, columbia hawthorn, 8 liter, container grown&lt;/td&gt;&lt;td&gt;Each&lt;/td&gt;&lt;td&gt;CRATAEGUS COLUMBIANA, COLUMBIA HAWTHORN, 2 GALLON, CONTAINER GROWN&lt;/td&gt;&lt;td&gt;EACH&lt;/td&gt;&lt;td&gt;0&lt;/td&gt;&lt;td&gt;3&lt;/td&gt;&lt;td&gt;N&lt;/td&gt;&lt;td&gt; &lt;/td&gt;&lt;td&gt;&lt;/td&gt;&lt;/tr&gt;</v>
      </c>
    </row>
    <row r="3060" spans="1:2" x14ac:dyDescent="0.2">
      <c r="A3060" s="94" t="str">
        <v xml:space="preserve">  &lt;tr&gt;&lt;td&gt;62603-1550&lt;/td&gt;&lt;td&gt;Cerocarpus ledifolius, curl-leaf mountain mahogany, 8 liter, container grown&lt;/td&gt;&lt;td&gt;Each&lt;/td&gt;&lt;td&gt;CEROCARPUS LEDIFOLIUS, CURL-LEAF MOUNTAIN MAHOGANY, 2 GALLON, CONTAINER GROWN&lt;/td&gt;&lt;td&gt;EACH&lt;/td&gt;&lt;td&gt;0&lt;/td&gt;&lt;td&gt;3&lt;/td&gt;&lt;td&gt;N&lt;/td&gt;&lt;td&gt; &lt;/td&gt;&lt;td&gt;&lt;/td&gt;&lt;/tr&gt;</v>
      </c>
    </row>
    <row r="3061" spans="1:2" s="101" customFormat="1" x14ac:dyDescent="0.2">
      <c r="A3061" s="94" t="str">
        <v xml:space="preserve">  &lt;tr&gt;&lt;td&gt;62603-1600&lt;/td&gt;&lt;td&gt;Ceanothus prostratus, prostrate ceanothus, 4 liter, container grown&lt;/td&gt;&lt;td&gt;Each&lt;/td&gt;&lt;td&gt;CEANOTHUS PROSTRATUS, PROSTRATE CEANOTHUS, 1 GALLON, CONTAINER GROWN &lt;/td&gt;&lt;td&gt;EACH&lt;/td&gt;&lt;td&gt;0&lt;/td&gt;&lt;td&gt;3&lt;/td&gt;&lt;td&gt;N&lt;/td&gt;&lt;td&gt;12/14/2020&lt;/td&gt;&lt;td&gt;&lt;/td&gt;&lt;/tr&gt;</v>
      </c>
      <c r="B3061" s="94"/>
    </row>
    <row r="3062" spans="1:2" x14ac:dyDescent="0.2">
      <c r="A3062" s="94" t="str">
        <v xml:space="preserve">  &lt;tr&gt;&lt;td&gt;62603-1700&lt;/td&gt;&lt;td&gt;Castenea dentata, american chestnut, 2400mm - 3000mm height, balled and burlapped&lt;/td&gt;&lt;td&gt;Each&lt;/td&gt;&lt;td&gt;CASTENEA DENTATA, AMERICAN CHESTNUT,  8 FEET TO 10 FEET HEIGHT, BALLED AND BURLAPPED&lt;/td&gt;&lt;td&gt;EACH&lt;/td&gt;&lt;td&gt;0&lt;/td&gt;&lt;td&gt;3&lt;/td&gt;&lt;td&gt;N&lt;/td&gt;&lt;td&gt;5/14/2024&lt;/td&gt;&lt;td&gt;&lt;/td&gt;&lt;/tr&gt;</v>
      </c>
    </row>
    <row r="3063" spans="1:2" x14ac:dyDescent="0.2">
      <c r="A3063" s="94" t="str">
        <v xml:space="preserve">  &lt;tr&gt;&lt;td&gt;62603-1800&lt;/td&gt;&lt;td&gt;Cladrastis kentuckea, kentucky yellowwood, 2400mm - 3000mm height, balled and burlapped&lt;/td&gt;&lt;td&gt;Each&lt;/td&gt;&lt;td&gt;CLADRASTIS KENTUCKEA, KENTUCKY YELLOWWOOD,  8 FEET TO 10 FEET HEIGHT, BALLED AND BURLAPPED&lt;/td&gt;&lt;td&gt;EACH&lt;/td&gt;&lt;td&gt;0&lt;/td&gt;&lt;td&gt;3&lt;/td&gt;&lt;td&gt;N&lt;/td&gt;&lt;td&gt;5/14/2024&lt;/td&gt;&lt;td&gt;&lt;/td&gt;&lt;/tr&gt;</v>
      </c>
    </row>
    <row r="3064" spans="1:2" x14ac:dyDescent="0.2">
      <c r="A3064" s="94" t="str">
        <v xml:space="preserve">  &lt;tr&gt;&lt;td&gt;62604-0100&lt;/td&gt;&lt;td&gt;Diospyros Virginiana, common persimmon, 1800mm - 2400mm height, balled and burlapped&lt;/td&gt;&lt;td&gt;Each&lt;/td&gt;&lt;td&gt;DIOSPYROS VIRGINIANA, COMMON PERSIMMON, 6 FEET TO 8 FEET HEIGHT, BALLED AND BURLAPPED&lt;/td&gt;&lt;td&gt;EACH&lt;/td&gt;&lt;td&gt;0&lt;/td&gt;&lt;td&gt;3&lt;/td&gt;&lt;td&gt;N&lt;/td&gt;&lt;td&gt; &lt;/td&gt;&lt;td&gt;&lt;/td&gt;&lt;/tr&gt;</v>
      </c>
    </row>
    <row r="3065" spans="1:2" x14ac:dyDescent="0.2">
      <c r="A3065" s="94" t="str">
        <v xml:space="preserve">  &lt;tr&gt;&lt;td&gt;62605-0100&lt;/td&gt;&lt;td&gt;Evonymus alata compacta, burningbush, 600mm - 750mm height, balled and burlapped&lt;/td&gt;&lt;td&gt;Each&lt;/td&gt;&lt;td&gt;EVONYMUS ALATA COMPACTA, BURNINGBUSH, 24-INCH TO 30-INCH HEIGHT, BALLED AND BURLAPPED&lt;/td&gt;&lt;td&gt;EACH&lt;/td&gt;&lt;td&gt;0&lt;/td&gt;&lt;td&gt;3&lt;/td&gt;&lt;td&gt;N&lt;/td&gt;&lt;td&gt; &lt;/td&gt;&lt;td&gt;&lt;/td&gt;&lt;/tr&gt;</v>
      </c>
    </row>
    <row r="3066" spans="1:2" x14ac:dyDescent="0.2">
      <c r="A3066" s="94" t="str">
        <v xml:space="preserve">  &lt;tr&gt;&lt;td&gt;62605-0200&lt;/td&gt;&lt;td&gt;Eriophyllum lanatum, common wooly sunflower, 100mm pots&lt;/td&gt;&lt;td&gt;Each&lt;/td&gt;&lt;td&gt;ERIOPHYLLUM LANATUM, COMMON WOOLY SUNFLOWER, 4-INCH POTS&lt;/td&gt;&lt;td&gt;EACH&lt;/td&gt;&lt;td&gt;0&lt;/td&gt;&lt;td&gt;3&lt;/td&gt;&lt;td&gt;N&lt;/td&gt;&lt;td&gt; &lt;/td&gt;&lt;td&gt;&lt;/td&gt;&lt;/tr&gt;</v>
      </c>
    </row>
    <row r="3067" spans="1:2" x14ac:dyDescent="0.2">
      <c r="A3067" s="94" t="str">
        <v xml:space="preserve">  &lt;tr&gt;&lt;td&gt;62605-0250&lt;/td&gt;&lt;td&gt;Ericamerica nauseosa, rubber rabbitbush, 4 liter, container grown&lt;/td&gt;&lt;td&gt;Each&lt;/td&gt;&lt;td&gt;ERICAMERICA NAUSEOSA, RUBBER RABBITBUSH, 1 GALLON, CONTAINER GROWN &lt;/td&gt;&lt;td&gt;EACH&lt;/td&gt;&lt;td&gt;0&lt;/td&gt;&lt;td&gt;3&lt;/td&gt;&lt;td&gt;N&lt;/td&gt;&lt;td&gt;12/14/2020&lt;/td&gt;&lt;td&gt;&lt;/td&gt;&lt;/tr&gt;</v>
      </c>
    </row>
    <row r="3068" spans="1:2" x14ac:dyDescent="0.2">
      <c r="A3068" s="94" t="str">
        <v xml:space="preserve">  &lt;tr&gt;&lt;td&gt;62606-0100&lt;/td&gt;&lt;td&gt;Fraxinus pennsylvanica, marshall's seedles ash, 35mm - 50mm caliper, balled and burlapped&lt;/td&gt;&lt;td&gt;Each&lt;/td&gt;&lt;td&gt;FRAXINUS PENNSYLVANICA, MARSHALL'S SEEDLES ASH, 1 1/2-INCH TO 2-INCH CALIPER, BALLED AND BURLAPPED&lt;/td&gt;&lt;td&gt;EACH&lt;/td&gt;&lt;td&gt;0&lt;/td&gt;&lt;td&gt;3&lt;/td&gt;&lt;td&gt;N&lt;/td&gt;&lt;td&gt; &lt;/td&gt;&lt;td&gt;&lt;/td&gt;&lt;/tr&gt;</v>
      </c>
    </row>
    <row r="3069" spans="1:2" x14ac:dyDescent="0.2">
      <c r="A3069" s="94" t="str">
        <v xml:space="preserve">  &lt;tr&gt;&lt;td&gt;62606-0150&lt;/td&gt;&lt;td&gt;Fagus grandifloria, american beech, 35mm - 50mm caliper, balled and burlapped&lt;/td&gt;&lt;td&gt;Each&lt;/td&gt;&lt;td&gt;FAGUS GRANDIFLORIA, AMERICAN BEECH, 1 1/2-INCH TO 2-INCH CALIPER, BALLED AND BURLAPPED&lt;/td&gt;&lt;td&gt;EACH&lt;/td&gt;&lt;td&gt;0&lt;/td&gt;&lt;td&gt;3&lt;/td&gt;&lt;td&gt;N&lt;/td&gt;&lt;td&gt; &lt;/td&gt;&lt;td&gt;&lt;/td&gt;&lt;/tr&gt;</v>
      </c>
    </row>
    <row r="3070" spans="1:2" x14ac:dyDescent="0.2">
      <c r="A3070" s="94" t="str">
        <v xml:space="preserve">  &lt;tr&gt;&lt;td&gt;62606-0200&lt;/td&gt;&lt;td&gt;Forsythia intermedia, border forsythia, 450mm - 600mm height, container grown&lt;/td&gt;&lt;td&gt;Each&lt;/td&gt;&lt;td&gt;FORSYTHIA INTERMEDIA, BORDER FORSYTHIA, 18-INCH TO 24-INCH HEIGHT, CONTAINER GROWN&lt;/td&gt;&lt;td&gt;EACH&lt;/td&gt;&lt;td&gt;0&lt;/td&gt;&lt;td&gt;3&lt;/td&gt;&lt;td&gt;N&lt;/td&gt;&lt;td&gt; &lt;/td&gt;&lt;td&gt;&lt;/td&gt;&lt;/tr&gt;</v>
      </c>
    </row>
    <row r="3071" spans="1:2" x14ac:dyDescent="0.2">
      <c r="A3071" s="94" t="str">
        <v xml:space="preserve">  &lt;tr&gt;&lt;td&gt;62606-0250&lt;/td&gt;&lt;td&gt;Forsythia intermedia, border forsythia, 600mm - 750mm height, balled and burlapped&lt;/td&gt;&lt;td&gt;Each&lt;/td&gt;&lt;td&gt;FORSYTHIA INTERMEDIA, BORDER FORSYTHIA, 24-INCH TO 30-INCH HEIGHT, BALLED AND BURLAPPED&lt;/td&gt;&lt;td&gt;EACH&lt;/td&gt;&lt;td&gt;0&lt;/td&gt;&lt;td&gt;3&lt;/td&gt;&lt;td&gt;N&lt;/td&gt;&lt;td&gt; &lt;/td&gt;&lt;td&gt;&lt;/td&gt;&lt;/tr&gt;</v>
      </c>
    </row>
    <row r="3072" spans="1:2" x14ac:dyDescent="0.2">
      <c r="A3072" s="94" t="str">
        <v xml:space="preserve">  &lt;tr&gt;&lt;td&gt;62606-0300&lt;/td&gt;&lt;td&gt;Fraxinus pennsylvanica, green ash, 20mm - 35mm caliper, balled and burlapped&lt;/td&gt;&lt;td&gt;Each&lt;/td&gt;&lt;td&gt;FRAXINUS PENNSYLVANICA, GREEN ASH, 1-INCH TO 1 1/2-INCH CALIPER, BALLED AND BURLAPPED&lt;/td&gt;&lt;td&gt;EACH&lt;/td&gt;&lt;td&gt;0&lt;/td&gt;&lt;td&gt;3&lt;/td&gt;&lt;td&gt;N&lt;/td&gt;&lt;td&gt; &lt;/td&gt;&lt;td&gt;&lt;/td&gt;&lt;/tr&gt;</v>
      </c>
    </row>
    <row r="3073" spans="1:1" x14ac:dyDescent="0.2">
      <c r="A3073" s="94" t="str">
        <v xml:space="preserve">  &lt;tr&gt;&lt;td&gt;62606-0350&lt;/td&gt;&lt;td&gt;Fraxinus pennsylvanica, green ash, 35mm - 50mm caliper, balled and burlapped&lt;/td&gt;&lt;td&gt;Each&lt;/td&gt;&lt;td&gt;FRAXINUS PENNSYLVANICA, GREEN ASH, 1 1/2-INCH TO 2-INCH CALIPER, BALLED AND BURLAPPED&lt;/td&gt;&lt;td&gt;EACH&lt;/td&gt;&lt;td&gt;0&lt;/td&gt;&lt;td&gt;3&lt;/td&gt;&lt;td&gt;N&lt;/td&gt;&lt;td&gt; &lt;/td&gt;&lt;td&gt;&lt;/td&gt;&lt;/tr&gt;</v>
      </c>
    </row>
    <row r="3074" spans="1:1" x14ac:dyDescent="0.2">
      <c r="A3074" s="94" t="str">
        <v xml:space="preserve">  &lt;tr&gt;&lt;td&gt;62606-0400&lt;/td&gt;&lt;td&gt;Fraxinus pennsylvanica, green ash, 50mm - 65mm caliper, balled and burlapped&lt;/td&gt;&lt;td&gt;Each&lt;/td&gt;&lt;td&gt;FRAXINUS PENNSYLVANICA, GREEN ASH, 2-INCH TO 2 1/2-INCH CALIPER, BALLED AND BURLAPPED&lt;/td&gt;&lt;td&gt;EACH&lt;/td&gt;&lt;td&gt;0&lt;/td&gt;&lt;td&gt;3&lt;/td&gt;&lt;td&gt;N&lt;/td&gt;&lt;td&gt; &lt;/td&gt;&lt;td&gt;&lt;/td&gt;&lt;/tr&gt;</v>
      </c>
    </row>
    <row r="3075" spans="1:1" x14ac:dyDescent="0.2">
      <c r="A3075" s="94" t="str">
        <v xml:space="preserve">  &lt;tr&gt;&lt;td&gt;62606-0450&lt;/td&gt;&lt;td&gt;Forsythia suspensa, weeping forsythia, 600mm - 750mm height, container grown&lt;/td&gt;&lt;td&gt;Each&lt;/td&gt;&lt;td&gt;FORSYTHIA SUSPENSA, WEEPING FORSYTHIA, 24-INCH TO 30-INCH HEIGHT, CONTAINER GROWN&lt;/td&gt;&lt;td&gt;EACH&lt;/td&gt;&lt;td&gt;0&lt;/td&gt;&lt;td&gt;3&lt;/td&gt;&lt;td&gt;N&lt;/td&gt;&lt;td&gt; &lt;/td&gt;&lt;td&gt;&lt;/td&gt;&lt;/tr&gt;</v>
      </c>
    </row>
    <row r="3076" spans="1:1" x14ac:dyDescent="0.2">
      <c r="A3076" s="94" t="str">
        <v xml:space="preserve">  &lt;tr&gt;&lt;td&gt;62607-0100&lt;/td&gt;&lt;td&gt;Ginkgo biloba (male) specimen, 75-90mm caliper, balled and burlapped&lt;/td&gt;&lt;td&gt;Each&lt;/td&gt;&lt;td&gt;GINKGO BILOBA (MALE) SPECIMEN, 3-INCH TO 3 1/2-INCH CALIPER, BALLED AND BURLAPPED&lt;/td&gt;&lt;td&gt;EACH&lt;/td&gt;&lt;td&gt;0&lt;/td&gt;&lt;td&gt;3&lt;/td&gt;&lt;td&gt;N&lt;/td&gt;&lt;td&gt; &lt;/td&gt;&lt;td&gt;&lt;/td&gt;&lt;/tr&gt;</v>
      </c>
    </row>
    <row r="3077" spans="1:1" x14ac:dyDescent="0.2">
      <c r="A3077" s="94" t="str">
        <v xml:space="preserve">  &lt;tr&gt;&lt;td&gt;62608-0100&lt;/td&gt;&lt;td&gt;Hamalis virginiana, common witchhazel, 750mm - 900mm height, balled and burlapped&lt;/td&gt;&lt;td&gt;Each&lt;/td&gt;&lt;td&gt;HAMALIS VIRGINIANA, COMMON WITCHHAZEL, 30-INCH TO 36-INCH HEIGHT, BALLED AND BURLAPPED&lt;/td&gt;&lt;td&gt;EACH&lt;/td&gt;&lt;td&gt;0&lt;/td&gt;&lt;td&gt;3&lt;/td&gt;&lt;td&gt;N&lt;/td&gt;&lt;td&gt; &lt;/td&gt;&lt;td&gt;&lt;/td&gt;&lt;/tr&gt;</v>
      </c>
    </row>
    <row r="3078" spans="1:1" x14ac:dyDescent="0.2">
      <c r="A3078" s="94" t="str">
        <v xml:space="preserve">  &lt;tr&gt;&lt;td&gt;62608-0150&lt;/td&gt;&lt;td&gt;Hamalis virginiana, common witchhazel, 1050mm - 1200mm height, balled and burlapped&lt;/td&gt;&lt;td&gt;Each&lt;/td&gt;&lt;td&gt;HAMALIS VIRGINIANA, COMMON WITCHHAZEL, 42-INCH TO 48-INCH HEIGHT, BALLED AND BURLAPPED&lt;/td&gt;&lt;td&gt;EACH&lt;/td&gt;&lt;td&gt;0&lt;/td&gt;&lt;td&gt;3&lt;/td&gt;&lt;td&gt;N&lt;/td&gt;&lt;td&gt; &lt;/td&gt;&lt;td&gt;&lt;/td&gt;&lt;/tr&gt;</v>
      </c>
    </row>
    <row r="3079" spans="1:1" x14ac:dyDescent="0.2">
      <c r="A3079" s="94" t="str">
        <v xml:space="preserve">  &lt;tr&gt;&lt;td&gt;62608-0200&lt;/td&gt;&lt;td&gt;Holodiscus discolor, oceanspray, 4 liter, container grown&lt;/td&gt;&lt;td&gt;Each&lt;/td&gt;&lt;td&gt;HOLODISCUS DISCOLOR, OCEANSPRAY, 1 GALLON, CONTAINER GROWN&lt;/td&gt;&lt;td&gt;EACH&lt;/td&gt;&lt;td&gt;0&lt;/td&gt;&lt;td&gt;3&lt;/td&gt;&lt;td&gt;N&lt;/td&gt;&lt;td&gt; &lt;/td&gt;&lt;td&gt;&lt;/td&gt;&lt;/tr&gt;</v>
      </c>
    </row>
    <row r="3080" spans="1:1" x14ac:dyDescent="0.2">
      <c r="A3080" s="94" t="str">
        <v xml:space="preserve">  &lt;tr&gt;&lt;td&gt;62608-0250&lt;/td&gt;&lt;td&gt;Hydrangea quercifolia, oakleaf hydrangea, 900mm - 1050mm height, balled and burlapped&lt;/td&gt;&lt;td&gt;Each&lt;/td&gt;&lt;td&gt;HYDRANGEA QUERCIFOLIA, OAKLEAF HYDRANGEA, 36-INCH - 42-INCH HEIGHT, BALLED AND BURLAPPED&lt;/td&gt;&lt;td&gt;EACH&lt;/td&gt;&lt;td&gt;0&lt;/td&gt;&lt;td&gt;3&lt;/td&gt;&lt;td&gt;N&lt;/td&gt;&lt;td&gt; &lt;/td&gt;&lt;td&gt;&lt;/td&gt;&lt;/tr&gt;</v>
      </c>
    </row>
    <row r="3081" spans="1:1" x14ac:dyDescent="0.2">
      <c r="A3081" s="94" t="str">
        <v xml:space="preserve">  &lt;tr&gt;&lt;td&gt;62609-0100&lt;/td&gt;&lt;td&gt;Ilex verticillata, winterberry, 450mm - 600mm height, balled and burlapped&lt;/td&gt;&lt;td&gt;Each&lt;/td&gt;&lt;td&gt;ILEX VERTICILLATA, WINTERBERRY, 18-INCH TO 24-INCH HEIGHT, BALLED AND BURLAPPED&lt;/td&gt;&lt;td&gt;EACH&lt;/td&gt;&lt;td&gt;0&lt;/td&gt;&lt;td&gt;3&lt;/td&gt;&lt;td&gt;N&lt;/td&gt;&lt;td&gt; &lt;/td&gt;&lt;td&gt;&lt;/td&gt;&lt;/tr&gt;</v>
      </c>
    </row>
    <row r="3082" spans="1:1" x14ac:dyDescent="0.2">
      <c r="A3082" s="94" t="str">
        <v xml:space="preserve">  &lt;tr&gt;&lt;td&gt;62609-0150&lt;/td&gt;&lt;td&gt;Ilex verticillata, winterberry, 750mm - 900mm height, balled and burlapped&lt;/td&gt;&lt;td&gt;Each&lt;/td&gt;&lt;td&gt;ILEX VERTICILLATA, WINTERBERRY, 30-INCH TO 36-INCH HEIGHT, BALLED AND BURLAPPED&lt;/td&gt;&lt;td&gt;EACH&lt;/td&gt;&lt;td&gt;0&lt;/td&gt;&lt;td&gt;3&lt;/td&gt;&lt;td&gt;N&lt;/td&gt;&lt;td&gt; &lt;/td&gt;&lt;td&gt;&lt;/td&gt;&lt;/tr&gt;</v>
      </c>
    </row>
    <row r="3083" spans="1:1" x14ac:dyDescent="0.2">
      <c r="A3083" s="94" t="str">
        <v xml:space="preserve">  &lt;tr&gt;&lt;td&gt;62609-0200&lt;/td&gt;&lt;td&gt;Ilex opaca, american holly, 450mm - 600mm height, container grown&lt;/td&gt;&lt;td&gt;Each&lt;/td&gt;&lt;td&gt;ILEX OPACA, AMERICAN HOLLY, 18-INCH TO 24-INCH HEIGHT, CONTAINER GROWN&lt;/td&gt;&lt;td&gt;EACH&lt;/td&gt;&lt;td&gt;0&lt;/td&gt;&lt;td&gt;3&lt;/td&gt;&lt;td&gt;N&lt;/td&gt;&lt;td&gt; &lt;/td&gt;&lt;td&gt;&lt;/td&gt;&lt;/tr&gt;</v>
      </c>
    </row>
    <row r="3084" spans="1:1" x14ac:dyDescent="0.2">
      <c r="A3084" s="94" t="str">
        <v xml:space="preserve">  &lt;tr&gt;&lt;td&gt;62609-0250&lt;/td&gt;&lt;td&gt;Ilex opaca, american holly, 600mm - 750mm height, container grown&lt;/td&gt;&lt;td&gt;Each&lt;/td&gt;&lt;td&gt;ILEX OPACA, AMERICAN HOLLY, 24-INCH TO 30-INCH HEIGHT, CONTAINER GROWN&lt;/td&gt;&lt;td&gt;EACH&lt;/td&gt;&lt;td&gt;0&lt;/td&gt;&lt;td&gt;3&lt;/td&gt;&lt;td&gt;N&lt;/td&gt;&lt;td&gt; &lt;/td&gt;&lt;td&gt;&lt;/td&gt;&lt;/tr&gt;</v>
      </c>
    </row>
    <row r="3085" spans="1:1" x14ac:dyDescent="0.2">
      <c r="A3085" s="94" t="str">
        <v xml:space="preserve">  &lt;tr&gt;&lt;td&gt;62609-0300&lt;/td&gt;&lt;td&gt;Ilex opaca, american holly, 750mm - 900mm height, balled and burlapped&lt;/td&gt;&lt;td&gt;Each&lt;/td&gt;&lt;td&gt;ILEX OPACA, AMERICAN HOLLY, 30-INCH TO 36-INCH HEIGHT, BALLED AND BURLAPPED&lt;/td&gt;&lt;td&gt;EACH&lt;/td&gt;&lt;td&gt;0&lt;/td&gt;&lt;td&gt;3&lt;/td&gt;&lt;td&gt;N&lt;/td&gt;&lt;td&gt; &lt;/td&gt;&lt;td&gt;&lt;/td&gt;&lt;/tr&gt;</v>
      </c>
    </row>
    <row r="3086" spans="1:1" x14ac:dyDescent="0.2">
      <c r="A3086" s="94" t="str">
        <v xml:space="preserve">  &lt;tr&gt;&lt;td&gt;62609-0350&lt;/td&gt;&lt;td&gt;Ilex opaca, american holly, 1200mm - 1500mm height, balled and burlapped&lt;/td&gt;&lt;td&gt;Each&lt;/td&gt;&lt;td&gt;ILEX OPACA, AMERICAN HOLLY, 48-INCH TO 60-INCH HEIGHT, BALLED AND BURLAPPED&lt;/td&gt;&lt;td&gt;EACH&lt;/td&gt;&lt;td&gt;0&lt;/td&gt;&lt;td&gt;3&lt;/td&gt;&lt;td&gt;N&lt;/td&gt;&lt;td&gt; &lt;/td&gt;&lt;td&gt;&lt;/td&gt;&lt;/tr&gt;</v>
      </c>
    </row>
    <row r="3087" spans="1:1" x14ac:dyDescent="0.2">
      <c r="A3087" s="94" t="str">
        <v xml:space="preserve">  &lt;tr&gt;&lt;td&gt;62609-0400&lt;/td&gt;&lt;td&gt;Ilex opaca, american holly, 1500mm - 1800mm height, balled and burlapped&lt;/td&gt;&lt;td&gt;Each&lt;/td&gt;&lt;td&gt;ILEX OPACA, AMERICAN HOLLY, 60-INCH TO 72-INCH HEIGHT, BALLED AND BURLAPPED&lt;/td&gt;&lt;td&gt;EACH&lt;/td&gt;&lt;td&gt;0&lt;/td&gt;&lt;td&gt;3&lt;/td&gt;&lt;td&gt;N&lt;/td&gt;&lt;td&gt; &lt;/td&gt;&lt;td&gt;&lt;/td&gt;&lt;/tr&gt;</v>
      </c>
    </row>
    <row r="3088" spans="1:1" x14ac:dyDescent="0.2">
      <c r="A3088" s="94" t="str">
        <v xml:space="preserve">  &lt;tr&gt;&lt;td&gt;62609-0450&lt;/td&gt;&lt;td&gt;Ilex opaca, american holly, 1800mm - 2400mm height, balled and burlapped&lt;/td&gt;&lt;td&gt;Each&lt;/td&gt;&lt;td&gt;ILEX OPACA, AMERICAN HOLLY, 6 FEET TO 8 FEET HEIGHT, BALLED AND BURLAPPED&lt;/td&gt;&lt;td&gt;EACH&lt;/td&gt;&lt;td&gt;0&lt;/td&gt;&lt;td&gt;3&lt;/td&gt;&lt;td&gt;N&lt;/td&gt;&lt;td&gt; &lt;/td&gt;&lt;td&gt;&lt;/td&gt;&lt;/tr&gt;</v>
      </c>
    </row>
    <row r="3089" spans="1:1" x14ac:dyDescent="0.2">
      <c r="A3089" s="94" t="str">
        <v xml:space="preserve">  &lt;tr&gt;&lt;td&gt;62609-0500&lt;/td&gt;&lt;td&gt;Ilex opaca, american holly, 2400mm - 3000mm height, balled and burlapped&lt;/td&gt;&lt;td&gt;Each&lt;/td&gt;&lt;td&gt;ILEX OPACA, AMERICAN HOLLY, 8 FEET TO 10 FEET HEIGHT, BALLED AND BURLAPPED&lt;/td&gt;&lt;td&gt;EACH&lt;/td&gt;&lt;td&gt;0&lt;/td&gt;&lt;td&gt;3&lt;/td&gt;&lt;td&gt;N&lt;/td&gt;&lt;td&gt; &lt;/td&gt;&lt;td&gt;&lt;/td&gt;&lt;/tr&gt;</v>
      </c>
    </row>
    <row r="3090" spans="1:1" x14ac:dyDescent="0.2">
      <c r="A3090" s="94" t="str">
        <v xml:space="preserve">  &lt;tr&gt;&lt;td&gt;62609-0550&lt;/td&gt;&lt;td&gt;Ilex x "Nellie R. Stevens", Nellie Stevens holly, 1500mm 1800mm height, balled and burlapped&lt;/td&gt;&lt;td&gt;Each&lt;/td&gt;&lt;td&gt;ILEX X "NELLIE R. STEVENS", NELLIE STEVENS HOLLY, 60-INCH 72-INCH HEIGHT, BALLED AND BURLAPPED&lt;/td&gt;&lt;td&gt;EACH&lt;/td&gt;&lt;td&gt;0&lt;/td&gt;&lt;td&gt;3&lt;/td&gt;&lt;td&gt;N&lt;/td&gt;&lt;td&gt; &lt;/td&gt;&lt;td&gt;&lt;/td&gt;&lt;/tr&gt;</v>
      </c>
    </row>
    <row r="3091" spans="1:1" x14ac:dyDescent="0.2">
      <c r="A3091" s="94" t="str">
        <v xml:space="preserve">  &lt;tr&gt;&lt;td&gt;62610-0100&lt;/td&gt;&lt;td&gt;Juniperus virginiana, eastern red cedar, 1500mm - 1800mm height, balled and burlapped&lt;/td&gt;&lt;td&gt;Each&lt;/td&gt;&lt;td&gt;JUNIPERUS VIRGINIANA, EASTERN RED CEDAR, 60-INCH TO 72-INCH HEIGHT, BALLED AND BURLAPPED&lt;/td&gt;&lt;td&gt;EACH&lt;/td&gt;&lt;td&gt;0&lt;/td&gt;&lt;td&gt;3&lt;/td&gt;&lt;td&gt;N&lt;/td&gt;&lt;td&gt; &lt;/td&gt;&lt;td&gt;&lt;/td&gt;&lt;/tr&gt;</v>
      </c>
    </row>
    <row r="3092" spans="1:1" x14ac:dyDescent="0.2">
      <c r="A3092" s="94" t="str">
        <v xml:space="preserve">  &lt;tr&gt;&lt;td&gt;62610-0150&lt;/td&gt;&lt;td&gt;Juniperus virginiana, eastern red cedar, 1800mm - 2400mm height, balled and burlapped&lt;/td&gt;&lt;td&gt;Each&lt;/td&gt;&lt;td&gt;JUNIPERUS VIRGINIANA, EASTERN RED CEDAR, 6 FEET TO 8 FEET HEIGHT, BALLED AND BURLAPPED&lt;/td&gt;&lt;td&gt;EACH&lt;/td&gt;&lt;td&gt;0&lt;/td&gt;&lt;td&gt;3&lt;/td&gt;&lt;td&gt;N&lt;/td&gt;&lt;td&gt; &lt;/td&gt;&lt;td&gt;&lt;/td&gt;&lt;/tr&gt;</v>
      </c>
    </row>
    <row r="3093" spans="1:1" x14ac:dyDescent="0.2">
      <c r="A3093" s="94" t="str">
        <v xml:space="preserve">  &lt;tr&gt;&lt;td&gt;62610-0200&lt;/td&gt;&lt;td&gt;Juniperus communis, common juniper, 300mm to 450mm height, container grown&lt;/td&gt;&lt;td&gt;Each&lt;/td&gt;&lt;td&gt;JUNIPERUS COMMUNIS, COMMON JUNIPER, 12-INCH TO 18-INCH HEIGHT, CONTAINER GROWN&lt;/td&gt;&lt;td&gt;EACH&lt;/td&gt;&lt;td&gt;0&lt;/td&gt;&lt;td&gt;3&lt;/td&gt;&lt;td&gt;N&lt;/td&gt;&lt;td&gt; &lt;/td&gt;&lt;td&gt;&lt;/td&gt;&lt;/tr&gt;</v>
      </c>
    </row>
    <row r="3094" spans="1:1" x14ac:dyDescent="0.2">
      <c r="A3094" s="94" t="str">
        <v xml:space="preserve">  &lt;tr&gt;&lt;td&gt;62610-0300&lt;/td&gt;&lt;td&gt;Jamesia americana, fivepetal cliffbush, 300mm to 450mm height, container grown&lt;/td&gt;&lt;td&gt;Each&lt;/td&gt;&lt;td&gt;JAMESIA AMERICANA, FIVEPETAL CLIFFBUSH, 12-INCH TO 18-INCH HEIGHT, CONTAINER GROWN&lt;/td&gt;&lt;td&gt;EACH&lt;/td&gt;&lt;td&gt;0&lt;/td&gt;&lt;td&gt;3&lt;/td&gt;&lt;td&gt;N&lt;/td&gt;&lt;td&gt; &lt;/td&gt;&lt;td&gt;&lt;/td&gt;&lt;/tr&gt;</v>
      </c>
    </row>
    <row r="3095" spans="1:1" x14ac:dyDescent="0.2">
      <c r="A3095" s="94" t="str">
        <v xml:space="preserve">  &lt;tr&gt;&lt;td&gt;62610-0400&lt;/td&gt;&lt;td&gt;Juglans nigra, black walnut,  2400mm - 3000mm height, balled and burlapped&lt;/td&gt;&lt;td&gt;Each&lt;/td&gt;&lt;td&gt;JUGLANS NIGRA, BLACK WALNUT,  8 FEET TO 10 FEET HEIGHT, BALLED AND BURLAPPED&lt;/td&gt;&lt;td&gt;EACH&lt;/td&gt;&lt;td&gt;0&lt;/td&gt;&lt;td&gt;3&lt;/td&gt;&lt;td&gt;N&lt;/td&gt;&lt;td&gt;5/14/2024&lt;/td&gt;&lt;td&gt;&lt;/td&gt;&lt;/tr&gt;</v>
      </c>
    </row>
    <row r="3096" spans="1:1" x14ac:dyDescent="0.2">
      <c r="A3096" s="94" t="str">
        <v xml:space="preserve">  &lt;tr&gt;&lt;td&gt;62611-0100&lt;/td&gt;&lt;td&gt;Kalmia latifolia, mountain laurel, 450mm - 600mm height, balled and burlapped&lt;/td&gt;&lt;td&gt;Each&lt;/td&gt;&lt;td&gt;KALMIA LATIFOLIA, MOUNTAIN LAUREL, 18-INCH TO 24-INCH HEIGHT, BALLED AND BURLAPPED&lt;/td&gt;&lt;td&gt;EACH&lt;/td&gt;&lt;td&gt;0&lt;/td&gt;&lt;td&gt;3&lt;/td&gt;&lt;td&gt;N&lt;/td&gt;&lt;td&gt; &lt;/td&gt;&lt;td&gt;&lt;/td&gt;&lt;/tr&gt;</v>
      </c>
    </row>
    <row r="3097" spans="1:1" x14ac:dyDescent="0.2">
      <c r="A3097" s="94" t="str">
        <v xml:space="preserve">  &lt;tr&gt;&lt;td&gt;62611-0150&lt;/td&gt;&lt;td&gt;Kalmia latifolia, mountain laurel, 600mm - 750mm height, balled and burlapped&lt;/td&gt;&lt;td&gt;Each&lt;/td&gt;&lt;td&gt;KALMIA LATIFOLIA, MOUNTAIN LAUREL, 24-INCH TO 30-INCH HEIGHT, BALLED AND BURLAPPED&lt;/td&gt;&lt;td&gt;EACH&lt;/td&gt;&lt;td&gt;0&lt;/td&gt;&lt;td&gt;3&lt;/td&gt;&lt;td&gt;N&lt;/td&gt;&lt;td&gt; &lt;/td&gt;&lt;td&gt;&lt;/td&gt;&lt;/tr&gt;</v>
      </c>
    </row>
    <row r="3098" spans="1:1" x14ac:dyDescent="0.2">
      <c r="A3098" s="94" t="str">
        <v xml:space="preserve">  &lt;tr&gt;&lt;td&gt;62611-0200&lt;/td&gt;&lt;td&gt;Kalmia latifolia, mountain laurel, 1050mm - 1200mm height, balled and burlapped&lt;/td&gt;&lt;td&gt;Each&lt;/td&gt;&lt;td&gt;KALMIA LATIFOLIA, MOUNTAIN LAUREL, 42-INCH TO 48-INCH HEIGHT, BALLED AND BURLAPPED&lt;/td&gt;&lt;td&gt;EACH&lt;/td&gt;&lt;td&gt;0&lt;/td&gt;&lt;td&gt;3&lt;/td&gt;&lt;td&gt;N&lt;/td&gt;&lt;td&gt; &lt;/td&gt;&lt;td&gt;&lt;/td&gt;&lt;/tr&gt;</v>
      </c>
    </row>
    <row r="3099" spans="1:1" x14ac:dyDescent="0.2">
      <c r="A3099" s="94" t="str">
        <v xml:space="preserve">  &lt;tr&gt;&lt;td&gt;62612-0100&lt;/td&gt;&lt;td&gt;Liquidambar styraciflua, sweet gum, 35mm - 50mm caliper, balled and burlapped&lt;/td&gt;&lt;td&gt;Each&lt;/td&gt;&lt;td&gt;LIQUIDAMBAR STYRACIFLUA, SWEET GUM, 1 1/2-INCH TO 2-INCH CALIPER, BALLED AND BURLAPPED&lt;/td&gt;&lt;td&gt;EACH&lt;/td&gt;&lt;td&gt;0&lt;/td&gt;&lt;td&gt;3&lt;/td&gt;&lt;td&gt;N&lt;/td&gt;&lt;td&gt; &lt;/td&gt;&lt;td&gt;&lt;/td&gt;&lt;/tr&gt;</v>
      </c>
    </row>
    <row r="3100" spans="1:1" x14ac:dyDescent="0.2">
      <c r="A3100" s="94" t="str">
        <v xml:space="preserve">  &lt;tr&gt;&lt;td&gt;62612-0150&lt;/td&gt;&lt;td&gt;Liquidambar styraciflua, sweet gum, 50mm - 65mm caliper, balled and burlapped&lt;/td&gt;&lt;td&gt;Each&lt;/td&gt;&lt;td&gt;LIQUIDAMBAR STYRACIFLUA, SWEET GUM, 2-INCH TO 2 1/2-INCH CALIPER, BALLED AND BURLAPPED&lt;/td&gt;&lt;td&gt;EACH&lt;/td&gt;&lt;td&gt;0&lt;/td&gt;&lt;td&gt;3&lt;/td&gt;&lt;td&gt;N&lt;/td&gt;&lt;td&gt; &lt;/td&gt;&lt;td&gt;&lt;/td&gt;&lt;/tr&gt;</v>
      </c>
    </row>
    <row r="3101" spans="1:1" x14ac:dyDescent="0.2">
      <c r="A3101" s="94" t="str">
        <v xml:space="preserve">  &lt;tr&gt;&lt;td&gt;62612-0200&lt;/td&gt;&lt;td&gt;Liquidambar styraciflua, sweet gum, 65mm - 80mm caliper, balled and burlapped&lt;/td&gt;&lt;td&gt;Each&lt;/td&gt;&lt;td&gt;LIQUIDAMBAR STYRACIFLUA, SWEET GUM, 2 1/2-INCH TO 3 1/2-INCH CALIPER, BALLED AND BURLAPPED&lt;/td&gt;&lt;td&gt;EACH&lt;/td&gt;&lt;td&gt;0&lt;/td&gt;&lt;td&gt;3&lt;/td&gt;&lt;td&gt;N&lt;/td&gt;&lt;td&gt; &lt;/td&gt;&lt;td&gt;&lt;/td&gt;&lt;/tr&gt;</v>
      </c>
    </row>
    <row r="3102" spans="1:1" x14ac:dyDescent="0.2">
      <c r="A3102" s="94" t="str">
        <v xml:space="preserve">  &lt;tr&gt;&lt;td&gt;62612-0250&lt;/td&gt;&lt;td&gt;Liroidendren tulipfera, tulip tree, 20mm - 35mm caliper, balled and burlapped&lt;/td&gt;&lt;td&gt;Each&lt;/td&gt;&lt;td&gt;LIROIDENDREN TULIPFERA, TULIP TREE, 1-INCH TO 1 1/2-INCH CALIPER, BALLED AND BURLAPPED&lt;/td&gt;&lt;td&gt;EACH&lt;/td&gt;&lt;td&gt;0&lt;/td&gt;&lt;td&gt;3&lt;/td&gt;&lt;td&gt;N&lt;/td&gt;&lt;td&gt; &lt;/td&gt;&lt;td&gt;&lt;/td&gt;&lt;/tr&gt;</v>
      </c>
    </row>
    <row r="3103" spans="1:1" x14ac:dyDescent="0.2">
      <c r="A3103" s="94" t="str">
        <v xml:space="preserve">  &lt;tr&gt;&lt;td&gt;62612-0300&lt;/td&gt;&lt;td&gt;Liroidendren tulipfera, tulip tree, 35mm - 50mm caliper, balled and burlapped&lt;/td&gt;&lt;td&gt;Each&lt;/td&gt;&lt;td&gt;LIROIDENDREN TULIPFERA, TULIP TREE, 1 1/2-INCH TO 2-INCH CALIPER, BALLED AND BURLAPPED&lt;/td&gt;&lt;td&gt;EACH&lt;/td&gt;&lt;td&gt;0&lt;/td&gt;&lt;td&gt;3&lt;/td&gt;&lt;td&gt;N&lt;/td&gt;&lt;td&gt; &lt;/td&gt;&lt;td&gt;&lt;/td&gt;&lt;/tr&gt;</v>
      </c>
    </row>
    <row r="3104" spans="1:1" x14ac:dyDescent="0.2">
      <c r="A3104" s="94" t="str">
        <v xml:space="preserve">  &lt;tr&gt;&lt;td&gt;62612-0350&lt;/td&gt;&lt;td&gt;Liroidendren tulipfera, tulip tree, 50mm - 65mm caliper, balled and burlapped&lt;/td&gt;&lt;td&gt;Each&lt;/td&gt;&lt;td&gt;LIROIDENDREN TULIPFERA, TULIP TREE, 2-INCH TO 2 1/2-INCH CALIPER, BALLED AND BURLAPPED&lt;/td&gt;&lt;td&gt;EACH&lt;/td&gt;&lt;td&gt;0&lt;/td&gt;&lt;td&gt;3&lt;/td&gt;&lt;td&gt;N&lt;/td&gt;&lt;td&gt; &lt;/td&gt;&lt;td&gt;&lt;/td&gt;&lt;/tr&gt;</v>
      </c>
    </row>
    <row r="3105" spans="1:1" x14ac:dyDescent="0.2">
      <c r="A3105" s="94" t="str">
        <v xml:space="preserve">  &lt;tr&gt;&lt;td&gt;62612-0400&lt;/td&gt;&lt;td&gt;Lagestromia indica, crape mytrle, 2400mm - 3000mm height, balled and burlapped&lt;/td&gt;&lt;td&gt;Each&lt;/td&gt;&lt;td&gt;LAGESTROMIA INDICA, CRAPE MYTRLE, 8 FEET TO 10 FEET HEIGHT, BALLED AND BURLAPPED&lt;/td&gt;&lt;td&gt;EACH&lt;/td&gt;&lt;td&gt;0&lt;/td&gt;&lt;td&gt;3&lt;/td&gt;&lt;td&gt;N&lt;/td&gt;&lt;td&gt; &lt;/td&gt;&lt;td&gt;&lt;/td&gt;&lt;/tr&gt;</v>
      </c>
    </row>
    <row r="3106" spans="1:1" x14ac:dyDescent="0.2">
      <c r="A3106" s="94" t="str">
        <v xml:space="preserve">  &lt;tr&gt;&lt;td&gt;62612-0450&lt;/td&gt;&lt;td&gt;Lindera benzoin, spicebush, 750mm - 900mm height, balled and burlapped&lt;/td&gt;&lt;td&gt;Each&lt;/td&gt;&lt;td&gt;LINDERA BENZOIN, SPICEBUSH, 30-INCH TO 36-INCH HEIGHT, BALLED AND BURLAPPED&lt;/td&gt;&lt;td&gt;EACH&lt;/td&gt;&lt;td&gt;0&lt;/td&gt;&lt;td&gt;3&lt;/td&gt;&lt;td&gt;N&lt;/td&gt;&lt;td&gt; &lt;/td&gt;&lt;td&gt;&lt;/td&gt;&lt;/tr&gt;</v>
      </c>
    </row>
    <row r="3107" spans="1:1" x14ac:dyDescent="0.2">
      <c r="A3107" s="94" t="str">
        <v xml:space="preserve">  &lt;tr&gt;&lt;td&gt;62612-0500&lt;/td&gt;&lt;td&gt;Lindera benzoin, spicebush, 1050mm - 1200mm height, balled and burlapped&lt;/td&gt;&lt;td&gt;Each&lt;/td&gt;&lt;td&gt;LINDERA BENZOIN, SPICEBUSH, 42-INCH TO 48-INCH HEIGHT, BALLED AND BURLAPPED&lt;/td&gt;&lt;td&gt;EACH&lt;/td&gt;&lt;td&gt;0&lt;/td&gt;&lt;td&gt;3&lt;/td&gt;&lt;td&gt;N&lt;/td&gt;&lt;td&gt; &lt;/td&gt;&lt;td&gt;&lt;/td&gt;&lt;/tr&gt;</v>
      </c>
    </row>
    <row r="3108" spans="1:1" x14ac:dyDescent="0.2">
      <c r="A3108" s="94" t="str">
        <v xml:space="preserve">  &lt;tr&gt;&lt;td&gt;62612-0600&lt;/td&gt;&lt;td&gt;Lonicera involucrata, twinberry honeysuckle, 300mm to 450mm height, container grown&lt;/td&gt;&lt;td&gt;Each&lt;/td&gt;&lt;td&gt;LONICERA INVOLUCRATA, TWINBERRY HONEYSUCKLE, 12-INCH TO 18-INCH HEIGHT, CONTAINER GROWN&lt;/td&gt;&lt;td&gt;EACH&lt;/td&gt;&lt;td&gt;0&lt;/td&gt;&lt;td&gt;3&lt;/td&gt;&lt;td&gt;N&lt;/td&gt;&lt;td&gt; &lt;/td&gt;&lt;td&gt;&lt;/td&gt;&lt;/tr&gt;</v>
      </c>
    </row>
    <row r="3109" spans="1:1" x14ac:dyDescent="0.2">
      <c r="A3109" s="94" t="str">
        <v xml:space="preserve">  &lt;tr&gt;&lt;td&gt;62613-0100&lt;/td&gt;&lt;td&gt;Magnolia grandifolora, southern magnolia, 35mm - 50mm caliper, balled and burlapped&lt;/td&gt;&lt;td&gt;Each&lt;/td&gt;&lt;td&gt;MAGNOLIA GRANDIFOLORA, SOUTHERN MAGNOLIA, 1 1/2-INCH TO 2-INCH CALIPER, BALLED AND BURLAPPED&lt;/td&gt;&lt;td&gt;EACH&lt;/td&gt;&lt;td&gt;0&lt;/td&gt;&lt;td&gt;3&lt;/td&gt;&lt;td&gt;N&lt;/td&gt;&lt;td&gt; &lt;/td&gt;&lt;td&gt;&lt;/td&gt;&lt;/tr&gt;</v>
      </c>
    </row>
    <row r="3110" spans="1:1" x14ac:dyDescent="0.2">
      <c r="A3110" s="94" t="str">
        <v xml:space="preserve">  &lt;tr&gt;&lt;td&gt;62613-0150&lt;/td&gt;&lt;td&gt;Magnolia grandifolora, southern magnolia, 50mm - 65mm caliper, balled and burlapped&lt;/td&gt;&lt;td&gt;Each&lt;/td&gt;&lt;td&gt;MAGNOLIA GRANDIFOLORA, SOUTHERN MAGNOLIA, 2-INCH TO 2 1/2-INCH CALIPER, BALLED AND BURLAPPED&lt;/td&gt;&lt;td&gt;EACH&lt;/td&gt;&lt;td&gt;0&lt;/td&gt;&lt;td&gt;3&lt;/td&gt;&lt;td&gt;N&lt;/td&gt;&lt;td&gt; &lt;/td&gt;&lt;td&gt;&lt;/td&gt;&lt;/tr&gt;</v>
      </c>
    </row>
    <row r="3111" spans="1:1" x14ac:dyDescent="0.2">
      <c r="A3111" s="94" t="str">
        <v xml:space="preserve">  &lt;tr&gt;&lt;td&gt;62613-0180&lt;/td&gt;&lt;td&gt;Mahonia aquifolium, Tall Oregon Grape, 1 gallon&lt;/td&gt;&lt;td&gt;Each&lt;/td&gt;&lt;td&gt;MAHONIA AQUIFOLIUM, TALL OREGON GRAPE, 1 GALLON&lt;/td&gt;&lt;td&gt;EACH&lt;/td&gt;&lt;td&gt;0&lt;/td&gt;&lt;td&gt;3&lt;/td&gt;&lt;td&gt;N&lt;/td&gt;&lt;td&gt; &lt;/td&gt;&lt;td&gt;&lt;/td&gt;&lt;/tr&gt;</v>
      </c>
    </row>
    <row r="3112" spans="1:1" x14ac:dyDescent="0.2">
      <c r="A3112" s="94" t="str">
        <v xml:space="preserve">  &lt;tr&gt;&lt;td&gt;62613-0200&lt;/td&gt;&lt;td&gt;Malus, sugar thyme crabapple, 35mm - 50mm caliper, balled and burlapped&lt;/td&gt;&lt;td&gt;Each&lt;/td&gt;&lt;td&gt;MALUS, SUGAR THYME CRABAPPLE, 1 1/2-INCH TO 2-INCH CALIPER, BALLED AND BURLAPPED&lt;/td&gt;&lt;td&gt;EACH&lt;/td&gt;&lt;td&gt;0&lt;/td&gt;&lt;td&gt;3&lt;/td&gt;&lt;td&gt;N&lt;/td&gt;&lt;td&gt; &lt;/td&gt;&lt;td&gt;&lt;/td&gt;&lt;/tr&gt;</v>
      </c>
    </row>
    <row r="3113" spans="1:1" x14ac:dyDescent="0.2">
      <c r="A3113" s="94" t="str">
        <v xml:space="preserve">  &lt;tr&gt;&lt;td&gt;62613-0250&lt;/td&gt;&lt;td&gt;Malus, indian magic crabapple, 35mm - 50mm caliper, balled and burlapped&lt;/td&gt;&lt;td&gt;Each&lt;/td&gt;&lt;td&gt;MALUS, INDIAN MAGIC CRABAPPLE, 1 1/2-INCH TO 2-INCH CALIPER, BALLED AND BURLAPPED&lt;/td&gt;&lt;td&gt;EACH&lt;/td&gt;&lt;td&gt;0&lt;/td&gt;&lt;td&gt;3&lt;/td&gt;&lt;td&gt;N&lt;/td&gt;&lt;td&gt; &lt;/td&gt;&lt;td&gt;&lt;/td&gt;&lt;/tr&gt;</v>
      </c>
    </row>
    <row r="3114" spans="1:1" x14ac:dyDescent="0.2">
      <c r="A3114" s="94" t="str">
        <v xml:space="preserve">  &lt;tr&gt;&lt;td&gt;62613-0300&lt;/td&gt;&lt;td&gt;Malus, professor sprenger crabapple, 35mm - 50mm caliper, balled and burlapped&lt;/td&gt;&lt;td&gt;Each&lt;/td&gt;&lt;td&gt;MALUS, PROFESSOR SPRENGER CRABAPPLE, 1 1/2-INCH TO 2-INCH CALIPER, BALLED AND BURLAPPED&lt;/td&gt;&lt;td&gt;EACH&lt;/td&gt;&lt;td&gt;0&lt;/td&gt;&lt;td&gt;3&lt;/td&gt;&lt;td&gt;N&lt;/td&gt;&lt;td&gt; &lt;/td&gt;&lt;td&gt;&lt;/td&gt;&lt;/tr&gt;</v>
      </c>
    </row>
    <row r="3115" spans="1:1" x14ac:dyDescent="0.2">
      <c r="A3115" s="94" t="str">
        <v xml:space="preserve">  &lt;tr&gt;&lt;td&gt;62613-0350&lt;/td&gt;&lt;td&gt;Myrica pennsylvanica, northern bayberry, 600mm - 750mm height, balled and burlapped&lt;/td&gt;&lt;td&gt;Each&lt;/td&gt;&lt;td&gt;MYRICA PENNSYLVANICA, NORTHERN BAYBERRY, 24-INCH TO 30-INCH HEIGHT, BALLED AND BURLAPPED&lt;/td&gt;&lt;td&gt;EACH&lt;/td&gt;&lt;td&gt;0&lt;/td&gt;&lt;td&gt;3&lt;/td&gt;&lt;td&gt;N&lt;/td&gt;&lt;td&gt; &lt;/td&gt;&lt;td&gt;&lt;/td&gt;&lt;/tr&gt;</v>
      </c>
    </row>
    <row r="3116" spans="1:1" x14ac:dyDescent="0.2">
      <c r="A3116" s="94" t="str">
        <v xml:space="preserve">  &lt;tr&gt;&lt;td&gt;62613-0400&lt;/td&gt;&lt;td&gt;Myrica pennsylvanica, northern bayberry, 750mm - 900mm height, balled and burlapped&lt;/td&gt;&lt;td&gt;Each&lt;/td&gt;&lt;td&gt;MYRICA PENNSYLVANICA, NORTHERN BAYBERRY, 30-INCH TO 36-INCH HEIGHT, BALLED AND BURLAPPED&lt;/td&gt;&lt;td&gt;EACH&lt;/td&gt;&lt;td&gt;0&lt;/td&gt;&lt;td&gt;3&lt;/td&gt;&lt;td&gt;N&lt;/td&gt;&lt;td&gt; &lt;/td&gt;&lt;td&gt;&lt;/td&gt;&lt;/tr&gt;</v>
      </c>
    </row>
    <row r="3117" spans="1:1" x14ac:dyDescent="0.2">
      <c r="A3117" s="94" t="str">
        <v xml:space="preserve">  &lt;tr&gt;&lt;td&gt;62613-0450&lt;/td&gt;&lt;td&gt;Magnolia virginiana, sweet bay magnolia, 20mm - 35mm caliper, balled and burlapped&lt;/td&gt;&lt;td&gt;Each&lt;/td&gt;&lt;td&gt;MAGNOLIA VIRGINIANA, SWEET BAY MAGNOLIA, 1-INCH TO 1 1/2-INCH CALIPER, BALLED AND BURLAPPED&lt;/td&gt;&lt;td&gt;EACH&lt;/td&gt;&lt;td&gt;0&lt;/td&gt;&lt;td&gt;3&lt;/td&gt;&lt;td&gt;N&lt;/td&gt;&lt;td&gt; &lt;/td&gt;&lt;td&gt;&lt;/td&gt;&lt;/tr&gt;</v>
      </c>
    </row>
    <row r="3118" spans="1:1" x14ac:dyDescent="0.2">
      <c r="A3118" s="94" t="str">
        <v xml:space="preserve">  &lt;tr&gt;&lt;td&gt;62613-0500&lt;/td&gt;&lt;td&gt;Magnolia virginiana, sweet bay magnolia, 1500mm - 1800mm height, balled and burlapped&lt;/td&gt;&lt;td&gt;Each&lt;/td&gt;&lt;td&gt;MAGNOLIA VIRGINIANA, SWEET BAY MAGNOLIA, 60-INCH TO 72-INCH HEIGHT, BALLED AND BURLAPPED&lt;/td&gt;&lt;td&gt;EACH&lt;/td&gt;&lt;td&gt;0&lt;/td&gt;&lt;td&gt;3&lt;/td&gt;&lt;td&gt;N&lt;/td&gt;&lt;td&gt; &lt;/td&gt;&lt;td&gt;&lt;/td&gt;&lt;/tr&gt;</v>
      </c>
    </row>
    <row r="3119" spans="1:1" x14ac:dyDescent="0.2">
      <c r="A3119" s="94" t="str">
        <v xml:space="preserve">  &lt;tr&gt;&lt;td&gt;62613-0550&lt;/td&gt;&lt;td&gt;Malus, harvest gold crabapple, 35mm - 50mm caliper, balled and burlapped&lt;/td&gt;&lt;td&gt;Each&lt;/td&gt;&lt;td&gt;MALUS, HARVEST GOLD CRABAPPLE, 1 1/2-INCH TO 2-INCH CALIPER, BALLED AND BURLAPPED&lt;/td&gt;&lt;td&gt;EACH&lt;/td&gt;&lt;td&gt;0&lt;/td&gt;&lt;td&gt;3&lt;/td&gt;&lt;td&gt;N&lt;/td&gt;&lt;td&gt; &lt;/td&gt;&lt;td&gt;&lt;/td&gt;&lt;/tr&gt;</v>
      </c>
    </row>
    <row r="3120" spans="1:1" x14ac:dyDescent="0.2">
      <c r="A3120" s="94" t="str">
        <v xml:space="preserve">  &lt;tr&gt;&lt;td&gt;62613-0600&lt;/td&gt;&lt;td&gt;Mahonia repens, creeping barberry, 1 gallon&lt;/td&gt;&lt;td&gt;Each&lt;/td&gt;&lt;td&gt;MAHONIA REPENS, CREEPING BARBERRY, 1 GALLON&lt;/td&gt;&lt;td&gt;EACH&lt;/td&gt;&lt;td&gt;0&lt;/td&gt;&lt;td&gt;3&lt;/td&gt;&lt;td&gt;N&lt;/td&gt;&lt;td&gt; &lt;/td&gt;&lt;td&gt;&lt;/td&gt;&lt;/tr&gt;</v>
      </c>
    </row>
    <row r="3121" spans="1:1" x14ac:dyDescent="0.2">
      <c r="A3121" s="94" t="str">
        <v xml:space="preserve">  &lt;tr&gt;&lt;td&gt;62613-0650&lt;/td&gt;&lt;td&gt;Mimulus cardinalis, scarlet monkeyflower, 4 liter, container grown&lt;/td&gt;&lt;td&gt;Each&lt;/td&gt;&lt;td&gt;MIMULUS CARDINALIS, SCARLET MONKEYFLOWER, 1 GALLON, CONTAINER GROWN&lt;/td&gt;&lt;td&gt;EACH&lt;/td&gt;&lt;td&gt;0&lt;/td&gt;&lt;td&gt;3&lt;/td&gt;&lt;td&gt;N&lt;/td&gt;&lt;td&gt;12/14/2020&lt;/td&gt;&lt;td&gt;&lt;/td&gt;&lt;/tr&gt;</v>
      </c>
    </row>
    <row r="3122" spans="1:1" x14ac:dyDescent="0.2">
      <c r="A3122" s="94" t="str">
        <v xml:space="preserve">  &lt;tr&gt;&lt;td&gt;62614-0100&lt;/td&gt;&lt;td&gt;Nyssa sylvatica, black gum, 20mm - 35mm caliper, balled and burlapped&lt;/td&gt;&lt;td&gt;Each&lt;/td&gt;&lt;td&gt;NYSSA SYLVATICA, BLACK GUM, 1-INCH TO 1 1/2-INCH CALIPER, BALLED AND BURLAPPED&lt;/td&gt;&lt;td&gt;EACH&lt;/td&gt;&lt;td&gt;0&lt;/td&gt;&lt;td&gt;3&lt;/td&gt;&lt;td&gt;N&lt;/td&gt;&lt;td&gt; &lt;/td&gt;&lt;td&gt;&lt;/td&gt;&lt;/tr&gt;</v>
      </c>
    </row>
    <row r="3123" spans="1:1" x14ac:dyDescent="0.2">
      <c r="A3123" s="94" t="str">
        <v xml:space="preserve">  &lt;tr&gt;&lt;td&gt;62614-0150&lt;/td&gt;&lt;td&gt;Nyssa sylvatica, black gum, 35mm - 50mm caliper, balled and burlapped&lt;/td&gt;&lt;td&gt;Each&lt;/td&gt;&lt;td&gt;NYSSA SYLVATICA, BLACK GUM, 1 1/2-INCH TO 2-INCH CALIPER, BALLED AND BURLAPPED&lt;/td&gt;&lt;td&gt;EACH&lt;/td&gt;&lt;td&gt;0&lt;/td&gt;&lt;td&gt;3&lt;/td&gt;&lt;td&gt;N&lt;/td&gt;&lt;td&gt; &lt;/td&gt;&lt;td&gt;&lt;/td&gt;&lt;/tr&gt;</v>
      </c>
    </row>
    <row r="3124" spans="1:1" x14ac:dyDescent="0.2">
      <c r="A3124" s="94" t="str">
        <v xml:space="preserve">  &lt;tr&gt;&lt;td&gt;62614-0200&lt;/td&gt;&lt;td&gt;Nyssa sylvatica, black gum, 50mm - 65mm caliper, balled and burlapped&lt;/td&gt;&lt;td&gt;Each&lt;/td&gt;&lt;td&gt;NYSSA SYLVATICA, BLACK GUM, 2-INCH TO 2 1/2-INCH CALIPER, BALLED AND BURLAPPED&lt;/td&gt;&lt;td&gt;EACH&lt;/td&gt;&lt;td&gt;0&lt;/td&gt;&lt;td&gt;3&lt;/td&gt;&lt;td&gt;N&lt;/td&gt;&lt;td&gt; &lt;/td&gt;&lt;td&gt;&lt;/td&gt;&lt;/tr&gt;</v>
      </c>
    </row>
    <row r="3125" spans="1:1" x14ac:dyDescent="0.2">
      <c r="A3125" s="94" t="str">
        <v xml:space="preserve">  &lt;tr&gt;&lt;td&gt;62614-0250&lt;/td&gt;&lt;td&gt;Narcissus pseudonarcissus, daffodil variety king alfred, 300mm - 450mm height, container grown&lt;/td&gt;&lt;td&gt;Each&lt;/td&gt;&lt;td&gt;NARCISSUS PSEUDONARCISSUS, DAFFODIL VARIETY KING ALFRED, 12-INCH TO 18-INCH HEIGHT, CONTAINER GROWN&lt;/td&gt;&lt;td&gt;EACH&lt;/td&gt;&lt;td&gt;0&lt;/td&gt;&lt;td&gt;3&lt;/td&gt;&lt;td&gt;N&lt;/td&gt;&lt;td&gt; &lt;/td&gt;&lt;td&gt;&lt;/td&gt;&lt;/tr&gt;</v>
      </c>
    </row>
    <row r="3126" spans="1:1" x14ac:dyDescent="0.2">
      <c r="A3126" s="94" t="str">
        <v xml:space="preserve">  &lt;tr&gt;&lt;td&gt;62615-0100&lt;/td&gt;&lt;td&gt;Oxydendrum arborum, sourwood, 20mm - 35mm caliper, container grown&lt;/td&gt;&lt;td&gt;Each&lt;/td&gt;&lt;td&gt;OXYDENDRUM ARBORUM, SOURWOOD, 1-INCH TO 1 1/2-INCH CALIPER, CONTAINER GROWN&lt;/td&gt;&lt;td&gt;EACH&lt;/td&gt;&lt;td&gt;0&lt;/td&gt;&lt;td&gt;3&lt;/td&gt;&lt;td&gt;N&lt;/td&gt;&lt;td&gt; &lt;/td&gt;&lt;td&gt;&lt;/td&gt;&lt;/tr&gt;</v>
      </c>
    </row>
    <row r="3127" spans="1:1" x14ac:dyDescent="0.2">
      <c r="A3127" s="94" t="str">
        <v xml:space="preserve">  &lt;tr&gt;&lt;td&gt;62615-0150&lt;/td&gt;&lt;td&gt;Oxydendrum arborum, sourwood, 35mm - 50mm caliper, container grown&lt;/td&gt;&lt;td&gt;Each&lt;/td&gt;&lt;td&gt;OXYDENDRUM ARBORUM, SOURWOOD, 1 1/2-INCH TO 2-INCH CALIPER, CONTAINER GROWN&lt;/td&gt;&lt;td&gt;EACH&lt;/td&gt;&lt;td&gt;0&lt;/td&gt;&lt;td&gt;3&lt;/td&gt;&lt;td&gt;N&lt;/td&gt;&lt;td&gt; &lt;/td&gt;&lt;td&gt;&lt;/td&gt;&lt;/tr&gt;</v>
      </c>
    </row>
    <row r="3128" spans="1:1" x14ac:dyDescent="0.2">
      <c r="A3128" s="94" t="str">
        <v xml:space="preserve">  &lt;tr&gt;&lt;td&gt;62616-0100&lt;/td&gt;&lt;td&gt;Pinus thunbergii, japanese black pine, 1500mm - 1800mm height, balled and burlapped&lt;/td&gt;&lt;td&gt;Each&lt;/td&gt;&lt;td&gt;PINUS THUNBERGII, JAPANESE BLACK PINE, 60-INCH TO 72-INCH HEIGHT, BALLED AND BURLAPPED&lt;/td&gt;&lt;td&gt;EACH&lt;/td&gt;&lt;td&gt;0&lt;/td&gt;&lt;td&gt;3&lt;/td&gt;&lt;td&gt;N&lt;/td&gt;&lt;td&gt; &lt;/td&gt;&lt;td&gt;&lt;/td&gt;&lt;/tr&gt;</v>
      </c>
    </row>
    <row r="3129" spans="1:1" x14ac:dyDescent="0.2">
      <c r="A3129" s="94" t="str">
        <v xml:space="preserve">  &lt;tr&gt;&lt;td&gt;62616-0150&lt;/td&gt;&lt;td&gt;Pinus taeda, loblolly pine, 1200mm - 1500mm height, balled and burlapped&lt;/td&gt;&lt;td&gt;Each&lt;/td&gt;&lt;td&gt;PINUS TAEDA, LOBLOLLY PINE, 48-INCH TO 60-INCH HEIGHT, BALLED AND BURLAPPED&lt;/td&gt;&lt;td&gt;EACH&lt;/td&gt;&lt;td&gt;0&lt;/td&gt;&lt;td&gt;3&lt;/td&gt;&lt;td&gt;N&lt;/td&gt;&lt;td&gt; &lt;/td&gt;&lt;td&gt;&lt;/td&gt;&lt;/tr&gt;</v>
      </c>
    </row>
    <row r="3130" spans="1:1" x14ac:dyDescent="0.2">
      <c r="A3130" s="94" t="str">
        <v xml:space="preserve">  &lt;tr&gt;&lt;td&gt;62616-0200&lt;/td&gt;&lt;td&gt;Pinus taeda, loblolly pine, 1800mm - 2400mm height, balled and burlapped&lt;/td&gt;&lt;td&gt;Each&lt;/td&gt;&lt;td&gt;PINUS TAEDA, LOBLOLLY PINE, 6 FEET TO 8 FEET HEIGHT, BALLED AND BURLAPPED&lt;/td&gt;&lt;td&gt;EACH&lt;/td&gt;&lt;td&gt;0&lt;/td&gt;&lt;td&gt;3&lt;/td&gt;&lt;td&gt;N&lt;/td&gt;&lt;td&gt; &lt;/td&gt;&lt;td&gt;&lt;/td&gt;&lt;/tr&gt;</v>
      </c>
    </row>
    <row r="3131" spans="1:1" x14ac:dyDescent="0.2">
      <c r="A3131" s="94" t="str">
        <v xml:space="preserve">  &lt;tr&gt;&lt;td&gt;62616-0250&lt;/td&gt;&lt;td&gt;Pinus strobus, white pine, 1200mm - 1500mm height, balled and burlapped&lt;/td&gt;&lt;td&gt;Each&lt;/td&gt;&lt;td&gt;PINUS STROBUS, WHITE PINE, 48-INCH TO 60-INCH HEIGHT, BALLED AND BURLAPPED&lt;/td&gt;&lt;td&gt;EACH&lt;/td&gt;&lt;td&gt;0&lt;/td&gt;&lt;td&gt;3&lt;/td&gt;&lt;td&gt;N&lt;/td&gt;&lt;td&gt; &lt;/td&gt;&lt;td&gt;&lt;/td&gt;&lt;/tr&gt;</v>
      </c>
    </row>
    <row r="3132" spans="1:1" x14ac:dyDescent="0.2">
      <c r="A3132" s="94" t="str">
        <v xml:space="preserve">  &lt;tr&gt;&lt;td&gt;62616-0300&lt;/td&gt;&lt;td&gt;Pinus strobus, white pine, 1500mm - 1800mm height, balled and burlapped&lt;/td&gt;&lt;td&gt;Each&lt;/td&gt;&lt;td&gt;PINUS STROBUS, WHITE PINE, 60-INCH TO 72-INCH HEIGHT, BALLED AND BURLAPPED&lt;/td&gt;&lt;td&gt;EACH&lt;/td&gt;&lt;td&gt;0&lt;/td&gt;&lt;td&gt;3&lt;/td&gt;&lt;td&gt;N&lt;/td&gt;&lt;td&gt; &lt;/td&gt;&lt;td&gt;&lt;/td&gt;&lt;/tr&gt;</v>
      </c>
    </row>
    <row r="3133" spans="1:1" x14ac:dyDescent="0.2">
      <c r="A3133" s="94" t="str">
        <v xml:space="preserve">  &lt;tr&gt;&lt;td&gt;62616-0350&lt;/td&gt;&lt;td&gt;Pinus strobus, white pine, 1800mm - 2400mm height, balled and burlapped&lt;/td&gt;&lt;td&gt;Each&lt;/td&gt;&lt;td&gt;PINUS STROBUS, WHITE PINE, 6 FEET TO 8 FEET HEIGHT, BALLED AND BURLAPPED&lt;/td&gt;&lt;td&gt;EACH&lt;/td&gt;&lt;td&gt;0&lt;/td&gt;&lt;td&gt;3&lt;/td&gt;&lt;td&gt;N&lt;/td&gt;&lt;td&gt; &lt;/td&gt;&lt;td&gt;&lt;/td&gt;&lt;/tr&gt;</v>
      </c>
    </row>
    <row r="3134" spans="1:1" x14ac:dyDescent="0.2">
      <c r="A3134" s="94" t="str">
        <v xml:space="preserve">  &lt;tr&gt;&lt;td&gt;62616-0400&lt;/td&gt;&lt;td&gt;Platanus occidentalis, sycamore, 300mm - 450mm height, balled and burlapped&lt;/td&gt;&lt;td&gt;Each&lt;/td&gt;&lt;td&gt;PLATANUS OCCIDENTALIS, SYCAMORE, 12-INCH TO 18-INCH HEIGHT, BALLED AND BURLAPPED&lt;/td&gt;&lt;td&gt;EACH&lt;/td&gt;&lt;td&gt;0&lt;/td&gt;&lt;td&gt;3&lt;/td&gt;&lt;td&gt;N&lt;/td&gt;&lt;td&gt; &lt;/td&gt;&lt;td&gt;&lt;/td&gt;&lt;/tr&gt;</v>
      </c>
    </row>
    <row r="3135" spans="1:1" x14ac:dyDescent="0.2">
      <c r="A3135" s="94" t="str">
        <v xml:space="preserve">  &lt;tr&gt;&lt;td&gt;62616-0450&lt;/td&gt;&lt;td&gt;Platanus occidentalis, sycamore, 750mm - 900mm height, balled and burlapped&lt;/td&gt;&lt;td&gt;Each&lt;/td&gt;&lt;td&gt;PLATANUS OCCIDENTALIS, SYCAMORE, 30-INCH TO 36-INCH HEIGHT, BALLED AND BURLAPPED&lt;/td&gt;&lt;td&gt;EACH&lt;/td&gt;&lt;td&gt;0&lt;/td&gt;&lt;td&gt;3&lt;/td&gt;&lt;td&gt;N&lt;/td&gt;&lt;td&gt; &lt;/td&gt;&lt;td&gt;&lt;/td&gt;&lt;/tr&gt;</v>
      </c>
    </row>
    <row r="3136" spans="1:1" x14ac:dyDescent="0.2">
      <c r="A3136" s="94" t="str">
        <v xml:space="preserve">  &lt;tr&gt;&lt;td&gt;62616-0500&lt;/td&gt;&lt;td&gt;Platanus occidentalis, sycamore, 1500mm - 1800mm height, balled and burlapped&lt;/td&gt;&lt;td&gt;Each&lt;/td&gt;&lt;td&gt;PLATANUS OCCIDENTALIS, SYCAMORE, 60-INCH TO 72-INCH HEIGHT, BALLED AND BURLAPPED&lt;/td&gt;&lt;td&gt;EACH&lt;/td&gt;&lt;td&gt;0&lt;/td&gt;&lt;td&gt;3&lt;/td&gt;&lt;td&gt;N&lt;/td&gt;&lt;td&gt; &lt;/td&gt;&lt;td&gt;&lt;/td&gt;&lt;/tr&gt;</v>
      </c>
    </row>
    <row r="3137" spans="1:1" x14ac:dyDescent="0.2">
      <c r="A3137" s="94" t="str">
        <v xml:space="preserve">  &lt;tr&gt;&lt;td&gt;62616-0550&lt;/td&gt;&lt;td&gt;Platanus occidentalis, sycamore, 1800mm - 2400mm height, balled and burlapped&lt;/td&gt;&lt;td&gt;Each&lt;/td&gt;&lt;td&gt;PLATANUS OCCIDENTALIS, SYCAMORE, 6 FEET TO 8 FEET HEIGHT, BALLED AND BURLAPPED&lt;/td&gt;&lt;td&gt;EACH&lt;/td&gt;&lt;td&gt;0&lt;/td&gt;&lt;td&gt;3&lt;/td&gt;&lt;td&gt;N&lt;/td&gt;&lt;td&gt; &lt;/td&gt;&lt;td&gt;&lt;/td&gt;&lt;/tr&gt;</v>
      </c>
    </row>
    <row r="3138" spans="1:1" x14ac:dyDescent="0.2">
      <c r="A3138" s="94" t="str">
        <v xml:space="preserve">  &lt;tr&gt;&lt;td&gt;62616-0600&lt;/td&gt;&lt;td&gt;Platanus occidentalis, sycamore, 3000mm - 3600mm height, balled and burlapped&lt;/td&gt;&lt;td&gt;Each&lt;/td&gt;&lt;td&gt;PLATANUS OCCIDENTALIS, SYCAMORE, 10 FEET TO 144-INCH HEIGHT, BALLED AND BURLAPPED&lt;/td&gt;&lt;td&gt;EACH&lt;/td&gt;&lt;td&gt;0&lt;/td&gt;&lt;td&gt;3&lt;/td&gt;&lt;td&gt;N&lt;/td&gt;&lt;td&gt; &lt;/td&gt;&lt;td&gt;&lt;/td&gt;&lt;/tr&gt;</v>
      </c>
    </row>
    <row r="3139" spans="1:1" x14ac:dyDescent="0.2">
      <c r="A3139" s="94" t="str">
        <v xml:space="preserve">  &lt;tr&gt;&lt;td&gt;62616-0650&lt;/td&gt;&lt;td&gt;Pinus nigra, austrian pine, 2400mm - 3000mm height, balled and burlapped&lt;/td&gt;&lt;td&gt;Each&lt;/td&gt;&lt;td&gt;PINUS NIGRA, AUSTRIAN PINE, 8 FEET TO 10 FEET HEIGHT, BALLED AND BURLAPPED&lt;/td&gt;&lt;td&gt;EACH&lt;/td&gt;&lt;td&gt;0&lt;/td&gt;&lt;td&gt;3&lt;/td&gt;&lt;td&gt;N&lt;/td&gt;&lt;td&gt; &lt;/td&gt;&lt;td&gt;&lt;/td&gt;&lt;/tr&gt;</v>
      </c>
    </row>
    <row r="3140" spans="1:1" x14ac:dyDescent="0.2">
      <c r="A3140" s="94" t="str">
        <v xml:space="preserve">  &lt;tr&gt;&lt;td&gt;62616-0700&lt;/td&gt;&lt;td&gt;Picea glauca, white spruce, 1500mm - 1800mm height, burlapped&lt;/td&gt;&lt;td&gt;Each&lt;/td&gt;&lt;td&gt;PICEA GLAUCA, WHITE SPRUCE, 60-INCH TO 72-INCH HEIGHT, BURLAPPED&lt;/td&gt;&lt;td&gt;EACH&lt;/td&gt;&lt;td&gt;0&lt;/td&gt;&lt;td&gt;3&lt;/td&gt;&lt;td&gt;N&lt;/td&gt;&lt;td&gt; &lt;/td&gt;&lt;td&gt;&lt;/td&gt;&lt;/tr&gt;</v>
      </c>
    </row>
    <row r="3141" spans="1:1" x14ac:dyDescent="0.2">
      <c r="A3141" s="94" t="str">
        <v xml:space="preserve">  &lt;tr&gt;&lt;td&gt;62616-0750&lt;/td&gt;&lt;td&gt;Picea glauca, white spruce, 1800mm - 2400mm height, burlapped&lt;/td&gt;&lt;td&gt;Each&lt;/td&gt;&lt;td&gt;PICEA GLAUCA, WHITE SPRUCE, 6 FEET TO 8 FEET HEIGHT, BURLAPPED&lt;/td&gt;&lt;td&gt;EACH&lt;/td&gt;&lt;td&gt;0&lt;/td&gt;&lt;td&gt;3&lt;/td&gt;&lt;td&gt;N&lt;/td&gt;&lt;td&gt; &lt;/td&gt;&lt;td&gt;&lt;/td&gt;&lt;/tr&gt;</v>
      </c>
    </row>
    <row r="3142" spans="1:1" x14ac:dyDescent="0.2">
      <c r="A3142" s="94" t="str">
        <v xml:space="preserve">  &lt;tr&gt;&lt;td&gt;62616-0800&lt;/td&gt;&lt;td&gt;Picea glauca, white spruce, 2400mm - 3000mm height, burlapped&lt;/td&gt;&lt;td&gt;Each&lt;/td&gt;&lt;td&gt;PICEA GLAUCA, WHITE SPRUCE, 8 FEET TO 10 FEET HEIGHT, BURLAPPED&lt;/td&gt;&lt;td&gt;EACH&lt;/td&gt;&lt;td&gt;0&lt;/td&gt;&lt;td&gt;3&lt;/td&gt;&lt;td&gt;N&lt;/td&gt;&lt;td&gt; &lt;/td&gt;&lt;td&gt;&lt;/td&gt;&lt;/tr&gt;</v>
      </c>
    </row>
    <row r="3143" spans="1:1" x14ac:dyDescent="0.2">
      <c r="A3143" s="94" t="str">
        <v xml:space="preserve">  &lt;tr&gt;&lt;td&gt;62616-0850&lt;/td&gt;&lt;td&gt;Populus tremuloides, quaking aspen, 35mm - 50mm caliper, balled and burlapped&lt;/td&gt;&lt;td&gt;Each&lt;/td&gt;&lt;td&gt;POPULUS TERMULOIDES, QUAKING ASPEN, 1 1/2-INCH TO 2-INCH CALIPER, BALLED AND BURLAPPED&lt;/td&gt;&lt;td&gt;EACH&lt;/td&gt;&lt;td&gt;0&lt;/td&gt;&lt;td&gt;3&lt;/td&gt;&lt;td&gt;N&lt;/td&gt;&lt;td&gt;10/4/2021&lt;/td&gt;&lt;td&gt;Fixed spelling error&lt;/td&gt;&lt;/tr&gt;</v>
      </c>
    </row>
    <row r="3144" spans="1:1" x14ac:dyDescent="0.2">
      <c r="A3144" s="94" t="str">
        <v xml:space="preserve">  &lt;tr&gt;&lt;td&gt;62616-0900&lt;/td&gt;&lt;td&gt;Prunus serrulata (kwanzan), kwanzan cherry, 35mm - 50mm caliper, balled and burlapped&lt;/td&gt;&lt;td&gt;Each&lt;/td&gt;&lt;td&gt;PRUNUS SERRULATA (KWANZAN), KWANZAN CHERRY, 1 1/2-INCH TO 2-INCH CALIPER, BALLED AND BURLAPPED&lt;/td&gt;&lt;td&gt;EACH&lt;/td&gt;&lt;td&gt;0&lt;/td&gt;&lt;td&gt;3&lt;/td&gt;&lt;td&gt;N&lt;/td&gt;&lt;td&gt; &lt;/td&gt;&lt;td&gt;&lt;/td&gt;&lt;/tr&gt;</v>
      </c>
    </row>
    <row r="3145" spans="1:1" x14ac:dyDescent="0.2">
      <c r="A3145" s="94" t="str">
        <v xml:space="preserve">  &lt;tr&gt;&lt;td&gt;62616-0950&lt;/td&gt;&lt;td&gt;Prunus laurocerasus (schipkaensis), skip laurel, 750mm - 900mm height, balled and burlapped&lt;/td&gt;&lt;td&gt;Each&lt;/td&gt;&lt;td&gt;PRUNUS LAUROCERASUS (SCHIPKAENSIS), SKIP LAUREL, 30-INCH TO 36-INCH HEIGHT, BALLED AND BURLAPPED&lt;/td&gt;&lt;td&gt;EACH&lt;/td&gt;&lt;td&gt;0&lt;/td&gt;&lt;td&gt;3&lt;/td&gt;&lt;td&gt;N&lt;/td&gt;&lt;td&gt; &lt;/td&gt;&lt;td&gt;&lt;/td&gt;&lt;/tr&gt;</v>
      </c>
    </row>
    <row r="3146" spans="1:1" x14ac:dyDescent="0.2">
      <c r="A3146" s="94" t="str">
        <v xml:space="preserve">  &lt;tr&gt;&lt;td&gt;62616-1000&lt;/td&gt;&lt;td&gt;Plantanus x acerfolia, bloodgood london planetree, 35mm - 50mm caliper, balled and burlapped&lt;/td&gt;&lt;td&gt;Each&lt;/td&gt;&lt;td&gt;PLANTANUS X ACERFOLIA, BLOODGOOD LONDON PLANETREE, 1 1/2-INCH TO 2-INCH CALIPER, BALLED AND BURLAPPED&lt;/td&gt;&lt;td&gt;EACH&lt;/td&gt;&lt;td&gt;0&lt;/td&gt;&lt;td&gt;3&lt;/td&gt;&lt;td&gt;N&lt;/td&gt;&lt;td&gt; &lt;/td&gt;&lt;td&gt;&lt;/td&gt;&lt;/tr&gt;</v>
      </c>
    </row>
    <row r="3147" spans="1:1" x14ac:dyDescent="0.2">
      <c r="A3147" s="94" t="str">
        <v xml:space="preserve">  &lt;tr&gt;&lt;td&gt;62616-1050&lt;/td&gt;&lt;td&gt;Plantus x acerfolia 'liberty', liberty sycamore, 35mm - 50mm caliper, balled and burlapped&lt;/td&gt;&lt;td&gt;Each&lt;/td&gt;&lt;td&gt;PLANTUS X ACERFOLIA 'LIBERTY', LIBERTY SYCAMORE, 1 1/2-INCH TO 2-INCH CALIPER, BALLED AND BURLAPPED&lt;/td&gt;&lt;td&gt;EACH&lt;/td&gt;&lt;td&gt;0&lt;/td&gt;&lt;td&gt;3&lt;/td&gt;&lt;td&gt;N&lt;/td&gt;&lt;td&gt; &lt;/td&gt;&lt;td&gt;&lt;/td&gt;&lt;/tr&gt;</v>
      </c>
    </row>
    <row r="3148" spans="1:1" x14ac:dyDescent="0.2">
      <c r="A3148" s="94" t="str">
        <v xml:space="preserve">  &lt;tr&gt;&lt;td&gt;62616-1100&lt;/td&gt;&lt;td&gt;Prunus yedoensis, yoshino cherry, 50mm - 65mm caliper, balled and burlapped&lt;/td&gt;&lt;td&gt;Each&lt;/td&gt;&lt;td&gt;PRUNUS YEDOENSIS, YOSHINO CHERRY, 2-INCH TO 2 1/2-INCH CALIPER, BALLED AND BURLAPPED&lt;/td&gt;&lt;td&gt;EACH&lt;/td&gt;&lt;td&gt;0&lt;/td&gt;&lt;td&gt;3&lt;/td&gt;&lt;td&gt;N&lt;/td&gt;&lt;td&gt; &lt;/td&gt;&lt;td&gt;&lt;/td&gt;&lt;/tr&gt;</v>
      </c>
    </row>
    <row r="3149" spans="1:1" x14ac:dyDescent="0.2">
      <c r="A3149" s="94" t="str">
        <v xml:space="preserve">  &lt;tr&gt;&lt;td&gt;62616-1150&lt;/td&gt;&lt;td&gt;Pinus virginiana, virginia pine, 1200mm - 1500mm height, container grown&lt;/td&gt;&lt;td&gt;Each&lt;/td&gt;&lt;td&gt;PINUS VIRGINIANA, VIRGINIA PINE, 48-INCH TO 60-INCH HEIGHT, CONTAINER GROWN&lt;/td&gt;&lt;td&gt;EACH&lt;/td&gt;&lt;td&gt;0&lt;/td&gt;&lt;td&gt;3&lt;/td&gt;&lt;td&gt;N&lt;/td&gt;&lt;td&gt; &lt;/td&gt;&lt;td&gt;&lt;/td&gt;&lt;/tr&gt;</v>
      </c>
    </row>
    <row r="3150" spans="1:1" x14ac:dyDescent="0.2">
      <c r="A3150" s="94" t="str">
        <v xml:space="preserve">  &lt;tr&gt;&lt;td&gt;62616-1200&lt;/td&gt;&lt;td&gt;Pinus virginiana, virginia pine, 1500mm - 1800mm height, container grown&lt;/td&gt;&lt;td&gt;Each&lt;/td&gt;&lt;td&gt;PINUS VIRGINIANA, VIRGINIA PINE, 60-INCH TO 72-INCH HEIGHT, CONTAINER GROWN&lt;/td&gt;&lt;td&gt;EACH&lt;/td&gt;&lt;td&gt;0&lt;/td&gt;&lt;td&gt;3&lt;/td&gt;&lt;td&gt;N&lt;/td&gt;&lt;td&gt; &lt;/td&gt;&lt;td&gt;&lt;/td&gt;&lt;/tr&gt;</v>
      </c>
    </row>
    <row r="3151" spans="1:1" x14ac:dyDescent="0.2">
      <c r="A3151" s="94" t="str">
        <v xml:space="preserve">  &lt;tr&gt;&lt;td&gt;62616-1250&lt;/td&gt;&lt;td&gt;Photinia glabra, red-tip photinia, 450mm - 600mm height, balled and burlapped&lt;/td&gt;&lt;td&gt;Each&lt;/td&gt;&lt;td&gt;PHOTINIA GLABRA, RED-TIP PHOTINIA, 18-INCH TO 24-INCH HEIGHT, BALLED AND BURLAPPED&lt;/td&gt;&lt;td&gt;EACH&lt;/td&gt;&lt;td&gt;0&lt;/td&gt;&lt;td&gt;3&lt;/td&gt;&lt;td&gt;N&lt;/td&gt;&lt;td&gt; &lt;/td&gt;&lt;td&gt;&lt;/td&gt;&lt;/tr&gt;</v>
      </c>
    </row>
    <row r="3152" spans="1:1" x14ac:dyDescent="0.2">
      <c r="A3152" s="94" t="str">
        <v xml:space="preserve">  &lt;tr&gt;&lt;td&gt;62616-1300&lt;/td&gt;&lt;td&gt;Photinia glabra, red-tip photinia, 600mm - 750mm height, balled and burlapped&lt;/td&gt;&lt;td&gt;Each&lt;/td&gt;&lt;td&gt;PHOTINIA GLABRA, RED-TIP PHOTINIA, 24-INCH TO 30-INCH HEIGHT, BALLED AND BURLAPPED&lt;/td&gt;&lt;td&gt;EACH&lt;/td&gt;&lt;td&gt;0&lt;/td&gt;&lt;td&gt;3&lt;/td&gt;&lt;td&gt;N&lt;/td&gt;&lt;td&gt; &lt;/td&gt;&lt;td&gt;&lt;/td&gt;&lt;/tr&gt;</v>
      </c>
    </row>
    <row r="3153" spans="1:1" x14ac:dyDescent="0.2">
      <c r="A3153" s="94" t="str">
        <v xml:space="preserve">  &lt;tr&gt;&lt;td&gt;62616-1350&lt;/td&gt;&lt;td&gt;Pinus caribaca, slash pine, 1800mm - 2400mm height, balled and burlapped&lt;/td&gt;&lt;td&gt;Each&lt;/td&gt;&lt;td&gt;PINUS CARIBACA, SLASH PINE, 6 FEET TO 8 FEET HEIGHT, BALLED AND BURLAPPED&lt;/td&gt;&lt;td&gt;EACH&lt;/td&gt;&lt;td&gt;0&lt;/td&gt;&lt;td&gt;3&lt;/td&gt;&lt;td&gt;N&lt;/td&gt;&lt;td&gt; &lt;/td&gt;&lt;td&gt;&lt;/td&gt;&lt;/tr&gt;</v>
      </c>
    </row>
    <row r="3154" spans="1:1" x14ac:dyDescent="0.2">
      <c r="A3154" s="94" t="str">
        <v xml:space="preserve">  &lt;tr&gt;&lt;td&gt;62616-1400&lt;/td&gt;&lt;td&gt;Prunus laurocerasus, 'otto luyken', laurel, 750mm - 900mm height, balled and burlapped&lt;/td&gt;&lt;td&gt;Each&lt;/td&gt;&lt;td&gt;PRUNUS LAUROCERASUS, 'OTTO LUYKEN', LAUREL, 30-INCH TO 36-INCH HEIGHT, BALLED AND BURLAPPED&lt;/td&gt;&lt;td&gt;EACH&lt;/td&gt;&lt;td&gt;0&lt;/td&gt;&lt;td&gt;3&lt;/td&gt;&lt;td&gt;N&lt;/td&gt;&lt;td&gt; &lt;/td&gt;&lt;td&gt;&lt;/td&gt;&lt;/tr&gt;</v>
      </c>
    </row>
    <row r="3155" spans="1:1" x14ac:dyDescent="0.2">
      <c r="A3155" s="94" t="str">
        <v xml:space="preserve">  &lt;tr&gt;&lt;td&gt;62616-1450&lt;/td&gt;&lt;td&gt;Prunus sericea, beach plum, 900mm - 1050mm height, balled and burlapped&lt;/td&gt;&lt;td&gt;Each&lt;/td&gt;&lt;td&gt;PRUNUS SERICEA, BEACH PLUM, 36-INCH TO 42-INCH HEIGHT, BALLED AND BURLAPPED&lt;/td&gt;&lt;td&gt;EACH&lt;/td&gt;&lt;td&gt;0&lt;/td&gt;&lt;td&gt;3&lt;/td&gt;&lt;td&gt;N&lt;/td&gt;&lt;td&gt; &lt;/td&gt;&lt;td&gt;&lt;/td&gt;&lt;/tr&gt;</v>
      </c>
    </row>
    <row r="3156" spans="1:1" x14ac:dyDescent="0.2">
      <c r="A3156" s="94" t="str">
        <v xml:space="preserve">  &lt;tr&gt;&lt;td&gt;62616-1500&lt;/td&gt;&lt;td&gt;Pinus eduus, colorado pinyon, 1500mm - 1800mm height, balled and burlapped&lt;/td&gt;&lt;td&gt;Each&lt;/td&gt;&lt;td&gt;PINUS EDUUS, COLORADO PINYON, 60-INCH TO 72-INCH HEIGHT, BALLED AND BURLAPPED&lt;/td&gt;&lt;td&gt;EACH&lt;/td&gt;&lt;td&gt;0&lt;/td&gt;&lt;td&gt;3&lt;/td&gt;&lt;td&gt;N&lt;/td&gt;&lt;td&gt; &lt;/td&gt;&lt;td&gt;&lt;/td&gt;&lt;/tr&gt;</v>
      </c>
    </row>
    <row r="3157" spans="1:1" x14ac:dyDescent="0.2">
      <c r="A3157" s="94" t="str">
        <v xml:space="preserve">  &lt;tr&gt;&lt;td&gt;62616-1550&lt;/td&gt;&lt;td&gt;Picea pungens, colorado blue spruce, 900mm - 1050mm height, balled and burlapped&lt;/td&gt;&lt;td&gt;Each&lt;/td&gt;&lt;td&gt;PICEA PUNGENS, COLORADO BLUE SPRUCE, 36-INCH TO 42-INCH HEIGHT, BALLED AND BURLAPPED&lt;/td&gt;&lt;td&gt;EACH&lt;/td&gt;&lt;td&gt;0&lt;/td&gt;&lt;td&gt;3&lt;/td&gt;&lt;td&gt;N&lt;/td&gt;&lt;td&gt; &lt;/td&gt;&lt;td&gt;&lt;/td&gt;&lt;/tr&gt;</v>
      </c>
    </row>
    <row r="3158" spans="1:1" x14ac:dyDescent="0.2">
      <c r="A3158" s="94" t="str">
        <v xml:space="preserve">  &lt;tr&gt;&lt;td&gt;62616-1595&lt;/td&gt;&lt;td&gt;Picea engelmannii, engelmann spruce, 450mm to 900mm height, container grown&lt;/td&gt;&lt;td&gt;Each&lt;/td&gt;&lt;td&gt;PICEA ENGELMANNII, ENGELMANN SPRUCE, 18-INCH TO 36-INCH HEIGHT, CONTAINER GROWN&lt;/td&gt;&lt;td&gt;EACH&lt;/td&gt;&lt;td&gt;0&lt;/td&gt;&lt;td&gt;3&lt;/td&gt;&lt;td&gt;N&lt;/td&gt;&lt;td&gt; &lt;/td&gt;&lt;td&gt;&lt;/td&gt;&lt;/tr&gt;</v>
      </c>
    </row>
    <row r="3159" spans="1:1" x14ac:dyDescent="0.2">
      <c r="A3159" s="94" t="str">
        <v xml:space="preserve">  &lt;tr&gt;&lt;td&gt;62616-1600&lt;/td&gt;&lt;td&gt;Picea engelmannii, engelmann spruce, 900mm - 1050mm height, balled and burlapped&lt;/td&gt;&lt;td&gt;Each&lt;/td&gt;&lt;td&gt;PICEA ENGELMANNII, ENGELMANN SPRUCE, 36-INCH TO 42-INCH HEIGHT, BALLED AND BURLAPPED&lt;/td&gt;&lt;td&gt;EACH&lt;/td&gt;&lt;td&gt;0&lt;/td&gt;&lt;td&gt;3&lt;/td&gt;&lt;td&gt;N&lt;/td&gt;&lt;td&gt; &lt;/td&gt;&lt;td&gt;&lt;/td&gt;&lt;/tr&gt;</v>
      </c>
    </row>
    <row r="3160" spans="1:1" x14ac:dyDescent="0.2">
      <c r="A3160" s="94" t="str">
        <v xml:space="preserve">  &lt;tr&gt;&lt;td&gt;62616-1650&lt;/td&gt;&lt;td&gt;Populus deltoides, cottonwood, 19 liter, balled and burlapped&lt;/td&gt;&lt;td&gt;Each&lt;/td&gt;&lt;td&gt;POPULUS DELTOIDES, COTTONWOOD, 5 GALLON, BALLED AND BURLAPPED&lt;/td&gt;&lt;td&gt;EACH&lt;/td&gt;&lt;td&gt;0&lt;/td&gt;&lt;td&gt;3&lt;/td&gt;&lt;td&gt;N&lt;/td&gt;&lt;td&gt; &lt;/td&gt;&lt;td&gt;&lt;/td&gt;&lt;/tr&gt;</v>
      </c>
    </row>
    <row r="3161" spans="1:1" x14ac:dyDescent="0.2">
      <c r="A3161" s="94" t="str">
        <v xml:space="preserve">  &lt;tr&gt;&lt;td&gt;62616-1690&lt;/td&gt;&lt;td&gt;Pinus ponderosa, ponderosa pine, 8 liter, container grown&lt;/td&gt;&lt;td&gt;Each&lt;/td&gt;&lt;td&gt;PINUS PONDEROSA, PONDEROSA PINE, 2 GALLON, CONTAINER GROWN&lt;/td&gt;&lt;td&gt;EACH&lt;/td&gt;&lt;td&gt;0&lt;/td&gt;&lt;td&gt;3&lt;/td&gt;&lt;td&gt;N&lt;/td&gt;&lt;td&gt; &lt;/td&gt;&lt;td&gt;&lt;/td&gt;&lt;/tr&gt;</v>
      </c>
    </row>
    <row r="3162" spans="1:1" x14ac:dyDescent="0.2">
      <c r="A3162" s="94" t="str">
        <v xml:space="preserve">  &lt;tr&gt;&lt;td&gt;62616-1700&lt;/td&gt;&lt;td&gt;Pinus ponderosa, ponderosa pine, 20 liter, container grown&lt;/td&gt;&lt;td&gt;Each&lt;/td&gt;&lt;td&gt;PINUS PONDEROSA, PONDEROSA PINE, 5 GALLON, CONTAINER GROWN&lt;/td&gt;&lt;td&gt;EACH&lt;/td&gt;&lt;td&gt;0&lt;/td&gt;&lt;td&gt;3&lt;/td&gt;&lt;td&gt;N&lt;/td&gt;&lt;td&gt; &lt;/td&gt;&lt;td&gt;&lt;/td&gt;&lt;/tr&gt;</v>
      </c>
    </row>
    <row r="3163" spans="1:1" x14ac:dyDescent="0.2">
      <c r="A3163" s="94" t="str">
        <v xml:space="preserve">  &lt;tr&gt;&lt;td&gt;62616-1750&lt;/td&gt;&lt;td&gt;Pinus ponderosa, ponderosa pine, 50 - 75mm caliper, container grown&lt;/td&gt;&lt;td&gt;Each&lt;/td&gt;&lt;td&gt;PINUS PONDEROSA, PONDEROSA PINE, 2-INCH TO 3-INCH CALIPER, CONTAINER GROWN&lt;/td&gt;&lt;td&gt;EACH&lt;/td&gt;&lt;td&gt;0&lt;/td&gt;&lt;td&gt;3&lt;/td&gt;&lt;td&gt;N&lt;/td&gt;&lt;td&gt; &lt;/td&gt;&lt;td&gt;&lt;/td&gt;&lt;/tr&gt;</v>
      </c>
    </row>
    <row r="3164" spans="1:1" x14ac:dyDescent="0.2">
      <c r="A3164" s="94" t="str">
        <v xml:space="preserve">  &lt;tr&gt;&lt;td&gt;62616-1800&lt;/td&gt;&lt;td&gt;Pinus ponderosa, ponderosa pine, 1200mm -1500mm height, balled and burlapped&lt;/td&gt;&lt;td&gt;Each&lt;/td&gt;&lt;td&gt;PINUS PONDEROSA, PONDEROSA PINE, 48-INCH TO 60-INCH HEIGHT, BALLED AND BURLAPPED&lt;/td&gt;&lt;td&gt;EACH&lt;/td&gt;&lt;td&gt;0&lt;/td&gt;&lt;td&gt;3&lt;/td&gt;&lt;td&gt;N&lt;/td&gt;&lt;td&gt; &lt;/td&gt;&lt;td&gt;&lt;/td&gt;&lt;/tr&gt;</v>
      </c>
    </row>
    <row r="3165" spans="1:1" x14ac:dyDescent="0.2">
      <c r="A3165" s="94" t="str">
        <v xml:space="preserve">  &lt;tr&gt;&lt;td&gt;62616-1850&lt;/td&gt;&lt;td&gt;Pseudotsuga menziesii, douglas fir, 1200mm -1500mm height, balled and burlapped&lt;/td&gt;&lt;td&gt;Each&lt;/td&gt;&lt;td&gt;PSEUDOTSUGA MENZIESII, DOUGLAS FIR, 48-INCH TO 60-INCH HEIGHT, BALLED AND BURLAPPED&lt;/td&gt;&lt;td&gt;EACH&lt;/td&gt;&lt;td&gt;0&lt;/td&gt;&lt;td&gt;3&lt;/td&gt;&lt;td&gt;N&lt;/td&gt;&lt;td&gt; &lt;/td&gt;&lt;td&gt;&lt;/td&gt;&lt;/tr&gt;</v>
      </c>
    </row>
    <row r="3166" spans="1:1" x14ac:dyDescent="0.2">
      <c r="A3166" s="94" t="str">
        <v xml:space="preserve">  &lt;tr&gt;&lt;td&gt;62616-1900&lt;/td&gt;&lt;td&gt;Philadelphus lewisii, Mock Orange, 1 gallon&lt;/td&gt;&lt;td&gt;Each&lt;/td&gt;&lt;td&gt;PHILADELPHUS LEWISII, MOCK ORANGE, 1 GALLON&lt;/td&gt;&lt;td&gt;EACH&lt;/td&gt;&lt;td&gt;0&lt;/td&gt;&lt;td&gt;3&lt;/td&gt;&lt;td&gt;N&lt;/td&gt;&lt;td&gt; &lt;/td&gt;&lt;td&gt;&lt;/td&gt;&lt;/tr&gt;</v>
      </c>
    </row>
    <row r="3167" spans="1:1" x14ac:dyDescent="0.2">
      <c r="A3167" s="94" t="str">
        <v xml:space="preserve">  &lt;tr&gt;&lt;td&gt;62616-2000&lt;/td&gt;&lt;td&gt;Pentaphylloides floribunda, shrubby cinquefoil, 300mm to 450mm height, container grown&lt;/td&gt;&lt;td&gt;Each&lt;/td&gt;&lt;td&gt;PENTAPHYLLOIDES FLORIBUNDA, SHRUBBY CINQUEFOIL, 12-INCH TO 18-INCH HEIGHT, CONTAINER GROWN&lt;/td&gt;&lt;td&gt;EACH&lt;/td&gt;&lt;td&gt;0&lt;/td&gt;&lt;td&gt;3&lt;/td&gt;&lt;td&gt;N&lt;/td&gt;&lt;td&gt; &lt;/td&gt;&lt;td&gt;&lt;/td&gt;&lt;/tr&gt;</v>
      </c>
    </row>
    <row r="3168" spans="1:1" x14ac:dyDescent="0.2">
      <c r="A3168" s="94" t="str">
        <v xml:space="preserve">  &lt;tr&gt;&lt;td&gt;62616-2100&lt;/td&gt;&lt;td&gt;Pinus aristata, bristlecone pine, 450mm to 900mm height, container grown&lt;/td&gt;&lt;td&gt;Each&lt;/td&gt;&lt;td&gt;PINUS ARISTATA, BRISTLECONE PINE, 18-INCH TO 36-INCH HEIGHT, CONTAINER GROWN&lt;/td&gt;&lt;td&gt;EACH&lt;/td&gt;&lt;td&gt;0&lt;/td&gt;&lt;td&gt;3&lt;/td&gt;&lt;td&gt;N&lt;/td&gt;&lt;td&gt; &lt;/td&gt;&lt;td&gt;&lt;/td&gt;&lt;/tr&gt;</v>
      </c>
    </row>
    <row r="3169" spans="1:1" x14ac:dyDescent="0.2">
      <c r="A3169" s="94" t="str">
        <v xml:space="preserve">  &lt;tr&gt;&lt;td&gt;62616-2200&lt;/td&gt;&lt;td&gt;Populus tremuloides, quaking aspen, 450mm to 900mm height, container grown&lt;/td&gt;&lt;td&gt;Each&lt;/td&gt;&lt;td&gt;POPULUS TREMULOIDES, QUAKING ASPEN, 18-INCH TO 36-INCH HEIGHT, CONTAINER GROWN&lt;/td&gt;&lt;td&gt;EACH&lt;/td&gt;&lt;td&gt;0&lt;/td&gt;&lt;td&gt;3&lt;/td&gt;&lt;td&gt;N&lt;/td&gt;&lt;td&gt; &lt;/td&gt;&lt;td&gt;&lt;/td&gt;&lt;/tr&gt;</v>
      </c>
    </row>
    <row r="3170" spans="1:1" x14ac:dyDescent="0.2">
      <c r="A3170" s="94" t="str">
        <v xml:space="preserve">  &lt;tr&gt;&lt;td&gt;62616-2300&lt;/td&gt;&lt;td&gt;Prunus virginiana, chokecherry, 450mm to 900mm height, container grown&lt;/td&gt;&lt;td&gt;Each&lt;/td&gt;&lt;td&gt;PRUNUS VIRGINIANA, CHOKECHERRY, 18-INCH TO 36-INCH HEIGHT, CONTAINER GROWN&lt;/td&gt;&lt;td&gt;EACH&lt;/td&gt;&lt;td&gt;0&lt;/td&gt;&lt;td&gt;3&lt;/td&gt;&lt;td&gt;N&lt;/td&gt;&lt;td&gt; &lt;/td&gt;&lt;td&gt;&lt;/td&gt;&lt;/tr&gt;</v>
      </c>
    </row>
    <row r="3171" spans="1:1" x14ac:dyDescent="0.2">
      <c r="A3171" s="94" t="str">
        <v xml:space="preserve">  &lt;tr&gt;&lt;td&gt;62616-2400&lt;/td&gt;&lt;td&gt;Pinus flexilis, limber pine, 450mm to 900mm height, container grown&lt;/td&gt;&lt;td&gt;Each&lt;/td&gt;&lt;td&gt;PINUS FLEXILIS, LIMBER PINE, 18-INCH TO 36-INCH HEIGHT, CONTAINER GROWN&lt;/td&gt;&lt;td&gt;EACH&lt;/td&gt;&lt;td&gt;0&lt;/td&gt;&lt;td&gt;3&lt;/td&gt;&lt;td&gt;N&lt;/td&gt;&lt;td&gt; &lt;/td&gt;&lt;td&gt;&lt;/td&gt;&lt;/tr&gt;</v>
      </c>
    </row>
    <row r="3172" spans="1:1" x14ac:dyDescent="0.2">
      <c r="A3172" s="94" t="str">
        <v xml:space="preserve">  &lt;tr&gt;&lt;td&gt;62616-2500&lt;/td&gt;&lt;td&gt;Pinus radiata, monterey pine, 20 liter, container grown&lt;/td&gt;&lt;td&gt;Each&lt;/td&gt;&lt;td&gt;PINUS RADIATA, MONTEREY PINE, 5 GALLON, CONTAINER GROWN&lt;/td&gt;&lt;td&gt;EACH&lt;/td&gt;&lt;td&gt;0&lt;/td&gt;&lt;td&gt;3&lt;/td&gt;&lt;td&gt;N&lt;/td&gt;&lt;td&gt; &lt;/td&gt;&lt;td&gt;&lt;/td&gt;&lt;/tr&gt;</v>
      </c>
    </row>
    <row r="3173" spans="1:1" x14ac:dyDescent="0.2">
      <c r="A3173" s="94" t="str">
        <v xml:space="preserve">  &lt;tr&gt;&lt;td&gt;62616-2600&lt;/td&gt;&lt;td&gt;Potentilla fruticosa, shrubby conquefoil, 4 liter, container grown&lt;/td&gt;&lt;td&gt;Each&lt;/td&gt;&lt;td&gt;POTENTILLA FRUTICOSA, SHRUBBY CINQUEFOIL, 1 GALLON, CONTAINER GROWN&lt;/td&gt;&lt;td&gt;EACH&lt;/td&gt;&lt;td&gt;0&lt;/td&gt;&lt;td&gt;3&lt;/td&gt;&lt;td&gt;N&lt;/td&gt;&lt;td&gt;12/14/2020&lt;/td&gt;&lt;td&gt;&lt;/td&gt;&lt;/tr&gt;</v>
      </c>
    </row>
    <row r="3174" spans="1:1" x14ac:dyDescent="0.2">
      <c r="A3174" s="94" t="str">
        <v xml:space="preserve">  &lt;tr&gt;&lt;td&gt;62617-0100&lt;/td&gt;&lt;td&gt;Quercus alba, white oak, 20mm - 35mm caliper, balled and burlapped&lt;/td&gt;&lt;td&gt;Each&lt;/td&gt;&lt;td&gt;QUERCUS ALBA, WHITE OAK, 1-INCH TO 1 1/2-INCH CALIPER, BALLED AND BURLAPPED&lt;/td&gt;&lt;td&gt;EACH&lt;/td&gt;&lt;td&gt;0&lt;/td&gt;&lt;td&gt;3&lt;/td&gt;&lt;td&gt;N&lt;/td&gt;&lt;td&gt; &lt;/td&gt;&lt;td&gt;&lt;/td&gt;&lt;/tr&gt;</v>
      </c>
    </row>
    <row r="3175" spans="1:1" x14ac:dyDescent="0.2">
      <c r="A3175" s="94" t="str">
        <v xml:space="preserve">  &lt;tr&gt;&lt;td&gt;62617-0150&lt;/td&gt;&lt;td&gt;Quercus alba, white oak, 35mm - 50mm caliper, balled and burlapped&lt;/td&gt;&lt;td&gt;Each&lt;/td&gt;&lt;td&gt;QUERCUS ALBA, WHITE OAK, 1 1/2-INCH TO 2-INCH CALIPER, BALLED AND BURLAPPED&lt;/td&gt;&lt;td&gt;EACH&lt;/td&gt;&lt;td&gt;0&lt;/td&gt;&lt;td&gt;3&lt;/td&gt;&lt;td&gt;N&lt;/td&gt;&lt;td&gt; &lt;/td&gt;&lt;td&gt;&lt;/td&gt;&lt;/tr&gt;</v>
      </c>
    </row>
    <row r="3176" spans="1:1" x14ac:dyDescent="0.2">
      <c r="A3176" s="94" t="str">
        <v xml:space="preserve">  &lt;tr&gt;&lt;td&gt;62617-0200&lt;/td&gt;&lt;td&gt;Quercus alba, white oak, 50mm - 65mm caliper, balled and burlapped&lt;/td&gt;&lt;td&gt;Each&lt;/td&gt;&lt;td&gt;QUERCUS ALBA, WHITE OAK, 2-INCH TO 2 1/2-INCH CALIPER, BALLED AND BURLAPPED&lt;/td&gt;&lt;td&gt;EACH&lt;/td&gt;&lt;td&gt;0&lt;/td&gt;&lt;td&gt;3&lt;/td&gt;&lt;td&gt;N&lt;/td&gt;&lt;td&gt; &lt;/td&gt;&lt;td&gt;&lt;/td&gt;&lt;/tr&gt;</v>
      </c>
    </row>
    <row r="3177" spans="1:1" x14ac:dyDescent="0.2">
      <c r="A3177" s="94" t="str">
        <v xml:space="preserve">  &lt;tr&gt;&lt;td&gt;62617-0250&lt;/td&gt;&lt;td&gt;Quercus borealis, northern red oak, 35mm - 50mm caliper, balled and burlapped&lt;/td&gt;&lt;td&gt;Each&lt;/td&gt;&lt;td&gt;QUERCUS BOREALIS, NORTHERN RED OAK, 1 1/2-INCH TO 2-INCH CALIPER, BALLED AND BURLAPPED&lt;/td&gt;&lt;td&gt;EACH&lt;/td&gt;&lt;td&gt;0&lt;/td&gt;&lt;td&gt;3&lt;/td&gt;&lt;td&gt;N&lt;/td&gt;&lt;td&gt; &lt;/td&gt;&lt;td&gt;&lt;/td&gt;&lt;/tr&gt;</v>
      </c>
    </row>
    <row r="3178" spans="1:1" x14ac:dyDescent="0.2">
      <c r="A3178" s="94" t="str">
        <v xml:space="preserve">  &lt;tr&gt;&lt;td&gt;62617-0300&lt;/td&gt;&lt;td&gt;Quercus borealis, northern red oak, 50mm - 65mm caliper, balled and burlapped&lt;/td&gt;&lt;td&gt;Each&lt;/td&gt;&lt;td&gt;QUERCUS BOREALIS, NORTHERN RED OAK, 2-INCH TO 2 1/2-INCH CALIPER, BALLED AND BURLAPPED&lt;/td&gt;&lt;td&gt;EACH&lt;/td&gt;&lt;td&gt;0&lt;/td&gt;&lt;td&gt;3&lt;/td&gt;&lt;td&gt;N&lt;/td&gt;&lt;td&gt; &lt;/td&gt;&lt;td&gt;&lt;/td&gt;&lt;/tr&gt;</v>
      </c>
    </row>
    <row r="3179" spans="1:1" x14ac:dyDescent="0.2">
      <c r="A3179" s="94" t="str">
        <v xml:space="preserve">  &lt;tr&gt;&lt;td&gt;62617-0350&lt;/td&gt;&lt;td&gt;Quercus coccinea, scarlet oak, 20mm - 35mm caliper, balled and burlapped&lt;/td&gt;&lt;td&gt;Each&lt;/td&gt;&lt;td&gt;QUERCUS COCCINEA, SCARLET OAK, 1-INCH TO 1 1/2-INCH CALIPER, BALLED AND BURLAPPED&lt;/td&gt;&lt;td&gt;EACH&lt;/td&gt;&lt;td&gt;0&lt;/td&gt;&lt;td&gt;3&lt;/td&gt;&lt;td&gt;N&lt;/td&gt;&lt;td&gt; &lt;/td&gt;&lt;td&gt;&lt;/td&gt;&lt;/tr&gt;</v>
      </c>
    </row>
    <row r="3180" spans="1:1" x14ac:dyDescent="0.2">
      <c r="A3180" s="94" t="str">
        <v xml:space="preserve">  &lt;tr&gt;&lt;td&gt;62617-0400&lt;/td&gt;&lt;td&gt;Quercus coccinea, scarlet oak, 35mm - 50mm caliper, balled and burlapped&lt;/td&gt;&lt;td&gt;Each&lt;/td&gt;&lt;td&gt;QUERCUS COCCINEA, SCARLET OAK, 1 1/2-INCH TO 2-INCH CALIPER, BALLED AND BURLAPPED&lt;/td&gt;&lt;td&gt;EACH&lt;/td&gt;&lt;td&gt;0&lt;/td&gt;&lt;td&gt;3&lt;/td&gt;&lt;td&gt;N&lt;/td&gt;&lt;td&gt; &lt;/td&gt;&lt;td&gt;&lt;/td&gt;&lt;/tr&gt;</v>
      </c>
    </row>
    <row r="3181" spans="1:1" x14ac:dyDescent="0.2">
      <c r="A3181" s="94" t="str">
        <v xml:space="preserve">  &lt;tr&gt;&lt;td&gt;62617-0450&lt;/td&gt;&lt;td&gt;Quercus phellos, willow oak, 20mm - 35mm caliper, balled and burlapped&lt;/td&gt;&lt;td&gt;Each&lt;/td&gt;&lt;td&gt;QUERCUS PHELLOS, WILLOW OAK, 1-INCH TO 1 1/2-INCH CALIPER, BALLED AND BURLAPPED&lt;/td&gt;&lt;td&gt;EACH&lt;/td&gt;&lt;td&gt;0&lt;/td&gt;&lt;td&gt;3&lt;/td&gt;&lt;td&gt;N&lt;/td&gt;&lt;td&gt; &lt;/td&gt;&lt;td&gt;&lt;/td&gt;&lt;/tr&gt;</v>
      </c>
    </row>
    <row r="3182" spans="1:1" x14ac:dyDescent="0.2">
      <c r="A3182" s="94" t="str">
        <v xml:space="preserve">  &lt;tr&gt;&lt;td&gt;62617-0500&lt;/td&gt;&lt;td&gt;Quercus phellos, willow oak, 35mm - 50mm caliper, balled and burlapped&lt;/td&gt;&lt;td&gt;Each&lt;/td&gt;&lt;td&gt;QUERCUS PHELLOS, WILLOW OAK, 1 1/2-INCH TO 2-INCH CALIPER, BALLED AND BURLAPPED&lt;/td&gt;&lt;td&gt;EACH&lt;/td&gt;&lt;td&gt;0&lt;/td&gt;&lt;td&gt;3&lt;/td&gt;&lt;td&gt;N&lt;/td&gt;&lt;td&gt; &lt;/td&gt;&lt;td&gt;&lt;/td&gt;&lt;/tr&gt;</v>
      </c>
    </row>
    <row r="3183" spans="1:1" x14ac:dyDescent="0.2">
      <c r="A3183" s="94" t="str">
        <v xml:space="preserve">  &lt;tr&gt;&lt;td&gt;62617-0550&lt;/td&gt;&lt;td&gt;Quercus phellos, willow oak, 50mm - 65mm caliper, balled and burlapped&lt;/td&gt;&lt;td&gt;Each&lt;/td&gt;&lt;td&gt;QUERCUS PHELLOS, WILLOW OAK, 2-INCH TO 2 1/2-INCH CALIPER, BALLED AND BURLAPPED&lt;/td&gt;&lt;td&gt;EACH&lt;/td&gt;&lt;td&gt;0&lt;/td&gt;&lt;td&gt;3&lt;/td&gt;&lt;td&gt;N&lt;/td&gt;&lt;td&gt; &lt;/td&gt;&lt;td&gt;&lt;/td&gt;&lt;/tr&gt;</v>
      </c>
    </row>
    <row r="3184" spans="1:1" x14ac:dyDescent="0.2">
      <c r="A3184" s="94" t="str">
        <v xml:space="preserve">  &lt;tr&gt;&lt;td&gt;62617-0600&lt;/td&gt;&lt;td&gt;Quercus palustrus, pin oak, 35mm - 50mm caliper, balled and burlapped&lt;/td&gt;&lt;td&gt;Each&lt;/td&gt;&lt;td&gt;QUERCUS PALUSTRUS, PIN OAK, 1 1/2-INCH TO 2-INCH CALIPER, BALLED AND BURLAPPED&lt;/td&gt;&lt;td&gt;EACH&lt;/td&gt;&lt;td&gt;0&lt;/td&gt;&lt;td&gt;3&lt;/td&gt;&lt;td&gt;N&lt;/td&gt;&lt;td&gt; &lt;/td&gt;&lt;td&gt;&lt;/td&gt;&lt;/tr&gt;</v>
      </c>
    </row>
    <row r="3185" spans="1:1" x14ac:dyDescent="0.2">
      <c r="A3185" s="94" t="str">
        <v xml:space="preserve">  &lt;tr&gt;&lt;td&gt;62617-0650&lt;/td&gt;&lt;td&gt;Quercus palustrus, pin oak, 50mm - 65mm caliper, balled and burlapped&lt;/td&gt;&lt;td&gt;Each&lt;/td&gt;&lt;td&gt;QUERCUS PALUSTRUS, PIN OAK, 2-INCH TO 2 1/2-INCH CALIPER, BALLED AND BURLAPPED&lt;/td&gt;&lt;td&gt;EACH&lt;/td&gt;&lt;td&gt;0&lt;/td&gt;&lt;td&gt;3&lt;/td&gt;&lt;td&gt;N&lt;/td&gt;&lt;td&gt; &lt;/td&gt;&lt;td&gt;&lt;/td&gt;&lt;/tr&gt;</v>
      </c>
    </row>
    <row r="3186" spans="1:1" x14ac:dyDescent="0.2">
      <c r="A3186" s="94" t="str">
        <v xml:space="preserve">  &lt;tr&gt;&lt;td&gt;62617-0700&lt;/td&gt;&lt;td&gt;Quercus palustrus, pin oak, 80mm - 100mm caliper, balled and burlapped&lt;/td&gt;&lt;td&gt;Each&lt;/td&gt;&lt;td&gt;QUERCUS PALUSTRUS, PIN OAK, 3 1/2-INCH TO 4-INCH CALIPER, BALLED AND BURLAPPED&lt;/td&gt;&lt;td&gt;EACH&lt;/td&gt;&lt;td&gt;0&lt;/td&gt;&lt;td&gt;3&lt;/td&gt;&lt;td&gt;N&lt;/td&gt;&lt;td&gt; &lt;/td&gt;&lt;td&gt;&lt;/td&gt;&lt;/tr&gt;</v>
      </c>
    </row>
    <row r="3187" spans="1:1" x14ac:dyDescent="0.2">
      <c r="A3187" s="94" t="str">
        <v xml:space="preserve">  &lt;tr&gt;&lt;td&gt;62617-0750&lt;/td&gt;&lt;td&gt;Quercus falcata, southern red oak, 35mm - 50mm caliper, balled and burlapped&lt;/td&gt;&lt;td&gt;Each&lt;/td&gt;&lt;td&gt;QUERCUS FALCATA, SOUTHERN RED OAK, 1 1/2-INCH TO 2-INCH CALIPER, BALLED AND BURLAPPED&lt;/td&gt;&lt;td&gt;EACH&lt;/td&gt;&lt;td&gt;0&lt;/td&gt;&lt;td&gt;3&lt;/td&gt;&lt;td&gt;N&lt;/td&gt;&lt;td&gt; &lt;/td&gt;&lt;td&gt;&lt;/td&gt;&lt;/tr&gt;</v>
      </c>
    </row>
    <row r="3188" spans="1:1" x14ac:dyDescent="0.2">
      <c r="A3188" s="94" t="str">
        <v xml:space="preserve">  &lt;tr&gt;&lt;td&gt;62617-0800&lt;/td&gt;&lt;td&gt;Quercus falcata, southern red oak, 50mm - 65mm caliper, balled and burlapped&lt;/td&gt;&lt;td&gt;Each&lt;/td&gt;&lt;td&gt;QUERCUS FALCATA, SOUTHERN RED OAK, 2-INCH TO 2 1/2-INCH CALIPER, BALLED AND BURLAPPED&lt;/td&gt;&lt;td&gt;EACH&lt;/td&gt;&lt;td&gt;0&lt;/td&gt;&lt;td&gt;3&lt;/td&gt;&lt;td&gt;N&lt;/td&gt;&lt;td&gt; &lt;/td&gt;&lt;td&gt;&lt;/td&gt;&lt;/tr&gt;</v>
      </c>
    </row>
    <row r="3189" spans="1:1" x14ac:dyDescent="0.2">
      <c r="A3189" s="94" t="str">
        <v xml:space="preserve">  &lt;tr&gt;&lt;td&gt;62617-0850&lt;/td&gt;&lt;td&gt;Quercus virginiana, live oak, 20mm - 35mm caliper, balled and burlapped&lt;/td&gt;&lt;td&gt;Each&lt;/td&gt;&lt;td&gt;QUERCUS VIRGINIANA, LIVE OAK, 1-INCH TO 1 1/2-INCH CALIPER, BALLED AND BURLAPPED&lt;/td&gt;&lt;td&gt;EACH&lt;/td&gt;&lt;td&gt;0&lt;/td&gt;&lt;td&gt;3&lt;/td&gt;&lt;td&gt;N&lt;/td&gt;&lt;td&gt; &lt;/td&gt;&lt;td&gt;&lt;/td&gt;&lt;/tr&gt;</v>
      </c>
    </row>
    <row r="3190" spans="1:1" x14ac:dyDescent="0.2">
      <c r="A3190" s="94" t="str">
        <v xml:space="preserve">  &lt;tr&gt;&lt;td&gt;62617-0900&lt;/td&gt;&lt;td&gt;Quercus virginiana, live oak, 50mm - 65mm caliper, balled and burlapped&lt;/td&gt;&lt;td&gt;Each&lt;/td&gt;&lt;td&gt;QUERCUS VIRGINIANA, LIVE OAK, 2-INCH TO 2 1/2-INCH CALIPER, BALLED AND BURLAPPED&lt;/td&gt;&lt;td&gt;EACH&lt;/td&gt;&lt;td&gt;0&lt;/td&gt;&lt;td&gt;3&lt;/td&gt;&lt;td&gt;N&lt;/td&gt;&lt;td&gt; &lt;/td&gt;&lt;td&gt;&lt;/td&gt;&lt;/tr&gt;</v>
      </c>
    </row>
    <row r="3191" spans="1:1" x14ac:dyDescent="0.2">
      <c r="A3191" s="94" t="str">
        <v xml:space="preserve">  &lt;tr&gt;&lt;td&gt;62617-0950&lt;/td&gt;&lt;td&gt;Quercus laurifolia, laurel oak, 50mm - 65mm caliper, balled and burlapped&lt;/td&gt;&lt;td&gt;Each&lt;/td&gt;&lt;td&gt;QUERCUS LAURIFOLIA, LAUREL OAK, 2-INCH TO 2 1/2-INCH CALIPER, BALLED AND BURLAPPED&lt;/td&gt;&lt;td&gt;EACH&lt;/td&gt;&lt;td&gt;0&lt;/td&gt;&lt;td&gt;3&lt;/td&gt;&lt;td&gt;N&lt;/td&gt;&lt;td&gt; &lt;/td&gt;&lt;td&gt;&lt;/td&gt;&lt;/tr&gt;</v>
      </c>
    </row>
    <row r="3192" spans="1:1" x14ac:dyDescent="0.2">
      <c r="A3192" s="94" t="str">
        <v xml:space="preserve">  &lt;tr&gt;&lt;td&gt;62617-1000&lt;/td&gt;&lt;td&gt;Querqus stellata, post oak, 35mm - 50mm caliper, container grown&lt;/td&gt;&lt;td&gt;Each&lt;/td&gt;&lt;td&gt;QUERQUS STELLATA, POST OAK, 1 1/2-INCH TO 2-INCH CALIPER, CONTAINER GROWN&lt;/td&gt;&lt;td&gt;EACH&lt;/td&gt;&lt;td&gt;0&lt;/td&gt;&lt;td&gt;3&lt;/td&gt;&lt;td&gt;N&lt;/td&gt;&lt;td&gt; &lt;/td&gt;&lt;td&gt;&lt;/td&gt;&lt;/tr&gt;</v>
      </c>
    </row>
    <row r="3193" spans="1:1" x14ac:dyDescent="0.2">
      <c r="A3193" s="94" t="str">
        <v xml:space="preserve">  &lt;tr&gt;&lt;td&gt;62617-1050&lt;/td&gt;&lt;td&gt;Quercus rubrum, red oak, 20mm - 35mm caliper, balled and burlapped&lt;/td&gt;&lt;td&gt;Each&lt;/td&gt;&lt;td&gt;QUERCUS RUBRUM, RED OAK, 1-INCH TO 1 1/2-INCH CALIPER, BALLED AND BURLAPPED&lt;/td&gt;&lt;td&gt;EACH&lt;/td&gt;&lt;td&gt;0&lt;/td&gt;&lt;td&gt;3&lt;/td&gt;&lt;td&gt;N&lt;/td&gt;&lt;td&gt; &lt;/td&gt;&lt;td&gt;&lt;/td&gt;&lt;/tr&gt;</v>
      </c>
    </row>
    <row r="3194" spans="1:1" x14ac:dyDescent="0.2">
      <c r="A3194" s="94" t="str">
        <v xml:space="preserve">  &lt;tr&gt;&lt;td&gt;62617-1100&lt;/td&gt;&lt;td&gt;Quercus rubrum, red oak, 35mm - 50mm caliper, balled and burlapped&lt;/td&gt;&lt;td&gt;Each&lt;/td&gt;&lt;td&gt;QUERCUS RUBRUM, RED OAK, 1 1/2-INCH TO 2-INCH CALIPER, BALLED AND BURLAPPED&lt;/td&gt;&lt;td&gt;EACH&lt;/td&gt;&lt;td&gt;0&lt;/td&gt;&lt;td&gt;3&lt;/td&gt;&lt;td&gt;N&lt;/td&gt;&lt;td&gt; &lt;/td&gt;&lt;td&gt;&lt;/td&gt;&lt;/tr&gt;</v>
      </c>
    </row>
    <row r="3195" spans="1:1" x14ac:dyDescent="0.2">
      <c r="A3195" s="94" t="str">
        <v xml:space="preserve">  &lt;tr&gt;&lt;td&gt;62617-1110&lt;/td&gt;&lt;td&gt;Quercus rubrum, red oak, 50mm - 65mm caliper, balled and burlapped&lt;/td&gt;&lt;td&gt;Each&lt;/td&gt;&lt;td&gt;QUERCUS RUBRUM, RED OAK, 2-INCH TO 2 1/2-INCH CALIPER, BALLED AND BURLAPPED&lt;/td&gt;&lt;td&gt;EACH&lt;/td&gt;&lt;td&gt;0&lt;/td&gt;&lt;td&gt;3&lt;/td&gt;&lt;td&gt;N&lt;/td&gt;&lt;td&gt;7/11/2014&lt;/td&gt;&lt;td&gt;&lt;/td&gt;&lt;/tr&gt;</v>
      </c>
    </row>
    <row r="3196" spans="1:1" x14ac:dyDescent="0.2">
      <c r="A3196" s="94" t="str">
        <v xml:space="preserve">  &lt;tr&gt;&lt;td&gt;62617-1150&lt;/td&gt;&lt;td&gt;Quercus babylonica, willow oak, 35mm - 50mm caliper, balled and burlapped&lt;/td&gt;&lt;td&gt;Each&lt;/td&gt;&lt;td&gt;QUERCUS BABYLONICA, WILLOW OAK, 1 1/2-INCH TO 2-INCH CALIPER, BALLED AND BURLAPPED&lt;/td&gt;&lt;td&gt;EACH&lt;/td&gt;&lt;td&gt;0&lt;/td&gt;&lt;td&gt;3&lt;/td&gt;&lt;td&gt;N&lt;/td&gt;&lt;td&gt; &lt;/td&gt;&lt;td&gt;&lt;/td&gt;&lt;/tr&gt;</v>
      </c>
    </row>
    <row r="3197" spans="1:1" x14ac:dyDescent="0.2">
      <c r="A3197" s="94" t="str">
        <v xml:space="preserve">  &lt;tr&gt;&lt;td&gt;62617-1200&lt;/td&gt;&lt;td&gt;Quercus arizonica, Arizona white oak, 20 liter, container grown&lt;/td&gt;&lt;td&gt;Each&lt;/td&gt;&lt;td&gt;QUERCUS ARIZONICA, ARIZONA WHITE OAK, 5 GALLON, CONTAINER GROWN&lt;/td&gt;&lt;td&gt;EACH&lt;/td&gt;&lt;td&gt;0&lt;/td&gt;&lt;td&gt;3&lt;/td&gt;&lt;td&gt;N&lt;/td&gt;&lt;td&gt; &lt;/td&gt;&lt;td&gt;&lt;/td&gt;&lt;/tr&gt;</v>
      </c>
    </row>
    <row r="3198" spans="1:1" x14ac:dyDescent="0.2">
      <c r="A3198" s="94" t="str">
        <v xml:space="preserve">  &lt;tr&gt;&lt;td&gt;62617-1250&lt;/td&gt;&lt;td&gt;Quercus arizonica, Arizona white oak, 50 - 75mm caliper, container grown&lt;/td&gt;&lt;td&gt;Each&lt;/td&gt;&lt;td&gt;QUERCUS ARIZONICA, ARIZONA WHITE OAK, 2-INCH TO 3-INCH CALIPER, CONTAINER GROWN&lt;/td&gt;&lt;td&gt;EACH&lt;/td&gt;&lt;td&gt;0&lt;/td&gt;&lt;td&gt;3&lt;/td&gt;&lt;td&gt;N&lt;/td&gt;&lt;td&gt; &lt;/td&gt;&lt;td&gt;&lt;/td&gt;&lt;/tr&gt;</v>
      </c>
    </row>
    <row r="3199" spans="1:1" x14ac:dyDescent="0.2">
      <c r="A3199" s="94" t="str">
        <v xml:space="preserve">  &lt;tr&gt;&lt;td&gt;62617-1300&lt;/td&gt;&lt;td&gt;Quercus gambelii, gambel's oak,4 liter, container grown&lt;/td&gt;&lt;td&gt;Each&lt;/td&gt;&lt;td&gt;QUERCUS GAMBELII, GAMBEL'S OAK, 1 GALLON, CONTAINER GROWN&lt;/td&gt;&lt;td&gt;EACH&lt;/td&gt;&lt;td&gt;0&lt;/td&gt;&lt;td&gt;3&lt;/td&gt;&lt;td&gt;N&lt;/td&gt;&lt;td&gt; &lt;/td&gt;&lt;td&gt;&lt;/td&gt;&lt;/tr&gt;</v>
      </c>
    </row>
    <row r="3200" spans="1:1" x14ac:dyDescent="0.2">
      <c r="A3200" s="94" t="str">
        <v xml:space="preserve">  &lt;tr&gt;&lt;td&gt;62617-1350&lt;/td&gt;&lt;td&gt;Quercus garryana, oregon white oak, 20mm - 35mm caliper, balled and burlapped&lt;/td&gt;&lt;td&gt;Each&lt;/td&gt;&lt;td&gt;QUERCUS GARRYANA, OREGON WHITE OAK, 1-INCH TO 1 1/2-INCH CALIPER, BALLED AND BURLAPPED&lt;/td&gt;&lt;td&gt;EACH&lt;/td&gt;&lt;td&gt;0&lt;/td&gt;&lt;td&gt;3&lt;/td&gt;&lt;td&gt;N&lt;/td&gt;&lt;td&gt; &lt;/td&gt;&lt;td&gt;&lt;/td&gt;&lt;/tr&gt;</v>
      </c>
    </row>
    <row r="3201" spans="1:1" x14ac:dyDescent="0.2">
      <c r="A3201" s="94" t="str">
        <v xml:space="preserve">  &lt;tr&gt;&lt;td&gt;62617-1400&lt;/td&gt;&lt;td&gt;Quercus macrocarpa, bur oak, 26 1/2 liter, container grown  &lt;/td&gt;&lt;td&gt;Each&lt;/td&gt;&lt;td&gt;QUERCUS MACROCARPA, BUR OAK, 7 GALLON, CONTAINER GROWN&lt;/td&gt;&lt;td&gt;EACH&lt;/td&gt;&lt;td&gt;0&lt;/td&gt;&lt;td&gt;3&lt;/td&gt;&lt;td&gt;N&lt;/td&gt;&lt;td&gt;8/14/2023&lt;/td&gt;&lt;td&gt;&lt;/td&gt;&lt;/tr&gt;</v>
      </c>
    </row>
    <row r="3202" spans="1:1" x14ac:dyDescent="0.2">
      <c r="A3202" s="94" t="str">
        <v xml:space="preserve">  &lt;tr&gt;&lt;td&gt;62618-0100&lt;/td&gt;&lt;td&gt;Rhododendron canadense, rhodora, 450mm - 600mm height, balled and burlapped&lt;/td&gt;&lt;td&gt;Each&lt;/td&gt;&lt;td&gt;RHODODENDRON CANADENSE, RHODORA, 18-INCH TO 24-INCH HEIGHT, BALLED AND BURLAPPED&lt;/td&gt;&lt;td&gt;EACH&lt;/td&gt;&lt;td&gt;0&lt;/td&gt;&lt;td&gt;3&lt;/td&gt;&lt;td&gt;N&lt;/td&gt;&lt;td&gt; &lt;/td&gt;&lt;td&gt;&lt;/td&gt;&lt;/tr&gt;</v>
      </c>
    </row>
    <row r="3203" spans="1:1" x14ac:dyDescent="0.2">
      <c r="A3203" s="94" t="str">
        <v xml:space="preserve">  &lt;tr&gt;&lt;td&gt;62618-0150&lt;/td&gt;&lt;td&gt;Rhododendron canadense, rhodora, 600mm - 750mm height, container grown&lt;/td&gt;&lt;td&gt;Each&lt;/td&gt;&lt;td&gt;RHODODENDRON CANADENSE, RHODORA, 24-INCH TO 30-INCH HEIGHT, CONTAINER GROWN&lt;/td&gt;&lt;td&gt;EACH&lt;/td&gt;&lt;td&gt;0&lt;/td&gt;&lt;td&gt;3&lt;/td&gt;&lt;td&gt;N&lt;/td&gt;&lt;td&gt; &lt;/td&gt;&lt;td&gt;&lt;/td&gt;&lt;/tr&gt;</v>
      </c>
    </row>
    <row r="3204" spans="1:1" x14ac:dyDescent="0.2">
      <c r="A3204" s="94" t="str">
        <v xml:space="preserve">  &lt;tr&gt;&lt;td&gt;62618-0200&lt;/td&gt;&lt;td&gt;Rhododendron caneslens, florida wild honeysuckel, 600mm - 750mm height, balled and burlapped&lt;/td&gt;&lt;td&gt;Each&lt;/td&gt;&lt;td&gt;RHODODENDRON CANESLENS, FLORIDA WILD HONEYSUCKEL, 24-INCH TO 30-INCH HEIGHT, BALLED AND BURLAPPED&lt;/td&gt;&lt;td&gt;EACH&lt;/td&gt;&lt;td&gt;0&lt;/td&gt;&lt;td&gt;3&lt;/td&gt;&lt;td&gt;N&lt;/td&gt;&lt;td&gt; &lt;/td&gt;&lt;td&gt;&lt;/td&gt;&lt;/tr&gt;</v>
      </c>
    </row>
    <row r="3205" spans="1:1" x14ac:dyDescent="0.2">
      <c r="A3205" s="94" t="str">
        <v xml:space="preserve">  &lt;tr&gt;&lt;td&gt;62618-0250&lt;/td&gt;&lt;td&gt;Rubus occidentalis, black rasberry, 450mm - 600mm height, balled and burlapped&lt;/td&gt;&lt;td&gt;Each&lt;/td&gt;&lt;td&gt;RUBUS OCCIDENTALIS, BLACK RASBERRY, 18-INCH TO 24-INCH HEIGHT, BALLED AND BURLAPPED&lt;/td&gt;&lt;td&gt;EACH&lt;/td&gt;&lt;td&gt;0&lt;/td&gt;&lt;td&gt;3&lt;/td&gt;&lt;td&gt;N&lt;/td&gt;&lt;td&gt; &lt;/td&gt;&lt;td&gt;&lt;/td&gt;&lt;/tr&gt;</v>
      </c>
    </row>
    <row r="3206" spans="1:1" x14ac:dyDescent="0.2">
      <c r="A3206" s="94" t="str">
        <v xml:space="preserve">  &lt;tr&gt;&lt;td&gt;62618-0300&lt;/td&gt;&lt;td&gt;Rhus typhina, staghorn sumac, 1200mm - 1500mm height, balled and burlapped&lt;/td&gt;&lt;td&gt;Each&lt;/td&gt;&lt;td&gt;RHUS TYPHINA, STAGHORN SUMAC, 48-INCH TO 60-INCH HEIGHT, BALLED AND BURLAPPED&lt;/td&gt;&lt;td&gt;EACH&lt;/td&gt;&lt;td&gt;0&lt;/td&gt;&lt;td&gt;3&lt;/td&gt;&lt;td&gt;N&lt;/td&gt;&lt;td&gt; &lt;/td&gt;&lt;td&gt;&lt;/td&gt;&lt;/tr&gt;</v>
      </c>
    </row>
    <row r="3207" spans="1:1" x14ac:dyDescent="0.2">
      <c r="A3207" s="94" t="str">
        <v xml:space="preserve">  &lt;tr&gt;&lt;td&gt;62618-0350&lt;/td&gt;&lt;td&gt;Rhus copallina, shining sumac, 750mm - 900mm height, balled and burlapped&lt;/td&gt;&lt;td&gt;Each&lt;/td&gt;&lt;td&gt;RHUS COPALLINA, SHINING SUMAC, 30-INCH TO 36-INCH HEIGHT, BALLED AND BURLAPPED&lt;/td&gt;&lt;td&gt;EACH&lt;/td&gt;&lt;td&gt;0&lt;/td&gt;&lt;td&gt;3&lt;/td&gt;&lt;td&gt;N&lt;/td&gt;&lt;td&gt; &lt;/td&gt;&lt;td&gt;&lt;/td&gt;&lt;/tr&gt;</v>
      </c>
    </row>
    <row r="3208" spans="1:1" x14ac:dyDescent="0.2">
      <c r="A3208" s="94" t="str">
        <v xml:space="preserve">  &lt;tr&gt;&lt;td&gt;62618-0400&lt;/td&gt;&lt;td&gt;Rhus copallina, shining sumac, 1050mm - 1200mm height, balled and burlapped&lt;/td&gt;&lt;td&gt;Each&lt;/td&gt;&lt;td&gt;RHUS COPALLINA, SHINING SUMAC, 42-INCH TO 48-INCH HEIGHT, BALLED AND BURLAPPED&lt;/td&gt;&lt;td&gt;EACH&lt;/td&gt;&lt;td&gt;0&lt;/td&gt;&lt;td&gt;3&lt;/td&gt;&lt;td&gt;N&lt;/td&gt;&lt;td&gt; &lt;/td&gt;&lt;td&gt;&lt;/td&gt;&lt;/tr&gt;</v>
      </c>
    </row>
    <row r="3209" spans="1:1" x14ac:dyDescent="0.2">
      <c r="A3209" s="94" t="str">
        <v xml:space="preserve">  &lt;tr&gt;&lt;td&gt;62618-0450&lt;/td&gt;&lt;td&gt;Rhus trilobata, skunkbush sumac,4 liter, container grown&lt;/td&gt;&lt;td&gt;Each&lt;/td&gt;&lt;td&gt;RHUS TRILOBATA, SKUNKBUSH SUMAC, 1 GALLON, CONTAINER GROWN&lt;/td&gt;&lt;td&gt;EACH&lt;/td&gt;&lt;td&gt;0&lt;/td&gt;&lt;td&gt;3&lt;/td&gt;&lt;td&gt;N&lt;/td&gt;&lt;td&gt; &lt;/td&gt;&lt;td&gt;&lt;/td&gt;&lt;/tr&gt;</v>
      </c>
    </row>
    <row r="3210" spans="1:1" x14ac:dyDescent="0.2">
      <c r="A3210" s="94" t="str">
        <v xml:space="preserve">  &lt;tr&gt;&lt;td&gt;62618-0500&lt;/td&gt;&lt;td&gt;Rhus trilobata, oakbrush sumac, 20 liter. container grown&lt;/td&gt;&lt;td&gt;Each&lt;/td&gt;&lt;td&gt;RHUS TRILOBATA, OAKBRUSH SUMAC, 5 GALLON. CONTAINER GROWN&lt;/td&gt;&lt;td&gt;EACH&lt;/td&gt;&lt;td&gt;0&lt;/td&gt;&lt;td&gt;3&lt;/td&gt;&lt;td&gt;N&lt;/td&gt;&lt;td&gt; &lt;/td&gt;&lt;td&gt;&lt;/td&gt;&lt;/tr&gt;</v>
      </c>
    </row>
    <row r="3211" spans="1:1" x14ac:dyDescent="0.2">
      <c r="A3211" s="94" t="str">
        <v xml:space="preserve">  &lt;tr&gt;&lt;td&gt;62618-0550&lt;/td&gt;&lt;td&gt;Robinia neomexicana, New Mexico locust, 20 liter, container grown&lt;/td&gt;&lt;td&gt;Each&lt;/td&gt;&lt;td&gt;ROBINIA NEOMEXICANA, NEW MEXICO LOCUST, 5 GALLON, CONTAINER GROWN&lt;/td&gt;&lt;td&gt;EACH&lt;/td&gt;&lt;td&gt;0&lt;/td&gt;&lt;td&gt;3&lt;/td&gt;&lt;td&gt;N&lt;/td&gt;&lt;td&gt; &lt;/td&gt;&lt;td&gt;&lt;/td&gt;&lt;/tr&gt;</v>
      </c>
    </row>
    <row r="3212" spans="1:1" x14ac:dyDescent="0.2">
      <c r="A3212" s="94" t="str">
        <v xml:space="preserve">  &lt;tr&gt;&lt;td&gt;62618-0600&lt;/td&gt;&lt;td&gt;Ribes lobbii, Gummy Gooseberry, 1 gallon&lt;/td&gt;&lt;td&gt;Each&lt;/td&gt;&lt;td&gt;RIBES LOBBII, GUMMY GOOSEBERRY, 1 GALLON&lt;/td&gt;&lt;td&gt;EACH&lt;/td&gt;&lt;td&gt;0&lt;/td&gt;&lt;td&gt;3&lt;/td&gt;&lt;td&gt;N&lt;/td&gt;&lt;td&gt; &lt;/td&gt;&lt;td&gt;&lt;/td&gt;&lt;/tr&gt;</v>
      </c>
    </row>
    <row r="3213" spans="1:1" x14ac:dyDescent="0.2">
      <c r="A3213" s="94" t="str">
        <v xml:space="preserve">  &lt;tr&gt;&lt;td&gt;62618-0650&lt;/td&gt;&lt;td&gt;Ribes sanguineum, Redflower Currant, 1 gallon&lt;/td&gt;&lt;td&gt;Each&lt;/td&gt;&lt;td&gt;RIBES SANGUINEUM, REDFLOWER CURRANT, 1 GALLON&lt;/td&gt;&lt;td&gt;EACH&lt;/td&gt;&lt;td&gt;0&lt;/td&gt;&lt;td&gt;3&lt;/td&gt;&lt;td&gt;N&lt;/td&gt;&lt;td&gt; &lt;/td&gt;&lt;td&gt;&lt;/td&gt;&lt;/tr&gt;</v>
      </c>
    </row>
    <row r="3214" spans="1:1" x14ac:dyDescent="0.2">
      <c r="A3214" s="94" t="str">
        <v xml:space="preserve">  &lt;tr&gt;&lt;td&gt;62618-0700&lt;/td&gt;&lt;td&gt;Ribes montigenum, gooseberry currant, 300mm to 450mm height, container grown&lt;/td&gt;&lt;td&gt;Each&lt;/td&gt;&lt;td&gt;RIBES MONTIGENUM, GOOSEBERRY CURRANT, 12-INCH TO 18-INCH HEIGHT, CONTAINER GROWN&lt;/td&gt;&lt;td&gt;EACH&lt;/td&gt;&lt;td&gt;0&lt;/td&gt;&lt;td&gt;3&lt;/td&gt;&lt;td&gt;N&lt;/td&gt;&lt;td&gt; &lt;/td&gt;&lt;td&gt;&lt;/td&gt;&lt;/tr&gt;</v>
      </c>
    </row>
    <row r="3215" spans="1:1" x14ac:dyDescent="0.2">
      <c r="A3215" s="94" t="str">
        <v xml:space="preserve">  &lt;tr&gt;&lt;td&gt;62618-0800&lt;/td&gt;&lt;td&gt;Rosa woodsii, woods rose, 300mm to 450mm height, container grown&lt;/td&gt;&lt;td&gt;Each&lt;/td&gt;&lt;td&gt;ROSA WOODSII, WOODS ROSE, 12-INCH TO 18-INCH HEIGHT, CONTAINER GROWN&lt;/td&gt;&lt;td&gt;EACH&lt;/td&gt;&lt;td&gt;0&lt;/td&gt;&lt;td&gt;3&lt;/td&gt;&lt;td&gt;N&lt;/td&gt;&lt;td&gt; &lt;/td&gt;&lt;td&gt;&lt;/td&gt;&lt;/tr&gt;</v>
      </c>
    </row>
    <row r="3216" spans="1:1" x14ac:dyDescent="0.2">
      <c r="A3216" s="94" t="str">
        <v xml:space="preserve">  &lt;tr&gt;&lt;td&gt;62618-0825&lt;/td&gt;&lt;td&gt;Rosa woodsii, woods rose, 300mm to 450mm height, container grown&lt;/td&gt;&lt;td&gt;Each&lt;/td&gt;&lt;td&gt;ROSA WOODSII, WOODS ROSE, 1 GALLON, CONTAINER GROWN&lt;/td&gt;&lt;td&gt;EACH&lt;/td&gt;&lt;td&gt;0&lt;/td&gt;&lt;td&gt;3&lt;/td&gt;&lt;td&gt;N&lt;/td&gt;&lt;td&gt;12/14/2020&lt;/td&gt;&lt;td&gt;&lt;/td&gt;&lt;/tr&gt;</v>
      </c>
    </row>
    <row r="3217" spans="1:1" x14ac:dyDescent="0.2">
      <c r="A3217" s="94" t="str">
        <v xml:space="preserve">  &lt;tr&gt;&lt;td&gt;62618-0900&lt;/td&gt;&lt;td&gt;Rubus idaeus, american red raspberry, 300mm to 450mm height, container grown&lt;/td&gt;&lt;td&gt;Each&lt;/td&gt;&lt;td&gt;RUBUS IDAEUS, AMERICAN RED RASPBERRY, 12-INCH TO 18-INCH HEIGHT, CONTAINER GROWN&lt;/td&gt;&lt;td&gt;EACH&lt;/td&gt;&lt;td&gt;0&lt;/td&gt;&lt;td&gt;3&lt;/td&gt;&lt;td&gt;N&lt;/td&gt;&lt;td&gt; &lt;/td&gt;&lt;td&gt;&lt;/td&gt;&lt;/tr&gt;</v>
      </c>
    </row>
    <row r="3218" spans="1:1" x14ac:dyDescent="0.2">
      <c r="A3218" s="94" t="str">
        <v xml:space="preserve">  &lt;tr&gt;&lt;td&gt;62618-0950&lt;/td&gt;&lt;td&gt;Ribes cereum, wax current, 4 liter, container grown&lt;/td&gt;&lt;td&gt;Each&lt;/td&gt;&lt;td&gt;RIBES CEREUM, WAX CURRANT, 1 GALLON, CONTAINER GROWN&lt;/td&gt;&lt;td&gt;EACH&lt;/td&gt;&lt;td&gt;0&lt;/td&gt;&lt;td&gt;3&lt;/td&gt;&lt;td&gt;N&lt;/td&gt;&lt;td&gt;12/14/2020&lt;/td&gt;&lt;td&gt;&lt;/td&gt;&lt;/tr&gt;</v>
      </c>
    </row>
    <row r="3219" spans="1:1" x14ac:dyDescent="0.2">
      <c r="A3219" s="94" t="str">
        <v xml:space="preserve">  &lt;tr&gt;&lt;td&gt;62619-0100&lt;/td&gt;&lt;td&gt;Sabal Palmetto, cabbage palm, 3000mm - 3600mm height, balled and burlapped&lt;/td&gt;&lt;td&gt;Each&lt;/td&gt;&lt;td&gt;SABAL PALMETTO, CABBAGE PALM, 10 FEET TO 12 FEET HEIGHT, BALLED AND BURLAPPED&lt;/td&gt;&lt;td&gt;EACH&lt;/td&gt;&lt;td&gt;0&lt;/td&gt;&lt;td&gt;3&lt;/td&gt;&lt;td&gt;N&lt;/td&gt;&lt;td&gt; &lt;/td&gt;&lt;td&gt;&lt;/td&gt;&lt;/tr&gt;</v>
      </c>
    </row>
    <row r="3220" spans="1:1" x14ac:dyDescent="0.2">
      <c r="A3220" s="94" t="str">
        <v xml:space="preserve">  &lt;tr&gt;&lt;td&gt;62619-0200&lt;/td&gt;&lt;td&gt;Salix babylonica, weeping willow, 35mm - 50mm caliper, balled and burlapped&lt;/td&gt;&lt;td&gt;Each&lt;/td&gt;&lt;td&gt;SALIX BABYLONICA, WEEPING WILLOW, 1 1/2-INCH TO 2-INCH CALIPER, BALLED AND BURLAPPED&lt;/td&gt;&lt;td&gt;EACH&lt;/td&gt;&lt;td&gt;0&lt;/td&gt;&lt;td&gt;3&lt;/td&gt;&lt;td&gt;N&lt;/td&gt;&lt;td&gt; &lt;/td&gt;&lt;td&gt;&lt;/td&gt;&lt;/tr&gt;</v>
      </c>
    </row>
    <row r="3221" spans="1:1" x14ac:dyDescent="0.2">
      <c r="A3221" s="94" t="str">
        <v xml:space="preserve">  &lt;tr&gt;&lt;td&gt;62619-0220&lt;/td&gt;&lt;td&gt;Salix interior, sandbar willow, 8 liter, container grown&lt;/td&gt;&lt;td&gt;Each&lt;/td&gt;&lt;td&gt;SALIX INTERIOR, SANDBAR WILLOW, 2 GALLON, CONTAINER GROWN&lt;/td&gt;&lt;td&gt;EACH&lt;/td&gt;&lt;td&gt;0&lt;/td&gt;&lt;td&gt;3&lt;/td&gt;&lt;td&gt;N&lt;/td&gt;&lt;td&gt; &lt;/td&gt;&lt;td&gt;&lt;/td&gt;&lt;/tr&gt;</v>
      </c>
    </row>
    <row r="3222" spans="1:1" x14ac:dyDescent="0.2">
      <c r="A3222" s="94" t="str">
        <v xml:space="preserve">  &lt;tr&gt;&lt;td&gt;62619-0250&lt;/td&gt;&lt;td&gt;Spirea vanhouttei, vanhoutte spirea, 450mm - 600mm height, container grown&lt;/td&gt;&lt;td&gt;Each&lt;/td&gt;&lt;td&gt;SPIREA VANHOUTTEI, VANHOUTTE SPIREA, 18-INCH TO 24-INCH HEIGHT, CONTAINER GROWN&lt;/td&gt;&lt;td&gt;EACH&lt;/td&gt;&lt;td&gt;0&lt;/td&gt;&lt;td&gt;3&lt;/td&gt;&lt;td&gt;N&lt;/td&gt;&lt;td&gt; &lt;/td&gt;&lt;td&gt;&lt;/td&gt;&lt;/tr&gt;</v>
      </c>
    </row>
    <row r="3223" spans="1:1" x14ac:dyDescent="0.2">
      <c r="A3223" s="94" t="str">
        <v xml:space="preserve">  &lt;tr&gt;&lt;td&gt;62619-0290&lt;/td&gt;&lt;td&gt;Salix nigra, black willow, 20mm - 35mm caliper, container grown&lt;/td&gt;&lt;td&gt;Each&lt;/td&gt;&lt;td&gt;SALIX NIGRA, BLACK WILLOW, 1-INCH TO 1 1/2-INCH CALIPER, CONTAINER GROWN&lt;/td&gt;&lt;td&gt;EACH&lt;/td&gt;&lt;td&gt;0&lt;/td&gt;&lt;td&gt;3&lt;/td&gt;&lt;td&gt;N&lt;/td&gt;&lt;td&gt; &lt;/td&gt;&lt;td&gt;&lt;/td&gt;&lt;/tr&gt;</v>
      </c>
    </row>
    <row r="3224" spans="1:1" x14ac:dyDescent="0.2">
      <c r="A3224" s="94" t="str">
        <v xml:space="preserve">  &lt;tr&gt;&lt;td&gt;62619-0300&lt;/td&gt;&lt;td&gt;Salix nigra, black willow, 65mm - 80mm caliper, container grown&lt;/td&gt;&lt;td&gt;Each&lt;/td&gt;&lt;td&gt;SALIX NIGRA, BLACK WILLOW, 2 1/2-INCH TO 3 1/2-INCH CALIPER, CONTAINER GROWN&lt;/td&gt;&lt;td&gt;EACH&lt;/td&gt;&lt;td&gt;0&lt;/td&gt;&lt;td&gt;3&lt;/td&gt;&lt;td&gt;N&lt;/td&gt;&lt;td&gt; &lt;/td&gt;&lt;td&gt;&lt;/td&gt;&lt;/tr&gt;</v>
      </c>
    </row>
    <row r="3225" spans="1:1" x14ac:dyDescent="0.2">
      <c r="A3225" s="94" t="str">
        <v xml:space="preserve">  &lt;tr&gt;&lt;td&gt;62619-0350&lt;/td&gt;&lt;td&gt;Salix lucida, shinning willow, 600mm - 750mm height, container grown&lt;/td&gt;&lt;td&gt;Each&lt;/td&gt;&lt;td&gt;SALIX LUCIDA, SHINNING WILLOW, 24-INCH TO 30-INCH HEIGHT, CONTAINER GROWN&lt;/td&gt;&lt;td&gt;EACH&lt;/td&gt;&lt;td&gt;0&lt;/td&gt;&lt;td&gt;3&lt;/td&gt;&lt;td&gt;N&lt;/td&gt;&lt;td&gt; &lt;/td&gt;&lt;td&gt;&lt;/td&gt;&lt;/tr&gt;</v>
      </c>
    </row>
    <row r="3226" spans="1:1" x14ac:dyDescent="0.2">
      <c r="A3226" s="94" t="str">
        <v xml:space="preserve">  &lt;tr&gt;&lt;td&gt;62619-0360&lt;/td&gt;&lt;td&gt;Salix scouleriana, scouler's willow, 8 liter, container grown&lt;/td&gt;&lt;td&gt;Each&lt;/td&gt;&lt;td&gt;SALIX SCOULERIANA, SCOULER'S WILLOW, 2 GALLON, CONTAINER GROWN&lt;/td&gt;&lt;td&gt;EACH&lt;/td&gt;&lt;td&gt;0&lt;/td&gt;&lt;td&gt;3&lt;/td&gt;&lt;td&gt;N&lt;/td&gt;&lt;td&gt; &lt;/td&gt;&lt;td&gt;&lt;/td&gt;&lt;/tr&gt;</v>
      </c>
    </row>
    <row r="3227" spans="1:1" x14ac:dyDescent="0.2">
      <c r="A3227" s="94" t="str">
        <v xml:space="preserve">  &lt;tr&gt;&lt;td&gt;62619-0400&lt;/td&gt;&lt;td&gt;Symphoricarpos orbiculatus, Coralberry, 600mm - 750mm height, container grown&lt;/td&gt;&lt;td&gt;Each&lt;/td&gt;&lt;td&gt;SYMPHORICARPOS ORBICULATUS, CORALBERRY, 24-INCH TO 30-INCH HEIGHT, CONTAINER GROWN&lt;/td&gt;&lt;td&gt;EACH&lt;/td&gt;&lt;td&gt;0&lt;/td&gt;&lt;td&gt;3&lt;/td&gt;&lt;td&gt;N&lt;/td&gt;&lt;td&gt; &lt;/td&gt;&lt;td&gt;&lt;/td&gt;&lt;/tr&gt;</v>
      </c>
    </row>
    <row r="3228" spans="1:1" x14ac:dyDescent="0.2">
      <c r="A3228" s="94" t="str">
        <v xml:space="preserve">  &lt;tr&gt;&lt;td&gt;62619-0450&lt;/td&gt;&lt;td&gt;Salix exigua, coyote willow, 300mm - 450mm height, container grown&lt;/td&gt;&lt;td&gt;Each&lt;/td&gt;&lt;td&gt;SALIX EXIGUA, COYOTE WILLOW, 12-INCH TO 18-INCH, CONTAINER GROWN&lt;/td&gt;&lt;td&gt;EACH&lt;/td&gt;&lt;td&gt;0&lt;/td&gt;&lt;td&gt;3&lt;/td&gt;&lt;td&gt;N&lt;/td&gt;&lt;td&gt; &lt;/td&gt;&lt;td&gt;&lt;/td&gt;&lt;/tr&gt;</v>
      </c>
    </row>
    <row r="3229" spans="1:1" x14ac:dyDescent="0.2">
      <c r="A3229" s="94" t="str">
        <v xml:space="preserve">  &lt;tr&gt;&lt;td&gt;62619-0500&lt;/td&gt;&lt;td&gt;Symphoricarpos albus, Common Snowberry, 1 gallon&lt;/td&gt;&lt;td&gt;Each&lt;/td&gt;&lt;td&gt;SYMPHORICARPOS ALBUS, COMMON SNOWBERRY, 1 GALLON&lt;/td&gt;&lt;td&gt;EACH&lt;/td&gt;&lt;td&gt;0&lt;/td&gt;&lt;td&gt;3&lt;/td&gt;&lt;td&gt;N&lt;/td&gt;&lt;td&gt; &lt;/td&gt;&lt;td&gt;&lt;/td&gt;&lt;/tr&gt;</v>
      </c>
    </row>
    <row r="3230" spans="1:1" x14ac:dyDescent="0.2">
      <c r="A3230" s="94" t="str">
        <v xml:space="preserve">  &lt;tr&gt;&lt;td&gt;62619-0600&lt;/td&gt;&lt;td&gt;Symphoricarpos oreophilus, mountain snowberry, 300mm to 450mm height, container grown&lt;/td&gt;&lt;td&gt;Each&lt;/td&gt;&lt;td&gt;SYMPHORICARPOS OREOPHILUS, MOUNTAIN SNOWBERRY, 12-INCH TO 18-INCH HEIGHT, CONTAINER GROWN&lt;/td&gt;&lt;td&gt;EACH&lt;/td&gt;&lt;td&gt;0&lt;/td&gt;&lt;td&gt;3&lt;/td&gt;&lt;td&gt;N&lt;/td&gt;&lt;td&gt; &lt;/td&gt;&lt;td&gt;&lt;/td&gt;&lt;/tr&gt;</v>
      </c>
    </row>
    <row r="3231" spans="1:1" x14ac:dyDescent="0.2">
      <c r="A3231" s="94" t="str">
        <v xml:space="preserve">  &lt;tr&gt;&lt;td&gt;62619-0650&lt;/td&gt;&lt;td&gt;Sambucus nigra caerulea, blue elderberry, 8 liter, container grown&lt;/td&gt;&lt;td&gt;Each&lt;/td&gt;&lt;td&gt;SAMBUCUS NIGRA CAERULEA, BLUE ELDERBERRY, 2 GALLON, CONTAINER GROWN&lt;/td&gt;&lt;td&gt;EACH&lt;/td&gt;&lt;td&gt;0&lt;/td&gt;&lt;td&gt;3&lt;/td&gt;&lt;td&gt;N&lt;/td&gt;&lt;td&gt; &lt;/td&gt;&lt;td&gt;&lt;/td&gt;&lt;/tr&gt;</v>
      </c>
    </row>
    <row r="3232" spans="1:1" x14ac:dyDescent="0.2">
      <c r="A3232" s="94" t="str">
        <v xml:space="preserve">  &lt;tr&gt;&lt;td&gt;62619-0700&lt;/td&gt;&lt;td&gt;Spirea splendens, rose meadowsweet, 4 liter, container grown&lt;/td&gt;&lt;td&gt;Each&lt;/td&gt;&lt;td&gt;SPIREA SPLENDENS, ROSE MEADOWSWEET, 1 GALLON, CONTAINER GROWN&lt;/td&gt;&lt;td&gt;EACH&lt;/td&gt;&lt;td&gt;0&lt;/td&gt;&lt;td&gt;3&lt;/td&gt;&lt;td&gt;N&lt;/td&gt;&lt;td&gt;12/14/2020&lt;/td&gt;&lt;td&gt;&lt;/td&gt;&lt;/tr&gt;</v>
      </c>
    </row>
    <row r="3233" spans="1:1" x14ac:dyDescent="0.2">
      <c r="A3233" s="94" t="str">
        <v xml:space="preserve">  &lt;tr&gt;&lt;td&gt;62619-0750&lt;/td&gt;&lt;td&gt;Symphoricarpos, creeping snowberry, 4 liter, container grown&lt;/td&gt;&lt;td&gt;Each&lt;/td&gt;&lt;td&gt;SYMPHORICARPOS, CREEPING SNOWBERRY, 1 GALLON, CONTAINER GROWN&lt;/td&gt;&lt;td&gt;EACH&lt;/td&gt;&lt;td&gt;0&lt;/td&gt;&lt;td&gt;3&lt;/td&gt;&lt;td&gt;N&lt;/td&gt;&lt;td&gt;12/14/2020&lt;/td&gt;&lt;td&gt;&lt;/td&gt;&lt;/tr&gt;</v>
      </c>
    </row>
    <row r="3234" spans="1:1" x14ac:dyDescent="0.2">
      <c r="A3234" s="94" t="str">
        <v xml:space="preserve">  &lt;tr&gt;&lt;td&gt;62621-0050&lt;/td&gt;&lt;td&gt;Ulmus americana (valley forge), american elm, 50mm - 65mm caliper, balled and burlapped&lt;/td&gt;&lt;td&gt;Each&lt;/td&gt;&lt;td&gt;ULMUS AMERICANA (VALLEY FORGE), AMERICAN ELM, 2-INCH TO 2 1/2-INCH CALIPER, BALLED AND BURLAPPED&lt;/td&gt;&lt;td&gt;EACH&lt;/td&gt;&lt;td&gt;0&lt;/td&gt;&lt;td&gt;3&lt;/td&gt;&lt;td&gt;N&lt;/td&gt;&lt;td&gt;5/2/2023&lt;/td&gt;&lt;td&gt;&lt;/td&gt;&lt;/tr&gt;</v>
      </c>
    </row>
    <row r="3235" spans="1:1" x14ac:dyDescent="0.2">
      <c r="A3235" s="94" t="str">
        <v xml:space="preserve">  &lt;tr&gt;&lt;td&gt;62621-0100&lt;/td&gt;&lt;td&gt;Ulmus americana (washington), american elm, 50mm - 65mm caliper, balled and burlapped&lt;/td&gt;&lt;td&gt;Each&lt;/td&gt;&lt;td&gt;ULMUS AMERICANA (WASHINGTON), AMERICAN ELM, 2-INCH TO 2 1/2-INCH CALIPER, BALLED AND BURLAPPED&lt;/td&gt;&lt;td&gt;EACH&lt;/td&gt;&lt;td&gt;0&lt;/td&gt;&lt;td&gt;3&lt;/td&gt;&lt;td&gt;N&lt;/td&gt;&lt;td&gt; &lt;/td&gt;&lt;td&gt;&lt;/td&gt;&lt;/tr&gt;</v>
      </c>
    </row>
    <row r="3236" spans="1:1" x14ac:dyDescent="0.2">
      <c r="A3236" s="94" t="str">
        <v xml:space="preserve">  &lt;tr&gt;&lt;td&gt;62622-0100&lt;/td&gt;&lt;td&gt;Viburnum dentatum, arrowwood viburnum, 600mm - 750mm height, balled and burlapped&lt;/td&gt;&lt;td&gt;Each&lt;/td&gt;&lt;td&gt;VIBURNUM DENTATUM, ARROWWOOD VIBURNUM, 24-INCH TO 30-INCH HEIGHT, BALLED AND BURLAPPED&lt;/td&gt;&lt;td&gt;EACH&lt;/td&gt;&lt;td&gt;0&lt;/td&gt;&lt;td&gt;3&lt;/td&gt;&lt;td&gt;N&lt;/td&gt;&lt;td&gt;7/10/2015&lt;/td&gt;&lt;td&gt;corrected spelling of dentatum&lt;/td&gt;&lt;/tr&gt;</v>
      </c>
    </row>
    <row r="3237" spans="1:1" x14ac:dyDescent="0.2">
      <c r="A3237" s="94" t="str">
        <v xml:space="preserve">  &lt;tr&gt;&lt;td&gt;62622-0150&lt;/td&gt;&lt;td&gt;Viburnum dentatum, arrowwood viburnum, 750mm - 900mm height, balled and burlapped&lt;/td&gt;&lt;td&gt;Each&lt;/td&gt;&lt;td&gt;VIBURNUM DENTATUM, ARROWWOOD VIBURNUM, 30-INCH TO 36-INCH HEIGHT, BALLED AND BURLAPPED&lt;/td&gt;&lt;td&gt;EACH&lt;/td&gt;&lt;td&gt;0&lt;/td&gt;&lt;td&gt;3&lt;/td&gt;&lt;td&gt;N&lt;/td&gt;&lt;td&gt;7/10/2015&lt;/td&gt;&lt;td&gt;corrected spelling of dentatum&lt;/td&gt;&lt;/tr&gt;</v>
      </c>
    </row>
    <row r="3238" spans="1:1" x14ac:dyDescent="0.2">
      <c r="A3238" s="94" t="str">
        <v xml:space="preserve">  &lt;tr&gt;&lt;td&gt;62622-0200&lt;/td&gt;&lt;td&gt;Viburnum dentatum, arrowwood viburnum, 1050mm - 1200mm height, balled and burlapped&lt;/td&gt;&lt;td&gt;Each&lt;/td&gt;&lt;td&gt;VIBURNUM DENTATUM, ARROWWOOD VIBURNUM, 42-INCH TO 48-INCH HEIGHT, BALLED AND BURLAPPED&lt;/td&gt;&lt;td&gt;EACH&lt;/td&gt;&lt;td&gt;0&lt;/td&gt;&lt;td&gt;3&lt;/td&gt;&lt;td&gt;N&lt;/td&gt;&lt;td&gt;7/10/2015&lt;/td&gt;&lt;td&gt;corrected spelling of dentatum&lt;/td&gt;&lt;/tr&gt;</v>
      </c>
    </row>
    <row r="3239" spans="1:1" x14ac:dyDescent="0.2">
      <c r="A3239" s="94" t="str">
        <v xml:space="preserve">  &lt;tr&gt;&lt;td&gt;62622-0250&lt;/td&gt;&lt;td&gt;Viburnum prunifolium, blackhaw viburnum, 600mm - 750mm height, balled and burlapped&lt;/td&gt;&lt;td&gt;Each&lt;/td&gt;&lt;td&gt;VIBURNUM PRUNIFOLIUM, BLACKHAW VIBURNUM, 24-INCH TO 30-INCH HEIGHT, BALLED AND BURLAPPED&lt;/td&gt;&lt;td&gt;EACH&lt;/td&gt;&lt;td&gt;0&lt;/td&gt;&lt;td&gt;3&lt;/td&gt;&lt;td&gt;N&lt;/td&gt;&lt;td&gt; &lt;/td&gt;&lt;td&gt;&lt;/td&gt;&lt;/tr&gt;</v>
      </c>
    </row>
    <row r="3240" spans="1:1" x14ac:dyDescent="0.2">
      <c r="A3240" s="94" t="str">
        <v xml:space="preserve">  &lt;tr&gt;&lt;td&gt;62622-0300&lt;/td&gt;&lt;td&gt;Viburnum prunifolium, blackhaw viburnum, 750mm - 900mm height, balled and burlapped&lt;/td&gt;&lt;td&gt;Each&lt;/td&gt;&lt;td&gt;VIBURNUM PRUNIFOLIUM, BLACKHAW VIBURNUM, 30-INCH TO 36-INCH HEIGHT, BALLED AND BURLAPPED&lt;/td&gt;&lt;td&gt;EACH&lt;/td&gt;&lt;td&gt;0&lt;/td&gt;&lt;td&gt;3&lt;/td&gt;&lt;td&gt;N&lt;/td&gt;&lt;td&gt; &lt;/td&gt;&lt;td&gt;&lt;/td&gt;&lt;/tr&gt;</v>
      </c>
    </row>
    <row r="3241" spans="1:1" x14ac:dyDescent="0.2">
      <c r="A3241" s="94" t="str">
        <v xml:space="preserve">  &lt;tr&gt;&lt;td&gt;62622-0350&lt;/td&gt;&lt;td&gt;Viburnum acerifolium, mapleleaf viburnum, 1050mm - 1200mm height, balled and burlapped&lt;/td&gt;&lt;td&gt;Each&lt;/td&gt;&lt;td&gt;VIBURNUM ACERIFOLIUM, MAPLELEAF VIBURNUM, 42-INCH TO 48-INCH HEIGHT, BALLED AND BURLAPPED&lt;/td&gt;&lt;td&gt;EACH&lt;/td&gt;&lt;td&gt;0&lt;/td&gt;&lt;td&gt;3&lt;/td&gt;&lt;td&gt;N&lt;/td&gt;&lt;td&gt; &lt;/td&gt;&lt;td&gt;&lt;/td&gt;&lt;/tr&gt;</v>
      </c>
    </row>
    <row r="3242" spans="1:1" x14ac:dyDescent="0.2">
      <c r="A3242" s="94" t="str">
        <v xml:space="preserve">  &lt;tr&gt;&lt;td&gt;62622-0400&lt;/td&gt;&lt;td&gt;Viburnum plicatum 'tomentosa', double file viburnum, 450mm - 600mm height, balled and burlapped&lt;/td&gt;&lt;td&gt;Each&lt;/td&gt;&lt;td&gt;VIBURNUM PLICATUM 'TOMENTOSA', DOUBLE FILE VIBURNUM, 18-INCH TO 24-INCH HEIGHT, BALLED AND BURLAPPED&lt;/td&gt;&lt;td&gt;EACH&lt;/td&gt;&lt;td&gt;0&lt;/td&gt;&lt;td&gt;3&lt;/td&gt;&lt;td&gt;N&lt;/td&gt;&lt;td&gt; &lt;/td&gt;&lt;td&gt;&lt;/td&gt;&lt;/tr&gt;</v>
      </c>
    </row>
    <row r="3243" spans="1:1" x14ac:dyDescent="0.2">
      <c r="A3243" s="94" t="str">
        <v xml:space="preserve">  &lt;tr&gt;&lt;td&gt;62630-0100&lt;/td&gt;&lt;td&gt;Plantings, seedlings, bare root&lt;/td&gt;&lt;td&gt;Each&lt;/td&gt;&lt;td&gt;PLANTINGS, SEEDLINGS, BARE ROOT&lt;/td&gt;&lt;td&gt;EACH&lt;/td&gt;&lt;td&gt;0&lt;/td&gt;&lt;td&gt;3&lt;/td&gt;&lt;td&gt;N&lt;/td&gt;&lt;td&gt; &lt;/td&gt;&lt;td&gt;&lt;/td&gt;&lt;/tr&gt;</v>
      </c>
    </row>
    <row r="3244" spans="1:1" x14ac:dyDescent="0.2">
      <c r="A3244" s="94" t="str">
        <v xml:space="preserve">  &lt;tr&gt;&lt;td&gt;62630-0200&lt;/td&gt;&lt;td&gt;Plantings, seedlings, balled and burlapped&lt;/td&gt;&lt;td&gt;Each&lt;/td&gt;&lt;td&gt;PLANTINGS, SEEDLINGS, BALLED AND BURLAPPED&lt;/td&gt;&lt;td&gt;EACH&lt;/td&gt;&lt;td&gt;0&lt;/td&gt;&lt;td&gt;3&lt;/td&gt;&lt;td&gt;N&lt;/td&gt;&lt;td&gt; &lt;/td&gt;&lt;td&gt;&lt;/td&gt;&lt;/tr&gt;</v>
      </c>
    </row>
    <row r="3245" spans="1:1" x14ac:dyDescent="0.2">
      <c r="A3245" s="94" t="str">
        <v xml:space="preserve">  &lt;tr&gt;&lt;td&gt;62630-0300&lt;/td&gt;&lt;td&gt;Plantings, seedlings, container grown&lt;/td&gt;&lt;td&gt;Each&lt;/td&gt;&lt;td&gt;PLANTINGS, SEEDLINGS, CONTAINER GROWN&lt;/td&gt;&lt;td&gt;EACH&lt;/td&gt;&lt;td&gt;0&lt;/td&gt;&lt;td&gt;3&lt;/td&gt;&lt;td&gt;N&lt;/td&gt;&lt;td&gt; &lt;/td&gt;&lt;td&gt;&lt;/td&gt;&lt;/tr&gt;</v>
      </c>
    </row>
    <row r="3246" spans="1:1" x14ac:dyDescent="0.2">
      <c r="A3246" s="94" t="str">
        <v xml:space="preserve">  &lt;tr&gt;&lt;td&gt;62630-0350&lt;/td&gt;&lt;td&gt;Plantings, trees, balled and burlapped&lt;/td&gt;&lt;td&gt;Each&lt;/td&gt;&lt;td&gt;PLANTINGS, TREES, BALLED AND BURLAPPED&lt;/td&gt;&lt;td&gt;EACH&lt;/td&gt;&lt;td&gt;0&lt;/td&gt;&lt;td&gt;3&lt;/td&gt;&lt;td&gt;N&lt;/td&gt;&lt;td&gt;9/16/2014&lt;/td&gt;&lt;td&gt;&lt;/td&gt;&lt;/tr&gt;</v>
      </c>
    </row>
    <row r="3247" spans="1:1" x14ac:dyDescent="0.2">
      <c r="A3247" s="94" t="str">
        <v xml:space="preserve">  &lt;tr&gt;&lt;td&gt;62630-0400&lt;/td&gt;&lt;td&gt;Plantings, wetland plant, container grown&lt;/td&gt;&lt;td&gt;Each&lt;/td&gt;&lt;td&gt;PLANTINGS, WETLAND PLANT, CONTAINER GROWN&lt;/td&gt;&lt;td&gt;EACH&lt;/td&gt;&lt;td&gt;0&lt;/td&gt;&lt;td&gt;3&lt;/td&gt;&lt;td&gt;N&lt;/td&gt;&lt;td&gt; &lt;/td&gt;&lt;td&gt;&lt;/td&gt;&lt;/tr&gt;</v>
      </c>
    </row>
    <row r="3248" spans="1:1" x14ac:dyDescent="0.2">
      <c r="A3248" s="94" t="str">
        <v xml:space="preserve">  &lt;tr&gt;&lt;td&gt;62630-0500&lt;/td&gt;&lt;td&gt;Plantings, alocasia orda, elephant ear fern&lt;/td&gt;&lt;td&gt;Each&lt;/td&gt;&lt;td&gt;PLANTINGS, ALOCASIA ORDA, ELEPHANT EAR FERN&lt;/td&gt;&lt;td&gt;EACH&lt;/td&gt;&lt;td&gt;0&lt;/td&gt;&lt;td&gt;3&lt;/td&gt;&lt;td&gt;N&lt;/td&gt;&lt;td&gt; &lt;/td&gt;&lt;td&gt;&lt;/td&gt;&lt;/tr&gt;</v>
      </c>
    </row>
    <row r="3249" spans="1:1" x14ac:dyDescent="0.2">
      <c r="A3249" s="94" t="str">
        <v xml:space="preserve">  &lt;tr&gt;&lt;td&gt;62630-0600&lt;/td&gt;&lt;td&gt;Plantings, campsis radicans, trumpet vine&lt;/td&gt;&lt;td&gt;Each&lt;/td&gt;&lt;td&gt;PLANTINGS, CAMPSIS RADICANS, TRUMPET VINE&lt;/td&gt;&lt;td&gt;EACH&lt;/td&gt;&lt;td&gt;0&lt;/td&gt;&lt;td&gt;3&lt;/td&gt;&lt;td&gt;N&lt;/td&gt;&lt;td&gt; &lt;/td&gt;&lt;td&gt;&lt;/td&gt;&lt;/tr&gt;</v>
      </c>
    </row>
    <row r="3250" spans="1:1" x14ac:dyDescent="0.2">
      <c r="A3250" s="94" t="str">
        <v xml:space="preserve">  &lt;tr&gt;&lt;td&gt;62630-0700&lt;/td&gt;&lt;td&gt;Plantings, gelsemium sempervirens, car. yellow jasmine&lt;/td&gt;&lt;td&gt;Each&lt;/td&gt;&lt;td&gt;PLANTINGS, GELSEMIUM SEMPERVIRENS, CAR. YELLOW JASMINE&lt;/td&gt;&lt;td&gt;EACH&lt;/td&gt;&lt;td&gt;0&lt;/td&gt;&lt;td&gt;3&lt;/td&gt;&lt;td&gt;N&lt;/td&gt;&lt;td&gt; &lt;/td&gt;&lt;td&gt;&lt;/td&gt;&lt;/tr&gt;</v>
      </c>
    </row>
    <row r="3251" spans="1:1" x14ac:dyDescent="0.2">
      <c r="A3251" s="94" t="str">
        <v xml:space="preserve">  &lt;tr&gt;&lt;td&gt;62630-0800&lt;/td&gt;&lt;td&gt;Plantings, helianthus debilis, dune sunflower&lt;/td&gt;&lt;td&gt;Each&lt;/td&gt;&lt;td&gt;PLANTINGS, HELIANTHUS DEBILIS, DUNE SUNFLOWER&lt;/td&gt;&lt;td&gt;EACH&lt;/td&gt;&lt;td&gt;0&lt;/td&gt;&lt;td&gt;3&lt;/td&gt;&lt;td&gt;N&lt;/td&gt;&lt;td&gt; &lt;/td&gt;&lt;td&gt;&lt;/td&gt;&lt;/tr&gt;</v>
      </c>
    </row>
    <row r="3252" spans="1:1" x14ac:dyDescent="0.2">
      <c r="A3252" s="94" t="str">
        <v xml:space="preserve">  &lt;tr&gt;&lt;td&gt;62630-0900&lt;/td&gt;&lt;td&gt;Plantings, ilex cassine, dahoon holly&lt;/td&gt;&lt;td&gt;Each&lt;/td&gt;&lt;td&gt;PLANTINGS, ILEX CASSINE, DAHOON HOLLY&lt;/td&gt;&lt;td&gt;EACH&lt;/td&gt;&lt;td&gt;0&lt;/td&gt;&lt;td&gt;3&lt;/td&gt;&lt;td&gt;N&lt;/td&gt;&lt;td&gt; &lt;/td&gt;&lt;td&gt;&lt;/td&gt;&lt;/tr&gt;</v>
      </c>
    </row>
    <row r="3253" spans="1:1" x14ac:dyDescent="0.2">
      <c r="A3253" s="94" t="str">
        <v xml:space="preserve">  &lt;tr&gt;&lt;td&gt;62630-1000&lt;/td&gt;&lt;td&gt;Plantings, ilex vomitoria 'nana', dwarf yaupon holly&lt;/td&gt;&lt;td&gt;Each&lt;/td&gt;&lt;td&gt;PLANTINGS, ILEX VOMITORIA 'NANA', DWARF YAUPON HOLLY&lt;/td&gt;&lt;td&gt;EACH&lt;/td&gt;&lt;td&gt;0&lt;/td&gt;&lt;td&gt;3&lt;/td&gt;&lt;td&gt;N&lt;/td&gt;&lt;td&gt; &lt;/td&gt;&lt;td&gt;&lt;/td&gt;&lt;/tr&gt;</v>
      </c>
    </row>
    <row r="3254" spans="1:1" x14ac:dyDescent="0.2">
      <c r="A3254" s="94" t="str">
        <v xml:space="preserve">  &lt;tr&gt;&lt;td&gt;62630-1100&lt;/td&gt;&lt;td&gt;Plantings, liriope spicata, lily turf,4 liter container, container grown&lt;/td&gt;&lt;td&gt;Each&lt;/td&gt;&lt;td&gt;PLANTINGS, LIRIOPE SPICATA, LILY TURF, 1 GALLON CONTAINER, CONTAINER GROWN&lt;/td&gt;&lt;td&gt;EACH&lt;/td&gt;&lt;td&gt;0&lt;/td&gt;&lt;td&gt;3&lt;/td&gt;&lt;td&gt;N&lt;/td&gt;&lt;td&gt; &lt;/td&gt;&lt;td&gt;&lt;/td&gt;&lt;/tr&gt;</v>
      </c>
    </row>
    <row r="3255" spans="1:1" x14ac:dyDescent="0.2">
      <c r="A3255" s="94" t="str">
        <v xml:space="preserve">  &lt;tr&gt;&lt;td&gt;62630-1200&lt;/td&gt;&lt;td&gt;Plantings, myrica cerifera, wax myrtle&lt;/td&gt;&lt;td&gt;Each&lt;/td&gt;&lt;td&gt;PLANTINGS, MYRICA CERIFERA, WAX MYRTLE&lt;/td&gt;&lt;td&gt;EACH&lt;/td&gt;&lt;td&gt;0&lt;/td&gt;&lt;td&gt;3&lt;/td&gt;&lt;td&gt;N&lt;/td&gt;&lt;td&gt; &lt;/td&gt;&lt;td&gt;&lt;/td&gt;&lt;/tr&gt;</v>
      </c>
    </row>
    <row r="3256" spans="1:1" x14ac:dyDescent="0.2">
      <c r="A3256" s="94" t="str">
        <v xml:space="preserve">  &lt;tr&gt;&lt;td&gt;62630-1300&lt;/td&gt;&lt;td&gt;Plantings, nerium oleander 'nana', dwarf oleander&lt;/td&gt;&lt;td&gt;Each&lt;/td&gt;&lt;td&gt;PLANTINGS, NERIUM OLEANDER 'NANA', DWARF OLEANDER&lt;/td&gt;&lt;td&gt;EACH&lt;/td&gt;&lt;td&gt;0&lt;/td&gt;&lt;td&gt;3&lt;/td&gt;&lt;td&gt;N&lt;/td&gt;&lt;td&gt; &lt;/td&gt;&lt;td&gt;&lt;/td&gt;&lt;/tr&gt;</v>
      </c>
    </row>
    <row r="3257" spans="1:1" x14ac:dyDescent="0.2">
      <c r="A3257" s="94" t="str">
        <v xml:space="preserve">  &lt;tr&gt;&lt;td&gt;62630-1400&lt;/td&gt;&lt;td&gt;Plantings, sabal palmetto, sabal palm&lt;/td&gt;&lt;td&gt;Each&lt;/td&gt;&lt;td&gt;PLANTINGS, SABAL PALMETTO, SABAL PALM&lt;/td&gt;&lt;td&gt;EACH&lt;/td&gt;&lt;td&gt;0&lt;/td&gt;&lt;td&gt;3&lt;/td&gt;&lt;td&gt;N&lt;/td&gt;&lt;td&gt; &lt;/td&gt;&lt;td&gt;&lt;/td&gt;&lt;/tr&gt;</v>
      </c>
    </row>
    <row r="3258" spans="1:1" x14ac:dyDescent="0.2">
      <c r="A3258" s="94" t="str">
        <v xml:space="preserve">  &lt;tr&gt;&lt;td&gt;62630-1500&lt;/td&gt;&lt;td&gt;Plantings, serenoa repens, saw palmetto&lt;/td&gt;&lt;td&gt;Each&lt;/td&gt;&lt;td&gt;PLANTINGS, SERENOA REPENS, SAW PALMETTO&lt;/td&gt;&lt;td&gt;EACH&lt;/td&gt;&lt;td&gt;0&lt;/td&gt;&lt;td&gt;3&lt;/td&gt;&lt;td&gt;N&lt;/td&gt;&lt;td&gt; &lt;/td&gt;&lt;td&gt;&lt;/td&gt;&lt;/tr&gt;</v>
      </c>
    </row>
    <row r="3259" spans="1:1" x14ac:dyDescent="0.2">
      <c r="A3259" s="94" t="str">
        <v xml:space="preserve">  &lt;tr&gt;&lt;td&gt;62630-1600&lt;/td&gt;&lt;td&gt;Plantings, uniola paniculata, sea oats&lt;/td&gt;&lt;td&gt;Each&lt;/td&gt;&lt;td&gt;PLANTINGS, UNIOLA PANICULATA, SEA OATS&lt;/td&gt;&lt;td&gt;EACH&lt;/td&gt;&lt;td&gt;0&lt;/td&gt;&lt;td&gt;3&lt;/td&gt;&lt;td&gt;N&lt;/td&gt;&lt;td&gt; &lt;/td&gt;&lt;td&gt;&lt;/td&gt;&lt;/tr&gt;</v>
      </c>
    </row>
    <row r="3260" spans="1:1" x14ac:dyDescent="0.2">
      <c r="A3260" s="94" t="str">
        <v xml:space="preserve">  &lt;tr&gt;&lt;td&gt;62630-1700&lt;/td&gt;&lt;td&gt;Plantings, wedelia trilobata, wedelia&lt;/td&gt;&lt;td&gt;Each&lt;/td&gt;&lt;td&gt;PLANTINGS, WEDELIA TRILOBATA, WEDELIA&lt;/td&gt;&lt;td&gt;EACH&lt;/td&gt;&lt;td&gt;0&lt;/td&gt;&lt;td&gt;3&lt;/td&gt;&lt;td&gt;N&lt;/td&gt;&lt;td&gt; &lt;/td&gt;&lt;td&gt;&lt;/td&gt;&lt;/tr&gt;</v>
      </c>
    </row>
    <row r="3261" spans="1:1" x14ac:dyDescent="0.2">
      <c r="A3261" s="94" t="str">
        <v xml:space="preserve">  &lt;tr&gt;&lt;td&gt;62630-1800&lt;/td&gt;&lt;td&gt;Plantings, yucca filimentosa, bear grass&lt;/td&gt;&lt;td&gt;Each&lt;/td&gt;&lt;td&gt;PLANTINGS, YUCCA FILIMENTOSA, BEAR GRASS&lt;/td&gt;&lt;td&gt;EACH&lt;/td&gt;&lt;td&gt;0&lt;/td&gt;&lt;td&gt;3&lt;/td&gt;&lt;td&gt;N&lt;/td&gt;&lt;td&gt; &lt;/td&gt;&lt;td&gt;&lt;/td&gt;&lt;/tr&gt;</v>
      </c>
    </row>
    <row r="3262" spans="1:1" x14ac:dyDescent="0.2">
      <c r="A3262" s="94" t="str">
        <v xml:space="preserve">  &lt;tr&gt;&lt;td&gt;62630-1900&lt;/td&gt;&lt;td&gt;Plantings, polystichum acrostichoides, christmas fern&lt;/td&gt;&lt;td&gt;Each&lt;/td&gt;&lt;td&gt;PLANTINGS, POLYSTICHUM ACROSTICHOIDES, CHRISTMAS FERN&lt;/td&gt;&lt;td&gt;EACH&lt;/td&gt;&lt;td&gt;0&lt;/td&gt;&lt;td&gt;3&lt;/td&gt;&lt;td&gt;N&lt;/td&gt;&lt;td&gt; &lt;/td&gt;&lt;td&gt;&lt;/td&gt;&lt;/tr&gt;</v>
      </c>
    </row>
    <row r="3263" spans="1:1" x14ac:dyDescent="0.2">
      <c r="A3263" s="94" t="str">
        <v xml:space="preserve">  &lt;tr&gt;&lt;td&gt;62630-2000&lt;/td&gt;&lt;td&gt;Plantings, callicarpa americana, american beautyberry, 750mm height, 27 liter, container grown&lt;/td&gt;&lt;td&gt;Each&lt;/td&gt;&lt;td&gt;PLANTINGS, CALLICARPA AMERICANA, AMERICAN BEAUTYBERRY, 30-INCH HEIGHT, 7 GALLON, CONTAINER GROWN&lt;/td&gt;&lt;td&gt;EACH&lt;/td&gt;&lt;td&gt;0&lt;/td&gt;&lt;td&gt;3&lt;/td&gt;&lt;td&gt;N&lt;/td&gt;&lt;td&gt; &lt;/td&gt;&lt;td&gt;&lt;/td&gt;&lt;/tr&gt;</v>
      </c>
    </row>
    <row r="3264" spans="1:1" x14ac:dyDescent="0.2">
      <c r="A3264" s="94" t="str">
        <v xml:space="preserve">  &lt;tr&gt;&lt;td&gt;62630-2100&lt;/td&gt;&lt;td&gt;Plantings, calycanthus floridus, eastern sweetshrub, 700mm height, 27 liter, container grown&lt;/td&gt;&lt;td&gt;Each&lt;/td&gt;&lt;td&gt;PLANTINGS, CALYCANTHUS FLORIDUS, EASTERN SWEETSHRUB, 28-INCH HEIGHT, 7 GALLON, CONTAINER GROWN&lt;/td&gt;&lt;td&gt;EACH&lt;/td&gt;&lt;td&gt;0&lt;/td&gt;&lt;td&gt;3&lt;/td&gt;&lt;td&gt;N&lt;/td&gt;&lt;td&gt; &lt;/td&gt;&lt;td&gt;&lt;/td&gt;&lt;/tr&gt;</v>
      </c>
    </row>
    <row r="3265" spans="1:1" x14ac:dyDescent="0.2">
      <c r="A3265" s="94" t="str">
        <v xml:space="preserve">  &lt;tr&gt;&lt;td&gt;62630-2200&lt;/td&gt;&lt;td&gt;Plantings, clethra alnifolia, sweetpepperbush, 700mm height, 27 liter, container grown&lt;/td&gt;&lt;td&gt;Each&lt;/td&gt;&lt;td&gt;PLANTINGS, CLETHRA ALNIFOLIA, SWEETPEPPERBUSH, 28-INCH HEIGHT, 7 GALLON, CONTAINER GROWN&lt;/td&gt;&lt;td&gt;EACH&lt;/td&gt;&lt;td&gt;0&lt;/td&gt;&lt;td&gt;3&lt;/td&gt;&lt;td&gt;N&lt;/td&gt;&lt;td&gt; &lt;/td&gt;&lt;td&gt;&lt;/td&gt;&lt;/tr&gt;</v>
      </c>
    </row>
    <row r="3266" spans="1:1" x14ac:dyDescent="0.2">
      <c r="A3266" s="94" t="str">
        <v xml:space="preserve">  &lt;tr&gt;&lt;td&gt;62630-2300&lt;/td&gt;&lt;td&gt;Plantings, itea virginica, virginia sweetspire, 900mm height, 27 liter, container grown&lt;/td&gt;&lt;td&gt;Each&lt;/td&gt;&lt;td&gt;PLANTINGS, ITEA VIRGINICA, VIRGINIA SWEETSPIRE, 36-INCH HEIGHT, 7 GALLON, CONTAINER GROWN&lt;/td&gt;&lt;td&gt;EACH&lt;/td&gt;&lt;td&gt;0&lt;/td&gt;&lt;td&gt;3&lt;/td&gt;&lt;td&gt;N&lt;/td&gt;&lt;td&gt; &lt;/td&gt;&lt;td&gt;&lt;/td&gt;&lt;/tr&gt;</v>
      </c>
    </row>
    <row r="3267" spans="1:1" x14ac:dyDescent="0.2">
      <c r="A3267" s="94" t="str">
        <v xml:space="preserve">  &lt;tr&gt;&lt;td&gt;62630-2400&lt;/td&gt;&lt;td&gt;Plantings, leucothoe axillaris, coastal doghobble, 600mm height, 27 liter, container grown&lt;/td&gt;&lt;td&gt;Each&lt;/td&gt;&lt;td&gt;PLANTINGS, LEUCOTHOE AXILLARIS, COASTAL DOGHOBBLE, 24-INCH, CONTAINER GROWN&lt;/td&gt;&lt;td&gt;EACH&lt;/td&gt;&lt;td&gt;0&lt;/td&gt;&lt;td&gt;3&lt;/td&gt;&lt;td&gt;N&lt;/td&gt;&lt;td&gt; &lt;/td&gt;&lt;td&gt;&lt;/td&gt;&lt;/tr&gt;</v>
      </c>
    </row>
    <row r="3268" spans="1:1" x14ac:dyDescent="0.2">
      <c r="A3268" s="94" t="str">
        <v xml:space="preserve">  &lt;tr&gt;&lt;td&gt;62631-0000&lt;/td&gt;&lt;td&gt;Plantings&lt;/td&gt;&lt;td&gt;ha&lt;/td&gt;&lt;td&gt;PLANTINGS&lt;/td&gt;&lt;td&gt;ACRE&lt;/td&gt;&lt;td&gt;1&lt;/td&gt;&lt;td&gt;3&lt;/td&gt;&lt;td&gt;N&lt;/td&gt;&lt;td&gt; &lt;/td&gt;&lt;td&gt;&lt;/td&gt;&lt;/tr&gt;</v>
      </c>
    </row>
    <row r="3269" spans="1:1" x14ac:dyDescent="0.2">
      <c r="A3269" s="94" t="str">
        <v xml:space="preserve">  &lt;tr&gt;&lt;td&gt;62632-0000&lt;/td&gt;&lt;td&gt;Plantings&lt;/td&gt;&lt;td&gt;LPSM&lt;/td&gt;&lt;td&gt;PLANTINGS&lt;/td&gt;&lt;td&gt;LPSM&lt;/td&gt;&lt;td&gt;0&lt;/td&gt;&lt;td&gt;3&lt;/td&gt;&lt;td&gt;N&lt;/td&gt;&lt;td&gt; &lt;/td&gt;&lt;td&gt;&lt;/td&gt;&lt;/tr&gt;</v>
      </c>
    </row>
    <row r="3270" spans="1:1" x14ac:dyDescent="0.2">
      <c r="A3270" s="94" t="str">
        <v xml:space="preserve">  &lt;tr&gt;&lt;td&gt;62635-0100&lt;/td&gt;&lt;td&gt;Cuttings, alder&lt;/td&gt;&lt;td&gt;Each&lt;/td&gt;&lt;td&gt;CUTTINGS, ALDER&lt;/td&gt;&lt;td&gt;EACH&lt;/td&gt;&lt;td&gt;0&lt;/td&gt;&lt;td&gt;3&lt;/td&gt;&lt;td&gt;N&lt;/td&gt;&lt;td&gt; &lt;/td&gt;&lt;td&gt;&lt;/td&gt;&lt;/tr&gt;</v>
      </c>
    </row>
    <row r="3271" spans="1:1" x14ac:dyDescent="0.2">
      <c r="A3271" s="94" t="str">
        <v xml:space="preserve">  &lt;tr&gt;&lt;td&gt;62635-1000&lt;/td&gt;&lt;td&gt;Cuttings, cottonwood pole&lt;/td&gt;&lt;td&gt;Each&lt;/td&gt;&lt;td&gt;CUTTINGS, COTTONWOOD POLE&lt;/td&gt;&lt;td&gt;EACH&lt;/td&gt;&lt;td&gt;0&lt;/td&gt;&lt;td&gt;3&lt;/td&gt;&lt;td&gt;N&lt;/td&gt;&lt;td&gt; &lt;/td&gt;&lt;td&gt;&lt;/td&gt;&lt;/tr&gt;</v>
      </c>
    </row>
    <row r="3272" spans="1:1" x14ac:dyDescent="0.2">
      <c r="A3272" s="94" t="str">
        <v xml:space="preserve">  &lt;tr&gt;&lt;td&gt;62635-1500&lt;/td&gt;&lt;td&gt;Cuttings, red osier dogwood&lt;/td&gt;&lt;td&gt;Each&lt;/td&gt;&lt;td&gt;CUTTINGS, RED OSIER DOGWOOD&lt;/td&gt;&lt;td&gt;EACH&lt;/td&gt;&lt;td&gt;0&lt;/td&gt;&lt;td&gt;3&lt;/td&gt;&lt;td&gt;N&lt;/td&gt;&lt;td&gt; &lt;/td&gt;&lt;td&gt;&lt;/td&gt;&lt;/tr&gt;</v>
      </c>
    </row>
    <row r="3273" spans="1:1" x14ac:dyDescent="0.2">
      <c r="A3273" s="94" t="str">
        <v xml:space="preserve">  &lt;tr&gt;&lt;td&gt;62635-2000&lt;/td&gt;&lt;td&gt;Cuttings, willow staking&lt;/td&gt;&lt;td&gt;Each&lt;/td&gt;&lt;td&gt;CUTTINGS, WILLOW STAKING&lt;/td&gt;&lt;td&gt;EACH&lt;/td&gt;&lt;td&gt;0&lt;/td&gt;&lt;td&gt;3&lt;/td&gt;&lt;td&gt;N&lt;/td&gt;&lt;td&gt; &lt;/td&gt;&lt;td&gt;&lt;/td&gt;&lt;/tr&gt;</v>
      </c>
    </row>
    <row r="3274" spans="1:1" x14ac:dyDescent="0.2">
      <c r="A3274" s="94" t="str">
        <v xml:space="preserve">  &lt;tr&gt;&lt;td&gt;62635-3000&lt;/td&gt;&lt;td&gt;Cuttings, willow pole&lt;/td&gt;&lt;td&gt;Each&lt;/td&gt;&lt;td&gt;CUTTINGS, WILLOW POLE&lt;/td&gt;&lt;td&gt;EACH&lt;/td&gt;&lt;td&gt;0&lt;/td&gt;&lt;td&gt;3&lt;/td&gt;&lt;td&gt;N&lt;/td&gt;&lt;td&gt; &lt;/td&gt;&lt;td&gt;&lt;/td&gt;&lt;/tr&gt;</v>
      </c>
    </row>
    <row r="3275" spans="1:1" x14ac:dyDescent="0.2">
      <c r="A3275" s="94" t="str">
        <v xml:space="preserve">  &lt;tr&gt;&lt;td&gt;62636-1000&lt;/td&gt;&lt;td&gt;Bundles, alder&lt;/td&gt;&lt;td&gt;Each&lt;/td&gt;&lt;td&gt;BUNDLES, ALDER&lt;/td&gt;&lt;td&gt;EACH&lt;/td&gt;&lt;td&gt;0&lt;/td&gt;&lt;td&gt;3&lt;/td&gt;&lt;td&gt;N&lt;/td&gt;&lt;td&gt; &lt;/td&gt;&lt;td&gt;&lt;/td&gt;&lt;/tr&gt;</v>
      </c>
    </row>
    <row r="3276" spans="1:1" x14ac:dyDescent="0.2">
      <c r="A3276" s="94" t="str">
        <v xml:space="preserve">  &lt;tr&gt;&lt;td&gt;62636-2000&lt;/td&gt;&lt;td&gt;Bundles, willow&lt;/td&gt;&lt;td&gt;Each&lt;/td&gt;&lt;td&gt;BUNDLES, WILLOW&lt;/td&gt;&lt;td&gt;EACH&lt;/td&gt;&lt;td&gt;0&lt;/td&gt;&lt;td&gt;3&lt;/td&gt;&lt;td&gt;N&lt;/td&gt;&lt;td&gt; &lt;/td&gt;&lt;td&gt;&lt;/td&gt;&lt;/tr&gt;</v>
      </c>
    </row>
    <row r="3277" spans="1:1" x14ac:dyDescent="0.2">
      <c r="A3277" s="94" t="str">
        <v xml:space="preserve">  &lt;tr&gt;&lt;td&gt;62640-0000&lt;/td&gt;&lt;td&gt;Tree grate&lt;/td&gt;&lt;td&gt;Each&lt;/td&gt;&lt;td&gt;TREE GRATE&lt;/td&gt;&lt;td&gt;EACH&lt;/td&gt;&lt;td&gt;0&lt;/td&gt;&lt;td&gt;3&lt;/td&gt;&lt;td&gt;N&lt;/td&gt;&lt;td&gt; &lt;/td&gt;&lt;td&gt;&lt;/td&gt;&lt;/tr&gt;</v>
      </c>
    </row>
    <row r="3278" spans="1:1" x14ac:dyDescent="0.2">
      <c r="A3278" s="94" t="str">
        <v xml:space="preserve">  &lt;tr&gt;&lt;td&gt;62641-0000&lt;/td&gt;&lt;td&gt;Tree well&lt;/td&gt;&lt;td&gt;Each&lt;/td&gt;&lt;td&gt;TREE WELL&lt;/td&gt;&lt;td&gt;EACH&lt;/td&gt;&lt;td&gt;0&lt;/td&gt;&lt;td&gt;3&lt;/td&gt;&lt;td&gt;N&lt;/td&gt;&lt;td&gt; &lt;/td&gt;&lt;td&gt;&lt;/td&gt;&lt;/tr&gt;</v>
      </c>
    </row>
    <row r="3279" spans="1:1" x14ac:dyDescent="0.2">
      <c r="A3279" s="94" t="str">
        <v xml:space="preserve">  &lt;tr&gt;&lt;td&gt;62642-0000&lt;/td&gt;&lt;td&gt;Root barrier&lt;/td&gt;&lt;td&gt;m&lt;/td&gt;&lt;td&gt;ROOT BARRIER&lt;/td&gt;&lt;td&gt;LNFT&lt;/td&gt;&lt;td&gt;0&lt;/td&gt;&lt;td&gt;3&lt;/td&gt;&lt;td&gt;N&lt;/td&gt;&lt;td&gt; &lt;/td&gt;&lt;td&gt;&lt;/td&gt;&lt;/tr&gt;</v>
      </c>
    </row>
    <row r="3280" spans="1:1" x14ac:dyDescent="0.2">
      <c r="A3280" s="94" t="str">
        <v xml:space="preserve">  &lt;tr&gt;&lt;td&gt;62643-0500&lt;/td&gt;&lt;td&gt;Landscape edging, metal&lt;/td&gt;&lt;td&gt;m&lt;/td&gt;&lt;td&gt;LANDSCAPE EDGING, METAL&lt;/td&gt;&lt;td&gt;LNFT&lt;/td&gt;&lt;td&gt;0&lt;/td&gt;&lt;td&gt;3&lt;/td&gt;&lt;td&gt;N&lt;/td&gt;&lt;td&gt;5/22/2017&lt;/td&gt;&lt;td&gt;&lt;/td&gt;&lt;/tr&gt;</v>
      </c>
    </row>
    <row r="3281" spans="1:1" x14ac:dyDescent="0.2">
      <c r="A3281" s="94" t="str">
        <v xml:space="preserve">  &lt;tr&gt;&lt;td&gt;62650-1000&lt;/td&gt;&lt;td&gt;Remove and replant tree and shrub&lt;/td&gt;&lt;td&gt;Each&lt;/td&gt;&lt;td&gt;REMOVE AND REPLANT TREE AND SHRUB&lt;/td&gt;&lt;td&gt;EACH&lt;/td&gt;&lt;td&gt;0&lt;/td&gt;&lt;td&gt;3&lt;/td&gt;&lt;td&gt;N&lt;/td&gt;&lt;td&gt; &lt;/td&gt;&lt;td&gt;&lt;/td&gt;&lt;/tr&gt;</v>
      </c>
    </row>
    <row r="3282" spans="1:1" x14ac:dyDescent="0.2">
      <c r="A3282" s="94" t="str">
        <v xml:space="preserve">  &lt;tr&gt;&lt;td&gt;62701-0000&lt;/td&gt;&lt;td&gt;Sod&lt;/td&gt;&lt;td&gt;m2&lt;/td&gt;&lt;td&gt;SOD&lt;/td&gt;&lt;td&gt;SQYD&lt;/td&gt;&lt;td&gt;0&lt;/td&gt;&lt;td&gt;3&lt;/td&gt;&lt;td&gt;N&lt;/td&gt;&lt;td&gt; &lt;/td&gt;&lt;td&gt;&lt;/td&gt;&lt;/tr&gt;</v>
      </c>
    </row>
    <row r="3283" spans="1:1" x14ac:dyDescent="0.2">
      <c r="A3283" s="94" t="str">
        <v xml:space="preserve">  &lt;tr&gt;&lt;td&gt;62701-1000&lt;/td&gt;&lt;td&gt;Sod, solid&lt;/td&gt;&lt;td&gt;m2&lt;/td&gt;&lt;td&gt;SOD, SOLID&lt;/td&gt;&lt;td&gt;SQYD&lt;/td&gt;&lt;td&gt;0&lt;/td&gt;&lt;td&gt;3&lt;/td&gt;&lt;td&gt;N&lt;/td&gt;&lt;td&gt; &lt;/td&gt;&lt;td&gt;&lt;/td&gt;&lt;/tr&gt;</v>
      </c>
    </row>
    <row r="3284" spans="1:1" x14ac:dyDescent="0.2">
      <c r="A3284" s="94" t="str">
        <v xml:space="preserve">  &lt;tr&gt;&lt;td&gt;62701-2000&lt;/td&gt;&lt;td&gt;Sod, strip&lt;/td&gt;&lt;td&gt;m2&lt;/td&gt;&lt;td&gt;SOD, STRIP&lt;/td&gt;&lt;td&gt;SQYD&lt;/td&gt;&lt;td&gt;0&lt;/td&gt;&lt;td&gt;3&lt;/td&gt;&lt;td&gt;N&lt;/td&gt;&lt;td&gt; &lt;/td&gt;&lt;td&gt;&lt;/td&gt;&lt;/tr&gt;</v>
      </c>
    </row>
    <row r="3285" spans="1:1" x14ac:dyDescent="0.2">
      <c r="A3285" s="94" t="str">
        <v xml:space="preserve">  &lt;tr&gt;&lt;td&gt;62701-3000&lt;/td&gt;&lt;td&gt;Sod, spot&lt;/td&gt;&lt;td&gt;m2&lt;/td&gt;&lt;td&gt;SOD, SPOT&lt;/td&gt;&lt;td&gt;SQYD&lt;/td&gt;&lt;td&gt;0&lt;/td&gt;&lt;td&gt;3&lt;/td&gt;&lt;td&gt;N&lt;/td&gt;&lt;td&gt; &lt;/td&gt;&lt;td&gt;&lt;/td&gt;&lt;/tr&gt;</v>
      </c>
    </row>
    <row r="3286" spans="1:1" x14ac:dyDescent="0.2">
      <c r="A3286" s="94" t="str">
        <v xml:space="preserve">  &lt;tr&gt;&lt;td&gt;62901-0000&lt;/td&gt;&lt;td&gt;Rolled erosion control product&lt;/td&gt;&lt;td&gt;m2&lt;/td&gt;&lt;td&gt;ROLLED EROSION CONTROL PRODUCT&lt;/td&gt;&lt;td&gt;SQYD&lt;/td&gt;&lt;td&gt;0&lt;/td&gt;&lt;td&gt;3&lt;/td&gt;&lt;td&gt;N&lt;/td&gt;&lt;td&gt; &lt;/td&gt;&lt;td&gt;&lt;/td&gt;&lt;/tr&gt;</v>
      </c>
    </row>
    <row r="3287" spans="1:1" x14ac:dyDescent="0.2">
      <c r="A3287" s="94" t="str">
        <v xml:space="preserve">  &lt;tr&gt;&lt;td&gt;62901-0100&lt;/td&gt;&lt;td&gt;Rolled erosion control product, type 1.A&lt;/td&gt;&lt;td&gt;m2&lt;/td&gt;&lt;td&gt;ROLLED EROSION CONTROL PRODUCT, TYPE 1.A&lt;/td&gt;&lt;td&gt;SQYD&lt;/td&gt;&lt;td&gt;0&lt;/td&gt;&lt;td&gt;3&lt;/td&gt;&lt;td&gt;N&lt;/td&gt;&lt;td&gt; &lt;/td&gt;&lt;td&gt;&lt;/td&gt;&lt;/tr&gt;</v>
      </c>
    </row>
    <row r="3288" spans="1:1" x14ac:dyDescent="0.2">
      <c r="A3288" s="94" t="str">
        <v xml:space="preserve">  &lt;tr&gt;&lt;td&gt;62901-0200&lt;/td&gt;&lt;td&gt;Rolled erosion control product, type 1.B&lt;/td&gt;&lt;td&gt;m2&lt;/td&gt;&lt;td&gt;ROLLED EROSION CONTROL PRODUCT, TYPE 1.B&lt;/td&gt;&lt;td&gt;SQYD&lt;/td&gt;&lt;td&gt;0&lt;/td&gt;&lt;td&gt;3&lt;/td&gt;&lt;td&gt;N&lt;/td&gt;&lt;td&gt; &lt;/td&gt;&lt;td&gt;&lt;/td&gt;&lt;/tr&gt;</v>
      </c>
    </row>
    <row r="3289" spans="1:1" x14ac:dyDescent="0.2">
      <c r="A3289" s="94" t="str">
        <v xml:space="preserve">  &lt;tr&gt;&lt;td&gt;62901-0300&lt;/td&gt;&lt;td&gt;Rolled erosion control product, type 1.C&lt;/td&gt;&lt;td&gt;m2&lt;/td&gt;&lt;td&gt;ROLLED EROSION CONTROL PRODUCT, TYPE 1.C&lt;/td&gt;&lt;td&gt;SQYD&lt;/td&gt;&lt;td&gt;0&lt;/td&gt;&lt;td&gt;3&lt;/td&gt;&lt;td&gt;N&lt;/td&gt;&lt;td&gt; &lt;/td&gt;&lt;td&gt;&lt;/td&gt;&lt;/tr&gt;</v>
      </c>
    </row>
    <row r="3290" spans="1:1" x14ac:dyDescent="0.2">
      <c r="A3290" s="94" t="str">
        <v xml:space="preserve">  &lt;tr&gt;&lt;td&gt;62901-0400&lt;/td&gt;&lt;td&gt;Rolled erosion control product, type 1.D&lt;/td&gt;&lt;td&gt;m2&lt;/td&gt;&lt;td&gt;ROLLED EROSION CONTROL PRODUCT, TYPE 1.D&lt;/td&gt;&lt;td&gt;SQYD&lt;/td&gt;&lt;td&gt;0&lt;/td&gt;&lt;td&gt;3&lt;/td&gt;&lt;td&gt;N&lt;/td&gt;&lt;td&gt; &lt;/td&gt;&lt;td&gt;&lt;/td&gt;&lt;/tr&gt;</v>
      </c>
    </row>
    <row r="3291" spans="1:1" x14ac:dyDescent="0.2">
      <c r="A3291" s="94" t="str">
        <v xml:space="preserve">  &lt;tr&gt;&lt;td&gt;62901-0500&lt;/td&gt;&lt;td&gt;Rolled erosion control product, type 2.A&lt;/td&gt;&lt;td&gt;m2&lt;/td&gt;&lt;td&gt;ROLLED EROSION CONTROL PRODUCT, TYPE 2.A&lt;/td&gt;&lt;td&gt;SQYD&lt;/td&gt;&lt;td&gt;0&lt;/td&gt;&lt;td&gt;3&lt;/td&gt;&lt;td&gt;N&lt;/td&gt;&lt;td&gt; &lt;/td&gt;&lt;td&gt;&lt;/td&gt;&lt;/tr&gt;</v>
      </c>
    </row>
    <row r="3292" spans="1:1" x14ac:dyDescent="0.2">
      <c r="A3292" s="94" t="str">
        <v xml:space="preserve">  &lt;tr&gt;&lt;td&gt;62901-0600&lt;/td&gt;&lt;td&gt;Rolled erosion control product, type 2.B&lt;/td&gt;&lt;td&gt;m2&lt;/td&gt;&lt;td&gt;ROLLED EROSION CONTROL PRODUCT, TYPE 2.B&lt;/td&gt;&lt;td&gt;SQYD&lt;/td&gt;&lt;td&gt;0&lt;/td&gt;&lt;td&gt;3&lt;/td&gt;&lt;td&gt;N&lt;/td&gt;&lt;td&gt; &lt;/td&gt;&lt;td&gt;&lt;/td&gt;&lt;/tr&gt;</v>
      </c>
    </row>
    <row r="3293" spans="1:1" x14ac:dyDescent="0.2">
      <c r="A3293" s="94" t="str">
        <v xml:space="preserve">  &lt;tr&gt;&lt;td&gt;62901-0700&lt;/td&gt;&lt;td&gt;Rolled erosion control product, type 2.C&lt;/td&gt;&lt;td&gt;m2&lt;/td&gt;&lt;td&gt;ROLLED EROSION CONTROL PRODUCT, TYPE 2.C&lt;/td&gt;&lt;td&gt;SQYD&lt;/td&gt;&lt;td&gt;0&lt;/td&gt;&lt;td&gt;3&lt;/td&gt;&lt;td&gt;N&lt;/td&gt;&lt;td&gt; &lt;/td&gt;&lt;td&gt;&lt;/td&gt;&lt;/tr&gt;</v>
      </c>
    </row>
    <row r="3294" spans="1:1" x14ac:dyDescent="0.2">
      <c r="A3294" s="94" t="str">
        <v xml:space="preserve">  &lt;tr&gt;&lt;td&gt;62901-0800&lt;/td&gt;&lt;td&gt;Rolled erosion control product, type 2.D&lt;/td&gt;&lt;td&gt;m2&lt;/td&gt;&lt;td&gt;ROLLED EROSION CONTROL PRODUCT, TYPE 2.D&lt;/td&gt;&lt;td&gt;SQYD&lt;/td&gt;&lt;td&gt;0&lt;/td&gt;&lt;td&gt;3&lt;/td&gt;&lt;td&gt;N&lt;/td&gt;&lt;td&gt; &lt;/td&gt;&lt;td&gt;&lt;/td&gt;&lt;/tr&gt;</v>
      </c>
    </row>
    <row r="3295" spans="1:1" x14ac:dyDescent="0.2">
      <c r="A3295" s="94" t="str">
        <v xml:space="preserve">  &lt;tr&gt;&lt;td&gt;62901-0900&lt;/td&gt;&lt;td&gt;Rolled erosion control product, type 3.A&lt;/td&gt;&lt;td&gt;m2&lt;/td&gt;&lt;td&gt;ROLLED EROSION CONTROL PRODUCT, TYPE 3.A&lt;/td&gt;&lt;td&gt;SQYD&lt;/td&gt;&lt;td&gt;0&lt;/td&gt;&lt;td&gt;3&lt;/td&gt;&lt;td&gt;N&lt;/td&gt;&lt;td&gt; &lt;/td&gt;&lt;td&gt;&lt;/td&gt;&lt;/tr&gt;</v>
      </c>
    </row>
    <row r="3296" spans="1:1" x14ac:dyDescent="0.2">
      <c r="A3296" s="94" t="str">
        <v xml:space="preserve">  &lt;tr&gt;&lt;td&gt;62901-1000&lt;/td&gt;&lt;td&gt;Rolled erosion control product, type 3.B&lt;/td&gt;&lt;td&gt;m2&lt;/td&gt;&lt;td&gt;ROLLED EROSION CONTROL PRODUCT, TYPE 3.B&lt;/td&gt;&lt;td&gt;SQYD&lt;/td&gt;&lt;td&gt;0&lt;/td&gt;&lt;td&gt;3&lt;/td&gt;&lt;td&gt;N&lt;/td&gt;&lt;td&gt; &lt;/td&gt;&lt;td&gt;&lt;/td&gt;&lt;/tr&gt;</v>
      </c>
    </row>
    <row r="3297" spans="1:1" x14ac:dyDescent="0.2">
      <c r="A3297" s="94" t="str">
        <v xml:space="preserve">  &lt;tr&gt;&lt;td&gt;62901-1100&lt;/td&gt;&lt;td&gt;Rolled erosion control product, type 4&lt;/td&gt;&lt;td&gt;m2&lt;/td&gt;&lt;td&gt;ROLLED EROSION CONTROL PRODUCT, TYPE 4&lt;/td&gt;&lt;td&gt;SQYD&lt;/td&gt;&lt;td&gt;0&lt;/td&gt;&lt;td&gt;3&lt;/td&gt;&lt;td&gt;N&lt;/td&gt;&lt;td&gt; &lt;/td&gt;&lt;td&gt;&lt;/td&gt;&lt;/tr&gt;</v>
      </c>
    </row>
    <row r="3298" spans="1:1" x14ac:dyDescent="0.2">
      <c r="A3298" s="94" t="str">
        <v xml:space="preserve">  &lt;tr&gt;&lt;td&gt;62901-1200&lt;/td&gt;&lt;td&gt;Rolled erosion control product, type 5.A&lt;/td&gt;&lt;td&gt;m2&lt;/td&gt;&lt;td&gt;ROLLED EROSION CONTROL PRODUCT, TYPE 5.A&lt;/td&gt;&lt;td&gt;SQYD&lt;/td&gt;&lt;td&gt;0&lt;/td&gt;&lt;td&gt;3&lt;/td&gt;&lt;td&gt;N&lt;/td&gt;&lt;td&gt; &lt;/td&gt;&lt;td&gt;&lt;/td&gt;&lt;/tr&gt;</v>
      </c>
    </row>
    <row r="3299" spans="1:1" x14ac:dyDescent="0.2">
      <c r="A3299" s="94" t="str">
        <v xml:space="preserve">  &lt;tr&gt;&lt;td&gt;62901-1300&lt;/td&gt;&lt;td&gt;Rolled erosion control product, type 5.B&lt;/td&gt;&lt;td&gt;m2&lt;/td&gt;&lt;td&gt;ROLLED EROSION CONTROL PRODUCT, TYPE 5.B&lt;/td&gt;&lt;td&gt;SQYD&lt;/td&gt;&lt;td&gt;0&lt;/td&gt;&lt;td&gt;3&lt;/td&gt;&lt;td&gt;N&lt;/td&gt;&lt;td&gt; &lt;/td&gt;&lt;td&gt;&lt;/td&gt;&lt;/tr&gt;</v>
      </c>
    </row>
    <row r="3300" spans="1:1" x14ac:dyDescent="0.2">
      <c r="A3300" s="94" t="str">
        <v xml:space="preserve">  &lt;tr&gt;&lt;td&gt;62901-1400&lt;/td&gt;&lt;td&gt;Rolled erosion control product, type 5.C&lt;/td&gt;&lt;td&gt;m2&lt;/td&gt;&lt;td&gt;ROLLED EROSION CONTROL PRODUCT, TYPE 5.C&lt;/td&gt;&lt;td&gt;SQYD&lt;/td&gt;&lt;td&gt;0&lt;/td&gt;&lt;td&gt;3&lt;/td&gt;&lt;td&gt;N&lt;/td&gt;&lt;td&gt; &lt;/td&gt;&lt;td&gt;&lt;/td&gt;&lt;/tr&gt;</v>
      </c>
    </row>
    <row r="3301" spans="1:1" x14ac:dyDescent="0.2">
      <c r="A3301" s="94" t="str">
        <v xml:space="preserve">  &lt;tr&gt;&lt;td&gt;62901-1500&lt;/td&gt;&lt;td&gt;Rolled erosion control product, type 5.D&lt;/td&gt;&lt;td&gt;m2&lt;/td&gt;&lt;td&gt;ROLLED EROSION CONTROL PRODUCT, TYPE 5.D&lt;/td&gt;&lt;td&gt;SQYD&lt;/td&gt;&lt;td&gt;0&lt;/td&gt;&lt;td&gt;3&lt;/td&gt;&lt;td&gt;N&lt;/td&gt;&lt;td&gt; &lt;/td&gt;&lt;td&gt;&lt;/td&gt;&lt;/tr&gt;</v>
      </c>
    </row>
    <row r="3302" spans="1:1" x14ac:dyDescent="0.2">
      <c r="A3302" s="94" t="str">
        <v xml:space="preserve">  &lt;tr&gt;&lt;td&gt;62902-0000&lt;/td&gt;&lt;td&gt;Rolled erosion control product&lt;/td&gt;&lt;td&gt;ha&lt;/td&gt;&lt;td&gt;ROLLED EROSION CONTROL PRODUCT&lt;/td&gt;&lt;td&gt;ACRE&lt;/td&gt;&lt;td&gt;1&lt;/td&gt;&lt;td&gt;3&lt;/td&gt;&lt;td&gt;N&lt;/td&gt;&lt;td&gt; &lt;/td&gt;&lt;td&gt;&lt;/td&gt;&lt;/tr&gt;</v>
      </c>
    </row>
    <row r="3303" spans="1:1" x14ac:dyDescent="0.2">
      <c r="A3303" s="94" t="str">
        <v xml:space="preserve">  &lt;tr&gt;&lt;td&gt;62902-0100&lt;/td&gt;&lt;td&gt;Rolled erosion control product, type 1.A&lt;/td&gt;&lt;td&gt;ha&lt;/td&gt;&lt;td&gt;ROLLED EROSION CONTROL PRODUCT, TYPE 1.A&lt;/td&gt;&lt;td&gt;ACRE&lt;/td&gt;&lt;td&gt;1&lt;/td&gt;&lt;td&gt;3&lt;/td&gt;&lt;td&gt;N&lt;/td&gt;&lt;td&gt; &lt;/td&gt;&lt;td&gt;&lt;/td&gt;&lt;/tr&gt;</v>
      </c>
    </row>
    <row r="3304" spans="1:1" x14ac:dyDescent="0.2">
      <c r="A3304" s="94" t="str">
        <v xml:space="preserve">  &lt;tr&gt;&lt;td&gt;62902-0200&lt;/td&gt;&lt;td&gt;Rolled erosion control product, type 1.B&lt;/td&gt;&lt;td&gt;ha&lt;/td&gt;&lt;td&gt;ROLLED EROSION CONTROL PRODUCT, TYPE 1.B&lt;/td&gt;&lt;td&gt;ACRE&lt;/td&gt;&lt;td&gt;1&lt;/td&gt;&lt;td&gt;3&lt;/td&gt;&lt;td&gt;N&lt;/td&gt;&lt;td&gt; &lt;/td&gt;&lt;td&gt;&lt;/td&gt;&lt;/tr&gt;</v>
      </c>
    </row>
    <row r="3305" spans="1:1" x14ac:dyDescent="0.2">
      <c r="A3305" s="94" t="str">
        <v xml:space="preserve">  &lt;tr&gt;&lt;td&gt;62902-0300&lt;/td&gt;&lt;td&gt;Rolled erosion control product, type 1.C&lt;/td&gt;&lt;td&gt;ha&lt;/td&gt;&lt;td&gt;ROLLED EROSION CONTROL PRODUCT, TYPE 1.C&lt;/td&gt;&lt;td&gt;ACRE&lt;/td&gt;&lt;td&gt;1&lt;/td&gt;&lt;td&gt;3&lt;/td&gt;&lt;td&gt;N&lt;/td&gt;&lt;td&gt; &lt;/td&gt;&lt;td&gt;&lt;/td&gt;&lt;/tr&gt;</v>
      </c>
    </row>
    <row r="3306" spans="1:1" x14ac:dyDescent="0.2">
      <c r="A3306" s="94" t="str">
        <v xml:space="preserve">  &lt;tr&gt;&lt;td&gt;62902-0400&lt;/td&gt;&lt;td&gt;Rolled erosion control product, type 1.D&lt;/td&gt;&lt;td&gt;ha&lt;/td&gt;&lt;td&gt;ROLLED EROSION CONTROL PRODUCT, TYPE 1.D&lt;/td&gt;&lt;td&gt;ACRE&lt;/td&gt;&lt;td&gt;1&lt;/td&gt;&lt;td&gt;3&lt;/td&gt;&lt;td&gt;N&lt;/td&gt;&lt;td&gt; &lt;/td&gt;&lt;td&gt;&lt;/td&gt;&lt;/tr&gt;</v>
      </c>
    </row>
    <row r="3307" spans="1:1" x14ac:dyDescent="0.2">
      <c r="A3307" s="94" t="str">
        <v xml:space="preserve">  &lt;tr&gt;&lt;td&gt;62902-0500&lt;/td&gt;&lt;td&gt;Rolled erosion control product, type 2.A&lt;/td&gt;&lt;td&gt;ha&lt;/td&gt;&lt;td&gt;ROLLED EROSION CONTROL PRODUCT, TYPE 2.A&lt;/td&gt;&lt;td&gt;ACRE&lt;/td&gt;&lt;td&gt;1&lt;/td&gt;&lt;td&gt;3&lt;/td&gt;&lt;td&gt;N&lt;/td&gt;&lt;td&gt; &lt;/td&gt;&lt;td&gt;&lt;/td&gt;&lt;/tr&gt;</v>
      </c>
    </row>
    <row r="3308" spans="1:1" x14ac:dyDescent="0.2">
      <c r="A3308" s="94" t="str">
        <v xml:space="preserve">  &lt;tr&gt;&lt;td&gt;62902-0600&lt;/td&gt;&lt;td&gt;Rolled erosion control product, type 2.B&lt;/td&gt;&lt;td&gt;ha&lt;/td&gt;&lt;td&gt;ROLLED EROSION CONTROL PRODUCT, TYPE 2.B&lt;/td&gt;&lt;td&gt;ACRE&lt;/td&gt;&lt;td&gt;1&lt;/td&gt;&lt;td&gt;3&lt;/td&gt;&lt;td&gt;N&lt;/td&gt;&lt;td&gt; &lt;/td&gt;&lt;td&gt;&lt;/td&gt;&lt;/tr&gt;</v>
      </c>
    </row>
    <row r="3309" spans="1:1" x14ac:dyDescent="0.2">
      <c r="A3309" s="94" t="str">
        <v xml:space="preserve">  &lt;tr&gt;&lt;td&gt;62902-0700&lt;/td&gt;&lt;td&gt;Rolled erosion control product, type 2.C&lt;/td&gt;&lt;td&gt;ha&lt;/td&gt;&lt;td&gt;ROLLED EROSION CONTROL PRODUCT, TYPE 2.C&lt;/td&gt;&lt;td&gt;ACRE&lt;/td&gt;&lt;td&gt;1&lt;/td&gt;&lt;td&gt;3&lt;/td&gt;&lt;td&gt;N&lt;/td&gt;&lt;td&gt; &lt;/td&gt;&lt;td&gt;&lt;/td&gt;&lt;/tr&gt;</v>
      </c>
    </row>
    <row r="3310" spans="1:1" x14ac:dyDescent="0.2">
      <c r="A3310" s="94" t="str">
        <v xml:space="preserve">  &lt;tr&gt;&lt;td&gt;62902-0800&lt;/td&gt;&lt;td&gt;Rolled erosion control product, type 2.D&lt;/td&gt;&lt;td&gt;ha&lt;/td&gt;&lt;td&gt;ROLLED EROSION CONTROL PRODUCT, TYPE 2.D&lt;/td&gt;&lt;td&gt;ACRE&lt;/td&gt;&lt;td&gt;1&lt;/td&gt;&lt;td&gt;3&lt;/td&gt;&lt;td&gt;N&lt;/td&gt;&lt;td&gt; &lt;/td&gt;&lt;td&gt;&lt;/td&gt;&lt;/tr&gt;</v>
      </c>
    </row>
    <row r="3311" spans="1:1" x14ac:dyDescent="0.2">
      <c r="A3311" s="94" t="str">
        <v xml:space="preserve">  &lt;tr&gt;&lt;td&gt;62902-0900&lt;/td&gt;&lt;td&gt;Rolled erosion control product, type 3.A&lt;/td&gt;&lt;td&gt;ha&lt;/td&gt;&lt;td&gt;ROLLED EROSION CONTROL PRODUCT, TYPE 3.A&lt;/td&gt;&lt;td&gt;ACRE&lt;/td&gt;&lt;td&gt;1&lt;/td&gt;&lt;td&gt;3&lt;/td&gt;&lt;td&gt;N&lt;/td&gt;&lt;td&gt; &lt;/td&gt;&lt;td&gt;&lt;/td&gt;&lt;/tr&gt;</v>
      </c>
    </row>
    <row r="3312" spans="1:1" x14ac:dyDescent="0.2">
      <c r="A3312" s="94" t="str">
        <v xml:space="preserve">  &lt;tr&gt;&lt;td&gt;62902-1000&lt;/td&gt;&lt;td&gt;Rolled erosion control product, type 3.B&lt;/td&gt;&lt;td&gt;ha&lt;/td&gt;&lt;td&gt;ROLLED EROSION CONTROL PRODUCT, TYPE 3.B&lt;/td&gt;&lt;td&gt;ACRE&lt;/td&gt;&lt;td&gt;1&lt;/td&gt;&lt;td&gt;3&lt;/td&gt;&lt;td&gt;N&lt;/td&gt;&lt;td&gt; &lt;/td&gt;&lt;td&gt;&lt;/td&gt;&lt;/tr&gt;</v>
      </c>
    </row>
    <row r="3313" spans="1:1" x14ac:dyDescent="0.2">
      <c r="A3313" s="94" t="str">
        <v xml:space="preserve">  &lt;tr&gt;&lt;td&gt;62902-1100&lt;/td&gt;&lt;td&gt;Rolled erosion control product, type 4&lt;/td&gt;&lt;td&gt;ha&lt;/td&gt;&lt;td&gt;ROLLED EROSION CONTROL PRODUCT, TYPE 4&lt;/td&gt;&lt;td&gt;ACRE&lt;/td&gt;&lt;td&gt;1&lt;/td&gt;&lt;td&gt;3&lt;/td&gt;&lt;td&gt;N&lt;/td&gt;&lt;td&gt; &lt;/td&gt;&lt;td&gt;&lt;/td&gt;&lt;/tr&gt;</v>
      </c>
    </row>
    <row r="3314" spans="1:1" x14ac:dyDescent="0.2">
      <c r="A3314" s="94" t="str">
        <v xml:space="preserve">  &lt;tr&gt;&lt;td&gt;62902-1200&lt;/td&gt;&lt;td&gt;Rolled erosion control product, type 5.A&lt;/td&gt;&lt;td&gt;ha&lt;/td&gt;&lt;td&gt;ROLLED EROSION CONTROL PRODUCT, TYPE 5.A&lt;/td&gt;&lt;td&gt;ACRE&lt;/td&gt;&lt;td&gt;1&lt;/td&gt;&lt;td&gt;3&lt;/td&gt;&lt;td&gt;N&lt;/td&gt;&lt;td&gt; &lt;/td&gt;&lt;td&gt;&lt;/td&gt;&lt;/tr&gt;</v>
      </c>
    </row>
    <row r="3315" spans="1:1" x14ac:dyDescent="0.2">
      <c r="A3315" s="94" t="str">
        <v xml:space="preserve">  &lt;tr&gt;&lt;td&gt;62902-1300&lt;/td&gt;&lt;td&gt;Rolled erosion control product, type 5.B&lt;/td&gt;&lt;td&gt;ha&lt;/td&gt;&lt;td&gt;ROLLED EROSION CONTROL PRODUCT, TYPE 5.B&lt;/td&gt;&lt;td&gt;ACRE&lt;/td&gt;&lt;td&gt;1&lt;/td&gt;&lt;td&gt;3&lt;/td&gt;&lt;td&gt;N&lt;/td&gt;&lt;td&gt; &lt;/td&gt;&lt;td&gt;&lt;/td&gt;&lt;/tr&gt;</v>
      </c>
    </row>
    <row r="3316" spans="1:1" x14ac:dyDescent="0.2">
      <c r="A3316" s="94" t="str">
        <v xml:space="preserve">  &lt;tr&gt;&lt;td&gt;62902-1400&lt;/td&gt;&lt;td&gt;Rolled erosion control product, type 5.C&lt;/td&gt;&lt;td&gt;ha&lt;/td&gt;&lt;td&gt;ROLLED EROSION CONTROL PRODUCT, TYPE 5.C&lt;/td&gt;&lt;td&gt;ACRE&lt;/td&gt;&lt;td&gt;1&lt;/td&gt;&lt;td&gt;3&lt;/td&gt;&lt;td&gt;N&lt;/td&gt;&lt;td&gt; &lt;/td&gt;&lt;td&gt;&lt;/td&gt;&lt;/tr&gt;</v>
      </c>
    </row>
    <row r="3317" spans="1:1" x14ac:dyDescent="0.2">
      <c r="A3317" s="94" t="str">
        <v xml:space="preserve">  &lt;tr&gt;&lt;td&gt;62903-0000&lt;/td&gt;&lt;td&gt;Cellular confinement system&lt;/td&gt;&lt;td&gt;m2&lt;/td&gt;&lt;td&gt;CELLULAR CONFINEMENT SYSTEM&lt;/td&gt;&lt;td&gt;SQYD&lt;/td&gt;&lt;td&gt;0&lt;/td&gt;&lt;td&gt;3&lt;/td&gt;&lt;td&gt;N&lt;/td&gt;&lt;td&gt; &lt;/td&gt;&lt;td&gt;&lt;/td&gt;&lt;/tr&gt;</v>
      </c>
    </row>
    <row r="3318" spans="1:1" x14ac:dyDescent="0.2">
      <c r="A3318" s="94" t="str">
        <v xml:space="preserve">  &lt;tr&gt;&lt;td&gt;62910-1000&lt;/td&gt;&lt;td&gt;Cellular confinement system backfill, granular&lt;/td&gt;&lt;td&gt;m3&lt;/td&gt;&lt;td&gt;CELLULAR CONFINEMENT SYSTEM BACKFILL, GRANULAR&lt;/td&gt;&lt;td&gt;CUYD&lt;/td&gt;&lt;td&gt;0&lt;/td&gt;&lt;td&gt;3&lt;/td&gt;&lt;td&gt;N&lt;/td&gt;&lt;td&gt;6/23/2020&lt;/td&gt;&lt;td&gt;&lt;/td&gt;&lt;/tr&gt;</v>
      </c>
    </row>
    <row r="3319" spans="1:1" x14ac:dyDescent="0.2">
      <c r="A3319" s="94" t="str">
        <v xml:space="preserve">  &lt;tr&gt;&lt;td&gt;63301-0000&lt;/td&gt;&lt;td&gt;Sign system&lt;/td&gt;&lt;td&gt;Each&lt;/td&gt;&lt;td&gt;SIGN SYSTEM&lt;/td&gt;&lt;td&gt;EACH&lt;/td&gt;&lt;td&gt;0&lt;/td&gt;&lt;td&gt;3&lt;/td&gt;&lt;td&gt;N&lt;/td&gt;&lt;td&gt; &lt;/td&gt;&lt;td&gt;&lt;/td&gt;&lt;/tr&gt;</v>
      </c>
    </row>
    <row r="3320" spans="1:1" x14ac:dyDescent="0.2">
      <c r="A3320" s="94" t="str">
        <v xml:space="preserve">  &lt;tr&gt;&lt;td&gt;63301-1000&lt;/td&gt;&lt;td&gt;Sign system, Government furnished sign&lt;/td&gt;&lt;td&gt;Each&lt;/td&gt;&lt;td&gt;SIGN SYSTEM, GOVERNMENT FURNISHED SIGN&lt;/td&gt;&lt;td&gt;EACH&lt;/td&gt;&lt;td&gt;0&lt;/td&gt;&lt;td&gt;3&lt;/td&gt;&lt;td&gt;N&lt;/td&gt;&lt;td&gt; &lt;/td&gt;&lt;td&gt;&lt;/td&gt;&lt;/tr&gt;</v>
      </c>
    </row>
    <row r="3321" spans="1:1" x14ac:dyDescent="0.2">
      <c r="A3321" s="94" t="str">
        <v xml:space="preserve">  &lt;tr&gt;&lt;td&gt;63302-0000&lt;/td&gt;&lt;td&gt;Sign system&lt;/td&gt;&lt;td&gt;m2&lt;/td&gt;&lt;td&gt;SIGN SYSTEM&lt;/td&gt;&lt;td&gt;SQFT&lt;/td&gt;&lt;td&gt;0&lt;/td&gt;&lt;td&gt;3&lt;/td&gt;&lt;td&gt;N&lt;/td&gt;&lt;td&gt; &lt;/td&gt;&lt;td&gt;&lt;/td&gt;&lt;/tr&gt;</v>
      </c>
    </row>
    <row r="3322" spans="1:1" x14ac:dyDescent="0.2">
      <c r="A3322" s="94" t="str">
        <v xml:space="preserve">  &lt;tr&gt;&lt;td&gt;63302-1000&lt;/td&gt;&lt;td&gt;Sign system, Government furnished sign&lt;/td&gt;&lt;td&gt;m2&lt;/td&gt;&lt;td&gt;SIGN SYSTEM, GOVERNMENT FURNISHED SIGN&lt;/td&gt;&lt;td&gt;SQFT&lt;/td&gt;&lt;td&gt;0&lt;/td&gt;&lt;td&gt;3&lt;/td&gt;&lt;td&gt;N&lt;/td&gt;&lt;td&gt; &lt;/td&gt;&lt;td&gt;&lt;/td&gt;&lt;/tr&gt;</v>
      </c>
    </row>
    <row r="3323" spans="1:1" x14ac:dyDescent="0.2">
      <c r="A3323" s="94" t="str">
        <v xml:space="preserve">  &lt;tr&gt;&lt;td&gt;63303-0100&lt;/td&gt;&lt;td&gt;Sign, steel panel, type 3 sheeting&lt;/td&gt;&lt;td&gt;Each&lt;/td&gt;&lt;td&gt;SIGN, STEEL PANEL, TYPE 3 SHEETING&lt;/td&gt;&lt;td&gt;EACH&lt;/td&gt;&lt;td&gt;0&lt;/td&gt;&lt;td&gt;3&lt;/td&gt;&lt;td&gt;N&lt;/td&gt;&lt;td&gt; &lt;/td&gt;&lt;td&gt;&lt;/td&gt;&lt;/tr&gt;</v>
      </c>
    </row>
    <row r="3324" spans="1:1" x14ac:dyDescent="0.2">
      <c r="A3324" s="94" t="str">
        <v xml:space="preserve">  &lt;tr&gt;&lt;td&gt;63303-0300&lt;/td&gt;&lt;td&gt;Sign, steel panel, type 8 sheeting&lt;/td&gt;&lt;td&gt;Each&lt;/td&gt;&lt;td&gt;SIGN, STEEL PANEL, TYPE 8 SHEETING&lt;/td&gt;&lt;td&gt;EACH&lt;/td&gt;&lt;td&gt;0&lt;/td&gt;&lt;td&gt;3&lt;/td&gt;&lt;td&gt;N&lt;/td&gt;&lt;td&gt; &lt;/td&gt;&lt;td&gt;&lt;/td&gt;&lt;/tr&gt;</v>
      </c>
    </row>
    <row r="3325" spans="1:1" x14ac:dyDescent="0.2">
      <c r="A3325" s="94" t="str">
        <v xml:space="preserve">  &lt;tr&gt;&lt;td&gt;63303-0400&lt;/td&gt;&lt;td&gt;Sign, steel panel, type 9 sheeting&lt;/td&gt;&lt;td&gt;Each&lt;/td&gt;&lt;td&gt;SIGN, STEEL PANEL, TYPE 9 SHEETING&lt;/td&gt;&lt;td&gt;EACH&lt;/td&gt;&lt;td&gt;0&lt;/td&gt;&lt;td&gt;3&lt;/td&gt;&lt;td&gt;N&lt;/td&gt;&lt;td&gt; &lt;/td&gt;&lt;td&gt;&lt;/td&gt;&lt;/tr&gt;</v>
      </c>
    </row>
    <row r="3326" spans="1:1" x14ac:dyDescent="0.2">
      <c r="A3326" s="94" t="str">
        <v xml:space="preserve">  &lt;tr&gt;&lt;td&gt;63303-0500&lt;/td&gt;&lt;td&gt;Sign, plywood panel, type 3 sheeting&lt;/td&gt;&lt;td&gt;Each&lt;/td&gt;&lt;td&gt;SIGN, PLYWOOD PANEL, TYPE 3 SHEETING&lt;/td&gt;&lt;td&gt;EACH&lt;/td&gt;&lt;td&gt;0&lt;/td&gt;&lt;td&gt;3&lt;/td&gt;&lt;td&gt;N&lt;/td&gt;&lt;td&gt; &lt;/td&gt;&lt;td&gt;&lt;/td&gt;&lt;/tr&gt;</v>
      </c>
    </row>
    <row r="3327" spans="1:1" x14ac:dyDescent="0.2">
      <c r="A3327" s="94" t="str">
        <v xml:space="preserve">  &lt;tr&gt;&lt;td&gt;63303-0700&lt;/td&gt;&lt;td&gt;Sign, plywood panel, type 8 sheeting&lt;/td&gt;&lt;td&gt;Each&lt;/td&gt;&lt;td&gt;SIGN, PLYWOOD PANEL, TYPE 8 SHEETING&lt;/td&gt;&lt;td&gt;EACH&lt;/td&gt;&lt;td&gt;0&lt;/td&gt;&lt;td&gt;3&lt;/td&gt;&lt;td&gt;N&lt;/td&gt;&lt;td&gt; &lt;/td&gt;&lt;td&gt;&lt;/td&gt;&lt;/tr&gt;</v>
      </c>
    </row>
    <row r="3328" spans="1:1" x14ac:dyDescent="0.2">
      <c r="A3328" s="94" t="str">
        <v xml:space="preserve">  &lt;tr&gt;&lt;td&gt;63303-0800&lt;/td&gt;&lt;td&gt;Sign, plywood panel, type 9 sheeting&lt;/td&gt;&lt;td&gt;Each&lt;/td&gt;&lt;td&gt;SIGN, PLYWOOD PANEL, TYPE 9 SHEETING&lt;/td&gt;&lt;td&gt;EACH&lt;/td&gt;&lt;td&gt;0&lt;/td&gt;&lt;td&gt;3&lt;/td&gt;&lt;td&gt;N&lt;/td&gt;&lt;td&gt; &lt;/td&gt;&lt;td&gt;&lt;/td&gt;&lt;/tr&gt;</v>
      </c>
    </row>
    <row r="3329" spans="1:1" x14ac:dyDescent="0.2">
      <c r="A3329" s="94" t="str">
        <v xml:space="preserve">  &lt;tr&gt;&lt;td&gt;63303-0900&lt;/td&gt;&lt;td&gt;Sign, aluminum panel, type 3 sheeting&lt;/td&gt;&lt;td&gt;Each&lt;/td&gt;&lt;td&gt;SIGN, ALUMINUM PANEL, TYPE 3 SHEETING&lt;/td&gt;&lt;td&gt;EACH&lt;/td&gt;&lt;td&gt;0&lt;/td&gt;&lt;td&gt;3&lt;/td&gt;&lt;td&gt;N&lt;/td&gt;&lt;td&gt; &lt;/td&gt;&lt;td&gt;&lt;/td&gt;&lt;/tr&gt;</v>
      </c>
    </row>
    <row r="3330" spans="1:1" x14ac:dyDescent="0.2">
      <c r="A3330" s="94" t="str">
        <v xml:space="preserve">  &lt;tr&gt;&lt;td&gt;63303-1100&lt;/td&gt;&lt;td&gt;Sign, aluminum panel, type 8 sheeting&lt;/td&gt;&lt;td&gt;Each&lt;/td&gt;&lt;td&gt;SIGN, ALUMINUM PANEL, TYPE 8 SHEETING&lt;/td&gt;&lt;td&gt;EACH&lt;/td&gt;&lt;td&gt;0&lt;/td&gt;&lt;td&gt;3&lt;/td&gt;&lt;td&gt;N&lt;/td&gt;&lt;td&gt; &lt;/td&gt;&lt;td&gt;&lt;/td&gt;&lt;/tr&gt;</v>
      </c>
    </row>
    <row r="3331" spans="1:1" x14ac:dyDescent="0.2">
      <c r="A3331" s="94" t="str">
        <v xml:space="preserve">  &lt;tr&gt;&lt;td&gt;63303-1200&lt;/td&gt;&lt;td&gt;Sign, aluminum panel, type 9 sheeting&lt;/td&gt;&lt;td&gt;Each&lt;/td&gt;&lt;td&gt;SIGN, ALUMINUM PANEL, TYPE 9 SHEETING&lt;/td&gt;&lt;td&gt;EACH&lt;/td&gt;&lt;td&gt;0&lt;/td&gt;&lt;td&gt;3&lt;/td&gt;&lt;td&gt;N&lt;/td&gt;&lt;td&gt; &lt;/td&gt;&lt;td&gt;&lt;/td&gt;&lt;/tr&gt;</v>
      </c>
    </row>
    <row r="3332" spans="1:1" x14ac:dyDescent="0.2">
      <c r="A3332" s="94" t="str">
        <v xml:space="preserve">  &lt;tr&gt;&lt;td&gt;63303-1300&lt;/td&gt;&lt;td&gt;Sign, plastic panel, type 3 sheeting&lt;/td&gt;&lt;td&gt;Each&lt;/td&gt;&lt;td&gt;SIGN, PLASTIC PANEL, TYPE 3 SHEETING&lt;/td&gt;&lt;td&gt;EACH&lt;/td&gt;&lt;td&gt;0&lt;/td&gt;&lt;td&gt;3&lt;/td&gt;&lt;td&gt;N&lt;/td&gt;&lt;td&gt; &lt;/td&gt;&lt;td&gt;&lt;/td&gt;&lt;/tr&gt;</v>
      </c>
    </row>
    <row r="3333" spans="1:1" x14ac:dyDescent="0.2">
      <c r="A3333" s="94" t="str">
        <v xml:space="preserve">  &lt;tr&gt;&lt;td&gt;63303-1500&lt;/td&gt;&lt;td&gt;Sign, plastic panel, type 8 sheeting&lt;/td&gt;&lt;td&gt;Each&lt;/td&gt;&lt;td&gt;SIGN, PLASTIC PANEL, TYPE 8 SHEETING&lt;/td&gt;&lt;td&gt;EACH&lt;/td&gt;&lt;td&gt;0&lt;/td&gt;&lt;td&gt;3&lt;/td&gt;&lt;td&gt;N&lt;/td&gt;&lt;td&gt; &lt;/td&gt;&lt;td&gt;&lt;/td&gt;&lt;/tr&gt;</v>
      </c>
    </row>
    <row r="3334" spans="1:1" x14ac:dyDescent="0.2">
      <c r="A3334" s="94" t="str">
        <v xml:space="preserve">  &lt;tr&gt;&lt;td&gt;63303-1600&lt;/td&gt;&lt;td&gt;Sign, plastic panel, type 9 sheeting&lt;/td&gt;&lt;td&gt;Each&lt;/td&gt;&lt;td&gt;SIGN, PLASTIC PANEL, TYPE 9 SHEETING&lt;/td&gt;&lt;td&gt;EACH&lt;/td&gt;&lt;td&gt;0&lt;/td&gt;&lt;td&gt;3&lt;/td&gt;&lt;td&gt;N&lt;/td&gt;&lt;td&gt; &lt;/td&gt;&lt;td&gt;&lt;/td&gt;&lt;/tr&gt;</v>
      </c>
    </row>
    <row r="3335" spans="1:1" x14ac:dyDescent="0.2">
      <c r="A3335" s="94" t="str">
        <v xml:space="preserve">  &lt;tr&gt;&lt;td&gt;63304-0100&lt;/td&gt;&lt;td&gt;Signs, steel panels, type 3 sheeting&lt;/td&gt;&lt;td&gt;m2&lt;/td&gt;&lt;td&gt;SIGNS, STEEL PANELS, TYPE 3 SHEETING&lt;/td&gt;&lt;td&gt;SQFT&lt;/td&gt;&lt;td&gt;0&lt;/td&gt;&lt;td&gt;3&lt;/td&gt;&lt;td&gt;N&lt;/td&gt;&lt;td&gt; &lt;/td&gt;&lt;td&gt;&lt;/td&gt;&lt;/tr&gt;</v>
      </c>
    </row>
    <row r="3336" spans="1:1" x14ac:dyDescent="0.2">
      <c r="A3336" s="94" t="str">
        <v xml:space="preserve">  &lt;tr&gt;&lt;td&gt;63304-0300&lt;/td&gt;&lt;td&gt;Signs, steel panels, type 8 sheeting&lt;/td&gt;&lt;td&gt;m2&lt;/td&gt;&lt;td&gt;SIGNS, STEEL PANELS, TYPE 8 SHEETING&lt;/td&gt;&lt;td&gt;SQFT&lt;/td&gt;&lt;td&gt;0&lt;/td&gt;&lt;td&gt;3&lt;/td&gt;&lt;td&gt;N&lt;/td&gt;&lt;td&gt; &lt;/td&gt;&lt;td&gt;&lt;/td&gt;&lt;/tr&gt;</v>
      </c>
    </row>
    <row r="3337" spans="1:1" x14ac:dyDescent="0.2">
      <c r="A3337" s="94" t="str">
        <v xml:space="preserve">  &lt;tr&gt;&lt;td&gt;63304-0400&lt;/td&gt;&lt;td&gt;Signs, steel panels, type 9 sheeting&lt;/td&gt;&lt;td&gt;m2&lt;/td&gt;&lt;td&gt;SIGNS, STEEL PANELS, TYPE 9 SHEETING&lt;/td&gt;&lt;td&gt;SQFT&lt;/td&gt;&lt;td&gt;0&lt;/td&gt;&lt;td&gt;3&lt;/td&gt;&lt;td&gt;N&lt;/td&gt;&lt;td&gt; &lt;/td&gt;&lt;td&gt;&lt;/td&gt;&lt;/tr&gt;</v>
      </c>
    </row>
    <row r="3338" spans="1:1" x14ac:dyDescent="0.2">
      <c r="A3338" s="94" t="str">
        <v xml:space="preserve">  &lt;tr&gt;&lt;td&gt;63304-0500&lt;/td&gt;&lt;td&gt;Signs, plywood panels, type 3 sheeting&lt;/td&gt;&lt;td&gt;m2&lt;/td&gt;&lt;td&gt;SIGNS, PLYWOOD PANELS, TYPE 3 SHEETING&lt;/td&gt;&lt;td&gt;SQFT&lt;/td&gt;&lt;td&gt;0&lt;/td&gt;&lt;td&gt;3&lt;/td&gt;&lt;td&gt;N&lt;/td&gt;&lt;td&gt; &lt;/td&gt;&lt;td&gt;&lt;/td&gt;&lt;/tr&gt;</v>
      </c>
    </row>
    <row r="3339" spans="1:1" x14ac:dyDescent="0.2">
      <c r="A3339" s="94" t="str">
        <v xml:space="preserve">  &lt;tr&gt;&lt;td&gt;63304-0700&lt;/td&gt;&lt;td&gt;Signs, plywood panels, type 8 sheeting&lt;/td&gt;&lt;td&gt;m2&lt;/td&gt;&lt;td&gt;SIGNS, PLYWOOD PANELS, TYPE 8 SHEETING&lt;/td&gt;&lt;td&gt;SQFT&lt;/td&gt;&lt;td&gt;0&lt;/td&gt;&lt;td&gt;3&lt;/td&gt;&lt;td&gt;N&lt;/td&gt;&lt;td&gt; &lt;/td&gt;&lt;td&gt;&lt;/td&gt;&lt;/tr&gt;</v>
      </c>
    </row>
    <row r="3340" spans="1:1" x14ac:dyDescent="0.2">
      <c r="A3340" s="94" t="str">
        <v xml:space="preserve">  &lt;tr&gt;&lt;td&gt;63304-0800&lt;/td&gt;&lt;td&gt;Signs, plywood panels, type 9 sheeting&lt;/td&gt;&lt;td&gt;m2&lt;/td&gt;&lt;td&gt;SIGNS, PLYWOOD PANELS, TYPE 9 SHEETING&lt;/td&gt;&lt;td&gt;SQFT&lt;/td&gt;&lt;td&gt;0&lt;/td&gt;&lt;td&gt;3&lt;/td&gt;&lt;td&gt;N&lt;/td&gt;&lt;td&gt; &lt;/td&gt;&lt;td&gt;&lt;/td&gt;&lt;/tr&gt;</v>
      </c>
    </row>
    <row r="3341" spans="1:1" x14ac:dyDescent="0.2">
      <c r="A3341" s="94" t="str">
        <v xml:space="preserve">  &lt;tr&gt;&lt;td&gt;63304-0900&lt;/td&gt;&lt;td&gt;Signs, aluminum panels, type 3 sheeting&lt;/td&gt;&lt;td&gt;m2&lt;/td&gt;&lt;td&gt;SIGNS, ALUMINUM PANELS, TYPE 3 SHEETING&lt;/td&gt;&lt;td&gt;SQFT&lt;/td&gt;&lt;td&gt;0&lt;/td&gt;&lt;td&gt;3&lt;/td&gt;&lt;td&gt;N&lt;/td&gt;&lt;td&gt; &lt;/td&gt;&lt;td&gt;&lt;/td&gt;&lt;/tr&gt;</v>
      </c>
    </row>
    <row r="3342" spans="1:1" x14ac:dyDescent="0.2">
      <c r="A3342" s="94" t="str">
        <v xml:space="preserve">  &lt;tr&gt;&lt;td&gt;63304-1100&lt;/td&gt;&lt;td&gt;Signs, aluminum panels, type 8 sheeting&lt;/td&gt;&lt;td&gt;m2&lt;/td&gt;&lt;td&gt;SIGNS, ALUMINUM PANELS, TYPE 8 SHEETING&lt;/td&gt;&lt;td&gt;SQFT&lt;/td&gt;&lt;td&gt;0&lt;/td&gt;&lt;td&gt;3&lt;/td&gt;&lt;td&gt;N&lt;/td&gt;&lt;td&gt; &lt;/td&gt;&lt;td&gt;&lt;/td&gt;&lt;/tr&gt;</v>
      </c>
    </row>
    <row r="3343" spans="1:1" x14ac:dyDescent="0.2">
      <c r="A3343" s="94" t="str">
        <v xml:space="preserve">  &lt;tr&gt;&lt;td&gt;63304-1200&lt;/td&gt;&lt;td&gt;Signs, aluminum panels, type 9 sheeting&lt;/td&gt;&lt;td&gt;m2&lt;/td&gt;&lt;td&gt;SIGNS, ALUMINUM PANELS, TYPE 9 SHEETING&lt;/td&gt;&lt;td&gt;SQFT&lt;/td&gt;&lt;td&gt;0&lt;/td&gt;&lt;td&gt;3&lt;/td&gt;&lt;td&gt;N&lt;/td&gt;&lt;td&gt; &lt;/td&gt;&lt;td&gt;&lt;/td&gt;&lt;/tr&gt;</v>
      </c>
    </row>
    <row r="3344" spans="1:1" x14ac:dyDescent="0.2">
      <c r="A3344" s="94" t="str">
        <v xml:space="preserve">  &lt;tr&gt;&lt;td&gt;63304-1300&lt;/td&gt;&lt;td&gt;Signs, plastic panels, type 3 sheeting&lt;/td&gt;&lt;td&gt;m2&lt;/td&gt;&lt;td&gt;SIGNS, PLASTIC PANELS, TYPE 3 SHEETING&lt;/td&gt;&lt;td&gt;SQFT&lt;/td&gt;&lt;td&gt;0&lt;/td&gt;&lt;td&gt;3&lt;/td&gt;&lt;td&gt;N&lt;/td&gt;&lt;td&gt; &lt;/td&gt;&lt;td&gt;&lt;/td&gt;&lt;/tr&gt;</v>
      </c>
    </row>
    <row r="3345" spans="1:1" x14ac:dyDescent="0.2">
      <c r="A3345" s="94" t="str">
        <v xml:space="preserve">  &lt;tr&gt;&lt;td&gt;63304-1500&lt;/td&gt;&lt;td&gt;Signs, plastic panels, type 8 sheeting&lt;/td&gt;&lt;td&gt;m2&lt;/td&gt;&lt;td&gt;SIGNS, PLASTIC PANELS, TYPE 8 SHEETING&lt;/td&gt;&lt;td&gt;SQFT&lt;/td&gt;&lt;td&gt;0&lt;/td&gt;&lt;td&gt;3&lt;/td&gt;&lt;td&gt;N&lt;/td&gt;&lt;td&gt; &lt;/td&gt;&lt;td&gt;&lt;/td&gt;&lt;/tr&gt;</v>
      </c>
    </row>
    <row r="3346" spans="1:1" x14ac:dyDescent="0.2">
      <c r="A3346" s="94" t="str">
        <v xml:space="preserve">  &lt;tr&gt;&lt;td&gt;63304-1600&lt;/td&gt;&lt;td&gt;Signs, plastic panels, type 9 sheeting&lt;/td&gt;&lt;td&gt;m2&lt;/td&gt;&lt;td&gt;SIGNS, PLASTIC PANELS, TYPE 9 SHEETING&lt;/td&gt;&lt;td&gt;SQFT&lt;/td&gt;&lt;td&gt;0&lt;/td&gt;&lt;td&gt;3&lt;/td&gt;&lt;td&gt;N&lt;/td&gt;&lt;td&gt; &lt;/td&gt;&lt;td&gt;&lt;/td&gt;&lt;/tr&gt;</v>
      </c>
    </row>
    <row r="3347" spans="1:1" x14ac:dyDescent="0.2">
      <c r="A3347" s="94" t="str">
        <v xml:space="preserve">  &lt;tr&gt;&lt;td&gt;63305-0100&lt;/td&gt;&lt;td&gt;Posts, steel, U-channel&lt;/td&gt;&lt;td&gt;m&lt;/td&gt;&lt;td&gt;POSTS, STEEL, U-CHANNEL&lt;/td&gt;&lt;td&gt;LNFT&lt;/td&gt;&lt;td&gt;0&lt;/td&gt;&lt;td&gt;3&lt;/td&gt;&lt;td&gt;N&lt;/td&gt;&lt;td&gt; &lt;/td&gt;&lt;td&gt;&lt;/td&gt;&lt;/tr&gt;</v>
      </c>
    </row>
    <row r="3348" spans="1:1" x14ac:dyDescent="0.2">
      <c r="A3348" s="94" t="str">
        <v xml:space="preserve">  &lt;tr&gt;&lt;td&gt;63305-0200&lt;/td&gt;&lt;td&gt;Posts, steel, 50mm diameter&lt;/td&gt;&lt;td&gt;m&lt;/td&gt;&lt;td&gt;POSTS, STEEL, 2-INCH DIAMETER&lt;/td&gt;&lt;td&gt;LNFT&lt;/td&gt;&lt;td&gt;0&lt;/td&gt;&lt;td&gt;3&lt;/td&gt;&lt;td&gt;N&lt;/td&gt;&lt;td&gt; &lt;/td&gt;&lt;td&gt;&lt;/td&gt;&lt;/tr&gt;</v>
      </c>
    </row>
    <row r="3349" spans="1:1" x14ac:dyDescent="0.2">
      <c r="A3349" s="94" t="str">
        <v xml:space="preserve">  &lt;tr&gt;&lt;td&gt;63305-0300&lt;/td&gt;&lt;td&gt;Posts, steel, 100mm diameter&lt;/td&gt;&lt;td&gt;m&lt;/td&gt;&lt;td&gt;POSTS, STEEL, 4-INCH DIAMETER&lt;/td&gt;&lt;td&gt;LNFT&lt;/td&gt;&lt;td&gt;0&lt;/td&gt;&lt;td&gt;3&lt;/td&gt;&lt;td&gt;N&lt;/td&gt;&lt;td&gt; &lt;/td&gt;&lt;td&gt;&lt;/td&gt;&lt;/tr&gt;</v>
      </c>
    </row>
    <row r="3350" spans="1:1" x14ac:dyDescent="0.2">
      <c r="A3350" s="94" t="str">
        <v xml:space="preserve">  &lt;tr&gt;&lt;td&gt;63305-0400&lt;/td&gt;&lt;td&gt;Posts, steel, 50mm x 50mm&lt;/td&gt;&lt;td&gt;m&lt;/td&gt;&lt;td&gt;POSTS, STEEL, 2-INCH X 2-INCH&lt;/td&gt;&lt;td&gt;LNFT&lt;/td&gt;&lt;td&gt;0&lt;/td&gt;&lt;td&gt;3&lt;/td&gt;&lt;td&gt;N&lt;/td&gt;&lt;td&gt; &lt;/td&gt;&lt;td&gt;&lt;/td&gt;&lt;/tr&gt;</v>
      </c>
    </row>
    <row r="3351" spans="1:1" x14ac:dyDescent="0.2">
      <c r="A3351" s="94" t="str">
        <v xml:space="preserve">  &lt;tr&gt;&lt;td&gt;63305-0500&lt;/td&gt;&lt;td&gt;Posts, steel, 75mm x 100mm&lt;/td&gt;&lt;td&gt;m&lt;/td&gt;&lt;td&gt;POSTS, STEEL, 3-INCH X 4-INCH&lt;/td&gt;&lt;td&gt;LNFT&lt;/td&gt;&lt;td&gt;0&lt;/td&gt;&lt;td&gt;3&lt;/td&gt;&lt;td&gt;N&lt;/td&gt;&lt;td&gt; &lt;/td&gt;&lt;td&gt;&lt;/td&gt;&lt;/tr&gt;</v>
      </c>
    </row>
    <row r="3352" spans="1:1" x14ac:dyDescent="0.2">
      <c r="A3352" s="94" t="str">
        <v xml:space="preserve">  &lt;tr&gt;&lt;td&gt;63305-0600&lt;/td&gt;&lt;td&gt;Posts, steel, 100mm x 150mm&lt;/td&gt;&lt;td&gt;m&lt;/td&gt;&lt;td&gt;POSTS, STEEL, 4-INCH X 6-INCH&lt;/td&gt;&lt;td&gt;LNFT&lt;/td&gt;&lt;td&gt;0&lt;/td&gt;&lt;td&gt;3&lt;/td&gt;&lt;td&gt;N&lt;/td&gt;&lt;td&gt; &lt;/td&gt;&lt;td&gt;&lt;/td&gt;&lt;/tr&gt;</v>
      </c>
    </row>
    <row r="3353" spans="1:1" x14ac:dyDescent="0.2">
      <c r="A3353" s="94" t="str">
        <v xml:space="preserve">  &lt;tr&gt;&lt;td&gt;63305-0700&lt;/td&gt;&lt;td&gt;Posts, steel, pipe&lt;/td&gt;&lt;td&gt;m&lt;/td&gt;&lt;td&gt;POSTS, STEEL, PIPE&lt;/td&gt;&lt;td&gt;LNFT&lt;/td&gt;&lt;td&gt;0&lt;/td&gt;&lt;td&gt;3&lt;/td&gt;&lt;td&gt;N&lt;/td&gt;&lt;td&gt; &lt;/td&gt;&lt;td&gt;&lt;/td&gt;&lt;/tr&gt;</v>
      </c>
    </row>
    <row r="3354" spans="1:1" x14ac:dyDescent="0.2">
      <c r="A3354" s="94" t="str">
        <v xml:space="preserve">  &lt;tr&gt;&lt;td&gt;63305-0800&lt;/td&gt;&lt;td&gt;Posts, steel, w150 x 14&lt;/td&gt;&lt;td&gt;m&lt;/td&gt;&lt;td&gt;POSTS, STEEL, W6 X 9&lt;/td&gt;&lt;td&gt;LNFT&lt;/td&gt;&lt;td&gt;0&lt;/td&gt;&lt;td&gt;3&lt;/td&gt;&lt;td&gt;N&lt;/td&gt;&lt;td&gt; &lt;/td&gt;&lt;td&gt;&lt;/td&gt;&lt;/tr&gt;</v>
      </c>
    </row>
    <row r="3355" spans="1:1" x14ac:dyDescent="0.2">
      <c r="A3355" s="94" t="str">
        <v xml:space="preserve">  &lt;tr&gt;&lt;td&gt;63305-0900&lt;/td&gt;&lt;td&gt;Posts, steel, w150 x 18&lt;/td&gt;&lt;td&gt;m&lt;/td&gt;&lt;td&gt;POSTS, STEEL, W6 X 12&lt;/td&gt;&lt;td&gt;LNFT&lt;/td&gt;&lt;td&gt;0&lt;/td&gt;&lt;td&gt;3&lt;/td&gt;&lt;td&gt;N&lt;/td&gt;&lt;td&gt; &lt;/td&gt;&lt;td&gt;&lt;/td&gt;&lt;/tr&gt;</v>
      </c>
    </row>
    <row r="3356" spans="1:1" x14ac:dyDescent="0.2">
      <c r="A3356" s="94" t="str">
        <v xml:space="preserve">  &lt;tr&gt;&lt;td&gt;63305-1000&lt;/td&gt;&lt;td&gt;Posts, steel, w150 x 22&lt;/td&gt;&lt;td&gt;m&lt;/td&gt;&lt;td&gt;POSTS, STEEL, W6 X 15&lt;/td&gt;&lt;td&gt;LNFT&lt;/td&gt;&lt;td&gt;0&lt;/td&gt;&lt;td&gt;3&lt;/td&gt;&lt;td&gt;N&lt;/td&gt;&lt;td&gt; &lt;/td&gt;&lt;td&gt;&lt;/td&gt;&lt;/tr&gt;</v>
      </c>
    </row>
    <row r="3357" spans="1:1" x14ac:dyDescent="0.2">
      <c r="A3357" s="94" t="str">
        <v xml:space="preserve">  &lt;tr&gt;&lt;td&gt;63305-1100&lt;/td&gt;&lt;td&gt;Posts, steel, w200 x 27&lt;/td&gt;&lt;td&gt;m&lt;/td&gt;&lt;td&gt;POSTS, STEEL, W8 X 18&lt;/td&gt;&lt;td&gt;LNFT&lt;/td&gt;&lt;td&gt;0&lt;/td&gt;&lt;td&gt;3&lt;/td&gt;&lt;td&gt;N&lt;/td&gt;&lt;td&gt; &lt;/td&gt;&lt;td&gt;&lt;/td&gt;&lt;/tr&gt;</v>
      </c>
    </row>
    <row r="3358" spans="1:1" x14ac:dyDescent="0.2">
      <c r="A3358" s="94" t="str">
        <v xml:space="preserve">  &lt;tr&gt;&lt;td&gt;63305-1200&lt;/td&gt;&lt;td&gt;Posts, steel, w200 x 31&lt;/td&gt;&lt;td&gt;m&lt;/td&gt;&lt;td&gt;POSTS, STEEL, W8 X 21&lt;/td&gt;&lt;td&gt;LNFT&lt;/td&gt;&lt;td&gt;0&lt;/td&gt;&lt;td&gt;3&lt;/td&gt;&lt;td&gt;N&lt;/td&gt;&lt;td&gt; &lt;/td&gt;&lt;td&gt;&lt;/td&gt;&lt;/tr&gt;</v>
      </c>
    </row>
    <row r="3359" spans="1:1" x14ac:dyDescent="0.2">
      <c r="A3359" s="94" t="str">
        <v xml:space="preserve">  &lt;tr&gt;&lt;td&gt;63305-1300&lt;/td&gt;&lt;td&gt;Posts, steel, w250 x 33&lt;/td&gt;&lt;td&gt;m&lt;/td&gt;&lt;td&gt;POSTS, STEEL, W10 X 22&lt;/td&gt;&lt;td&gt;LNFT&lt;/td&gt;&lt;td&gt;0&lt;/td&gt;&lt;td&gt;3&lt;/td&gt;&lt;td&gt;N&lt;/td&gt;&lt;td&gt; &lt;/td&gt;&lt;td&gt;&lt;/td&gt;&lt;/tr&gt;</v>
      </c>
    </row>
    <row r="3360" spans="1:1" x14ac:dyDescent="0.2">
      <c r="A3360" s="94" t="str">
        <v xml:space="preserve">  &lt;tr&gt;&lt;td&gt;63305-1400&lt;/td&gt;&lt;td&gt;Posts, steel, w250 x 39&lt;/td&gt;&lt;td&gt;m&lt;/td&gt;&lt;td&gt;POSTS, STEEL, W10 X 26&lt;/td&gt;&lt;td&gt;LNFT&lt;/td&gt;&lt;td&gt;0&lt;/td&gt;&lt;td&gt;3&lt;/td&gt;&lt;td&gt;N&lt;/td&gt;&lt;td&gt; &lt;/td&gt;&lt;td&gt;&lt;/td&gt;&lt;/tr&gt;</v>
      </c>
    </row>
    <row r="3361" spans="1:1" x14ac:dyDescent="0.2">
      <c r="A3361" s="94" t="str">
        <v xml:space="preserve">  &lt;tr&gt;&lt;td&gt;63305-1500&lt;/td&gt;&lt;td&gt;Posts, steel, w310 x 24&lt;/td&gt;&lt;td&gt;m&lt;/td&gt;&lt;td&gt;POSTS, STEEL, W12 X 16&lt;/td&gt;&lt;td&gt;LNFT&lt;/td&gt;&lt;td&gt;0&lt;/td&gt;&lt;td&gt;3&lt;/td&gt;&lt;td&gt;N&lt;/td&gt;&lt;td&gt; &lt;/td&gt;&lt;td&gt;&lt;/td&gt;&lt;/tr&gt;</v>
      </c>
    </row>
    <row r="3362" spans="1:1" x14ac:dyDescent="0.2">
      <c r="A3362" s="94" t="str">
        <v xml:space="preserve">  &lt;tr&gt;&lt;td&gt;63305-1600&lt;/td&gt;&lt;td&gt;Posts, steel, w310 x 28&lt;/td&gt;&lt;td&gt;m&lt;/td&gt;&lt;td&gt;POSTS, STEEL, W12 X 19&lt;/td&gt;&lt;td&gt;LNFT&lt;/td&gt;&lt;td&gt;0&lt;/td&gt;&lt;td&gt;3&lt;/td&gt;&lt;td&gt;N&lt;/td&gt;&lt;td&gt; &lt;/td&gt;&lt;td&gt;&lt;/td&gt;&lt;/tr&gt;</v>
      </c>
    </row>
    <row r="3363" spans="1:1" x14ac:dyDescent="0.2">
      <c r="A3363" s="94" t="str">
        <v xml:space="preserve">  &lt;tr&gt;&lt;td&gt;63305-1650&lt;/td&gt;&lt;td&gt;Posts, wood, 50mm x 50mm&lt;/td&gt;&lt;td&gt;m&lt;/td&gt;&lt;td&gt;POSTS, WOOD, 2-INCH X 2-INCH&lt;/td&gt;&lt;td&gt;LNFT&lt;/td&gt;&lt;td&gt;0&lt;/td&gt;&lt;td&gt;3&lt;/td&gt;&lt;td&gt;N&lt;/td&gt;&lt;td&gt;5/17/2021&lt;/td&gt;&lt;td&gt;&lt;/td&gt;&lt;/tr&gt;</v>
      </c>
    </row>
    <row r="3364" spans="1:1" x14ac:dyDescent="0.2">
      <c r="A3364" s="94" t="str">
        <v xml:space="preserve">  &lt;tr&gt;&lt;td&gt;63305-1700&lt;/td&gt;&lt;td&gt;Posts, wood, 100mm x 100mm&lt;/td&gt;&lt;td&gt;m&lt;/td&gt;&lt;td&gt;POSTS, WOOD, 4-INCH X 4-INCH&lt;/td&gt;&lt;td&gt;LNFT&lt;/td&gt;&lt;td&gt;0&lt;/td&gt;&lt;td&gt;3&lt;/td&gt;&lt;td&gt;N&lt;/td&gt;&lt;td&gt; &lt;/td&gt;&lt;td&gt;&lt;/td&gt;&lt;/tr&gt;</v>
      </c>
    </row>
    <row r="3365" spans="1:1" x14ac:dyDescent="0.2">
      <c r="A3365" s="94" t="str">
        <v xml:space="preserve">  &lt;tr&gt;&lt;td&gt;63305-1800&lt;/td&gt;&lt;td&gt;Posts, wood, 100mm x 150mm&lt;/td&gt;&lt;td&gt;m&lt;/td&gt;&lt;td&gt;POSTS, WOOD, 4-INCH X 6-INCH&lt;/td&gt;&lt;td&gt;LNFT&lt;/td&gt;&lt;td&gt;0&lt;/td&gt;&lt;td&gt;3&lt;/td&gt;&lt;td&gt;N&lt;/td&gt;&lt;td&gt; &lt;/td&gt;&lt;td&gt;&lt;/td&gt;&lt;/tr&gt;</v>
      </c>
    </row>
    <row r="3366" spans="1:1" x14ac:dyDescent="0.2">
      <c r="A3366" s="94" t="str">
        <v xml:space="preserve">  &lt;tr&gt;&lt;td&gt;63305-1900&lt;/td&gt;&lt;td&gt;Posts, wood, 150mm x 150mm&lt;/td&gt;&lt;td&gt;m&lt;/td&gt;&lt;td&gt;POSTS, WOOD, 6-INCH X 6-INCH&lt;/td&gt;&lt;td&gt;LNFT&lt;/td&gt;&lt;td&gt;0&lt;/td&gt;&lt;td&gt;3&lt;/td&gt;&lt;td&gt;N&lt;/td&gt;&lt;td&gt; &lt;/td&gt;&lt;td&gt;&lt;/td&gt;&lt;/tr&gt;</v>
      </c>
    </row>
    <row r="3367" spans="1:1" x14ac:dyDescent="0.2">
      <c r="A3367" s="94" t="str">
        <v xml:space="preserve">  &lt;tr&gt;&lt;td&gt;63305-2000&lt;/td&gt;&lt;td&gt;Posts, wood, 200mm x 150mm&lt;/td&gt;&lt;td&gt;m&lt;/td&gt;&lt;td&gt;POSTS, WOOD, 8-INCH X 6-INCH&lt;/td&gt;&lt;td&gt;LNFT&lt;/td&gt;&lt;td&gt;0&lt;/td&gt;&lt;td&gt;3&lt;/td&gt;&lt;td&gt;N&lt;/td&gt;&lt;td&gt; &lt;/td&gt;&lt;td&gt;&lt;/td&gt;&lt;/tr&gt;</v>
      </c>
    </row>
    <row r="3368" spans="1:1" x14ac:dyDescent="0.2">
      <c r="A3368" s="94" t="str">
        <v xml:space="preserve">  &lt;tr&gt;&lt;td&gt;63306-0100&lt;/td&gt;&lt;td&gt;Post, steel, U-channel&lt;/td&gt;&lt;td&gt;Each&lt;/td&gt;&lt;td&gt;POST, STEEL, U-CHANNEL&lt;/td&gt;&lt;td&gt;EACH&lt;/td&gt;&lt;td&gt;0&lt;/td&gt;&lt;td&gt;3&lt;/td&gt;&lt;td&gt;N&lt;/td&gt;&lt;td&gt; &lt;/td&gt;&lt;td&gt;&lt;/td&gt;&lt;/tr&gt;</v>
      </c>
    </row>
    <row r="3369" spans="1:1" x14ac:dyDescent="0.2">
      <c r="A3369" s="94" t="str">
        <v xml:space="preserve">  &lt;tr&gt;&lt;td&gt;63306-0200&lt;/td&gt;&lt;td&gt;Post, steel, 50mm diameter&lt;/td&gt;&lt;td&gt;Each&lt;/td&gt;&lt;td&gt;POST, STEEL, 2-INCH DIAMETER&lt;/td&gt;&lt;td&gt;EACH&lt;/td&gt;&lt;td&gt;0&lt;/td&gt;&lt;td&gt;3&lt;/td&gt;&lt;td&gt;N&lt;/td&gt;&lt;td&gt; &lt;/td&gt;&lt;td&gt;&lt;/td&gt;&lt;/tr&gt;</v>
      </c>
    </row>
    <row r="3370" spans="1:1" x14ac:dyDescent="0.2">
      <c r="A3370" s="94" t="str">
        <v xml:space="preserve">  &lt;tr&gt;&lt;td&gt;63306-0300&lt;/td&gt;&lt;td&gt;Post, steel, 100mm diameter&lt;/td&gt;&lt;td&gt;Each&lt;/td&gt;&lt;td&gt;POST, STEEL, 4-INCH DIAMETER&lt;/td&gt;&lt;td&gt;EACH&lt;/td&gt;&lt;td&gt;0&lt;/td&gt;&lt;td&gt;3&lt;/td&gt;&lt;td&gt;N&lt;/td&gt;&lt;td&gt; &lt;/td&gt;&lt;td&gt;&lt;/td&gt;&lt;/tr&gt;</v>
      </c>
    </row>
    <row r="3371" spans="1:1" x14ac:dyDescent="0.2">
      <c r="A3371" s="94" t="str">
        <v xml:space="preserve">  &lt;tr&gt;&lt;td&gt;63306-0400&lt;/td&gt;&lt;td&gt;Post, steel, 50mm x 50mm&lt;/td&gt;&lt;td&gt;Each&lt;/td&gt;&lt;td&gt;POST, STEEL, 2-INCH X 2-INCH&lt;/td&gt;&lt;td&gt;EACH&lt;/td&gt;&lt;td&gt;0&lt;/td&gt;&lt;td&gt;3&lt;/td&gt;&lt;td&gt;N&lt;/td&gt;&lt;td&gt; &lt;/td&gt;&lt;td&gt;&lt;/td&gt;&lt;/tr&gt;</v>
      </c>
    </row>
    <row r="3372" spans="1:1" x14ac:dyDescent="0.2">
      <c r="A3372" s="94" t="str">
        <v xml:space="preserve">  &lt;tr&gt;&lt;td&gt;63306-0450&lt;/td&gt;&lt;td&gt;Post, steel, 75mm x 75mm&lt;/td&gt;&lt;td&gt;Each&lt;/td&gt;&lt;td&gt;POST, STEEL, 3-INCH X 3-INCH&lt;/td&gt;&lt;td&gt;EACH&lt;/td&gt;&lt;td&gt;0&lt;/td&gt;&lt;td&gt;3&lt;/td&gt;&lt;td&gt;N&lt;/td&gt;&lt;td&gt; &lt;/td&gt;&lt;td&gt;&lt;/td&gt;&lt;/tr&gt;</v>
      </c>
    </row>
    <row r="3373" spans="1:1" x14ac:dyDescent="0.2">
      <c r="A3373" s="94" t="str">
        <v xml:space="preserve">  &lt;tr&gt;&lt;td&gt;63306-0500&lt;/td&gt;&lt;td&gt;Post, steel, 75mm x 100mm&lt;/td&gt;&lt;td&gt;Each&lt;/td&gt;&lt;td&gt;POST, STEEL, 3-INCH X 4-INCH&lt;/td&gt;&lt;td&gt;EACH&lt;/td&gt;&lt;td&gt;0&lt;/td&gt;&lt;td&gt;3&lt;/td&gt;&lt;td&gt;N&lt;/td&gt;&lt;td&gt; &lt;/td&gt;&lt;td&gt;&lt;/td&gt;&lt;/tr&gt;</v>
      </c>
    </row>
    <row r="3374" spans="1:1" x14ac:dyDescent="0.2">
      <c r="A3374" s="94" t="str">
        <v xml:space="preserve">  &lt;tr&gt;&lt;td&gt;63306-0600&lt;/td&gt;&lt;td&gt;Post, steel, 100mm x 150mm&lt;/td&gt;&lt;td&gt;Each&lt;/td&gt;&lt;td&gt;POST, STEEL, 4-INCH X 6-INCH&lt;/td&gt;&lt;td&gt;EACH&lt;/td&gt;&lt;td&gt;0&lt;/td&gt;&lt;td&gt;3&lt;/td&gt;&lt;td&gt;N&lt;/td&gt;&lt;td&gt; &lt;/td&gt;&lt;td&gt;&lt;/td&gt;&lt;/tr&gt;</v>
      </c>
    </row>
    <row r="3375" spans="1:1" x14ac:dyDescent="0.2">
      <c r="A3375" s="94" t="str">
        <v xml:space="preserve">  &lt;tr&gt;&lt;td&gt;63306-0700&lt;/td&gt;&lt;td&gt;Post, steel, pipe&lt;/td&gt;&lt;td&gt;Each&lt;/td&gt;&lt;td&gt;POST, STEEL, PIPE&lt;/td&gt;&lt;td&gt;EACH&lt;/td&gt;&lt;td&gt;0&lt;/td&gt;&lt;td&gt;3&lt;/td&gt;&lt;td&gt;N&lt;/td&gt;&lt;td&gt; &lt;/td&gt;&lt;td&gt;&lt;/td&gt;&lt;/tr&gt;</v>
      </c>
    </row>
    <row r="3376" spans="1:1" x14ac:dyDescent="0.2">
      <c r="A3376" s="94" t="str">
        <v xml:space="preserve">  &lt;tr&gt;&lt;td&gt;63306-0800&lt;/td&gt;&lt;td&gt;Post, steel, w150 x 14&lt;/td&gt;&lt;td&gt;Each&lt;/td&gt;&lt;td&gt;POST, STEEL, W6 X 9&lt;/td&gt;&lt;td&gt;EACH&lt;/td&gt;&lt;td&gt;0&lt;/td&gt;&lt;td&gt;3&lt;/td&gt;&lt;td&gt;N&lt;/td&gt;&lt;td&gt; &lt;/td&gt;&lt;td&gt;&lt;/td&gt;&lt;/tr&gt;</v>
      </c>
    </row>
    <row r="3377" spans="1:1" x14ac:dyDescent="0.2">
      <c r="A3377" s="94" t="str">
        <v xml:space="preserve">  &lt;tr&gt;&lt;td&gt;63306-0900&lt;/td&gt;&lt;td&gt;Post, steel, w150 x 18&lt;/td&gt;&lt;td&gt;Each&lt;/td&gt;&lt;td&gt;POST, STEEL, W6 X 12&lt;/td&gt;&lt;td&gt;EACH&lt;/td&gt;&lt;td&gt;0&lt;/td&gt;&lt;td&gt;3&lt;/td&gt;&lt;td&gt;N&lt;/td&gt;&lt;td&gt; &lt;/td&gt;&lt;td&gt;&lt;/td&gt;&lt;/tr&gt;</v>
      </c>
    </row>
    <row r="3378" spans="1:1" x14ac:dyDescent="0.2">
      <c r="A3378" s="94" t="str">
        <v xml:space="preserve">  &lt;tr&gt;&lt;td&gt;63306-1000&lt;/td&gt;&lt;td&gt;Post, steel, w150 x 22&lt;/td&gt;&lt;td&gt;Each&lt;/td&gt;&lt;td&gt;POST, STEEL, W6 X 15&lt;/td&gt;&lt;td&gt;EACH&lt;/td&gt;&lt;td&gt;0&lt;/td&gt;&lt;td&gt;3&lt;/td&gt;&lt;td&gt;N&lt;/td&gt;&lt;td&gt; &lt;/td&gt;&lt;td&gt;&lt;/td&gt;&lt;/tr&gt;</v>
      </c>
    </row>
    <row r="3379" spans="1:1" x14ac:dyDescent="0.2">
      <c r="A3379" s="94" t="str">
        <v xml:space="preserve">  &lt;tr&gt;&lt;td&gt;63306-1100&lt;/td&gt;&lt;td&gt;Post, steel, w200 x 27&lt;/td&gt;&lt;td&gt;Each&lt;/td&gt;&lt;td&gt;POST, STEEL, W8 X 18&lt;/td&gt;&lt;td&gt;EACH&lt;/td&gt;&lt;td&gt;0&lt;/td&gt;&lt;td&gt;3&lt;/td&gt;&lt;td&gt;N&lt;/td&gt;&lt;td&gt; &lt;/td&gt;&lt;td&gt;&lt;/td&gt;&lt;/tr&gt;</v>
      </c>
    </row>
    <row r="3380" spans="1:1" x14ac:dyDescent="0.2">
      <c r="A3380" s="94" t="str">
        <v xml:space="preserve">  &lt;tr&gt;&lt;td&gt;63306-1200&lt;/td&gt;&lt;td&gt;Post, steel, w200 x 31&lt;/td&gt;&lt;td&gt;Each&lt;/td&gt;&lt;td&gt;POST, STEEL, W8 X 21&lt;/td&gt;&lt;td&gt;EACH&lt;/td&gt;&lt;td&gt;0&lt;/td&gt;&lt;td&gt;3&lt;/td&gt;&lt;td&gt;N&lt;/td&gt;&lt;td&gt; &lt;/td&gt;&lt;td&gt;&lt;/td&gt;&lt;/tr&gt;</v>
      </c>
    </row>
    <row r="3381" spans="1:1" x14ac:dyDescent="0.2">
      <c r="A3381" s="94" t="str">
        <v xml:space="preserve">  &lt;tr&gt;&lt;td&gt;63306-1300&lt;/td&gt;&lt;td&gt;Post, steel, w250 x 33&lt;/td&gt;&lt;td&gt;Each&lt;/td&gt;&lt;td&gt;POST, STEEL, W10 X 22&lt;/td&gt;&lt;td&gt;EACH&lt;/td&gt;&lt;td&gt;0&lt;/td&gt;&lt;td&gt;3&lt;/td&gt;&lt;td&gt;N&lt;/td&gt;&lt;td&gt; &lt;/td&gt;&lt;td&gt;&lt;/td&gt;&lt;/tr&gt;</v>
      </c>
    </row>
    <row r="3382" spans="1:1" x14ac:dyDescent="0.2">
      <c r="A3382" s="94" t="str">
        <v xml:space="preserve">  &lt;tr&gt;&lt;td&gt;63306-1400&lt;/td&gt;&lt;td&gt;Post, steel, w250 x 39&lt;/td&gt;&lt;td&gt;Each&lt;/td&gt;&lt;td&gt;POST, STEEL, W10 X 26&lt;/td&gt;&lt;td&gt;EACH&lt;/td&gt;&lt;td&gt;0&lt;/td&gt;&lt;td&gt;3&lt;/td&gt;&lt;td&gt;N&lt;/td&gt;&lt;td&gt; &lt;/td&gt;&lt;td&gt;&lt;/td&gt;&lt;/tr&gt;</v>
      </c>
    </row>
    <row r="3383" spans="1:1" x14ac:dyDescent="0.2">
      <c r="A3383" s="94" t="str">
        <v xml:space="preserve">  &lt;tr&gt;&lt;td&gt;63306-1500&lt;/td&gt;&lt;td&gt;Post, steel, w310 x 24&lt;/td&gt;&lt;td&gt;Each&lt;/td&gt;&lt;td&gt;POST, STEEL, W12 X 16&lt;/td&gt;&lt;td&gt;EACH&lt;/td&gt;&lt;td&gt;0&lt;/td&gt;&lt;td&gt;3&lt;/td&gt;&lt;td&gt;N&lt;/td&gt;&lt;td&gt; &lt;/td&gt;&lt;td&gt;&lt;/td&gt;&lt;/tr&gt;</v>
      </c>
    </row>
    <row r="3384" spans="1:1" x14ac:dyDescent="0.2">
      <c r="A3384" s="94" t="str">
        <v xml:space="preserve">  &lt;tr&gt;&lt;td&gt;63306-1600&lt;/td&gt;&lt;td&gt;Post, steel, w310 x 28&lt;/td&gt;&lt;td&gt;Each&lt;/td&gt;&lt;td&gt;POST, STEEL, W12 X 19&lt;/td&gt;&lt;td&gt;EACH&lt;/td&gt;&lt;td&gt;0&lt;/td&gt;&lt;td&gt;3&lt;/td&gt;&lt;td&gt;N&lt;/td&gt;&lt;td&gt; &lt;/td&gt;&lt;td&gt;&lt;/td&gt;&lt;/tr&gt;</v>
      </c>
    </row>
    <row r="3385" spans="1:1" x14ac:dyDescent="0.2">
      <c r="A3385" s="94" t="str">
        <v xml:space="preserve">  &lt;tr&gt;&lt;td&gt;63306-1700&lt;/td&gt;&lt;td&gt;Post, wood, 100mm x 100mm&lt;/td&gt;&lt;td&gt;Each&lt;/td&gt;&lt;td&gt;POST, WOOD, 4-INCH X 4-INCH&lt;/td&gt;&lt;td&gt;EACH&lt;/td&gt;&lt;td&gt;0&lt;/td&gt;&lt;td&gt;3&lt;/td&gt;&lt;td&gt;N&lt;/td&gt;&lt;td&gt; &lt;/td&gt;&lt;td&gt;&lt;/td&gt;&lt;/tr&gt;</v>
      </c>
    </row>
    <row r="3386" spans="1:1" x14ac:dyDescent="0.2">
      <c r="A3386" s="94" t="str">
        <v xml:space="preserve">  &lt;tr&gt;&lt;td&gt;63306-1800&lt;/td&gt;&lt;td&gt;Post, wood, 100mm x 150mm&lt;/td&gt;&lt;td&gt;Each&lt;/td&gt;&lt;td&gt;POST, WOOD, 4-INCH X 6-INCH&lt;/td&gt;&lt;td&gt;EACH&lt;/td&gt;&lt;td&gt;0&lt;/td&gt;&lt;td&gt;3&lt;/td&gt;&lt;td&gt;N&lt;/td&gt;&lt;td&gt; &lt;/td&gt;&lt;td&gt;&lt;/td&gt;&lt;/tr&gt;</v>
      </c>
    </row>
    <row r="3387" spans="1:1" x14ac:dyDescent="0.2">
      <c r="A3387" s="94" t="str">
        <v xml:space="preserve">  &lt;tr&gt;&lt;td&gt;63306-1900&lt;/td&gt;&lt;td&gt;Post, wood, 150mm x 150mm&lt;/td&gt;&lt;td&gt;Each&lt;/td&gt;&lt;td&gt;POST, WOOD, 6-INCH X 6-INCH&lt;/td&gt;&lt;td&gt;EACH&lt;/td&gt;&lt;td&gt;0&lt;/td&gt;&lt;td&gt;3&lt;/td&gt;&lt;td&gt;N&lt;/td&gt;&lt;td&gt; &lt;/td&gt;&lt;td&gt;&lt;/td&gt;&lt;/tr&gt;</v>
      </c>
    </row>
    <row r="3388" spans="1:1" x14ac:dyDescent="0.2">
      <c r="A3388" s="94" t="str">
        <v xml:space="preserve">  &lt;tr&gt;&lt;td&gt;63306-2000&lt;/td&gt;&lt;td&gt;Post, wood, 200mm x 150mm&lt;/td&gt;&lt;td&gt;Each&lt;/td&gt;&lt;td&gt;POST, WOOD, 8-INCH X 6-INCH&lt;/td&gt;&lt;td&gt;EACH&lt;/td&gt;&lt;td&gt;0&lt;/td&gt;&lt;td&gt;3&lt;/td&gt;&lt;td&gt;N&lt;/td&gt;&lt;td&gt; &lt;/td&gt;&lt;td&gt;&lt;/td&gt;&lt;/tr&gt;</v>
      </c>
    </row>
    <row r="3389" spans="1:1" x14ac:dyDescent="0.2">
      <c r="A3389" s="94" t="str">
        <v xml:space="preserve">  &lt;tr&gt;&lt;td&gt;63306-2100&lt;/td&gt;&lt;td&gt;Post, wood, 200mm diameter&lt;/td&gt;&lt;td&gt;Each&lt;/td&gt;&lt;td&gt;POST, WOOD, 8-INCH DIAMETER&lt;/td&gt;&lt;td&gt;EACH&lt;/td&gt;&lt;td&gt;0&lt;/td&gt;&lt;td&gt;3&lt;/td&gt;&lt;td&gt;N&lt;/td&gt;&lt;td&gt; &lt;/td&gt;&lt;td&gt;&lt;/td&gt;&lt;/tr&gt;</v>
      </c>
    </row>
    <row r="3390" spans="1:1" x14ac:dyDescent="0.2">
      <c r="A3390" s="94" t="str">
        <v xml:space="preserve">  &lt;tr&gt;&lt;td&gt;63307-0000&lt;/td&gt;&lt;td&gt;Sign structure, overhead&lt;/td&gt;&lt;td&gt;Each&lt;/td&gt;&lt;td&gt;SIGN STRUCTURE, OVERHEAD&lt;/td&gt;&lt;td&gt;EACH&lt;/td&gt;&lt;td&gt;0&lt;/td&gt;&lt;td&gt;3&lt;/td&gt;&lt;td&gt;N&lt;/td&gt;&lt;td&gt; &lt;/td&gt;&lt;td&gt;&lt;/td&gt;&lt;/tr&gt;</v>
      </c>
    </row>
    <row r="3391" spans="1:1" x14ac:dyDescent="0.2">
      <c r="A3391" s="94" t="str">
        <v xml:space="preserve">  &lt;tr&gt;&lt;td&gt;63308-0000&lt;/td&gt;&lt;td&gt;Object marker&lt;/td&gt;&lt;td&gt;Each&lt;/td&gt;&lt;td&gt;OBJECT MARKER&lt;/td&gt;&lt;td&gt;EACH&lt;/td&gt;&lt;td&gt;0&lt;/td&gt;&lt;td&gt;3&lt;/td&gt;&lt;td&gt;N&lt;/td&gt;&lt;td&gt; &lt;/td&gt;&lt;td&gt;&lt;/td&gt;&lt;/tr&gt;</v>
      </c>
    </row>
    <row r="3392" spans="1:1" x14ac:dyDescent="0.2">
      <c r="A3392" s="94" t="str">
        <v xml:space="preserve">  &lt;tr&gt;&lt;td&gt;63308-1000&lt;/td&gt;&lt;td&gt;Object marker, type 1&lt;/td&gt;&lt;td&gt;Each&lt;/td&gt;&lt;td&gt;OBJECT MARKER, TYPE 1&lt;/td&gt;&lt;td&gt;EACH&lt;/td&gt;&lt;td&gt;0&lt;/td&gt;&lt;td&gt;3&lt;/td&gt;&lt;td&gt;N&lt;/td&gt;&lt;td&gt; &lt;/td&gt;&lt;td&gt;&lt;/td&gt;&lt;/tr&gt;</v>
      </c>
    </row>
    <row r="3393" spans="1:1" x14ac:dyDescent="0.2">
      <c r="A3393" s="94" t="str">
        <v xml:space="preserve">  &lt;tr&gt;&lt;td&gt;63308-2000&lt;/td&gt;&lt;td&gt;Object marker, type 2&lt;/td&gt;&lt;td&gt;Each&lt;/td&gt;&lt;td&gt;OBJECT MARKER, TYPE 2&lt;/td&gt;&lt;td&gt;EACH&lt;/td&gt;&lt;td&gt;0&lt;/td&gt;&lt;td&gt;3&lt;/td&gt;&lt;td&gt;N&lt;/td&gt;&lt;td&gt; &lt;/td&gt;&lt;td&gt;&lt;/td&gt;&lt;/tr&gt;</v>
      </c>
    </row>
    <row r="3394" spans="1:1" x14ac:dyDescent="0.2">
      <c r="A3394" s="94" t="str">
        <v xml:space="preserve">  &lt;tr&gt;&lt;td&gt;63308-3000&lt;/td&gt;&lt;td&gt;Object marker, type 3&lt;/td&gt;&lt;td&gt;Each&lt;/td&gt;&lt;td&gt;OBJECT MARKER, TYPE 3&lt;/td&gt;&lt;td&gt;EACH&lt;/td&gt;&lt;td&gt;0&lt;/td&gt;&lt;td&gt;3&lt;/td&gt;&lt;td&gt;N&lt;/td&gt;&lt;td&gt; &lt;/td&gt;&lt;td&gt;&lt;/td&gt;&lt;/tr&gt;</v>
      </c>
    </row>
    <row r="3395" spans="1:1" x14ac:dyDescent="0.2">
      <c r="A3395" s="94" t="str">
        <v xml:space="preserve">  &lt;tr&gt;&lt;td&gt;63308-3400&lt;/td&gt;&lt;td&gt;Object marker, type 4&lt;/td&gt;&lt;td&gt;Each&lt;/td&gt;&lt;td&gt;OBJECT MARKER, TYPE 4&lt;/td&gt;&lt;td&gt;EACH&lt;/td&gt;&lt;td&gt;0&lt;/td&gt;&lt;td&gt;3&lt;/td&gt;&lt;td&gt;N&lt;/td&gt;&lt;td&gt;9/9/2019&lt;/td&gt;&lt;td&gt;&lt;/td&gt;&lt;/tr&gt;</v>
      </c>
    </row>
    <row r="3396" spans="1:1" x14ac:dyDescent="0.2">
      <c r="A3396" s="94" t="str">
        <v xml:space="preserve">  &lt;tr&gt;&lt;td&gt;63308-4000&lt;/td&gt;&lt;td&gt;Object marker, type CALTRANS type L&lt;/td&gt;&lt;td&gt;Each&lt;/td&gt;&lt;td&gt;OBJECT MARKER, TYPE CALTRANS TYPE L&lt;/td&gt;&lt;td&gt;EACH&lt;/td&gt;&lt;td&gt;0&lt;/td&gt;&lt;td&gt;3&lt;/td&gt;&lt;td&gt;N&lt;/td&gt;&lt;td&gt; &lt;/td&gt;&lt;td&gt;&lt;/td&gt;&lt;/tr&gt;</v>
      </c>
    </row>
    <row r="3397" spans="1:1" x14ac:dyDescent="0.2">
      <c r="A3397" s="94" t="str">
        <v xml:space="preserve">  &lt;tr&gt;&lt;td&gt;63308-5000&lt;/td&gt;&lt;td&gt;Object marker, type CALTRANS type P&lt;/td&gt;&lt;td&gt;Each&lt;/td&gt;&lt;td&gt;OBJECT MARKER, TYPE CALTRANS TYPE P&lt;/td&gt;&lt;td&gt;EACH&lt;/td&gt;&lt;td&gt;0&lt;/td&gt;&lt;td&gt;3&lt;/td&gt;&lt;td&gt;N&lt;/td&gt;&lt;td&gt; &lt;/td&gt;&lt;td&gt;&lt;/td&gt;&lt;/tr&gt;</v>
      </c>
    </row>
    <row r="3398" spans="1:1" x14ac:dyDescent="0.2">
      <c r="A3398" s="94" t="str">
        <v xml:space="preserve">  &lt;tr&gt;&lt;td&gt;63309-0000&lt;/td&gt;&lt;td&gt;Delineator&lt;/td&gt;&lt;td&gt;Each&lt;/td&gt;&lt;td&gt;DELINEATOR&lt;/td&gt;&lt;td&gt;EACH&lt;/td&gt;&lt;td&gt;0&lt;/td&gt;&lt;td&gt;3&lt;/td&gt;&lt;td&gt;N&lt;/td&gt;&lt;td&gt; &lt;/td&gt;&lt;td&gt;&lt;/td&gt;&lt;/tr&gt;</v>
      </c>
    </row>
    <row r="3399" spans="1:1" x14ac:dyDescent="0.2">
      <c r="A3399" s="94" t="str">
        <v xml:space="preserve">  &lt;tr&gt;&lt;td&gt;63309-0100&lt;/td&gt;&lt;td&gt;Delineator, type 1&lt;/td&gt;&lt;td&gt;Each&lt;/td&gt;&lt;td&gt;DELINEATOR, TYPE 1&lt;/td&gt;&lt;td&gt;EACH&lt;/td&gt;&lt;td&gt;0&lt;/td&gt;&lt;td&gt;3&lt;/td&gt;&lt;td&gt;N&lt;/td&gt;&lt;td&gt; &lt;/td&gt;&lt;td&gt;&lt;/td&gt;&lt;/tr&gt;</v>
      </c>
    </row>
    <row r="3400" spans="1:1" x14ac:dyDescent="0.2">
      <c r="A3400" s="94" t="str">
        <v xml:space="preserve">  &lt;tr&gt;&lt;td&gt;63309-0200&lt;/td&gt;&lt;td&gt;Delineator, type 2&lt;/td&gt;&lt;td&gt;Each&lt;/td&gt;&lt;td&gt;DELINEATOR, TYPE 2&lt;/td&gt;&lt;td&gt;EACH&lt;/td&gt;&lt;td&gt;0&lt;/td&gt;&lt;td&gt;3&lt;/td&gt;&lt;td&gt;N&lt;/td&gt;&lt;td&gt; &lt;/td&gt;&lt;td&gt;&lt;/td&gt;&lt;/tr&gt;</v>
      </c>
    </row>
    <row r="3401" spans="1:1" x14ac:dyDescent="0.2">
      <c r="A3401" s="94" t="str">
        <v xml:space="preserve">  &lt;tr&gt;&lt;td&gt;63309-0300&lt;/td&gt;&lt;td&gt;Delineator, type 3&lt;/td&gt;&lt;td&gt;Each&lt;/td&gt;&lt;td&gt;DELINEATOR, TYPE 3&lt;/td&gt;&lt;td&gt;EACH&lt;/td&gt;&lt;td&gt;0&lt;/td&gt;&lt;td&gt;3&lt;/td&gt;&lt;td&gt;N&lt;/td&gt;&lt;td&gt; &lt;/td&gt;&lt;td&gt;&lt;/td&gt;&lt;/tr&gt;</v>
      </c>
    </row>
    <row r="3402" spans="1:1" x14ac:dyDescent="0.2">
      <c r="A3402" s="94" t="str">
        <v xml:space="preserve">  &lt;tr&gt;&lt;td&gt;63309-0400&lt;/td&gt;&lt;td&gt;Delineator, type 4&lt;/td&gt;&lt;td&gt;Each&lt;/td&gt;&lt;td&gt;DELINEATOR, TYPE 4&lt;/td&gt;&lt;td&gt;EACH&lt;/td&gt;&lt;td&gt;0&lt;/td&gt;&lt;td&gt;3&lt;/td&gt;&lt;td&gt;N&lt;/td&gt;&lt;td&gt; &lt;/td&gt;&lt;td&gt;&lt;/td&gt;&lt;/tr&gt;</v>
      </c>
    </row>
    <row r="3403" spans="1:1" x14ac:dyDescent="0.2">
      <c r="A3403" s="94" t="str">
        <v xml:space="preserve">  &lt;tr&gt;&lt;td&gt;63309-0500&lt;/td&gt;&lt;td&gt;Delineator, type 5&lt;/td&gt;&lt;td&gt;Each&lt;/td&gt;&lt;td&gt;DELINEATOR, TYPE 5&lt;/td&gt;&lt;td&gt;EACH&lt;/td&gt;&lt;td&gt;0&lt;/td&gt;&lt;td&gt;3&lt;/td&gt;&lt;td&gt;N&lt;/td&gt;&lt;td&gt; &lt;/td&gt;&lt;td&gt;&lt;/td&gt;&lt;/tr&gt;</v>
      </c>
    </row>
    <row r="3404" spans="1:1" x14ac:dyDescent="0.2">
      <c r="A3404" s="94" t="str">
        <v xml:space="preserve">  &lt;tr&gt;&lt;td&gt;63309-0600&lt;/td&gt;&lt;td&gt;Delineator, type 6&lt;/td&gt;&lt;td&gt;Each&lt;/td&gt;&lt;td&gt;DELINEATOR, TYPE 6&lt;/td&gt;&lt;td&gt;EACH&lt;/td&gt;&lt;td&gt;0&lt;/td&gt;&lt;td&gt;3&lt;/td&gt;&lt;td&gt;N&lt;/td&gt;&lt;td&gt; &lt;/td&gt;&lt;td&gt;&lt;/td&gt;&lt;/tr&gt;</v>
      </c>
    </row>
    <row r="3405" spans="1:1" x14ac:dyDescent="0.2">
      <c r="A3405" s="94" t="str">
        <v xml:space="preserve">  &lt;tr&gt;&lt;td&gt;63309-0700&lt;/td&gt;&lt;td&gt;Delineator, type NMSHTD type A&lt;/td&gt;&lt;td&gt;Each&lt;/td&gt;&lt;td&gt;DELINEATOR, TYPE NMSHTD TYPE A&lt;/td&gt;&lt;td&gt;EACH&lt;/td&gt;&lt;td&gt;0&lt;/td&gt;&lt;td&gt;3&lt;/td&gt;&lt;td&gt;N&lt;/td&gt;&lt;td&gt; &lt;/td&gt;&lt;td&gt;&lt;/td&gt;&lt;/tr&gt;</v>
      </c>
    </row>
    <row r="3406" spans="1:1" x14ac:dyDescent="0.2">
      <c r="A3406" s="94" t="str">
        <v xml:space="preserve">  &lt;tr&gt;&lt;td&gt;63309-0800&lt;/td&gt;&lt;td&gt;Delineator, type NMSHTD type C&lt;/td&gt;&lt;td&gt;Each&lt;/td&gt;&lt;td&gt;DELINEATOR, TYPE NMSHTD TYPE C&lt;/td&gt;&lt;td&gt;EACH&lt;/td&gt;&lt;td&gt;0&lt;/td&gt;&lt;td&gt;3&lt;/td&gt;&lt;td&gt;N&lt;/td&gt;&lt;td&gt; &lt;/td&gt;&lt;td&gt;&lt;/td&gt;&lt;/tr&gt;</v>
      </c>
    </row>
    <row r="3407" spans="1:1" x14ac:dyDescent="0.2">
      <c r="A3407" s="94" t="str">
        <v xml:space="preserve">  &lt;tr&gt;&lt;td&gt;63309-0900&lt;/td&gt;&lt;td&gt;Delineator, type flexible&lt;/td&gt;&lt;td&gt;Each&lt;/td&gt;&lt;td&gt;DELINEATOR, TYPE FLEXIBLE&lt;/td&gt;&lt;td&gt;EACH&lt;/td&gt;&lt;td&gt;0&lt;/td&gt;&lt;td&gt;3&lt;/td&gt;&lt;td&gt;N&lt;/td&gt;&lt;td&gt; &lt;/td&gt;&lt;td&gt;&lt;/td&gt;&lt;/tr&gt;</v>
      </c>
    </row>
    <row r="3408" spans="1:1" x14ac:dyDescent="0.2">
      <c r="A3408" s="94" t="str">
        <v xml:space="preserve">  &lt;tr&gt;&lt;td&gt;63309-1000&lt;/td&gt;&lt;td&gt;Delineator, type snow pole&lt;/td&gt;&lt;td&gt;Each&lt;/td&gt;&lt;td&gt;DELINEATOR, TYPE SNOW POLE&lt;/td&gt;&lt;td&gt;EACH&lt;/td&gt;&lt;td&gt;0&lt;/td&gt;&lt;td&gt;3&lt;/td&gt;&lt;td&gt;N&lt;/td&gt;&lt;td&gt; &lt;/td&gt;&lt;td&gt;&lt;/td&gt;&lt;/tr&gt;</v>
      </c>
    </row>
    <row r="3409" spans="1:1" x14ac:dyDescent="0.2">
      <c r="A3409" s="94" t="str">
        <v xml:space="preserve">  &lt;tr&gt;&lt;td&gt;63309-1100&lt;/td&gt;&lt;td&gt;Delineator, type snow pole, 2400mm&lt;/td&gt;&lt;td&gt;Each&lt;/td&gt;&lt;td&gt;DELINEATOR, TYPE SNOW POLE, 8 FEET&lt;/td&gt;&lt;td&gt;EACH&lt;/td&gt;&lt;td&gt;0&lt;/td&gt;&lt;td&gt;3&lt;/td&gt;&lt;td&gt;N&lt;/td&gt;&lt;td&gt; &lt;/td&gt;&lt;td&gt;&lt;/td&gt;&lt;/tr&gt;</v>
      </c>
    </row>
    <row r="3410" spans="1:1" x14ac:dyDescent="0.2">
      <c r="A3410" s="94" t="str">
        <v xml:space="preserve">  &lt;tr&gt;&lt;td&gt;63309-1200&lt;/td&gt;&lt;td&gt;Delineator, type snow pole, 3000mm&lt;/td&gt;&lt;td&gt;Each&lt;/td&gt;&lt;td&gt;DELINEATOR, TYPE SNOW POLE, 10 FEET&lt;/td&gt;&lt;td&gt;EACH&lt;/td&gt;&lt;td&gt;0&lt;/td&gt;&lt;td&gt;3&lt;/td&gt;&lt;td&gt;N&lt;/td&gt;&lt;td&gt; &lt;/td&gt;&lt;td&gt;&lt;/td&gt;&lt;/tr&gt;</v>
      </c>
    </row>
    <row r="3411" spans="1:1" x14ac:dyDescent="0.2">
      <c r="A3411" s="94" t="str">
        <v xml:space="preserve">  &lt;tr&gt;&lt;td&gt;63309-1300&lt;/td&gt;&lt;td&gt;Delineator, type snow pole, 3600mm&lt;/td&gt;&lt;td&gt;Each&lt;/td&gt;&lt;td&gt;DELINEATOR, TYPE SNOW POLE, 12 FEET&lt;/td&gt;&lt;td&gt;EACH&lt;/td&gt;&lt;td&gt;0&lt;/td&gt;&lt;td&gt;3&lt;/td&gt;&lt;td&gt;N&lt;/td&gt;&lt;td&gt; &lt;/td&gt;&lt;td&gt;&lt;/td&gt;&lt;/tr&gt;</v>
      </c>
    </row>
    <row r="3412" spans="1:1" x14ac:dyDescent="0.2">
      <c r="A3412" s="94" t="str">
        <v xml:space="preserve">  &lt;tr&gt;&lt;td&gt;63310-0000&lt;/td&gt;&lt;td&gt;Channelizing device&lt;/td&gt;&lt;td&gt;Each&lt;/td&gt;&lt;td&gt;CHANNELIZING DEVICE&lt;/td&gt;&lt;td&gt;EACH&lt;/td&gt;&lt;td&gt;0&lt;/td&gt;&lt;td&gt;3&lt;/td&gt;&lt;td&gt;N&lt;/td&gt;&lt;td&gt; &lt;/td&gt;&lt;td&gt;&lt;/td&gt;&lt;/tr&gt;</v>
      </c>
    </row>
    <row r="3413" spans="1:1" x14ac:dyDescent="0.2">
      <c r="A3413" s="94" t="str">
        <v xml:space="preserve">  &lt;tr&gt;&lt;td&gt;63311-0000&lt;/td&gt;&lt;td&gt;Speed hump&lt;/td&gt;&lt;td&gt;m&lt;/td&gt;&lt;td&gt;SPEED HUMP&lt;/td&gt;&lt;td&gt;LNFT&lt;/td&gt;&lt;td&gt;0&lt;/td&gt;&lt;td&gt;3&lt;/td&gt;&lt;td&gt;N&lt;/td&gt;&lt;td&gt; &lt;/td&gt;&lt;td&gt;&lt;/td&gt;&lt;/tr&gt;</v>
      </c>
    </row>
    <row r="3414" spans="1:1" x14ac:dyDescent="0.2">
      <c r="A3414" s="94" t="str">
        <v xml:space="preserve">  &lt;tr&gt;&lt;td&gt;63312-0000&lt;/td&gt;&lt;td&gt;Speed hump&lt;/td&gt;&lt;td&gt;Each&lt;/td&gt;&lt;td&gt;SPEED HUMP&lt;/td&gt;&lt;td&gt;EACH&lt;/td&gt;&lt;td&gt;0&lt;/td&gt;&lt;td&gt;3&lt;/td&gt;&lt;td&gt;N&lt;/td&gt;&lt;td&gt; &lt;/td&gt;&lt;td&gt;&lt;/td&gt;&lt;/tr&gt;</v>
      </c>
    </row>
    <row r="3415" spans="1:1" x14ac:dyDescent="0.2">
      <c r="A3415" s="94" t="str">
        <v xml:space="preserve">  &lt;tr&gt;&lt;td&gt;63313-0000&lt;/td&gt;&lt;td&gt;Rumble strip&lt;/td&gt;&lt;td&gt;m&lt;/td&gt;&lt;td&gt;RUMBLE STRIP&lt;/td&gt;&lt;td&gt;LNFT&lt;/td&gt;&lt;td&gt;0&lt;/td&gt;&lt;td&gt;3&lt;/td&gt;&lt;td&gt;N&lt;/td&gt;&lt;td&gt; &lt;/td&gt;&lt;td&gt;&lt;/td&gt;&lt;/tr&gt;</v>
      </c>
    </row>
    <row r="3416" spans="1:1" x14ac:dyDescent="0.2">
      <c r="A3416" s="94" t="str">
        <v xml:space="preserve">  &lt;tr&gt;&lt;td&gt;63313-1000&lt;/td&gt;&lt;td&gt;Rumble strip, shoulder&lt;/td&gt;&lt;td&gt;m&lt;/td&gt;&lt;td&gt;RUMBLE STRIP, SHOULDER&lt;/td&gt;&lt;td&gt;LNFT&lt;/td&gt;&lt;td&gt;0&lt;/td&gt;&lt;td&gt;3&lt;/td&gt;&lt;td&gt;N&lt;/td&gt;&lt;td&gt; &lt;/td&gt;&lt;td&gt;&lt;/td&gt;&lt;/tr&gt;</v>
      </c>
    </row>
    <row r="3417" spans="1:1" x14ac:dyDescent="0.2">
      <c r="A3417" s="94" t="str">
        <v xml:space="preserve">  &lt;tr&gt;&lt;td&gt;63314-0000&lt;/td&gt;&lt;td&gt;Rumble strip&lt;/td&gt;&lt;td&gt;km&lt;/td&gt;&lt;td&gt;RUMBLE STRIP&lt;/td&gt;&lt;td&gt;MILE&lt;/td&gt;&lt;td&gt;1&lt;/td&gt;&lt;td&gt;3&lt;/td&gt;&lt;td&gt;N&lt;/td&gt;&lt;td&gt; &lt;/td&gt;&lt;td&gt;&lt;/td&gt;&lt;/tr&gt;</v>
      </c>
    </row>
    <row r="3418" spans="1:1" x14ac:dyDescent="0.2">
      <c r="A3418" s="94" t="str">
        <v xml:space="preserve">  &lt;tr&gt;&lt;td&gt;63314-1000&lt;/td&gt;&lt;td&gt;Rumble strip, shoulder&lt;/td&gt;&lt;td&gt;km&lt;/td&gt;&lt;td&gt;RUMBLE STRIP, SHOULDER&lt;/td&gt;&lt;td&gt;MILE&lt;/td&gt;&lt;td&gt;1&lt;/td&gt;&lt;td&gt;3&lt;/td&gt;&lt;td&gt;N&lt;/td&gt;&lt;td&gt; &lt;/td&gt;&lt;td&gt;&lt;/td&gt;&lt;/tr&gt;</v>
      </c>
    </row>
    <row r="3419" spans="1:1" x14ac:dyDescent="0.2">
      <c r="A3419" s="94" t="str">
        <v xml:space="preserve">  &lt;tr&gt;&lt;td&gt;63315-0000&lt;/td&gt;&lt;td&gt;Rumble strip&lt;/td&gt;&lt;td&gt;m2&lt;/td&gt;&lt;td&gt;RUMBLE STRIP&lt;/td&gt;&lt;td&gt;SQYD&lt;/td&gt;&lt;td&gt;0&lt;/td&gt;&lt;td&gt;3&lt;/td&gt;&lt;td&gt;N&lt;/td&gt;&lt;td&gt; &lt;/td&gt;&lt;td&gt;&lt;/td&gt;&lt;/tr&gt;</v>
      </c>
    </row>
    <row r="3420" spans="1:1" x14ac:dyDescent="0.2">
      <c r="A3420" s="94" t="str">
        <v xml:space="preserve">  &lt;tr&gt;&lt;td&gt;63316-1000&lt;/td&gt;&lt;td&gt;Remove and reset sign&lt;/td&gt;&lt;td&gt;Each&lt;/td&gt;&lt;td&gt;REMOVE AND RESET SIGN&lt;/td&gt;&lt;td&gt;EACH&lt;/td&gt;&lt;td&gt;0&lt;/td&gt;&lt;td&gt;3&lt;/td&gt;&lt;td&gt;N&lt;/td&gt;&lt;td&gt; &lt;/td&gt;&lt;td&gt;&lt;/td&gt;&lt;/tr&gt;</v>
      </c>
    </row>
    <row r="3421" spans="1:1" x14ac:dyDescent="0.2">
      <c r="A3421" s="94" t="str">
        <v xml:space="preserve">  &lt;tr&gt;&lt;td&gt;63316-2000&lt;/td&gt;&lt;td&gt;Remove and reset delineator&lt;/td&gt;&lt;td&gt;Each&lt;/td&gt;&lt;td&gt;REMOVE AND RESET DELINEATOR&lt;/td&gt;&lt;td&gt;EACH&lt;/td&gt;&lt;td&gt;0&lt;/td&gt;&lt;td&gt;3&lt;/td&gt;&lt;td&gt;N&lt;/td&gt;&lt;td&gt; &lt;/td&gt;&lt;td&gt;&lt;/td&gt;&lt;/tr&gt;</v>
      </c>
    </row>
    <row r="3422" spans="1:1" x14ac:dyDescent="0.2">
      <c r="A3422" s="94" t="str">
        <v xml:space="preserve">  &lt;tr&gt;&lt;td&gt;63316-3000&lt;/td&gt;&lt;td&gt;Remove and reset object marker&lt;/td&gt;&lt;td&gt;Each&lt;/td&gt;&lt;td&gt;REMOVE AND RESET OBJECT MARKER&lt;/td&gt;&lt;td&gt;EACH&lt;/td&gt;&lt;td&gt;0&lt;/td&gt;&lt;td&gt;3&lt;/td&gt;&lt;td&gt;N&lt;/td&gt;&lt;td&gt; &lt;/td&gt;&lt;td&gt;&lt;/td&gt;&lt;/tr&gt;</v>
      </c>
    </row>
    <row r="3423" spans="1:1" x14ac:dyDescent="0.2">
      <c r="A3423" s="94" t="str">
        <v xml:space="preserve">  &lt;tr&gt;&lt;td&gt;63317-1000&lt;/td&gt;&lt;td&gt;Remove and reset sign&lt;/td&gt;&lt;td&gt;m2&lt;/td&gt;&lt;td&gt;REMOVE AND RESET SIGN&lt;/td&gt;&lt;td&gt;SQYD&lt;/td&gt;&lt;td&gt;0&lt;/td&gt;&lt;td&gt;3&lt;/td&gt;&lt;td&gt;N&lt;/td&gt;&lt;td&gt; &lt;/td&gt;&lt;td&gt;&lt;/td&gt;&lt;/tr&gt;</v>
      </c>
    </row>
    <row r="3424" spans="1:1" x14ac:dyDescent="0.2">
      <c r="A3424" s="94" t="str">
        <v xml:space="preserve">  &lt;tr&gt;&lt;td&gt;63318-1000&lt;/td&gt;&lt;td&gt;Snow pole holder&lt;/td&gt;&lt;td&gt;Each&lt;/td&gt;&lt;td&gt;SNOW POLE HOLDER&lt;/td&gt;&lt;td&gt;EACH&lt;/td&gt;&lt;td&gt;0&lt;/td&gt;&lt;td&gt;3&lt;/td&gt;&lt;td&gt;N&lt;/td&gt;&lt;td&gt; &lt;/td&gt;&lt;td&gt;&lt;/td&gt;&lt;/tr&gt;</v>
      </c>
    </row>
    <row r="3425" spans="1:1" x14ac:dyDescent="0.2">
      <c r="A3425" s="94" t="str">
        <v xml:space="preserve">  &lt;tr&gt;&lt;td&gt;63319-0000&lt;/td&gt;&lt;td&gt;Post sleeve&lt;/td&gt;&lt;td&gt;Each&lt;/td&gt;&lt;td&gt;POST SLEEVE&lt;/td&gt;&lt;td&gt;EACH&lt;/td&gt;&lt;td&gt;0&lt;/td&gt;&lt;td&gt;3&lt;/td&gt;&lt;td&gt;N&lt;/td&gt;&lt;td&gt; &lt;/td&gt;&lt;td&gt;&lt;/td&gt;&lt;/tr&gt;</v>
      </c>
    </row>
    <row r="3426" spans="1:1" x14ac:dyDescent="0.2">
      <c r="A3426" s="94" t="str">
        <v xml:space="preserve">  &lt;tr&gt;&lt;td&gt;63320-0000&lt;/td&gt;&lt;td&gt;Speed cushion&lt;/td&gt;&lt;td&gt;Each&lt;/td&gt;&lt;td&gt;SPEED CUSHION&lt;/td&gt;&lt;td&gt;EACH&lt;/td&gt;&lt;td&gt;0&lt;/td&gt;&lt;td&gt;3&lt;/td&gt;&lt;td&gt;N&lt;/td&gt;&lt;td&gt; &lt;/td&gt;&lt;td&gt;&lt;/td&gt;&lt;/tr&gt;</v>
      </c>
    </row>
    <row r="3427" spans="1:1" x14ac:dyDescent="0.2">
      <c r="A3427" s="94" t="str">
        <v xml:space="preserve">  &lt;tr&gt;&lt;td&gt;63325-0000&lt;/td&gt;&lt;td&gt;Mumble strip&lt;/td&gt;&lt;td&gt;m&lt;/td&gt;&lt;td&gt;MUMBLE STRIP&lt;/td&gt;&lt;td&gt;LNFT&lt;/td&gt;&lt;td&gt;0&lt;/td&gt;&lt;td&gt;3&lt;/td&gt;&lt;td&gt;N&lt;/td&gt;&lt;td&gt;9/13/2017&lt;/td&gt;&lt;td&gt;&lt;/td&gt;&lt;/tr&gt;</v>
      </c>
    </row>
    <row r="3428" spans="1:1" x14ac:dyDescent="0.2">
      <c r="A3428" s="94" t="str">
        <v xml:space="preserve">  &lt;tr&gt;&lt;td&gt;63325-1000&lt;/td&gt;&lt;td&gt;Mumble strip, shoulder&lt;/td&gt;&lt;td&gt;m&lt;/td&gt;&lt;td&gt;MUMBLE STRIP, SHOULDER&lt;/td&gt;&lt;td&gt;LNFT&lt;/td&gt;&lt;td&gt;0&lt;/td&gt;&lt;td&gt;3&lt;/td&gt;&lt;td&gt;N&lt;/td&gt;&lt;td&gt;8/28/2017&lt;/td&gt;&lt;td&gt;&lt;/td&gt;&lt;/tr&gt;</v>
      </c>
    </row>
    <row r="3429" spans="1:1" x14ac:dyDescent="0.2">
      <c r="A3429" s="94" t="str">
        <v xml:space="preserve">  &lt;tr&gt;&lt;td&gt;63326-0000&lt;/td&gt;&lt;td&gt;Mumble strip&lt;/td&gt;&lt;td&gt;km&lt;/td&gt;&lt;td&gt;MUMBLE STRIP&lt;/td&gt;&lt;td&gt;MILE&lt;/td&gt;&lt;td&gt;1&lt;/td&gt;&lt;td&gt;3&lt;/td&gt;&lt;td&gt;N&lt;/td&gt;&lt;td&gt;7/2/2018&lt;/td&gt;&lt;td&gt;&lt;/td&gt;&lt;/tr&gt;</v>
      </c>
    </row>
    <row r="3430" spans="1:1" x14ac:dyDescent="0.2">
      <c r="A3430" s="94" t="str">
        <v xml:space="preserve">  &lt;tr&gt;&lt;td&gt;63326-1000&lt;/td&gt;&lt;td&gt;Mumble strip, shoulder&lt;/td&gt;&lt;td&gt;km&lt;/td&gt;&lt;td&gt;MUMBLE STRIP, SHOULDER&lt;/td&gt;&lt;td&gt;MILE&lt;/td&gt;&lt;td&gt;1&lt;/td&gt;&lt;td&gt;3&lt;/td&gt;&lt;td&gt;N&lt;/td&gt;&lt;td&gt;7/2/2018&lt;/td&gt;&lt;td&gt;&lt;/td&gt;&lt;/tr&gt;</v>
      </c>
    </row>
    <row r="3431" spans="1:1" x14ac:dyDescent="0.2">
      <c r="A3431" s="94" t="str">
        <v xml:space="preserve">  &lt;tr&gt;&lt;td&gt;63328-0000&lt;/td&gt;&lt;td&gt;Speed bump&lt;/td&gt;&lt;td&gt;Each&lt;/td&gt;&lt;td&gt;SPEED BUMP&lt;/td&gt;&lt;td&gt;EACH&lt;/td&gt;&lt;td&gt;0&lt;/td&gt;&lt;td&gt;3&lt;/td&gt;&lt;td&gt;N&lt;/td&gt;&lt;td&gt;3/19/2019&lt;/td&gt;&lt;td&gt;&lt;/td&gt;&lt;/tr&gt;</v>
      </c>
    </row>
    <row r="3432" spans="1:1" x14ac:dyDescent="0.2">
      <c r="A3432" s="94" t="str">
        <v xml:space="preserve">  &lt;tr&gt;&lt;td&gt;63331-0000&lt;/td&gt;&lt;td&gt;Traffic spikes&lt;/td&gt;&lt;td&gt;m&lt;/td&gt;&lt;td&gt;TRAFFIC SPIKES&lt;/td&gt;&lt;td&gt;LNFT&lt;/td&gt;&lt;td&gt;0&lt;/td&gt;&lt;td&gt;3&lt;/td&gt;&lt;td&gt;N&lt;/td&gt;&lt;td&gt;3/4/2024&lt;/td&gt;&lt;td&gt;&lt;/td&gt;&lt;/tr&gt;</v>
      </c>
    </row>
    <row r="3433" spans="1:1" x14ac:dyDescent="0.2">
      <c r="A3433" s="94" t="str">
        <v xml:space="preserve">  &lt;tr&gt;&lt;td&gt;63401-0000&lt;/td&gt;&lt;td&gt;Pavement markings&lt;/td&gt;&lt;td&gt;m&lt;/td&gt;&lt;td&gt;PAVEMENT MARKINGS&lt;/td&gt;&lt;td&gt;LNFT&lt;/td&gt;&lt;td&gt;0&lt;/td&gt;&lt;td&gt;3&lt;/td&gt;&lt;td&gt;N&lt;/td&gt;&lt;td&gt; &lt;/td&gt;&lt;td&gt;&lt;/td&gt;&lt;/tr&gt;</v>
      </c>
    </row>
    <row r="3434" spans="1:1" x14ac:dyDescent="0.2">
      <c r="A3434" s="94" t="str">
        <v xml:space="preserve">  &lt;tr&gt;&lt;td&gt;63401-0100&lt;/td&gt;&lt;td&gt;Pavement markings, type A, solid&lt;/td&gt;&lt;td&gt;m&lt;/td&gt;&lt;td&gt;PAVEMENT MARKINGS, TYPE A, SOLID&lt;/td&gt;&lt;td&gt;LNFT&lt;/td&gt;&lt;td&gt;0&lt;/td&gt;&lt;td&gt;3&lt;/td&gt;&lt;td&gt;N&lt;/td&gt;&lt;td&gt; &lt;/td&gt;&lt;td&gt;&lt;/td&gt;&lt;/tr&gt;</v>
      </c>
    </row>
    <row r="3435" spans="1:1" x14ac:dyDescent="0.2">
      <c r="A3435" s="94" t="str">
        <v xml:space="preserve">  &lt;tr&gt;&lt;td&gt;63401-0200&lt;/td&gt;&lt;td&gt;Pavement markings, type A, broken&lt;/td&gt;&lt;td&gt;m&lt;/td&gt;&lt;td&gt;PAVEMENT MARKINGS, TYPE A, BROKEN&lt;/td&gt;&lt;td&gt;LNFT&lt;/td&gt;&lt;td&gt;0&lt;/td&gt;&lt;td&gt;3&lt;/td&gt;&lt;td&gt;N&lt;/td&gt;&lt;td&gt; &lt;/td&gt;&lt;td&gt;&lt;/td&gt;&lt;/tr&gt;</v>
      </c>
    </row>
    <row r="3436" spans="1:1" x14ac:dyDescent="0.2">
      <c r="A3436" s="94" t="str">
        <v xml:space="preserve">  &lt;tr&gt;&lt;td&gt;63401-0300&lt;/td&gt;&lt;td&gt;Pavement markings, type B, solid&lt;/td&gt;&lt;td&gt;m&lt;/td&gt;&lt;td&gt;PAVEMENT MARKINGS, TYPE B, SOLID&lt;/td&gt;&lt;td&gt;LNFT&lt;/td&gt;&lt;td&gt;0&lt;/td&gt;&lt;td&gt;3&lt;/td&gt;&lt;td&gt;N&lt;/td&gt;&lt;td&gt; &lt;/td&gt;&lt;td&gt;&lt;/td&gt;&lt;/tr&gt;</v>
      </c>
    </row>
    <row r="3437" spans="1:1" x14ac:dyDescent="0.2">
      <c r="A3437" s="94" t="str">
        <v xml:space="preserve">  &lt;tr&gt;&lt;td&gt;63401-0400&lt;/td&gt;&lt;td&gt;Pavement markings, type B, broken&lt;/td&gt;&lt;td&gt;m&lt;/td&gt;&lt;td&gt;PAVEMENT MARKINGS, TYPE B, BROKEN&lt;/td&gt;&lt;td&gt;LNFT&lt;/td&gt;&lt;td&gt;0&lt;/td&gt;&lt;td&gt;3&lt;/td&gt;&lt;td&gt;N&lt;/td&gt;&lt;td&gt; &lt;/td&gt;&lt;td&gt;&lt;/td&gt;&lt;/tr&gt;</v>
      </c>
    </row>
    <row r="3438" spans="1:1" x14ac:dyDescent="0.2">
      <c r="A3438" s="94" t="str">
        <v xml:space="preserve">  &lt;tr&gt;&lt;td&gt;63401-0450&lt;/td&gt;&lt;td&gt;Pavement markings, type B, dotted&lt;/td&gt;&lt;td&gt;m&lt;/td&gt;&lt;td&gt;PAVEMENT MARKINGS, TYPE B, DOTTED&lt;/td&gt;&lt;td&gt;LNFT&lt;/td&gt;&lt;td&gt;0&lt;/td&gt;&lt;td&gt;3&lt;/td&gt;&lt;td&gt;N&lt;/td&gt;&lt;td&gt; &lt;/td&gt;&lt;td&gt;&lt;/td&gt;&lt;/tr&gt;</v>
      </c>
    </row>
    <row r="3439" spans="1:1" x14ac:dyDescent="0.2">
      <c r="A3439" s="94" t="str">
        <v xml:space="preserve">  &lt;tr&gt;&lt;td&gt;63401-0500&lt;/td&gt;&lt;td&gt;Pavement markings, type C, solid&lt;/td&gt;&lt;td&gt;m&lt;/td&gt;&lt;td&gt;PAVEMENT MARKINGS, TYPE C, SOLID&lt;/td&gt;&lt;td&gt;LNFT&lt;/td&gt;&lt;td&gt;0&lt;/td&gt;&lt;td&gt;3&lt;/td&gt;&lt;td&gt;N&lt;/td&gt;&lt;td&gt; &lt;/td&gt;&lt;td&gt;&lt;/td&gt;&lt;/tr&gt;</v>
      </c>
    </row>
    <row r="3440" spans="1:1" x14ac:dyDescent="0.2">
      <c r="A3440" s="94" t="str">
        <v xml:space="preserve">  &lt;tr&gt;&lt;td&gt;63401-0600&lt;/td&gt;&lt;td&gt;Pavement markings, type C, broken&lt;/td&gt;&lt;td&gt;m&lt;/td&gt;&lt;td&gt;PAVEMENT MARKINGS, TYPE C, BROKEN&lt;/td&gt;&lt;td&gt;LNFT&lt;/td&gt;&lt;td&gt;0&lt;/td&gt;&lt;td&gt;3&lt;/td&gt;&lt;td&gt;N&lt;/td&gt;&lt;td&gt; &lt;/td&gt;&lt;td&gt;&lt;/td&gt;&lt;/tr&gt;</v>
      </c>
    </row>
    <row r="3441" spans="1:1" x14ac:dyDescent="0.2">
      <c r="A3441" s="94" t="str">
        <v xml:space="preserve">  &lt;tr&gt;&lt;td&gt;63401-0700&lt;/td&gt;&lt;td&gt;Pavement markings, type D, solid&lt;/td&gt;&lt;td&gt;m&lt;/td&gt;&lt;td&gt;PAVEMENT MARKINGS, TYPE D, SOLID&lt;/td&gt;&lt;td&gt;LNFT&lt;/td&gt;&lt;td&gt;0&lt;/td&gt;&lt;td&gt;3&lt;/td&gt;&lt;td&gt;N&lt;/td&gt;&lt;td&gt; &lt;/td&gt;&lt;td&gt;&lt;/td&gt;&lt;/tr&gt;</v>
      </c>
    </row>
    <row r="3442" spans="1:1" x14ac:dyDescent="0.2">
      <c r="A3442" s="94" t="str">
        <v xml:space="preserve">  &lt;tr&gt;&lt;td&gt;63401-0800&lt;/td&gt;&lt;td&gt;Pavement markings, type D, broken&lt;/td&gt;&lt;td&gt;m&lt;/td&gt;&lt;td&gt;PAVEMENT MARKINGS, TYPE D, BROKEN&lt;/td&gt;&lt;td&gt;LNFT&lt;/td&gt;&lt;td&gt;0&lt;/td&gt;&lt;td&gt;3&lt;/td&gt;&lt;td&gt;N&lt;/td&gt;&lt;td&gt; &lt;/td&gt;&lt;td&gt;&lt;/td&gt;&lt;/tr&gt;</v>
      </c>
    </row>
    <row r="3443" spans="1:1" x14ac:dyDescent="0.2">
      <c r="A3443" s="94" t="str">
        <v xml:space="preserve">  &lt;tr&gt;&lt;td&gt;63401-0850&lt;/td&gt;&lt;td&gt;Pavement markings, type D, dotted&lt;/td&gt;&lt;td&gt;m&lt;/td&gt;&lt;td&gt;PAVEMENT MARKINGS, TYPE D, DOTTED&lt;/td&gt;&lt;td&gt;LNFT&lt;/td&gt;&lt;td&gt;0&lt;/td&gt;&lt;td&gt;3&lt;/td&gt;&lt;td&gt;N&lt;/td&gt;&lt;td&gt;4/10/2017&lt;/td&gt;&lt;td&gt;&lt;/td&gt;&lt;/tr&gt;</v>
      </c>
    </row>
    <row r="3444" spans="1:1" x14ac:dyDescent="0.2">
      <c r="A3444" s="94" t="str">
        <v xml:space="preserve">  &lt;tr&gt;&lt;td&gt;63401-0900&lt;/td&gt;&lt;td&gt;Pavement markings, type E, solid&lt;/td&gt;&lt;td&gt;m&lt;/td&gt;&lt;td&gt;PAVEMENT MARKINGS, TYPE E, SOLID&lt;/td&gt;&lt;td&gt;LNFT&lt;/td&gt;&lt;td&gt;0&lt;/td&gt;&lt;td&gt;3&lt;/td&gt;&lt;td&gt;N&lt;/td&gt;&lt;td&gt; &lt;/td&gt;&lt;td&gt;&lt;/td&gt;&lt;/tr&gt;</v>
      </c>
    </row>
    <row r="3445" spans="1:1" x14ac:dyDescent="0.2">
      <c r="A3445" s="94" t="str">
        <v xml:space="preserve">  &lt;tr&gt;&lt;td&gt;63401-1000&lt;/td&gt;&lt;td&gt;Pavement markings, type E, broken&lt;/td&gt;&lt;td&gt;m&lt;/td&gt;&lt;td&gt;PAVEMENT MARKINGS, TYPE E, BROKEN&lt;/td&gt;&lt;td&gt;LNFT&lt;/td&gt;&lt;td&gt;0&lt;/td&gt;&lt;td&gt;3&lt;/td&gt;&lt;td&gt;N&lt;/td&gt;&lt;td&gt; &lt;/td&gt;&lt;td&gt;&lt;/td&gt;&lt;/tr&gt;</v>
      </c>
    </row>
    <row r="3446" spans="1:1" x14ac:dyDescent="0.2">
      <c r="A3446" s="94" t="str">
        <v xml:space="preserve">  &lt;tr&gt;&lt;td&gt;63401-1500&lt;/td&gt;&lt;td&gt;Pavement markings, type H, solid&lt;/td&gt;&lt;td&gt;m&lt;/td&gt;&lt;td&gt;PAVEMENT MARKINGS, TYPE H, SOLID&lt;/td&gt;&lt;td&gt;LNFT&lt;/td&gt;&lt;td&gt;0&lt;/td&gt;&lt;td&gt;3&lt;/td&gt;&lt;td&gt;N&lt;/td&gt;&lt;td&gt; &lt;/td&gt;&lt;td&gt;&lt;/td&gt;&lt;/tr&gt;</v>
      </c>
    </row>
    <row r="3447" spans="1:1" x14ac:dyDescent="0.2">
      <c r="A3447" s="94" t="str">
        <v xml:space="preserve">  &lt;tr&gt;&lt;td&gt;63401-1600&lt;/td&gt;&lt;td&gt;Pavement markings, type H, broken&lt;/td&gt;&lt;td&gt;m&lt;/td&gt;&lt;td&gt;PAVEMENT MARKINGS, TYPE H, BROKEN&lt;/td&gt;&lt;td&gt;LNFT&lt;/td&gt;&lt;td&gt;0&lt;/td&gt;&lt;td&gt;3&lt;/td&gt;&lt;td&gt;N&lt;/td&gt;&lt;td&gt; &lt;/td&gt;&lt;td&gt;&lt;/td&gt;&lt;/tr&gt;</v>
      </c>
    </row>
    <row r="3448" spans="1:1" x14ac:dyDescent="0.2">
      <c r="A3448" s="94" t="str">
        <v xml:space="preserve">  &lt;tr&gt;&lt;td&gt;63401-1650&lt;/td&gt;&lt;td&gt;Pavement markings, type H, dotted&lt;/td&gt;&lt;td&gt;m&lt;/td&gt;&lt;td&gt;PAVEMENT MARKINGS, TYPE H, DOTTED&lt;/td&gt;&lt;td&gt;LNFT&lt;/td&gt;&lt;td&gt;0&lt;/td&gt;&lt;td&gt;3&lt;/td&gt;&lt;td&gt;N&lt;/td&gt;&lt;td&gt;9/21/2020&lt;/td&gt;&lt;td&gt;&lt;/td&gt;&lt;/tr&gt;</v>
      </c>
    </row>
    <row r="3449" spans="1:1" x14ac:dyDescent="0.2">
      <c r="A3449" s="94" t="str">
        <v xml:space="preserve">  &lt;tr&gt;&lt;td&gt;63401-1700&lt;/td&gt;&lt;td&gt;Pavement markings, type I, solid&lt;/td&gt;&lt;td&gt;m&lt;/td&gt;&lt;td&gt;PAVEMENT MARKINGS, TYPE I, SOLID&lt;/td&gt;&lt;td&gt;LNFT&lt;/td&gt;&lt;td&gt;0&lt;/td&gt;&lt;td&gt;3&lt;/td&gt;&lt;td&gt;N&lt;/td&gt;&lt;td&gt; &lt;/td&gt;&lt;td&gt;&lt;/td&gt;&lt;/tr&gt;</v>
      </c>
    </row>
    <row r="3450" spans="1:1" x14ac:dyDescent="0.2">
      <c r="A3450" s="94" t="str">
        <v xml:space="preserve">  &lt;tr&gt;&lt;td&gt;63401-1800&lt;/td&gt;&lt;td&gt;Pavement markings, type I, broken&lt;/td&gt;&lt;td&gt;m&lt;/td&gt;&lt;td&gt;PAVEMENT MARKINGS, TYPE I, BROKEN&lt;/td&gt;&lt;td&gt;LNFT&lt;/td&gt;&lt;td&gt;0&lt;/td&gt;&lt;td&gt;3&lt;/td&gt;&lt;td&gt;N&lt;/td&gt;&lt;td&gt; &lt;/td&gt;&lt;td&gt;&lt;/td&gt;&lt;/tr&gt;</v>
      </c>
    </row>
    <row r="3451" spans="1:1" x14ac:dyDescent="0.2">
      <c r="A3451" s="94" t="str">
        <v xml:space="preserve">  &lt;tr&gt;&lt;td&gt;63401-1900&lt;/td&gt;&lt;td&gt;Pavement markings, type J, solid&lt;/td&gt;&lt;td&gt;m&lt;/td&gt;&lt;td&gt;PAVEMENT MARKINGS, TYPE J, SOLID&lt;/td&gt;&lt;td&gt;LNFT&lt;/td&gt;&lt;td&gt;0&lt;/td&gt;&lt;td&gt;3&lt;/td&gt;&lt;td&gt;N&lt;/td&gt;&lt;td&gt; &lt;/td&gt;&lt;td&gt;&lt;/td&gt;&lt;/tr&gt;</v>
      </c>
    </row>
    <row r="3452" spans="1:1" x14ac:dyDescent="0.2">
      <c r="A3452" s="94" t="str">
        <v xml:space="preserve">  &lt;tr&gt;&lt;td&gt;63401-2000&lt;/td&gt;&lt;td&gt;Pavement markings, type J, broken&lt;/td&gt;&lt;td&gt;m&lt;/td&gt;&lt;td&gt;PAVEMENT MARKINGS, TYPE J, BROKEN&lt;/td&gt;&lt;td&gt;LNFT&lt;/td&gt;&lt;td&gt;0&lt;/td&gt;&lt;td&gt;3&lt;/td&gt;&lt;td&gt;N&lt;/td&gt;&lt;td&gt; &lt;/td&gt;&lt;td&gt;&lt;/td&gt;&lt;/tr&gt;</v>
      </c>
    </row>
    <row r="3453" spans="1:1" x14ac:dyDescent="0.2">
      <c r="A3453" s="94" t="str">
        <v xml:space="preserve">  &lt;tr&gt;&lt;td&gt;63401-2100&lt;/td&gt;&lt;td&gt;Pavement markings, type K, solid&lt;/td&gt;&lt;td&gt;m&lt;/td&gt;&lt;td&gt;PAVEMENT MARKINGS, TYPE K, SOLID&lt;/td&gt;&lt;td&gt;LNFT&lt;/td&gt;&lt;td&gt;0&lt;/td&gt;&lt;td&gt;3&lt;/td&gt;&lt;td&gt;N&lt;/td&gt;&lt;td&gt; &lt;/td&gt;&lt;td&gt;&lt;/td&gt;&lt;/tr&gt;</v>
      </c>
    </row>
    <row r="3454" spans="1:1" x14ac:dyDescent="0.2">
      <c r="A3454" s="94" t="str">
        <v xml:space="preserve">  &lt;tr&gt;&lt;td&gt;63401-2200&lt;/td&gt;&lt;td&gt;Pavement markings, type K, broken&lt;/td&gt;&lt;td&gt;m&lt;/td&gt;&lt;td&gt;PAVEMENT MARKINGS, TYPE K, BROKEN&lt;/td&gt;&lt;td&gt;LNFT&lt;/td&gt;&lt;td&gt;0&lt;/td&gt;&lt;td&gt;3&lt;/td&gt;&lt;td&gt;N&lt;/td&gt;&lt;td&gt; &lt;/td&gt;&lt;td&gt;&lt;/td&gt;&lt;/tr&gt;</v>
      </c>
    </row>
    <row r="3455" spans="1:1" x14ac:dyDescent="0.2">
      <c r="A3455" s="94" t="str">
        <v xml:space="preserve">  &lt;tr&gt;&lt;td&gt;63401-2300&lt;/td&gt;&lt;td&gt;Pavement markings, type L, solid&lt;/td&gt;&lt;td&gt;m&lt;/td&gt;&lt;td&gt;PAVEMENT MARKINGS, TYPE L, SOLID&lt;/td&gt;&lt;td&gt;LNFT&lt;/td&gt;&lt;td&gt;0&lt;/td&gt;&lt;td&gt;3&lt;/td&gt;&lt;td&gt;N&lt;/td&gt;&lt;td&gt; &lt;/td&gt;&lt;td&gt;&lt;/td&gt;&lt;/tr&gt;</v>
      </c>
    </row>
    <row r="3456" spans="1:1" x14ac:dyDescent="0.2">
      <c r="A3456" s="94" t="str">
        <v xml:space="preserve">  &lt;tr&gt;&lt;td&gt;63401-2400&lt;/td&gt;&lt;td&gt;Pavement markings, type L, broken&lt;/td&gt;&lt;td&gt;m&lt;/td&gt;&lt;td&gt;PAVEMENT MARKINGS, TYPE L, BROKEN&lt;/td&gt;&lt;td&gt;LNFT&lt;/td&gt;&lt;td&gt;0&lt;/td&gt;&lt;td&gt;3&lt;/td&gt;&lt;td&gt;N&lt;/td&gt;&lt;td&gt; &lt;/td&gt;&lt;td&gt;&lt;/td&gt;&lt;/tr&gt;</v>
      </c>
    </row>
    <row r="3457" spans="1:1" x14ac:dyDescent="0.2">
      <c r="A3457" s="94" t="str">
        <v xml:space="preserve">  &lt;tr&gt;&lt;td&gt;63401-2500&lt;/td&gt;&lt;td&gt;Pavement markings, type L, dotted&lt;/td&gt;&lt;td&gt;m&lt;/td&gt;&lt;td&gt;PAVEMENT MARKINGS, TYPE L, DOTTED&lt;/td&gt;&lt;td&gt;LNFT&lt;/td&gt;&lt;td&gt;0&lt;/td&gt;&lt;td&gt;3&lt;/td&gt;&lt;td&gt;N&lt;/td&gt;&lt;td&gt;6/9/2015&lt;/td&gt;&lt;td&gt;&lt;/td&gt;&lt;/tr&gt;</v>
      </c>
    </row>
    <row r="3458" spans="1:1" x14ac:dyDescent="0.2">
      <c r="A3458" s="94" t="str">
        <v xml:space="preserve">  &lt;tr&gt;&lt;td&gt;63402-0000&lt;/td&gt;&lt;td&gt;Pavement markings&lt;/td&gt;&lt;td&gt;km&lt;/td&gt;&lt;td&gt;PAVEMENT MARKINGS&lt;/td&gt;&lt;td&gt;MILE&lt;/td&gt;&lt;td&gt;1&lt;/td&gt;&lt;td&gt;3&lt;/td&gt;&lt;td&gt;N&lt;/td&gt;&lt;td&gt;10/15/2014&lt;/td&gt;&lt;td&gt;&lt;/td&gt;&lt;/tr&gt;</v>
      </c>
    </row>
    <row r="3459" spans="1:1" x14ac:dyDescent="0.2">
      <c r="A3459" s="94" t="str">
        <v xml:space="preserve">  &lt;tr&gt;&lt;td&gt;63402-0100&lt;/td&gt;&lt;td&gt;Pavement markings, type A, solid&lt;/td&gt;&lt;td&gt;km&lt;/td&gt;&lt;td&gt;PAVEMENT MARKINGS, TYPE A, SOLID&lt;/td&gt;&lt;td&gt;MILE&lt;/td&gt;&lt;td&gt;1&lt;/td&gt;&lt;td&gt;3&lt;/td&gt;&lt;td&gt;N&lt;/td&gt;&lt;td&gt; &lt;/td&gt;&lt;td&gt;&lt;/td&gt;&lt;/tr&gt;</v>
      </c>
    </row>
    <row r="3460" spans="1:1" x14ac:dyDescent="0.2">
      <c r="A3460" s="94" t="str">
        <v xml:space="preserve">  &lt;tr&gt;&lt;td&gt;63402-0200&lt;/td&gt;&lt;td&gt;Pavement markings, type A, broken&lt;/td&gt;&lt;td&gt;km&lt;/td&gt;&lt;td&gt;PAVEMENT MARKINGS, TYPE A, BROKEN&lt;/td&gt;&lt;td&gt;MILE&lt;/td&gt;&lt;td&gt;1&lt;/td&gt;&lt;td&gt;3&lt;/td&gt;&lt;td&gt;N&lt;/td&gt;&lt;td&gt; &lt;/td&gt;&lt;td&gt;&lt;/td&gt;&lt;/tr&gt;</v>
      </c>
    </row>
    <row r="3461" spans="1:1" x14ac:dyDescent="0.2">
      <c r="A3461" s="94" t="str">
        <v xml:space="preserve">  &lt;tr&gt;&lt;td&gt;63402-0300&lt;/td&gt;&lt;td&gt;Pavement markings, type B, solid&lt;/td&gt;&lt;td&gt;km&lt;/td&gt;&lt;td&gt;PAVEMENT MARKINGS, TYPE B, SOLID&lt;/td&gt;&lt;td&gt;MILE&lt;/td&gt;&lt;td&gt;1&lt;/td&gt;&lt;td&gt;3&lt;/td&gt;&lt;td&gt;N&lt;/td&gt;&lt;td&gt; &lt;/td&gt;&lt;td&gt;&lt;/td&gt;&lt;/tr&gt;</v>
      </c>
    </row>
    <row r="3462" spans="1:1" x14ac:dyDescent="0.2">
      <c r="A3462" s="94" t="str">
        <v xml:space="preserve">  &lt;tr&gt;&lt;td&gt;63402-0400&lt;/td&gt;&lt;td&gt;Pavement markings, type B, broken&lt;/td&gt;&lt;td&gt;km&lt;/td&gt;&lt;td&gt;PAVEMENT MARKINGS, TYPE B, BROKEN&lt;/td&gt;&lt;td&gt;MILE&lt;/td&gt;&lt;td&gt;1&lt;/td&gt;&lt;td&gt;3&lt;/td&gt;&lt;td&gt;N&lt;/td&gt;&lt;td&gt; &lt;/td&gt;&lt;td&gt;&lt;/td&gt;&lt;/tr&gt;</v>
      </c>
    </row>
    <row r="3463" spans="1:1" x14ac:dyDescent="0.2">
      <c r="A3463" s="94" t="str">
        <v xml:space="preserve">  &lt;tr&gt;&lt;td&gt;63402-0500&lt;/td&gt;&lt;td&gt;Pavement markings, type C, solid&lt;/td&gt;&lt;td&gt;km&lt;/td&gt;&lt;td&gt;PAVEMENT MARKINGS, TYPE C, SOLID&lt;/td&gt;&lt;td&gt;MILE&lt;/td&gt;&lt;td&gt;1&lt;/td&gt;&lt;td&gt;3&lt;/td&gt;&lt;td&gt;N&lt;/td&gt;&lt;td&gt; &lt;/td&gt;&lt;td&gt;&lt;/td&gt;&lt;/tr&gt;</v>
      </c>
    </row>
    <row r="3464" spans="1:1" x14ac:dyDescent="0.2">
      <c r="A3464" s="94" t="str">
        <v xml:space="preserve">  &lt;tr&gt;&lt;td&gt;63402-0600&lt;/td&gt;&lt;td&gt;Pavement markings, type C, broken&lt;/td&gt;&lt;td&gt;km&lt;/td&gt;&lt;td&gt;PAVEMENT MARKINGS, TYPE C, BROKEN&lt;/td&gt;&lt;td&gt;MILE&lt;/td&gt;&lt;td&gt;1&lt;/td&gt;&lt;td&gt;3&lt;/td&gt;&lt;td&gt;N&lt;/td&gt;&lt;td&gt; &lt;/td&gt;&lt;td&gt;&lt;/td&gt;&lt;/tr&gt;</v>
      </c>
    </row>
    <row r="3465" spans="1:1" x14ac:dyDescent="0.2">
      <c r="A3465" s="94" t="str">
        <v xml:space="preserve">  &lt;tr&gt;&lt;td&gt;63402-0700&lt;/td&gt;&lt;td&gt;Pavement markings, type D, solid&lt;/td&gt;&lt;td&gt;km&lt;/td&gt;&lt;td&gt;PAVEMENT MARKINGS, TYPE D, SOLID&lt;/td&gt;&lt;td&gt;MILE&lt;/td&gt;&lt;td&gt;1&lt;/td&gt;&lt;td&gt;3&lt;/td&gt;&lt;td&gt;N&lt;/td&gt;&lt;td&gt; &lt;/td&gt;&lt;td&gt;&lt;/td&gt;&lt;/tr&gt;</v>
      </c>
    </row>
    <row r="3466" spans="1:1" x14ac:dyDescent="0.2">
      <c r="A3466" s="94" t="str">
        <v xml:space="preserve">  &lt;tr&gt;&lt;td&gt;63402-0800&lt;/td&gt;&lt;td&gt;Pavement markings, type D, broken&lt;/td&gt;&lt;td&gt;km&lt;/td&gt;&lt;td&gt;PAVEMENT MARKINGS, TYPE D, BROKEN&lt;/td&gt;&lt;td&gt;MILE&lt;/td&gt;&lt;td&gt;1&lt;/td&gt;&lt;td&gt;3&lt;/td&gt;&lt;td&gt;N&lt;/td&gt;&lt;td&gt; &lt;/td&gt;&lt;td&gt;&lt;/td&gt;&lt;/tr&gt;</v>
      </c>
    </row>
    <row r="3467" spans="1:1" x14ac:dyDescent="0.2">
      <c r="A3467" s="94" t="str">
        <v xml:space="preserve">  &lt;tr&gt;&lt;td&gt;63402-0900&lt;/td&gt;&lt;td&gt;Pavement markings, type E, solid&lt;/td&gt;&lt;td&gt;km&lt;/td&gt;&lt;td&gt;PAVEMENT MARKINGS, TYPE E, SOLID&lt;/td&gt;&lt;td&gt;MILE&lt;/td&gt;&lt;td&gt;1&lt;/td&gt;&lt;td&gt;3&lt;/td&gt;&lt;td&gt;N&lt;/td&gt;&lt;td&gt; &lt;/td&gt;&lt;td&gt;&lt;/td&gt;&lt;/tr&gt;</v>
      </c>
    </row>
    <row r="3468" spans="1:1" x14ac:dyDescent="0.2">
      <c r="A3468" s="94" t="str">
        <v xml:space="preserve">  &lt;tr&gt;&lt;td&gt;63402-1000&lt;/td&gt;&lt;td&gt;Pavement markings, type E, broken&lt;/td&gt;&lt;td&gt;km&lt;/td&gt;&lt;td&gt;PAVEMENT MARKINGS, TYPE E, BROKEN&lt;/td&gt;&lt;td&gt;MILE&lt;/td&gt;&lt;td&gt;1&lt;/td&gt;&lt;td&gt;3&lt;/td&gt;&lt;td&gt;N&lt;/td&gt;&lt;td&gt; &lt;/td&gt;&lt;td&gt;&lt;/td&gt;&lt;/tr&gt;</v>
      </c>
    </row>
    <row r="3469" spans="1:1" x14ac:dyDescent="0.2">
      <c r="A3469" s="94" t="str">
        <v xml:space="preserve">  &lt;tr&gt;&lt;td&gt;63402-1500&lt;/td&gt;&lt;td&gt;Pavement markings, type H, solid&lt;/td&gt;&lt;td&gt;km&lt;/td&gt;&lt;td&gt;PAVEMENT MARKINGS, TYPE H, SOLID&lt;/td&gt;&lt;td&gt;MILE&lt;/td&gt;&lt;td&gt;1&lt;/td&gt;&lt;td&gt;3&lt;/td&gt;&lt;td&gt;N&lt;/td&gt;&lt;td&gt; &lt;/td&gt;&lt;td&gt;&lt;/td&gt;&lt;/tr&gt;</v>
      </c>
    </row>
    <row r="3470" spans="1:1" x14ac:dyDescent="0.2">
      <c r="A3470" s="94" t="str">
        <v xml:space="preserve">  &lt;tr&gt;&lt;td&gt;63402-1600&lt;/td&gt;&lt;td&gt;Pavement markings, type H, broken&lt;/td&gt;&lt;td&gt;km&lt;/td&gt;&lt;td&gt;PAVEMENT MARKINGS, TYPE H, BROKEN&lt;/td&gt;&lt;td&gt;MILE&lt;/td&gt;&lt;td&gt;1&lt;/td&gt;&lt;td&gt;3&lt;/td&gt;&lt;td&gt;N&lt;/td&gt;&lt;td&gt; &lt;/td&gt;&lt;td&gt;&lt;/td&gt;&lt;/tr&gt;</v>
      </c>
    </row>
    <row r="3471" spans="1:1" x14ac:dyDescent="0.2">
      <c r="A3471" s="94" t="str">
        <v xml:space="preserve">  &lt;tr&gt;&lt;td&gt;63402-1700&lt;/td&gt;&lt;td&gt;Pavement markings, type I, solid&lt;/td&gt;&lt;td&gt;km&lt;/td&gt;&lt;td&gt;PAVEMENT MARKINGS, TYPE I, SOLID&lt;/td&gt;&lt;td&gt;MILE&lt;/td&gt;&lt;td&gt;1&lt;/td&gt;&lt;td&gt;3&lt;/td&gt;&lt;td&gt;N&lt;/td&gt;&lt;td&gt; &lt;/td&gt;&lt;td&gt;&lt;/td&gt;&lt;/tr&gt;</v>
      </c>
    </row>
    <row r="3472" spans="1:1" x14ac:dyDescent="0.2">
      <c r="A3472" s="94" t="str">
        <v xml:space="preserve">  &lt;tr&gt;&lt;td&gt;63402-1800&lt;/td&gt;&lt;td&gt;Pavement markings, type I, broken&lt;/td&gt;&lt;td&gt;km&lt;/td&gt;&lt;td&gt;PAVEMENT MARKINGS, TYPE I, BROKEN&lt;/td&gt;&lt;td&gt;MILE&lt;/td&gt;&lt;td&gt;1&lt;/td&gt;&lt;td&gt;3&lt;/td&gt;&lt;td&gt;N&lt;/td&gt;&lt;td&gt; &lt;/td&gt;&lt;td&gt;&lt;/td&gt;&lt;/tr&gt;</v>
      </c>
    </row>
    <row r="3473" spans="1:1" x14ac:dyDescent="0.2">
      <c r="A3473" s="94" t="str">
        <v xml:space="preserve">  &lt;tr&gt;&lt;td&gt;63402-1900&lt;/td&gt;&lt;td&gt;Pavement markings, type J, solid&lt;/td&gt;&lt;td&gt;km&lt;/td&gt;&lt;td&gt;PAVEMENT MARKINGS, TYPE J, SOLID&lt;/td&gt;&lt;td&gt;MILE&lt;/td&gt;&lt;td&gt;1&lt;/td&gt;&lt;td&gt;3&lt;/td&gt;&lt;td&gt;N&lt;/td&gt;&lt;td&gt; &lt;/td&gt;&lt;td&gt;&lt;/td&gt;&lt;/tr&gt;</v>
      </c>
    </row>
    <row r="3474" spans="1:1" x14ac:dyDescent="0.2">
      <c r="A3474" s="94" t="str">
        <v xml:space="preserve">  &lt;tr&gt;&lt;td&gt;63402-2000&lt;/td&gt;&lt;td&gt;Pavement markings, type J, broken&lt;/td&gt;&lt;td&gt;km&lt;/td&gt;&lt;td&gt;PAVEMENT MARKINGS, TYPE J, BROKEN&lt;/td&gt;&lt;td&gt;MILE&lt;/td&gt;&lt;td&gt;1&lt;/td&gt;&lt;td&gt;3&lt;/td&gt;&lt;td&gt;N&lt;/td&gt;&lt;td&gt; &lt;/td&gt;&lt;td&gt;&lt;/td&gt;&lt;/tr&gt;</v>
      </c>
    </row>
    <row r="3475" spans="1:1" x14ac:dyDescent="0.2">
      <c r="A3475" s="94" t="str">
        <v xml:space="preserve">  &lt;tr&gt;&lt;td&gt;63402-2100&lt;/td&gt;&lt;td&gt;Pavement markings, type K, solid&lt;/td&gt;&lt;td&gt;km&lt;/td&gt;&lt;td&gt;PAVEMENT MARKINGS, TYPE K, SOLID&lt;/td&gt;&lt;td&gt;MILE&lt;/td&gt;&lt;td&gt;1&lt;/td&gt;&lt;td&gt;3&lt;/td&gt;&lt;td&gt;N&lt;/td&gt;&lt;td&gt; &lt;/td&gt;&lt;td&gt;&lt;/td&gt;&lt;/tr&gt;</v>
      </c>
    </row>
    <row r="3476" spans="1:1" x14ac:dyDescent="0.2">
      <c r="A3476" s="94" t="str">
        <v xml:space="preserve">  &lt;tr&gt;&lt;td&gt;63402-2200&lt;/td&gt;&lt;td&gt;Pavement markings, type K, broken&lt;/td&gt;&lt;td&gt;km&lt;/td&gt;&lt;td&gt;PAVEMENT MARKINGS, TYPE K, BROKEN&lt;/td&gt;&lt;td&gt;MILE&lt;/td&gt;&lt;td&gt;1&lt;/td&gt;&lt;td&gt;3&lt;/td&gt;&lt;td&gt;N&lt;/td&gt;&lt;td&gt; &lt;/td&gt;&lt;td&gt;&lt;/td&gt;&lt;/tr&gt;</v>
      </c>
    </row>
    <row r="3477" spans="1:1" x14ac:dyDescent="0.2">
      <c r="A3477" s="94" t="str">
        <v xml:space="preserve">  &lt;tr&gt;&lt;td&gt;63402-2300&lt;/td&gt;&lt;td&gt;Pavement markings, type L, solid&lt;/td&gt;&lt;td&gt;km&lt;/td&gt;&lt;td&gt;PAVEMENT MARKINGS, TYPE L, SOLID&lt;/td&gt;&lt;td&gt;MILE&lt;/td&gt;&lt;td&gt;1&lt;/td&gt;&lt;td&gt;3&lt;/td&gt;&lt;td&gt;N&lt;/td&gt;&lt;td&gt; &lt;/td&gt;&lt;td&gt;&lt;/td&gt;&lt;/tr&gt;</v>
      </c>
    </row>
    <row r="3478" spans="1:1" x14ac:dyDescent="0.2">
      <c r="A3478" s="94" t="str">
        <v xml:space="preserve">  &lt;tr&gt;&lt;td&gt;63402-2400&lt;/td&gt;&lt;td&gt;Pavement markings, type L, broken&lt;/td&gt;&lt;td&gt;km&lt;/td&gt;&lt;td&gt;PAVEMENT MARKINGS, TYPE L, BROKEN&lt;/td&gt;&lt;td&gt;MILE&lt;/td&gt;&lt;td&gt;1&lt;/td&gt;&lt;td&gt;3&lt;/td&gt;&lt;td&gt;N&lt;/td&gt;&lt;td&gt; &lt;/td&gt;&lt;td&gt;&lt;/td&gt;&lt;/tr&gt;</v>
      </c>
    </row>
    <row r="3479" spans="1:1" x14ac:dyDescent="0.2">
      <c r="A3479" s="94" t="str">
        <v xml:space="preserve">  &lt;tr&gt;&lt;td&gt;63403-0100&lt;/td&gt;&lt;td&gt;Pavement markings, type A&lt;/td&gt;&lt;td&gt;m2&lt;/td&gt;&lt;td&gt;PAVEMENT MARKINGS, TYPE A&lt;/td&gt;&lt;td&gt;SQFT&lt;/td&gt;&lt;td&gt;0&lt;/td&gt;&lt;td&gt;3&lt;/td&gt;&lt;td&gt;N&lt;/td&gt;&lt;td&gt; &lt;/td&gt;&lt;td&gt;&lt;/td&gt;&lt;/tr&gt;</v>
      </c>
    </row>
    <row r="3480" spans="1:1" x14ac:dyDescent="0.2">
      <c r="A3480" s="94" t="str">
        <v xml:space="preserve">  &lt;tr&gt;&lt;td&gt;63403-0200&lt;/td&gt;&lt;td&gt;Pavement markings, type B&lt;/td&gt;&lt;td&gt;m2&lt;/td&gt;&lt;td&gt;PAVEMENT MARKINGS, TYPE B&lt;/td&gt;&lt;td&gt;SQFT&lt;/td&gt;&lt;td&gt;0&lt;/td&gt;&lt;td&gt;3&lt;/td&gt;&lt;td&gt;N&lt;/td&gt;&lt;td&gt; &lt;/td&gt;&lt;td&gt;&lt;/td&gt;&lt;/tr&gt;</v>
      </c>
    </row>
    <row r="3481" spans="1:1" x14ac:dyDescent="0.2">
      <c r="A3481" s="94" t="str">
        <v xml:space="preserve">  &lt;tr&gt;&lt;td&gt;63403-0300&lt;/td&gt;&lt;td&gt;Pavement markings, type C&lt;/td&gt;&lt;td&gt;m2&lt;/td&gt;&lt;td&gt;PAVEMENT MARKINGS, TYPE C&lt;/td&gt;&lt;td&gt;SQFT&lt;/td&gt;&lt;td&gt;0&lt;/td&gt;&lt;td&gt;3&lt;/td&gt;&lt;td&gt;N&lt;/td&gt;&lt;td&gt; &lt;/td&gt;&lt;td&gt;&lt;/td&gt;&lt;/tr&gt;</v>
      </c>
    </row>
    <row r="3482" spans="1:1" x14ac:dyDescent="0.2">
      <c r="A3482" s="94" t="str">
        <v xml:space="preserve">  &lt;tr&gt;&lt;td&gt;63403-0400&lt;/td&gt;&lt;td&gt;Pavement markings, type D&lt;/td&gt;&lt;td&gt;m2&lt;/td&gt;&lt;td&gt;PAVEMENT MARKINGS, TYPE D&lt;/td&gt;&lt;td&gt;SQFT&lt;/td&gt;&lt;td&gt;0&lt;/td&gt;&lt;td&gt;3&lt;/td&gt;&lt;td&gt;N&lt;/td&gt;&lt;td&gt; &lt;/td&gt;&lt;td&gt;&lt;/td&gt;&lt;/tr&gt;</v>
      </c>
    </row>
    <row r="3483" spans="1:1" x14ac:dyDescent="0.2">
      <c r="A3483" s="94" t="str">
        <v xml:space="preserve">  &lt;tr&gt;&lt;td&gt;63403-0500&lt;/td&gt;&lt;td&gt;Pavement markings, type E&lt;/td&gt;&lt;td&gt;m2&lt;/td&gt;&lt;td&gt;PAVEMENT MARKINGS, TYPE E&lt;/td&gt;&lt;td&gt;SQFT&lt;/td&gt;&lt;td&gt;0&lt;/td&gt;&lt;td&gt;3&lt;/td&gt;&lt;td&gt;N&lt;/td&gt;&lt;td&gt; &lt;/td&gt;&lt;td&gt;&lt;/td&gt;&lt;/tr&gt;</v>
      </c>
    </row>
    <row r="3484" spans="1:1" x14ac:dyDescent="0.2">
      <c r="A3484" s="94" t="str">
        <v xml:space="preserve">  &lt;tr&gt;&lt;td&gt;63403-0800&lt;/td&gt;&lt;td&gt;Pavement markings, type H&lt;/td&gt;&lt;td&gt;m2&lt;/td&gt;&lt;td&gt;PAVEMENT MARKINGS, TYPE H&lt;/td&gt;&lt;td&gt;SQFT&lt;/td&gt;&lt;td&gt;0&lt;/td&gt;&lt;td&gt;3&lt;/td&gt;&lt;td&gt;N&lt;/td&gt;&lt;td&gt; &lt;/td&gt;&lt;td&gt;&lt;/td&gt;&lt;/tr&gt;</v>
      </c>
    </row>
    <row r="3485" spans="1:1" x14ac:dyDescent="0.2">
      <c r="A3485" s="94" t="str">
        <v xml:space="preserve">  &lt;tr&gt;&lt;td&gt;63403-0900&lt;/td&gt;&lt;td&gt;Pavement markings, type I&lt;/td&gt;&lt;td&gt;m2&lt;/td&gt;&lt;td&gt;PAVEMENT MARKINGS, TYPE I&lt;/td&gt;&lt;td&gt;SQFT&lt;/td&gt;&lt;td&gt;0&lt;/td&gt;&lt;td&gt;3&lt;/td&gt;&lt;td&gt;N&lt;/td&gt;&lt;td&gt; &lt;/td&gt;&lt;td&gt;&lt;/td&gt;&lt;/tr&gt;</v>
      </c>
    </row>
    <row r="3486" spans="1:1" x14ac:dyDescent="0.2">
      <c r="A3486" s="94" t="str">
        <v xml:space="preserve">  &lt;tr&gt;&lt;td&gt;63403-1000&lt;/td&gt;&lt;td&gt;Pavement markings, type J&lt;/td&gt;&lt;td&gt;m2&lt;/td&gt;&lt;td&gt;PAVEMENT MARKINGS, TYPE J&lt;/td&gt;&lt;td&gt;SQFT&lt;/td&gt;&lt;td&gt;0&lt;/td&gt;&lt;td&gt;3&lt;/td&gt;&lt;td&gt;N&lt;/td&gt;&lt;td&gt; &lt;/td&gt;&lt;td&gt;&lt;/td&gt;&lt;/tr&gt;</v>
      </c>
    </row>
    <row r="3487" spans="1:1" x14ac:dyDescent="0.2">
      <c r="A3487" s="94" t="str">
        <v xml:space="preserve">  &lt;tr&gt;&lt;td&gt;63403-1100&lt;/td&gt;&lt;td&gt;Pavement markings, type K&lt;/td&gt;&lt;td&gt;m2&lt;/td&gt;&lt;td&gt;PAVEMENT MARKINGS, TYPE K&lt;/td&gt;&lt;td&gt;SQFT&lt;/td&gt;&lt;td&gt;0&lt;/td&gt;&lt;td&gt;3&lt;/td&gt;&lt;td&gt;N&lt;/td&gt;&lt;td&gt; &lt;/td&gt;&lt;td&gt;&lt;/td&gt;&lt;/tr&gt;</v>
      </c>
    </row>
    <row r="3488" spans="1:1" x14ac:dyDescent="0.2">
      <c r="A3488" s="94" t="str">
        <v xml:space="preserve">  &lt;tr&gt;&lt;td&gt;63403-1200&lt;/td&gt;&lt;td&gt;Pavement markings, type L&lt;/td&gt;&lt;td&gt;m2&lt;/td&gt;&lt;td&gt;PAVEMENT MARKINGS, TYPE L&lt;/td&gt;&lt;td&gt;SQFT&lt;/td&gt;&lt;td&gt;0&lt;/td&gt;&lt;td&gt;3&lt;/td&gt;&lt;td&gt;N&lt;/td&gt;&lt;td&gt; &lt;/td&gt;&lt;td&gt;&lt;/td&gt;&lt;/tr&gt;</v>
      </c>
    </row>
    <row r="3489" spans="1:1" x14ac:dyDescent="0.2">
      <c r="A3489" s="94" t="str">
        <v xml:space="preserve">  &lt;tr&gt;&lt;td&gt;63403-1300&lt;/td&gt;&lt;td&gt;Pavement markings, type bike lane surface&lt;/td&gt;&lt;td&gt;m2&lt;/td&gt;&lt;td&gt;PAVEMENT MARKINGS, TYPE BIKE LANE SURFACE&lt;/td&gt;&lt;td&gt;SQFT&lt;/td&gt;&lt;td&gt;0&lt;/td&gt;&lt;td&gt;3&lt;/td&gt;&lt;td&gt;N&lt;/td&gt;&lt;td&gt; &lt;/td&gt;&lt;td&gt;&lt;/td&gt;&lt;/tr&gt;</v>
      </c>
    </row>
    <row r="3490" spans="1:1" x14ac:dyDescent="0.2">
      <c r="A3490" s="94" t="str">
        <v xml:space="preserve">  &lt;tr&gt;&lt;td&gt;63404-0100&lt;/td&gt;&lt;td&gt;Pavement markings, type A&lt;/td&gt;&lt;td&gt;L&lt;/td&gt;&lt;td&gt;PAVEMENT MARKINGS, TYPE A&lt;/td&gt;&lt;td&gt;GAL&lt;/td&gt;&lt;td&gt;0&lt;/td&gt;&lt;td&gt;3&lt;/td&gt;&lt;td&gt;N&lt;/td&gt;&lt;td&gt; &lt;/td&gt;&lt;td&gt;&lt;/td&gt;&lt;/tr&gt;</v>
      </c>
    </row>
    <row r="3491" spans="1:1" x14ac:dyDescent="0.2">
      <c r="A3491" s="94" t="str">
        <v xml:space="preserve">  &lt;tr&gt;&lt;td&gt;63404-0200&lt;/td&gt;&lt;td&gt;Pavement markings, type B&lt;/td&gt;&lt;td&gt;L&lt;/td&gt;&lt;td&gt;PAVEMENT MARKINGS, TYPE B&lt;/td&gt;&lt;td&gt;GAL&lt;/td&gt;&lt;td&gt;0&lt;/td&gt;&lt;td&gt;3&lt;/td&gt;&lt;td&gt;N&lt;/td&gt;&lt;td&gt; &lt;/td&gt;&lt;td&gt;&lt;/td&gt;&lt;/tr&gt;</v>
      </c>
    </row>
    <row r="3492" spans="1:1" x14ac:dyDescent="0.2">
      <c r="A3492" s="94" t="str">
        <v xml:space="preserve">  &lt;tr&gt;&lt;td&gt;63404-0300&lt;/td&gt;&lt;td&gt;Pavement markings, type C&lt;/td&gt;&lt;td&gt;L&lt;/td&gt;&lt;td&gt;PAVEMENT MARKINGS, TYPE C&lt;/td&gt;&lt;td&gt;GAL&lt;/td&gt;&lt;td&gt;0&lt;/td&gt;&lt;td&gt;3&lt;/td&gt;&lt;td&gt;N&lt;/td&gt;&lt;td&gt; &lt;/td&gt;&lt;td&gt;&lt;/td&gt;&lt;/tr&gt;</v>
      </c>
    </row>
    <row r="3493" spans="1:1" x14ac:dyDescent="0.2">
      <c r="A3493" s="94" t="str">
        <v xml:space="preserve">  &lt;tr&gt;&lt;td&gt;63404-0400&lt;/td&gt;&lt;td&gt;Pavement markings, type D&lt;/td&gt;&lt;td&gt;L&lt;/td&gt;&lt;td&gt;PAVEMENT MARKINGS, TYPE D&lt;/td&gt;&lt;td&gt;GAL&lt;/td&gt;&lt;td&gt;0&lt;/td&gt;&lt;td&gt;3&lt;/td&gt;&lt;td&gt;N&lt;/td&gt;&lt;td&gt; &lt;/td&gt;&lt;td&gt;&lt;/td&gt;&lt;/tr&gt;</v>
      </c>
    </row>
    <row r="3494" spans="1:1" x14ac:dyDescent="0.2">
      <c r="A3494" s="94" t="str">
        <v xml:space="preserve">  &lt;tr&gt;&lt;td&gt;63404-0500&lt;/td&gt;&lt;td&gt;Pavement markings, type E&lt;/td&gt;&lt;td&gt;L&lt;/td&gt;&lt;td&gt;PAVEMENT MARKINGS, TYPE E&lt;/td&gt;&lt;td&gt;GAL&lt;/td&gt;&lt;td&gt;0&lt;/td&gt;&lt;td&gt;3&lt;/td&gt;&lt;td&gt;N&lt;/td&gt;&lt;td&gt; &lt;/td&gt;&lt;td&gt;&lt;/td&gt;&lt;/tr&gt;</v>
      </c>
    </row>
    <row r="3495" spans="1:1" x14ac:dyDescent="0.2">
      <c r="A3495" s="94" t="str">
        <v xml:space="preserve">  &lt;tr&gt;&lt;td&gt;63404-0800&lt;/td&gt;&lt;td&gt;Pavement markings, type H&lt;/td&gt;&lt;td&gt;L&lt;/td&gt;&lt;td&gt;PAVEMENT MARKINGS, TYPE H&lt;/td&gt;&lt;td&gt;GAL&lt;/td&gt;&lt;td&gt;0&lt;/td&gt;&lt;td&gt;3&lt;/td&gt;&lt;td&gt;N&lt;/td&gt;&lt;td&gt; &lt;/td&gt;&lt;td&gt;&lt;/td&gt;&lt;/tr&gt;</v>
      </c>
    </row>
    <row r="3496" spans="1:1" x14ac:dyDescent="0.2">
      <c r="A3496" s="94" t="str">
        <v xml:space="preserve">  &lt;tr&gt;&lt;td&gt;63404-0900&lt;/td&gt;&lt;td&gt;Pavement markings, type I&lt;/td&gt;&lt;td&gt;L&lt;/td&gt;&lt;td&gt;PAVEMENT MARKINGS, TYPE I&lt;/td&gt;&lt;td&gt;GAL&lt;/td&gt;&lt;td&gt;0&lt;/td&gt;&lt;td&gt;3&lt;/td&gt;&lt;td&gt;N&lt;/td&gt;&lt;td&gt; &lt;/td&gt;&lt;td&gt;&lt;/td&gt;&lt;/tr&gt;</v>
      </c>
    </row>
    <row r="3497" spans="1:1" x14ac:dyDescent="0.2">
      <c r="A3497" s="94" t="str">
        <v xml:space="preserve">  &lt;tr&gt;&lt;td&gt;63404-1000&lt;/td&gt;&lt;td&gt;Pavement markings, type J&lt;/td&gt;&lt;td&gt;L&lt;/td&gt;&lt;td&gt;PAVEMENT MARKINGS, TYPE J&lt;/td&gt;&lt;td&gt;GAL&lt;/td&gt;&lt;td&gt;0&lt;/td&gt;&lt;td&gt;3&lt;/td&gt;&lt;td&gt;N&lt;/td&gt;&lt;td&gt; &lt;/td&gt;&lt;td&gt;&lt;/td&gt;&lt;/tr&gt;</v>
      </c>
    </row>
    <row r="3498" spans="1:1" x14ac:dyDescent="0.2">
      <c r="A3498" s="94" t="str">
        <v xml:space="preserve">  &lt;tr&gt;&lt;td&gt;63404-1100&lt;/td&gt;&lt;td&gt;Pavement markings, type K&lt;/td&gt;&lt;td&gt;L&lt;/td&gt;&lt;td&gt;PAVEMENT MARKINGS, TYPE K&lt;/td&gt;&lt;td&gt;GAL&lt;/td&gt;&lt;td&gt;0&lt;/td&gt;&lt;td&gt;3&lt;/td&gt;&lt;td&gt;N&lt;/td&gt;&lt;td&gt; &lt;/td&gt;&lt;td&gt;&lt;/td&gt;&lt;/tr&gt;</v>
      </c>
    </row>
    <row r="3499" spans="1:1" x14ac:dyDescent="0.2">
      <c r="A3499" s="94" t="str">
        <v xml:space="preserve">  &lt;tr&gt;&lt;td&gt;63404-1200&lt;/td&gt;&lt;td&gt;Pavement markings, type L&lt;/td&gt;&lt;td&gt;L&lt;/td&gt;&lt;td&gt;PAVEMENT MARKINGS, TYPE L&lt;/td&gt;&lt;td&gt;GAL&lt;/td&gt;&lt;td&gt;0&lt;/td&gt;&lt;td&gt;3&lt;/td&gt;&lt;td&gt;N&lt;/td&gt;&lt;td&gt; &lt;/td&gt;&lt;td&gt;&lt;/td&gt;&lt;/tr&gt;</v>
      </c>
    </row>
    <row r="3500" spans="1:1" x14ac:dyDescent="0.2">
      <c r="A3500" s="94" t="str">
        <v xml:space="preserve">  &lt;tr&gt;&lt;td&gt;63405-0050&lt;/td&gt;&lt;td&gt;Pavement markings, symbols&lt;/td&gt;&lt;td&gt;Each&lt;/td&gt;&lt;td&gt;PAVEMENT MARKINGS, SYMBOLS&lt;/td&gt;&lt;td&gt;EACH&lt;/td&gt;&lt;td&gt;0&lt;/td&gt;&lt;td&gt;3&lt;/td&gt;&lt;td&gt;N&lt;/td&gt;&lt;td&gt; &lt;/td&gt;&lt;td&gt;&lt;/td&gt;&lt;/tr&gt;</v>
      </c>
    </row>
    <row r="3501" spans="1:1" x14ac:dyDescent="0.2">
      <c r="A3501" s="94" t="str">
        <v xml:space="preserve">  &lt;tr&gt;&lt;td&gt;63405-0100&lt;/td&gt;&lt;td&gt;Pavement markings, type A, turn arrow&lt;/td&gt;&lt;td&gt;Each&lt;/td&gt;&lt;td&gt;PAVEMENT MARKINGS, TYPE A, TURN ARROW&lt;/td&gt;&lt;td&gt;EACH&lt;/td&gt;&lt;td&gt;0&lt;/td&gt;&lt;td&gt;3&lt;/td&gt;&lt;td&gt;N&lt;/td&gt;&lt;td&gt; &lt;/td&gt;&lt;td&gt;&lt;/td&gt;&lt;/tr&gt;</v>
      </c>
    </row>
    <row r="3502" spans="1:1" x14ac:dyDescent="0.2">
      <c r="A3502" s="94" t="str">
        <v xml:space="preserve">  &lt;tr&gt;&lt;td&gt;63405-0150&lt;/td&gt;&lt;td&gt;Pavement markings, type A, straight arrow&lt;/td&gt;&lt;td&gt;Each&lt;/td&gt;&lt;td&gt;PAVEMENT MARKINGS, TYPE A, STRAIGHT ARROW&lt;/td&gt;&lt;td&gt;EACH&lt;/td&gt;&lt;td&gt;0&lt;/td&gt;&lt;td&gt;3&lt;/td&gt;&lt;td&gt;N&lt;/td&gt;&lt;td&gt; &lt;/td&gt;&lt;td&gt;&lt;/td&gt;&lt;/tr&gt;</v>
      </c>
    </row>
    <row r="3503" spans="1:1" x14ac:dyDescent="0.2">
      <c r="A3503" s="94" t="str">
        <v xml:space="preserve">  &lt;tr&gt;&lt;td&gt;63405-0200&lt;/td&gt;&lt;td&gt;Pavement markings, type A, straight/turn arrow combination&lt;/td&gt;&lt;td&gt;Each&lt;/td&gt;&lt;td&gt;PAVEMENT MARKINGS, TYPE A, STRAIGHT/TURN ARROW COMBINATION&lt;/td&gt;&lt;td&gt;EACH&lt;/td&gt;&lt;td&gt;0&lt;/td&gt;&lt;td&gt;3&lt;/td&gt;&lt;td&gt;N&lt;/td&gt;&lt;td&gt; &lt;/td&gt;&lt;td&gt;&lt;/td&gt;&lt;/tr&gt;</v>
      </c>
    </row>
    <row r="3504" spans="1:1" x14ac:dyDescent="0.2">
      <c r="A3504" s="94" t="str">
        <v xml:space="preserve">  &lt;tr&gt;&lt;td&gt;63405-0250&lt;/td&gt;&lt;td&gt;Pavement markings, type A, "ONLY" word message&lt;/td&gt;&lt;td&gt;Each&lt;/td&gt;&lt;td&gt;PAVEMENT MARKINGS, TYPE A, "ONLY" WORD MESSAGE&lt;/td&gt;&lt;td&gt;EACH&lt;/td&gt;&lt;td&gt;0&lt;/td&gt;&lt;td&gt;3&lt;/td&gt;&lt;td&gt;N&lt;/td&gt;&lt;td&gt; &lt;/td&gt;&lt;td&gt;&lt;/td&gt;&lt;/tr&gt;</v>
      </c>
    </row>
    <row r="3505" spans="1:1" x14ac:dyDescent="0.2">
      <c r="A3505" s="94" t="str">
        <v xml:space="preserve">  &lt;tr&gt;&lt;td&gt;63405-0300&lt;/td&gt;&lt;td&gt;Pavement markings, type A, "STOP" word message&lt;/td&gt;&lt;td&gt;Each&lt;/td&gt;&lt;td&gt;PAVEMENT MARKINGS, TYPE A, "STOP" WORD MESSAGE&lt;/td&gt;&lt;td&gt;EACH&lt;/td&gt;&lt;td&gt;0&lt;/td&gt;&lt;td&gt;3&lt;/td&gt;&lt;td&gt;N&lt;/td&gt;&lt;td&gt; &lt;/td&gt;&lt;td&gt;&lt;/td&gt;&lt;/tr&gt;</v>
      </c>
    </row>
    <row r="3506" spans="1:1" x14ac:dyDescent="0.2">
      <c r="A3506" s="94" t="str">
        <v xml:space="preserve">  &lt;tr&gt;&lt;td&gt;63405-0350&lt;/td&gt;&lt;td&gt;Pavement markings, type A, "SCHOOL" word message&lt;/td&gt;&lt;td&gt;Each&lt;/td&gt;&lt;td&gt;PAVEMENT MARKINGS, TYPE A, "SCHOOL" WORD MESSAGE&lt;/td&gt;&lt;td&gt;EACH&lt;/td&gt;&lt;td&gt;0&lt;/td&gt;&lt;td&gt;3&lt;/td&gt;&lt;td&gt;N&lt;/td&gt;&lt;td&gt; &lt;/td&gt;&lt;td&gt;&lt;/td&gt;&lt;/tr&gt;</v>
      </c>
    </row>
    <row r="3507" spans="1:1" x14ac:dyDescent="0.2">
      <c r="A3507" s="94" t="str">
        <v xml:space="preserve">  &lt;tr&gt;&lt;td&gt;63405-0400&lt;/td&gt;&lt;td&gt;Pavement markings, type A, railroad symbol&lt;/td&gt;&lt;td&gt;Each&lt;/td&gt;&lt;td&gt;PAVEMENT MARKINGS, TYPE A, RAILROAD SYMBOL&lt;/td&gt;&lt;td&gt;EACH&lt;/td&gt;&lt;td&gt;0&lt;/td&gt;&lt;td&gt;3&lt;/td&gt;&lt;td&gt;N&lt;/td&gt;&lt;td&gt; &lt;/td&gt;&lt;td&gt;&lt;/td&gt;&lt;/tr&gt;</v>
      </c>
    </row>
    <row r="3508" spans="1:1" x14ac:dyDescent="0.2">
      <c r="A3508" s="94" t="str">
        <v xml:space="preserve">  &lt;tr&gt;&lt;td&gt;63405-0450&lt;/td&gt;&lt;td&gt;Pavement markings, type A, accessibility symbol&lt;/td&gt;&lt;td&gt;Each&lt;/td&gt;&lt;td&gt;PAVEMENT MARKINGS, TYPE A, ACCESSIBILITY SYMBOL&lt;/td&gt;&lt;td&gt;EACH&lt;/td&gt;&lt;td&gt;0&lt;/td&gt;&lt;td&gt;3&lt;/td&gt;&lt;td&gt;N&lt;/td&gt;&lt;td&gt; &lt;/td&gt;&lt;td&gt;&lt;/td&gt;&lt;/tr&gt;</v>
      </c>
    </row>
    <row r="3509" spans="1:1" x14ac:dyDescent="0.2">
      <c r="A3509" s="94" t="str">
        <v xml:space="preserve">  &lt;tr&gt;&lt;td&gt;63405-0500&lt;/td&gt;&lt;td&gt;Pavement markings, type B, turn arrow&lt;/td&gt;&lt;td&gt;Each&lt;/td&gt;&lt;td&gt;PAVEMENT MARKINGS, TYPE B, TURN ARROW&lt;/td&gt;&lt;td&gt;EACH&lt;/td&gt;&lt;td&gt;0&lt;/td&gt;&lt;td&gt;3&lt;/td&gt;&lt;td&gt;N&lt;/td&gt;&lt;td&gt; &lt;/td&gt;&lt;td&gt;&lt;/td&gt;&lt;/tr&gt;</v>
      </c>
    </row>
    <row r="3510" spans="1:1" x14ac:dyDescent="0.2">
      <c r="A3510" s="94" t="str">
        <v xml:space="preserve">  &lt;tr&gt;&lt;td&gt;63405-0550&lt;/td&gt;&lt;td&gt;Pavement markings, type B, straight arrow&lt;/td&gt;&lt;td&gt;Each&lt;/td&gt;&lt;td&gt;PAVEMENT MARKINGS, TYPE B, STRAIGHT ARROW&lt;/td&gt;&lt;td&gt;EACH&lt;/td&gt;&lt;td&gt;0&lt;/td&gt;&lt;td&gt;3&lt;/td&gt;&lt;td&gt;N&lt;/td&gt;&lt;td&gt; &lt;/td&gt;&lt;td&gt;&lt;/td&gt;&lt;/tr&gt;</v>
      </c>
    </row>
    <row r="3511" spans="1:1" x14ac:dyDescent="0.2">
      <c r="A3511" s="94" t="str">
        <v xml:space="preserve">  &lt;tr&gt;&lt;td&gt;63405-0600&lt;/td&gt;&lt;td&gt;Pavement markings, type B, straight/turn arrow combination&lt;/td&gt;&lt;td&gt;Each&lt;/td&gt;&lt;td&gt;PAVEMENT MARKINGS, TYPE B, STRAIGHT/TURN ARROW COMBINATION&lt;/td&gt;&lt;td&gt;EACH&lt;/td&gt;&lt;td&gt;0&lt;/td&gt;&lt;td&gt;3&lt;/td&gt;&lt;td&gt;N&lt;/td&gt;&lt;td&gt; &lt;/td&gt;&lt;td&gt;&lt;/td&gt;&lt;/tr&gt;</v>
      </c>
    </row>
    <row r="3512" spans="1:1" x14ac:dyDescent="0.2">
      <c r="A3512" s="94" t="str">
        <v xml:space="preserve">  &lt;tr&gt;&lt;td&gt;63405-0650&lt;/td&gt;&lt;td&gt;Pavement markings, type B, "ONLY" word message&lt;/td&gt;&lt;td&gt;Each&lt;/td&gt;&lt;td&gt;PAVEMENT MARKINGS, TYPE B, "ONLY" WORD MESSAGE&lt;/td&gt;&lt;td&gt;EACH&lt;/td&gt;&lt;td&gt;0&lt;/td&gt;&lt;td&gt;3&lt;/td&gt;&lt;td&gt;N&lt;/td&gt;&lt;td&gt; &lt;/td&gt;&lt;td&gt;&lt;/td&gt;&lt;/tr&gt;</v>
      </c>
    </row>
    <row r="3513" spans="1:1" x14ac:dyDescent="0.2">
      <c r="A3513" s="94" t="str">
        <v xml:space="preserve">  &lt;tr&gt;&lt;td&gt;63405-0700&lt;/td&gt;&lt;td&gt;Pavement markings, type B, "STOP" word message&lt;/td&gt;&lt;td&gt;Each&lt;/td&gt;&lt;td&gt;PAVEMENT MARKINGS, TYPE B, "STOP" WORD MESSAGE&lt;/td&gt;&lt;td&gt;EACH&lt;/td&gt;&lt;td&gt;0&lt;/td&gt;&lt;td&gt;3&lt;/td&gt;&lt;td&gt;N&lt;/td&gt;&lt;td&gt; &lt;/td&gt;&lt;td&gt;&lt;/td&gt;&lt;/tr&gt;</v>
      </c>
    </row>
    <row r="3514" spans="1:1" x14ac:dyDescent="0.2">
      <c r="A3514" s="94" t="str">
        <v xml:space="preserve">  &lt;tr&gt;&lt;td&gt;63405-0750&lt;/td&gt;&lt;td&gt;Pavement markings, type B, "SCHOOL" word message&lt;/td&gt;&lt;td&gt;Each&lt;/td&gt;&lt;td&gt;PAVEMENT MARKINGS, TYPE B, "SCHOOL" WORD MESSAGE&lt;/td&gt;&lt;td&gt;EACH&lt;/td&gt;&lt;td&gt;0&lt;/td&gt;&lt;td&gt;3&lt;/td&gt;&lt;td&gt;N&lt;/td&gt;&lt;td&gt; &lt;/td&gt;&lt;td&gt;&lt;/td&gt;&lt;/tr&gt;</v>
      </c>
    </row>
    <row r="3515" spans="1:1" x14ac:dyDescent="0.2">
      <c r="A3515" s="94" t="str">
        <v xml:space="preserve">  &lt;tr&gt;&lt;td&gt;63405-0800&lt;/td&gt;&lt;td&gt;Pavement markings, type B, railroad symbol&lt;/td&gt;&lt;td&gt;Each&lt;/td&gt;&lt;td&gt;PAVEMENT MARKINGS, TYPE B, RAILROAD SYMBOL&lt;/td&gt;&lt;td&gt;EACH&lt;/td&gt;&lt;td&gt;0&lt;/td&gt;&lt;td&gt;3&lt;/td&gt;&lt;td&gt;N&lt;/td&gt;&lt;td&gt; &lt;/td&gt;&lt;td&gt;&lt;/td&gt;&lt;/tr&gt;</v>
      </c>
    </row>
    <row r="3516" spans="1:1" x14ac:dyDescent="0.2">
      <c r="A3516" s="94" t="str">
        <v xml:space="preserve">  &lt;tr&gt;&lt;td&gt;63405-0850&lt;/td&gt;&lt;td&gt;Pavement markings, type B, accessibility symbol&lt;/td&gt;&lt;td&gt;Each&lt;/td&gt;&lt;td&gt;PAVEMENT MARKINGS, TYPE B, ACCESSIBILITY SYMBOL&lt;/td&gt;&lt;td&gt;EACH&lt;/td&gt;&lt;td&gt;0&lt;/td&gt;&lt;td&gt;3&lt;/td&gt;&lt;td&gt;N&lt;/td&gt;&lt;td&gt; &lt;/td&gt;&lt;td&gt;&lt;/td&gt;&lt;/tr&gt;</v>
      </c>
    </row>
    <row r="3517" spans="1:1" x14ac:dyDescent="0.2">
      <c r="A3517" s="94" t="str">
        <v xml:space="preserve">  &lt;tr&gt;&lt;td&gt;63405-0855&lt;/td&gt;&lt;td&gt;Pavement markings, type B, speed hump markings&lt;/td&gt;&lt;td&gt;Each&lt;/td&gt;&lt;td&gt;PAVEMENT MARKINGS, TYPE B, SPEED HUMP MARKINGS&lt;/td&gt;&lt;td&gt;EACH&lt;/td&gt;&lt;td&gt;0&lt;/td&gt;&lt;td&gt;3&lt;/td&gt;&lt;td&gt;N&lt;/td&gt;&lt;td&gt; &lt;/td&gt;&lt;td&gt;&lt;/td&gt;&lt;/tr&gt;</v>
      </c>
    </row>
    <row r="3518" spans="1:1" x14ac:dyDescent="0.2">
      <c r="A3518" s="94" t="str">
        <v xml:space="preserve">  &lt;tr&gt;&lt;td&gt;63405-0900&lt;/td&gt;&lt;td&gt;Pavement markings, type C, turn arrow&lt;/td&gt;&lt;td&gt;Each&lt;/td&gt;&lt;td&gt;PAVEMENT MARKINGS, TYPE C, TURN ARROW&lt;/td&gt;&lt;td&gt;EACH&lt;/td&gt;&lt;td&gt;0&lt;/td&gt;&lt;td&gt;3&lt;/td&gt;&lt;td&gt;N&lt;/td&gt;&lt;td&gt; &lt;/td&gt;&lt;td&gt;&lt;/td&gt;&lt;/tr&gt;</v>
      </c>
    </row>
    <row r="3519" spans="1:1" x14ac:dyDescent="0.2">
      <c r="A3519" s="94" t="str">
        <v xml:space="preserve">  &lt;tr&gt;&lt;td&gt;63405-0950&lt;/td&gt;&lt;td&gt;Pavement markings, type C, straight arrow&lt;/td&gt;&lt;td&gt;Each&lt;/td&gt;&lt;td&gt;PAVEMENT MARKINGS, TYPE C, STRAIGHT ARROW&lt;/td&gt;&lt;td&gt;EACH&lt;/td&gt;&lt;td&gt;0&lt;/td&gt;&lt;td&gt;3&lt;/td&gt;&lt;td&gt;N&lt;/td&gt;&lt;td&gt; &lt;/td&gt;&lt;td&gt;&lt;/td&gt;&lt;/tr&gt;</v>
      </c>
    </row>
    <row r="3520" spans="1:1" x14ac:dyDescent="0.2">
      <c r="A3520" s="94" t="str">
        <v xml:space="preserve">  &lt;tr&gt;&lt;td&gt;63405-1000&lt;/td&gt;&lt;td&gt;Pavement markings, type C, straight/turn arrow combination&lt;/td&gt;&lt;td&gt;Each&lt;/td&gt;&lt;td&gt;PAVEMENT MARKINGS, TYPE C, STRAIGHT/TURN ARROW COMBINATION&lt;/td&gt;&lt;td&gt;EACH&lt;/td&gt;&lt;td&gt;0&lt;/td&gt;&lt;td&gt;3&lt;/td&gt;&lt;td&gt;N&lt;/td&gt;&lt;td&gt; &lt;/td&gt;&lt;td&gt;&lt;/td&gt;&lt;/tr&gt;</v>
      </c>
    </row>
    <row r="3521" spans="1:1" x14ac:dyDescent="0.2">
      <c r="A3521" s="94" t="str">
        <v xml:space="preserve">  &lt;tr&gt;&lt;td&gt;63405-1050&lt;/td&gt;&lt;td&gt;Pavement markings, type C, "ONLY" word message&lt;/td&gt;&lt;td&gt;Each&lt;/td&gt;&lt;td&gt;PAVEMENT MARKINGS, TYPE C, "ONLY" WORD MESSAGE&lt;/td&gt;&lt;td&gt;EACH&lt;/td&gt;&lt;td&gt;0&lt;/td&gt;&lt;td&gt;3&lt;/td&gt;&lt;td&gt;N&lt;/td&gt;&lt;td&gt; &lt;/td&gt;&lt;td&gt;&lt;/td&gt;&lt;/tr&gt;</v>
      </c>
    </row>
    <row r="3522" spans="1:1" x14ac:dyDescent="0.2">
      <c r="A3522" s="94" t="str">
        <v xml:space="preserve">  &lt;tr&gt;&lt;td&gt;63405-1100&lt;/td&gt;&lt;td&gt;Pavement markings, type C, "STOP" word message&lt;/td&gt;&lt;td&gt;Each&lt;/td&gt;&lt;td&gt;PAVEMENT MARKINGS, TYPE C, "STOP" WORD MESSAGE&lt;/td&gt;&lt;td&gt;EACH&lt;/td&gt;&lt;td&gt;0&lt;/td&gt;&lt;td&gt;3&lt;/td&gt;&lt;td&gt;N&lt;/td&gt;&lt;td&gt; &lt;/td&gt;&lt;td&gt;&lt;/td&gt;&lt;/tr&gt;</v>
      </c>
    </row>
    <row r="3523" spans="1:1" x14ac:dyDescent="0.2">
      <c r="A3523" s="94" t="str">
        <v xml:space="preserve">  &lt;tr&gt;&lt;td&gt;63405-1150&lt;/td&gt;&lt;td&gt;Pavement markings, type C, "SCHOOL" word message&lt;/td&gt;&lt;td&gt;Each&lt;/td&gt;&lt;td&gt;PAVEMENT MARKINGS, TYPE C, "SCHOOL" WORD MESSAGE&lt;/td&gt;&lt;td&gt;EACH&lt;/td&gt;&lt;td&gt;0&lt;/td&gt;&lt;td&gt;3&lt;/td&gt;&lt;td&gt;N&lt;/td&gt;&lt;td&gt; &lt;/td&gt;&lt;td&gt;&lt;/td&gt;&lt;/tr&gt;</v>
      </c>
    </row>
    <row r="3524" spans="1:1" x14ac:dyDescent="0.2">
      <c r="A3524" s="94" t="str">
        <v xml:space="preserve">  &lt;tr&gt;&lt;td&gt;63405-1200&lt;/td&gt;&lt;td&gt;Pavement markings, type C, railroad symbol&lt;/td&gt;&lt;td&gt;Each&lt;/td&gt;&lt;td&gt;PAVEMENT MARKINGS, TYPE C, RAILROAD SYMBOL&lt;/td&gt;&lt;td&gt;EACH&lt;/td&gt;&lt;td&gt;0&lt;/td&gt;&lt;td&gt;3&lt;/td&gt;&lt;td&gt;N&lt;/td&gt;&lt;td&gt; &lt;/td&gt;&lt;td&gt;&lt;/td&gt;&lt;/tr&gt;</v>
      </c>
    </row>
    <row r="3525" spans="1:1" x14ac:dyDescent="0.2">
      <c r="A3525" s="94" t="str">
        <v xml:space="preserve">  &lt;tr&gt;&lt;td&gt;63405-1250&lt;/td&gt;&lt;td&gt;Pavement markings, type C, accessibility symbol&lt;/td&gt;&lt;td&gt;Each&lt;/td&gt;&lt;td&gt;PAVEMENT MARKINGS, TYPE C, ACCESSIBILITY SYMBOL&lt;/td&gt;&lt;td&gt;EACH&lt;/td&gt;&lt;td&gt;0&lt;/td&gt;&lt;td&gt;3&lt;/td&gt;&lt;td&gt;N&lt;/td&gt;&lt;td&gt; &lt;/td&gt;&lt;td&gt;&lt;/td&gt;&lt;/tr&gt;</v>
      </c>
    </row>
    <row r="3526" spans="1:1" x14ac:dyDescent="0.2">
      <c r="A3526" s="94" t="str">
        <v xml:space="preserve">  &lt;tr&gt;&lt;td&gt;63405-1300&lt;/td&gt;&lt;td&gt;Pavement markings, type D, turn arrow&lt;/td&gt;&lt;td&gt;Each&lt;/td&gt;&lt;td&gt;PAVEMENT MARKINGS, TYPE D, TURN ARROW&lt;/td&gt;&lt;td&gt;EACH&lt;/td&gt;&lt;td&gt;0&lt;/td&gt;&lt;td&gt;3&lt;/td&gt;&lt;td&gt;N&lt;/td&gt;&lt;td&gt; &lt;/td&gt;&lt;td&gt;&lt;/td&gt;&lt;/tr&gt;</v>
      </c>
    </row>
    <row r="3527" spans="1:1" x14ac:dyDescent="0.2">
      <c r="A3527" s="94" t="str">
        <v xml:space="preserve">  &lt;tr&gt;&lt;td&gt;63405-1350&lt;/td&gt;&lt;td&gt;Pavement markings, type D, straight arrow&lt;/td&gt;&lt;td&gt;Each&lt;/td&gt;&lt;td&gt;PAVEMENT MARKINGS, TYPE D, STRAIGHT ARROW&lt;/td&gt;&lt;td&gt;EACH&lt;/td&gt;&lt;td&gt;0&lt;/td&gt;&lt;td&gt;3&lt;/td&gt;&lt;td&gt;N&lt;/td&gt;&lt;td&gt; &lt;/td&gt;&lt;td&gt;&lt;/td&gt;&lt;/tr&gt;</v>
      </c>
    </row>
    <row r="3528" spans="1:1" x14ac:dyDescent="0.2">
      <c r="A3528" s="94" t="str">
        <v xml:space="preserve">  &lt;tr&gt;&lt;td&gt;63405-1400&lt;/td&gt;&lt;td&gt;Pavement markings, type D, straight/turn arrow combination&lt;/td&gt;&lt;td&gt;Each&lt;/td&gt;&lt;td&gt;PAVEMENT MARKINGS, TYPE D, STRAIGHT/TURN ARROW COMBINATION&lt;/td&gt;&lt;td&gt;EACH&lt;/td&gt;&lt;td&gt;0&lt;/td&gt;&lt;td&gt;3&lt;/td&gt;&lt;td&gt;N&lt;/td&gt;&lt;td&gt; &lt;/td&gt;&lt;td&gt;&lt;/td&gt;&lt;/tr&gt;</v>
      </c>
    </row>
    <row r="3529" spans="1:1" x14ac:dyDescent="0.2">
      <c r="A3529" s="94" t="str">
        <v xml:space="preserve">  &lt;tr&gt;&lt;td&gt;63405-1450&lt;/td&gt;&lt;td&gt;Pavement markings, type D, "ONLY" word message&lt;/td&gt;&lt;td&gt;Each&lt;/td&gt;&lt;td&gt;PAVEMENT MARKINGS, TYPE D, "ONLY" WORD MESSAGE&lt;/td&gt;&lt;td&gt;EACH&lt;/td&gt;&lt;td&gt;0&lt;/td&gt;&lt;td&gt;3&lt;/td&gt;&lt;td&gt;N&lt;/td&gt;&lt;td&gt; &lt;/td&gt;&lt;td&gt;&lt;/td&gt;&lt;/tr&gt;</v>
      </c>
    </row>
    <row r="3530" spans="1:1" x14ac:dyDescent="0.2">
      <c r="A3530" s="94" t="str">
        <v xml:space="preserve">  &lt;tr&gt;&lt;td&gt;63405-1500&lt;/td&gt;&lt;td&gt;Pavement markings, type D, "STOP" word message&lt;/td&gt;&lt;td&gt;Each&lt;/td&gt;&lt;td&gt;PAVEMENT MARKINGS, TYPE D, "STOP" WORD MESSAGE&lt;/td&gt;&lt;td&gt;EACH&lt;/td&gt;&lt;td&gt;0&lt;/td&gt;&lt;td&gt;3&lt;/td&gt;&lt;td&gt;N&lt;/td&gt;&lt;td&gt; &lt;/td&gt;&lt;td&gt;&lt;/td&gt;&lt;/tr&gt;</v>
      </c>
    </row>
    <row r="3531" spans="1:1" x14ac:dyDescent="0.2">
      <c r="A3531" s="94" t="str">
        <v xml:space="preserve">  &lt;tr&gt;&lt;td&gt;63405-1550&lt;/td&gt;&lt;td&gt;Pavement markings, type D, "SCHOOL" word message&lt;/td&gt;&lt;td&gt;Each&lt;/td&gt;&lt;td&gt;PAVEMENT MARKINGS, TYPE D, "SCHOOL" WORD MESSAGE&lt;/td&gt;&lt;td&gt;EACH&lt;/td&gt;&lt;td&gt;0&lt;/td&gt;&lt;td&gt;3&lt;/td&gt;&lt;td&gt;N&lt;/td&gt;&lt;td&gt; &lt;/td&gt;&lt;td&gt;&lt;/td&gt;&lt;/tr&gt;</v>
      </c>
    </row>
    <row r="3532" spans="1:1" x14ac:dyDescent="0.2">
      <c r="A3532" s="94" t="str">
        <v xml:space="preserve">  &lt;tr&gt;&lt;td&gt;63405-1600&lt;/td&gt;&lt;td&gt;Pavement markings, type D, railroad symbol&lt;/td&gt;&lt;td&gt;Each&lt;/td&gt;&lt;td&gt;PAVEMENT MARKINGS, TYPE D, RAILROAD SYMBOL&lt;/td&gt;&lt;td&gt;EACH&lt;/td&gt;&lt;td&gt;0&lt;/td&gt;&lt;td&gt;3&lt;/td&gt;&lt;td&gt;N&lt;/td&gt;&lt;td&gt; &lt;/td&gt;&lt;td&gt;&lt;/td&gt;&lt;/tr&gt;</v>
      </c>
    </row>
    <row r="3533" spans="1:1" x14ac:dyDescent="0.2">
      <c r="A3533" s="94" t="str">
        <v xml:space="preserve">  &lt;tr&gt;&lt;td&gt;63405-1650&lt;/td&gt;&lt;td&gt;Pavement markings, type D, accessibility symbol&lt;/td&gt;&lt;td&gt;Each&lt;/td&gt;&lt;td&gt;PAVEMENT MARKINGS, TYPE D, ACCESSIBILITY SYMBOL&lt;/td&gt;&lt;td&gt;EACH&lt;/td&gt;&lt;td&gt;0&lt;/td&gt;&lt;td&gt;3&lt;/td&gt;&lt;td&gt;N&lt;/td&gt;&lt;td&gt; &lt;/td&gt;&lt;td&gt;&lt;/td&gt;&lt;/tr&gt;</v>
      </c>
    </row>
    <row r="3534" spans="1:1" x14ac:dyDescent="0.2">
      <c r="A3534" s="94" t="str">
        <v xml:space="preserve">  &lt;tr&gt;&lt;td&gt;63405-1700&lt;/td&gt;&lt;td&gt;Pavement markings, type E, turn arrow&lt;/td&gt;&lt;td&gt;Each&lt;/td&gt;&lt;td&gt;PAVEMENT MARKINGS, TYPE E, TURN ARROW&lt;/td&gt;&lt;td&gt;EACH&lt;/td&gt;&lt;td&gt;0&lt;/td&gt;&lt;td&gt;3&lt;/td&gt;&lt;td&gt;N&lt;/td&gt;&lt;td&gt; &lt;/td&gt;&lt;td&gt;&lt;/td&gt;&lt;/tr&gt;</v>
      </c>
    </row>
    <row r="3535" spans="1:1" x14ac:dyDescent="0.2">
      <c r="A3535" s="94" t="str">
        <v xml:space="preserve">  &lt;tr&gt;&lt;td&gt;63405-1750&lt;/td&gt;&lt;td&gt;Pavement markings, type E, straight arrow&lt;/td&gt;&lt;td&gt;Each&lt;/td&gt;&lt;td&gt;PAVEMENT MARKINGS, TYPE E, STRAIGHT ARROW&lt;/td&gt;&lt;td&gt;EACH&lt;/td&gt;&lt;td&gt;0&lt;/td&gt;&lt;td&gt;3&lt;/td&gt;&lt;td&gt;N&lt;/td&gt;&lt;td&gt; &lt;/td&gt;&lt;td&gt;&lt;/td&gt;&lt;/tr&gt;</v>
      </c>
    </row>
    <row r="3536" spans="1:1" x14ac:dyDescent="0.2">
      <c r="A3536" s="94" t="str">
        <v xml:space="preserve">  &lt;tr&gt;&lt;td&gt;63405-1800&lt;/td&gt;&lt;td&gt;Pavement markings, type E, straight/turn arrow combination&lt;/td&gt;&lt;td&gt;Each&lt;/td&gt;&lt;td&gt;PAVEMENT MARKINGS, TYPE E, STRAIGHT/TURN ARROW COMBINATION&lt;/td&gt;&lt;td&gt;EACH&lt;/td&gt;&lt;td&gt;0&lt;/td&gt;&lt;td&gt;3&lt;/td&gt;&lt;td&gt;N&lt;/td&gt;&lt;td&gt; &lt;/td&gt;&lt;td&gt;&lt;/td&gt;&lt;/tr&gt;</v>
      </c>
    </row>
    <row r="3537" spans="1:1" x14ac:dyDescent="0.2">
      <c r="A3537" s="94" t="str">
        <v xml:space="preserve">  &lt;tr&gt;&lt;td&gt;63405-1850&lt;/td&gt;&lt;td&gt;Pavement markings, type E, "ONLY" word message&lt;/td&gt;&lt;td&gt;Each&lt;/td&gt;&lt;td&gt;PAVEMENT MARKINGS, TYPE E, "ONLY" WORD MESSAGE&lt;/td&gt;&lt;td&gt;EACH&lt;/td&gt;&lt;td&gt;0&lt;/td&gt;&lt;td&gt;3&lt;/td&gt;&lt;td&gt;N&lt;/td&gt;&lt;td&gt; &lt;/td&gt;&lt;td&gt;&lt;/td&gt;&lt;/tr&gt;</v>
      </c>
    </row>
    <row r="3538" spans="1:1" x14ac:dyDescent="0.2">
      <c r="A3538" s="94" t="str">
        <v xml:space="preserve">  &lt;tr&gt;&lt;td&gt;63405-1900&lt;/td&gt;&lt;td&gt;Pavement markings, type E, "STOP" word message&lt;/td&gt;&lt;td&gt;Each&lt;/td&gt;&lt;td&gt;PAVEMENT MARKINGS, TYPE E, "STOP" WORD MESSAGE&lt;/td&gt;&lt;td&gt;EACH&lt;/td&gt;&lt;td&gt;0&lt;/td&gt;&lt;td&gt;3&lt;/td&gt;&lt;td&gt;N&lt;/td&gt;&lt;td&gt; &lt;/td&gt;&lt;td&gt;&lt;/td&gt;&lt;/tr&gt;</v>
      </c>
    </row>
    <row r="3539" spans="1:1" x14ac:dyDescent="0.2">
      <c r="A3539" s="94" t="str">
        <v xml:space="preserve">  &lt;tr&gt;&lt;td&gt;63405-1950&lt;/td&gt;&lt;td&gt;Pavement markings, type E, "SCHOOL" word message&lt;/td&gt;&lt;td&gt;Each&lt;/td&gt;&lt;td&gt;PAVEMENT MARKINGS, TYPE E, "SCHOOL" WORD MESSAGE&lt;/td&gt;&lt;td&gt;EACH&lt;/td&gt;&lt;td&gt;0&lt;/td&gt;&lt;td&gt;3&lt;/td&gt;&lt;td&gt;N&lt;/td&gt;&lt;td&gt; &lt;/td&gt;&lt;td&gt;&lt;/td&gt;&lt;/tr&gt;</v>
      </c>
    </row>
    <row r="3540" spans="1:1" x14ac:dyDescent="0.2">
      <c r="A3540" s="94" t="str">
        <v xml:space="preserve">  &lt;tr&gt;&lt;td&gt;63405-2000&lt;/td&gt;&lt;td&gt;Pavement markings, type E, railroad symbol&lt;/td&gt;&lt;td&gt;Each&lt;/td&gt;&lt;td&gt;PAVEMENT MARKINGS, TYPE E, RAILROAD SYMBOL&lt;/td&gt;&lt;td&gt;EACH&lt;/td&gt;&lt;td&gt;0&lt;/td&gt;&lt;td&gt;3&lt;/td&gt;&lt;td&gt;N&lt;/td&gt;&lt;td&gt; &lt;/td&gt;&lt;td&gt;&lt;/td&gt;&lt;/tr&gt;</v>
      </c>
    </row>
    <row r="3541" spans="1:1" x14ac:dyDescent="0.2">
      <c r="A3541" s="94" t="str">
        <v xml:space="preserve">  &lt;tr&gt;&lt;td&gt;63405-2050&lt;/td&gt;&lt;td&gt;Pavement markings, type E, accessibility symbol&lt;/td&gt;&lt;td&gt;Each&lt;/td&gt;&lt;td&gt;PAVEMENT MARKINGS, TYPE E, ACCESSIBILITY SYMBOL&lt;/td&gt;&lt;td&gt;EACH&lt;/td&gt;&lt;td&gt;0&lt;/td&gt;&lt;td&gt;3&lt;/td&gt;&lt;td&gt;N&lt;/td&gt;&lt;td&gt; &lt;/td&gt;&lt;td&gt;&lt;/td&gt;&lt;/tr&gt;</v>
      </c>
    </row>
    <row r="3542" spans="1:1" x14ac:dyDescent="0.2">
      <c r="A3542" s="94" t="str">
        <v xml:space="preserve">  &lt;tr&gt;&lt;td&gt;63405-2100&lt;/td&gt;&lt;td&gt;Pavement markings, type E, speed hump markings&lt;/td&gt;&lt;td&gt;Each&lt;/td&gt;&lt;td&gt;PAVEMENT MARKINGS, TYPE E, SPEED HUMP MARKINGS&lt;/td&gt;&lt;td&gt;EACH&lt;/td&gt;&lt;td&gt;0&lt;/td&gt;&lt;td&gt;3&lt;/td&gt;&lt;td&gt;N&lt;/td&gt;&lt;td&gt;5/9/2016&lt;/td&gt;&lt;td&gt;&lt;/td&gt;&lt;/tr&gt;</v>
      </c>
    </row>
    <row r="3543" spans="1:1" x14ac:dyDescent="0.2">
      <c r="A3543" s="94" t="str">
        <v xml:space="preserve">  &lt;tr&gt;&lt;td&gt;63405-2890&lt;/td&gt;&lt;td&gt;Pavement markings, type H&lt;/td&gt;&lt;td&gt;Each&lt;/td&gt;&lt;td&gt;PAVEMENT MARKINGS, TYPE H&lt;/td&gt;&lt;td&gt;EACH&lt;/td&gt;&lt;td&gt;0&lt;/td&gt;&lt;td&gt;3&lt;/td&gt;&lt;td&gt;N&lt;/td&gt;&lt;td&gt;2/13/2017&lt;/td&gt;&lt;td&gt;&lt;/td&gt;&lt;/tr&gt;</v>
      </c>
    </row>
    <row r="3544" spans="1:1" x14ac:dyDescent="0.2">
      <c r="A3544" s="94" t="str">
        <v xml:space="preserve">  &lt;tr&gt;&lt;td&gt;63405-2900&lt;/td&gt;&lt;td&gt;Pavement markings, type H, turn arrow&lt;/td&gt;&lt;td&gt;Each&lt;/td&gt;&lt;td&gt;PAVEMENT MARKINGS, TYPE H, TURN ARROW&lt;/td&gt;&lt;td&gt;EACH&lt;/td&gt;&lt;td&gt;0&lt;/td&gt;&lt;td&gt;3&lt;/td&gt;&lt;td&gt;N&lt;/td&gt;&lt;td&gt; &lt;/td&gt;&lt;td&gt;&lt;/td&gt;&lt;/tr&gt;</v>
      </c>
    </row>
    <row r="3545" spans="1:1" x14ac:dyDescent="0.2">
      <c r="A3545" s="94" t="str">
        <v xml:space="preserve">  &lt;tr&gt;&lt;td&gt;63405-2950&lt;/td&gt;&lt;td&gt;Pavement markings, type H, straight arrow&lt;/td&gt;&lt;td&gt;Each&lt;/td&gt;&lt;td&gt;PAVEMENT MARKINGS, TYPE H, STRAIGHT ARROW&lt;/td&gt;&lt;td&gt;EACH&lt;/td&gt;&lt;td&gt;0&lt;/td&gt;&lt;td&gt;3&lt;/td&gt;&lt;td&gt;N&lt;/td&gt;&lt;td&gt; &lt;/td&gt;&lt;td&gt;&lt;/td&gt;&lt;/tr&gt;</v>
      </c>
    </row>
    <row r="3546" spans="1:1" x14ac:dyDescent="0.2">
      <c r="A3546" s="94" t="str">
        <v xml:space="preserve">  &lt;tr&gt;&lt;td&gt;63405-3000&lt;/td&gt;&lt;td&gt;Pavement markings, type H, straight/turn arrow combination&lt;/td&gt;&lt;td&gt;Each&lt;/td&gt;&lt;td&gt;PAVEMENT MARKINGS, TYPE H, STRAIGHT/TURN ARROW COMBINATION&lt;/td&gt;&lt;td&gt;EACH&lt;/td&gt;&lt;td&gt;0&lt;/td&gt;&lt;td&gt;3&lt;/td&gt;&lt;td&gt;N&lt;/td&gt;&lt;td&gt; &lt;/td&gt;&lt;td&gt;&lt;/td&gt;&lt;/tr&gt;</v>
      </c>
    </row>
    <row r="3547" spans="1:1" x14ac:dyDescent="0.2">
      <c r="A3547" s="94" t="str">
        <v xml:space="preserve">  &lt;tr&gt;&lt;td&gt;63405-3050&lt;/td&gt;&lt;td&gt;Pavement markings, type H, "ONLY" word message&lt;/td&gt;&lt;td&gt;Each&lt;/td&gt;&lt;td&gt;PAVEMENT MARKINGS, TYPE H, "ONLY" WORD MESSAGE&lt;/td&gt;&lt;td&gt;EACH&lt;/td&gt;&lt;td&gt;0&lt;/td&gt;&lt;td&gt;3&lt;/td&gt;&lt;td&gt;N&lt;/td&gt;&lt;td&gt; &lt;/td&gt;&lt;td&gt;&lt;/td&gt;&lt;/tr&gt;</v>
      </c>
    </row>
    <row r="3548" spans="1:1" x14ac:dyDescent="0.2">
      <c r="A3548" s="94" t="str">
        <v xml:space="preserve">  &lt;tr&gt;&lt;td&gt;63405-3100&lt;/td&gt;&lt;td&gt;Pavement markings, type H, "STOP" word message&lt;/td&gt;&lt;td&gt;Each&lt;/td&gt;&lt;td&gt;PAVEMENT MARKINGS, TYPE H, "STOP" WORD MESSAGE&lt;/td&gt;&lt;td&gt;EACH&lt;/td&gt;&lt;td&gt;0&lt;/td&gt;&lt;td&gt;3&lt;/td&gt;&lt;td&gt;N&lt;/td&gt;&lt;td&gt; &lt;/td&gt;&lt;td&gt;&lt;/td&gt;&lt;/tr&gt;</v>
      </c>
    </row>
    <row r="3549" spans="1:1" x14ac:dyDescent="0.2">
      <c r="A3549" s="94" t="str">
        <v xml:space="preserve">  &lt;tr&gt;&lt;td&gt;63405-3150&lt;/td&gt;&lt;td&gt;Pavement markings, type H, "SCHOOL" word message&lt;/td&gt;&lt;td&gt;Each&lt;/td&gt;&lt;td&gt;PAVEMENT MARKINGS, TYPE H, "SCHOOL" WORD MESSAGE&lt;/td&gt;&lt;td&gt;EACH&lt;/td&gt;&lt;td&gt;0&lt;/td&gt;&lt;td&gt;3&lt;/td&gt;&lt;td&gt;N&lt;/td&gt;&lt;td&gt; &lt;/td&gt;&lt;td&gt;&lt;/td&gt;&lt;/tr&gt;</v>
      </c>
    </row>
    <row r="3550" spans="1:1" x14ac:dyDescent="0.2">
      <c r="A3550" s="94" t="str">
        <v xml:space="preserve">  &lt;tr&gt;&lt;td&gt;63405-3200&lt;/td&gt;&lt;td&gt;Pavement markings, type H, railroad symbol&lt;/td&gt;&lt;td&gt;Each&lt;/td&gt;&lt;td&gt;PAVEMENT MARKINGS, TYPE H, RAILROAD SYMBOL&lt;/td&gt;&lt;td&gt;EACH&lt;/td&gt;&lt;td&gt;0&lt;/td&gt;&lt;td&gt;3&lt;/td&gt;&lt;td&gt;N&lt;/td&gt;&lt;td&gt; &lt;/td&gt;&lt;td&gt;&lt;/td&gt;&lt;/tr&gt;</v>
      </c>
    </row>
    <row r="3551" spans="1:1" x14ac:dyDescent="0.2">
      <c r="A3551" s="94" t="str">
        <v xml:space="preserve">  &lt;tr&gt;&lt;td&gt;63405-3250&lt;/td&gt;&lt;td&gt;Pavement markings, type H, accessibility symbol&lt;/td&gt;&lt;td&gt;Each&lt;/td&gt;&lt;td&gt;PAVEMENT MARKINGS, TYPE H, ACCESSIBILITY SYMBOL&lt;/td&gt;&lt;td&gt;EACH&lt;/td&gt;&lt;td&gt;0&lt;/td&gt;&lt;td&gt;3&lt;/td&gt;&lt;td&gt;N&lt;/td&gt;&lt;td&gt; &lt;/td&gt;&lt;td&gt;&lt;/td&gt;&lt;/tr&gt;</v>
      </c>
    </row>
    <row r="3552" spans="1:1" x14ac:dyDescent="0.2">
      <c r="A3552" s="94" t="str">
        <v xml:space="preserve">  &lt;tr&gt;&lt;td&gt;63405-3300&lt;/td&gt;&lt;td&gt;Pavement markings, type I, turn arrow&lt;/td&gt;&lt;td&gt;Each&lt;/td&gt;&lt;td&gt;PAVEMENT MARKINGS, TYPE I, TURN ARROW&lt;/td&gt;&lt;td&gt;EACH&lt;/td&gt;&lt;td&gt;0&lt;/td&gt;&lt;td&gt;3&lt;/td&gt;&lt;td&gt;N&lt;/td&gt;&lt;td&gt; &lt;/td&gt;&lt;td&gt;&lt;/td&gt;&lt;/tr&gt;</v>
      </c>
    </row>
    <row r="3553" spans="1:1" x14ac:dyDescent="0.2">
      <c r="A3553" s="94" t="str">
        <v xml:space="preserve">  &lt;tr&gt;&lt;td&gt;63405-3350&lt;/td&gt;&lt;td&gt;Pavement markings, type I, straight arrow&lt;/td&gt;&lt;td&gt;Each&lt;/td&gt;&lt;td&gt;PAVEMENT MARKINGS, TYPE I, STRAIGHT ARROW&lt;/td&gt;&lt;td&gt;EACH&lt;/td&gt;&lt;td&gt;0&lt;/td&gt;&lt;td&gt;3&lt;/td&gt;&lt;td&gt;N&lt;/td&gt;&lt;td&gt; &lt;/td&gt;&lt;td&gt;&lt;/td&gt;&lt;/tr&gt;</v>
      </c>
    </row>
    <row r="3554" spans="1:1" x14ac:dyDescent="0.2">
      <c r="A3554" s="94" t="str">
        <v xml:space="preserve">  &lt;tr&gt;&lt;td&gt;63405-3400&lt;/td&gt;&lt;td&gt;Pavement markings, type I, straight/turn arrow combination&lt;/td&gt;&lt;td&gt;Each&lt;/td&gt;&lt;td&gt;PAVEMENT MARKINGS, TYPE I, STRAIGHT/TURN ARROW COMBINATION&lt;/td&gt;&lt;td&gt;EACH&lt;/td&gt;&lt;td&gt;0&lt;/td&gt;&lt;td&gt;3&lt;/td&gt;&lt;td&gt;N&lt;/td&gt;&lt;td&gt; &lt;/td&gt;&lt;td&gt;&lt;/td&gt;&lt;/tr&gt;</v>
      </c>
    </row>
    <row r="3555" spans="1:1" x14ac:dyDescent="0.2">
      <c r="A3555" s="94" t="str">
        <v xml:space="preserve">  &lt;tr&gt;&lt;td&gt;63405-3450&lt;/td&gt;&lt;td&gt;Pavement markings, type I, "ONLY" word message&lt;/td&gt;&lt;td&gt;Each&lt;/td&gt;&lt;td&gt;PAVEMENT MARKINGS, TYPE I, "ONLY" WORD MESSAGE&lt;/td&gt;&lt;td&gt;EACH&lt;/td&gt;&lt;td&gt;0&lt;/td&gt;&lt;td&gt;3&lt;/td&gt;&lt;td&gt;N&lt;/td&gt;&lt;td&gt; &lt;/td&gt;&lt;td&gt;&lt;/td&gt;&lt;/tr&gt;</v>
      </c>
    </row>
    <row r="3556" spans="1:1" x14ac:dyDescent="0.2">
      <c r="A3556" s="94" t="str">
        <v xml:space="preserve">  &lt;tr&gt;&lt;td&gt;63405-3500&lt;/td&gt;&lt;td&gt;Pavement markings, type I, "STOP" word message&lt;/td&gt;&lt;td&gt;Each&lt;/td&gt;&lt;td&gt;PAVEMENT MARKINGS, TYPE I, "STOP" WORD MESSAGE&lt;/td&gt;&lt;td&gt;EACH&lt;/td&gt;&lt;td&gt;0&lt;/td&gt;&lt;td&gt;3&lt;/td&gt;&lt;td&gt;N&lt;/td&gt;&lt;td&gt; &lt;/td&gt;&lt;td&gt;&lt;/td&gt;&lt;/tr&gt;</v>
      </c>
    </row>
    <row r="3557" spans="1:1" x14ac:dyDescent="0.2">
      <c r="A3557" s="94" t="str">
        <v xml:space="preserve">  &lt;tr&gt;&lt;td&gt;63405-3550&lt;/td&gt;&lt;td&gt;Pavement markings, type I, "SCHOOL" word message&lt;/td&gt;&lt;td&gt;Each&lt;/td&gt;&lt;td&gt;PAVEMENT MARKINGS, TYPE I, "SCHOOL" WORD MESSAGE&lt;/td&gt;&lt;td&gt;EACH&lt;/td&gt;&lt;td&gt;0&lt;/td&gt;&lt;td&gt;3&lt;/td&gt;&lt;td&gt;N&lt;/td&gt;&lt;td&gt; &lt;/td&gt;&lt;td&gt;&lt;/td&gt;&lt;/tr&gt;</v>
      </c>
    </row>
    <row r="3558" spans="1:1" x14ac:dyDescent="0.2">
      <c r="A3558" s="94" t="str">
        <v xml:space="preserve">  &lt;tr&gt;&lt;td&gt;63405-3600&lt;/td&gt;&lt;td&gt;Pavement markings, type I, railroad symbol&lt;/td&gt;&lt;td&gt;Each&lt;/td&gt;&lt;td&gt;PAVEMENT MARKINGS, TYPE I, RAILROAD SYMBOL&lt;/td&gt;&lt;td&gt;EACH&lt;/td&gt;&lt;td&gt;0&lt;/td&gt;&lt;td&gt;3&lt;/td&gt;&lt;td&gt;N&lt;/td&gt;&lt;td&gt; &lt;/td&gt;&lt;td&gt;&lt;/td&gt;&lt;/tr&gt;</v>
      </c>
    </row>
    <row r="3559" spans="1:1" x14ac:dyDescent="0.2">
      <c r="A3559" s="94" t="str">
        <v xml:space="preserve">  &lt;tr&gt;&lt;td&gt;63405-3650&lt;/td&gt;&lt;td&gt;Pavement markings, type I, accessibility symbol&lt;/td&gt;&lt;td&gt;Each&lt;/td&gt;&lt;td&gt;PAVEMENT MARKINGS, TYPE I, ACCESSIBILITY SYMBOL&lt;/td&gt;&lt;td&gt;EACH&lt;/td&gt;&lt;td&gt;0&lt;/td&gt;&lt;td&gt;3&lt;/td&gt;&lt;td&gt;N&lt;/td&gt;&lt;td&gt; &lt;/td&gt;&lt;td&gt;&lt;/td&gt;&lt;/tr&gt;</v>
      </c>
    </row>
    <row r="3560" spans="1:1" x14ac:dyDescent="0.2">
      <c r="A3560" s="94" t="str">
        <v xml:space="preserve">  &lt;tr&gt;&lt;td&gt;63405-3700&lt;/td&gt;&lt;td&gt;Pavement markings, type J, turn arrow&lt;/td&gt;&lt;td&gt;Each&lt;/td&gt;&lt;td&gt;PAVEMENT MARKINGS, TYPE J, TURN ARROW&lt;/td&gt;&lt;td&gt;EACH&lt;/td&gt;&lt;td&gt;0&lt;/td&gt;&lt;td&gt;3&lt;/td&gt;&lt;td&gt;N&lt;/td&gt;&lt;td&gt; &lt;/td&gt;&lt;td&gt;&lt;/td&gt;&lt;/tr&gt;</v>
      </c>
    </row>
    <row r="3561" spans="1:1" x14ac:dyDescent="0.2">
      <c r="A3561" s="94" t="str">
        <v xml:space="preserve">  &lt;tr&gt;&lt;td&gt;63405-3750&lt;/td&gt;&lt;td&gt;Pavement markings, type J, straight arrow&lt;/td&gt;&lt;td&gt;Each&lt;/td&gt;&lt;td&gt;PAVEMENT MARKINGS, TYPE J, STRAIGHT ARROW&lt;/td&gt;&lt;td&gt;EACH&lt;/td&gt;&lt;td&gt;0&lt;/td&gt;&lt;td&gt;3&lt;/td&gt;&lt;td&gt;N&lt;/td&gt;&lt;td&gt; &lt;/td&gt;&lt;td&gt;&lt;/td&gt;&lt;/tr&gt;</v>
      </c>
    </row>
    <row r="3562" spans="1:1" x14ac:dyDescent="0.2">
      <c r="A3562" s="94" t="str">
        <v xml:space="preserve">  &lt;tr&gt;&lt;td&gt;63405-3800&lt;/td&gt;&lt;td&gt;Pavement markings, type J, straight/turn arrow combination&lt;/td&gt;&lt;td&gt;Each&lt;/td&gt;&lt;td&gt;PAVEMENT MARKINGS, TYPE J, STRAIGHT/TURN ARROW COMBINATION&lt;/td&gt;&lt;td&gt;EACH&lt;/td&gt;&lt;td&gt;0&lt;/td&gt;&lt;td&gt;3&lt;/td&gt;&lt;td&gt;N&lt;/td&gt;&lt;td&gt; &lt;/td&gt;&lt;td&gt;&lt;/td&gt;&lt;/tr&gt;</v>
      </c>
    </row>
    <row r="3563" spans="1:1" x14ac:dyDescent="0.2">
      <c r="A3563" s="94" t="str">
        <v xml:space="preserve">  &lt;tr&gt;&lt;td&gt;63405-3850&lt;/td&gt;&lt;td&gt;Pavement markings, type J, "ONLY" word message&lt;/td&gt;&lt;td&gt;Each&lt;/td&gt;&lt;td&gt;PAVEMENT MARKINGS, TYPE J, "ONLY" WORD MESSAGE&lt;/td&gt;&lt;td&gt;EACH&lt;/td&gt;&lt;td&gt;0&lt;/td&gt;&lt;td&gt;3&lt;/td&gt;&lt;td&gt;N&lt;/td&gt;&lt;td&gt; &lt;/td&gt;&lt;td&gt;&lt;/td&gt;&lt;/tr&gt;</v>
      </c>
    </row>
    <row r="3564" spans="1:1" x14ac:dyDescent="0.2">
      <c r="A3564" s="94" t="str">
        <v xml:space="preserve">  &lt;tr&gt;&lt;td&gt;63405-3900&lt;/td&gt;&lt;td&gt;Pavement markings, type J, "STOP" word message&lt;/td&gt;&lt;td&gt;Each&lt;/td&gt;&lt;td&gt;PAVEMENT MARKINGS, TYPE J, "STOP" WORD MESSAGE&lt;/td&gt;&lt;td&gt;EACH&lt;/td&gt;&lt;td&gt;0&lt;/td&gt;&lt;td&gt;3&lt;/td&gt;&lt;td&gt;N&lt;/td&gt;&lt;td&gt; &lt;/td&gt;&lt;td&gt;&lt;/td&gt;&lt;/tr&gt;</v>
      </c>
    </row>
    <row r="3565" spans="1:1" x14ac:dyDescent="0.2">
      <c r="A3565" s="94" t="str">
        <v xml:space="preserve">  &lt;tr&gt;&lt;td&gt;63405-3950&lt;/td&gt;&lt;td&gt;Pavement markings, type J, "SCHOOL" word message&lt;/td&gt;&lt;td&gt;Each&lt;/td&gt;&lt;td&gt;PAVEMENT MARKINGS, TYPE J, "SCHOOL" WORD MESSAGE&lt;/td&gt;&lt;td&gt;EACH&lt;/td&gt;&lt;td&gt;0&lt;/td&gt;&lt;td&gt;3&lt;/td&gt;&lt;td&gt;N&lt;/td&gt;&lt;td&gt; &lt;/td&gt;&lt;td&gt;&lt;/td&gt;&lt;/tr&gt;</v>
      </c>
    </row>
    <row r="3566" spans="1:1" x14ac:dyDescent="0.2">
      <c r="A3566" s="94" t="str">
        <v xml:space="preserve">  &lt;tr&gt;&lt;td&gt;63405-4000&lt;/td&gt;&lt;td&gt;Pavement markings, type J, railroad symbol&lt;/td&gt;&lt;td&gt;Each&lt;/td&gt;&lt;td&gt;PAVEMENT MARKINGS, TYPE J, RAILROAD SYMBOL&lt;/td&gt;&lt;td&gt;EACH&lt;/td&gt;&lt;td&gt;0&lt;/td&gt;&lt;td&gt;3&lt;/td&gt;&lt;td&gt;N&lt;/td&gt;&lt;td&gt; &lt;/td&gt;&lt;td&gt;&lt;/td&gt;&lt;/tr&gt;</v>
      </c>
    </row>
    <row r="3567" spans="1:1" x14ac:dyDescent="0.2">
      <c r="A3567" s="94" t="str">
        <v xml:space="preserve">  &lt;tr&gt;&lt;td&gt;63405-4050&lt;/td&gt;&lt;td&gt;Pavement markings, type J, accessibility symbol&lt;/td&gt;&lt;td&gt;Each&lt;/td&gt;&lt;td&gt;PAVEMENT MARKINGS, TYPE J, ACCESSIBILITY SYMBOL&lt;/td&gt;&lt;td&gt;EACH&lt;/td&gt;&lt;td&gt;0&lt;/td&gt;&lt;td&gt;3&lt;/td&gt;&lt;td&gt;N&lt;/td&gt;&lt;td&gt; &lt;/td&gt;&lt;td&gt;&lt;/td&gt;&lt;/tr&gt;</v>
      </c>
    </row>
    <row r="3568" spans="1:1" x14ac:dyDescent="0.2">
      <c r="A3568" s="94" t="str">
        <v xml:space="preserve">  &lt;tr&gt;&lt;td&gt;63405-4100&lt;/td&gt;&lt;td&gt;Pavement markings, type K, turn arrow&lt;/td&gt;&lt;td&gt;Each&lt;/td&gt;&lt;td&gt;PAVEMENT MARKINGS, TYPE K, TURN ARROW&lt;/td&gt;&lt;td&gt;EACH&lt;/td&gt;&lt;td&gt;0&lt;/td&gt;&lt;td&gt;3&lt;/td&gt;&lt;td&gt;N&lt;/td&gt;&lt;td&gt; &lt;/td&gt;&lt;td&gt;&lt;/td&gt;&lt;/tr&gt;</v>
      </c>
    </row>
    <row r="3569" spans="1:1" x14ac:dyDescent="0.2">
      <c r="A3569" s="94" t="str">
        <v xml:space="preserve">  &lt;tr&gt;&lt;td&gt;63405-4150&lt;/td&gt;&lt;td&gt;Pavement markings, type K, straight arrow&lt;/td&gt;&lt;td&gt;Each&lt;/td&gt;&lt;td&gt;PAVEMENT MARKINGS, TYPE K, STRAIGHT ARROW&lt;/td&gt;&lt;td&gt;EACH&lt;/td&gt;&lt;td&gt;0&lt;/td&gt;&lt;td&gt;3&lt;/td&gt;&lt;td&gt;N&lt;/td&gt;&lt;td&gt; &lt;/td&gt;&lt;td&gt;&lt;/td&gt;&lt;/tr&gt;</v>
      </c>
    </row>
    <row r="3570" spans="1:1" x14ac:dyDescent="0.2">
      <c r="A3570" s="94" t="str">
        <v xml:space="preserve">  &lt;tr&gt;&lt;td&gt;63405-4200&lt;/td&gt;&lt;td&gt;Pavement markings, type K, straight/turn arrow combination&lt;/td&gt;&lt;td&gt;Each&lt;/td&gt;&lt;td&gt;PAVEMENT MARKINGS, TYPE K, STRAIGHT/TURN ARROW COMBINATION&lt;/td&gt;&lt;td&gt;EACH&lt;/td&gt;&lt;td&gt;0&lt;/td&gt;&lt;td&gt;3&lt;/td&gt;&lt;td&gt;N&lt;/td&gt;&lt;td&gt; &lt;/td&gt;&lt;td&gt;&lt;/td&gt;&lt;/tr&gt;</v>
      </c>
    </row>
    <row r="3571" spans="1:1" x14ac:dyDescent="0.2">
      <c r="A3571" s="94" t="str">
        <v xml:space="preserve">  &lt;tr&gt;&lt;td&gt;63405-4250&lt;/td&gt;&lt;td&gt;Pavement markings, type K, "ONLY" word message&lt;/td&gt;&lt;td&gt;Each&lt;/td&gt;&lt;td&gt;PAVEMENT MARKINGS, TYPE K, "ONLY" WORD MESSAGE&lt;/td&gt;&lt;td&gt;EACH&lt;/td&gt;&lt;td&gt;0&lt;/td&gt;&lt;td&gt;3&lt;/td&gt;&lt;td&gt;N&lt;/td&gt;&lt;td&gt; &lt;/td&gt;&lt;td&gt;&lt;/td&gt;&lt;/tr&gt;</v>
      </c>
    </row>
    <row r="3572" spans="1:1" x14ac:dyDescent="0.2">
      <c r="A3572" s="94" t="str">
        <v xml:space="preserve">  &lt;tr&gt;&lt;td&gt;63405-4300&lt;/td&gt;&lt;td&gt;Pavement markings, type K, "STOP" word message&lt;/td&gt;&lt;td&gt;Each&lt;/td&gt;&lt;td&gt;PAVEMENT MARKINGS, TYPE K, "STOP" WORD MESSAGE&lt;/td&gt;&lt;td&gt;EACH&lt;/td&gt;&lt;td&gt;0&lt;/td&gt;&lt;td&gt;3&lt;/td&gt;&lt;td&gt;N&lt;/td&gt;&lt;td&gt; &lt;/td&gt;&lt;td&gt;&lt;/td&gt;&lt;/tr&gt;</v>
      </c>
    </row>
    <row r="3573" spans="1:1" x14ac:dyDescent="0.2">
      <c r="A3573" s="94" t="str">
        <v xml:space="preserve">  &lt;tr&gt;&lt;td&gt;63405-4350&lt;/td&gt;&lt;td&gt;Pavement markings, type K, "SCHOOL" word message&lt;/td&gt;&lt;td&gt;Each&lt;/td&gt;&lt;td&gt;PAVEMENT MARKINGS, TYPE K, "SCHOOL" WORD MESSAGE&lt;/td&gt;&lt;td&gt;EACH&lt;/td&gt;&lt;td&gt;0&lt;/td&gt;&lt;td&gt;3&lt;/td&gt;&lt;td&gt;N&lt;/td&gt;&lt;td&gt; &lt;/td&gt;&lt;td&gt;&lt;/td&gt;&lt;/tr&gt;</v>
      </c>
    </row>
    <row r="3574" spans="1:1" x14ac:dyDescent="0.2">
      <c r="A3574" s="94" t="str">
        <v xml:space="preserve">  &lt;tr&gt;&lt;td&gt;63405-4400&lt;/td&gt;&lt;td&gt;Pavement markings, type K, railroad symbol&lt;/td&gt;&lt;td&gt;Each&lt;/td&gt;&lt;td&gt;PAVEMENT MARKINGS, TYPE K, RAILROAD SYMBOL&lt;/td&gt;&lt;td&gt;EACH&lt;/td&gt;&lt;td&gt;0&lt;/td&gt;&lt;td&gt;3&lt;/td&gt;&lt;td&gt;N&lt;/td&gt;&lt;td&gt; &lt;/td&gt;&lt;td&gt;&lt;/td&gt;&lt;/tr&gt;</v>
      </c>
    </row>
    <row r="3575" spans="1:1" x14ac:dyDescent="0.2">
      <c r="A3575" s="94" t="str">
        <v xml:space="preserve">  &lt;tr&gt;&lt;td&gt;63405-4450&lt;/td&gt;&lt;td&gt;Pavement markings, type K, accessibility symbol&lt;/td&gt;&lt;td&gt;Each&lt;/td&gt;&lt;td&gt;PAVEMENT MARKINGS, TYPE K, ACCESSIBILITY SYMBOL&lt;/td&gt;&lt;td&gt;EACH&lt;/td&gt;&lt;td&gt;0&lt;/td&gt;&lt;td&gt;3&lt;/td&gt;&lt;td&gt;N&lt;/td&gt;&lt;td&gt; &lt;/td&gt;&lt;td&gt;&lt;/td&gt;&lt;/tr&gt;</v>
      </c>
    </row>
    <row r="3576" spans="1:1" x14ac:dyDescent="0.2">
      <c r="A3576" s="94" t="str">
        <v xml:space="preserve">  &lt;tr&gt;&lt;td&gt;63405-4500&lt;/td&gt;&lt;td&gt;Pavement markings, type L, turn arrow&lt;/td&gt;&lt;td&gt;Each&lt;/td&gt;&lt;td&gt;PAVEMENT MARKINGS, TYPE L, TURN ARROW&lt;/td&gt;&lt;td&gt;EACH&lt;/td&gt;&lt;td&gt;0&lt;/td&gt;&lt;td&gt;3&lt;/td&gt;&lt;td&gt;N&lt;/td&gt;&lt;td&gt; &lt;/td&gt;&lt;td&gt;&lt;/td&gt;&lt;/tr&gt;</v>
      </c>
    </row>
    <row r="3577" spans="1:1" x14ac:dyDescent="0.2">
      <c r="A3577" s="94" t="str">
        <v xml:space="preserve">  &lt;tr&gt;&lt;td&gt;63405-4550&lt;/td&gt;&lt;td&gt;Pavement markings, type L, straight arrow&lt;/td&gt;&lt;td&gt;Each&lt;/td&gt;&lt;td&gt;PAVEMENT MARKINGS, TYPE L, STRAIGHT ARROW&lt;/td&gt;&lt;td&gt;EACH&lt;/td&gt;&lt;td&gt;0&lt;/td&gt;&lt;td&gt;3&lt;/td&gt;&lt;td&gt;N&lt;/td&gt;&lt;td&gt; &lt;/td&gt;&lt;td&gt;&lt;/td&gt;&lt;/tr&gt;</v>
      </c>
    </row>
    <row r="3578" spans="1:1" x14ac:dyDescent="0.2">
      <c r="A3578" s="94" t="str">
        <v xml:space="preserve">  &lt;tr&gt;&lt;td&gt;63405-4600&lt;/td&gt;&lt;td&gt;Pavement markings, type L, straight/turn arrow combination&lt;/td&gt;&lt;td&gt;Each&lt;/td&gt;&lt;td&gt;PAVEMENT MARKINGS, TYPE L, STRAIGHT/TURN ARROW COMBINATION&lt;/td&gt;&lt;td&gt;EACH&lt;/td&gt;&lt;td&gt;0&lt;/td&gt;&lt;td&gt;3&lt;/td&gt;&lt;td&gt;N&lt;/td&gt;&lt;td&gt; &lt;/td&gt;&lt;td&gt;&lt;/td&gt;&lt;/tr&gt;</v>
      </c>
    </row>
    <row r="3579" spans="1:1" x14ac:dyDescent="0.2">
      <c r="A3579" s="94" t="str">
        <v xml:space="preserve">  &lt;tr&gt;&lt;td&gt;63405-4650&lt;/td&gt;&lt;td&gt;Pavement markings, type L, "ONLY" word message&lt;/td&gt;&lt;td&gt;Each&lt;/td&gt;&lt;td&gt;PAVEMENT MARKINGS, TYPE L, "ONLY" WORD MESSAGE&lt;/td&gt;&lt;td&gt;EACH&lt;/td&gt;&lt;td&gt;0&lt;/td&gt;&lt;td&gt;3&lt;/td&gt;&lt;td&gt;N&lt;/td&gt;&lt;td&gt; &lt;/td&gt;&lt;td&gt;&lt;/td&gt;&lt;/tr&gt;</v>
      </c>
    </row>
    <row r="3580" spans="1:1" x14ac:dyDescent="0.2">
      <c r="A3580" s="94" t="str">
        <v xml:space="preserve">  &lt;tr&gt;&lt;td&gt;63405-4700&lt;/td&gt;&lt;td&gt;Pavement markings, type L, "STOP" word message&lt;/td&gt;&lt;td&gt;Each&lt;/td&gt;&lt;td&gt;PAVEMENT MARKINGS, TYPE L, "STOP" WORD MESSAGE&lt;/td&gt;&lt;td&gt;EACH&lt;/td&gt;&lt;td&gt;0&lt;/td&gt;&lt;td&gt;3&lt;/td&gt;&lt;td&gt;N&lt;/td&gt;&lt;td&gt; &lt;/td&gt;&lt;td&gt;&lt;/td&gt;&lt;/tr&gt;</v>
      </c>
    </row>
    <row r="3581" spans="1:1" x14ac:dyDescent="0.2">
      <c r="A3581" s="94" t="str">
        <v xml:space="preserve">  &lt;tr&gt;&lt;td&gt;63405-4750&lt;/td&gt;&lt;td&gt;Pavement markings, type L, "SCHOOL" word message&lt;/td&gt;&lt;td&gt;Each&lt;/td&gt;&lt;td&gt;PAVEMENT MARKINGS, TYPE L, "SCHOOL" WORD MESSAGE&lt;/td&gt;&lt;td&gt;EACH&lt;/td&gt;&lt;td&gt;0&lt;/td&gt;&lt;td&gt;3&lt;/td&gt;&lt;td&gt;N&lt;/td&gt;&lt;td&gt; &lt;/td&gt;&lt;td&gt;&lt;/td&gt;&lt;/tr&gt;</v>
      </c>
    </row>
    <row r="3582" spans="1:1" x14ac:dyDescent="0.2">
      <c r="A3582" s="94" t="str">
        <v xml:space="preserve">  &lt;tr&gt;&lt;td&gt;63405-4800&lt;/td&gt;&lt;td&gt;Pavement markings, type L, railroad symbol&lt;/td&gt;&lt;td&gt;Each&lt;/td&gt;&lt;td&gt;PAVEMENT MARKINGS, TYPE L, RAILROAD SYMBOL&lt;/td&gt;&lt;td&gt;EACH&lt;/td&gt;&lt;td&gt;0&lt;/td&gt;&lt;td&gt;3&lt;/td&gt;&lt;td&gt;N&lt;/td&gt;&lt;td&gt; &lt;/td&gt;&lt;td&gt;&lt;/td&gt;&lt;/tr&gt;</v>
      </c>
    </row>
    <row r="3583" spans="1:1" x14ac:dyDescent="0.2">
      <c r="A3583" s="94" t="str">
        <v xml:space="preserve">  &lt;tr&gt;&lt;td&gt;63405-4850&lt;/td&gt;&lt;td&gt;Pavement markings, type L, accessibility symbol&lt;/td&gt;&lt;td&gt;Each&lt;/td&gt;&lt;td&gt;PAVEMENT MARKINGS, TYPE L, ACCESSIBILITY SYMBOL&lt;/td&gt;&lt;td&gt;EACH&lt;/td&gt;&lt;td&gt;0&lt;/td&gt;&lt;td&gt;3&lt;/td&gt;&lt;td&gt;N&lt;/td&gt;&lt;td&gt; &lt;/td&gt;&lt;td&gt;&lt;/td&gt;&lt;/tr&gt;</v>
      </c>
    </row>
    <row r="3584" spans="1:1" x14ac:dyDescent="0.2">
      <c r="A3584" s="94" t="str">
        <v xml:space="preserve">  &lt;tr&gt;&lt;td&gt;63406-0000&lt;/td&gt;&lt;td&gt;Raised pavement marker&lt;/td&gt;&lt;td&gt;Each&lt;/td&gt;&lt;td&gt;RAISED PAVEMENT MARKER&lt;/td&gt;&lt;td&gt;EACH&lt;/td&gt;&lt;td&gt;0&lt;/td&gt;&lt;td&gt;3&lt;/td&gt;&lt;td&gt;N&lt;/td&gt;&lt;td&gt; &lt;/td&gt;&lt;td&gt;&lt;/td&gt;&lt;/tr&gt;</v>
      </c>
    </row>
    <row r="3585" spans="1:1" x14ac:dyDescent="0.2">
      <c r="A3585" s="94" t="str">
        <v xml:space="preserve">  &lt;tr&gt;&lt;td&gt;63406-0100&lt;/td&gt;&lt;td&gt;Raised pavement marker, non-reflective&lt;/td&gt;&lt;td&gt;Each&lt;/td&gt;&lt;td&gt;RAISED PAVEMENT MARKER, NON-REFLECTIVE&lt;/td&gt;&lt;td&gt;EACH&lt;/td&gt;&lt;td&gt;0&lt;/td&gt;&lt;td&gt;3&lt;/td&gt;&lt;td&gt;N&lt;/td&gt;&lt;td&gt; &lt;/td&gt;&lt;td&gt;&lt;/td&gt;&lt;/tr&gt;</v>
      </c>
    </row>
    <row r="3586" spans="1:1" x14ac:dyDescent="0.2">
      <c r="A3586" s="94" t="str">
        <v xml:space="preserve">  &lt;tr&gt;&lt;td&gt;63406-0200&lt;/td&gt;&lt;td&gt;Raised pavement marker, non-plowable, bi-directional reflective&lt;/td&gt;&lt;td&gt;Each&lt;/td&gt;&lt;td&gt;RAISED PAVEMENT MARKER, NON-PLOWABLE, BI-DIRECTIONAL REFLECTIVE&lt;/td&gt;&lt;td&gt;EACH&lt;/td&gt;&lt;td&gt;0&lt;/td&gt;&lt;td&gt;3&lt;/td&gt;&lt;td&gt;N&lt;/td&gt;&lt;td&gt; &lt;/td&gt;&lt;td&gt;&lt;/td&gt;&lt;/tr&gt;</v>
      </c>
    </row>
    <row r="3587" spans="1:1" x14ac:dyDescent="0.2">
      <c r="A3587" s="94" t="str">
        <v xml:space="preserve">  &lt;tr&gt;&lt;td&gt;63406-0300&lt;/td&gt;&lt;td&gt;Raised pavement marker, non-plowable, mono-directional reflective&lt;/td&gt;&lt;td&gt;Each&lt;/td&gt;&lt;td&gt;RAISED PAVEMENT MARKER, NON-PLOWABLE, MONO-DIRECTIONAL REFLECTIVE&lt;/td&gt;&lt;td&gt;EACH&lt;/td&gt;&lt;td&gt;0&lt;/td&gt;&lt;td&gt;3&lt;/td&gt;&lt;td&gt;N&lt;/td&gt;&lt;td&gt; &lt;/td&gt;&lt;td&gt;&lt;/td&gt;&lt;/tr&gt;</v>
      </c>
    </row>
    <row r="3588" spans="1:1" x14ac:dyDescent="0.2">
      <c r="A3588" s="94" t="str">
        <v xml:space="preserve">  &lt;tr&gt;&lt;td&gt;63406-0400&lt;/td&gt;&lt;td&gt;Raised pavement marker, bi-directional reflective&lt;/td&gt;&lt;td&gt;Each&lt;/td&gt;&lt;td&gt;RAISED PAVEMENT MARKER, PLOWABLE, BI-DIRECTIONAL REFLECTIVE&lt;/td&gt;&lt;td&gt;EACH&lt;/td&gt;&lt;td&gt;0&lt;/td&gt;&lt;td&gt;3&lt;/td&gt;&lt;td&gt;N&lt;/td&gt;&lt;td&gt; &lt;/td&gt;&lt;td&gt;&lt;/td&gt;&lt;/tr&gt;</v>
      </c>
    </row>
    <row r="3589" spans="1:1" x14ac:dyDescent="0.2">
      <c r="A3589" s="94" t="str">
        <v xml:space="preserve">  &lt;tr&gt;&lt;td&gt;63406-0500&lt;/td&gt;&lt;td&gt;Raised pavement marker, plowable, mono-directional reflective&lt;/td&gt;&lt;td&gt;Each&lt;/td&gt;&lt;td&gt;RAISED PAVEMENT MARKER, PLOWABLE, MONO-DIRECTIONAL REFLECTIVE&lt;/td&gt;&lt;td&gt;EACH&lt;/td&gt;&lt;td&gt;0&lt;/td&gt;&lt;td&gt;3&lt;/td&gt;&lt;td&gt;N&lt;/td&gt;&lt;td&gt; &lt;/td&gt;&lt;td&gt;&lt;/td&gt;&lt;/tr&gt;</v>
      </c>
    </row>
    <row r="3590" spans="1:1" x14ac:dyDescent="0.2">
      <c r="A3590" s="94" t="str">
        <v xml:space="preserve">  &lt;tr&gt;&lt;td&gt;63407-0000&lt;/td&gt;&lt;td&gt;Recessed pavement marker&lt;/td&gt;&lt;td&gt;Each&lt;/td&gt;&lt;td&gt;RECESSED PAVEMENT MARKER&lt;/td&gt;&lt;td&gt;EACH&lt;/td&gt;&lt;td&gt;0&lt;/td&gt;&lt;td&gt;3&lt;/td&gt;&lt;td&gt;N&lt;/td&gt;&lt;td&gt; &lt;/td&gt;&lt;td&gt;&lt;/td&gt;&lt;/tr&gt;</v>
      </c>
    </row>
    <row r="3591" spans="1:1" x14ac:dyDescent="0.2">
      <c r="A3591" s="94" t="str">
        <v xml:space="preserve">  &lt;tr&gt;&lt;td&gt;63407-0200&lt;/td&gt;&lt;td&gt;Recessed pavement marker, bi-directional reflective&lt;/td&gt;&lt;td&gt;Each&lt;/td&gt;&lt;td&gt;RECESSED PAVEMENT MARKER, BI-DIRECTIONAL REFLECTIVE&lt;/td&gt;&lt;td&gt;EACH&lt;/td&gt;&lt;td&gt;0&lt;/td&gt;&lt;td&gt;3&lt;/td&gt;&lt;td&gt;N&lt;/td&gt;&lt;td&gt; &lt;/td&gt;&lt;td&gt;&lt;/td&gt;&lt;/tr&gt;</v>
      </c>
    </row>
    <row r="3592" spans="1:1" x14ac:dyDescent="0.2">
      <c r="A3592" s="94" t="str">
        <v xml:space="preserve">  &lt;tr&gt;&lt;td&gt;63407-0300&lt;/td&gt;&lt;td&gt;Recessed pavement marker, mono-directional reflective&lt;/td&gt;&lt;td&gt;Each&lt;/td&gt;&lt;td&gt;RECESSED PAVEMENT MARKER, MONO-DIRECTIONAL REFLECTIVE&lt;/td&gt;&lt;td&gt;EACH&lt;/td&gt;&lt;td&gt;0&lt;/td&gt;&lt;td&gt;3&lt;/td&gt;&lt;td&gt;N&lt;/td&gt;&lt;td&gt; &lt;/td&gt;&lt;td&gt;&lt;/td&gt;&lt;/tr&gt;</v>
      </c>
    </row>
    <row r="3593" spans="1:1" x14ac:dyDescent="0.2">
      <c r="A3593" s="94" t="str">
        <v xml:space="preserve">  &lt;tr&gt;&lt;td&gt;63411-0000&lt;/td&gt;&lt;td&gt;Recessed pavement markings&lt;/td&gt;&lt;td&gt;m&lt;/td&gt;&lt;td&gt;RECESSED PAVEMENT MARKINGS&lt;/td&gt;&lt;td&gt;LNFT&lt;/td&gt;&lt;td&gt;0&lt;/td&gt;&lt;td&gt;3&lt;/td&gt;&lt;td&gt;N&lt;/td&gt;&lt;td&gt;11/23/2015&lt;/td&gt;&lt;td&gt;&lt;/td&gt;&lt;/tr&gt;</v>
      </c>
    </row>
    <row r="3594" spans="1:1" x14ac:dyDescent="0.2">
      <c r="A3594" s="94" t="str">
        <v xml:space="preserve">  &lt;tr&gt;&lt;td&gt;63411-1500&lt;/td&gt;&lt;td&gt;Recessed pavement markings, type H, solid&lt;/td&gt;&lt;td&gt;m&lt;/td&gt;&lt;td&gt;RECESSED PAVEMENT MARKINGS, TYPE H, SOLID&lt;/td&gt;&lt;td&gt;LNFT&lt;/td&gt;&lt;td&gt;0&lt;/td&gt;&lt;td&gt;3&lt;/td&gt;&lt;td&gt;N&lt;/td&gt;&lt;td&gt;11/23/2015&lt;/td&gt;&lt;td&gt;&lt;/td&gt;&lt;/tr&gt;</v>
      </c>
    </row>
    <row r="3595" spans="1:1" x14ac:dyDescent="0.2">
      <c r="A3595" s="94" t="str">
        <v xml:space="preserve">  &lt;tr&gt;&lt;td&gt;63411-1600&lt;/td&gt;&lt;td&gt;Recessed pavement markings, type H, broken&lt;/td&gt;&lt;td&gt;m&lt;/td&gt;&lt;td&gt;RECESSED PAVEMENT MARKINGS, TYPE H, BROKEN&lt;/td&gt;&lt;td&gt;LNFT&lt;/td&gt;&lt;td&gt;0&lt;/td&gt;&lt;td&gt;3&lt;/td&gt;&lt;td&gt;N&lt;/td&gt;&lt;td&gt;11/23/2015&lt;/td&gt;&lt;td&gt;&lt;/td&gt;&lt;/tr&gt;</v>
      </c>
    </row>
    <row r="3596" spans="1:1" x14ac:dyDescent="0.2">
      <c r="A3596" s="94" t="str">
        <v xml:space="preserve">  &lt;tr&gt;&lt;td&gt;63411-1650&lt;/td&gt;&lt;td&gt;Recessed pavement markings, type H, dotted&lt;/td&gt;&lt;td&gt;m&lt;/td&gt;&lt;td&gt;RECESSED PAVEMENT MARKINGS, TYPE H, DOTTED&lt;/td&gt;&lt;td&gt;LNFT&lt;/td&gt;&lt;td&gt;0&lt;/td&gt;&lt;td&gt;3&lt;/td&gt;&lt;td&gt;N&lt;/td&gt;&lt;td&gt;11/23/2015&lt;/td&gt;&lt;td&gt;&lt;/td&gt;&lt;/tr&gt;</v>
      </c>
    </row>
    <row r="3597" spans="1:1" x14ac:dyDescent="0.2">
      <c r="A3597" s="94" t="str">
        <v xml:space="preserve">  &lt;tr&gt;&lt;td&gt;63411-1700&lt;/td&gt;&lt;td&gt;Recessed pavement markings, type I, solid&lt;/td&gt;&lt;td&gt;m&lt;/td&gt;&lt;td&gt;RECESSED PAVEMENT MARKINGS, TYPE I, SOLID&lt;/td&gt;&lt;td&gt;LNFT&lt;/td&gt;&lt;td&gt;0&lt;/td&gt;&lt;td&gt;3&lt;/td&gt;&lt;td&gt;N&lt;/td&gt;&lt;td&gt;11/23/2015&lt;/td&gt;&lt;td&gt;&lt;/td&gt;&lt;/tr&gt;</v>
      </c>
    </row>
    <row r="3598" spans="1:1" x14ac:dyDescent="0.2">
      <c r="A3598" s="94" t="str">
        <v xml:space="preserve">  &lt;tr&gt;&lt;td&gt;63411-1800&lt;/td&gt;&lt;td&gt;Recessed pavement markings, type I, broken&lt;/td&gt;&lt;td&gt;m&lt;/td&gt;&lt;td&gt;RECESSED PAVEMENT MARKINGS, TYPE I, BROKEN&lt;/td&gt;&lt;td&gt;LNFT&lt;/td&gt;&lt;td&gt;0&lt;/td&gt;&lt;td&gt;3&lt;/td&gt;&lt;td&gt;N&lt;/td&gt;&lt;td&gt;11/23/2015&lt;/td&gt;&lt;td&gt;&lt;/td&gt;&lt;/tr&gt;</v>
      </c>
    </row>
    <row r="3599" spans="1:1" x14ac:dyDescent="0.2">
      <c r="A3599" s="94" t="str">
        <v xml:space="preserve">  &lt;tr&gt;&lt;td&gt;63411-1850&lt;/td&gt;&lt;td&gt;Recessed pavement markings, type I, dotted&lt;/td&gt;&lt;td&gt;m&lt;/td&gt;&lt;td&gt;RECESSED PAVEMENT MARKINGS, TYPE I, DOTTED&lt;/td&gt;&lt;td&gt;LNFT&lt;/td&gt;&lt;td&gt;0&lt;/td&gt;&lt;td&gt;3&lt;/td&gt;&lt;td&gt;N&lt;/td&gt;&lt;td&gt;11/23/2015&lt;/td&gt;&lt;td&gt;&lt;/td&gt;&lt;/tr&gt;</v>
      </c>
    </row>
    <row r="3600" spans="1:1" x14ac:dyDescent="0.2">
      <c r="A3600" s="94" t="str">
        <v xml:space="preserve">  &lt;tr&gt;&lt;td&gt;63412-0700&lt;/td&gt;&lt;td&gt;Recessed pavement markings, type D, solid&lt;/td&gt;&lt;td&gt;km&lt;/td&gt;&lt;td&gt;RECESSED PAVEMENT MARKINGS, TYPE D, SOLID&lt;/td&gt;&lt;td&gt;MILE&lt;/td&gt;&lt;td&gt;1&lt;/td&gt;&lt;td&gt;3&lt;/td&gt;&lt;td&gt;N&lt;/td&gt;&lt;td&gt;6/21/2019&lt;/td&gt;&lt;td&gt;&lt;/td&gt;&lt;/tr&gt;</v>
      </c>
    </row>
    <row r="3601" spans="1:1" x14ac:dyDescent="0.2">
      <c r="A3601" s="94" t="str">
        <v xml:space="preserve">  &lt;tr&gt;&lt;td&gt;63412-0800&lt;/td&gt;&lt;td&gt;Recessed pavement markings, type D, broken&lt;/td&gt;&lt;td&gt;km&lt;/td&gt;&lt;td&gt;RECESSED PAVEMENT MARKINGS, TYPE D, BROKEN&lt;/td&gt;&lt;td&gt;MILE&lt;/td&gt;&lt;td&gt;1&lt;/td&gt;&lt;td&gt;3&lt;/td&gt;&lt;td&gt;N&lt;/td&gt;&lt;td&gt;6/21/2019&lt;/td&gt;&lt;td&gt;&lt;/td&gt;&lt;/tr&gt;</v>
      </c>
    </row>
    <row r="3602" spans="1:1" x14ac:dyDescent="0.2">
      <c r="A3602" s="94" t="str">
        <v xml:space="preserve">  &lt;tr&gt;&lt;td&gt;63413-0050&lt;/td&gt;&lt;td&gt;Recessed pavement markings, symbols&lt;/td&gt;&lt;td&gt;each&lt;/td&gt;&lt;td&gt;RECESSED PAVEMENT MARKINGS, SYMBOLS&lt;/td&gt;&lt;td&gt;EACH&lt;/td&gt;&lt;td&gt;0&lt;/td&gt;&lt;td&gt;3&lt;/td&gt;&lt;td&gt;N&lt;/td&gt;&lt;td&gt;11/23/2015&lt;/td&gt;&lt;td&gt;&lt;/td&gt;&lt;/tr&gt;</v>
      </c>
    </row>
    <row r="3603" spans="1:1" x14ac:dyDescent="0.2">
      <c r="A3603" s="94" t="str">
        <v xml:space="preserve">  &lt;tr&gt;&lt;td&gt;63415-0000&lt;/td&gt;&lt;td&gt;Raised pavement marker&lt;/td&gt;&lt;td&gt;km&lt;/td&gt;&lt;td&gt;RAISED PAVEMENT MARKER&lt;/td&gt;&lt;td&gt;MILE&lt;/td&gt;&lt;td&gt;1&lt;/td&gt;&lt;td&gt;3&lt;/td&gt;&lt;td&gt;N&lt;/td&gt;&lt;td&gt;1/5/2017&lt;/td&gt;&lt;td&gt;&lt;/td&gt;&lt;/tr&gt;</v>
      </c>
    </row>
    <row r="3604" spans="1:1" x14ac:dyDescent="0.2">
      <c r="A3604" s="94" t="str">
        <v xml:space="preserve">  &lt;tr&gt;&lt;td&gt;63501-0000&lt;/td&gt;&lt;td&gt;Temporary traffic control&lt;/td&gt;&lt;td&gt;LPSM&lt;/td&gt;&lt;td&gt;TEMPORARY TRAFFIC CONTROL&lt;/td&gt;&lt;td&gt;LPSM&lt;/td&gt;&lt;td&gt;0&lt;/td&gt;&lt;td&gt;3&lt;/td&gt;&lt;td&gt;N&lt;/td&gt;&lt;td&gt; &lt;/td&gt;&lt;td&gt;&lt;/td&gt;&lt;/tr&gt;</v>
      </c>
    </row>
    <row r="3605" spans="1:1" x14ac:dyDescent="0.2">
      <c r="A3605" s="94" t="str">
        <v xml:space="preserve">  &lt;tr&gt;&lt;td&gt;63501-1000&lt;/td&gt;&lt;td&gt;Temporary traffic control, traffic control supervisor&lt;/td&gt;&lt;td&gt;LPSM&lt;/td&gt;&lt;td&gt;TEMPORARY TRAFFIC CONTROL, TRAFFIC CONTROL SUPERVISOR&lt;/td&gt;&lt;td&gt;LPSM&lt;/td&gt;&lt;td&gt;0&lt;/td&gt;&lt;td&gt;3&lt;/td&gt;&lt;td&gt;N&lt;/td&gt;&lt;td&gt; &lt;/td&gt;&lt;td&gt;&lt;/td&gt;&lt;/tr&gt;</v>
      </c>
    </row>
    <row r="3606" spans="1:1" x14ac:dyDescent="0.2">
      <c r="A3606" s="94" t="str">
        <v xml:space="preserve">  &lt;tr&gt;&lt;td&gt;63501-2000&lt;/td&gt;&lt;td&gt;Temporary traffic control, traffic signal system&lt;/td&gt;&lt;td&gt;LPSM&lt;/td&gt;&lt;td&gt;TEMPORARY TRAFFIC CONTROL, TRAFFIC SIGNAL SYSTEM&lt;/td&gt;&lt;td&gt;LPSM&lt;/td&gt;&lt;td&gt;0&lt;/td&gt;&lt;td&gt;3&lt;/td&gt;&lt;td&gt;N&lt;/td&gt;&lt;td&gt; &lt;/td&gt;&lt;td&gt;&lt;/td&gt;&lt;/tr&gt;</v>
      </c>
    </row>
    <row r="3607" spans="1:1" x14ac:dyDescent="0.2">
      <c r="A3607" s="94" t="str">
        <v xml:space="preserve">  &lt;tr&gt;&lt;td&gt;63501-3000&lt;/td&gt;&lt;td&gt;Temporary traffic control, transportation management plan&lt;/td&gt;&lt;td&gt;LPSM&lt;/td&gt;&lt;td&gt;TEMPORARY TRAFFIC CONTROL, TRANSPORTATION MANAGEMENT PLAN&lt;/td&gt;&lt;td&gt;LPSM&lt;/td&gt;&lt;td&gt;0&lt;/td&gt;&lt;td&gt;3&lt;/td&gt;&lt;td&gt;N&lt;/td&gt;&lt;td&gt;11/24/2014&lt;/td&gt;&lt;td&gt;&lt;/td&gt;&lt;/tr&gt;</v>
      </c>
    </row>
    <row r="3608" spans="1:1" x14ac:dyDescent="0.2">
      <c r="A3608" s="94" t="str">
        <v xml:space="preserve">  &lt;tr&gt;&lt;td&gt;63501-3500&lt;/td&gt;&lt;td&gt;Temporary traffic control, public information program&lt;/td&gt;&lt;td&gt;LPSM&lt;/td&gt;&lt;td&gt;TEMPORARY TRAFFIC CONTROL, PUBLIC INFORMATION PROGRAM&lt;/td&gt;&lt;td&gt;LPSM&lt;/td&gt;&lt;td&gt;0&lt;/td&gt;&lt;td&gt;3&lt;/td&gt;&lt;td&gt;N&lt;/td&gt;&lt;td&gt;10/4/2017&lt;/td&gt;&lt;td&gt;&lt;/td&gt;&lt;/tr&gt;</v>
      </c>
    </row>
    <row r="3609" spans="1:1" x14ac:dyDescent="0.2">
      <c r="A3609" s="94" t="str">
        <v xml:space="preserve">  &lt;tr&gt;&lt;td&gt;63501-4000&lt;/td&gt;&lt;td&gt;Temporary traffic control, lane rental&lt;/td&gt;&lt;td&gt;LPSM&lt;/td&gt;&lt;td&gt;TEMPORARY TRAFFIC CONTROL, LANE RENTAL&lt;/td&gt;&lt;td&gt;LPSM&lt;/td&gt;&lt;td&gt;0&lt;/td&gt;&lt;td&gt;3&lt;/td&gt;&lt;td&gt;N&lt;/td&gt;&lt;td&gt;8/1/2016&lt;/td&gt;&lt;td&gt;&lt;/td&gt;&lt;/tr&gt;</v>
      </c>
    </row>
    <row r="3610" spans="1:1" x14ac:dyDescent="0.2">
      <c r="A3610" s="94" t="str">
        <v xml:space="preserve">  &lt;tr&gt;&lt;td&gt;63502-0100&lt;/td&gt;&lt;td&gt;Temporary traffic control, arrow board, type A&lt;/td&gt;&lt;td&gt;Each&lt;/td&gt;&lt;td&gt;TEMPORARY TRAFFIC CONTROL, ARROW BOARD, TYPE A&lt;/td&gt;&lt;td&gt;EACH&lt;/td&gt;&lt;td&gt;0&lt;/td&gt;&lt;td&gt;3&lt;/td&gt;&lt;td&gt;N&lt;/td&gt;&lt;td&gt; &lt;/td&gt;&lt;td&gt;&lt;/td&gt;&lt;/tr&gt;</v>
      </c>
    </row>
    <row r="3611" spans="1:1" x14ac:dyDescent="0.2">
      <c r="A3611" s="94" t="str">
        <v xml:space="preserve">  &lt;tr&gt;&lt;td&gt;63502-0200&lt;/td&gt;&lt;td&gt;Temporary traffic control, arrow board, type B&lt;/td&gt;&lt;td&gt;Each&lt;/td&gt;&lt;td&gt;TEMPORARY TRAFFIC CONTROL, ARROW BOARD, TYPE B&lt;/td&gt;&lt;td&gt;EACH&lt;/td&gt;&lt;td&gt;0&lt;/td&gt;&lt;td&gt;3&lt;/td&gt;&lt;td&gt;N&lt;/td&gt;&lt;td&gt; &lt;/td&gt;&lt;td&gt;&lt;/td&gt;&lt;/tr&gt;</v>
      </c>
    </row>
    <row r="3612" spans="1:1" x14ac:dyDescent="0.2">
      <c r="A3612" s="94" t="str">
        <v xml:space="preserve">  &lt;tr&gt;&lt;td&gt;63502-0300&lt;/td&gt;&lt;td&gt;Temporary traffic control, arrow board, type C&lt;/td&gt;&lt;td&gt;Each&lt;/td&gt;&lt;td&gt;TEMPORARY TRAFFIC CONTROL, ARROW BOARD, TYPE C&lt;/td&gt;&lt;td&gt;EACH&lt;/td&gt;&lt;td&gt;0&lt;/td&gt;&lt;td&gt;3&lt;/td&gt;&lt;td&gt;N&lt;/td&gt;&lt;td&gt; &lt;/td&gt;&lt;td&gt;&lt;/td&gt;&lt;/tr&gt;</v>
      </c>
    </row>
    <row r="3613" spans="1:1" x14ac:dyDescent="0.2">
      <c r="A3613" s="94" t="str">
        <v xml:space="preserve">  &lt;tr&gt;&lt;td&gt;63502-0400&lt;/td&gt;&lt;td&gt;Temporary traffic control, barricade type 1&lt;/td&gt;&lt;td&gt;Each&lt;/td&gt;&lt;td&gt;TEMPORARY TRAFFIC CONTROL, BARRICADE TYPE 1&lt;/td&gt;&lt;td&gt;EACH&lt;/td&gt;&lt;td&gt;0&lt;/td&gt;&lt;td&gt;3&lt;/td&gt;&lt;td&gt;N&lt;/td&gt;&lt;td&gt; &lt;/td&gt;&lt;td&gt;&lt;/td&gt;&lt;/tr&gt;</v>
      </c>
    </row>
    <row r="3614" spans="1:1" x14ac:dyDescent="0.2">
      <c r="A3614" s="94" t="str">
        <v xml:space="preserve">  &lt;tr&gt;&lt;td&gt;63502-0500&lt;/td&gt;&lt;td&gt;Temporary traffic control, barricade type 2&lt;/td&gt;&lt;td&gt;Each&lt;/td&gt;&lt;td&gt;TEMPORARY TRAFFIC CONTROL, BARRICADE TYPE 2&lt;/td&gt;&lt;td&gt;EACH&lt;/td&gt;&lt;td&gt;0&lt;/td&gt;&lt;td&gt;3&lt;/td&gt;&lt;td&gt;N&lt;/td&gt;&lt;td&gt; &lt;/td&gt;&lt;td&gt;&lt;/td&gt;&lt;/tr&gt;</v>
      </c>
    </row>
    <row r="3615" spans="1:1" x14ac:dyDescent="0.2">
      <c r="A3615" s="94" t="str">
        <v xml:space="preserve">  &lt;tr&gt;&lt;td&gt;63502-0600&lt;/td&gt;&lt;td&gt;Temporary traffic control, barricade type 3&lt;/td&gt;&lt;td&gt;Each&lt;/td&gt;&lt;td&gt;TEMPORARY TRAFFIC CONTROL, BARRICADE TYPE 3&lt;/td&gt;&lt;td&gt;EACH&lt;/td&gt;&lt;td&gt;0&lt;/td&gt;&lt;td&gt;3&lt;/td&gt;&lt;td&gt;N&lt;/td&gt;&lt;td&gt; &lt;/td&gt;&lt;td&gt;&lt;/td&gt;&lt;/tr&gt;</v>
      </c>
    </row>
    <row r="3616" spans="1:1" x14ac:dyDescent="0.2">
      <c r="A3616" s="94" t="str">
        <v xml:space="preserve">  &lt;tr&gt;&lt;td&gt;63502-0700&lt;/td&gt;&lt;td&gt;Temporary traffic control, cone&lt;/td&gt;&lt;td&gt;Each&lt;/td&gt;&lt;td&gt;TEMPORARY TRAFFIC CONTROL, CONE&lt;/td&gt;&lt;td&gt;EACH&lt;/td&gt;&lt;td&gt;0&lt;/td&gt;&lt;td&gt;3&lt;/td&gt;&lt;td&gt;N&lt;/td&gt;&lt;td&gt; &lt;/td&gt;&lt;td&gt;&lt;/td&gt;&lt;/tr&gt;</v>
      </c>
    </row>
    <row r="3617" spans="1:1" x14ac:dyDescent="0.2">
      <c r="A3617" s="94" t="str">
        <v xml:space="preserve">  &lt;tr&gt;&lt;td&gt;63502-0800&lt;/td&gt;&lt;td&gt;Temporary traffic control, cone, type 450mm&lt;/td&gt;&lt;td&gt;Each&lt;/td&gt;&lt;td&gt;TEMPORARY TRAFFIC CONTROL, CONE, TYPE 18-INCH&lt;/td&gt;&lt;td&gt;EACH&lt;/td&gt;&lt;td&gt;0&lt;/td&gt;&lt;td&gt;3&lt;/td&gt;&lt;td&gt;N&lt;/td&gt;&lt;td&gt; &lt;/td&gt;&lt;td&gt;&lt;/td&gt;&lt;/tr&gt;</v>
      </c>
    </row>
    <row r="3618" spans="1:1" x14ac:dyDescent="0.2">
      <c r="A3618" s="94" t="str">
        <v xml:space="preserve">  &lt;tr&gt;&lt;td&gt;63502-0900&lt;/td&gt;&lt;td&gt;Temporary traffic control, cone, type 700mm&lt;/td&gt;&lt;td&gt;Each&lt;/td&gt;&lt;td&gt;TEMPORARY TRAFFIC CONTROL, CONE, TYPE 28-INCH&lt;/td&gt;&lt;td&gt;EACH&lt;/td&gt;&lt;td&gt;0&lt;/td&gt;&lt;td&gt;3&lt;/td&gt;&lt;td&gt;N&lt;/td&gt;&lt;td&gt; &lt;/td&gt;&lt;td&gt;&lt;/td&gt;&lt;/tr&gt;</v>
      </c>
    </row>
    <row r="3619" spans="1:1" x14ac:dyDescent="0.2">
      <c r="A3619" s="94" t="str">
        <v xml:space="preserve">  &lt;tr&gt;&lt;td&gt;63502-1000&lt;/td&gt;&lt;td&gt;Temporary traffic control, cone, type 900mm&lt;/td&gt;&lt;td&gt;Each&lt;/td&gt;&lt;td&gt;TEMPORARY TRAFFIC CONTROL, CONE, TYPE 36-INCH&lt;/td&gt;&lt;td&gt;EACH&lt;/td&gt;&lt;td&gt;0&lt;/td&gt;&lt;td&gt;3&lt;/td&gt;&lt;td&gt;N&lt;/td&gt;&lt;td&gt; &lt;/td&gt;&lt;td&gt;&lt;/td&gt;&lt;/tr&gt;</v>
      </c>
    </row>
    <row r="3620" spans="1:1" x14ac:dyDescent="0.2">
      <c r="A3620" s="94" t="str">
        <v xml:space="preserve">  &lt;tr&gt;&lt;td&gt;63502-1050&lt;/td&gt;&lt;td&gt;Temporary traffic control, tubular marker&lt;/td&gt;&lt;td&gt;Each&lt;/td&gt;&lt;td&gt;TEMPORARY TRAFFIC CONTROL, TUBULAR MARKER&lt;/td&gt;&lt;td&gt;EACH&lt;/td&gt;&lt;td&gt;0&lt;/td&gt;&lt;td&gt;3&lt;/td&gt;&lt;td&gt;N&lt;/td&gt;&lt;td&gt; &lt;/td&gt;&lt;td&gt;&lt;/td&gt;&lt;/tr&gt;</v>
      </c>
    </row>
    <row r="3621" spans="1:1" x14ac:dyDescent="0.2">
      <c r="A3621" s="94" t="str">
        <v xml:space="preserve">  &lt;tr&gt;&lt;td&gt;63502-1100&lt;/td&gt;&lt;td&gt;Temporary traffic control, tubular marker, type 450mm&lt;/td&gt;&lt;td&gt;Each&lt;/td&gt;&lt;td&gt;TEMPORARY TRAFFIC CONTROL, TUBULAR MARKER, TYPE 18-INCH&lt;/td&gt;&lt;td&gt;EACH&lt;/td&gt;&lt;td&gt;0&lt;/td&gt;&lt;td&gt;3&lt;/td&gt;&lt;td&gt;N&lt;/td&gt;&lt;td&gt; &lt;/td&gt;&lt;td&gt;&lt;/td&gt;&lt;/tr&gt;</v>
      </c>
    </row>
    <row r="3622" spans="1:1" x14ac:dyDescent="0.2">
      <c r="A3622" s="94" t="str">
        <v xml:space="preserve">  &lt;tr&gt;&lt;td&gt;63502-1200&lt;/td&gt;&lt;td&gt;Temporary traffic control, tubular marker, type 700mm&lt;/td&gt;&lt;td&gt;Each&lt;/td&gt;&lt;td&gt;TEMPORARY TRAFFIC CONTROL, TUBULAR MARKER, TYPE 28-INCH&lt;/td&gt;&lt;td&gt;EACH&lt;/td&gt;&lt;td&gt;0&lt;/td&gt;&lt;td&gt;3&lt;/td&gt;&lt;td&gt;N&lt;/td&gt;&lt;td&gt; &lt;/td&gt;&lt;td&gt;&lt;/td&gt;&lt;/tr&gt;</v>
      </c>
    </row>
    <row r="3623" spans="1:1" x14ac:dyDescent="0.2">
      <c r="A3623" s="94" t="str">
        <v xml:space="preserve">  &lt;tr&gt;&lt;td&gt;63502-1250&lt;/td&gt;&lt;td&gt;Temporary traffic control, tubular marker, type 1050mm&lt;/td&gt;&lt;td&gt;Each&lt;/td&gt;&lt;td&gt;TEMPORARY TRAFFIC CONTROL, TUBULAR MARKER, TYPE 42-INCH&lt;/td&gt;&lt;td&gt;EACH&lt;/td&gt;&lt;td&gt;0&lt;/td&gt;&lt;td&gt;3&lt;/td&gt;&lt;td&gt;N&lt;/td&gt;&lt;td&gt; &lt;/td&gt;&lt;td&gt;&lt;/td&gt;&lt;/tr&gt;</v>
      </c>
    </row>
    <row r="3624" spans="1:1" x14ac:dyDescent="0.2">
      <c r="A3624" s="94" t="str">
        <v xml:space="preserve">  &lt;tr&gt;&lt;td&gt;63502-1300&lt;/td&gt;&lt;td&gt;Temporary traffic control, drum&lt;/td&gt;&lt;td&gt;Each&lt;/td&gt;&lt;td&gt;TEMPORARY TRAFFIC CONTROL, DRUM&lt;/td&gt;&lt;td&gt;EACH&lt;/td&gt;&lt;td&gt;0&lt;/td&gt;&lt;td&gt;3&lt;/td&gt;&lt;td&gt;N&lt;/td&gt;&lt;td&gt; &lt;/td&gt;&lt;td&gt;&lt;/td&gt;&lt;/tr&gt;</v>
      </c>
    </row>
    <row r="3625" spans="1:1" x14ac:dyDescent="0.2">
      <c r="A3625" s="94" t="str">
        <v xml:space="preserve">  &lt;tr&gt;&lt;td&gt;63502-1400&lt;/td&gt;&lt;td&gt;Temporary traffic control, vertical panel&lt;/td&gt;&lt;td&gt;Each&lt;/td&gt;&lt;td&gt;TEMPORARY TRAFFIC CONTROL, VERTICAL PANEL&lt;/td&gt;&lt;td&gt;EACH&lt;/td&gt;&lt;td&gt;0&lt;/td&gt;&lt;td&gt;3&lt;/td&gt;&lt;td&gt;N&lt;/td&gt;&lt;td&gt; &lt;/td&gt;&lt;td&gt;&lt;/td&gt;&lt;/tr&gt;</v>
      </c>
    </row>
    <row r="3626" spans="1:1" x14ac:dyDescent="0.2">
      <c r="A3626" s="94" t="str">
        <v xml:space="preserve">  &lt;tr&gt;&lt;td&gt;63502-1500&lt;/td&gt;&lt;td&gt;Temporary traffic control, warning light type A&lt;/td&gt;&lt;td&gt;Each&lt;/td&gt;&lt;td&gt;TEMPORARY TRAFFIC CONTROL, WARNING LIGHT TYPE A&lt;/td&gt;&lt;td&gt;EACH&lt;/td&gt;&lt;td&gt;0&lt;/td&gt;&lt;td&gt;3&lt;/td&gt;&lt;td&gt;N&lt;/td&gt;&lt;td&gt; &lt;/td&gt;&lt;td&gt;&lt;/td&gt;&lt;/tr&gt;</v>
      </c>
    </row>
    <row r="3627" spans="1:1" x14ac:dyDescent="0.2">
      <c r="A3627" s="94" t="str">
        <v xml:space="preserve">  &lt;tr&gt;&lt;td&gt;63502-1600&lt;/td&gt;&lt;td&gt;Temporary traffic control, warning light type B&lt;/td&gt;&lt;td&gt;Each&lt;/td&gt;&lt;td&gt;TEMPORARY TRAFFIC CONTROL, WARNING LIGHT TYPE B&lt;/td&gt;&lt;td&gt;EACH&lt;/td&gt;&lt;td&gt;0&lt;/td&gt;&lt;td&gt;3&lt;/td&gt;&lt;td&gt;N&lt;/td&gt;&lt;td&gt; &lt;/td&gt;&lt;td&gt;&lt;/td&gt;&lt;/tr&gt;</v>
      </c>
    </row>
    <row r="3628" spans="1:1" x14ac:dyDescent="0.2">
      <c r="A3628" s="94" t="str">
        <v xml:space="preserve">  &lt;tr&gt;&lt;td&gt;63502-1700&lt;/td&gt;&lt;td&gt;Temporary traffic control, warning light type C&lt;/td&gt;&lt;td&gt;Each&lt;/td&gt;&lt;td&gt;TEMPORARY TRAFFIC CONTROL, WARNING LIGHT TYPE C&lt;/td&gt;&lt;td&gt;EACH&lt;/td&gt;&lt;td&gt;0&lt;/td&gt;&lt;td&gt;3&lt;/td&gt;&lt;td&gt;N&lt;/td&gt;&lt;td&gt; &lt;/td&gt;&lt;td&gt;&lt;/td&gt;&lt;/tr&gt;</v>
      </c>
    </row>
    <row r="3629" spans="1:1" x14ac:dyDescent="0.2">
      <c r="A3629" s="94" t="str">
        <v xml:space="preserve">  &lt;tr&gt;&lt;td&gt;63502-1800&lt;/td&gt;&lt;td&gt;Temporary traffic control, warning light type D&lt;/td&gt;&lt;td&gt;Each&lt;/td&gt;&lt;td&gt;TEMPORARY TRAFFIC CONTROL, WARNING LIGHT TYPE D&lt;/td&gt;&lt;td&gt;EACH&lt;/td&gt;&lt;td&gt;0&lt;/td&gt;&lt;td&gt;3&lt;/td&gt;&lt;td&gt;N&lt;/td&gt;&lt;td&gt; &lt;/td&gt;&lt;td&gt;&lt;/td&gt;&lt;/tr&gt;</v>
      </c>
    </row>
    <row r="3630" spans="1:1" x14ac:dyDescent="0.2">
      <c r="A3630" s="94" t="str">
        <v xml:space="preserve">  &lt;tr&gt;&lt;td&gt;63502-1900&lt;/td&gt;&lt;td&gt;Temporary traffic control, shadow vehicle&lt;/td&gt;&lt;td&gt;Each&lt;/td&gt;&lt;td&gt;TEMPORARY TRAFFIC CONTROL, SHADOW VEHICLE&lt;/td&gt;&lt;td&gt;EACH&lt;/td&gt;&lt;td&gt;0&lt;/td&gt;&lt;td&gt;3&lt;/td&gt;&lt;td&gt;N&lt;/td&gt;&lt;td&gt; &lt;/td&gt;&lt;td&gt;&lt;/td&gt;&lt;/tr&gt;</v>
      </c>
    </row>
    <row r="3631" spans="1:1" x14ac:dyDescent="0.2">
      <c r="A3631" s="94" t="str">
        <v xml:space="preserve">  &lt;tr&gt;&lt;td&gt;63502-2000&lt;/td&gt;&lt;td&gt;Temporary traffic control, portable changeable message sign&lt;/td&gt;&lt;td&gt;Each&lt;/td&gt;&lt;td&gt;TEMPORARY TRAFFIC CONTROL, PORTABLE CHANGEABLE MESSAGE SIGN&lt;/td&gt;&lt;td&gt;EACH&lt;/td&gt;&lt;td&gt;0&lt;/td&gt;&lt;td&gt;3&lt;/td&gt;&lt;td&gt;N&lt;/td&gt;&lt;td&gt; &lt;/td&gt;&lt;td&gt;&lt;/td&gt;&lt;/tr&gt;</v>
      </c>
    </row>
    <row r="3632" spans="1:1" x14ac:dyDescent="0.2">
      <c r="A3632" s="94" t="str">
        <v xml:space="preserve">  &lt;tr&gt;&lt;td&gt;63502-2050&lt;/td&gt;&lt;td&gt;Temporary traffic control, speed feedback sign&lt;/td&gt;&lt;td&gt;Each&lt;/td&gt;&lt;td&gt;TEMPORARY TRAFFIC CONTROL, SPEED FEEDBACK SIGN&lt;/td&gt;&lt;td&gt;EACH&lt;/td&gt;&lt;td&gt;0&lt;/td&gt;&lt;td&gt;3&lt;/td&gt;&lt;td&gt;N&lt;/td&gt;&lt;td&gt;3/9/2020&lt;/td&gt;&lt;td&gt;&lt;/td&gt;&lt;/tr&gt;</v>
      </c>
    </row>
    <row r="3633" spans="1:1" x14ac:dyDescent="0.2">
      <c r="A3633" s="94" t="str">
        <v xml:space="preserve">  &lt;tr&gt;&lt;td&gt;63502-2100&lt;/td&gt;&lt;td&gt;Temporary traffic control, crash cushion&lt;/td&gt;&lt;td&gt;Each&lt;/td&gt;&lt;td&gt;TEMPORARY TRAFFIC CONTROL, CRASH CUSHION&lt;/td&gt;&lt;td&gt;EACH&lt;/td&gt;&lt;td&gt;0&lt;/td&gt;&lt;td&gt;3&lt;/td&gt;&lt;td&gt;N&lt;/td&gt;&lt;td&gt; &lt;/td&gt;&lt;td&gt;&lt;/td&gt;&lt;/tr&gt;</v>
      </c>
    </row>
    <row r="3634" spans="1:1" x14ac:dyDescent="0.2">
      <c r="A3634" s="94" t="str">
        <v xml:space="preserve">  &lt;tr&gt;&lt;td&gt;63502-2600&lt;/td&gt;&lt;td&gt;Temporary traffic control, moving temporary crash cushion&lt;/td&gt;&lt;td&gt;Each&lt;/td&gt;&lt;td&gt;TEMPORARY TRAFFIC CONTROL, MOVING TEMPORARY CRASH CUSHION&lt;/td&gt;&lt;td&gt;EACH&lt;/td&gt;&lt;td&gt;0&lt;/td&gt;&lt;td&gt;3&lt;/td&gt;&lt;td&gt;N&lt;/td&gt;&lt;td&gt; &lt;/td&gt;&lt;td&gt;&lt;/td&gt;&lt;/tr&gt;</v>
      </c>
    </row>
    <row r="3635" spans="1:1" x14ac:dyDescent="0.2">
      <c r="A3635" s="94" t="str">
        <v xml:space="preserve">  &lt;tr&gt;&lt;td&gt;63502-2700&lt;/td&gt;&lt;td&gt;Temporary traffic control, replacement cartridges for crash cushion&lt;/td&gt;&lt;td&gt;Each&lt;/td&gt;&lt;td&gt;TEMPORARY TRAFFIC CONTROL, REPLACEMENT CARTRIDGES FOR CRASH CUSHION&lt;/td&gt;&lt;td&gt;EACH&lt;/td&gt;&lt;td&gt;0&lt;/td&gt;&lt;td&gt;3&lt;/td&gt;&lt;td&gt;N&lt;/td&gt;&lt;td&gt; &lt;/td&gt;&lt;td&gt;&lt;/td&gt;&lt;/tr&gt;</v>
      </c>
    </row>
    <row r="3636" spans="1:1" x14ac:dyDescent="0.2">
      <c r="A3636" s="94" t="str">
        <v xml:space="preserve">  &lt;tr&gt;&lt;td&gt;63502-2800&lt;/td&gt;&lt;td&gt;Temporary traffic control, replacement barrels for crash cushion&lt;/td&gt;&lt;td&gt;Each&lt;/td&gt;&lt;td&gt;TEMPORARY TRAFFIC CONTROL, REPLACEMENT BARRELS FOR CRASH CUSHION&lt;/td&gt;&lt;td&gt;EACH&lt;/td&gt;&lt;td&gt;0&lt;/td&gt;&lt;td&gt;3&lt;/td&gt;&lt;td&gt;N&lt;/td&gt;&lt;td&gt; &lt;/td&gt;&lt;td&gt;&lt;/td&gt;&lt;/tr&gt;</v>
      </c>
    </row>
    <row r="3637" spans="1:1" x14ac:dyDescent="0.2">
      <c r="A3637" s="94" t="str">
        <v xml:space="preserve">  &lt;tr&gt;&lt;td&gt;63502-2900&lt;/td&gt;&lt;td&gt;Temporary traffic control, pavement markings, symbols, and letters&lt;/td&gt;&lt;td&gt;Each&lt;/td&gt;&lt;td&gt;TEMPORARY TRAFFIC CONTROL, PAVEMENT MARKINGS, SYMBOLS, AND LETTERS&lt;/td&gt;&lt;td&gt;EACH&lt;/td&gt;&lt;td&gt;0&lt;/td&gt;&lt;td&gt;3&lt;/td&gt;&lt;td&gt;N&lt;/td&gt;&lt;td&gt; &lt;/td&gt;&lt;td&gt;&lt;/td&gt;&lt;/tr&gt;</v>
      </c>
    </row>
    <row r="3638" spans="1:1" x14ac:dyDescent="0.2">
      <c r="A3638" s="94" t="str">
        <v xml:space="preserve">  &lt;tr&gt;&lt;td&gt;63502-3000&lt;/td&gt;&lt;td&gt;Temporary traffic control, raised pavement marker&lt;/td&gt;&lt;td&gt;Each&lt;/td&gt;&lt;td&gt;TEMPORARY TRAFFIC CONTROL, RAISED PAVEMENT MARKER&lt;/td&gt;&lt;td&gt;EACH&lt;/td&gt;&lt;td&gt;0&lt;/td&gt;&lt;td&gt;3&lt;/td&gt;&lt;td&gt;N&lt;/td&gt;&lt;td&gt; &lt;/td&gt;&lt;td&gt;&lt;/td&gt;&lt;/tr&gt;</v>
      </c>
    </row>
    <row r="3639" spans="1:1" x14ac:dyDescent="0.2">
      <c r="A3639" s="94" t="str">
        <v xml:space="preserve">  &lt;tr&gt;&lt;td&gt;63502-3100&lt;/td&gt;&lt;td&gt;Temporary traffic control, traffic signal system&lt;/td&gt;&lt;td&gt;Each&lt;/td&gt;&lt;td&gt;TEMPORARY TRAFFIC CONTROL, TRAFFIC SIGNAL SYSTEM&lt;/td&gt;&lt;td&gt;EACH&lt;/td&gt;&lt;td&gt;0&lt;/td&gt;&lt;td&gt;3&lt;/td&gt;&lt;td&gt;N&lt;/td&gt;&lt;td&gt; &lt;/td&gt;&lt;td&gt;&lt;/td&gt;&lt;/tr&gt;</v>
      </c>
    </row>
    <row r="3640" spans="1:1" x14ac:dyDescent="0.2">
      <c r="A3640" s="94" t="str">
        <v xml:space="preserve">  &lt;tr&gt;&lt;td&gt;63502-3200&lt;/td&gt;&lt;td&gt;Temporary traffic control, relocating traffic signal system&lt;/td&gt;&lt;td&gt;Each&lt;/td&gt;&lt;td&gt;TEMPORARY TRAFFIC CONTROL, RELOCATING TRAFFIC SIGNAL SYSTEM&lt;/td&gt;&lt;td&gt;EACH&lt;/td&gt;&lt;td&gt;0&lt;/td&gt;&lt;td&gt;3&lt;/td&gt;&lt;td&gt;N&lt;/td&gt;&lt;td&gt; &lt;/td&gt;&lt;td&gt;&lt;/td&gt;&lt;/tr&gt;</v>
      </c>
    </row>
    <row r="3641" spans="1:1" x14ac:dyDescent="0.2">
      <c r="A3641" s="94" t="str">
        <v xml:space="preserve">  &lt;tr&gt;&lt;td&gt;63502-3300&lt;/td&gt;&lt;td&gt;Temporary traffic control, portable rumble strip&lt;/td&gt;&lt;td&gt;Each&lt;/td&gt;&lt;td&gt;TEMPORARY TRAFFIC CONTROL, PORTABLE RUMBLE STRIP&lt;/td&gt;&lt;td&gt;EACH&lt;/td&gt;&lt;td&gt;0&lt;/td&gt;&lt;td&gt;3&lt;/td&gt;&lt;td&gt;N&lt;/td&gt;&lt;td&gt; &lt;/td&gt;&lt;td&gt;&lt;/td&gt;&lt;/tr&gt;</v>
      </c>
    </row>
    <row r="3642" spans="1:1" x14ac:dyDescent="0.2">
      <c r="A3642" s="94" t="str">
        <v xml:space="preserve">  &lt;tr&gt;&lt;td&gt;63502-3400&lt;/td&gt;&lt;td&gt;Temporary traffic control, opposing traffic lane divider&lt;/td&gt;&lt;td&gt;Each&lt;/td&gt;&lt;td&gt;TEMPORARY TRAFFIC CONTROL, OPPOSING TRAFFIC LANE DIVIDER&lt;/td&gt;&lt;td&gt;EACH&lt;/td&gt;&lt;td&gt;0&lt;/td&gt;&lt;td&gt;3&lt;/td&gt;&lt;td&gt;N&lt;/td&gt;&lt;td&gt; &lt;/td&gt;&lt;td&gt;&lt;/td&gt;&lt;/tr&gt;</v>
      </c>
    </row>
    <row r="3643" spans="1:1" x14ac:dyDescent="0.2">
      <c r="A3643" s="94" t="str">
        <v xml:space="preserve">  &lt;tr&gt;&lt;td&gt;63502-3500&lt;/td&gt;&lt;td&gt;Temporary traffic control, vehicle positioning guide&lt;/td&gt;&lt;td&gt;Each&lt;/td&gt;&lt;td&gt;TEMPORARY TRAFFIC CONTROL, VEHICLE POSITIONING GUIDE&lt;/td&gt;&lt;td&gt;EACH&lt;/td&gt;&lt;td&gt;0&lt;/td&gt;&lt;td&gt;3&lt;/td&gt;&lt;td&gt;N&lt;/td&gt;&lt;td&gt; &lt;/td&gt;&lt;td&gt;&lt;/td&gt;&lt;/tr&gt;</v>
      </c>
    </row>
    <row r="3644" spans="1:1" x14ac:dyDescent="0.2">
      <c r="A3644" s="94" t="str">
        <v xml:space="preserve">  &lt;tr&gt;&lt;td&gt;63502-3700&lt;/td&gt;&lt;td&gt;Temporary traffic control, snow pole&lt;/td&gt;&lt;td&gt;Each&lt;/td&gt;&lt;td&gt;TEMPORARY TRAFFIC CONTROL, SNOW POLE&lt;/td&gt;&lt;td&gt;EACH&lt;/td&gt;&lt;td&gt;0&lt;/td&gt;&lt;td&gt;3&lt;/td&gt;&lt;td&gt;N&lt;/td&gt;&lt;td&gt; &lt;/td&gt;&lt;td&gt;&lt;/td&gt;&lt;/tr&gt;</v>
      </c>
    </row>
    <row r="3645" spans="1:1" x14ac:dyDescent="0.2">
      <c r="A3645" s="94" t="str">
        <v xml:space="preserve">  &lt;tr&gt;&lt;td&gt;63502-3800&lt;/td&gt;&lt;td&gt;Temporary traffic control, towing&lt;/td&gt;&lt;td&gt;Each&lt;/td&gt;&lt;td&gt;TEMPORARY TRAFFIC CONTROL, TOWING&lt;/td&gt;&lt;td&gt;EACH&lt;/td&gt;&lt;td&gt;0&lt;/td&gt;&lt;td&gt;3&lt;/td&gt;&lt;td&gt;N&lt;/td&gt;&lt;td&gt; &lt;/td&gt;&lt;td&gt;&lt;/td&gt;&lt;/tr&gt;</v>
      </c>
    </row>
    <row r="3646" spans="1:1" x14ac:dyDescent="0.2">
      <c r="A3646" s="94" t="str">
        <v xml:space="preserve">  &lt;tr&gt;&lt;td&gt;63502-3900&lt;/td&gt;&lt;td&gt;Temporary traffic control, construction sign&lt;/td&gt;&lt;td&gt;Each&lt;/td&gt;&lt;td&gt;TEMPORARY TRAFFIC CONTROL, CONSTRUCTION SIGN&lt;/td&gt;&lt;td&gt;EACH&lt;/td&gt;&lt;td&gt;0&lt;/td&gt;&lt;td&gt;3&lt;/td&gt;&lt;td&gt;N&lt;/td&gt;&lt;td&gt;3/27/2017&lt;/td&gt;&lt;td&gt;&lt;/td&gt;&lt;/tr&gt;</v>
      </c>
    </row>
    <row r="3647" spans="1:1" x14ac:dyDescent="0.2">
      <c r="A3647" s="94" t="str">
        <v xml:space="preserve">  &lt;tr&gt;&lt;td&gt;63503-0100&lt;/td&gt;&lt;td&gt;Temporary traffic control, barricade type 1&lt;/td&gt;&lt;td&gt;m&lt;/td&gt;&lt;td&gt;TEMPORARY TRAFFIC CONTROL, BARRICADE TYPE 1&lt;/td&gt;&lt;td&gt;LNFT&lt;/td&gt;&lt;td&gt;0&lt;/td&gt;&lt;td&gt;3&lt;/td&gt;&lt;td&gt;N&lt;/td&gt;&lt;td&gt; &lt;/td&gt;&lt;td&gt;&lt;/td&gt;&lt;/tr&gt;</v>
      </c>
    </row>
    <row r="3648" spans="1:1" x14ac:dyDescent="0.2">
      <c r="A3648" s="94" t="str">
        <v xml:space="preserve">  &lt;tr&gt;&lt;td&gt;63503-0200&lt;/td&gt;&lt;td&gt;Temporary traffic control, barricade type 2&lt;/td&gt;&lt;td&gt;m&lt;/td&gt;&lt;td&gt;TEMPORARY TRAFFIC CONTROL, BARRICADE TYPE 2&lt;/td&gt;&lt;td&gt;LNFT&lt;/td&gt;&lt;td&gt;0&lt;/td&gt;&lt;td&gt;3&lt;/td&gt;&lt;td&gt;N&lt;/td&gt;&lt;td&gt; &lt;/td&gt;&lt;td&gt;&lt;/td&gt;&lt;/tr&gt;</v>
      </c>
    </row>
    <row r="3649" spans="1:1" x14ac:dyDescent="0.2">
      <c r="A3649" s="94" t="str">
        <v xml:space="preserve">  &lt;tr&gt;&lt;td&gt;63503-0300&lt;/td&gt;&lt;td&gt;Temporary traffic control, barricade type 3&lt;/td&gt;&lt;td&gt;m&lt;/td&gt;&lt;td&gt;TEMPORARY TRAFFIC CONTROL, BARRICADE TYPE 3&lt;/td&gt;&lt;td&gt;LNFT&lt;/td&gt;&lt;td&gt;0&lt;/td&gt;&lt;td&gt;3&lt;/td&gt;&lt;td&gt;N&lt;/td&gt;&lt;td&gt; &lt;/td&gt;&lt;td&gt;&lt;/td&gt;&lt;/tr&gt;</v>
      </c>
    </row>
    <row r="3650" spans="1:1" x14ac:dyDescent="0.2">
      <c r="A3650" s="94" t="str">
        <v xml:space="preserve">  &lt;tr&gt;&lt;td&gt;63503-0380&lt;/td&gt;&lt;td&gt;Temporary traffic control, crowd control barricade&lt;/td&gt;&lt;td&gt;m&lt;/td&gt;&lt;td&gt;TEMPORARY TRAFFIC CONTROL, CROWD CONTROL BARRICADE&lt;/td&gt;&lt;td&gt;LNFT&lt;/td&gt;&lt;td&gt;0&lt;/td&gt;&lt;td&gt;3&lt;/td&gt;&lt;td&gt;N&lt;/td&gt;&lt;td&gt;10/10/2019&lt;/td&gt;&lt;td&gt;&lt;/td&gt;&lt;/tr&gt;</v>
      </c>
    </row>
    <row r="3651" spans="1:1" x14ac:dyDescent="0.2">
      <c r="A3651" s="94" t="str">
        <v xml:space="preserve">  &lt;tr&gt;&lt;td&gt;63503-0400&lt;/td&gt;&lt;td&gt;Temporary traffic control, concrete barrier&lt;/td&gt;&lt;td&gt;m&lt;/td&gt;&lt;td&gt;TEMPORARY TRAFFIC CONTROL, CONCRETE BARRIER&lt;/td&gt;&lt;td&gt;LNFT&lt;/td&gt;&lt;td&gt;0&lt;/td&gt;&lt;td&gt;3&lt;/td&gt;&lt;td&gt;N&lt;/td&gt;&lt;td&gt; &lt;/td&gt;&lt;td&gt;&lt;/td&gt;&lt;/tr&gt;</v>
      </c>
    </row>
    <row r="3652" spans="1:1" x14ac:dyDescent="0.2">
      <c r="A3652" s="94" t="str">
        <v xml:space="preserve">  &lt;tr&gt;&lt;td&gt;63503-0450&lt;/td&gt;&lt;td&gt;Temporary traffic control, water-filled barrier&lt;/td&gt;&lt;td&gt;m&lt;/td&gt;&lt;td&gt;TEMPORARY TRAFFIC CONTROL, WATER-FILLED BARRIER&lt;/td&gt;&lt;td&gt;LNFT&lt;/td&gt;&lt;td&gt;0&lt;/td&gt;&lt;td&gt;3&lt;/td&gt;&lt;td&gt;N&lt;/td&gt;&lt;td&gt; &lt;/td&gt;&lt;td&gt;&lt;/td&gt;&lt;/tr&gt;</v>
      </c>
    </row>
    <row r="3653" spans="1:1" x14ac:dyDescent="0.2">
      <c r="A3653" s="94" t="str">
        <v xml:space="preserve">  &lt;tr&gt;&lt;td&gt;63503-0500&lt;/td&gt;&lt;td&gt;Temporary traffic control, moving concrete barrier&lt;/td&gt;&lt;td&gt;m&lt;/td&gt;&lt;td&gt;TEMPORARY TRAFFIC CONTROL, MOVING CONCRETE BARRIER&lt;/td&gt;&lt;td&gt;LNFT&lt;/td&gt;&lt;td&gt;0&lt;/td&gt;&lt;td&gt;3&lt;/td&gt;&lt;td&gt;N&lt;/td&gt;&lt;td&gt; &lt;/td&gt;&lt;td&gt;&lt;/td&gt;&lt;/tr&gt;</v>
      </c>
    </row>
    <row r="3654" spans="1:1" x14ac:dyDescent="0.2">
      <c r="A3654" s="94" t="str">
        <v xml:space="preserve">  &lt;tr&gt;&lt;td&gt;63503-0550&lt;/td&gt;&lt;td&gt;Temporary traffic control, moving water-filled barrier&lt;/td&gt;&lt;td&gt;m&lt;/td&gt;&lt;td&gt;TEMPORARY TRAFFIC CONTROL, MOVING WATER-FILLED BARRIER&lt;/td&gt;&lt;td&gt;LNFT&lt;/td&gt;&lt;td&gt;0&lt;/td&gt;&lt;td&gt;3&lt;/td&gt;&lt;td&gt;N&lt;/td&gt;&lt;td&gt; &lt;/td&gt;&lt;td&gt;&lt;/td&gt;&lt;/tr&gt;</v>
      </c>
    </row>
    <row r="3655" spans="1:1" x14ac:dyDescent="0.2">
      <c r="A3655" s="94" t="str">
        <v xml:space="preserve">  &lt;tr&gt;&lt;td&gt;63503-0700&lt;/td&gt;&lt;td&gt;Temporary traffic control, pavement markings&lt;/td&gt;&lt;td&gt;m&lt;/td&gt;&lt;td&gt;TEMPORARY TRAFFIC CONTROL, PAVEMENT MARKINGS&lt;/td&gt;&lt;td&gt;LNFT&lt;/td&gt;&lt;td&gt;0&lt;/td&gt;&lt;td&gt;3&lt;/td&gt;&lt;td&gt;N&lt;/td&gt;&lt;td&gt; &lt;/td&gt;&lt;td&gt;&lt;/td&gt;&lt;/tr&gt;</v>
      </c>
    </row>
    <row r="3656" spans="1:1" x14ac:dyDescent="0.2">
      <c r="A3656" s="94" t="str">
        <v xml:space="preserve">  &lt;tr&gt;&lt;td&gt;63503-0800&lt;/td&gt;&lt;td&gt;Temporary traffic control, pavement marking removal&lt;/td&gt;&lt;td&gt;m&lt;/td&gt;&lt;td&gt;TEMPORARY TRAFFIC CONTROL, PAVEMENT MARKING REMOVAL&lt;/td&gt;&lt;td&gt;LNFT&lt;/td&gt;&lt;td&gt;0&lt;/td&gt;&lt;td&gt;3&lt;/td&gt;&lt;td&gt;N&lt;/td&gt;&lt;td&gt; &lt;/td&gt;&lt;td&gt;&lt;/td&gt;&lt;/tr&gt;</v>
      </c>
    </row>
    <row r="3657" spans="1:1" x14ac:dyDescent="0.2">
      <c r="A3657" s="94" t="str">
        <v xml:space="preserve">  &lt;tr&gt;&lt;td&gt;63503-0900&lt;/td&gt;&lt;td&gt;Temporary traffic control, snow fence&lt;/td&gt;&lt;td&gt;m&lt;/td&gt;&lt;td&gt;TEMPORARY TRAFFIC CONTROL, SNOW FENCE&lt;/td&gt;&lt;td&gt;LNFT&lt;/td&gt;&lt;td&gt;0&lt;/td&gt;&lt;td&gt;3&lt;/td&gt;&lt;td&gt;N&lt;/td&gt;&lt;td&gt; &lt;/td&gt;&lt;td&gt;&lt;/td&gt;&lt;/tr&gt;</v>
      </c>
    </row>
    <row r="3658" spans="1:1" x14ac:dyDescent="0.2">
      <c r="A3658" s="94" t="str">
        <v xml:space="preserve">  &lt;tr&gt;&lt;td&gt;63503-1000&lt;/td&gt;&lt;td&gt;Temporary traffic control, plastic fence&lt;/td&gt;&lt;td&gt;m&lt;/td&gt;&lt;td&gt;TEMPORARY TRAFFIC CONTROL, PLASTIC FENCE&lt;/td&gt;&lt;td&gt;LNFT&lt;/td&gt;&lt;td&gt;0&lt;/td&gt;&lt;td&gt;3&lt;/td&gt;&lt;td&gt;N&lt;/td&gt;&lt;td&gt; &lt;/td&gt;&lt;td&gt;&lt;/td&gt;&lt;/tr&gt;</v>
      </c>
    </row>
    <row r="3659" spans="1:1" x14ac:dyDescent="0.2">
      <c r="A3659" s="94" t="str">
        <v xml:space="preserve">  &lt;tr&gt;&lt;td&gt;63504-1000&lt;/td&gt;&lt;td&gt;Temporary traffic control, construction sign&lt;/td&gt;&lt;td&gt;m2&lt;/td&gt;&lt;td&gt;TEMPORARY TRAFFIC CONTROL, CONSTRUCTION SIGN&lt;/td&gt;&lt;td&gt;SQFT&lt;/td&gt;&lt;td&gt;0&lt;/td&gt;&lt;td&gt;3&lt;/td&gt;&lt;td&gt;N&lt;/td&gt;&lt;td&gt; &lt;/td&gt;&lt;td&gt;&lt;/td&gt;&lt;/tr&gt;</v>
      </c>
    </row>
    <row r="3660" spans="1:1" x14ac:dyDescent="0.2">
      <c r="A3660" s="94" t="str">
        <v xml:space="preserve">  &lt;tr&gt;&lt;td&gt;63504-2000&lt;/td&gt;&lt;td&gt;Temporary traffic control, pavement markings, symbols and letters&lt;/td&gt;&lt;td&gt;m2&lt;/td&gt;&lt;td&gt;TEMPORARY TRAFFIC CONTROL, PAVEMENT MARKINGS, SYMBOLS AND LETTERS&lt;/td&gt;&lt;td&gt;SQFT&lt;/td&gt;&lt;td&gt;0&lt;/td&gt;&lt;td&gt;3&lt;/td&gt;&lt;td&gt;N&lt;/td&gt;&lt;td&gt; &lt;/td&gt;&lt;td&gt;&lt;/td&gt;&lt;/tr&gt;</v>
      </c>
    </row>
    <row r="3661" spans="1:1" x14ac:dyDescent="0.2">
      <c r="A3661" s="94" t="str">
        <v xml:space="preserve">  &lt;tr&gt;&lt;td&gt;63504-3000&lt;/td&gt;&lt;td&gt;Temporary traffic control, steel plates&lt;/td&gt;&lt;td&gt;m2&lt;/td&gt;&lt;td&gt;TEMPORARY TRAFFIC CONTROL, STEEL PLATES&lt;/td&gt;&lt;td&gt;SQFT&lt;/td&gt;&lt;td&gt;0&lt;/td&gt;&lt;td&gt;3&lt;/td&gt;&lt;td&gt;N&lt;/td&gt;&lt;td&gt; &lt;/td&gt;&lt;td&gt;&lt;/td&gt;&lt;/tr&gt;</v>
      </c>
    </row>
    <row r="3662" spans="1:1" x14ac:dyDescent="0.2">
      <c r="A3662" s="94" t="str">
        <v xml:space="preserve">  &lt;tr&gt;&lt;td&gt;63505-1000&lt;/td&gt;&lt;td&gt;Temporary traffic control, pavement markings&lt;/td&gt;&lt;td&gt;km&lt;/td&gt;&lt;td&gt;TEMPORARY TRAFFIC CONTROL, PAVEMENT MARKINGS&lt;/td&gt;&lt;td&gt;MILE&lt;/td&gt;&lt;td&gt;1&lt;/td&gt;&lt;td&gt;3&lt;/td&gt;&lt;td&gt;N&lt;/td&gt;&lt;td&gt; &lt;/td&gt;&lt;td&gt;&lt;/td&gt;&lt;/tr&gt;</v>
      </c>
    </row>
    <row r="3663" spans="1:1" x14ac:dyDescent="0.2">
      <c r="A3663" s="94" t="str">
        <v xml:space="preserve">  &lt;tr&gt;&lt;td&gt;63505-1500&lt;/td&gt;&lt;td&gt;Temporary traffic control, vehicle positioning guides&lt;/td&gt;&lt;td&gt;km&lt;/td&gt;&lt;td&gt;TEMPORARY TRAFFIC CONTROL, VEHICLE POSITIONING GUIDES&lt;/td&gt;&lt;td&gt;MILE&lt;/td&gt;&lt;td&gt;1&lt;/td&gt;&lt;td&gt;3&lt;/td&gt;&lt;td&gt;N&lt;/td&gt;&lt;td&gt; &lt;/td&gt;&lt;td&gt;&lt;/td&gt;&lt;/tr&gt;</v>
      </c>
    </row>
    <row r="3664" spans="1:1" x14ac:dyDescent="0.2">
      <c r="A3664" s="94" t="str">
        <v xml:space="preserve">  &lt;tr&gt;&lt;td&gt;63506-0400&lt;/td&gt;&lt;td&gt;Temporary traffic control, police officer&lt;/td&gt;&lt;td&gt;Hour&lt;/td&gt;&lt;td&gt;TEMPORARY TRAFFIC CONTROL, POLICE OFFICER&lt;/td&gt;&lt;td&gt;HOUR&lt;/td&gt;&lt;td&gt;0&lt;/td&gt;&lt;td&gt;3&lt;/td&gt;&lt;td&gt;N&lt;/td&gt;&lt;td&gt; &lt;/td&gt;&lt;td&gt;&lt;/td&gt;&lt;/tr&gt;</v>
      </c>
    </row>
    <row r="3665" spans="1:1" x14ac:dyDescent="0.2">
      <c r="A3665" s="94" t="str">
        <v xml:space="preserve">  &lt;tr&gt;&lt;td&gt;63506-0500&lt;/td&gt;&lt;td&gt;Temporary traffic control, flagger&lt;/td&gt;&lt;td&gt;Hour&lt;/td&gt;&lt;td&gt;TEMPORARY TRAFFIC CONTROL, FLAGGER&lt;/td&gt;&lt;td&gt;HOUR&lt;/td&gt;&lt;td&gt;0&lt;/td&gt;&lt;td&gt;3&lt;/td&gt;&lt;td&gt;N&lt;/td&gt;&lt;td&gt; &lt;/td&gt;&lt;td&gt;&lt;/td&gt;&lt;/tr&gt;</v>
      </c>
    </row>
    <row r="3666" spans="1:1" x14ac:dyDescent="0.2">
      <c r="A3666" s="94" t="str">
        <v xml:space="preserve">  &lt;tr&gt;&lt;td&gt;63506-0600&lt;/td&gt;&lt;td&gt;Temporary traffic control, pilot car&lt;/td&gt;&lt;td&gt;Hour&lt;/td&gt;&lt;td&gt;TEMPORARY TRAFFIC CONTROL, PILOT CAR&lt;/td&gt;&lt;td&gt;HOUR&lt;/td&gt;&lt;td&gt;0&lt;/td&gt;&lt;td&gt;3&lt;/td&gt;&lt;td&gt;N&lt;/td&gt;&lt;td&gt; &lt;/td&gt;&lt;td&gt;&lt;/td&gt;&lt;/tr&gt;</v>
      </c>
    </row>
    <row r="3667" spans="1:1" x14ac:dyDescent="0.2">
      <c r="A3667" s="94" t="str">
        <v xml:space="preserve">  &lt;tr&gt;&lt;td&gt;63506-0700&lt;/td&gt;&lt;td&gt;Temporary traffic control, traffic control supervisor&lt;/td&gt;&lt;td&gt;Hour&lt;/td&gt;&lt;td&gt;TEMPORARY TRAFFIC CONTROL, TRAFFIC CONTROL SUPERVISOR&lt;/td&gt;&lt;td&gt;HOUR&lt;/td&gt;&lt;td&gt;0&lt;/td&gt;&lt;td&gt;3&lt;/td&gt;&lt;td&gt;N&lt;/td&gt;&lt;td&gt; &lt;/td&gt;&lt;td&gt;&lt;/td&gt;&lt;/tr&gt;</v>
      </c>
    </row>
    <row r="3668" spans="1:1" x14ac:dyDescent="0.2">
      <c r="A3668" s="94" t="str">
        <v xml:space="preserve">  &lt;tr&gt;&lt;td&gt;63506-0800&lt;/td&gt;&lt;td&gt;Temporary traffic control, portable changeable message sign&lt;/td&gt;&lt;td&gt;Hour&lt;/td&gt;&lt;td&gt;TEMPORARY TRAFFIC CONTROL, PORTABLE CHANGEABLE MESSAGE SIGN&lt;/td&gt;&lt;td&gt;HOUR&lt;/td&gt;&lt;td&gt;0&lt;/td&gt;&lt;td&gt;3&lt;/td&gt;&lt;td&gt;N&lt;/td&gt;&lt;td&gt; &lt;/td&gt;&lt;td&gt;&lt;/td&gt;&lt;/tr&gt;</v>
      </c>
    </row>
    <row r="3669" spans="1:1" x14ac:dyDescent="0.2">
      <c r="A3669" s="94" t="str">
        <v xml:space="preserve">  &lt;tr&gt;&lt;td&gt;63507-0100&lt;/td&gt;&lt;td&gt;Temporary traffic control, advance warning arrow panel, type A&lt;/td&gt;&lt;td&gt;Day&lt;/td&gt;&lt;td&gt;TEMPORARY TRAFFIC CONTROL, ADVANCE WARNING ARROW PANEL, TYPE A&lt;/td&gt;&lt;td&gt;DAY&lt;/td&gt;&lt;td&gt;0&lt;/td&gt;&lt;td&gt;3&lt;/td&gt;&lt;td&gt;N&lt;/td&gt;&lt;td&gt; &lt;/td&gt;&lt;td&gt;&lt;/td&gt;&lt;/tr&gt;</v>
      </c>
    </row>
    <row r="3670" spans="1:1" x14ac:dyDescent="0.2">
      <c r="A3670" s="94" t="str">
        <v xml:space="preserve">  &lt;tr&gt;&lt;td&gt;63507-0200&lt;/td&gt;&lt;td&gt;Temporary traffic control, advance warning arrow panel, type B&lt;/td&gt;&lt;td&gt;Day&lt;/td&gt;&lt;td&gt;TEMPORARY TRAFFIC CONTROL, ADVANCE WARNING ARROW PANEL, TYPE B&lt;/td&gt;&lt;td&gt;DAY&lt;/td&gt;&lt;td&gt;0&lt;/td&gt;&lt;td&gt;3&lt;/td&gt;&lt;td&gt;N&lt;/td&gt;&lt;td&gt; &lt;/td&gt;&lt;td&gt;&lt;/td&gt;&lt;/tr&gt;</v>
      </c>
    </row>
    <row r="3671" spans="1:1" x14ac:dyDescent="0.2">
      <c r="A3671" s="94" t="str">
        <v xml:space="preserve">  &lt;tr&gt;&lt;td&gt;63507-0300&lt;/td&gt;&lt;td&gt;Temporary traffic control, advance warning arrow panel, type C&lt;/td&gt;&lt;td&gt;Day&lt;/td&gt;&lt;td&gt;TEMPORARY TRAFFIC CONTROL, ADVANCE WARNING ARROW PANEL, TYPE C&lt;/td&gt;&lt;td&gt;DAY&lt;/td&gt;&lt;td&gt;0&lt;/td&gt;&lt;td&gt;3&lt;/td&gt;&lt;td&gt;N&lt;/td&gt;&lt;td&gt; &lt;/td&gt;&lt;td&gt;&lt;/td&gt;&lt;/tr&gt;</v>
      </c>
    </row>
    <row r="3672" spans="1:1" x14ac:dyDescent="0.2">
      <c r="A3672" s="94" t="str">
        <v xml:space="preserve">  &lt;tr&gt;&lt;td&gt;63507-0400&lt;/td&gt;&lt;td&gt;Temporary traffic control, police officer&lt;/td&gt;&lt;td&gt;Day&lt;/td&gt;&lt;td&gt;TEMPORARY TRAFFIC CONTROL, POLICE OFFICER&lt;/td&gt;&lt;td&gt;DAY&lt;/td&gt;&lt;td&gt;0&lt;/td&gt;&lt;td&gt;3&lt;/td&gt;&lt;td&gt;N&lt;/td&gt;&lt;td&gt; &lt;/td&gt;&lt;td&gt;&lt;/td&gt;&lt;/tr&gt;</v>
      </c>
    </row>
    <row r="3673" spans="1:1" x14ac:dyDescent="0.2">
      <c r="A3673" s="94" t="str">
        <v xml:space="preserve">  &lt;tr&gt;&lt;td&gt;63507-0500&lt;/td&gt;&lt;td&gt;Temporary traffic control, flagger&lt;/td&gt;&lt;td&gt;Day&lt;/td&gt;&lt;td&gt;TEMPORARY TRAFFIC CONTROL, FLAGGER&lt;/td&gt;&lt;td&gt;DAY&lt;/td&gt;&lt;td&gt;0&lt;/td&gt;&lt;td&gt;3&lt;/td&gt;&lt;td&gt;N&lt;/td&gt;&lt;td&gt; &lt;/td&gt;&lt;td&gt;&lt;/td&gt;&lt;/tr&gt;</v>
      </c>
    </row>
    <row r="3674" spans="1:1" x14ac:dyDescent="0.2">
      <c r="A3674" s="94" t="str">
        <v xml:space="preserve">  &lt;tr&gt;&lt;td&gt;63507-0600&lt;/td&gt;&lt;td&gt;Temporary traffic control, pilot car&lt;/td&gt;&lt;td&gt;Day&lt;/td&gt;&lt;td&gt;TEMPORARY TRAFFIC CONTROL, PILOT CAR&lt;/td&gt;&lt;td&gt;DAY&lt;/td&gt;&lt;td&gt;0&lt;/td&gt;&lt;td&gt;3&lt;/td&gt;&lt;td&gt;N&lt;/td&gt;&lt;td&gt; &lt;/td&gt;&lt;td&gt;&lt;/td&gt;&lt;/tr&gt;</v>
      </c>
    </row>
    <row r="3675" spans="1:1" x14ac:dyDescent="0.2">
      <c r="A3675" s="94" t="str">
        <v xml:space="preserve">  &lt;tr&gt;&lt;td&gt;63507-0700&lt;/td&gt;&lt;td&gt;Temporary traffic control, traffic control supervisor&lt;/td&gt;&lt;td&gt;Day&lt;/td&gt;&lt;td&gt;TEMPORARY TRAFFIC CONTROL, TRAFFIC CONTROL SUPERVISOR&lt;/td&gt;&lt;td&gt;DAY&lt;/td&gt;&lt;td&gt;0&lt;/td&gt;&lt;td&gt;3&lt;/td&gt;&lt;td&gt;N&lt;/td&gt;&lt;td&gt; &lt;/td&gt;&lt;td&gt;&lt;/td&gt;&lt;/tr&gt;</v>
      </c>
    </row>
    <row r="3676" spans="1:1" x14ac:dyDescent="0.2">
      <c r="A3676" s="94" t="str">
        <v xml:space="preserve">  &lt;tr&gt;&lt;td&gt;63507-0800&lt;/td&gt;&lt;td&gt;Temporary traffic control, portable changeable message sign&lt;/td&gt;&lt;td&gt;Day&lt;/td&gt;&lt;td&gt;TEMPORARY TRAFFIC CONTROL, PORTABLE CHANGEABLE MESSAGE SIGN&lt;/td&gt;&lt;td&gt;DAY&lt;/td&gt;&lt;td&gt;0&lt;/td&gt;&lt;td&gt;3&lt;/td&gt;&lt;td&gt;N&lt;/td&gt;&lt;td&gt; &lt;/td&gt;&lt;td&gt;&lt;/td&gt;&lt;/tr&gt;</v>
      </c>
    </row>
    <row r="3677" spans="1:1" x14ac:dyDescent="0.2">
      <c r="A3677" s="94" t="str">
        <v xml:space="preserve">  &lt;tr&gt;&lt;td&gt;63508-1000&lt;/td&gt;&lt;td&gt;Temporary traffic control, maintenance of traffic, pavement patch&lt;/td&gt;&lt;td&gt;t&lt;/td&gt;&lt;td&gt;TEMPORARY TRAFFIC CONTROL, MAINTENANCE OF TRAFFIC, PAVEMENT PATCH&lt;/td&gt;&lt;td&gt;TON&lt;/td&gt;&lt;td&gt;0&lt;/td&gt;&lt;td&gt;3&lt;/td&gt;&lt;td&gt;N&lt;/td&gt;&lt;td&gt; &lt;/td&gt;&lt;td&gt;&lt;/td&gt;&lt;/tr&gt;</v>
      </c>
    </row>
    <row r="3678" spans="1:1" x14ac:dyDescent="0.2">
      <c r="A3678" s="94" t="str">
        <v xml:space="preserve">  &lt;tr&gt;&lt;td&gt;63509-1000&lt;/td&gt;&lt;td&gt;Temporary traffic control, flagger&lt;/td&gt;&lt;td&gt;Fxhr&lt;/td&gt;&lt;td&gt;TEMPORARY TRAFFIC CONTROL, FLAGGER&lt;/td&gt;&lt;td&gt;FXHR&lt;/td&gt;&lt;td&gt;0&lt;/td&gt;&lt;td&gt;3&lt;/td&gt;&lt;td&gt;N&lt;/td&gt;&lt;td&gt; &lt;/td&gt;&lt;td&gt;&lt;/td&gt;&lt;/tr&gt;</v>
      </c>
    </row>
    <row r="3679" spans="1:1" x14ac:dyDescent="0.2">
      <c r="A3679" s="94" t="str">
        <v xml:space="preserve">  &lt;tr&gt;&lt;td&gt;63510-0100&lt;/td&gt;&lt;td&gt;Temporary traffic control, traffic control supervisor&lt;/td&gt;&lt;td&gt;Week&lt;/td&gt;&lt;td&gt;TEMPORARY TRAFFIC CONTROL, TRAFFIC CONTROL SUPERVISOR&lt;/td&gt;&lt;td&gt;WEEK&lt;/td&gt;&lt;td&gt;0&lt;/td&gt;&lt;td&gt;3&lt;/td&gt;&lt;td&gt;N&lt;/td&gt;&lt;td&gt; &lt;/td&gt;&lt;td&gt;&lt;/td&gt;&lt;/tr&gt;</v>
      </c>
    </row>
    <row r="3680" spans="1:1" x14ac:dyDescent="0.2">
      <c r="A3680" s="94" t="str">
        <v xml:space="preserve">  &lt;tr&gt;&lt;td&gt;63511-0100&lt;/td&gt;&lt;td&gt;Temporary traffic control, railroad flagger&lt;/td&gt;&lt;td&gt;CTSM&lt;/td&gt;&lt;td&gt;TEMPORARY TRAFFIC CONTROL, RAILROAD FLAGGER&lt;/td&gt;&lt;td&gt;CTSM&lt;/td&gt;&lt;td&gt;0&lt;/td&gt;&lt;td&gt;3&lt;/td&gt;&lt;td&gt;N&lt;/td&gt;&lt;td&gt; &lt;/td&gt;&lt;td&gt;&lt;/td&gt;&lt;/tr&gt;</v>
      </c>
    </row>
    <row r="3681" spans="1:1" x14ac:dyDescent="0.2">
      <c r="A3681" s="94" t="str">
        <v xml:space="preserve">  &lt;tr&gt;&lt;td&gt;63601-1000&lt;/td&gt;&lt;td&gt;System installation, traffic signal&lt;/td&gt;&lt;td&gt;LPSM&lt;/td&gt;&lt;td&gt;SYSTEM INSTALLATION, TRAFFIC SIGNAL&lt;/td&gt;&lt;td&gt;LPSM&lt;/td&gt;&lt;td&gt;0&lt;/td&gt;&lt;td&gt;3&lt;/td&gt;&lt;td&gt;N&lt;/td&gt;&lt;td&gt; &lt;/td&gt;&lt;td&gt;&lt;/td&gt;&lt;/tr&gt;</v>
      </c>
    </row>
    <row r="3682" spans="1:1" x14ac:dyDescent="0.2">
      <c r="A3682" s="94" t="str">
        <v xml:space="preserve">  &lt;tr&gt;&lt;td&gt;63601-2000&lt;/td&gt;&lt;td&gt;System installation, lighting&lt;/td&gt;&lt;td&gt;LPSM&lt;/td&gt;&lt;td&gt;SYSTEM INSTALLATION, LIGHTING&lt;/td&gt;&lt;td&gt;LPSM&lt;/td&gt;&lt;td&gt;0&lt;/td&gt;&lt;td&gt;3&lt;/td&gt;&lt;td&gt;N&lt;/td&gt;&lt;td&gt; &lt;/td&gt;&lt;td&gt;&lt;/td&gt;&lt;/tr&gt;</v>
      </c>
    </row>
    <row r="3683" spans="1:1" x14ac:dyDescent="0.2">
      <c r="A3683" s="94" t="str">
        <v xml:space="preserve">  &lt;tr&gt;&lt;td&gt;63601-3000&lt;/td&gt;&lt;td&gt;System installation, electrical&lt;/td&gt;&lt;td&gt;LPSM&lt;/td&gt;&lt;td&gt;SYSTEM INSTALLATION, ELECTRICAL&lt;/td&gt;&lt;td&gt;LPSM&lt;/td&gt;&lt;td&gt;0&lt;/td&gt;&lt;td&gt;3&lt;/td&gt;&lt;td&gt;N&lt;/td&gt;&lt;td&gt; &lt;/td&gt;&lt;td&gt;&lt;/td&gt;&lt;/tr&gt;</v>
      </c>
    </row>
    <row r="3684" spans="1:1" x14ac:dyDescent="0.2">
      <c r="A3684" s="94" t="str">
        <v xml:space="preserve">  &lt;tr&gt;&lt;td&gt;63601-3100&lt;/td&gt;&lt;td&gt;System installation, telephone&lt;/td&gt;&lt;td&gt;LPSM&lt;/td&gt;&lt;td&gt;SYSTEM INSTALLATION, TELEPHONE&lt;/td&gt;&lt;td&gt;LPSM&lt;/td&gt;&lt;td&gt;0&lt;/td&gt;&lt;td&gt;3&lt;/td&gt;&lt;td&gt;N&lt;/td&gt;&lt;td&gt; &lt;/td&gt;&lt;td&gt;&lt;/td&gt;&lt;/tr&gt;</v>
      </c>
    </row>
    <row r="3685" spans="1:1" x14ac:dyDescent="0.2">
      <c r="A3685" s="94" t="str">
        <v xml:space="preserve">  &lt;tr&gt;&lt;td&gt;63601-3200&lt;/td&gt;&lt;td&gt;System installation, cable television&lt;/td&gt;&lt;td&gt;LPSM&lt;/td&gt;&lt;td&gt;SYSTEM INSTALLATION, CABLE TELEVISION&lt;/td&gt;&lt;td&gt;LPSM&lt;/td&gt;&lt;td&gt;0&lt;/td&gt;&lt;td&gt;3&lt;/td&gt;&lt;td&gt;N&lt;/td&gt;&lt;td&gt; &lt;/td&gt;&lt;td&gt;&lt;/td&gt;&lt;/tr&gt;</v>
      </c>
    </row>
    <row r="3686" spans="1:1" x14ac:dyDescent="0.2">
      <c r="A3686" s="94" t="str">
        <v xml:space="preserve">  &lt;tr&gt;&lt;td&gt;63601-4000&lt;/td&gt;&lt;td&gt;System installation, railroad crossing&lt;/td&gt;&lt;td&gt;LPSM&lt;/td&gt;&lt;td&gt;SYSTEM INSTALLATION, RAILROAD CROSSING&lt;/td&gt;&lt;td&gt;LPSM&lt;/td&gt;&lt;td&gt;0&lt;/td&gt;&lt;td&gt;3&lt;/td&gt;&lt;td&gt;N&lt;/td&gt;&lt;td&gt; &lt;/td&gt;&lt;td&gt;&lt;/td&gt;&lt;/tr&gt;</v>
      </c>
    </row>
    <row r="3687" spans="1:1" x14ac:dyDescent="0.2">
      <c r="A3687" s="94" t="str">
        <v xml:space="preserve">  &lt;tr&gt;&lt;td&gt;63601-5000&lt;/td&gt;&lt;td&gt;System installation, changeable message sign&lt;/td&gt;&lt;td&gt;LPSM&lt;/td&gt;&lt;td&gt;SYSTEM INSTALLATION, CHANGEABLE MESSAGE SIGN&lt;/td&gt;&lt;td&gt;LPSM&lt;/td&gt;&lt;td&gt;0&lt;/td&gt;&lt;td&gt;3&lt;/td&gt;&lt;td&gt;N&lt;/td&gt;&lt;td&gt; &lt;/td&gt;&lt;td&gt;&lt;/td&gt;&lt;/tr&gt;</v>
      </c>
    </row>
    <row r="3688" spans="1:1" x14ac:dyDescent="0.2">
      <c r="A3688" s="94" t="str">
        <v xml:space="preserve">  &lt;tr&gt;&lt;td&gt;63601-6000&lt;/td&gt;&lt;td&gt;System installation, traffic detector system&lt;/td&gt;&lt;td&gt;LPSM&lt;/td&gt;&lt;td&gt;SYSTEM INSTALLATION, TRAFFIC DETECTOR SYSTEM&lt;/td&gt;&lt;td&gt;LPSM&lt;/td&gt;&lt;td&gt;0&lt;/td&gt;&lt;td&gt;3&lt;/td&gt;&lt;td&gt;N&lt;/td&gt;&lt;td&gt; &lt;/td&gt;&lt;td&gt;&lt;/td&gt;&lt;/tr&gt;</v>
      </c>
    </row>
    <row r="3689" spans="1:1" x14ac:dyDescent="0.2">
      <c r="A3689" s="94" t="str">
        <v xml:space="preserve">  &lt;tr&gt;&lt;td&gt;63601-7000&lt;/td&gt;&lt;td&gt;System installation, speed feedback sign&lt;/td&gt;&lt;td&gt;LPSM&lt;/td&gt;&lt;td&gt;SYSTEM INSTALLATION, SPEED FEEDBACK SIGN&lt;/td&gt;&lt;td&gt;LPSM&lt;/td&gt;&lt;td&gt;0&lt;/td&gt;&lt;td&gt;3&lt;/td&gt;&lt;td&gt;N&lt;/td&gt;&lt;td&gt;6/23/2014&lt;/td&gt;&lt;td&gt;&lt;/td&gt;&lt;/tr&gt;</v>
      </c>
    </row>
    <row r="3690" spans="1:1" x14ac:dyDescent="0.2">
      <c r="A3690" s="94" t="str">
        <v xml:space="preserve">  &lt;tr&gt;&lt;td&gt;63602-1000&lt;/td&gt;&lt;td&gt;System installation, traffic signal&lt;/td&gt;&lt;td&gt;Each&lt;/td&gt;&lt;td&gt;SYSTEM INSTALLATION, TRAFFIC SIGNAL&lt;/td&gt;&lt;td&gt;EACH&lt;/td&gt;&lt;td&gt;0&lt;/td&gt;&lt;td&gt;3&lt;/td&gt;&lt;td&gt;N&lt;/td&gt;&lt;td&gt; &lt;/td&gt;&lt;td&gt;&lt;/td&gt;&lt;/tr&gt;</v>
      </c>
    </row>
    <row r="3691" spans="1:1" x14ac:dyDescent="0.2">
      <c r="A3691" s="94" t="str">
        <v xml:space="preserve">  &lt;tr&gt;&lt;td&gt;63602-2000&lt;/td&gt;&lt;td&gt;System installation, lighting&lt;/td&gt;&lt;td&gt;Each&lt;/td&gt;&lt;td&gt;SYSTEM INSTALLATION, LIGHTING&lt;/td&gt;&lt;td&gt;EACH&lt;/td&gt;&lt;td&gt;0&lt;/td&gt;&lt;td&gt;3&lt;/td&gt;&lt;td&gt;N&lt;/td&gt;&lt;td&gt; &lt;/td&gt;&lt;td&gt;&lt;/td&gt;&lt;/tr&gt;</v>
      </c>
    </row>
    <row r="3692" spans="1:1" x14ac:dyDescent="0.2">
      <c r="A3692" s="94" t="str">
        <v xml:space="preserve">  &lt;tr&gt;&lt;td&gt;63602-3000&lt;/td&gt;&lt;td&gt;System installation, electrical&lt;/td&gt;&lt;td&gt;Each&lt;/td&gt;&lt;td&gt;SYSTEM INSTALLATION, ELECTRICAL&lt;/td&gt;&lt;td&gt;EACH&lt;/td&gt;&lt;td&gt;0&lt;/td&gt;&lt;td&gt;3&lt;/td&gt;&lt;td&gt;N&lt;/td&gt;&lt;td&gt; &lt;/td&gt;&lt;td&gt;&lt;/td&gt;&lt;/tr&gt;</v>
      </c>
    </row>
    <row r="3693" spans="1:1" x14ac:dyDescent="0.2">
      <c r="A3693" s="94" t="str">
        <v xml:space="preserve">  &lt;tr&gt;&lt;td&gt;63602-4000&lt;/td&gt;&lt;td&gt;System installation, railroad crossing&lt;/td&gt;&lt;td&gt;Each&lt;/td&gt;&lt;td&gt;SYSTEM INSTALLATION, RAILROAD CROSSING&lt;/td&gt;&lt;td&gt;EACH&lt;/td&gt;&lt;td&gt;0&lt;/td&gt;&lt;td&gt;3&lt;/td&gt;&lt;td&gt;N&lt;/td&gt;&lt;td&gt; &lt;/td&gt;&lt;td&gt;&lt;/td&gt;&lt;/tr&gt;</v>
      </c>
    </row>
    <row r="3694" spans="1:1" x14ac:dyDescent="0.2">
      <c r="A3694" s="94" t="str">
        <v xml:space="preserve">  &lt;tr&gt;&lt;td&gt;63602-5000&lt;/td&gt;&lt;td&gt;System installation, changeable message sign&lt;/td&gt;&lt;td&gt;Each&lt;/td&gt;&lt;td&gt;SYSTEM INSTALLATION, CHANGEABLE MESSAGE SIGN&lt;/td&gt;&lt;td&gt;EACH&lt;/td&gt;&lt;td&gt;0&lt;/td&gt;&lt;td&gt;3&lt;/td&gt;&lt;td&gt;N&lt;/td&gt;&lt;td&gt; &lt;/td&gt;&lt;td&gt;&lt;/td&gt;&lt;/tr&gt;</v>
      </c>
    </row>
    <row r="3695" spans="1:1" x14ac:dyDescent="0.2">
      <c r="A3695" s="94" t="str">
        <v xml:space="preserve">  &lt;tr&gt;&lt;td&gt;63602-6000&lt;/td&gt;&lt;td&gt;System installation, traffic detector system&lt;/td&gt;&lt;td&gt;Each&lt;/td&gt;&lt;td&gt;SYSTEM INSTALLATION, TRAFFIC DETECTOR SYSTEM&lt;/td&gt;&lt;td&gt;EACH&lt;/td&gt;&lt;td&gt;0&lt;/td&gt;&lt;td&gt;3&lt;/td&gt;&lt;td&gt;N&lt;/td&gt;&lt;td&gt; &lt;/td&gt;&lt;td&gt;&lt;/td&gt;&lt;/tr&gt;</v>
      </c>
    </row>
    <row r="3696" spans="1:1" x14ac:dyDescent="0.2">
      <c r="A3696" s="94" t="str">
        <v xml:space="preserve">  &lt;tr&gt;&lt;td&gt;63602-6020&lt;/td&gt;&lt;td&gt;System installation, traffic detector wire loop&lt;/td&gt;&lt;td&gt;Each&lt;/td&gt;&lt;td&gt;SYSTEM INSTALLATION, TRAFFIC DETECTOR WIRE LOOP&lt;/td&gt;&lt;td&gt;EACH&lt;/td&gt;&lt;td&gt;0&lt;/td&gt;&lt;td&gt;3&lt;/td&gt;&lt;td&gt;N&lt;/td&gt;&lt;td&gt; &lt;/td&gt;&lt;td&gt;&lt;/td&gt;&lt;/tr&gt;</v>
      </c>
    </row>
    <row r="3697" spans="1:1" x14ac:dyDescent="0.2">
      <c r="A3697" s="94" t="str">
        <v xml:space="preserve">  &lt;tr&gt;&lt;td&gt;63602-6100&lt;/td&gt;&lt;td&gt;System installation, scour monitoring system&lt;/td&gt;&lt;td&gt;Each&lt;/td&gt;&lt;td&gt;SYSTEM INSTALLATION, SCOUR MONITORING SYSTEM&lt;/td&gt;&lt;td&gt;EACH&lt;/td&gt;&lt;td&gt;0&lt;/td&gt;&lt;td&gt;3&lt;/td&gt;&lt;td&gt;N&lt;/td&gt;&lt;td&gt; &lt;/td&gt;&lt;td&gt;&lt;/td&gt;&lt;/tr&gt;</v>
      </c>
    </row>
    <row r="3698" spans="1:1" x14ac:dyDescent="0.2">
      <c r="A3698" s="94" t="str">
        <v xml:space="preserve">  &lt;tr&gt;&lt;td&gt;63602-7000&lt;/td&gt;&lt;td&gt;System installation, speed feedback sign&lt;/td&gt;&lt;td&gt;Each&lt;/td&gt;&lt;td&gt;SYSTEM INSTALLATION, SPEED FEEDBACK SIGN&lt;/td&gt;&lt;td&gt;EACH&lt;/td&gt;&lt;td&gt;0&lt;/td&gt;&lt;td&gt;3&lt;/td&gt;&lt;td&gt;N&lt;/td&gt;&lt;td&gt;6/23/2014&lt;/td&gt;&lt;td&gt;&lt;/td&gt;&lt;/tr&gt;</v>
      </c>
    </row>
    <row r="3699" spans="1:1" x14ac:dyDescent="0.2">
      <c r="A3699" s="94" t="str">
        <v xml:space="preserve">  &lt;tr&gt;&lt;td&gt;63603-0100&lt;/td&gt;&lt;td&gt;System installation, electrical utility company compensation&lt;/td&gt;&lt;td&gt;CTSM&lt;/td&gt;&lt;td&gt;SYSTEM INSTALLATION, ELECTRICAL COMPANY COMPENSATION&lt;/td&gt;&lt;td&gt;CTSM&lt;/td&gt;&lt;td&gt;0&lt;/td&gt;&lt;td&gt;3&lt;/td&gt;&lt;td&gt;N&lt;/td&gt;&lt;td&gt; &lt;/td&gt;&lt;td&gt;&lt;/td&gt;&lt;/tr&gt;</v>
      </c>
    </row>
    <row r="3700" spans="1:1" x14ac:dyDescent="0.2">
      <c r="A3700" s="94" t="str">
        <v xml:space="preserve">  &lt;tr&gt;&lt;td&gt;63603-0200&lt;/td&gt;&lt;td&gt;System installation, telephone company compensation&lt;/td&gt;&lt;td&gt;CTSM&lt;/td&gt;&lt;td&gt;SYSTEM INSTALLATION, TELEPHONE COMPANY COMPENSATION&lt;/td&gt;&lt;td&gt;CTSM&lt;/td&gt;&lt;td&gt;0&lt;/td&gt;&lt;td&gt;3&lt;/td&gt;&lt;td&gt;N&lt;/td&gt;&lt;td&gt;4/6/2020&lt;/td&gt;&lt;td&gt;&lt;/td&gt;&lt;/tr&gt;</v>
      </c>
    </row>
    <row r="3701" spans="1:1" x14ac:dyDescent="0.2">
      <c r="A3701" s="94" t="str">
        <v xml:space="preserve">  &lt;tr&gt;&lt;td&gt;63610-0000&lt;/td&gt;&lt;td&gt;Conduit&lt;/td&gt;&lt;td&gt;m&lt;/td&gt;&lt;td&gt;CONDUIT&lt;/td&gt;&lt;td&gt;LNFT&lt;/td&gt;&lt;td&gt;0&lt;/td&gt;&lt;td&gt;3&lt;/td&gt;&lt;td&gt;N&lt;/td&gt;&lt;td&gt; &lt;/td&gt;&lt;td&gt;&lt;/td&gt;&lt;/tr&gt;</v>
      </c>
    </row>
    <row r="3702" spans="1:1" x14ac:dyDescent="0.2">
      <c r="A3702" s="94" t="str">
        <v xml:space="preserve">  &lt;tr&gt;&lt;td&gt;63610-0100&lt;/td&gt;&lt;td&gt;Conduit, 20mm, PVC&lt;/td&gt;&lt;td&gt;m&lt;/td&gt;&lt;td&gt;CONDUIT, 3/4-INCH, PVC&lt;/td&gt;&lt;td&gt;LNFT&lt;/td&gt;&lt;td&gt;0&lt;/td&gt;&lt;td&gt;3&lt;/td&gt;&lt;td&gt;N&lt;/td&gt;&lt;td&gt; &lt;/td&gt;&lt;td&gt;&lt;/td&gt;&lt;/tr&gt;</v>
      </c>
    </row>
    <row r="3703" spans="1:1" x14ac:dyDescent="0.2">
      <c r="A3703" s="94" t="str">
        <v xml:space="preserve">  &lt;tr&gt;&lt;td&gt;63610-0200&lt;/td&gt;&lt;td&gt;Conduit, 20mm, rigid galvanized steel&lt;/td&gt;&lt;td&gt;m&lt;/td&gt;&lt;td&gt;CONDUIT, 3/4-INCH, RIGID GALVANIZED STEEL&lt;/td&gt;&lt;td&gt;LNFT&lt;/td&gt;&lt;td&gt;0&lt;/td&gt;&lt;td&gt;3&lt;/td&gt;&lt;td&gt;N&lt;/td&gt;&lt;td&gt; &lt;/td&gt;&lt;td&gt;&lt;/td&gt;&lt;/tr&gt;</v>
      </c>
    </row>
    <row r="3704" spans="1:1" x14ac:dyDescent="0.2">
      <c r="A3704" s="94" t="str">
        <v xml:space="preserve">  &lt;tr&gt;&lt;td&gt;63610-0300&lt;/td&gt;&lt;td&gt;Conduit, 20mm, fiberglass&lt;/td&gt;&lt;td&gt;m&lt;/td&gt;&lt;td&gt;CONDUIT, 3/4-INCH, FIBERGLASS&lt;/td&gt;&lt;td&gt;LNFT&lt;/td&gt;&lt;td&gt;0&lt;/td&gt;&lt;td&gt;3&lt;/td&gt;&lt;td&gt;N&lt;/td&gt;&lt;td&gt; &lt;/td&gt;&lt;td&gt;&lt;/td&gt;&lt;/tr&gt;</v>
      </c>
    </row>
    <row r="3705" spans="1:1" x14ac:dyDescent="0.2">
      <c r="A3705" s="94" t="str">
        <v xml:space="preserve">  &lt;tr&gt;&lt;td&gt;63610-0400&lt;/td&gt;&lt;td&gt;Conduit, 25mm, PVC&lt;/td&gt;&lt;td&gt;m&lt;/td&gt;&lt;td&gt;CONDUIT, 1-INCH, PVC&lt;/td&gt;&lt;td&gt;LNFT&lt;/td&gt;&lt;td&gt;0&lt;/td&gt;&lt;td&gt;3&lt;/td&gt;&lt;td&gt;N&lt;/td&gt;&lt;td&gt; &lt;/td&gt;&lt;td&gt;&lt;/td&gt;&lt;/tr&gt;</v>
      </c>
    </row>
    <row r="3706" spans="1:1" x14ac:dyDescent="0.2">
      <c r="A3706" s="94" t="str">
        <v xml:space="preserve">  &lt;tr&gt;&lt;td&gt;63610-0500&lt;/td&gt;&lt;td&gt;Conduit, 25mm, rigid galvanized steel&lt;/td&gt;&lt;td&gt;m&lt;/td&gt;&lt;td&gt;CONDUIT, 1-INCH, RIGID GALVANIZED STEEL&lt;/td&gt;&lt;td&gt;LNFT&lt;/td&gt;&lt;td&gt;0&lt;/td&gt;&lt;td&gt;3&lt;/td&gt;&lt;td&gt;N&lt;/td&gt;&lt;td&gt; &lt;/td&gt;&lt;td&gt;&lt;/td&gt;&lt;/tr&gt;</v>
      </c>
    </row>
    <row r="3707" spans="1:1" x14ac:dyDescent="0.2">
      <c r="A3707" s="94" t="str">
        <v xml:space="preserve">  &lt;tr&gt;&lt;td&gt;63610-0600&lt;/td&gt;&lt;td&gt;Conduit, 25mm, fiberglass&lt;/td&gt;&lt;td&gt;m&lt;/td&gt;&lt;td&gt;CONDUIT, 1-INCH, FIBERGLASS&lt;/td&gt;&lt;td&gt;LNFT&lt;/td&gt;&lt;td&gt;0&lt;/td&gt;&lt;td&gt;3&lt;/td&gt;&lt;td&gt;N&lt;/td&gt;&lt;td&gt; &lt;/td&gt;&lt;td&gt;&lt;/td&gt;&lt;/tr&gt;</v>
      </c>
    </row>
    <row r="3708" spans="1:1" x14ac:dyDescent="0.2">
      <c r="A3708" s="94" t="str">
        <v xml:space="preserve">  &lt;tr&gt;&lt;td&gt;63610-0700&lt;/td&gt;&lt;td&gt;Conduit, 32mm, PVC&lt;/td&gt;&lt;td&gt;m&lt;/td&gt;&lt;td&gt;CONDUIT, 1 1/4-INCH, PVC&lt;/td&gt;&lt;td&gt;LNFT&lt;/td&gt;&lt;td&gt;0&lt;/td&gt;&lt;td&gt;3&lt;/td&gt;&lt;td&gt;N&lt;/td&gt;&lt;td&gt; &lt;/td&gt;&lt;td&gt;&lt;/td&gt;&lt;/tr&gt;</v>
      </c>
    </row>
    <row r="3709" spans="1:1" x14ac:dyDescent="0.2">
      <c r="A3709" s="94" t="str">
        <v xml:space="preserve">  &lt;tr&gt;&lt;td&gt;63610-0800&lt;/td&gt;&lt;td&gt;Conduit, 32mm, rigid galvanized steel&lt;/td&gt;&lt;td&gt;m&lt;/td&gt;&lt;td&gt;CONDUIT, 1 1/4-INCH, RIGID GALVANIZED STEEL&lt;/td&gt;&lt;td&gt;LNFT&lt;/td&gt;&lt;td&gt;0&lt;/td&gt;&lt;td&gt;3&lt;/td&gt;&lt;td&gt;N&lt;/td&gt;&lt;td&gt; &lt;/td&gt;&lt;td&gt;&lt;/td&gt;&lt;/tr&gt;</v>
      </c>
    </row>
    <row r="3710" spans="1:1" x14ac:dyDescent="0.2">
      <c r="A3710" s="94" t="str">
        <v xml:space="preserve">  &lt;tr&gt;&lt;td&gt;63610-0900&lt;/td&gt;&lt;td&gt;Conduit, 32mm, fiberglass&lt;/td&gt;&lt;td&gt;m&lt;/td&gt;&lt;td&gt;CONDUIT, 1 1/4-INCH, FIBERGLASS&lt;/td&gt;&lt;td&gt;LNFT&lt;/td&gt;&lt;td&gt;0&lt;/td&gt;&lt;td&gt;3&lt;/td&gt;&lt;td&gt;N&lt;/td&gt;&lt;td&gt; &lt;/td&gt;&lt;td&gt;&lt;/td&gt;&lt;/tr&gt;</v>
      </c>
    </row>
    <row r="3711" spans="1:1" x14ac:dyDescent="0.2">
      <c r="A3711" s="94" t="str">
        <v xml:space="preserve">  &lt;tr&gt;&lt;td&gt;63610-1000&lt;/td&gt;&lt;td&gt;Conduit, 40mm, PVC&lt;/td&gt;&lt;td&gt;m&lt;/td&gt;&lt;td&gt;CONDUIT, 1 1/2-INCH, PVC&lt;/td&gt;&lt;td&gt;LNFT&lt;/td&gt;&lt;td&gt;0&lt;/td&gt;&lt;td&gt;3&lt;/td&gt;&lt;td&gt;N&lt;/td&gt;&lt;td&gt; &lt;/td&gt;&lt;td&gt;&lt;/td&gt;&lt;/tr&gt;</v>
      </c>
    </row>
    <row r="3712" spans="1:1" x14ac:dyDescent="0.2">
      <c r="A3712" s="94" t="str">
        <v xml:space="preserve">  &lt;tr&gt;&lt;td&gt;63610-1100&lt;/td&gt;&lt;td&gt;Conduit, 40mm, rigid galvanized steel&lt;/td&gt;&lt;td&gt;m&lt;/td&gt;&lt;td&gt;CONDUIT, 1 1/2-INCH, RIGID GALVANIZED STEEL&lt;/td&gt;&lt;td&gt;LNFT&lt;/td&gt;&lt;td&gt;0&lt;/td&gt;&lt;td&gt;3&lt;/td&gt;&lt;td&gt;N&lt;/td&gt;&lt;td&gt; &lt;/td&gt;&lt;td&gt;&lt;/td&gt;&lt;/tr&gt;</v>
      </c>
    </row>
    <row r="3713" spans="1:1" x14ac:dyDescent="0.2">
      <c r="A3713" s="94" t="str">
        <v xml:space="preserve">  &lt;tr&gt;&lt;td&gt;63610-1200&lt;/td&gt;&lt;td&gt;Conduit, 40mm, fiberglass&lt;/td&gt;&lt;td&gt;m&lt;/td&gt;&lt;td&gt;CONDUIT, 1 1/2-INCH, FIBERGLASS&lt;/td&gt;&lt;td&gt;LNFT&lt;/td&gt;&lt;td&gt;0&lt;/td&gt;&lt;td&gt;3&lt;/td&gt;&lt;td&gt;N&lt;/td&gt;&lt;td&gt; &lt;/td&gt;&lt;td&gt;&lt;/td&gt;&lt;/tr&gt;</v>
      </c>
    </row>
    <row r="3714" spans="1:1" x14ac:dyDescent="0.2">
      <c r="A3714" s="94" t="str">
        <v xml:space="preserve">  &lt;tr&gt;&lt;td&gt;63610-1300&lt;/td&gt;&lt;td&gt;Conduit, 45mm, PVC&lt;/td&gt;&lt;td&gt;m&lt;/td&gt;&lt;td&gt;CONDUIT, 1 3/4-INCH, PVC&lt;/td&gt;&lt;td&gt;LNFT&lt;/td&gt;&lt;td&gt;0&lt;/td&gt;&lt;td&gt;3&lt;/td&gt;&lt;td&gt;N&lt;/td&gt;&lt;td&gt; &lt;/td&gt;&lt;td&gt;&lt;/td&gt;&lt;/tr&gt;</v>
      </c>
    </row>
    <row r="3715" spans="1:1" x14ac:dyDescent="0.2">
      <c r="A3715" s="94" t="str">
        <v xml:space="preserve">  &lt;tr&gt;&lt;td&gt;63610-1400&lt;/td&gt;&lt;td&gt;Conduit, 45mm, rigid galvanized steel&lt;/td&gt;&lt;td&gt;m&lt;/td&gt;&lt;td&gt;CONDUIT, 1 3/4-INCH, RIGID GALVANIZED STEEL&lt;/td&gt;&lt;td&gt;LNFT&lt;/td&gt;&lt;td&gt;0&lt;/td&gt;&lt;td&gt;3&lt;/td&gt;&lt;td&gt;N&lt;/td&gt;&lt;td&gt; &lt;/td&gt;&lt;td&gt;&lt;/td&gt;&lt;/tr&gt;</v>
      </c>
    </row>
    <row r="3716" spans="1:1" x14ac:dyDescent="0.2">
      <c r="A3716" s="94" t="str">
        <v xml:space="preserve">  &lt;tr&gt;&lt;td&gt;63610-1500&lt;/td&gt;&lt;td&gt;Conduit, 45mm, fiberglass&lt;/td&gt;&lt;td&gt;m&lt;/td&gt;&lt;td&gt;CONDUIT, 1 3/4-INCH, FIBERGLASS&lt;/td&gt;&lt;td&gt;LNFT&lt;/td&gt;&lt;td&gt;0&lt;/td&gt;&lt;td&gt;3&lt;/td&gt;&lt;td&gt;N&lt;/td&gt;&lt;td&gt; &lt;/td&gt;&lt;td&gt;&lt;/td&gt;&lt;/tr&gt;</v>
      </c>
    </row>
    <row r="3717" spans="1:1" x14ac:dyDescent="0.2">
      <c r="A3717" s="94" t="str">
        <v xml:space="preserve">  &lt;tr&gt;&lt;td&gt;63610-1600&lt;/td&gt;&lt;td&gt;Conduit, 50mm, PVC&lt;/td&gt;&lt;td&gt;m&lt;/td&gt;&lt;td&gt;CONDUIT, 2-INCH, PVC&lt;/td&gt;&lt;td&gt;LNFT&lt;/td&gt;&lt;td&gt;0&lt;/td&gt;&lt;td&gt;3&lt;/td&gt;&lt;td&gt;N&lt;/td&gt;&lt;td&gt; &lt;/td&gt;&lt;td&gt;&lt;/td&gt;&lt;/tr&gt;</v>
      </c>
    </row>
    <row r="3718" spans="1:1" x14ac:dyDescent="0.2">
      <c r="A3718" s="94" t="str">
        <v xml:space="preserve">  &lt;tr&gt;&lt;td&gt;63610-1700&lt;/td&gt;&lt;td&gt;Conduit, 50mm, rigid galvanized steel&lt;/td&gt;&lt;td&gt;m&lt;/td&gt;&lt;td&gt;CONDUIT, 2-INCH, RIGID GALVANIZED STEEL&lt;/td&gt;&lt;td&gt;LNFT&lt;/td&gt;&lt;td&gt;0&lt;/td&gt;&lt;td&gt;3&lt;/td&gt;&lt;td&gt;N&lt;/td&gt;&lt;td&gt; &lt;/td&gt;&lt;td&gt;&lt;/td&gt;&lt;/tr&gt;</v>
      </c>
    </row>
    <row r="3719" spans="1:1" x14ac:dyDescent="0.2">
      <c r="A3719" s="94" t="str">
        <v xml:space="preserve">  &lt;tr&gt;&lt;td&gt;63610-1800&lt;/td&gt;&lt;td&gt;Conduit, 50mm, fiberglass&lt;/td&gt;&lt;td&gt;m&lt;/td&gt;&lt;td&gt;CONDUIT, 2-INCH, FIBERGLASS&lt;/td&gt;&lt;td&gt;LNFT&lt;/td&gt;&lt;td&gt;0&lt;/td&gt;&lt;td&gt;3&lt;/td&gt;&lt;td&gt;N&lt;/td&gt;&lt;td&gt; &lt;/td&gt;&lt;td&gt;&lt;/td&gt;&lt;/tr&gt;</v>
      </c>
    </row>
    <row r="3720" spans="1:1" x14ac:dyDescent="0.2">
      <c r="A3720" s="94" t="str">
        <v xml:space="preserve">  &lt;tr&gt;&lt;td&gt;63610-1900&lt;/td&gt;&lt;td&gt;Conduit, 65mm, PVC&lt;/td&gt;&lt;td&gt;m&lt;/td&gt;&lt;td&gt;CONDUIT, 2 1/2-INCH, PVC&lt;/td&gt;&lt;td&gt;LNFT&lt;/td&gt;&lt;td&gt;0&lt;/td&gt;&lt;td&gt;3&lt;/td&gt;&lt;td&gt;N&lt;/td&gt;&lt;td&gt; &lt;/td&gt;&lt;td&gt;&lt;/td&gt;&lt;/tr&gt;</v>
      </c>
    </row>
    <row r="3721" spans="1:1" x14ac:dyDescent="0.2">
      <c r="A3721" s="94" t="str">
        <v xml:space="preserve">  &lt;tr&gt;&lt;td&gt;63610-2000&lt;/td&gt;&lt;td&gt;Conduit, 65mm, rigid galvanized steel&lt;/td&gt;&lt;td&gt;m&lt;/td&gt;&lt;td&gt;CONDUIT, 2 1/2-INCH, RIGID GALVANIZED STEEL&lt;/td&gt;&lt;td&gt;LNFT&lt;/td&gt;&lt;td&gt;0&lt;/td&gt;&lt;td&gt;3&lt;/td&gt;&lt;td&gt;N&lt;/td&gt;&lt;td&gt; &lt;/td&gt;&lt;td&gt;&lt;/td&gt;&lt;/tr&gt;</v>
      </c>
    </row>
    <row r="3722" spans="1:1" x14ac:dyDescent="0.2">
      <c r="A3722" s="94" t="str">
        <v xml:space="preserve">  &lt;tr&gt;&lt;td&gt;63610-2100&lt;/td&gt;&lt;td&gt;Conduit, 65mm, fiberglass&lt;/td&gt;&lt;td&gt;m&lt;/td&gt;&lt;td&gt;CONDUIT, 2 1/2-INCH, FIBERGLASS&lt;/td&gt;&lt;td&gt;LNFT&lt;/td&gt;&lt;td&gt;0&lt;/td&gt;&lt;td&gt;3&lt;/td&gt;&lt;td&gt;N&lt;/td&gt;&lt;td&gt; &lt;/td&gt;&lt;td&gt;&lt;/td&gt;&lt;/tr&gt;</v>
      </c>
    </row>
    <row r="3723" spans="1:1" x14ac:dyDescent="0.2">
      <c r="A3723" s="94" t="str">
        <v xml:space="preserve">  &lt;tr&gt;&lt;td&gt;63610-2200&lt;/td&gt;&lt;td&gt;Conduit, 75mm, PVC&lt;/td&gt;&lt;td&gt;m&lt;/td&gt;&lt;td&gt;CONDUIT, 3-INCH, PVC&lt;/td&gt;&lt;td&gt;LNFT&lt;/td&gt;&lt;td&gt;0&lt;/td&gt;&lt;td&gt;3&lt;/td&gt;&lt;td&gt;N&lt;/td&gt;&lt;td&gt; &lt;/td&gt;&lt;td&gt;&lt;/td&gt;&lt;/tr&gt;</v>
      </c>
    </row>
    <row r="3724" spans="1:1" x14ac:dyDescent="0.2">
      <c r="A3724" s="94" t="str">
        <v xml:space="preserve">  &lt;tr&gt;&lt;td&gt;63610-2300&lt;/td&gt;&lt;td&gt;Conduit, 75mm, rigid galvanized steel&lt;/td&gt;&lt;td&gt;m&lt;/td&gt;&lt;td&gt;CONDUIT, 3-INCH, RIGID GALVANIZED STEEL&lt;/td&gt;&lt;td&gt;LNFT&lt;/td&gt;&lt;td&gt;0&lt;/td&gt;&lt;td&gt;3&lt;/td&gt;&lt;td&gt;N&lt;/td&gt;&lt;td&gt; &lt;/td&gt;&lt;td&gt;&lt;/td&gt;&lt;/tr&gt;</v>
      </c>
    </row>
    <row r="3725" spans="1:1" x14ac:dyDescent="0.2">
      <c r="A3725" s="94" t="str">
        <v xml:space="preserve">  &lt;tr&gt;&lt;td&gt;63610-2400&lt;/td&gt;&lt;td&gt;Conduit, 75mm, fiberglass&lt;/td&gt;&lt;td&gt;m&lt;/td&gt;&lt;td&gt;CONDUIT, 3-INCH, FIBERGLASS&lt;/td&gt;&lt;td&gt;LNFT&lt;/td&gt;&lt;td&gt;0&lt;/td&gt;&lt;td&gt;3&lt;/td&gt;&lt;td&gt;N&lt;/td&gt;&lt;td&gt; &lt;/td&gt;&lt;td&gt;&lt;/td&gt;&lt;/tr&gt;</v>
      </c>
    </row>
    <row r="3726" spans="1:1" x14ac:dyDescent="0.2">
      <c r="A3726" s="94" t="str">
        <v xml:space="preserve">  &lt;tr&gt;&lt;td&gt;63610-2500&lt;/td&gt;&lt;td&gt;Conduit, 90mm, PVC&lt;/td&gt;&lt;td&gt;m&lt;/td&gt;&lt;td&gt;CONDUIT, 3 1/2-INCH, PVC&lt;/td&gt;&lt;td&gt;LNFT&lt;/td&gt;&lt;td&gt;0&lt;/td&gt;&lt;td&gt;3&lt;/td&gt;&lt;td&gt;N&lt;/td&gt;&lt;td&gt; &lt;/td&gt;&lt;td&gt;&lt;/td&gt;&lt;/tr&gt;</v>
      </c>
    </row>
    <row r="3727" spans="1:1" x14ac:dyDescent="0.2">
      <c r="A3727" s="94" t="str">
        <v xml:space="preserve">  &lt;tr&gt;&lt;td&gt;63610-2600&lt;/td&gt;&lt;td&gt;Conduit, 90mm, rigid galvanized steel&lt;/td&gt;&lt;td&gt;m&lt;/td&gt;&lt;td&gt;CONDUIT, 3 1/2-INCH, RIGID GALVANIZED STEEL&lt;/td&gt;&lt;td&gt;LNFT&lt;/td&gt;&lt;td&gt;0&lt;/td&gt;&lt;td&gt;3&lt;/td&gt;&lt;td&gt;N&lt;/td&gt;&lt;td&gt; &lt;/td&gt;&lt;td&gt;&lt;/td&gt;&lt;/tr&gt;</v>
      </c>
    </row>
    <row r="3728" spans="1:1" x14ac:dyDescent="0.2">
      <c r="A3728" s="94" t="str">
        <v xml:space="preserve">  &lt;tr&gt;&lt;td&gt;63610-2700&lt;/td&gt;&lt;td&gt;Conduit, 90mm, fiberglass&lt;/td&gt;&lt;td&gt;m&lt;/td&gt;&lt;td&gt;CONDUIT, 3 1/2-INCH, FIBERGLASS&lt;/td&gt;&lt;td&gt;LNFT&lt;/td&gt;&lt;td&gt;0&lt;/td&gt;&lt;td&gt;3&lt;/td&gt;&lt;td&gt;N&lt;/td&gt;&lt;td&gt; &lt;/td&gt;&lt;td&gt;&lt;/td&gt;&lt;/tr&gt;</v>
      </c>
    </row>
    <row r="3729" spans="1:1" x14ac:dyDescent="0.2">
      <c r="A3729" s="94" t="str">
        <v xml:space="preserve">  &lt;tr&gt;&lt;td&gt;63610-2800&lt;/td&gt;&lt;td&gt;Conduit, 100mm, PVC&lt;/td&gt;&lt;td&gt;m&lt;/td&gt;&lt;td&gt;CONDUIT, 4-INCH, PVC&lt;/td&gt;&lt;td&gt;LNFT&lt;/td&gt;&lt;td&gt;0&lt;/td&gt;&lt;td&gt;3&lt;/td&gt;&lt;td&gt;N&lt;/td&gt;&lt;td&gt; &lt;/td&gt;&lt;td&gt;&lt;/td&gt;&lt;/tr&gt;</v>
      </c>
    </row>
    <row r="3730" spans="1:1" x14ac:dyDescent="0.2">
      <c r="A3730" s="94" t="str">
        <v xml:space="preserve">  &lt;tr&gt;&lt;td&gt;63610-2900&lt;/td&gt;&lt;td&gt;Conduit, 100mm, rigid galvanized steel&lt;/td&gt;&lt;td&gt;m&lt;/td&gt;&lt;td&gt;CONDUIT, 4-INCH, RIGID GALVANIZED STEEL&lt;/td&gt;&lt;td&gt;LNFT&lt;/td&gt;&lt;td&gt;0&lt;/td&gt;&lt;td&gt;3&lt;/td&gt;&lt;td&gt;N&lt;/td&gt;&lt;td&gt; &lt;/td&gt;&lt;td&gt;&lt;/td&gt;&lt;/tr&gt;</v>
      </c>
    </row>
    <row r="3731" spans="1:1" x14ac:dyDescent="0.2">
      <c r="A3731" s="94" t="str">
        <v xml:space="preserve">  &lt;tr&gt;&lt;td&gt;63610-3000&lt;/td&gt;&lt;td&gt;Conduit, 100mm, fiberglass&lt;/td&gt;&lt;td&gt;m&lt;/td&gt;&lt;td&gt;CONDUIT, 4-INCH, FIBERGLASS&lt;/td&gt;&lt;td&gt;LNFT&lt;/td&gt;&lt;td&gt;0&lt;/td&gt;&lt;td&gt;3&lt;/td&gt;&lt;td&gt;N&lt;/td&gt;&lt;td&gt; &lt;/td&gt;&lt;td&gt;&lt;/td&gt;&lt;/tr&gt;</v>
      </c>
    </row>
    <row r="3732" spans="1:1" x14ac:dyDescent="0.2">
      <c r="A3732" s="94" t="str">
        <v xml:space="preserve">  &lt;tr&gt;&lt;td&gt;63610-3010&lt;/td&gt;&lt;td&gt;Conduit, 100mm, HDPE&lt;/td&gt;&lt;td&gt;m&lt;/td&gt;&lt;td&gt;CONDUIT, 4-INCH, HDPE&lt;/td&gt;&lt;td&gt;LNFT&lt;/td&gt;&lt;td&gt;0&lt;/td&gt;&lt;td&gt;3&lt;/td&gt;&lt;td&gt;N&lt;/td&gt;&lt;td&gt; &lt;/td&gt;&lt;td&gt;&lt;/td&gt;&lt;/tr&gt;</v>
      </c>
    </row>
    <row r="3733" spans="1:1" x14ac:dyDescent="0.2">
      <c r="A3733" s="94" t="str">
        <v xml:space="preserve">  &lt;tr&gt;&lt;td&gt;63610-3100&lt;/td&gt;&lt;td&gt;Conduit, 125mm, PVC&lt;/td&gt;&lt;td&gt;m&lt;/td&gt;&lt;td&gt;CONDUIT, 5-INCH, PVC&lt;/td&gt;&lt;td&gt;LNFT&lt;/td&gt;&lt;td&gt;0&lt;/td&gt;&lt;td&gt;3&lt;/td&gt;&lt;td&gt;N&lt;/td&gt;&lt;td&gt; &lt;/td&gt;&lt;td&gt;&lt;/td&gt;&lt;/tr&gt;</v>
      </c>
    </row>
    <row r="3734" spans="1:1" x14ac:dyDescent="0.2">
      <c r="A3734" s="94" t="str">
        <v xml:space="preserve">  &lt;tr&gt;&lt;td&gt;63610-3200&lt;/td&gt;&lt;td&gt;Conduit, 150mm, PVC&lt;/td&gt;&lt;td&gt;m&lt;/td&gt;&lt;td&gt;CONDUIT, 6-INCH, PVC&lt;/td&gt;&lt;td&gt;LNFT&lt;/td&gt;&lt;td&gt;0&lt;/td&gt;&lt;td&gt;3&lt;/td&gt;&lt;td&gt;N&lt;/td&gt;&lt;td&gt; &lt;/td&gt;&lt;td&gt;&lt;/td&gt;&lt;/tr&gt;</v>
      </c>
    </row>
    <row r="3735" spans="1:1" x14ac:dyDescent="0.2">
      <c r="A3735" s="94" t="str">
        <v xml:space="preserve">  &lt;tr&gt;&lt;td&gt;63610-3300&lt;/td&gt;&lt;td&gt;Conduit, 150mm, rigid galvanized steel&lt;/td&gt;&lt;td&gt;m&lt;/td&gt;&lt;td&gt;CONDUIT, 6-INCH, RIGID GALVANIZED STEEL&lt;/td&gt;&lt;td&gt;LNFT&lt;/td&gt;&lt;td&gt;0&lt;/td&gt;&lt;td&gt;3&lt;/td&gt;&lt;td&gt;N&lt;/td&gt;&lt;td&gt; &lt;/td&gt;&lt;td&gt;&lt;/td&gt;&lt;/tr&gt;</v>
      </c>
    </row>
    <row r="3736" spans="1:1" x14ac:dyDescent="0.2">
      <c r="A3736" s="94" t="str">
        <v xml:space="preserve">  &lt;tr&gt;&lt;td&gt;63610-3400&lt;/td&gt;&lt;td&gt;Conduit, 150mm, fiberglass&lt;/td&gt;&lt;td&gt;m&lt;/td&gt;&lt;td&gt;CONDUIT, 6-INCH, FIBERGLASS&lt;/td&gt;&lt;td&gt;LNFT&lt;/td&gt;&lt;td&gt;0&lt;/td&gt;&lt;td&gt;3&lt;/td&gt;&lt;td&gt;N&lt;/td&gt;&lt;td&gt; &lt;/td&gt;&lt;td&gt;&lt;/td&gt;&lt;/tr&gt;</v>
      </c>
    </row>
    <row r="3737" spans="1:1" x14ac:dyDescent="0.2">
      <c r="A3737" s="94" t="str">
        <v xml:space="preserve">  &lt;tr&gt;&lt;td&gt;63610-3410&lt;/td&gt;&lt;td&gt;Conduit, 150mm, HDPE&lt;/td&gt;&lt;td&gt;m&lt;/td&gt;&lt;td&gt;CONDUIT, 6-INCH, HDPE&lt;/td&gt;&lt;td&gt;LNFT&lt;/td&gt;&lt;td&gt;0&lt;/td&gt;&lt;td&gt;3&lt;/td&gt;&lt;td&gt;N&lt;/td&gt;&lt;td&gt; &lt;/td&gt;&lt;td&gt;&lt;/td&gt;&lt;/tr&gt;</v>
      </c>
    </row>
    <row r="3738" spans="1:1" x14ac:dyDescent="0.2">
      <c r="A3738" s="94" t="str">
        <v xml:space="preserve">  &lt;tr&gt;&lt;td&gt;63610-3500&lt;/td&gt;&lt;td&gt;Conduit, 200mm, PVC&lt;/td&gt;&lt;td&gt;m&lt;/td&gt;&lt;td&gt;CONDUIT, 8-INCH, PVC&lt;/td&gt;&lt;td&gt;LNFT&lt;/td&gt;&lt;td&gt;0&lt;/td&gt;&lt;td&gt;3&lt;/td&gt;&lt;td&gt;N&lt;/td&gt;&lt;td&gt; &lt;/td&gt;&lt;td&gt;&lt;/td&gt;&lt;/tr&gt;</v>
      </c>
    </row>
    <row r="3739" spans="1:1" x14ac:dyDescent="0.2">
      <c r="A3739" s="94" t="str">
        <v xml:space="preserve">  &lt;tr&gt;&lt;td&gt;63610-3600&lt;/td&gt;&lt;td&gt;Conduit, 200mm, rigid galvanized steel&lt;/td&gt;&lt;td&gt;m&lt;/td&gt;&lt;td&gt;CONDUIT, 8-INCH, RIGID GALVANIZED STEEL&lt;/td&gt;&lt;td&gt;LNFT&lt;/td&gt;&lt;td&gt;0&lt;/td&gt;&lt;td&gt;3&lt;/td&gt;&lt;td&gt;N&lt;/td&gt;&lt;td&gt; &lt;/td&gt;&lt;td&gt;&lt;/td&gt;&lt;/tr&gt;</v>
      </c>
    </row>
    <row r="3740" spans="1:1" x14ac:dyDescent="0.2">
      <c r="A3740" s="94" t="str">
        <v xml:space="preserve">  &lt;tr&gt;&lt;td&gt;63610-3700&lt;/td&gt;&lt;td&gt;Conduit, 200mm, fiberglass&lt;/td&gt;&lt;td&gt;m&lt;/td&gt;&lt;td&gt;CONDUIT, 8-INCH, FIBERGLASS&lt;/td&gt;&lt;td&gt;LNFT&lt;/td&gt;&lt;td&gt;0&lt;/td&gt;&lt;td&gt;3&lt;/td&gt;&lt;td&gt;N&lt;/td&gt;&lt;td&gt; &lt;/td&gt;&lt;td&gt;&lt;/td&gt;&lt;/tr&gt;</v>
      </c>
    </row>
    <row r="3741" spans="1:1" x14ac:dyDescent="0.2">
      <c r="A3741" s="94" t="str">
        <v xml:space="preserve">  &lt;tr&gt;&lt;td&gt;63610-3800&lt;/td&gt;&lt;td&gt;Conduit, 250mm, PVC&lt;/td&gt;&lt;td&gt;m&lt;/td&gt;&lt;td&gt;CONDUIT, 10-INCH, PVC&lt;/td&gt;&lt;td&gt;LNFT&lt;/td&gt;&lt;td&gt;0&lt;/td&gt;&lt;td&gt;3&lt;/td&gt;&lt;td&gt;N&lt;/td&gt;&lt;td&gt; &lt;/td&gt;&lt;td&gt;&lt;/td&gt;&lt;/tr&gt;</v>
      </c>
    </row>
    <row r="3742" spans="1:1" x14ac:dyDescent="0.2">
      <c r="A3742" s="94" t="str">
        <v xml:space="preserve">  &lt;tr&gt;&lt;td&gt;63610-3900&lt;/td&gt;&lt;td&gt;Conduit, 250mm, rigid galvanized steel&lt;/td&gt;&lt;td&gt;m&lt;/td&gt;&lt;td&gt;CONDUIT, 10-INCH, RIGID GALVANIZED STEEL&lt;/td&gt;&lt;td&gt;LNFT&lt;/td&gt;&lt;td&gt;0&lt;/td&gt;&lt;td&gt;3&lt;/td&gt;&lt;td&gt;N&lt;/td&gt;&lt;td&gt; &lt;/td&gt;&lt;td&gt;&lt;/td&gt;&lt;/tr&gt;</v>
      </c>
    </row>
    <row r="3743" spans="1:1" x14ac:dyDescent="0.2">
      <c r="A3743" s="94" t="str">
        <v xml:space="preserve">  &lt;tr&gt;&lt;td&gt;63610-4000&lt;/td&gt;&lt;td&gt;Conduit, 250mm, fiberglass&lt;/td&gt;&lt;td&gt;m&lt;/td&gt;&lt;td&gt;CONDUIT, 10-INCH, FIBERGLASS&lt;/td&gt;&lt;td&gt;LNFT&lt;/td&gt;&lt;td&gt;0&lt;/td&gt;&lt;td&gt;3&lt;/td&gt;&lt;td&gt;N&lt;/td&gt;&lt;td&gt; &lt;/td&gt;&lt;td&gt;&lt;/td&gt;&lt;/tr&gt;</v>
      </c>
    </row>
    <row r="3744" spans="1:1" x14ac:dyDescent="0.2">
      <c r="A3744" s="94" t="str">
        <v xml:space="preserve">  &lt;tr&gt;&lt;td&gt;63610-4100&lt;/td&gt;&lt;td&gt;Conduit, 300mm, PVC&lt;/td&gt;&lt;td&gt;m&lt;/td&gt;&lt;td&gt;CONDUIT, 12-INCH, PVC&lt;/td&gt;&lt;td&gt;LNFT&lt;/td&gt;&lt;td&gt;0&lt;/td&gt;&lt;td&gt;3&lt;/td&gt;&lt;td&gt;N&lt;/td&gt;&lt;td&gt; &lt;/td&gt;&lt;td&gt;&lt;/td&gt;&lt;/tr&gt;</v>
      </c>
    </row>
    <row r="3745" spans="1:1" x14ac:dyDescent="0.2">
      <c r="A3745" s="94" t="str">
        <v xml:space="preserve">  &lt;tr&gt;&lt;td&gt;63610-4200&lt;/td&gt;&lt;td&gt;Conduit, 300mm, rigid galvanized steel&lt;/td&gt;&lt;td&gt;m&lt;/td&gt;&lt;td&gt;CONDUIT, 12-INCH, RIGID GALVANIZED STEEL&lt;/td&gt;&lt;td&gt;LNFT&lt;/td&gt;&lt;td&gt;0&lt;/td&gt;&lt;td&gt;3&lt;/td&gt;&lt;td&gt;N&lt;/td&gt;&lt;td&gt; &lt;/td&gt;&lt;td&gt;&lt;/td&gt;&lt;/tr&gt;</v>
      </c>
    </row>
    <row r="3746" spans="1:1" x14ac:dyDescent="0.2">
      <c r="A3746" s="94" t="str">
        <v xml:space="preserve">  &lt;tr&gt;&lt;td&gt;63610-4300&lt;/td&gt;&lt;td&gt;Conduit, 300mm, fiberglass&lt;/td&gt;&lt;td&gt;m&lt;/td&gt;&lt;td&gt;CONDUIT, 12-INCH, FIBERGLASS&lt;/td&gt;&lt;td&gt;LNFT&lt;/td&gt;&lt;td&gt;0&lt;/td&gt;&lt;td&gt;3&lt;/td&gt;&lt;td&gt;N&lt;/td&gt;&lt;td&gt; &lt;/td&gt;&lt;td&gt;&lt;/td&gt;&lt;/tr&gt;</v>
      </c>
    </row>
    <row r="3747" spans="1:1" x14ac:dyDescent="0.2">
      <c r="A3747" s="94" t="str">
        <v xml:space="preserve">  &lt;tr&gt;&lt;td&gt;63610-4310&lt;/td&gt;&lt;td&gt;Conduit, 300mm, HDPE&lt;/td&gt;&lt;td&gt;m&lt;/td&gt;&lt;td&gt;CONDUIT, 12-INCH, HDPE&lt;/td&gt;&lt;td&gt;LNFT&lt;/td&gt;&lt;td&gt;0&lt;/td&gt;&lt;td&gt;3&lt;/td&gt;&lt;td&gt;N&lt;/td&gt;&lt;td&gt; &lt;/td&gt;&lt;td&gt;&lt;/td&gt;&lt;/tr&gt;</v>
      </c>
    </row>
    <row r="3748" spans="1:1" x14ac:dyDescent="0.2">
      <c r="A3748" s="94" t="str">
        <v xml:space="preserve">  &lt;tr&gt;&lt;td&gt;63611-0000&lt;/td&gt;&lt;td&gt;Wire, electrical conductors&lt;/td&gt;&lt;td&gt;m&lt;/td&gt;&lt;td&gt;WIRE, ELECTRICAL CONDUCTORS&lt;/td&gt;&lt;td&gt;LNFT&lt;/td&gt;&lt;td&gt;0&lt;/td&gt;&lt;td&gt;3&lt;/td&gt;&lt;td&gt;N&lt;/td&gt;&lt;td&gt;1/8/2025&lt;/td&gt;&lt;td&gt;&lt;/td&gt;&lt;/tr&gt;</v>
      </c>
    </row>
    <row r="3749" spans="1:1" x14ac:dyDescent="0.2">
      <c r="A3749" s="94" t="str">
        <v xml:space="preserve">  &lt;tr&gt;&lt;td&gt;63611-0100&lt;/td&gt;&lt;td&gt;Wire, electrical conductors, 14 awg&lt;/td&gt;&lt;td&gt;m&lt;/td&gt;&lt;td&gt;WIRE, ELECTRICAL CONDUCTORS, 14 AWG&lt;/td&gt;&lt;td&gt;LNFT&lt;/td&gt;&lt;td&gt;0&lt;/td&gt;&lt;td&gt;3&lt;/td&gt;&lt;td&gt;N&lt;/td&gt;&lt;td&gt; &lt;/td&gt;&lt;td&gt;&lt;/td&gt;&lt;/tr&gt;</v>
      </c>
    </row>
    <row r="3750" spans="1:1" x14ac:dyDescent="0.2">
      <c r="A3750" s="94" t="str">
        <v xml:space="preserve">  &lt;tr&gt;&lt;td&gt;63611-0200&lt;/td&gt;&lt;td&gt;Wire, electrical conductors, 12 awg&lt;/td&gt;&lt;td&gt;m&lt;/td&gt;&lt;td&gt;WIRE, ELECTRICAL CONDUCTORS, 12 AWG&lt;/td&gt;&lt;td&gt;LNFT&lt;/td&gt;&lt;td&gt;0&lt;/td&gt;&lt;td&gt;3&lt;/td&gt;&lt;td&gt;N&lt;/td&gt;&lt;td&gt; &lt;/td&gt;&lt;td&gt;&lt;/td&gt;&lt;/tr&gt;</v>
      </c>
    </row>
    <row r="3751" spans="1:1" x14ac:dyDescent="0.2">
      <c r="A3751" s="94" t="str">
        <v xml:space="preserve">  &lt;tr&gt;&lt;td&gt;63611-0300&lt;/td&gt;&lt;td&gt;Wire, electrical conductors, 10 awg&lt;/td&gt;&lt;td&gt;m&lt;/td&gt;&lt;td&gt;WIRE, ELECTRICAL CONDUCTORS, 10 AWG&lt;/td&gt;&lt;td&gt;LNFT&lt;/td&gt;&lt;td&gt;0&lt;/td&gt;&lt;td&gt;3&lt;/td&gt;&lt;td&gt;N&lt;/td&gt;&lt;td&gt; &lt;/td&gt;&lt;td&gt;&lt;/td&gt;&lt;/tr&gt;</v>
      </c>
    </row>
    <row r="3752" spans="1:1" x14ac:dyDescent="0.2">
      <c r="A3752" s="94" t="str">
        <v xml:space="preserve">  &lt;tr&gt;&lt;td&gt;63611-0400&lt;/td&gt;&lt;td&gt;Wire, electrical conductors, 8 awg&lt;/td&gt;&lt;td&gt;m&lt;/td&gt;&lt;td&gt;WIRE, ELECTRICAL CONDUCTORS, 8 AWG&lt;/td&gt;&lt;td&gt;LNFT&lt;/td&gt;&lt;td&gt;0&lt;/td&gt;&lt;td&gt;3&lt;/td&gt;&lt;td&gt;N&lt;/td&gt;&lt;td&gt; &lt;/td&gt;&lt;td&gt;&lt;/td&gt;&lt;/tr&gt;</v>
      </c>
    </row>
    <row r="3753" spans="1:1" x14ac:dyDescent="0.2">
      <c r="A3753" s="94" t="str">
        <v xml:space="preserve">  &lt;tr&gt;&lt;td&gt;63611-0500&lt;/td&gt;&lt;td&gt;Wire, electrical conductors, 6 awg&lt;/td&gt;&lt;td&gt;m&lt;/td&gt;&lt;td&gt;WIRE, ELECTRICAL CONDUCTORS, 6 AWG&lt;/td&gt;&lt;td&gt;LNFT&lt;/td&gt;&lt;td&gt;0&lt;/td&gt;&lt;td&gt;3&lt;/td&gt;&lt;td&gt;N&lt;/td&gt;&lt;td&gt; &lt;/td&gt;&lt;td&gt;&lt;/td&gt;&lt;/tr&gt;</v>
      </c>
    </row>
    <row r="3754" spans="1:1" x14ac:dyDescent="0.2">
      <c r="A3754" s="94" t="str">
        <v xml:space="preserve">  &lt;tr&gt;&lt;td&gt;63611-0600&lt;/td&gt;&lt;td&gt;Wire, electrical conductors, 4 awg&lt;/td&gt;&lt;td&gt;m&lt;/td&gt;&lt;td&gt;WIRE, ELECTRICAL CONDUCTORS, 4 AWG&lt;/td&gt;&lt;td&gt;LNFT&lt;/td&gt;&lt;td&gt;0&lt;/td&gt;&lt;td&gt;3&lt;/td&gt;&lt;td&gt;N&lt;/td&gt;&lt;td&gt; &lt;/td&gt;&lt;td&gt;&lt;/td&gt;&lt;/tr&gt;</v>
      </c>
    </row>
    <row r="3755" spans="1:1" x14ac:dyDescent="0.2">
      <c r="A3755" s="94" t="str">
        <v xml:space="preserve">  &lt;tr&gt;&lt;td&gt;63611-0700&lt;/td&gt;&lt;td&gt;Wire, electrical conductors, 3 awg&lt;/td&gt;&lt;td&gt;m&lt;/td&gt;&lt;td&gt;WIRE, ELECTRICAL CONDUCTORS, 3 AWG&lt;/td&gt;&lt;td&gt;LNFT&lt;/td&gt;&lt;td&gt;0&lt;/td&gt;&lt;td&gt;3&lt;/td&gt;&lt;td&gt;N&lt;/td&gt;&lt;td&gt; &lt;/td&gt;&lt;td&gt;&lt;/td&gt;&lt;/tr&gt;</v>
      </c>
    </row>
    <row r="3756" spans="1:1" x14ac:dyDescent="0.2">
      <c r="A3756" s="94" t="str">
        <v xml:space="preserve">  &lt;tr&gt;&lt;td&gt;63611-0800&lt;/td&gt;&lt;td&gt;Wire, electrical conductors, 2 awg&lt;/td&gt;&lt;td&gt;m&lt;/td&gt;&lt;td&gt;WIRE, ELECTRICAL CONDUCTORS, 2 AWG&lt;/td&gt;&lt;td&gt;LNFT&lt;/td&gt;&lt;td&gt;0&lt;/td&gt;&lt;td&gt;3&lt;/td&gt;&lt;td&gt;N&lt;/td&gt;&lt;td&gt; &lt;/td&gt;&lt;td&gt;&lt;/td&gt;&lt;/tr&gt;</v>
      </c>
    </row>
    <row r="3757" spans="1:1" x14ac:dyDescent="0.2">
      <c r="A3757" s="94" t="str">
        <v xml:space="preserve">  &lt;tr&gt;&lt;td&gt;63611-0900&lt;/td&gt;&lt;td&gt;Wire, electrical conductors, 1 awg&lt;/td&gt;&lt;td&gt;m&lt;/td&gt;&lt;td&gt;WIRE, ELECTRICAL CONDUCTORS, 1 AWG&lt;/td&gt;&lt;td&gt;LNFT&lt;/td&gt;&lt;td&gt;0&lt;/td&gt;&lt;td&gt;3&lt;/td&gt;&lt;td&gt;N&lt;/td&gt;&lt;td&gt; &lt;/td&gt;&lt;td&gt;&lt;/td&gt;&lt;/tr&gt;</v>
      </c>
    </row>
    <row r="3758" spans="1:1" x14ac:dyDescent="0.2">
      <c r="A3758" s="94" t="str">
        <v xml:space="preserve">  &lt;tr&gt;&lt;td&gt;63611-1000&lt;/td&gt;&lt;td&gt;Wire, electrical conductors, 0 awg&lt;/td&gt;&lt;td&gt;m&lt;/td&gt;&lt;td&gt;WIRE, ELECTRICAL CONDUCTORS, 0 AWG&lt;/td&gt;&lt;td&gt;LNFT&lt;/td&gt;&lt;td&gt;0&lt;/td&gt;&lt;td&gt;3&lt;/td&gt;&lt;td&gt;N&lt;/td&gt;&lt;td&gt; &lt;/td&gt;&lt;td&gt;&lt;/td&gt;&lt;/tr&gt;</v>
      </c>
    </row>
    <row r="3759" spans="1:1" x14ac:dyDescent="0.2">
      <c r="A3759" s="94" t="str">
        <v xml:space="preserve">  &lt;tr&gt;&lt;td&gt;63611-1100&lt;/td&gt;&lt;td&gt;Wire, electrical conductors, 00 awg&lt;/td&gt;&lt;td&gt;m&lt;/td&gt;&lt;td&gt;WIRE, ELECTRICAL CONDUCTORS, 00 AWG&lt;/td&gt;&lt;td&gt;LNFT&lt;/td&gt;&lt;td&gt;0&lt;/td&gt;&lt;td&gt;3&lt;/td&gt;&lt;td&gt;N&lt;/td&gt;&lt;td&gt; &lt;/td&gt;&lt;td&gt;&lt;/td&gt;&lt;/tr&gt;</v>
      </c>
    </row>
    <row r="3760" spans="1:1" x14ac:dyDescent="0.2">
      <c r="A3760" s="94" t="str">
        <v xml:space="preserve">  &lt;tr&gt;&lt;td&gt;63611-1120&lt;/td&gt;&lt;td&gt;Wire, electrical conductors, 0000 awg&lt;/td&gt;&lt;td&gt;m&lt;/td&gt;&lt;td&gt;WIRE, ELECTRICAL CONDUCTORS, 0000 AWG  &lt;/td&gt;&lt;td&gt;LNFT&lt;/td&gt;&lt;td&gt;0&lt;/td&gt;&lt;td&gt;3&lt;/td&gt;&lt;td&gt;N&lt;/td&gt;&lt;td&gt;7/10/2024&lt;/td&gt;&lt;td&gt;&lt;/td&gt;&lt;/tr&gt;</v>
      </c>
    </row>
    <row r="3761" spans="1:1" x14ac:dyDescent="0.2">
      <c r="A3761" s="94" t="str">
        <v xml:space="preserve">  &lt;tr&gt;&lt;td&gt;63611-1200&lt;/td&gt;&lt;td&gt;Wire, telephone, 3 pair, 19 awg&lt;/td&gt;&lt;td&gt;m&lt;/td&gt;&lt;td&gt;WIRE, TELEPHONE, 3 PAIR, 19 AWG&lt;/td&gt;&lt;td&gt;LNFT&lt;/td&gt;&lt;td&gt;0&lt;/td&gt;&lt;td&gt;3&lt;/td&gt;&lt;td&gt;N&lt;/td&gt;&lt;td&gt; &lt;/td&gt;&lt;td&gt;&lt;/td&gt;&lt;/tr&gt;</v>
      </c>
    </row>
    <row r="3762" spans="1:1" x14ac:dyDescent="0.2">
      <c r="A3762" s="94" t="str">
        <v xml:space="preserve">  &lt;tr&gt;&lt;td&gt;63611-1300&lt;/td&gt;&lt;td&gt;Wire, coaxial cable type 1&lt;/td&gt;&lt;td&gt;m&lt;/td&gt;&lt;td&gt;WIRE, COAXIAL CABLE TYPE 1&lt;/td&gt;&lt;td&gt;LNFT&lt;/td&gt;&lt;td&gt;0&lt;/td&gt;&lt;td&gt;3&lt;/td&gt;&lt;td&gt;N&lt;/td&gt;&lt;td&gt; &lt;/td&gt;&lt;td&gt;&lt;/td&gt;&lt;/tr&gt;</v>
      </c>
    </row>
    <row r="3763" spans="1:1" x14ac:dyDescent="0.2">
      <c r="A3763" s="94" t="str">
        <v xml:space="preserve">  &lt;tr&gt;&lt;td&gt;63611-1400&lt;/td&gt;&lt;td&gt;Wire, coaxial cable type 2&lt;/td&gt;&lt;td&gt;m&lt;/td&gt;&lt;td&gt;WIRE, COAXIAL CABLE TYPE 2&lt;/td&gt;&lt;td&gt;LNFT&lt;/td&gt;&lt;td&gt;0&lt;/td&gt;&lt;td&gt;3&lt;/td&gt;&lt;td&gt;N&lt;/td&gt;&lt;td&gt; &lt;/td&gt;&lt;td&gt;&lt;/td&gt;&lt;/tr&gt;</v>
      </c>
    </row>
    <row r="3764" spans="1:1" x14ac:dyDescent="0.2">
      <c r="A3764" s="94" t="str">
        <v xml:space="preserve">  &lt;tr&gt;&lt;td&gt;63611-1500&lt;/td&gt;&lt;td&gt;Wire, coaxial cable, type 3&lt;/td&gt;&lt;td&gt;m&lt;/td&gt;&lt;td&gt;WIRE, COAXIAL CABLE, TYPE 3&lt;/td&gt;&lt;td&gt;LNFT&lt;/td&gt;&lt;td&gt;0&lt;/td&gt;&lt;td&gt;3&lt;/td&gt;&lt;td&gt;N&lt;/td&gt;&lt;td&gt; &lt;/td&gt;&lt;td&gt;&lt;/td&gt;&lt;/tr&gt;</v>
      </c>
    </row>
    <row r="3765" spans="1:1" x14ac:dyDescent="0.2">
      <c r="A3765" s="94" t="str">
        <v xml:space="preserve">  &lt;tr&gt;&lt;td&gt;63611-1600&lt;/td&gt;&lt;td&gt;Wire, fiber optic cable&lt;/td&gt;&lt;td&gt;m&lt;/td&gt;&lt;td&gt;WIRE, FIBER OPTIC CABLE&lt;/td&gt;&lt;td&gt;LNFT&lt;/td&gt;&lt;td&gt;0&lt;/td&gt;&lt;td&gt;3&lt;/td&gt;&lt;td&gt;N&lt;/td&gt;&lt;td&gt;4/16/2024&lt;/td&gt;&lt;td&gt;&lt;/td&gt;&lt;/tr&gt;</v>
      </c>
    </row>
    <row r="3766" spans="1:1" x14ac:dyDescent="0.2">
      <c r="A3766" s="94" t="str">
        <v xml:space="preserve">  &lt;tr&gt;&lt;td&gt;63612-0000&lt;/td&gt;&lt;td&gt;Luminaire&lt;/td&gt;&lt;td&gt;Each&lt;/td&gt;&lt;td&gt;LUMINAIRE&lt;/td&gt;&lt;td&gt;EACH&lt;/td&gt;&lt;td&gt;0&lt;/td&gt;&lt;td&gt;3&lt;/td&gt;&lt;td&gt;N&lt;/td&gt;&lt;td&gt; &lt;/td&gt;&lt;td&gt;&lt;/td&gt;&lt;/tr&gt;</v>
      </c>
    </row>
    <row r="3767" spans="1:1" x14ac:dyDescent="0.2">
      <c r="A3767" s="94" t="str">
        <v xml:space="preserve">  &lt;tr&gt;&lt;td&gt;63612-0100&lt;/td&gt;&lt;td&gt;Luminaire, type A&lt;/td&gt;&lt;td&gt;Each&lt;/td&gt;&lt;td&gt;LUMINAIRE, TYPE A&lt;/td&gt;&lt;td&gt;EACH&lt;/td&gt;&lt;td&gt;0&lt;/td&gt;&lt;td&gt;3&lt;/td&gt;&lt;td&gt;N&lt;/td&gt;&lt;td&gt; &lt;/td&gt;&lt;td&gt;&lt;/td&gt;&lt;/tr&gt;</v>
      </c>
    </row>
    <row r="3768" spans="1:1" x14ac:dyDescent="0.2">
      <c r="A3768" s="94" t="str">
        <v xml:space="preserve">  &lt;tr&gt;&lt;td&gt;63612-0200&lt;/td&gt;&lt;td&gt;Luminaire, type B&lt;/td&gt;&lt;td&gt;Each&lt;/td&gt;&lt;td&gt;LUMINAIRE, TYPE B&lt;/td&gt;&lt;td&gt;EACH&lt;/td&gt;&lt;td&gt;0&lt;/td&gt;&lt;td&gt;3&lt;/td&gt;&lt;td&gt;N&lt;/td&gt;&lt;td&gt; &lt;/td&gt;&lt;td&gt;&lt;/td&gt;&lt;/tr&gt;</v>
      </c>
    </row>
    <row r="3769" spans="1:1" x14ac:dyDescent="0.2">
      <c r="A3769" s="94" t="str">
        <v xml:space="preserve">  &lt;tr&gt;&lt;td&gt;63612-0300&lt;/td&gt;&lt;td&gt;Luminaire, type C&lt;/td&gt;&lt;td&gt;Each&lt;/td&gt;&lt;td&gt;LUMINAIRE, TYPE C&lt;/td&gt;&lt;td&gt;EACH&lt;/td&gt;&lt;td&gt;0&lt;/td&gt;&lt;td&gt;3&lt;/td&gt;&lt;td&gt;N&lt;/td&gt;&lt;td&gt; &lt;/td&gt;&lt;td&gt;&lt;/td&gt;&lt;/tr&gt;</v>
      </c>
    </row>
    <row r="3770" spans="1:1" x14ac:dyDescent="0.2">
      <c r="A3770" s="94" t="str">
        <v xml:space="preserve">  &lt;tr&gt;&lt;td&gt;63612-0400&lt;/td&gt;&lt;td&gt;Luminaire, type Washington Style&lt;/td&gt;&lt;td&gt;Each&lt;/td&gt;&lt;td&gt;LUMINAIRE, TYPE WASHINGTON STYLE&lt;/td&gt;&lt;td&gt;EACH&lt;/td&gt;&lt;td&gt;0&lt;/td&gt;&lt;td&gt;3&lt;/td&gt;&lt;td&gt;N&lt;/td&gt;&lt;td&gt; &lt;/td&gt;&lt;td&gt;&lt;/td&gt;&lt;/tr&gt;</v>
      </c>
    </row>
    <row r="3771" spans="1:1" x14ac:dyDescent="0.2">
      <c r="A3771" s="94" t="str">
        <v xml:space="preserve">  &lt;tr&gt;&lt;td&gt;63612-0500&lt;/td&gt;&lt;td&gt;Luminaire, type Frederick Law Olmsted Style&lt;/td&gt;&lt;td&gt;Each&lt;/td&gt;&lt;td&gt;LUMINAIRE, TYPE FREDERICK LAW OLMSTED STYLE&lt;/td&gt;&lt;td&gt;EACH&lt;/td&gt;&lt;td&gt;0&lt;/td&gt;&lt;td&gt;3&lt;/td&gt;&lt;td&gt;N&lt;/td&gt;&lt;td&gt; &lt;/td&gt;&lt;td&gt;&lt;/td&gt;&lt;/tr&gt;</v>
      </c>
    </row>
    <row r="3772" spans="1:1" x14ac:dyDescent="0.2">
      <c r="A3772" s="94" t="str">
        <v xml:space="preserve">  &lt;tr&gt;&lt;td&gt;63612-0600&lt;/td&gt;&lt;td&gt;Luminaire, Lamps, type Twin 20 Light Standard&lt;/td&gt;&lt;td&gt;Each&lt;/td&gt;&lt;td&gt;LUMINAIRE, LAMPS, TYPE TWIN 20 LIGHT STANDARD&lt;/td&gt;&lt;td&gt;EACH&lt;/td&gt;&lt;td&gt;0&lt;/td&gt;&lt;td&gt;3&lt;/td&gt;&lt;td&gt;N&lt;/td&gt;&lt;td&gt; &lt;/td&gt;&lt;td&gt;&lt;/td&gt;&lt;/tr&gt;</v>
      </c>
    </row>
    <row r="3773" spans="1:1" x14ac:dyDescent="0.2">
      <c r="A3773" s="94" t="str">
        <v xml:space="preserve">  &lt;tr&gt;&lt;td&gt;63612-0700&lt;/td&gt;&lt;td&gt;Luminaire, Globe, type Twin 20 Light Standard&lt;/td&gt;&lt;td&gt;Each&lt;/td&gt;&lt;td&gt;LUMINAIRE, GLOBE, TYPE TWIN 20 LIGHT STANDARD&lt;/td&gt;&lt;td&gt;EACH&lt;/td&gt;&lt;td&gt;0&lt;/td&gt;&lt;td&gt;3&lt;/td&gt;&lt;td&gt;N&lt;/td&gt;&lt;td&gt; &lt;/td&gt;&lt;td&gt;&lt;/td&gt;&lt;/tr&gt;</v>
      </c>
    </row>
    <row r="3774" spans="1:1" x14ac:dyDescent="0.2">
      <c r="A3774" s="94" t="str">
        <v xml:space="preserve">  &lt;tr&gt;&lt;td&gt;63612-0800&lt;/td&gt;&lt;td&gt;Luminaire, Conversion kit, type Twin 20 Light Standard&lt;/td&gt;&lt;td&gt;Each&lt;/td&gt;&lt;td&gt;LUMINAIRE, CONVERSION KIT, TYPE TWIN 20 LIGHT STANDARD&lt;/td&gt;&lt;td&gt;EACH&lt;/td&gt;&lt;td&gt;0&lt;/td&gt;&lt;td&gt;3&lt;/td&gt;&lt;td&gt;N&lt;/td&gt;&lt;td&gt; &lt;/td&gt;&lt;td&gt;&lt;/td&gt;&lt;/tr&gt;</v>
      </c>
    </row>
    <row r="3775" spans="1:1" x14ac:dyDescent="0.2">
      <c r="A3775" s="94" t="str">
        <v xml:space="preserve">  &lt;tr&gt;&lt;td&gt;63612-0900&lt;/td&gt;&lt;td&gt;Luminaire, Cutoff luminaire, high pressure sodium, 400 watt with lamp&lt;/td&gt;&lt;td&gt;Each&lt;/td&gt;&lt;td&gt;LUMINAIRE, CUTOFF LUMINAIRE, HIGH PRESSURE SODIUM, 400 WATT WITH LAMP&lt;/td&gt;&lt;td&gt;EACH&lt;/td&gt;&lt;td&gt;0&lt;/td&gt;&lt;td&gt;3&lt;/td&gt;&lt;td&gt;N&lt;/td&gt;&lt;td&gt; &lt;/td&gt;&lt;td&gt;&lt;/td&gt;&lt;/tr&gt;</v>
      </c>
    </row>
    <row r="3776" spans="1:1" x14ac:dyDescent="0.2">
      <c r="A3776" s="94" t="str">
        <v xml:space="preserve">  &lt;tr&gt;&lt;td&gt;63612-1000&lt;/td&gt;&lt;td&gt;Luminaire, Cutoff luminaire, high pressure sodium, 250 watt with lamp&lt;/td&gt;&lt;td&gt;Each&lt;/td&gt;&lt;td&gt;LUMINAIRE, CUTOFF LUMINAIRE, HIGH PRESSURE SODIUM, 250 WATT WITH LAMP&lt;/td&gt;&lt;td&gt;EACH&lt;/td&gt;&lt;td&gt;0&lt;/td&gt;&lt;td&gt;3&lt;/td&gt;&lt;td&gt;N&lt;/td&gt;&lt;td&gt; &lt;/td&gt;&lt;td&gt;&lt;/td&gt;&lt;/tr&gt;</v>
      </c>
    </row>
    <row r="3777" spans="1:1" x14ac:dyDescent="0.2">
      <c r="A3777" s="94" t="str">
        <v xml:space="preserve">  &lt;tr&gt;&lt;td&gt;63612-1100&lt;/td&gt;&lt;td&gt;Luminaire, Cutoff luminaire, high pressure sodium, 150 watt with lamp&lt;/td&gt;&lt;td&gt;Each&lt;/td&gt;&lt;td&gt;LUMINAIRE, CUTOFF LUMINAIRE, HIGH PRESSURE SODIUM, 150 WATT WITH LAMP&lt;/td&gt;&lt;td&gt;EACH&lt;/td&gt;&lt;td&gt;0&lt;/td&gt;&lt;td&gt;3&lt;/td&gt;&lt;td&gt;N&lt;/td&gt;&lt;td&gt; &lt;/td&gt;&lt;td&gt;&lt;/td&gt;&lt;/tr&gt;</v>
      </c>
    </row>
    <row r="3778" spans="1:1" x14ac:dyDescent="0.2">
      <c r="A3778" s="94" t="str">
        <v xml:space="preserve">  &lt;tr&gt;&lt;td&gt;63612-1200&lt;/td&gt;&lt;td&gt;Luminaire, Photocontrols, type Twin 20 Light Standard&lt;/td&gt;&lt;td&gt;Each&lt;/td&gt;&lt;td&gt;LUMINAIRE, PHOTOCONTROLS, TYPE TWIN 20 LIGHT STANDARD&lt;/td&gt;&lt;td&gt;EACH&lt;/td&gt;&lt;td&gt;0&lt;/td&gt;&lt;td&gt;3&lt;/td&gt;&lt;td&gt;N&lt;/td&gt;&lt;td&gt; &lt;/td&gt;&lt;td&gt;&lt;/td&gt;&lt;/tr&gt;</v>
      </c>
    </row>
    <row r="3779" spans="1:1" x14ac:dyDescent="0.2">
      <c r="A3779" s="94" t="str">
        <v xml:space="preserve">  &lt;tr&gt;&lt;td&gt;63613-0000&lt;/td&gt;&lt;td&gt;Signal head&lt;/td&gt;&lt;td&gt;Each&lt;/td&gt;&lt;td&gt;SIGNAL HEAD&lt;/td&gt;&lt;td&gt;EACH&lt;/td&gt;&lt;td&gt;0&lt;/td&gt;&lt;td&gt;3&lt;/td&gt;&lt;td&gt;N&lt;/td&gt;&lt;td&gt; &lt;/td&gt;&lt;td&gt;&lt;/td&gt;&lt;/tr&gt;</v>
      </c>
    </row>
    <row r="3780" spans="1:1" x14ac:dyDescent="0.2">
      <c r="A3780" s="94" t="str">
        <v xml:space="preserve">  &lt;tr&gt;&lt;td&gt;63614-0000&lt;/td&gt;&lt;td&gt;Transformer&lt;/td&gt;&lt;td&gt;Each&lt;/td&gt;&lt;td&gt;TRANSFORMER&lt;/td&gt;&lt;td&gt;EACH&lt;/td&gt;&lt;td&gt;0&lt;/td&gt;&lt;td&gt;3&lt;/td&gt;&lt;td&gt;N&lt;/td&gt;&lt;td&gt;4/16/2024&lt;/td&gt;&lt;td&gt;&lt;/td&gt;&lt;/tr&gt;</v>
      </c>
    </row>
    <row r="3781" spans="1:1" x14ac:dyDescent="0.2">
      <c r="A3781" s="94" t="str">
        <v xml:space="preserve">  &lt;tr&gt;&lt;td&gt;63615-0000&lt;/td&gt;&lt;td&gt;Switch&lt;/td&gt;&lt;td&gt;Each&lt;/td&gt;&lt;td&gt;SWITCH&lt;/td&gt;&lt;td&gt;EACH&lt;/td&gt;&lt;td&gt;0&lt;/td&gt;&lt;td&gt;3&lt;/td&gt;&lt;td&gt;N&lt;/td&gt;&lt;td&gt;4/16/2024&lt;/td&gt;&lt;td&gt;&lt;/td&gt;&lt;/tr&gt;</v>
      </c>
    </row>
    <row r="3782" spans="1:1" x14ac:dyDescent="0.2">
      <c r="A3782" s="94" t="str">
        <v xml:space="preserve">  &lt;tr&gt;&lt;td&gt;63616-0000&lt;/td&gt;&lt;td&gt;Electric vehicle charging station&lt;/td&gt;&lt;td&gt;Each&lt;/td&gt;&lt;td&gt;ELECTRIC VEHICLE CHARGING STATION&lt;/td&gt;&lt;td&gt;EACH&lt;/td&gt;&lt;td&gt;0&lt;/td&gt;&lt;td&gt;3&lt;/td&gt;&lt;td&gt;N&lt;/td&gt;&lt;td&gt;5/30/2024&lt;/td&gt;&lt;td&gt;&lt;/td&gt;&lt;/tr&gt;</v>
      </c>
    </row>
    <row r="3783" spans="1:1" x14ac:dyDescent="0.2">
      <c r="A3783" s="94" t="str">
        <v xml:space="preserve">  &lt;tr&gt;&lt;td&gt;63620-0000&lt;/td&gt;&lt;td&gt;Pole&lt;/td&gt;&lt;td&gt;Each&lt;/td&gt;&lt;td&gt;POLE&lt;/td&gt;&lt;td&gt;EACH&lt;/td&gt;&lt;td&gt;0&lt;/td&gt;&lt;td&gt;3&lt;/td&gt;&lt;td&gt;N&lt;/td&gt;&lt;td&gt; &lt;/td&gt;&lt;td&gt;&lt;/td&gt;&lt;/tr&gt;</v>
      </c>
    </row>
    <row r="3784" spans="1:1" x14ac:dyDescent="0.2">
      <c r="A3784" s="94" t="str">
        <v xml:space="preserve">  &lt;tr&gt;&lt;td&gt;63620-0400&lt;/td&gt;&lt;td&gt;Pole, type Twin 20 Light Standard&lt;/td&gt;&lt;td&gt;Each&lt;/td&gt;&lt;td&gt;POLE, TYPE TWIN 20 LIGHT STANDARD&lt;/td&gt;&lt;td&gt;EACH&lt;/td&gt;&lt;td&gt;0&lt;/td&gt;&lt;td&gt;3&lt;/td&gt;&lt;td&gt;N&lt;/td&gt;&lt;td&gt; &lt;/td&gt;&lt;td&gt;&lt;/td&gt;&lt;/tr&gt;</v>
      </c>
    </row>
    <row r="3785" spans="1:1" x14ac:dyDescent="0.2">
      <c r="A3785" s="94" t="str">
        <v xml:space="preserve">  &lt;tr&gt;&lt;td&gt;63620-0500&lt;/td&gt;&lt;td&gt;Pole, type Washington Globe No. 16 Light Standard&lt;/td&gt;&lt;td&gt;Each&lt;/td&gt;&lt;td&gt;POLE, TYPE WASHINGTON GLOBE NO. 16 LIGHT STANDARD&lt;/td&gt;&lt;td&gt;EACH&lt;/td&gt;&lt;td&gt;0&lt;/td&gt;&lt;td&gt;3&lt;/td&gt;&lt;td&gt;N&lt;/td&gt;&lt;td&gt; &lt;/td&gt;&lt;td&gt;&lt;/td&gt;&lt;/tr&gt;</v>
      </c>
    </row>
    <row r="3786" spans="1:1" x14ac:dyDescent="0.2">
      <c r="A3786" s="94" t="str">
        <v xml:space="preserve">  &lt;tr&gt;&lt;td&gt;63620-0600&lt;/td&gt;&lt;td&gt;Pole, type Washington Globe No. 14N Light Standard&lt;/td&gt;&lt;td&gt;Each&lt;/td&gt;&lt;td&gt;POLE, TYPE WASHINGTON GLOBE NO. 14N LIGHT STANDARD&lt;/td&gt;&lt;td&gt;EACH&lt;/td&gt;&lt;td&gt;0&lt;/td&gt;&lt;td&gt;3&lt;/td&gt;&lt;td&gt;N&lt;/td&gt;&lt;td&gt; &lt;/td&gt;&lt;td&gt;&lt;/td&gt;&lt;/tr&gt;</v>
      </c>
    </row>
    <row r="3787" spans="1:1" x14ac:dyDescent="0.2">
      <c r="A3787" s="94" t="str">
        <v xml:space="preserve">  &lt;tr&gt;&lt;td&gt;63620-0700&lt;/td&gt;&lt;td&gt;Pole, type Frederick Law Olmsted Light Standard&lt;/td&gt;&lt;td&gt;Each&lt;/td&gt;&lt;td&gt;POLE, TYPE FREDERICK LAW OLMSTED LIGHT STANDARD&lt;/td&gt;&lt;td&gt;EACH&lt;/td&gt;&lt;td&gt;0&lt;/td&gt;&lt;td&gt;3&lt;/td&gt;&lt;td&gt;N&lt;/td&gt;&lt;td&gt; &lt;/td&gt;&lt;td&gt;&lt;/td&gt;&lt;/tr&gt;</v>
      </c>
    </row>
    <row r="3788" spans="1:1" x14ac:dyDescent="0.2">
      <c r="A3788" s="94" t="str">
        <v xml:space="preserve">  &lt;tr&gt;&lt;td&gt;63620-0800&lt;/td&gt;&lt;td&gt;Pole, type traffic signal&lt;/td&gt;&lt;td&gt;Each&lt;/td&gt;&lt;td&gt;POLE, TYPE TRAFFIC SIGNAL&lt;/td&gt;&lt;td&gt;EACH&lt;/td&gt;&lt;td&gt;0&lt;/td&gt;&lt;td&gt;3&lt;/td&gt;&lt;td&gt;N&lt;/td&gt;&lt;td&gt; &lt;/td&gt;&lt;td&gt;&lt;/td&gt;&lt;/tr&gt;</v>
      </c>
    </row>
    <row r="3789" spans="1:1" x14ac:dyDescent="0.2">
      <c r="A3789" s="94" t="str">
        <v xml:space="preserve">  &lt;tr&gt;&lt;td&gt;63621-1000&lt;/td&gt;&lt;td&gt;Utility box, pullbox&lt;/td&gt;&lt;td&gt;Each&lt;/td&gt;&lt;td&gt;UTILITY BOX, PULLBOX&lt;/td&gt;&lt;td&gt;EACH&lt;/td&gt;&lt;td&gt;0&lt;/td&gt;&lt;td&gt;3&lt;/td&gt;&lt;td&gt;N&lt;/td&gt;&lt;td&gt; &lt;/td&gt;&lt;td&gt;&lt;/td&gt;&lt;/tr&gt;</v>
      </c>
    </row>
    <row r="3790" spans="1:1" x14ac:dyDescent="0.2">
      <c r="A3790" s="94" t="str">
        <v xml:space="preserve">  &lt;tr&gt;&lt;td&gt;63621-2000&lt;/td&gt;&lt;td&gt;Utility box, telephone pullbox&lt;/td&gt;&lt;td&gt;Each&lt;/td&gt;&lt;td&gt;UTILITY BOX, TELEPHONE PULLBOX&lt;/td&gt;&lt;td&gt;EACH&lt;/td&gt;&lt;td&gt;0&lt;/td&gt;&lt;td&gt;3&lt;/td&gt;&lt;td&gt;N&lt;/td&gt;&lt;td&gt; &lt;/td&gt;&lt;td&gt;&lt;/td&gt;&lt;/tr&gt;</v>
      </c>
    </row>
    <row r="3791" spans="1:1" x14ac:dyDescent="0.2">
      <c r="A3791" s="94" t="str">
        <v xml:space="preserve">  &lt;tr&gt;&lt;td&gt;63621-3000&lt;/td&gt;&lt;td&gt;Utility box, junction box&lt;/td&gt;&lt;td&gt;Each&lt;/td&gt;&lt;td&gt;UTILITY BOX, JUNCTION BOX&lt;/td&gt;&lt;td&gt;EACH&lt;/td&gt;&lt;td&gt;0&lt;/td&gt;&lt;td&gt;3&lt;/td&gt;&lt;td&gt;N&lt;/td&gt;&lt;td&gt; &lt;/td&gt;&lt;td&gt;&lt;/td&gt;&lt;/tr&gt;</v>
      </c>
    </row>
    <row r="3792" spans="1:1" x14ac:dyDescent="0.2">
      <c r="A3792" s="94" t="str">
        <v xml:space="preserve">  &lt;tr&gt;&lt;td&gt;63621-4000&lt;/td&gt;&lt;td&gt;Utility box, telephone intercept box&lt;/td&gt;&lt;td&gt;Each&lt;/td&gt;&lt;td&gt;UTILITY BOX, TELEPHONE INTERCEPT BOX&lt;/td&gt;&lt;td&gt;EACH&lt;/td&gt;&lt;td&gt;0&lt;/td&gt;&lt;td&gt;3&lt;/td&gt;&lt;td&gt;N&lt;/td&gt;&lt;td&gt; &lt;/td&gt;&lt;td&gt;&lt;/td&gt;&lt;/tr&gt;</v>
      </c>
    </row>
    <row r="3793" spans="1:1" x14ac:dyDescent="0.2">
      <c r="A3793" s="94" t="str">
        <v xml:space="preserve">  &lt;tr&gt;&lt;td&gt;63621-5000&lt;/td&gt;&lt;td&gt;Utility box, concrete&lt;/td&gt;&lt;td&gt;Each&lt;/td&gt;&lt;td&gt;UTILITY BOX, CONCRETE&lt;/td&gt;&lt;td&gt;EACH&lt;/td&gt;&lt;td&gt;0&lt;/td&gt;&lt;td&gt;3&lt;/td&gt;&lt;td&gt;N&lt;/td&gt;&lt;td&gt; &lt;/td&gt;&lt;td&gt;&lt;/td&gt;&lt;/tr&gt;</v>
      </c>
    </row>
    <row r="3794" spans="1:1" x14ac:dyDescent="0.2">
      <c r="A3794" s="94" t="str">
        <v xml:space="preserve">  &lt;tr&gt;&lt;td&gt;63622-0000&lt;/td&gt;&lt;td&gt;Utility trench&lt;/td&gt;&lt;td&gt;m&lt;/td&gt;&lt;td&gt;UTILITY TRENCH&lt;/td&gt;&lt;td&gt;LNFT&lt;/td&gt;&lt;td&gt;0&lt;/td&gt;&lt;td&gt;3&lt;/td&gt;&lt;td&gt;N&lt;/td&gt;&lt;td&gt; &lt;/td&gt;&lt;td&gt;&lt;/td&gt;&lt;/tr&gt;</v>
      </c>
    </row>
    <row r="3795" spans="1:1" x14ac:dyDescent="0.2">
      <c r="A3795" s="94" t="str">
        <v xml:space="preserve">  &lt;tr&gt;&lt;td&gt;63623-1000&lt;/td&gt;&lt;td&gt;Manhole, electrical&lt;/td&gt;&lt;td&gt;Each&lt;/td&gt;&lt;td&gt;MANHOLE, ELECTRICAL&lt;/td&gt;&lt;td&gt;EACH&lt;/td&gt;&lt;td&gt;0&lt;/td&gt;&lt;td&gt;3&lt;/td&gt;&lt;td&gt;N&lt;/td&gt;&lt;td&gt; &lt;/td&gt;&lt;td&gt;&lt;/td&gt;&lt;/tr&gt;</v>
      </c>
    </row>
    <row r="3796" spans="1:1" x14ac:dyDescent="0.2">
      <c r="A3796" s="94" t="str">
        <v xml:space="preserve">  &lt;tr&gt;&lt;td&gt;63623-2000&lt;/td&gt;&lt;td&gt;Manhole, telephone&lt;/td&gt;&lt;td&gt;Each&lt;/td&gt;&lt;td&gt;MANHOLE, TELEPHONE&lt;/td&gt;&lt;td&gt;EACH&lt;/td&gt;&lt;td&gt;0&lt;/td&gt;&lt;td&gt;3&lt;/td&gt;&lt;td&gt;N&lt;/td&gt;&lt;td&gt; &lt;/td&gt;&lt;td&gt;&lt;/td&gt;&lt;/tr&gt;</v>
      </c>
    </row>
    <row r="3797" spans="1:1" x14ac:dyDescent="0.2">
      <c r="A3797" s="94" t="str">
        <v xml:space="preserve">  &lt;tr&gt;&lt;td&gt;63624-0050&lt;/td&gt;&lt;td&gt;Bollard, solar light&lt;/td&gt;&lt;td&gt;Each&lt;/td&gt;&lt;td&gt;BOLLARD, SOLAR LIGHT&lt;/td&gt;&lt;td&gt;EACH&lt;/td&gt;&lt;td&gt;0&lt;/td&gt;&lt;td&gt;3&lt;/td&gt;&lt;td&gt;N&lt;/td&gt;&lt;td&gt; &lt;/td&gt;&lt;td&gt;&lt;/td&gt;&lt;/tr&gt;</v>
      </c>
    </row>
    <row r="3798" spans="1:1" x14ac:dyDescent="0.2">
      <c r="A3798" s="94" t="str">
        <v xml:space="preserve">  &lt;tr&gt;&lt;td&gt;63640-0100&lt;/td&gt;&lt;td&gt;Relocate luminaires&lt;/td&gt;&lt;td&gt;LPSM&lt;/td&gt;&lt;td&gt;RELOCATE LUMINAIRES&lt;/td&gt;&lt;td&gt;LPSM&lt;/td&gt;&lt;td&gt;0&lt;/td&gt;&lt;td&gt;3&lt;/td&gt;&lt;td&gt;N&lt;/td&gt;&lt;td&gt; &lt;/td&gt;&lt;td&gt;&lt;/td&gt;&lt;/tr&gt;</v>
      </c>
    </row>
    <row r="3799" spans="1:1" x14ac:dyDescent="0.2">
      <c r="A3799" s="94" t="str">
        <v xml:space="preserve">  &lt;tr&gt;&lt;td&gt;63640-0200&lt;/td&gt;&lt;td&gt;Relocate signal system&lt;/td&gt;&lt;td&gt;LPSM&lt;/td&gt;&lt;td&gt;RELOCATE SIGNAL SYSTEM&lt;/td&gt;&lt;td&gt;LPSM&lt;/td&gt;&lt;td&gt;0&lt;/td&gt;&lt;td&gt;3&lt;/td&gt;&lt;td&gt;N&lt;/td&gt;&lt;td&gt; &lt;/td&gt;&lt;td&gt;&lt;/td&gt;&lt;/tr&gt;</v>
      </c>
    </row>
    <row r="3800" spans="1:1" x14ac:dyDescent="0.2">
      <c r="A3800" s="94" t="str">
        <v xml:space="preserve">  &lt;tr&gt;&lt;td&gt;63640-0300&lt;/td&gt;&lt;td&gt;Relocate railroad crossing&lt;/td&gt;&lt;td&gt;LPSM&lt;/td&gt;&lt;td&gt;RELOCATE RAILROAD CROSSING&lt;/td&gt;&lt;td&gt;LPSM&lt;/td&gt;&lt;td&gt;0&lt;/td&gt;&lt;td&gt;3&lt;/td&gt;&lt;td&gt;N&lt;/td&gt;&lt;td&gt; &lt;/td&gt;&lt;td&gt;&lt;/td&gt;&lt;/tr&gt;</v>
      </c>
    </row>
    <row r="3801" spans="1:1" x14ac:dyDescent="0.2">
      <c r="A3801" s="94" t="str">
        <v xml:space="preserve">  &lt;tr&gt;&lt;td&gt;63640-0400&lt;/td&gt;&lt;td&gt;Relocate pole&lt;/td&gt;&lt;td&gt;LPSM&lt;/td&gt;&lt;td&gt;RELOCATE POLE&lt;/td&gt;&lt;td&gt;LPSM&lt;/td&gt;&lt;td&gt;0&lt;/td&gt;&lt;td&gt;3&lt;/td&gt;&lt;td&gt;N&lt;/td&gt;&lt;td&gt; &lt;/td&gt;&lt;td&gt;&lt;/td&gt;&lt;/tr&gt;</v>
      </c>
    </row>
    <row r="3802" spans="1:1" x14ac:dyDescent="0.2">
      <c r="A3802" s="94" t="str">
        <v xml:space="preserve">  &lt;tr&gt;&lt;td&gt;63640-0500&lt;/td&gt;&lt;td&gt;Relocate call box&lt;/td&gt;&lt;td&gt;LPSM&lt;/td&gt;&lt;td&gt;RELOCATE CALL BOX&lt;/td&gt;&lt;td&gt;LPSM&lt;/td&gt;&lt;td&gt;0&lt;/td&gt;&lt;td&gt;3&lt;/td&gt;&lt;td&gt;N&lt;/td&gt;&lt;td&gt; &lt;/td&gt;&lt;td&gt;&lt;/td&gt;&lt;/tr&gt;</v>
      </c>
    </row>
    <row r="3803" spans="1:1" x14ac:dyDescent="0.2">
      <c r="A3803" s="94" t="str">
        <v xml:space="preserve">  &lt;tr&gt;&lt;td&gt;63640-0600&lt;/td&gt;&lt;td&gt;Relocate communication line&lt;/td&gt;&lt;td&gt;LPSM&lt;/td&gt;&lt;td&gt;RELOCATE COMMUNICATION LINE&lt;/td&gt;&lt;td&gt;LPSM&lt;/td&gt;&lt;td&gt;0&lt;/td&gt;&lt;td&gt;3&lt;/td&gt;&lt;td&gt;N&lt;/td&gt;&lt;td&gt; &lt;/td&gt;&lt;td&gt;&lt;/td&gt;&lt;/tr&gt;</v>
      </c>
    </row>
    <row r="3804" spans="1:1" x14ac:dyDescent="0.2">
      <c r="A3804" s="94" t="str">
        <v xml:space="preserve">  &lt;tr&gt;&lt;td&gt;63640-0700&lt;/td&gt;&lt;td&gt;Relocate electrical line&lt;/td&gt;&lt;td&gt;LPSM&lt;/td&gt;&lt;td&gt;RELOCATE ELECTRICAL LINE&lt;/td&gt;&lt;td&gt;LPSM&lt;/td&gt;&lt;td&gt;0&lt;/td&gt;&lt;td&gt;3&lt;/td&gt;&lt;td&gt;N&lt;/td&gt;&lt;td&gt; &lt;/td&gt;&lt;td&gt;&lt;/td&gt;&lt;/tr&gt;</v>
      </c>
    </row>
    <row r="3805" spans="1:1" x14ac:dyDescent="0.2">
      <c r="A3805" s="94" t="str">
        <v xml:space="preserve">  &lt;tr&gt;&lt;td&gt;63641-0100&lt;/td&gt;&lt;td&gt;Relocate luminaire&lt;/td&gt;&lt;td&gt;Each&lt;/td&gt;&lt;td&gt;RELOCATE LUMINAIRE&lt;/td&gt;&lt;td&gt;EACH&lt;/td&gt;&lt;td&gt;0&lt;/td&gt;&lt;td&gt;3&lt;/td&gt;&lt;td&gt;N&lt;/td&gt;&lt;td&gt; &lt;/td&gt;&lt;td&gt;&lt;/td&gt;&lt;/tr&gt;</v>
      </c>
    </row>
    <row r="3806" spans="1:1" x14ac:dyDescent="0.2">
      <c r="A3806" s="94" t="str">
        <v xml:space="preserve">  &lt;tr&gt;&lt;td&gt;63641-0200&lt;/td&gt;&lt;td&gt;Relocate signal system&lt;/td&gt;&lt;td&gt;Each&lt;/td&gt;&lt;td&gt;RELOCATE SIGNAL SYSTEM&lt;/td&gt;&lt;td&gt;EACH&lt;/td&gt;&lt;td&gt;0&lt;/td&gt;&lt;td&gt;3&lt;/td&gt;&lt;td&gt;N&lt;/td&gt;&lt;td&gt; &lt;/td&gt;&lt;td&gt;&lt;/td&gt;&lt;/tr&gt;</v>
      </c>
    </row>
    <row r="3807" spans="1:1" x14ac:dyDescent="0.2">
      <c r="A3807" s="94" t="str">
        <v xml:space="preserve">  &lt;tr&gt;&lt;td&gt;63641-0300&lt;/td&gt;&lt;td&gt;Relocate railroad crossing&lt;/td&gt;&lt;td&gt;Each&lt;/td&gt;&lt;td&gt;RELOCATE RAILROAD CROSSING&lt;/td&gt;&lt;td&gt;EACH&lt;/td&gt;&lt;td&gt;0&lt;/td&gt;&lt;td&gt;3&lt;/td&gt;&lt;td&gt;N&lt;/td&gt;&lt;td&gt; &lt;/td&gt;&lt;td&gt;&lt;/td&gt;&lt;/tr&gt;</v>
      </c>
    </row>
    <row r="3808" spans="1:1" x14ac:dyDescent="0.2">
      <c r="A3808" s="94" t="str">
        <v xml:space="preserve">  &lt;tr&gt;&lt;td&gt;63641-0400&lt;/td&gt;&lt;td&gt;Relocate pole&lt;/td&gt;&lt;td&gt;Each&lt;/td&gt;&lt;td&gt;RELOCATE POLE&lt;/td&gt;&lt;td&gt;EACH&lt;/td&gt;&lt;td&gt;0&lt;/td&gt;&lt;td&gt;3&lt;/td&gt;&lt;td&gt;N&lt;/td&gt;&lt;td&gt; &lt;/td&gt;&lt;td&gt;&lt;/td&gt;&lt;/tr&gt;</v>
      </c>
    </row>
    <row r="3809" spans="1:1" x14ac:dyDescent="0.2">
      <c r="A3809" s="94" t="str">
        <v xml:space="preserve">  &lt;tr&gt;&lt;td&gt;63641-0500&lt;/td&gt;&lt;td&gt;Relocate call box&lt;/td&gt;&lt;td&gt;Each&lt;/td&gt;&lt;td&gt;RELOCATE CALL BOX&lt;/td&gt;&lt;td&gt;EACH&lt;/td&gt;&lt;td&gt;0&lt;/td&gt;&lt;td&gt;3&lt;/td&gt;&lt;td&gt;N&lt;/td&gt;&lt;td&gt; &lt;/td&gt;&lt;td&gt;&lt;/td&gt;&lt;/tr&gt;</v>
      </c>
    </row>
    <row r="3810" spans="1:1" x14ac:dyDescent="0.2">
      <c r="A3810" s="94" t="str">
        <v xml:space="preserve">  &lt;tr&gt;&lt;td&gt;63641-0600&lt;/td&gt;&lt;td&gt;Relocate signal head&lt;/td&gt;&lt;td&gt;Each&lt;/td&gt;&lt;td&gt;RELOCATE SIGNAL HEAD&lt;/td&gt;&lt;td&gt;EACH&lt;/td&gt;&lt;td&gt;0&lt;/td&gt;&lt;td&gt;3&lt;/td&gt;&lt;td&gt;N&lt;/td&gt;&lt;td&gt; &lt;/td&gt;&lt;td&gt;&lt;/td&gt;&lt;/tr&gt;</v>
      </c>
    </row>
    <row r="3811" spans="1:1" x14ac:dyDescent="0.2">
      <c r="A3811" s="94" t="str">
        <v xml:space="preserve">  &lt;tr&gt;&lt;td&gt;63641-0900&lt;/td&gt;&lt;td&gt;Relocate electrical cable&lt;/td&gt;&lt;td&gt;Each&lt;/td&gt;&lt;td&gt;RELOCATE ELECTRICAL CABLE&lt;/td&gt;&lt;td&gt;EACH&lt;/td&gt;&lt;td&gt;0&lt;/td&gt;&lt;td&gt;3&lt;/td&gt;&lt;td&gt;N&lt;/td&gt;&lt;td&gt; &lt;/td&gt;&lt;td&gt;&lt;/td&gt;&lt;/tr&gt;</v>
      </c>
    </row>
    <row r="3812" spans="1:1" x14ac:dyDescent="0.2">
      <c r="A3812" s="94" t="str">
        <v xml:space="preserve">  &lt;tr&gt;&lt;td&gt;63641-1000&lt;/td&gt;&lt;td&gt;Relocate CATV pedestal&lt;/td&gt;&lt;td&gt;Each&lt;/td&gt;&lt;td&gt;RELOCATE CATV PEDESTAL&lt;/td&gt;&lt;td&gt;EACH&lt;/td&gt;&lt;td&gt;0&lt;/td&gt;&lt;td&gt;3&lt;/td&gt;&lt;td&gt;N&lt;/td&gt;&lt;td&gt; &lt;/td&gt;&lt;td&gt;&lt;/td&gt;&lt;/tr&gt;</v>
      </c>
    </row>
    <row r="3813" spans="1:1" x14ac:dyDescent="0.2">
      <c r="A3813" s="94" t="str">
        <v xml:space="preserve">  &lt;tr&gt;&lt;td&gt;63642-0100&lt;/td&gt;&lt;td&gt;Relocate CATV line&lt;/td&gt;&lt;td&gt;m&lt;/td&gt;&lt;td&gt;RELOCATE CATV LINE&lt;/td&gt;&lt;td&gt;LNFT&lt;/td&gt;&lt;td&gt;0&lt;/td&gt;&lt;td&gt;3&lt;/td&gt;&lt;td&gt;N&lt;/td&gt;&lt;td&gt; &lt;/td&gt;&lt;td&gt;&lt;/td&gt;&lt;/tr&gt;</v>
      </c>
    </row>
    <row r="3814" spans="1:1" x14ac:dyDescent="0.2">
      <c r="A3814" s="94" t="str">
        <v xml:space="preserve">  &lt;tr&gt;&lt;td&gt;63701-0000&lt;/td&gt;&lt;td&gt;Field office&lt;/td&gt;&lt;td&gt;Each&lt;/td&gt;&lt;td&gt;FIELD OFFICE&lt;/td&gt;&lt;td&gt;EACH&lt;/td&gt;&lt;td&gt;0&lt;/td&gt;&lt;td&gt;3&lt;/td&gt;&lt;td&gt;N&lt;/td&gt;&lt;td&gt; &lt;/td&gt;&lt;td&gt;&lt;/td&gt;&lt;/tr&gt;</v>
      </c>
    </row>
    <row r="3815" spans="1:1" x14ac:dyDescent="0.2">
      <c r="A3815" s="94" t="str">
        <v xml:space="preserve">  &lt;tr&gt;&lt;td&gt;63702-0000&lt;/td&gt;&lt;td&gt;Field laboratory&lt;/td&gt;&lt;td&gt;Each&lt;/td&gt;&lt;td&gt;FIELD LABORATORY&lt;/td&gt;&lt;td&gt;EACH&lt;/td&gt;&lt;td&gt;0&lt;/td&gt;&lt;td&gt;3&lt;/td&gt;&lt;td&gt;N&lt;/td&gt;&lt;td&gt; &lt;/td&gt;&lt;td&gt;&lt;/td&gt;&lt;/tr&gt;</v>
      </c>
    </row>
    <row r="3816" spans="1:1" x14ac:dyDescent="0.2">
      <c r="A3816" s="94" t="str">
        <v xml:space="preserve">  &lt;tr&gt;&lt;td&gt;63703-0000&lt;/td&gt;&lt;td&gt;Residential housing&lt;/td&gt;&lt;td&gt;Each&lt;/td&gt;&lt;td&gt;RESIDENTIAL HOUSING&lt;/td&gt;&lt;td&gt;EACH&lt;/td&gt;&lt;td&gt;0&lt;/td&gt;&lt;td&gt;3&lt;/td&gt;&lt;td&gt;N&lt;/td&gt;&lt;td&gt; &lt;/td&gt;&lt;td&gt;&lt;/td&gt;&lt;/tr&gt;</v>
      </c>
    </row>
    <row r="3817" spans="1:1" x14ac:dyDescent="0.2">
      <c r="A3817" s="94" t="str">
        <v xml:space="preserve">  &lt;tr&gt;&lt;td&gt;63704-0000&lt;/td&gt;&lt;td&gt;Vehicle&lt;/td&gt;&lt;td&gt;Each&lt;/td&gt;&lt;td&gt;VEHICLE&lt;/td&gt;&lt;td&gt;EACH&lt;/td&gt;&lt;td&gt;0&lt;/td&gt;&lt;td&gt;3&lt;/td&gt;&lt;td&gt;N&lt;/td&gt;&lt;td&gt; &lt;/td&gt;&lt;td&gt;&lt;/td&gt;&lt;/tr&gt;</v>
      </c>
    </row>
    <row r="3818" spans="1:1" x14ac:dyDescent="0.2">
      <c r="A3818" s="94" t="str">
        <v xml:space="preserve">  &lt;tr&gt;&lt;td&gt;63705-0000&lt;/td&gt;&lt;td&gt;Long distance calls&lt;/td&gt;&lt;td&gt;LPSM&lt;/td&gt;&lt;td&gt;LONG DISTANCE CALLS&lt;/td&gt;&lt;td&gt;LPSM&lt;/td&gt;&lt;td&gt;0&lt;/td&gt;&lt;td&gt;3&lt;/td&gt;&lt;td&gt;N&lt;/td&gt;&lt;td&gt; &lt;/td&gt;&lt;td&gt;&lt;/td&gt;&lt;/tr&gt;</v>
      </c>
    </row>
    <row r="3819" spans="1:1" x14ac:dyDescent="0.2">
      <c r="A3819" s="94" t="str">
        <v xml:space="preserve">  &lt;tr&gt;&lt;td&gt;63706-0000&lt;/td&gt;&lt;td&gt;Residential housing&lt;/td&gt;&lt;td&gt;Day&lt;/td&gt;&lt;td&gt;RESIDENTIAL HOUSING&lt;/td&gt;&lt;td&gt;DAY&lt;/td&gt;&lt;td&gt;0&lt;/td&gt;&lt;td&gt;3&lt;/td&gt;&lt;td&gt;N&lt;/td&gt;&lt;td&gt; &lt;/td&gt;&lt;td&gt;&lt;/td&gt;&lt;/tr&gt;</v>
      </c>
    </row>
    <row r="3820" spans="1:1" x14ac:dyDescent="0.2">
      <c r="A3820" s="94" t="str">
        <v xml:space="preserve">  &lt;tr&gt;&lt;td&gt;63707-0000&lt;/td&gt;&lt;td&gt;Meal&lt;/td&gt;&lt;td&gt;Each&lt;/td&gt;&lt;td&gt;MEAL&lt;/td&gt;&lt;td&gt;EACH&lt;/td&gt;&lt;td&gt;0&lt;/td&gt;&lt;td&gt;3&lt;/td&gt;&lt;td&gt;N&lt;/td&gt;&lt;td&gt; &lt;/td&gt;&lt;td&gt;&lt;/td&gt;&lt;/tr&gt;</v>
      </c>
    </row>
    <row r="3821" spans="1:1" x14ac:dyDescent="0.2">
      <c r="A3821" s="94" t="str">
        <v xml:space="preserve">  &lt;tr&gt;&lt;td&gt;63708-0000&lt;/td&gt;&lt;td&gt;Cellular phone service&lt;/td&gt;&lt;td&gt;mo&lt;/td&gt;&lt;td&gt;CELLULAR PHONE SERVICE&lt;/td&gt;&lt;td&gt;MO&lt;/td&gt;&lt;td&gt;0&lt;/td&gt;&lt;td&gt;3&lt;/td&gt;&lt;td&gt;N&lt;/td&gt;&lt;td&gt; &lt;/td&gt;&lt;td&gt;&lt;/td&gt;&lt;/tr&gt;</v>
      </c>
    </row>
    <row r="3822" spans="1:1" x14ac:dyDescent="0.2">
      <c r="A3822" s="94" t="str">
        <v xml:space="preserve">  &lt;tr&gt;&lt;td&gt;63709-0000&lt;/td&gt;&lt;td&gt;Field office equipment&lt;/td&gt;&lt;td&gt;Each&lt;/td&gt;&lt;td&gt;FIELD OFFICE EQUIPMENT&lt;/td&gt;&lt;td&gt;EACH&lt;/td&gt;&lt;td&gt;0&lt;/td&gt;&lt;td&gt;3&lt;/td&gt;&lt;td&gt;N&lt;/td&gt;&lt;td&gt;4/9/2018&lt;/td&gt;&lt;td&gt;&lt;/td&gt;&lt;/tr&gt;</v>
      </c>
    </row>
    <row r="3823" spans="1:1" x14ac:dyDescent="0.2">
      <c r="A3823" s="94" t="str">
        <v xml:space="preserve">  &lt;tr&gt;&lt;td&gt;63710-0000&lt;/td&gt;&lt;td&gt;Field office equipment&lt;/td&gt;&lt;td&gt;LPSM&lt;/td&gt;&lt;td&gt;FIELD OFFICE EQUIPMENT&lt;/td&gt;&lt;td&gt;LPSM&lt;/td&gt;&lt;td&gt;0&lt;/td&gt;&lt;td&gt;3&lt;/td&gt;&lt;td&gt;N&lt;/td&gt;&lt;td&gt;4/9/2018&lt;/td&gt;&lt;td&gt;&lt;/td&gt;&lt;/tr&gt;</v>
      </c>
    </row>
    <row r="3824" spans="1:1" x14ac:dyDescent="0.2">
      <c r="A3824" s="94" t="str">
        <v xml:space="preserve">  &lt;tr&gt;&lt;td&gt;63712-0000&lt;/td&gt;&lt;td&gt;Field office services&lt;/td&gt;&lt;td&gt;LPSM&lt;/td&gt;&lt;td&gt;FIELD OFFICE SERVICES&lt;/td&gt;&lt;td&gt;LPSM&lt;/td&gt;&lt;td&gt;0&lt;/td&gt;&lt;td&gt;3&lt;/td&gt;&lt;td&gt;N&lt;/td&gt;&lt;td&gt;4/10/2018&lt;/td&gt;&lt;td&gt;&lt;/td&gt;&lt;/tr&gt;</v>
      </c>
    </row>
    <row r="3825" spans="1:1" x14ac:dyDescent="0.2">
      <c r="A3825" s="94" t="str">
        <v xml:space="preserve">  &lt;tr&gt;&lt;td&gt;63713-0000&lt;/td&gt;&lt;td&gt;Field office services&lt;/td&gt;&lt;td&gt;Mo&lt;/td&gt;&lt;td&gt;FIELD OFFICE SERVICES&lt;/td&gt;&lt;td&gt;MO&lt;/td&gt;&lt;td&gt;0&lt;/td&gt;&lt;td&gt;3&lt;/td&gt;&lt;td&gt;N&lt;/td&gt;&lt;td&gt;4/9/2018&lt;/td&gt;&lt;td&gt;&lt;/td&gt;&lt;/tr&gt;</v>
      </c>
    </row>
    <row r="3826" spans="1:1" x14ac:dyDescent="0.2">
      <c r="A3826" s="94" t="str">
        <v xml:space="preserve">  &lt;tr&gt;&lt;td&gt;64501-0000&lt;/td&gt;&lt;td&gt;Locate utilities&lt;/td&gt;&lt;td&gt;LPSM&lt;/td&gt;&lt;td&gt;LOCATE UTILITIES&lt;/td&gt;&lt;td&gt;LPSM&lt;/td&gt;&lt;td&gt;0&lt;/td&gt;&lt;td&gt;3&lt;/td&gt;&lt;td&gt;N&lt;/td&gt;&lt;td&gt; &lt;/td&gt;&lt;td&gt;&lt;/td&gt;&lt;/tr&gt;</v>
      </c>
    </row>
    <row r="3827" spans="1:1" x14ac:dyDescent="0.2">
      <c r="A3827" s="94" t="str">
        <v xml:space="preserve">  &lt;tr&gt;&lt;td&gt;64502-0000&lt;/td&gt;&lt;td&gt;Locate utilities&lt;/td&gt;&lt;td&gt;Each&lt;/td&gt;&lt;td&gt;LOCATE UTILITIES&lt;/td&gt;&lt;td&gt;EACH&lt;/td&gt;&lt;td&gt;0&lt;/td&gt;&lt;td&gt;3&lt;/td&gt;&lt;td&gt;N&lt;/td&gt;&lt;td&gt; &lt;/td&gt;&lt;td&gt;&lt;/td&gt;&lt;/tr&gt;</v>
      </c>
    </row>
    <row r="3828" spans="1:1" x14ac:dyDescent="0.2">
      <c r="A3828" s="94" t="str">
        <v xml:space="preserve">  &lt;tr&gt;&lt;td&gt;64503-1000&lt;/td&gt;&lt;td&gt;Utility company compensation&lt;/td&gt;&lt;td&gt;CTSM&lt;/td&gt;&lt;td&gt;UTILITY COMPANY COMPENSATION&lt;/td&gt;&lt;td&gt;CTSM&lt;/td&gt;&lt;td&gt;0&lt;/td&gt;&lt;td&gt;3&lt;/td&gt;&lt;td&gt;N&lt;/td&gt;&lt;td&gt;8/9/2021&lt;/td&gt;&lt;td&gt;&lt;/td&gt;&lt;/tr&gt;</v>
      </c>
    </row>
    <row r="3829" spans="1:1" x14ac:dyDescent="0.2">
      <c r="A3829" s="94" t="str">
        <v xml:space="preserve">  &lt;tr&gt;&lt;td&gt;64504-0000&lt;/td&gt;&lt;td&gt;Locate utilities&lt;/td&gt;&lt;td&gt;Hour&lt;/td&gt;&lt;td&gt;LOCATE UTILITIES&lt;/td&gt;&lt;td&gt;HOUR&lt;/td&gt;&lt;td&gt;0&lt;/td&gt;&lt;td&gt;3&lt;/td&gt;&lt;td&gt;N&lt;/td&gt;&lt;td&gt;1/8/2025&lt;/td&gt;&lt;td&gt;&lt;/td&gt;&lt;/tr&gt;</v>
      </c>
    </row>
    <row r="3830" spans="1:1" x14ac:dyDescent="0.2">
      <c r="A3830" s="94" t="str">
        <v xml:space="preserve">  &lt;tr&gt;&lt;td&gt;64601-1000&lt;/td&gt;&lt;td&gt;Building, restroom facility&lt;/td&gt;&lt;td&gt;Each&lt;/td&gt;&lt;td&gt;BUILDING, RESTROOM FACILITY&lt;/td&gt;&lt;td&gt;EACH&lt;/td&gt;&lt;td&gt;0&lt;/td&gt;&lt;td&gt;3&lt;/td&gt;&lt;td&gt;N&lt;/td&gt;&lt;td&gt; &lt;/td&gt;&lt;td&gt;&lt;/td&gt;&lt;/tr&gt;</v>
      </c>
    </row>
    <row r="3831" spans="1:1" x14ac:dyDescent="0.2">
      <c r="A3831" s="94" t="str">
        <v xml:space="preserve">  &lt;tr&gt;&lt;td&gt;64602-1000&lt;/td&gt;&lt;td&gt;Building, restroom facility&lt;/td&gt;&lt;td&gt;LPSM&lt;/td&gt;&lt;td&gt;BUILDING, RESTROOM FACILITY&lt;/td&gt;&lt;td&gt;LPSM&lt;/td&gt;&lt;td&gt;0&lt;/td&gt;&lt;td&gt;3&lt;/td&gt;&lt;td&gt;N&lt;/td&gt;&lt;td&gt; &lt;/td&gt;&lt;td&gt;&lt;/td&gt;&lt;/tr&gt;</v>
      </c>
    </row>
    <row r="3832" spans="1:1" x14ac:dyDescent="0.2">
      <c r="A3832" s="94" t="str">
        <v xml:space="preserve">  &lt;tr&gt;&lt;td&gt;64602-2000&lt;/td&gt;&lt;td&gt;Building, support building&lt;/td&gt;&lt;td&gt;LPSM&lt;/td&gt;&lt;td&gt;BUILDING, SUPPORT BUILDING&lt;/td&gt;&lt;td&gt;LPSM&lt;/td&gt;&lt;td&gt;0&lt;/td&gt;&lt;td&gt;3&lt;/td&gt;&lt;td&gt;N&lt;/td&gt;&lt;td&gt; &lt;/td&gt;&lt;td&gt;&lt;/td&gt;&lt;/tr&gt;</v>
      </c>
    </row>
    <row r="3833" spans="1:1" x14ac:dyDescent="0.2">
      <c r="A3833" s="94" t="str">
        <v xml:space="preserve">  &lt;tr&gt;&lt;td&gt;64603-0000&lt;/td&gt;&lt;td&gt;Fixture&lt;/td&gt;&lt;td&gt;Each&lt;/td&gt;&lt;td&gt;FIXTURE&lt;/td&gt;&lt;td&gt;EACH&lt;/td&gt;&lt;td&gt;0&lt;/td&gt;&lt;td&gt;3&lt;/td&gt;&lt;td&gt;N&lt;/td&gt;&lt;td&gt;4/25/2016&lt;/td&gt;&lt;td&gt;&lt;/td&gt;&lt;/tr&gt;</v>
      </c>
    </row>
    <row r="3834" spans="1:1" x14ac:dyDescent="0.2">
      <c r="A3834" s="94" t="str">
        <v xml:space="preserve">  &lt;tr&gt;&lt;td&gt;64603-0100&lt;/td&gt;&lt;td&gt;Fixture, trash receptacle&lt;/td&gt;&lt;td&gt;Each&lt;/td&gt;&lt;td&gt;FIXTURE, TRASH RECEPTACLE&lt;/td&gt;&lt;td&gt;EACH&lt;/td&gt;&lt;td&gt;0&lt;/td&gt;&lt;td&gt;3&lt;/td&gt;&lt;td&gt;N&lt;/td&gt;&lt;td&gt; &lt;/td&gt;&lt;td&gt;&lt;/td&gt;&lt;/tr&gt;</v>
      </c>
    </row>
    <row r="3835" spans="1:1" x14ac:dyDescent="0.2">
      <c r="A3835" s="94" t="str">
        <v xml:space="preserve">  &lt;tr&gt;&lt;td&gt;64603-0200&lt;/td&gt;&lt;td&gt;Fixture, mailbox&lt;/td&gt;&lt;td&gt;Each&lt;/td&gt;&lt;td&gt;FIXTURE, MAILBOX&lt;/td&gt;&lt;td&gt;EACH&lt;/td&gt;&lt;td&gt;0&lt;/td&gt;&lt;td&gt;3&lt;/td&gt;&lt;td&gt;N&lt;/td&gt;&lt;td&gt; &lt;/td&gt;&lt;td&gt;&lt;/td&gt;&lt;/tr&gt;</v>
      </c>
    </row>
    <row r="3836" spans="1:1" x14ac:dyDescent="0.2">
      <c r="A3836" s="94" t="str">
        <v xml:space="preserve">  &lt;tr&gt;&lt;td&gt;64603-0300&lt;/td&gt;&lt;td&gt;Fixture, bench&lt;/td&gt;&lt;td&gt;Each&lt;/td&gt;&lt;td&gt;FIXTURE, BENCH&lt;/td&gt;&lt;td&gt;EACH&lt;/td&gt;&lt;td&gt;0&lt;/td&gt;&lt;td&gt;3&lt;/td&gt;&lt;td&gt;N&lt;/td&gt;&lt;td&gt; &lt;/td&gt;&lt;td&gt;&lt;/td&gt;&lt;/tr&gt;</v>
      </c>
    </row>
    <row r="3837" spans="1:1" x14ac:dyDescent="0.2">
      <c r="A3837" s="94" t="str">
        <v xml:space="preserve">  &lt;tr&gt;&lt;td&gt;64603-0400&lt;/td&gt;&lt;td&gt;Fixture, bench with trash receptacle&lt;/td&gt;&lt;td&gt;Each&lt;/td&gt;&lt;td&gt;FIXTURE, BENCH WITH TRASH RECEPTACLE&lt;/td&gt;&lt;td&gt;EACH&lt;/td&gt;&lt;td&gt;0&lt;/td&gt;&lt;td&gt;3&lt;/td&gt;&lt;td&gt;N&lt;/td&gt;&lt;td&gt; &lt;/td&gt;&lt;td&gt;&lt;/td&gt;&lt;/tr&gt;</v>
      </c>
    </row>
    <row r="3838" spans="1:1" x14ac:dyDescent="0.2">
      <c r="A3838" s="94" t="str">
        <v xml:space="preserve">  &lt;tr&gt;&lt;td&gt;64603-0500&lt;/td&gt;&lt;td&gt;Fixture, bicycle storage rack&lt;/td&gt;&lt;td&gt;Each&lt;/td&gt;&lt;td&gt;FIXTURE, BICYCLE STORAGE RACK&lt;/td&gt;&lt;td&gt;EACH&lt;/td&gt;&lt;td&gt;0&lt;/td&gt;&lt;td&gt;3&lt;/td&gt;&lt;td&gt;N&lt;/td&gt;&lt;td&gt; &lt;/td&gt;&lt;td&gt;&lt;/td&gt;&lt;/tr&gt;</v>
      </c>
    </row>
    <row r="3839" spans="1:1" x14ac:dyDescent="0.2">
      <c r="A3839" s="94" t="str">
        <v xml:space="preserve">  &lt;tr&gt;&lt;td&gt;64603-0600&lt;/td&gt;&lt;td&gt;Fixture, flag pole&lt;/td&gt;&lt;td&gt;Each&lt;/td&gt;&lt;td&gt;FIXTURE, FLAG POLE&lt;/td&gt;&lt;td&gt;EACH&lt;/td&gt;&lt;td&gt;0&lt;/td&gt;&lt;td&gt;3&lt;/td&gt;&lt;td&gt;N&lt;/td&gt;&lt;td&gt; &lt;/td&gt;&lt;td&gt;&lt;/td&gt;&lt;/tr&gt;</v>
      </c>
    </row>
    <row r="3840" spans="1:1" x14ac:dyDescent="0.2">
      <c r="A3840" s="94" t="str">
        <v xml:space="preserve">  &lt;tr&gt;&lt;td&gt;64603-0700&lt;/td&gt;&lt;td&gt;Fixture, picnic table&lt;/td&gt;&lt;td&gt;Each&lt;/td&gt;&lt;td&gt;FIXTURE, PICNIC TABLE&lt;/td&gt;&lt;td&gt;EACH&lt;/td&gt;&lt;td&gt;0&lt;/td&gt;&lt;td&gt;3&lt;/td&gt;&lt;td&gt;N&lt;/td&gt;&lt;td&gt; &lt;/td&gt;&lt;td&gt;&lt;/td&gt;&lt;/tr&gt;</v>
      </c>
    </row>
    <row r="3841" spans="1:1" x14ac:dyDescent="0.2">
      <c r="A3841" s="94" t="str">
        <v xml:space="preserve">  &lt;tr&gt;&lt;td&gt;64603-0800&lt;/td&gt;&lt;td&gt;Fixture, kiosk&lt;/td&gt;&lt;td&gt;Each&lt;/td&gt;&lt;td&gt;FIXTURE, KIOSK&lt;/td&gt;&lt;td&gt;EACH&lt;/td&gt;&lt;td&gt;0&lt;/td&gt;&lt;td&gt;3&lt;/td&gt;&lt;td&gt;N&lt;/td&gt;&lt;td&gt; &lt;/td&gt;&lt;td&gt;&lt;/td&gt;&lt;/tr&gt;</v>
      </c>
    </row>
    <row r="3842" spans="1:1" x14ac:dyDescent="0.2">
      <c r="A3842" s="94" t="str">
        <v xml:space="preserve">  &lt;tr&gt;&lt;td&gt;64603-0900&lt;/td&gt;&lt;td&gt;Fixture, portable toilet&lt;/td&gt;&lt;td&gt;Each&lt;/td&gt;&lt;td&gt;FIXTURE, PORTABLE TOILET&lt;/td&gt;&lt;td&gt;EACH&lt;/td&gt;&lt;td&gt;0&lt;/td&gt;&lt;td&gt;3&lt;/td&gt;&lt;td&gt;N&lt;/td&gt;&lt;td&gt; &lt;/td&gt;&lt;td&gt;&lt;/td&gt;&lt;/tr&gt;</v>
      </c>
    </row>
    <row r="3843" spans="1:1" x14ac:dyDescent="0.2">
      <c r="A3843" s="94" t="str">
        <v xml:space="preserve">  &lt;tr&gt;&lt;td&gt;64603-1000&lt;/td&gt;&lt;td&gt;Fixture, vault toilet&lt;/td&gt;&lt;td&gt;Each&lt;/td&gt;&lt;td&gt;FIXTURE, VAULT TOILET&lt;/td&gt;&lt;td&gt;EACH&lt;/td&gt;&lt;td&gt;0&lt;/td&gt;&lt;td&gt;3&lt;/td&gt;&lt;td&gt;N&lt;/td&gt;&lt;td&gt; &lt;/td&gt;&lt;td&gt;&lt;/td&gt;&lt;/tr&gt;</v>
      </c>
    </row>
    <row r="3844" spans="1:1" x14ac:dyDescent="0.2">
      <c r="A3844" s="94" t="str">
        <v xml:space="preserve">  &lt;tr&gt;&lt;td&gt;64603-1100&lt;/td&gt;&lt;td&gt;Fixture, picnic pad&lt;/td&gt;&lt;td&gt;Each&lt;/td&gt;&lt;td&gt;FIXTURE, PICNIC PAD&lt;/td&gt;&lt;td&gt;EACH&lt;/td&gt;&lt;td&gt;0&lt;/td&gt;&lt;td&gt;3&lt;/td&gt;&lt;td&gt;N&lt;/td&gt;&lt;td&gt; &lt;/td&gt;&lt;td&gt;&lt;/td&gt;&lt;/tr&gt;</v>
      </c>
    </row>
    <row r="3845" spans="1:1" x14ac:dyDescent="0.2">
      <c r="A3845" s="94" t="str">
        <v xml:space="preserve">  &lt;tr&gt;&lt;td&gt;64603-1200&lt;/td&gt;&lt;td&gt;Fixture, wayside exhibit&lt;/td&gt;&lt;td&gt;Each&lt;/td&gt;&lt;td&gt;FIXTURE, WAYSIDE EXHIBIT&lt;/td&gt;&lt;td&gt;EACH&lt;/td&gt;&lt;td&gt;0&lt;/td&gt;&lt;td&gt;3&lt;/td&gt;&lt;td&gt;N&lt;/td&gt;&lt;td&gt; &lt;/td&gt;&lt;td&gt;&lt;/td&gt;&lt;/tr&gt;</v>
      </c>
    </row>
    <row r="3846" spans="1:1" x14ac:dyDescent="0.2">
      <c r="A3846" s="94" t="str">
        <v xml:space="preserve">  &lt;tr&gt;&lt;td&gt;64603-1400&lt;/td&gt;&lt;td&gt;Fixture, information box&lt;/td&gt;&lt;td&gt;Each&lt;/td&gt;&lt;td&gt;FIXTURE, INFORMATION BOX&lt;/td&gt;&lt;td&gt;EACH&lt;/td&gt;&lt;td&gt;0&lt;/td&gt;&lt;td&gt;3&lt;/td&gt;&lt;td&gt;N&lt;/td&gt;&lt;td&gt; &lt;/td&gt;&lt;td&gt;&lt;/td&gt;&lt;/tr&gt;</v>
      </c>
    </row>
    <row r="3847" spans="1:1" x14ac:dyDescent="0.2">
      <c r="A3847" s="94" t="str">
        <v xml:space="preserve">  &lt;tr&gt;&lt;td&gt;64603-1500&lt;/td&gt;&lt;td&gt;Fixture, shelter&lt;/td&gt;&lt;td&gt;Each&lt;/td&gt;&lt;td&gt;FIXTURE, SHELTER&lt;/td&gt;&lt;td&gt;EACH&lt;/td&gt;&lt;td&gt;0&lt;/td&gt;&lt;td&gt;3&lt;/td&gt;&lt;td&gt;N&lt;/td&gt;&lt;td&gt; &lt;/td&gt;&lt;td&gt;&lt;/td&gt;&lt;/tr&gt;</v>
      </c>
    </row>
    <row r="3848" spans="1:1" x14ac:dyDescent="0.2">
      <c r="A3848" s="94" t="str">
        <v xml:space="preserve">  &lt;tr&gt;&lt;td&gt;64603-1600&lt;/td&gt;&lt;td&gt;Fixture, fire ring&lt;/td&gt;&lt;td&gt;Each&lt;/td&gt;&lt;td&gt;FIXTURE, FIRE RING&lt;/td&gt;&lt;td&gt;EACH&lt;/td&gt;&lt;td&gt;0&lt;/td&gt;&lt;td&gt;3&lt;/td&gt;&lt;td&gt;N&lt;/td&gt;&lt;td&gt; &lt;/td&gt;&lt;td&gt;&lt;/td&gt;&lt;/tr&gt;</v>
      </c>
    </row>
    <row r="3849" spans="1:1" x14ac:dyDescent="0.2">
      <c r="A3849" s="94" t="str">
        <v xml:space="preserve">  &lt;tr&gt;&lt;td&gt;64603-1700&lt;/td&gt;&lt;td&gt;Fixture, monitoring well&lt;/td&gt;&lt;td&gt;Each&lt;/td&gt;&lt;td&gt;FIXTURE, MONITORING WELL&lt;/td&gt;&lt;td&gt;EACH&lt;/td&gt;&lt;td&gt;0&lt;/td&gt;&lt;td&gt;3&lt;/td&gt;&lt;td&gt;N&lt;/td&gt;&lt;td&gt; &lt;/td&gt;&lt;td&gt;&lt;/td&gt;&lt;/tr&gt;</v>
      </c>
    </row>
    <row r="3850" spans="1:1" x14ac:dyDescent="0.2">
      <c r="A3850" s="94" t="str">
        <v xml:space="preserve">  &lt;tr&gt;&lt;td&gt;64603-1800&lt;/td&gt;&lt;td&gt;Fixture, roof drain connection&lt;/td&gt;&lt;td&gt;Each&lt;/td&gt;&lt;td&gt;FIXTURE, ROOF DRAIN CONNECTION&lt;/td&gt;&lt;td&gt;EACH&lt;/td&gt;&lt;td&gt;0&lt;/td&gt;&lt;td&gt;3&lt;/td&gt;&lt;td&gt;N&lt;/td&gt;&lt;td&gt; &lt;/td&gt;&lt;td&gt;&lt;/td&gt;&lt;/tr&gt;</v>
      </c>
    </row>
    <row r="3851" spans="1:1" x14ac:dyDescent="0.2">
      <c r="A3851" s="94" t="str">
        <v xml:space="preserve">  &lt;tr&gt;&lt;td&gt;64603-1900&lt;/td&gt;&lt;td&gt;Fixture, parking meter&lt;/td&gt;&lt;td&gt;Each&lt;/td&gt;&lt;td&gt;FIXTURE, PARKING METER&lt;/td&gt;&lt;td&gt;EACH&lt;/td&gt;&lt;td&gt;0&lt;/td&gt;&lt;td&gt;3&lt;/td&gt;&lt;td&gt;N&lt;/td&gt;&lt;td&gt; &lt;/td&gt;&lt;td&gt;&lt;/td&gt;&lt;/tr&gt;</v>
      </c>
    </row>
    <row r="3852" spans="1:1" x14ac:dyDescent="0.2">
      <c r="A3852" s="94" t="str">
        <v xml:space="preserve">  &lt;tr&gt;&lt;td&gt;64603-2000&lt;/td&gt;&lt;td&gt;Fixture, stabilized entrance&lt;/td&gt;&lt;td&gt;Each&lt;/td&gt;&lt;td&gt;FIXTURE, STABILIZED ENTRANCE&lt;/td&gt;&lt;td&gt;EACH&lt;/td&gt;&lt;td&gt;0&lt;/td&gt;&lt;td&gt;3&lt;/td&gt;&lt;td&gt;N&lt;/td&gt;&lt;td&gt; &lt;/td&gt;&lt;td&gt;&lt;/td&gt;&lt;/tr&gt;</v>
      </c>
    </row>
    <row r="3853" spans="1:1" x14ac:dyDescent="0.2">
      <c r="A3853" s="94" t="str">
        <v xml:space="preserve">  &lt;tr&gt;&lt;td&gt;64603-2100&lt;/td&gt;&lt;td&gt;Fixture, Stairway&lt;/td&gt;&lt;td&gt;Each&lt;/td&gt;&lt;td&gt;FIXTURE, STAIRWAY&lt;/td&gt;&lt;td&gt;EACH&lt;/td&gt;&lt;td&gt;0&lt;/td&gt;&lt;td&gt;3&lt;/td&gt;&lt;td&gt;N&lt;/td&gt;&lt;td&gt;10/27/2014&lt;/td&gt;&lt;td&gt;&lt;/td&gt;&lt;/tr&gt;</v>
      </c>
    </row>
    <row r="3854" spans="1:1" x14ac:dyDescent="0.2">
      <c r="A3854" s="94" t="str">
        <v xml:space="preserve">  &lt;tr&gt;&lt;td&gt;64604-1000&lt;/td&gt;&lt;td&gt;Fixture, handrail&lt;/td&gt;&lt;td&gt;m&lt;/td&gt;&lt;td&gt;FIXTURE, HANDRAIL&lt;/td&gt;&lt;td&gt;LNFT&lt;/td&gt;&lt;td&gt;0&lt;/td&gt;&lt;td&gt;3&lt;/td&gt;&lt;td&gt;N&lt;/td&gt;&lt;td&gt; &lt;/td&gt;&lt;td&gt;&lt;/td&gt;&lt;/tr&gt;</v>
      </c>
    </row>
    <row r="3855" spans="1:1" x14ac:dyDescent="0.2">
      <c r="A3855" s="94" t="str">
        <v xml:space="preserve">  &lt;tr&gt;&lt;td&gt;64604-3000&lt;/td&gt;&lt;td&gt;Fixture, pedestrian railing&lt;/td&gt;&lt;td&gt;m&lt;/td&gt;&lt;td&gt;FIXTURE, PEDESTRIAN RAILING&lt;/td&gt;&lt;td&gt;LNFT&lt;/td&gt;&lt;td&gt;0&lt;/td&gt;&lt;td&gt;3&lt;/td&gt;&lt;td&gt;N&lt;/td&gt;&lt;td&gt; &lt;/td&gt;&lt;td&gt;&lt;/td&gt;&lt;/tr&gt;</v>
      </c>
    </row>
    <row r="3856" spans="1:1" x14ac:dyDescent="0.2">
      <c r="A3856" s="94" t="str">
        <v xml:space="preserve">  &lt;tr&gt;&lt;td&gt;64604-4000&lt;/td&gt;&lt;td&gt;Fixture, log planter&lt;/td&gt;&lt;td&gt;m&lt;/td&gt;&lt;td&gt;FIXTURE, LOG PLANTER&lt;/td&gt;&lt;td&gt;LNFT&lt;/td&gt;&lt;td&gt;0&lt;/td&gt;&lt;td&gt;3&lt;/td&gt;&lt;td&gt;N&lt;/td&gt;&lt;td&gt; &lt;/td&gt;&lt;td&gt;&lt;/td&gt;&lt;/tr&gt;</v>
      </c>
    </row>
    <row r="3857" spans="1:1" x14ac:dyDescent="0.2">
      <c r="A3857" s="94" t="str">
        <v xml:space="preserve">  &lt;tr&gt;&lt;td&gt;64605-0000&lt;/td&gt;&lt;td&gt;Fixture&lt;/td&gt;&lt;td&gt;LPSM&lt;/td&gt;&lt;td&gt;FIXTURE&lt;/td&gt;&lt;td&gt;LPSM&lt;/td&gt;&lt;td&gt;0&lt;/td&gt;&lt;td&gt;3&lt;/td&gt;&lt;td&gt;N&lt;/td&gt;&lt;td&gt; &lt;/td&gt;&lt;td&gt;&lt;/td&gt;&lt;/tr&gt;</v>
      </c>
    </row>
    <row r="3858" spans="1:1" x14ac:dyDescent="0.2">
      <c r="A3858" s="94" t="str">
        <v xml:space="preserve">  &lt;tr&gt;&lt;td&gt;64605-1000&lt;/td&gt;&lt;td&gt;Fixture, kiosk&lt;/td&gt;&lt;td&gt;LPSM&lt;/td&gt;&lt;td&gt;FIXTURE, KIOSK&lt;/td&gt;&lt;td&gt;LPSM&lt;/td&gt;&lt;td&gt;0&lt;/td&gt;&lt;td&gt;3&lt;/td&gt;&lt;td&gt;N&lt;/td&gt;&lt;td&gt; &lt;/td&gt;&lt;td&gt;&lt;/td&gt;&lt;/tr&gt;</v>
      </c>
    </row>
    <row r="3859" spans="1:1" x14ac:dyDescent="0.2">
      <c r="A3859" s="94" t="str">
        <v xml:space="preserve">  &lt;tr&gt;&lt;td&gt;64605-2000&lt;/td&gt;&lt;td&gt;Fixture, portable toilet&lt;/td&gt;&lt;td&gt;LPSM&lt;/td&gt;&lt;td&gt;FIXTURE, PORTABLE TOILET&lt;/td&gt;&lt;td&gt;LPSM&lt;/td&gt;&lt;td&gt;0&lt;/td&gt;&lt;td&gt;3&lt;/td&gt;&lt;td&gt;N&lt;/td&gt;&lt;td&gt; &lt;/td&gt;&lt;td&gt;&lt;/td&gt;&lt;/tr&gt;</v>
      </c>
    </row>
    <row r="3860" spans="1:1" x14ac:dyDescent="0.2">
      <c r="A3860" s="94" t="str">
        <v xml:space="preserve">  &lt;tr&gt;&lt;td&gt;64605-3000&lt;/td&gt;&lt;td&gt;Fixture, boat ramp&lt;/td&gt;&lt;td&gt;LPSM&lt;/td&gt;&lt;td&gt;FIXTURE, BOAT RAMP&lt;/td&gt;&lt;td&gt;LPSM&lt;/td&gt;&lt;td&gt;0&lt;/td&gt;&lt;td&gt;3&lt;/td&gt;&lt;td&gt;N&lt;/td&gt;&lt;td&gt; &lt;/td&gt;&lt;td&gt;&lt;/td&gt;&lt;/tr&gt;</v>
      </c>
    </row>
    <row r="3861" spans="1:1" x14ac:dyDescent="0.2">
      <c r="A3861" s="94" t="str">
        <v xml:space="preserve">  &lt;tr&gt;&lt;td&gt;64605-3100&lt;/td&gt;&lt;td&gt;Fixture, floating dock&lt;/td&gt;&lt;td&gt;LPSM&lt;/td&gt;&lt;td&gt;FIXTURE, FLOATING DOCK&lt;/td&gt;&lt;td&gt;LPSM&lt;/td&gt;&lt;td&gt;0&lt;/td&gt;&lt;td&gt;3&lt;/td&gt;&lt;td&gt;N&lt;/td&gt;&lt;td&gt; &lt;/td&gt;&lt;td&gt;&lt;/td&gt;&lt;/tr&gt;</v>
      </c>
    </row>
    <row r="3862" spans="1:1" x14ac:dyDescent="0.2">
      <c r="A3862" s="94" t="str">
        <v xml:space="preserve">  &lt;tr&gt;&lt;td&gt;64605-3200&lt;/td&gt;&lt;td&gt;Fixture, stream gauging station&lt;/td&gt;&lt;td&gt;LPSM&lt;/td&gt;&lt;td&gt;FIXTURE, STREAM GAUGING STATION&lt;/td&gt;&lt;td&gt;LPSM&lt;/td&gt;&lt;td&gt;0&lt;/td&gt;&lt;td&gt;3&lt;/td&gt;&lt;td&gt;N&lt;/td&gt;&lt;td&gt; &lt;/td&gt;&lt;td&gt;&lt;/td&gt;&lt;/tr&gt;</v>
      </c>
    </row>
    <row r="3863" spans="1:1" x14ac:dyDescent="0.2">
      <c r="A3863" s="94" t="str">
        <v xml:space="preserve">  &lt;tr&gt;&lt;td&gt;64620-0000&lt;/td&gt;&lt;td&gt;Remove and reset&lt;/td&gt;&lt;td&gt;Each&lt;/td&gt;&lt;td&gt;REMOVE AND RESET &lt;/td&gt;&lt;td&gt;EACH&lt;/td&gt;&lt;td&gt;0&lt;/td&gt;&lt;td&gt;3&lt;/td&gt;&lt;td&gt;N&lt;/td&gt;&lt;td&gt;9/27/2017&lt;/td&gt;&lt;td&gt;Only for UNCOMMON items to be removed &amp; reset&lt;/td&gt;&lt;/tr&gt;</v>
      </c>
    </row>
    <row r="3864" spans="1:1" x14ac:dyDescent="0.2">
      <c r="A3864" s="94" t="str">
        <v xml:space="preserve">  &lt;tr&gt;&lt;td&gt;64620-0100&lt;/td&gt;&lt;td&gt;Remove and reset litter barrel pad&lt;/td&gt;&lt;td&gt;Each&lt;/td&gt;&lt;td&gt;REMOVE AND RESET LITTER BARREL PAD&lt;/td&gt;&lt;td&gt;EACH&lt;/td&gt;&lt;td&gt;0&lt;/td&gt;&lt;td&gt;3&lt;/td&gt;&lt;td&gt;N&lt;/td&gt;&lt;td&gt; &lt;/td&gt;&lt;td&gt;&lt;/td&gt;&lt;/tr&gt;</v>
      </c>
    </row>
    <row r="3865" spans="1:1" x14ac:dyDescent="0.2">
      <c r="A3865" s="94" t="str">
        <v xml:space="preserve">  &lt;tr&gt;&lt;td&gt;64620-0200&lt;/td&gt;&lt;td&gt;Remove and reset sanitary facility&lt;/td&gt;&lt;td&gt;Each&lt;/td&gt;&lt;td&gt;REMOVE AND RESET SANITARY FACILITY&lt;/td&gt;&lt;td&gt;EACH&lt;/td&gt;&lt;td&gt;0&lt;/td&gt;&lt;td&gt;3&lt;/td&gt;&lt;td&gt;N&lt;/td&gt;&lt;td&gt; &lt;/td&gt;&lt;td&gt;&lt;/td&gt;&lt;/tr&gt;</v>
      </c>
    </row>
    <row r="3866" spans="1:1" x14ac:dyDescent="0.2">
      <c r="A3866" s="94" t="str">
        <v xml:space="preserve">  &lt;tr&gt;&lt;td&gt;64620-0300&lt;/td&gt;&lt;td&gt;Remove and reset bench&lt;/td&gt;&lt;td&gt;Each&lt;/td&gt;&lt;td&gt;REMOVE AND RESET BENCH&lt;/td&gt;&lt;td&gt;EACH&lt;/td&gt;&lt;td&gt;0&lt;/td&gt;&lt;td&gt;3&lt;/td&gt;&lt;td&gt;N&lt;/td&gt;&lt;td&gt; &lt;/td&gt;&lt;td&gt;&lt;/td&gt;&lt;/tr&gt;</v>
      </c>
    </row>
    <row r="3867" spans="1:1" x14ac:dyDescent="0.2">
      <c r="A3867" s="94" t="str">
        <v xml:space="preserve">  &lt;tr&gt;&lt;td&gt;64620-0400&lt;/td&gt;&lt;td&gt;Remove and reset mailbox&lt;/td&gt;&lt;td&gt;Each&lt;/td&gt;&lt;td&gt;REMOVE AND RESET MAILBOX&lt;/td&gt;&lt;td&gt;EACH&lt;/td&gt;&lt;td&gt;0&lt;/td&gt;&lt;td&gt;3&lt;/td&gt;&lt;td&gt;N&lt;/td&gt;&lt;td&gt; &lt;/td&gt;&lt;td&gt;&lt;/td&gt;&lt;/tr&gt;</v>
      </c>
    </row>
    <row r="3868" spans="1:1" x14ac:dyDescent="0.2">
      <c r="A3868" s="94" t="str">
        <v xml:space="preserve">  &lt;tr&gt;&lt;td&gt;64620-0500&lt;/td&gt;&lt;td&gt;Remove and reset flag pole&lt;/td&gt;&lt;td&gt;Each&lt;/td&gt;&lt;td&gt;REMOVE AND RESET FLAG POLE&lt;/td&gt;&lt;td&gt;EACH&lt;/td&gt;&lt;td&gt;0&lt;/td&gt;&lt;td&gt;3&lt;/td&gt;&lt;td&gt;N&lt;/td&gt;&lt;td&gt; &lt;/td&gt;&lt;td&gt;&lt;/td&gt;&lt;/tr&gt;</v>
      </c>
    </row>
    <row r="3869" spans="1:1" x14ac:dyDescent="0.2">
      <c r="A3869" s="94" t="str">
        <v xml:space="preserve">  &lt;tr&gt;&lt;td&gt;64620-0600&lt;/td&gt;&lt;td&gt;Remove and reset trash receptacle&lt;/td&gt;&lt;td&gt;Each&lt;/td&gt;&lt;td&gt;REMOVE AND RESET TRASH RECEPTACLE&lt;/td&gt;&lt;td&gt;EACH&lt;/td&gt;&lt;td&gt;0&lt;/td&gt;&lt;td&gt;3&lt;/td&gt;&lt;td&gt;N&lt;/td&gt;&lt;td&gt; &lt;/td&gt;&lt;td&gt;&lt;/td&gt;&lt;/tr&gt;</v>
      </c>
    </row>
    <row r="3870" spans="1:1" x14ac:dyDescent="0.2">
      <c r="A3870" s="94" t="str">
        <v xml:space="preserve">  &lt;tr&gt;&lt;td&gt;64620-0700&lt;/td&gt;&lt;td&gt;Remove and reset concrete planter&lt;/td&gt;&lt;td&gt;Each&lt;/td&gt;&lt;td&gt;REMOVE AND RESET CONCRETE PLANTER&lt;/td&gt;&lt;td&gt;EACH&lt;/td&gt;&lt;td&gt;0&lt;/td&gt;&lt;td&gt;3&lt;/td&gt;&lt;td&gt;N&lt;/td&gt;&lt;td&gt; &lt;/td&gt;&lt;td&gt;&lt;/td&gt;&lt;/tr&gt;</v>
      </c>
    </row>
    <row r="3871" spans="1:1" x14ac:dyDescent="0.2">
      <c r="A3871" s="94" t="str">
        <v xml:space="preserve">  &lt;tr&gt;&lt;td&gt;64620-0800&lt;/td&gt;&lt;td&gt;Remove and reset vault toilet&lt;/td&gt;&lt;td&gt;Each&lt;/td&gt;&lt;td&gt;REMOVE AND RESET VAULT TOILET&lt;/td&gt;&lt;td&gt;EACH&lt;/td&gt;&lt;td&gt;0&lt;/td&gt;&lt;td&gt;3&lt;/td&gt;&lt;td&gt;N&lt;/td&gt;&lt;td&gt; &lt;/td&gt;&lt;td&gt;&lt;/td&gt;&lt;/tr&gt;</v>
      </c>
    </row>
    <row r="3872" spans="1:1" x14ac:dyDescent="0.2">
      <c r="A3872" s="94" t="str">
        <v xml:space="preserve">  &lt;tr&gt;&lt;td&gt;64620-0900&lt;/td&gt;&lt;td&gt;Remove and reset bus shelter&lt;/td&gt;&lt;td&gt;Each&lt;/td&gt;&lt;td&gt;REMOVE AND RESET BUS SHELTER&lt;/td&gt;&lt;td&gt;EACH&lt;/td&gt;&lt;td&gt;0&lt;/td&gt;&lt;td&gt;3&lt;/td&gt;&lt;td&gt;N&lt;/td&gt;&lt;td&gt; &lt;/td&gt;&lt;td&gt;&lt;/td&gt;&lt;/tr&gt;</v>
      </c>
    </row>
    <row r="3873" spans="1:1" x14ac:dyDescent="0.2">
      <c r="A3873" s="94" t="str">
        <v xml:space="preserve">  &lt;tr&gt;&lt;td&gt;64620-1000&lt;/td&gt;&lt;td&gt;Remove and reset historic marker&lt;/td&gt;&lt;td&gt;Each&lt;/td&gt;&lt;td&gt;REMOVE AND RESET HISTORIC MARKER&lt;/td&gt;&lt;td&gt;EACH&lt;/td&gt;&lt;td&gt;0&lt;/td&gt;&lt;td&gt;3&lt;/td&gt;&lt;td&gt;N&lt;/td&gt;&lt;td&gt; &lt;/td&gt;&lt;td&gt;&lt;/td&gt;&lt;/tr&gt;</v>
      </c>
    </row>
    <row r="3874" spans="1:1" x14ac:dyDescent="0.2">
      <c r="A3874" s="94" t="str">
        <v xml:space="preserve">  &lt;tr&gt;&lt;td&gt;64620-1100&lt;/td&gt;&lt;td&gt;Remove and reset kiosk&lt;/td&gt;&lt;td&gt;Each&lt;/td&gt;&lt;td&gt;REMOVE AND RESET KIOSK&lt;/td&gt;&lt;td&gt;EACH&lt;/td&gt;&lt;td&gt;0&lt;/td&gt;&lt;td&gt;3&lt;/td&gt;&lt;td&gt;N&lt;/td&gt;&lt;td&gt; &lt;/td&gt;&lt;td&gt;&lt;/td&gt;&lt;/tr&gt;</v>
      </c>
    </row>
    <row r="3875" spans="1:1" x14ac:dyDescent="0.2">
      <c r="A3875" s="94" t="str">
        <v xml:space="preserve">  &lt;tr&gt;&lt;td&gt;64625-1000&lt;/td&gt;&lt;td&gt;Maintenance, toilet&lt;/td&gt;&lt;td&gt;Each&lt;/td&gt;&lt;td&gt;MAINTENANCE, TOILET&lt;/td&gt;&lt;td&gt;EACH&lt;/td&gt;&lt;td&gt;0&lt;/td&gt;&lt;td&gt;3&lt;/td&gt;&lt;td&gt;N&lt;/td&gt;&lt;td&gt; &lt;/td&gt;&lt;td&gt;&lt;/td&gt;&lt;/tr&gt;</v>
      </c>
    </row>
    <row r="3876" spans="1:1" x14ac:dyDescent="0.2">
      <c r="A3876" s="94" t="str">
        <v xml:space="preserve">  &lt;tr&gt;&lt;td&gt;64630-0000&lt;/td&gt;&lt;td&gt;Roadside development&lt;/td&gt;&lt;td&gt;LPSM&lt;/td&gt;&lt;td&gt;ROADSIDE DEVELOPMENT&lt;/td&gt;&lt;td&gt;LPSM&lt;/td&gt;&lt;td&gt;0&lt;/td&gt;&lt;td&gt;3&lt;/td&gt;&lt;td&gt;N&lt;/td&gt;&lt;td&gt; &lt;/td&gt;&lt;td&gt;&lt;/td&gt;&lt;/tr&gt;</v>
      </c>
    </row>
    <row r="3877" spans="1:1" x14ac:dyDescent="0.2">
      <c r="A3877" s="94" t="str">
        <v xml:space="preserve">  &lt;tr&gt;&lt;td&gt;64631-0000&lt;/td&gt;&lt;td&gt;Roadside development&lt;/td&gt;&lt;td&gt;m&lt;/td&gt;&lt;td&gt;ROADSIDE DEVELOPMENT&lt;/td&gt;&lt;td&gt;LNFT&lt;/td&gt;&lt;td&gt;0&lt;/td&gt;&lt;td&gt;3&lt;/td&gt;&lt;td&gt;N&lt;/td&gt;&lt;td&gt; &lt;/td&gt;&lt;td&gt;&lt;/td&gt;&lt;/tr&gt;</v>
      </c>
    </row>
    <row r="3878" spans="1:1" x14ac:dyDescent="0.2">
      <c r="A3878" s="94" t="str">
        <v xml:space="preserve">  &lt;tr&gt;&lt;td&gt;64632-0000&lt;/td&gt;&lt;td&gt;Roadside development&lt;/td&gt;&lt;td&gt;m2&lt;/td&gt;&lt;td&gt;ROADSIDE DEVELOPMENT&lt;/td&gt;&lt;td&gt;SQYD&lt;/td&gt;&lt;td&gt;0&lt;/td&gt;&lt;td&gt;3&lt;/td&gt;&lt;td&gt;N&lt;/td&gt;&lt;td&gt; &lt;/td&gt;&lt;td&gt;&lt;/td&gt;&lt;/tr&gt;</v>
      </c>
    </row>
    <row r="3879" spans="1:1" x14ac:dyDescent="0.2">
      <c r="A3879" s="94" t="str">
        <v xml:space="preserve">  &lt;tr&gt;&lt;td&gt;64633-0000&lt;/td&gt;&lt;td&gt;Roadside development&lt;/td&gt;&lt;td&gt;m3&lt;/td&gt;&lt;td&gt;ROADSIDE DEVELOPMENT&lt;/td&gt;&lt;td&gt;CUYD&lt;/td&gt;&lt;td&gt;0&lt;/td&gt;&lt;td&gt;3&lt;/td&gt;&lt;td&gt;N&lt;/td&gt;&lt;td&gt;6/7/2018&lt;/td&gt;&lt;td&gt;&lt;/td&gt;&lt;/tr&gt;</v>
      </c>
    </row>
    <row r="3880" spans="1:1" x14ac:dyDescent="0.2">
      <c r="A3880" s="94" t="str">
        <v xml:space="preserve">  &lt;tr&gt;&lt;td&gt;64701-1000&lt;/td&gt;&lt;td&gt;Mitigation, wetlands mitigation&lt;/td&gt;&lt;td&gt;LPSM&lt;/td&gt;&lt;td&gt;MITIGATION, WETLANDS MITIGATION&lt;/td&gt;&lt;td&gt;LPSM&lt;/td&gt;&lt;td&gt;0&lt;/td&gt;&lt;td&gt;3&lt;/td&gt;&lt;td&gt;N&lt;/td&gt;&lt;td&gt; &lt;/td&gt;&lt;td&gt;&lt;/td&gt;&lt;/tr&gt;</v>
      </c>
    </row>
    <row r="3881" spans="1:1" x14ac:dyDescent="0.2">
      <c r="A3881" s="94" t="str">
        <v xml:space="preserve">  &lt;tr&gt;&lt;td&gt;64701-2000&lt;/td&gt;&lt;td&gt;Mitigation, stormwater management, bioretention cell&lt;/td&gt;&lt;td&gt;LPSM&lt;/td&gt;&lt;td&gt;MITIGATION, STORMWATER MANAGEMENT, BIORETENTION CELL&lt;/td&gt;&lt;td&gt;LPSM&lt;/td&gt;&lt;td&gt;0&lt;/td&gt;&lt;td&gt;3&lt;/td&gt;&lt;td&gt;N&lt;/td&gt;&lt;td&gt;4/14/2015&lt;/td&gt;&lt;td&gt;&lt;/td&gt;&lt;/tr&gt;</v>
      </c>
    </row>
    <row r="3882" spans="1:1" x14ac:dyDescent="0.2">
      <c r="A3882" s="94" t="str">
        <v xml:space="preserve">  &lt;tr&gt;&lt;td&gt;64701-3000&lt;/td&gt;&lt;td&gt;Mitigation, Archaeological Site&lt;/td&gt;&lt;td&gt;LPSM&lt;/td&gt;&lt;td&gt;MITIGATION, ARCHAEOLOGICAL SITE&lt;/td&gt;&lt;td&gt;LPSM&lt;/td&gt;&lt;td&gt;0&lt;/td&gt;&lt;td&gt;3&lt;/td&gt;&lt;td&gt;N&lt;/td&gt;&lt;td&gt;7/12/2021&lt;/td&gt;&lt;td&gt;&lt;/td&gt;&lt;/tr&gt;</v>
      </c>
    </row>
    <row r="3883" spans="1:1" x14ac:dyDescent="0.2">
      <c r="A3883" s="94" t="str">
        <v xml:space="preserve">  &lt;tr&gt;&lt;td&gt;64702-1000&lt;/td&gt;&lt;td&gt;Mitigation, landscaping log&lt;/td&gt;&lt;td&gt;m&lt;/td&gt;&lt;td&gt;MITIGATION, LANDSCAPING LOG&lt;/td&gt;&lt;td&gt;LNFT&lt;/td&gt;&lt;td&gt;0&lt;/td&gt;&lt;td&gt;3&lt;/td&gt;&lt;td&gt;N&lt;/td&gt;&lt;td&gt; &lt;/td&gt;&lt;td&gt;&lt;/td&gt;&lt;/tr&gt;</v>
      </c>
    </row>
    <row r="3884" spans="1:1" x14ac:dyDescent="0.2">
      <c r="A3884" s="94" t="str">
        <v xml:space="preserve">  &lt;tr&gt;&lt;td&gt;64702-2000&lt;/td&gt;&lt;td&gt;Mitigation, log barrier&lt;/td&gt;&lt;td&gt;m&lt;/td&gt;&lt;td&gt;MITIGATION, LOG BARRIER&lt;/td&gt;&lt;td&gt;LNFT&lt;/td&gt;&lt;td&gt;0&lt;/td&gt;&lt;td&gt;3&lt;/td&gt;&lt;td&gt;N&lt;/td&gt;&lt;td&gt; &lt;/td&gt;&lt;td&gt;&lt;/td&gt;&lt;/tr&gt;</v>
      </c>
    </row>
    <row r="3885" spans="1:1" x14ac:dyDescent="0.2">
      <c r="A3885" s="94" t="str">
        <v xml:space="preserve">  &lt;tr&gt;&lt;td&gt;64702-3000&lt;/td&gt;&lt;td&gt;Mitigation, small mammal crossing structure&lt;/td&gt;&lt;td&gt;m&lt;/td&gt;&lt;td&gt;MITIGATION, SMALL MAMMAL CROSSING STRUCTURE&lt;/td&gt;&lt;td&gt;LNFT&lt;/td&gt;&lt;td&gt;0&lt;/td&gt;&lt;td&gt;3&lt;/td&gt;&lt;td&gt;N&lt;/td&gt;&lt;td&gt;6/23/2015&lt;/td&gt;&lt;td&gt;&lt;/td&gt;&lt;/tr&gt;</v>
      </c>
    </row>
    <row r="3886" spans="1:1" x14ac:dyDescent="0.2">
      <c r="A3886" s="94" t="str">
        <v xml:space="preserve">  &lt;tr&gt;&lt;td&gt;64702-3100&lt;/td&gt;&lt;td&gt;Mitigation, tortoise crossing structure&lt;/td&gt;&lt;td&gt;m&lt;/td&gt;&lt;td&gt;MITIGATION, TORTOISE CROSSING STRUCTURE&lt;/td&gt;&lt;td&gt;LNFT&lt;/td&gt;&lt;td&gt;0&lt;/td&gt;&lt;td&gt;3&lt;/td&gt;&lt;td&gt;N&lt;/td&gt;&lt;td&gt;9/4/2024&lt;/td&gt;&lt;td&gt;&lt;/td&gt;&lt;/tr&gt;</v>
      </c>
    </row>
    <row r="3887" spans="1:1" x14ac:dyDescent="0.2">
      <c r="A3887" s="94" t="str">
        <v xml:space="preserve">  &lt;tr&gt;&lt;td&gt;64702-3200&lt;/td&gt;&lt;td&gt;Mitigation, tortoise guard&lt;/td&gt;&lt;td&gt;m&lt;/td&gt;&lt;td&gt;MITIGATION, TORTOISE GUARD&lt;/td&gt;&lt;td&gt;LNFT&lt;/td&gt;&lt;td&gt;0&lt;/td&gt;&lt;td&gt;3&lt;/td&gt;&lt;td&gt;N&lt;/td&gt;&lt;td&gt;9/4/2024&lt;/td&gt;&lt;td&gt;&lt;/td&gt;&lt;/tr&gt;</v>
      </c>
    </row>
    <row r="3888" spans="1:1" x14ac:dyDescent="0.2">
      <c r="A3888" s="94" t="str">
        <v xml:space="preserve">  &lt;tr&gt;&lt;td&gt;64702-3500&lt;/td&gt;&lt;td&gt;Mitigation, stormwater management, dry swale&lt;/td&gt;&lt;td&gt;m&lt;/td&gt;&lt;td&gt;MITIGATION, STORMWATER MANAGEMENT, DRY SWALE&lt;/td&gt;&lt;td&gt;LNFT&lt;/td&gt;&lt;td&gt;0&lt;/td&gt;&lt;td&gt;3&lt;/td&gt;&lt;td&gt;N&lt;/td&gt;&lt;td&gt; &lt;/td&gt;&lt;td&gt;&lt;/td&gt;&lt;/tr&gt;</v>
      </c>
    </row>
    <row r="3889" spans="1:1" x14ac:dyDescent="0.2">
      <c r="A3889" s="94" t="str">
        <v xml:space="preserve">  &lt;tr&gt;&lt;td&gt;64702-3600&lt;/td&gt;&lt;td&gt;Mitigation, streambed channel reconstruction&lt;/td&gt;&lt;td&gt;m&lt;/td&gt;&lt;td&gt;MITIGATION, STREAMBED CHANNEL RECONSTRUCTION&lt;/td&gt;&lt;td&gt;LNFT&lt;/td&gt;&lt;td&gt;0&lt;/td&gt;&lt;td&gt;3&lt;/td&gt;&lt;td&gt;N&lt;/td&gt;&lt;td&gt;12/13/2021&lt;/td&gt;&lt;td&gt;&lt;/td&gt;&lt;/tr&gt;</v>
      </c>
    </row>
    <row r="3890" spans="1:1" x14ac:dyDescent="0.2">
      <c r="A3890" s="94" t="str">
        <v xml:space="preserve">  &lt;tr&gt;&lt;td&gt;64702-3700&lt;/td&gt;&lt;td&gt;Mitigation, bank stabilization&lt;/td&gt;&lt;td&gt;m&lt;/td&gt;&lt;td&gt;MITIGATION, BANK STABILIZATION&lt;/td&gt;&lt;td&gt;LNFT&lt;/td&gt;&lt;td&gt;0&lt;/td&gt;&lt;td&gt;3&lt;/td&gt;&lt;td&gt;N&lt;/td&gt;&lt;td&gt;1/24/2022&lt;/td&gt;&lt;td&gt;&lt;/td&gt;&lt;/tr&gt;</v>
      </c>
    </row>
    <row r="3891" spans="1:1" x14ac:dyDescent="0.2">
      <c r="A3891" s="94" t="str">
        <v xml:space="preserve">  &lt;tr&gt;&lt;td&gt;64703-1000&lt;/td&gt;&lt;td&gt;Mitigation, landscaping log&lt;/td&gt;&lt;td&gt;Each&lt;/td&gt;&lt;td&gt;MITIGATION, LANDSCAPING LOG&lt;/td&gt;&lt;td&gt;EACH&lt;/td&gt;&lt;td&gt;0&lt;/td&gt;&lt;td&gt;3&lt;/td&gt;&lt;td&gt;N&lt;/td&gt;&lt;td&gt; &lt;/td&gt;&lt;td&gt;&lt;/td&gt;&lt;/tr&gt;</v>
      </c>
    </row>
    <row r="3892" spans="1:1" x14ac:dyDescent="0.2">
      <c r="A3892" s="94" t="str">
        <v xml:space="preserve">  &lt;tr&gt;&lt;td&gt;64703-1500&lt;/td&gt;&lt;td&gt;Mitigation, irrigation control structure&lt;/td&gt;&lt;td&gt;Each&lt;/td&gt;&lt;td&gt;MITIGATION, IRRIGATION CONTROL STRUCTURE&lt;/td&gt;&lt;td&gt;EACH&lt;/td&gt;&lt;td&gt;0&lt;/td&gt;&lt;td&gt;3&lt;/td&gt;&lt;td&gt;N&lt;/td&gt;&lt;td&gt; &lt;/td&gt;&lt;td&gt;&lt;/td&gt;&lt;/tr&gt;</v>
      </c>
    </row>
    <row r="3893" spans="1:1" x14ac:dyDescent="0.2">
      <c r="A3893" s="94" t="str">
        <v xml:space="preserve">  &lt;tr&gt;&lt;td&gt;64703-1550&lt;/td&gt;&lt;td&gt;Mitigation, slide gate&lt;/td&gt;&lt;td&gt;Each&lt;/td&gt;&lt;td&gt;MITIGATION, SLIDE GATE&lt;/td&gt;&lt;td&gt;EACH&lt;/td&gt;&lt;td&gt;0&lt;/td&gt;&lt;td&gt;3&lt;/td&gt;&lt;td&gt;N&lt;/td&gt;&lt;td&gt; &lt;/td&gt;&lt;td&gt;&lt;/td&gt;&lt;/tr&gt;</v>
      </c>
    </row>
    <row r="3894" spans="1:1" x14ac:dyDescent="0.2">
      <c r="A3894" s="94" t="str">
        <v xml:space="preserve">  &lt;tr&gt;&lt;td&gt;64703-1600&lt;/td&gt;&lt;td&gt;Mitigation, screw gate&lt;/td&gt;&lt;td&gt;Each&lt;/td&gt;&lt;td&gt;MITIGATION, SCREW GATE&lt;/td&gt;&lt;td&gt;EACH&lt;/td&gt;&lt;td&gt;0&lt;/td&gt;&lt;td&gt;3&lt;/td&gt;&lt;td&gt;N&lt;/td&gt;&lt;td&gt; &lt;/td&gt;&lt;td&gt;&lt;/td&gt;&lt;/tr&gt;</v>
      </c>
    </row>
    <row r="3895" spans="1:1" x14ac:dyDescent="0.2">
      <c r="A3895" s="94" t="str">
        <v xml:space="preserve">  &lt;tr&gt;&lt;td&gt;64703-1650&lt;/td&gt;&lt;td&gt;Mitigation, flash board riser&lt;/td&gt;&lt;td&gt;Each&lt;/td&gt;&lt;td&gt;MITIGATION, FLASH BOARD RISER&lt;/td&gt;&lt;td&gt;EACH&lt;/td&gt;&lt;td&gt;0&lt;/td&gt;&lt;td&gt;3&lt;/td&gt;&lt;td&gt;N&lt;/td&gt;&lt;td&gt; &lt;/td&gt;&lt;td&gt;&lt;/td&gt;&lt;/tr&gt;</v>
      </c>
    </row>
    <row r="3896" spans="1:1" x14ac:dyDescent="0.2">
      <c r="A3896" s="94" t="str">
        <v xml:space="preserve">  &lt;tr&gt;&lt;td&gt;64703-2000&lt;/td&gt;&lt;td&gt;Mitigation, log deflector&lt;/td&gt;&lt;td&gt;Each&lt;/td&gt;&lt;td&gt;MITIGATION, LOG DEFLECTOR&lt;/td&gt;&lt;td&gt;EACH&lt;/td&gt;&lt;td&gt;0&lt;/td&gt;&lt;td&gt;3&lt;/td&gt;&lt;td&gt;N&lt;/td&gt;&lt;td&gt; &lt;/td&gt;&lt;td&gt;&lt;/td&gt;&lt;/tr&gt;</v>
      </c>
    </row>
    <row r="3897" spans="1:1" x14ac:dyDescent="0.2">
      <c r="A3897" s="94" t="str">
        <v xml:space="preserve">  &lt;tr&gt;&lt;td&gt;64703-3000&lt;/td&gt;&lt;td&gt;Mitigation, log weir&lt;/td&gt;&lt;td&gt;Each&lt;/td&gt;&lt;td&gt;MITIGATION, LOG WEIR&lt;/td&gt;&lt;td&gt;EACH&lt;/td&gt;&lt;td&gt;0&lt;/td&gt;&lt;td&gt;3&lt;/td&gt;&lt;td&gt;N&lt;/td&gt;&lt;td&gt; &lt;/td&gt;&lt;td&gt;&lt;/td&gt;&lt;/tr&gt;</v>
      </c>
    </row>
    <row r="3898" spans="1:1" x14ac:dyDescent="0.2">
      <c r="A3898" s="94" t="str">
        <v xml:space="preserve">  &lt;tr&gt;&lt;td&gt;64703-3010&lt;/td&gt;&lt;td&gt;Mitigation, rock weir&lt;/td&gt;&lt;td&gt;Each&lt;/td&gt;&lt;td&gt;MITIGATION, ROCK WEIR&lt;/td&gt;&lt;td&gt;EACH&lt;/td&gt;&lt;td&gt;0&lt;/td&gt;&lt;td&gt;3&lt;/td&gt;&lt;td&gt;N&lt;/td&gt;&lt;td&gt; &lt;/td&gt;&lt;td&gt;&lt;/td&gt;&lt;/tr&gt;</v>
      </c>
    </row>
    <row r="3899" spans="1:1" x14ac:dyDescent="0.2">
      <c r="A3899" s="94" t="str">
        <v xml:space="preserve">  &lt;tr&gt;&lt;td&gt;64703-3020&lt;/td&gt;&lt;td&gt;Mitigation, wicker weir&lt;/td&gt;&lt;td&gt;Each&lt;/td&gt;&lt;td&gt;MITIGATION, WICKER WEIR&lt;/td&gt;&lt;td&gt;EACH&lt;/td&gt;&lt;td&gt;0&lt;/td&gt;&lt;td&gt;3&lt;/td&gt;&lt;td&gt;N&lt;/td&gt;&lt;td&gt; &lt;/td&gt;&lt;td&gt;&lt;/td&gt;&lt;/tr&gt;</v>
      </c>
    </row>
    <row r="3900" spans="1:1" x14ac:dyDescent="0.2">
      <c r="A3900" s="94" t="str">
        <v xml:space="preserve">  &lt;tr&gt;&lt;td&gt;64703-4000&lt;/td&gt;&lt;td&gt;Mitigation, log barrier&lt;/td&gt;&lt;td&gt;Each&lt;/td&gt;&lt;td&gt;MITIGATION, LOG BARRIER&lt;/td&gt;&lt;td&gt;EACH&lt;/td&gt;&lt;td&gt;0&lt;/td&gt;&lt;td&gt;3&lt;/td&gt;&lt;td&gt;N&lt;/td&gt;&lt;td&gt; &lt;/td&gt;&lt;td&gt;&lt;/td&gt;&lt;/tr&gt;</v>
      </c>
    </row>
    <row r="3901" spans="1:1" x14ac:dyDescent="0.2">
      <c r="A3901" s="94" t="str">
        <v xml:space="preserve">  &lt;tr&gt;&lt;td&gt;64703-5000&lt;/td&gt;&lt;td&gt;Mitigation, root wad&lt;/td&gt;&lt;td&gt;Each&lt;/td&gt;&lt;td&gt;MITIGATION, ROOT WAD&lt;/td&gt;&lt;td&gt;EACH&lt;/td&gt;&lt;td&gt;0&lt;/td&gt;&lt;td&gt;3&lt;/td&gt;&lt;td&gt;N&lt;/td&gt;&lt;td&gt; &lt;/td&gt;&lt;td&gt;&lt;/td&gt;&lt;/tr&gt;</v>
      </c>
    </row>
    <row r="3902" spans="1:1" x14ac:dyDescent="0.2">
      <c r="A3902" s="94" t="str">
        <v xml:space="preserve">  &lt;tr&gt;&lt;td&gt;64703-6000&lt;/td&gt;&lt;td&gt;Mitigation, fish passage boulder&lt;/td&gt;&lt;td&gt;Each&lt;/td&gt;&lt;td&gt;MITIGATION, FISH PASSAGE BOULDER&lt;/td&gt;&lt;td&gt;EACH&lt;/td&gt;&lt;td&gt;0&lt;/td&gt;&lt;td&gt;3&lt;/td&gt;&lt;td&gt;N&lt;/td&gt;&lt;td&gt; &lt;/td&gt;&lt;td&gt;&lt;/td&gt;&lt;/tr&gt;</v>
      </c>
    </row>
    <row r="3903" spans="1:1" x14ac:dyDescent="0.2">
      <c r="A3903" s="94" t="str">
        <v xml:space="preserve">  &lt;tr&gt;&lt;td&gt;64703-7000&lt;/td&gt;&lt;td&gt;Mitigation, baffle&lt;/td&gt;&lt;td&gt;Each&lt;/td&gt;&lt;td&gt;MITIGATION, BAFFLE&lt;/td&gt;&lt;td&gt;EACH&lt;/td&gt;&lt;td&gt;0&lt;/td&gt;&lt;td&gt;3&lt;/td&gt;&lt;td&gt;N&lt;/td&gt;&lt;td&gt; &lt;/td&gt;&lt;td&gt;&lt;/td&gt;&lt;/tr&gt;</v>
      </c>
    </row>
    <row r="3904" spans="1:1" x14ac:dyDescent="0.2">
      <c r="A3904" s="94" t="str">
        <v xml:space="preserve">  &lt;tr&gt;&lt;td&gt;64703-8000&lt;/td&gt;&lt;td&gt;Mitigation, bank stabilization&lt;/td&gt;&lt;td&gt;Each&lt;/td&gt;&lt;td&gt;MITIGATION, BANK STABILIZATION&lt;/td&gt;&lt;td&gt;EACH&lt;/td&gt;&lt;td&gt;0&lt;/td&gt;&lt;td&gt;3&lt;/td&gt;&lt;td&gt;N&lt;/td&gt;&lt;td&gt;3/27/2017&lt;/td&gt;&lt;td&gt;&lt;/td&gt;&lt;/tr&gt;</v>
      </c>
    </row>
    <row r="3905" spans="1:1" x14ac:dyDescent="0.2">
      <c r="A3905" s="94" t="str">
        <v xml:space="preserve">  &lt;tr&gt;&lt;td&gt;64703-9000&lt;/td&gt;&lt;td&gt;Mitigation, stream ford&lt;/td&gt;&lt;td&gt;Each&lt;/td&gt;&lt;td&gt;MITIGATION, STREAM FORD&lt;/td&gt;&lt;td&gt;EACH&lt;/td&gt;&lt;td&gt;0&lt;/td&gt;&lt;td&gt;3&lt;/td&gt;&lt;td&gt;N&lt;/td&gt;&lt;td&gt;11/5/2019&lt;/td&gt;&lt;td&gt;&lt;/td&gt;&lt;/tr&gt;</v>
      </c>
    </row>
    <row r="3906" spans="1:1" x14ac:dyDescent="0.2">
      <c r="A3906" s="94" t="str">
        <v xml:space="preserve">  &lt;tr&gt;&lt;td&gt;64703-9050&lt;/td&gt;&lt;td&gt;Mitigation, water bar&lt;/td&gt;&lt;td&gt;Each&lt;/td&gt;&lt;td&gt;MITIGATION, WATER BAR&lt;/td&gt;&lt;td&gt;EACH&lt;/td&gt;&lt;td&gt;0&lt;/td&gt;&lt;td&gt;3&lt;/td&gt;&lt;td&gt;N&lt;/td&gt;&lt;td&gt;11/5/2019&lt;/td&gt;&lt;td&gt;&lt;/td&gt;&lt;/tr&gt;</v>
      </c>
    </row>
    <row r="3907" spans="1:1" x14ac:dyDescent="0.2">
      <c r="A3907" s="94" t="str">
        <v xml:space="preserve">  &lt;tr&gt;&lt;td&gt;64704-1000&lt;/td&gt;&lt;td&gt;Mitigation, streambed material&lt;/td&gt;&lt;td&gt;m3&lt;/td&gt;&lt;td&gt;MITIGATION, STREAMBED MATERIAL&lt;/td&gt;&lt;td&gt;CUYD&lt;/td&gt;&lt;td&gt;0&lt;/td&gt;&lt;td&gt;3&lt;/td&gt;&lt;td&gt;N&lt;/td&gt;&lt;td&gt; &lt;/td&gt;&lt;td&gt;&lt;/td&gt;&lt;/tr&gt;</v>
      </c>
    </row>
    <row r="3908" spans="1:1" x14ac:dyDescent="0.2">
      <c r="A3908" s="94" t="str">
        <v xml:space="preserve">  &lt;tr&gt;&lt;td&gt;64704-1500&lt;/td&gt;&lt;td&gt;Mitigation, streambed channel realignment&lt;/td&gt;&lt;td&gt;m3&lt;/td&gt;&lt;td&gt;MITIGATION, STREAMBED CHANNEL REALIGNMENT&lt;/td&gt;&lt;td&gt;CUYD&lt;/td&gt;&lt;td&gt;0&lt;/td&gt;&lt;td&gt;3&lt;/td&gt;&lt;td&gt;N&lt;/td&gt;&lt;td&gt; &lt;/td&gt;&lt;td&gt;&lt;/td&gt;&lt;/tr&gt;</v>
      </c>
    </row>
    <row r="3909" spans="1:1" x14ac:dyDescent="0.2">
      <c r="A3909" s="94" t="str">
        <v xml:space="preserve">  &lt;tr&gt;&lt;td&gt;64704-1600&lt;/td&gt;&lt;td&gt;Mitigation, streambed channel reconstruction&lt;/td&gt;&lt;td&gt;m3&lt;/td&gt;&lt;td&gt;MITIGATION, STREAMBED CHANNEL RECONSTRUCTION&lt;/td&gt;&lt;td&gt;CUYD&lt;/td&gt;&lt;td&gt;0&lt;/td&gt;&lt;td&gt;3&lt;/td&gt;&lt;td&gt;N&lt;/td&gt;&lt;td&gt; &lt;/td&gt;&lt;td&gt;&lt;/td&gt;&lt;/tr&gt;</v>
      </c>
    </row>
    <row r="3910" spans="1:1" x14ac:dyDescent="0.2">
      <c r="A3910" s="94" t="str">
        <v xml:space="preserve">  &lt;tr&gt;&lt;td&gt;64704-1700&lt;/td&gt;&lt;td&gt;Mitigation, bank stabilization&lt;/td&gt;&lt;td&gt;m3&lt;/td&gt;&lt;td&gt;MITIGATION, BANK STABILIZATION&lt;/td&gt;&lt;td&gt;CUYD&lt;/td&gt;&lt;td&gt;0&lt;/td&gt;&lt;td&gt;3&lt;/td&gt;&lt;td&gt;N&lt;/td&gt;&lt;td&gt;3/27/2017&lt;/td&gt;&lt;td&gt;&lt;/td&gt;&lt;/tr&gt;</v>
      </c>
    </row>
    <row r="3911" spans="1:1" x14ac:dyDescent="0.2">
      <c r="A3911" s="94" t="str">
        <v xml:space="preserve">  &lt;tr&gt;&lt;td&gt;64704-2000&lt;/td&gt;&lt;td&gt;Mitigation, rock weir&lt;/td&gt;&lt;td&gt;m3&lt;/td&gt;&lt;td&gt;MITIGATION, ROCK WEIR&lt;/td&gt;&lt;td&gt;CUYD&lt;/td&gt;&lt;td&gt;0&lt;/td&gt;&lt;td&gt;3&lt;/td&gt;&lt;td&gt;N&lt;/td&gt;&lt;td&gt;5/7/2018&lt;/td&gt;&lt;td&gt;&lt;/td&gt;&lt;/tr&gt;</v>
      </c>
    </row>
    <row r="3912" spans="1:1" x14ac:dyDescent="0.2">
      <c r="A3912" s="94" t="str">
        <v xml:space="preserve">  &lt;tr&gt;&lt;td&gt;64705-1000&lt;/td&gt;&lt;td&gt;Mitigation, agricultural limestone&lt;/td&gt;&lt;td&gt;t&lt;/td&gt;&lt;td&gt;MITIGATION, AGRICULTURAL LIMESTONE&lt;/td&gt;&lt;td&gt;TON&lt;/td&gt;&lt;td&gt;0&lt;/td&gt;&lt;td&gt;3&lt;/td&gt;&lt;td&gt;N&lt;/td&gt;&lt;td&gt; &lt;/td&gt;&lt;td&gt;&lt;/td&gt;&lt;/tr&gt;</v>
      </c>
    </row>
    <row r="3913" spans="1:1" x14ac:dyDescent="0.2">
      <c r="A3913" s="94" t="str">
        <v xml:space="preserve">  &lt;tr&gt;&lt;td&gt;64706-1000&lt;/td&gt;&lt;td&gt;Mitigation, wetlands mitigation&lt;/td&gt;&lt;td&gt;m2&lt;/td&gt;&lt;td&gt;MITIGATION, WETLANDS MITIGATION&lt;/td&gt;&lt;td&gt;SQYD&lt;/td&gt;&lt;td&gt;0&lt;/td&gt;&lt;td&gt;3&lt;/td&gt;&lt;td&gt;N&lt;/td&gt;&lt;td&gt; &lt;/td&gt;&lt;td&gt;&lt;/td&gt;&lt;/tr&gt;</v>
      </c>
    </row>
    <row r="3914" spans="1:1" x14ac:dyDescent="0.2">
      <c r="A3914" s="94" t="str">
        <v xml:space="preserve">  &lt;tr&gt;&lt;td&gt;64706-2000&lt;/td&gt;&lt;td&gt;Mitigation, stormwater management, bioretention cell&lt;/td&gt;&lt;td&gt;m2&lt;/td&gt;&lt;td&gt;MITIGATION, STORMWATER MANAGEMENT, BIORETENTION CELL&lt;/td&gt;&lt;td&gt;SQYD&lt;/td&gt;&lt;td&gt;0&lt;/td&gt;&lt;td&gt;3&lt;/td&gt;&lt;td&gt;N&lt;/td&gt;&lt;td&gt;6/5/2017&lt;/td&gt;&lt;td&gt;&lt;/td&gt;&lt;/tr&gt;</v>
      </c>
    </row>
    <row r="3915" spans="1:1" x14ac:dyDescent="0.2">
      <c r="A3915" s="94" t="str">
        <v xml:space="preserve">  &lt;tr&gt;&lt;td&gt;64707-1000&lt;/td&gt;&lt;td&gt;Mitigation, Archaeological Site Monitoring&lt;/td&gt;&lt;td&gt;Hour&lt;/td&gt;&lt;td&gt;MITIGATION, ARCHAEOLOGICAL SITE MONITORING&lt;/td&gt;&lt;td&gt;HOUR&lt;/td&gt;&lt;td&gt;0&lt;/td&gt;&lt;td&gt;3&lt;/td&gt;&lt;td&gt;N&lt;/td&gt;&lt;td&gt;5/9/2022&lt;/td&gt;&lt;td&gt;&lt;/td&gt;&lt;/tr&gt;</v>
      </c>
    </row>
    <row r="3916" spans="1:1" x14ac:dyDescent="0.2">
      <c r="A3916" s="94" t="str">
        <v xml:space="preserve">  &lt;tr&gt;&lt;td&gt;64801-1000&lt;/td&gt;&lt;td&gt;System installation, natural gas&lt;/td&gt;&lt;td&gt;LPSM&lt;/td&gt;&lt;td&gt;SYSTEM INSTALLATION, NATURAL GAS&lt;/td&gt;&lt;td&gt;LPSM&lt;/td&gt;&lt;td&gt;0&lt;/td&gt;&lt;td&gt;3&lt;/td&gt;&lt;td&gt;N&lt;/td&gt;&lt;td&gt; &lt;/td&gt;&lt;td&gt;&lt;/td&gt;&lt;/tr&gt;</v>
      </c>
    </row>
    <row r="3917" spans="1:1" x14ac:dyDescent="0.2">
      <c r="A3917" s="94" t="str">
        <v xml:space="preserve">  &lt;tr&gt;&lt;td&gt;64803-0100&lt;/td&gt;&lt;td&gt;System installation, natural gas utility company compensation&lt;/td&gt;&lt;td&gt;CTSM&lt;/td&gt;&lt;td&gt;SYSTEM INSTALLATION, NATURAL GAS UTILITY COMPANY COMPENSATION&lt;/td&gt;&lt;td&gt;CTSM&lt;/td&gt;&lt;td&gt;0&lt;/td&gt;&lt;td&gt;3&lt;/td&gt;&lt;td&gt;N&lt;/td&gt;&lt;td&gt; &lt;/td&gt;&lt;td&gt;&lt;/td&gt;&lt;/tr&gt;</v>
      </c>
    </row>
    <row r="3918" spans="1:1" x14ac:dyDescent="0.2">
      <c r="A3918" s="94" t="str">
        <v xml:space="preserve">  &lt;tr&gt;&lt;td&gt;64805-0000&lt;/td&gt;&lt;td&gt;Utility protection structure&lt;/td&gt;&lt;td&gt;LPSM&lt;/td&gt;&lt;td&gt;UTILITY PROTECTION STRUCTURE&lt;/td&gt;&lt;td&gt;LPSM&lt;/td&gt;&lt;td&gt;0&lt;/td&gt;&lt;td&gt;3&lt;/td&gt;&lt;td&gt;N&lt;/td&gt;&lt;td&gt; &lt;/td&gt;&lt;td&gt;&lt;/td&gt;&lt;/tr&gt;</v>
      </c>
    </row>
    <row r="3919" spans="1:1" x14ac:dyDescent="0.2">
      <c r="A3919" s="94" t="str">
        <v xml:space="preserve">  &lt;tr&gt;&lt;td&gt;64810-1000&lt;/td&gt;&lt;td&gt;Pipeline, natural gas 50mm&lt;/td&gt;&lt;td&gt;m&lt;/td&gt;&lt;td&gt;PIPELINE, NATURAL GAS 2-INCH&lt;/td&gt;&lt;td&gt;LNFT&lt;/td&gt;&lt;td&gt;0&lt;/td&gt;&lt;td&gt;3&lt;/td&gt;&lt;td&gt;N&lt;/td&gt;&lt;td&gt; &lt;/td&gt;&lt;td&gt;&lt;/td&gt;&lt;/tr&gt;</v>
      </c>
    </row>
    <row r="3920" spans="1:1" x14ac:dyDescent="0.2">
      <c r="A3920" s="94" t="str">
        <v xml:space="preserve">  &lt;tr&gt;&lt;td&gt;64811-1000&lt;/td&gt;&lt;td&gt;Valve, adjust gas&lt;/td&gt;&lt;td&gt;Each&lt;/td&gt;&lt;td&gt;VALVE, ADJUST GAS&lt;/td&gt;&lt;td&gt;EACH&lt;/td&gt;&lt;td&gt;0&lt;/td&gt;&lt;td&gt;3&lt;/td&gt;&lt;td&gt;N&lt;/td&gt;&lt;td&gt; &lt;/td&gt;&lt;td&gt;&lt;/td&gt;&lt;/tr&gt;</v>
      </c>
    </row>
    <row r="3921" spans="1:1" x14ac:dyDescent="0.2">
      <c r="A3921" s="94" t="str">
        <v xml:space="preserve">  &lt;tr&gt;&lt;td&gt;64820-0100&lt;/td&gt;&lt;td&gt;Remove and rest propane tank&lt;/td&gt;&lt;td&gt;LPSM&lt;/td&gt;&lt;td&gt;REMOVE AND RESET PROPANE TANK&lt;/td&gt;&lt;td&gt;LPSM&lt;/td&gt;&lt;td&gt;0&lt;/td&gt;&lt;td&gt;3&lt;/td&gt;&lt;td&gt;N&lt;/td&gt;&lt;td&gt; &lt;/td&gt;&lt;td&gt;&lt;/td&gt;&lt;/tr&gt;</v>
      </c>
    </row>
    <row r="3922" spans="1:1" x14ac:dyDescent="0.2">
      <c r="A3922" s="94" t="str">
        <v xml:space="preserve">  &lt;tr&gt;&lt;td&gt;64901-1000&lt;/td&gt;&lt;td&gt;Hazardous material mitigation&lt;/td&gt;&lt;td&gt;CTSM&lt;/td&gt;&lt;td&gt;HAZARDOUS MATERIAL MITIGATION&lt;/td&gt;&lt;td&gt;CTSM&lt;/td&gt;&lt;td&gt;0&lt;/td&gt;&lt;td&gt;3&lt;/td&gt;&lt;td&gt;N&lt;/td&gt;&lt;td&gt;8/9/2021&lt;/td&gt;&lt;td&gt;&lt;/td&gt;&lt;/tr&gt;</v>
      </c>
    </row>
    <row r="3923" spans="1:1" x14ac:dyDescent="0.2">
      <c r="A3923" s="94" t="str">
        <v xml:space="preserve">  &lt;tr&gt;&lt;td&gt;64905-0000&lt;/td&gt;&lt;td&gt;Asbestos compliance&lt;/td&gt;&lt;td&gt;LPSM&lt;/td&gt;&lt;td&gt;ASBESTOS COMPLIANCE&lt;/td&gt;&lt;td&gt;LPSM&lt;/td&gt;&lt;td&gt;0&lt;/td&gt;&lt;td&gt;3&lt;/td&gt;&lt;td&gt;N&lt;/td&gt;&lt;td&gt;9/18/2023&lt;/td&gt;&lt;td&gt;&lt;/td&gt;&lt;/tr&gt;</v>
      </c>
    </row>
    <row r="3924" spans="1:1" x14ac:dyDescent="0.2">
      <c r="A3924" s="94" t="str">
        <v xml:space="preserve">  &lt;tr&gt;&lt;td&gt;65001-1000&lt;/td&gt;&lt;td&gt;Construct and maintain diversion&lt;/td&gt;&lt;td&gt;LPSM&lt;/td&gt;&lt;td&gt;CONSTRUCT AND MAINTAIN DIVERSION&lt;/td&gt;&lt;td&gt;LPSM&lt;/td&gt;&lt;td&gt;0&lt;/td&gt;&lt;td&gt;3&lt;/td&gt;&lt;td&gt;N&lt;/td&gt;&lt;td&gt; &lt;/td&gt;&lt;td&gt;&lt;/td&gt;&lt;/tr&gt;</v>
      </c>
    </row>
    <row r="3925" spans="1:1" x14ac:dyDescent="0.2">
      <c r="A3925" s="94" t="str">
        <v xml:space="preserve">  &lt;tr&gt;&lt;td&gt;65101-1000&lt;/td&gt;&lt;td&gt;Draped rockfall protection, wire mesh&lt;/td&gt;&lt;td&gt;m2&lt;/td&gt;&lt;td&gt;DRAPED ROCKFALL PROTECTION, WIRE MESH&lt;/td&gt;&lt;td&gt;SQYD&lt;/td&gt;&lt;td&gt;0&lt;/td&gt;&lt;td&gt;3&lt;/td&gt;&lt;td&gt;N&lt;/td&gt;&lt;td&gt; &lt;/td&gt;&lt;td&gt;&lt;/td&gt;&lt;/tr&gt;</v>
      </c>
    </row>
    <row r="3926" spans="1:1" x14ac:dyDescent="0.2">
      <c r="A3926" s="94" t="str">
        <v xml:space="preserve">  &lt;tr&gt;&lt;td&gt;65101-2000&lt;/td&gt;&lt;td&gt;Draped rockfall protection, cable net&lt;/td&gt;&lt;td&gt;m2&lt;/td&gt;&lt;td&gt;DRAPED ROCKFALL PROTECTION, CABLE NET&lt;/td&gt;&lt;td&gt;SQYD&lt;/td&gt;&lt;td&gt;0&lt;/td&gt;&lt;td&gt;3&lt;/td&gt;&lt;td&gt;N&lt;/td&gt;&lt;td&gt; &lt;/td&gt;&lt;td&gt;&lt;/td&gt;&lt;/tr&gt;</v>
      </c>
    </row>
    <row r="3927" spans="1:1" x14ac:dyDescent="0.2">
      <c r="A3927" s="94" t="str">
        <v xml:space="preserve">  &lt;tr&gt;&lt;td&gt;65102-0000&lt;/td&gt;&lt;td&gt;Rockfall protection fence&lt;/td&gt;&lt;td&gt;m&lt;/td&gt;&lt;td&gt;ROCKFALL PROTECTION FENCE&lt;/td&gt;&lt;td&gt;LNFT&lt;/td&gt;&lt;td&gt;0&lt;/td&gt;&lt;td&gt;3&lt;/td&gt;&lt;td&gt;N&lt;/td&gt;&lt;td&gt;3/12/2018&lt;/td&gt;&lt;td&gt;FLH GEOTECH - Do NOT Use&lt;/td&gt;&lt;/tr&gt;</v>
      </c>
    </row>
    <row r="3928" spans="1:1" x14ac:dyDescent="0.2">
      <c r="A3928" s="94" t="str">
        <v xml:space="preserve">  &lt;tr&gt;&lt;td&gt;65103-0000&lt;/td&gt;&lt;td&gt;Temporary roadway protection&lt;/td&gt;&lt;td&gt;m&lt;/td&gt;&lt;td&gt;TEMPORARY ROADWAY PROTECTION&lt;/td&gt;&lt;td&gt;LNFT&lt;/td&gt;&lt;td&gt;0&lt;/td&gt;&lt;td&gt;3&lt;/td&gt;&lt;td&gt;N&lt;/td&gt;&lt;td&gt;3/12/2018&lt;/td&gt;&lt;td&gt;FLH GEOTECH - Do NOT Use&lt;/td&gt;&lt;/tr&gt;</v>
      </c>
    </row>
    <row r="3929" spans="1:1" x14ac:dyDescent="0.2">
      <c r="A3929" s="94" t="str">
        <v xml:space="preserve">  &lt;tr&gt;&lt;td&gt;65104-0000&lt;/td&gt;&lt;td&gt;Rockfall protection fence&lt;/td&gt;&lt;td&gt;m2&lt;/td&gt;&lt;td&gt;ROCKFALL PROTECTION FENCE&lt;/td&gt;&lt;td&gt;SQYD&lt;/td&gt;&lt;td&gt;0&lt;/td&gt;&lt;td&gt;3&lt;/td&gt;&lt;td&gt;N&lt;/td&gt;&lt;td&gt;3/12/2018&lt;/td&gt;&lt;td&gt;FLH GEOTECH - Do NOT Use&lt;/td&gt;&lt;/tr&gt;</v>
      </c>
    </row>
    <row r="3930" spans="1:1" x14ac:dyDescent="0.2">
      <c r="A3930" s="94" t="str">
        <v xml:space="preserve">  &lt;tr&gt;&lt;td&gt;65105-0000&lt;/td&gt;&lt;td&gt;Temporary rockfall protection&lt;/td&gt;&lt;td&gt;LPSM&lt;/td&gt;&lt;td&gt;TEMPORARY ROCKFALL PROTECTION&lt;/td&gt;&lt;td&gt;LPSM&lt;/td&gt;&lt;td&gt;0&lt;/td&gt;&lt;td&gt;3&lt;/td&gt;&lt;td&gt;N&lt;/td&gt;&lt;td&gt;3/12/2018&lt;/td&gt;&lt;td&gt;FLH GEOTECH - Do NOT Use&lt;/td&gt;&lt;/tr&gt;</v>
      </c>
    </row>
    <row r="3931" spans="1:1" x14ac:dyDescent="0.2">
      <c r="A3931" s="94" t="str">
        <v xml:space="preserve">  &lt;tr&gt;&lt;td&gt;65106-1000&lt;/td&gt;&lt;td&gt;Rockfall protection, pin&lt;/td&gt;&lt;td&gt;Each&lt;/td&gt;&lt;td&gt;ROCKFALL PROTECTION, PIN&lt;/td&gt;&lt;td&gt;EACH&lt;/td&gt;&lt;td&gt;0&lt;/td&gt;&lt;td&gt;3&lt;/td&gt;&lt;td&gt;N&lt;/td&gt;&lt;td&gt;3/12/2018&lt;/td&gt;&lt;td&gt;FLH GEOTECH&lt;/td&gt;&lt;/tr&gt;</v>
      </c>
    </row>
    <row r="3932" spans="1:1" x14ac:dyDescent="0.2">
      <c r="A3932" s="94" t="str">
        <v xml:space="preserve">  &lt;tr&gt;&lt;td&gt;65120-1000&lt;/td&gt;&lt;td&gt;Repair draped rockfall protection, wire mesh&lt;/td&gt;&lt;td&gt;LPSM&lt;/td&gt;&lt;td&gt;REPAIR DRAPED ROCKFALL PROTECTION, WIRE MESH&lt;/td&gt;&lt;td&gt;LPSM&lt;/td&gt;&lt;td&gt;0&lt;/td&gt;&lt;td&gt;3&lt;/td&gt;&lt;td&gt;N&lt;/td&gt;&lt;td&gt;3/12/2018&lt;/td&gt;&lt;td&gt;FLH GEOTECH&lt;/td&gt;&lt;/tr&gt;</v>
      </c>
    </row>
    <row r="3933" spans="1:1" x14ac:dyDescent="0.2">
      <c r="A3933" s="94" t="str">
        <v xml:space="preserve">  &lt;tr&gt;&lt;td&gt;65120-2000&lt;/td&gt;&lt;td&gt;Repair draped rockfall protection, cable net&lt;/td&gt;&lt;td&gt;LPSM&lt;/td&gt;&lt;td&gt;REPAIR DRAPED ROCKFALL PROTECTION, CABLE NET&lt;/td&gt;&lt;td&gt;LPSM&lt;/td&gt;&lt;td&gt;0&lt;/td&gt;&lt;td&gt;3&lt;/td&gt;&lt;td&gt;N&lt;/td&gt;&lt;td&gt;3/12/2018&lt;/td&gt;&lt;td&gt;FLH GEOTECH&lt;/td&gt;&lt;/tr&gt;</v>
      </c>
    </row>
    <row r="3934" spans="1:1" x14ac:dyDescent="0.2">
      <c r="A3934" s="94" t="str">
        <v xml:space="preserve">  &lt;tr&gt;&lt;td&gt;65201-3000&lt;/td&gt;&lt;td&gt;Remove existing rails and ties&lt;/td&gt;&lt;td&gt;m&lt;/td&gt;&lt;td&gt;REMOVE EXISTING RAILS AND TIES&lt;/td&gt;&lt;td&gt;LNFT&lt;/td&gt;&lt;td&gt;0&lt;/td&gt;&lt;td&gt;3&lt;/td&gt;&lt;td&gt;N&lt;/td&gt;&lt;td&gt; &lt;/td&gt;&lt;td&gt;&lt;/td&gt;&lt;/tr&gt;</v>
      </c>
    </row>
    <row r="3935" spans="1:1" x14ac:dyDescent="0.2">
      <c r="A3935" s="94" t="str">
        <v xml:space="preserve">  &lt;tr&gt;&lt;td&gt;65202-3000&lt;/td&gt;&lt;td&gt;Remove existing railroad ballast and sub ballast&lt;/td&gt;&lt;td&gt;m3&lt;/td&gt;&lt;td&gt;REMOVE EXISTING RAILROAD BALLAST AND SUB BALLAST&lt;/td&gt;&lt;td&gt;CUYD&lt;/td&gt;&lt;td&gt;0&lt;/td&gt;&lt;td&gt;3&lt;/td&gt;&lt;td&gt;N&lt;/td&gt;&lt;td&gt; &lt;/td&gt;&lt;td&gt;&lt;/td&gt;&lt;/tr&gt;</v>
      </c>
    </row>
    <row r="3936" spans="1:1" x14ac:dyDescent="0.2">
      <c r="A3936" s="94" t="str">
        <v xml:space="preserve">  &lt;tr&gt;&lt;td&gt;65210-1000&lt;/td&gt;&lt;td&gt;Place railroad ballast&lt;/td&gt;&lt;td&gt;m3&lt;/td&gt;&lt;td&gt;PLACE RAILROAD BALLAST&lt;/td&gt;&lt;td&gt;CUYD&lt;/td&gt;&lt;td&gt;0&lt;/td&gt;&lt;td&gt;3&lt;/td&gt;&lt;td&gt;N&lt;/td&gt;&lt;td&gt; &lt;/td&gt;&lt;td&gt;&lt;/td&gt;&lt;/tr&gt;</v>
      </c>
    </row>
    <row r="3937" spans="1:1" x14ac:dyDescent="0.2">
      <c r="A3937" s="94" t="str">
        <v xml:space="preserve">  &lt;tr&gt;&lt;td&gt;65210-2000&lt;/td&gt;&lt;td&gt;Place railroad sub ballast&lt;/td&gt;&lt;td&gt;m3&lt;/td&gt;&lt;td&gt;PLACE RAILROAD SUB BALLAST&lt;/td&gt;&lt;td&gt;CUYD&lt;/td&gt;&lt;td&gt;0&lt;/td&gt;&lt;td&gt;3&lt;/td&gt;&lt;td&gt;N&lt;/td&gt;&lt;td&gt; &lt;/td&gt;&lt;td&gt;&lt;/td&gt;&lt;/tr&gt;</v>
      </c>
    </row>
    <row r="3938" spans="1:1" x14ac:dyDescent="0.2">
      <c r="A3938" s="94" t="str">
        <v xml:space="preserve">  &lt;tr&gt;&lt;td&gt;65211-3000&lt;/td&gt;&lt;td&gt;Place railroad rails and ties&lt;/td&gt;&lt;td&gt;m&lt;/td&gt;&lt;td&gt;PLACE RAILROAD RAILS AND TIES&lt;/td&gt;&lt;td&gt;LNFT&lt;/td&gt;&lt;td&gt;0&lt;/td&gt;&lt;td&gt;3&lt;/td&gt;&lt;td&gt;N&lt;/td&gt;&lt;td&gt; &lt;/td&gt;&lt;td&gt;&lt;/td&gt;&lt;/tr&gt;</v>
      </c>
    </row>
    <row r="3939" spans="1:1" x14ac:dyDescent="0.2">
      <c r="A3939" s="94" t="str">
        <v xml:space="preserve">  &lt;tr&gt;&lt;td&gt;65212-1000&lt;/td&gt;&lt;td&gt;Place railroad precast concrete railroad crossing panel&lt;/td&gt;&lt;td&gt;m2&lt;/td&gt;&lt;td&gt;PLACE RAILROAD PRECAST CONCRETE RAILROAD CROSSING PANEL&lt;/td&gt;&lt;td&gt;SQYD&lt;/td&gt;&lt;td&gt;0&lt;/td&gt;&lt;td&gt;3&lt;/td&gt;&lt;td&gt;N&lt;/td&gt;&lt;td&gt;8/1/2016&lt;/td&gt;&lt;td&gt;&lt;/td&gt;&lt;/tr&gt;</v>
      </c>
    </row>
    <row r="3940" spans="1:1" x14ac:dyDescent="0.2">
      <c r="A3940" s="94" t="str">
        <v xml:space="preserve">  &lt;tr&gt;&lt;td&gt;65215-3000&lt;/td&gt;&lt;td&gt;Reset railroad rails and ties&lt;/td&gt;&lt;td&gt;m&lt;/td&gt;&lt;td&gt;RESET RAILROAD RAILS AND TIES&lt;/td&gt;&lt;td&gt;LNFT&lt;/td&gt;&lt;td&gt;0&lt;/td&gt;&lt;td&gt;3&lt;/td&gt;&lt;td&gt;N&lt;/td&gt;&lt;td&gt; &lt;/td&gt;&lt;td&gt;&lt;/td&gt;&lt;/tr&gt;</v>
      </c>
    </row>
    <row r="3941" spans="1:1" x14ac:dyDescent="0.2">
      <c r="A3941" s="94" t="str">
        <v xml:space="preserve">  &lt;tr&gt;&lt;td&gt;65216-1000&lt;/td&gt;&lt;td&gt;Remove and reset railroad ballast and sub ballast&lt;/td&gt;&lt;td&gt;m3&lt;/td&gt;&lt;td&gt;REMOVE AND RESET RAILROAD BALLAST AND SUB BALLAST&lt;/td&gt;&lt;td&gt;CUYD&lt;/td&gt;&lt;td&gt;0&lt;/td&gt;&lt;td&gt;3&lt;/td&gt;&lt;td&gt;N&lt;/td&gt;&lt;td&gt; &lt;/td&gt;&lt;td&gt;&lt;/td&gt;&lt;/tr&gt;</v>
      </c>
    </row>
    <row r="3942" spans="1:1" x14ac:dyDescent="0.2">
      <c r="A3942" s="94" t="str">
        <v xml:space="preserve">  &lt;tr&gt;&lt;td&gt;65220-1000&lt;/td&gt;&lt;td&gt;Place bridge timbers, guardrails, and approach ties&lt;/td&gt;&lt;td&gt;m&lt;/td&gt;&lt;td&gt;PLACE BRIDGE TIMBERS, GUARDRAILS, AND APPROACH TIES&lt;/td&gt;&lt;td&gt;LNFT&lt;/td&gt;&lt;td&gt;0&lt;/td&gt;&lt;td&gt;3&lt;/td&gt;&lt;td&gt;N&lt;/td&gt;&lt;td&gt; &lt;/td&gt;&lt;td&gt;&lt;/td&gt;&lt;/tr&gt;</v>
      </c>
    </row>
    <row r="3943" spans="1:1" x14ac:dyDescent="0.2">
      <c r="A3943" s="94" t="str">
        <v xml:space="preserve">  &lt;tr&gt;&lt;td&gt;65301-0000&lt;/td&gt;&lt;td&gt;Midslope rockfall attenuator&lt;/td&gt;&lt;td&gt;m2&lt;/td&gt;&lt;td&gt;MIDSLOPE ROCKFALL ATTENUATOR&lt;/td&gt;&lt;td&gt;SQYD&lt;/td&gt;&lt;td&gt;0&lt;/td&gt;&lt;td&gt;3&lt;/td&gt;&lt;td&gt;N&lt;/td&gt;&lt;td&gt;3/12/2018&lt;/td&gt;&lt;td&gt;FLH GEOTECH&lt;/td&gt;&lt;/tr&gt;</v>
      </c>
    </row>
    <row r="3944" spans="1:1" x14ac:dyDescent="0.2">
      <c r="A3944" s="94" t="str">
        <v xml:space="preserve">  &lt;tr&gt;&lt;td&gt;65305-0000&lt;/td&gt;&lt;td&gt;Repair midslope rockfall attenuator&lt;/td&gt;&lt;td&gt;LPSM&lt;/td&gt;&lt;td&gt;REPAIR MIDSLOPE ROCKFALL ATTENUATOR&lt;/td&gt;&lt;td&gt;LPSM&lt;/td&gt;&lt;td&gt;0&lt;/td&gt;&lt;td&gt;3&lt;/td&gt;&lt;td&gt;N&lt;/td&gt;&lt;td&gt;3/12/2018&lt;/td&gt;&lt;td&gt;FLH GEOTECH&lt;/td&gt;&lt;/tr&gt;</v>
      </c>
    </row>
    <row r="3945" spans="1:1" x14ac:dyDescent="0.2">
      <c r="A3945" s="94" t="str">
        <v xml:space="preserve">  &lt;tr&gt;&lt;td&gt;65401-1000&lt;/td&gt;&lt;td&gt;Roadside rockfall protection, fence&lt;/td&gt;&lt;td&gt;m&lt;/td&gt;&lt;td&gt;ROADSIDE ROCKFALL PROTECTION, FENCE&lt;/td&gt;&lt;td&gt;LNFT&lt;/td&gt;&lt;td&gt;0&lt;/td&gt;&lt;td&gt;3&lt;/td&gt;&lt;td&gt;N&lt;/td&gt;&lt;td&gt;3/12/2018&lt;/td&gt;&lt;td&gt;FLH GEOTECH&lt;/td&gt;&lt;/tr&gt;</v>
      </c>
    </row>
    <row r="3946" spans="1:1" x14ac:dyDescent="0.2">
      <c r="A3946" s="94" t="str">
        <v xml:space="preserve">  &lt;tr&gt;&lt;td&gt;65402-1000&lt;/td&gt;&lt;td&gt;Roadside rockfall protection, gabion barrier&lt;/td&gt;&lt;td&gt;m3&lt;/td&gt;&lt;td&gt;ROADSIDE ROCKFALL PROTECTION, GABION BARRIER&lt;/td&gt;&lt;td&gt;CUYD&lt;/td&gt;&lt;td&gt;0&lt;/td&gt;&lt;td&gt;3&lt;/td&gt;&lt;td&gt;N&lt;/td&gt;&lt;td&gt;3/12/2018&lt;/td&gt;&lt;td&gt;FLH GEOTECH&lt;/td&gt;&lt;/tr&gt;</v>
      </c>
    </row>
    <row r="3947" spans="1:1" x14ac:dyDescent="0.2">
      <c r="A3947" s="94" t="str">
        <v xml:space="preserve">  &lt;tr&gt;&lt;td&gt;65501-0000&lt;/td&gt;&lt;td&gt;Anchored wired mesh system&lt;/td&gt;&lt;td&gt;m2&lt;/td&gt;&lt;td&gt;ANCHORED WIRED MESH SYSTEM&lt;/td&gt;&lt;td&gt;SQYD&lt;/td&gt;&lt;td&gt;0&lt;/td&gt;&lt;td&gt;3&lt;/td&gt;&lt;td&gt;N&lt;/td&gt;&lt;td&gt;3/12/2018&lt;/td&gt;&lt;td&gt;FLH GEOTECH&lt;/td&gt;&lt;/tr&gt;</v>
      </c>
    </row>
    <row r="3948" spans="1:1" x14ac:dyDescent="0.2">
      <c r="A3948" s="94" t="str">
        <v xml:space="preserve">  &lt;tr&gt;&lt;td&gt;65502-0000&lt;/td&gt;&lt;td&gt;Additional Anchor Nail&lt;/td&gt;&lt;td&gt;Each&lt;/td&gt;&lt;td&gt;ADDITIONAL ANCHOR NAIL&lt;/td&gt;&lt;td&gt;EACH&lt;/td&gt;&lt;td&gt;0&lt;/td&gt;&lt;td&gt;3&lt;/td&gt;&lt;td&gt;N&lt;/td&gt;&lt;td&gt;6/13/2022&lt;/td&gt;&lt;td&gt;&lt;/td&gt;&lt;/tr&gt;</v>
      </c>
    </row>
    <row r="3949" spans="1:1" x14ac:dyDescent="0.2">
      <c r="A3949" s="94" t="str">
        <v xml:space="preserve">  &lt;tr&gt;&lt;td&gt;65601-0000&lt;/td&gt;&lt;td&gt;Temporary roadway rockfall protection&lt;/td&gt;&lt;td&gt;m&lt;/td&gt;&lt;td&gt;TEMPORARY ROADWAY ROCKFALL PROTECTION&lt;/td&gt;&lt;td&gt;LNFT&lt;/td&gt;&lt;td&gt;0&lt;/td&gt;&lt;td&gt;3&lt;/td&gt;&lt;td&gt;N&lt;/td&gt;&lt;td&gt;3/12/2018&lt;/td&gt;&lt;td&gt;FLH GEOTECH&lt;/td&gt;&lt;/tr&gt;</v>
      </c>
    </row>
    <row r="3950" spans="1:1" x14ac:dyDescent="0.2">
      <c r="A3950" s="94" t="str">
        <v xml:space="preserve">  &lt;tr&gt;&lt;td&gt;65602-0000&lt;/td&gt;&lt;td&gt;Temporary roadway rockfall protection&lt;/td&gt;&lt;td&gt;LPSM&lt;/td&gt;&lt;td&gt;TEMPORARY ROADWAY ROCKFALL PROTECTION&lt;/td&gt;&lt;td&gt;LPSM&lt;/td&gt;&lt;td&gt;0&lt;/td&gt;&lt;td&gt;3&lt;/td&gt;&lt;td&gt;N&lt;/td&gt;&lt;td&gt;3/12/2018&lt;/td&gt;&lt;td&gt;FLH GEOTECH&lt;/td&gt;&lt;/tr&gt;</v>
      </c>
    </row>
    <row r="3951" spans="1:1" x14ac:dyDescent="0.2">
      <c r="A3951" s="94" t="str">
        <v xml:space="preserve">  &lt;tr&gt;&lt;td&gt;66601-0000&lt;/td&gt;&lt;td&gt;Contract modification work&lt;/td&gt;&lt;td&gt;LPSM&lt;/td&gt;&lt;td&gt;CONTRACT MODIFICATION WORK&lt;/td&gt;&lt;td&gt;LPSM&lt;/td&gt;&lt;td&gt;0&lt;/td&gt;&lt;td&gt;3&lt;/td&gt;&lt;td&gt;CM&lt;/td&gt;&lt;td&gt; &lt;/td&gt;&lt;td&gt;&lt;/td&gt;&lt;/tr&gt;</v>
      </c>
    </row>
    <row r="3952" spans="1:1" x14ac:dyDescent="0.2">
      <c r="A3952" s="94" t="str">
        <v xml:space="preserve">  &lt;tr&gt;&lt;td&gt;66602-0000&lt;/td&gt;&lt;td&gt;Contract modification work&lt;/td&gt;&lt;td&gt;CTSM&lt;/td&gt;&lt;td&gt;CONTRACT MODIFICATION WORK&lt;/td&gt;&lt;td&gt;CTSM&lt;/td&gt;&lt;td&gt;0&lt;/td&gt;&lt;td&gt;3&lt;/td&gt;&lt;td&gt;CM&lt;/td&gt;&lt;td&gt; &lt;/td&gt;&lt;td&gt;&lt;/td&gt;&lt;/tr&gt;</v>
      </c>
    </row>
    <row r="3953" spans="1:2" x14ac:dyDescent="0.2">
      <c r="A3953" s="94" t="str">
        <v xml:space="preserve">  &lt;tr&gt;&lt;td&gt;66603-0000&lt;/td&gt;&lt;td&gt;Contract modification work&lt;/td&gt;&lt;td&gt;Each&lt;/td&gt;&lt;td&gt;CONTRACT MODIFICATION WORK&lt;/td&gt;&lt;td&gt;EACH&lt;/td&gt;&lt;td&gt;0&lt;/td&gt;&lt;td&gt;3&lt;/td&gt;&lt;td&gt;CM&lt;/td&gt;&lt;td&gt; &lt;/td&gt;&lt;td&gt;&lt;/td&gt;&lt;/tr&gt;</v>
      </c>
    </row>
    <row r="3954" spans="1:2" x14ac:dyDescent="0.2">
      <c r="A3954" s="94" t="str">
        <v xml:space="preserve">  &lt;tr&gt;&lt;td&gt;66604-0000&lt;/td&gt;&lt;td&gt;Contract modification work&lt;/td&gt;&lt;td&gt;Hour&lt;/td&gt;&lt;td&gt;CONTRACT MODIFICATION WORK&lt;/td&gt;&lt;td&gt;HOUR&lt;/td&gt;&lt;td&gt;0&lt;/td&gt;&lt;td&gt;3&lt;/td&gt;&lt;td&gt;CM&lt;/td&gt;&lt;td&gt; &lt;/td&gt;&lt;td&gt;&lt;/td&gt;&lt;/tr&gt;</v>
      </c>
    </row>
    <row r="3955" spans="1:2" x14ac:dyDescent="0.2">
      <c r="A3955" s="94" t="str">
        <v xml:space="preserve">  &lt;tr&gt;&lt;td&gt;66605-0000&lt;/td&gt;&lt;td&gt;Contract modification work&lt;/td&gt;&lt;td&gt;m&lt;/td&gt;&lt;td&gt;CONTRACT MODIFICATION WORK&lt;/td&gt;&lt;td&gt;LNFT&lt;/td&gt;&lt;td&gt;0&lt;/td&gt;&lt;td&gt;3&lt;/td&gt;&lt;td&gt;CM&lt;/td&gt;&lt;td&gt; &lt;/td&gt;&lt;td&gt;&lt;/td&gt;&lt;/tr&gt;</v>
      </c>
    </row>
    <row r="3956" spans="1:2" x14ac:dyDescent="0.2">
      <c r="A3956" s="94" t="str">
        <v xml:space="preserve">  &lt;tr&gt;&lt;td&gt;66606-0000&lt;/td&gt;&lt;td&gt;Contract modification work&lt;/td&gt;&lt;td&gt;m3&lt;/td&gt;&lt;td&gt;CONTRACT MODIFICATION WORK&lt;/td&gt;&lt;td&gt;CUYD&lt;/td&gt;&lt;td&gt;0&lt;/td&gt;&lt;td&gt;3&lt;/td&gt;&lt;td&gt;CM&lt;/td&gt;&lt;td&gt; &lt;/td&gt;&lt;td&gt;&lt;/td&gt;&lt;/tr&gt;</v>
      </c>
    </row>
    <row r="3957" spans="1:2" x14ac:dyDescent="0.2">
      <c r="A3957" s="94" t="str">
        <v xml:space="preserve">  &lt;tr&gt;&lt;td&gt;66607-0000&lt;/td&gt;&lt;td&gt;Contract modification work&lt;/td&gt;&lt;td&gt;m2&lt;/td&gt;&lt;td&gt;CONTRACT MODIFICATION WORK&lt;/td&gt;&lt;td&gt;SQYD&lt;/td&gt;&lt;td&gt;0&lt;/td&gt;&lt;td&gt;3&lt;/td&gt;&lt;td&gt;CM&lt;/td&gt;&lt;td&gt; &lt;/td&gt;&lt;td&gt;&lt;/td&gt;&lt;/tr&gt;</v>
      </c>
    </row>
    <row r="3958" spans="1:2" x14ac:dyDescent="0.2">
      <c r="A3958" s="94" t="str">
        <v xml:space="preserve">  &lt;tr&gt;&lt;td&gt;66608-0000&lt;/td&gt;&lt;td&gt;Contract modification work&lt;/td&gt;&lt;td&gt;t&lt;/td&gt;&lt;td&gt;CONTRACT MODIFICATION WORK&lt;/td&gt;&lt;td&gt;TON&lt;/td&gt;&lt;td&gt;0&lt;/td&gt;&lt;td&gt;3&lt;/td&gt;&lt;td&gt;CM&lt;/td&gt;&lt;td&gt; &lt;/td&gt;&lt;td&gt;&lt;/td&gt;&lt;/tr&gt;</v>
      </c>
    </row>
    <row r="3959" spans="1:2" x14ac:dyDescent="0.2">
      <c r="A3959" s="94" t="str">
        <v xml:space="preserve">  &lt;tr&gt;&lt;td&gt;66609-0000&lt;/td&gt;&lt;td&gt;Contract modification work&lt;/td&gt;&lt;td&gt;Day&lt;/td&gt;&lt;td&gt;CONTRACT MODIFICATION WORK&lt;/td&gt;&lt;td&gt;DAY&lt;/td&gt;&lt;td&gt;0&lt;/td&gt;&lt;td&gt;3&lt;/td&gt;&lt;td&gt;CM&lt;/td&gt;&lt;td&gt; &lt;/td&gt;&lt;td&gt;&lt;/td&gt;&lt;/tr&gt;</v>
      </c>
    </row>
    <row r="3960" spans="1:2" x14ac:dyDescent="0.2">
      <c r="A3960" s="94" t="str">
        <v xml:space="preserve">  &lt;tr&gt;&lt;td&gt;66610-0000&lt;/td&gt;&lt;td&gt;Contract modification work&lt;/td&gt;&lt;td&gt;ha&lt;/td&gt;&lt;td&gt;CONTRACT MODIFICATION WORK&lt;/td&gt;&lt;td&gt;ACRE&lt;/td&gt;&lt;td&gt;1&lt;/td&gt;&lt;td&gt;3&lt;/td&gt;&lt;td&gt;CM&lt;/td&gt;&lt;td&gt; &lt;/td&gt;&lt;td&gt;&lt;/td&gt;&lt;/tr&gt;</v>
      </c>
    </row>
    <row r="3961" spans="1:2" x14ac:dyDescent="0.2">
      <c r="A3961" s="94" t="str">
        <v xml:space="preserve">  &lt;tr&gt;&lt;td&gt;66611-0000&lt;/td&gt;&lt;td&gt;Contract modification work&lt;/td&gt;&lt;td&gt;km&lt;/td&gt;&lt;td&gt;CONTRACT MODIFICATION WORK&lt;/td&gt;&lt;td&gt;MILE&lt;/td&gt;&lt;td&gt;1&lt;/td&gt;&lt;td&gt;3&lt;/td&gt;&lt;td&gt;CM&lt;/td&gt;&lt;td&gt; &lt;/td&gt;&lt;td&gt;&lt;/td&gt;&lt;/tr&gt;</v>
      </c>
    </row>
    <row r="3962" spans="1:2" x14ac:dyDescent="0.2">
      <c r="A3962" s="94" t="str">
        <v xml:space="preserve">  &lt;tr&gt;&lt;td&gt;66612-0000&lt;/td&gt;&lt;td&gt;Contract modification work&lt;/td&gt;&lt;td&gt;Week&lt;/td&gt;&lt;td&gt;CONTRACT MODIFICATION WORK&lt;/td&gt;&lt;td&gt;WEEK&lt;/td&gt;&lt;td&gt;0&lt;/td&gt;&lt;td&gt;3&lt;/td&gt;&lt;td&gt;CM&lt;/td&gt;&lt;td&gt; &lt;/td&gt;&lt;td&gt;&lt;/td&gt;&lt;/tr&gt;</v>
      </c>
    </row>
    <row r="3963" spans="1:2" x14ac:dyDescent="0.2">
      <c r="A3963" s="94" t="str">
        <v xml:space="preserve">  &lt;tr&gt;&lt;td&gt;66620-0000&lt;/td&gt;&lt;td&gt;Claim settlement&lt;/td&gt;&lt;td&gt;LPSM&lt;/td&gt;&lt;td&gt;CLAIM SETTLEMENT&lt;/td&gt;&lt;td&gt;LPSM&lt;/td&gt;&lt;td&gt;0&lt;/td&gt;&lt;td&gt;3&lt;/td&gt;&lt;td&gt;CM&lt;/td&gt;&lt;td&gt; &lt;/td&gt;&lt;td&gt;&lt;/td&gt;&lt;/tr&gt;</v>
      </c>
    </row>
    <row r="3964" spans="1:2" x14ac:dyDescent="0.2">
      <c r="A3964" s="94" t="str">
        <v xml:space="preserve">  &lt;tr&gt;&lt;td&gt;66621-0000&lt;/td&gt;&lt;td&gt;Settlement agreement&lt;/td&gt;&lt;td&gt;LPSM&lt;/td&gt;&lt;td&gt;SETTLEMENT AGREEMENT&lt;/td&gt;&lt;td&gt;LPSM&lt;/td&gt;&lt;td&gt;0&lt;/td&gt;&lt;td&gt;3&lt;/td&gt;&lt;td&gt;CM&lt;/td&gt;&lt;td&gt; &lt;/td&gt;&lt;td&gt;&lt;/td&gt;&lt;/tr&gt;</v>
      </c>
    </row>
    <row r="3965" spans="1:2" x14ac:dyDescent="0.2">
      <c r="A3965" s="94" t="str">
        <v xml:space="preserve">  &lt;tr&gt;&lt;td&gt;66622-0000&lt;/td&gt;&lt;td&gt;Contracting officer's decision&lt;/td&gt;&lt;td&gt;LPSM&lt;/td&gt;&lt;td&gt;CONTRACTING OFFICER'S DECISION&lt;/td&gt;&lt;td&gt;LPSM&lt;/td&gt;&lt;td&gt;0&lt;/td&gt;&lt;td&gt;3&lt;/td&gt;&lt;td&gt;CM&lt;/td&gt;&lt;td&gt; &lt;/td&gt;&lt;td&gt;&lt;/td&gt;&lt;/tr&gt;</v>
      </c>
    </row>
    <row r="3966" spans="1:2" x14ac:dyDescent="0.2">
      <c r="A3966" s="94" t="str">
        <v xml:space="preserve">  &lt;tr&gt;&lt;td&gt;66701-0000&lt;/td&gt;&lt;td&gt;Negotiated pay item&lt;/td&gt;&lt;td&gt;LPSM&lt;/td&gt;&lt;td&gt;NEGOTIATED PAY ITEM&lt;/td&gt;&lt;td&gt;LPSM&lt;/td&gt;&lt;td&gt;0&lt;/td&gt;&lt;td&gt;3&lt;/td&gt;&lt;td&gt;N&lt;/td&gt;&lt;td&gt; &lt;/td&gt;&lt;td&gt;&lt;/td&gt;&lt;/tr&gt;</v>
      </c>
    </row>
    <row r="3967" spans="1:2" s="101" customFormat="1" x14ac:dyDescent="0.2">
      <c r="A3967" s="94" t="str">
        <v xml:space="preserve">  &lt;tr&gt;&lt;td&gt;66702-0000&lt;/td&gt;&lt;td&gt;Negotiated pay item&lt;/td&gt;&lt;td&gt;CTSM&lt;/td&gt;&lt;td&gt;NEGOTIATED PAY ITEM&lt;/td&gt;&lt;td&gt;CTSM&lt;/td&gt;&lt;td&gt;0&lt;/td&gt;&lt;td&gt;3&lt;/td&gt;&lt;td&gt;N&lt;/td&gt;&lt;td&gt; &lt;/td&gt;&lt;td&gt;&lt;/td&gt;&lt;/tr&gt;</v>
      </c>
      <c r="B3967" s="94"/>
    </row>
    <row r="3968" spans="1:2" x14ac:dyDescent="0.2">
      <c r="A3968" s="94" t="str">
        <v xml:space="preserve">  &lt;tr&gt;&lt;td&gt;66703-0000&lt;/td&gt;&lt;td&gt;Negotiated pay item&lt;/td&gt;&lt;td&gt;Each&lt;/td&gt;&lt;td&gt;NEGOTIATED PAY ITEM&lt;/td&gt;&lt;td&gt;EACH&lt;/td&gt;&lt;td&gt;0&lt;/td&gt;&lt;td&gt;3&lt;/td&gt;&lt;td&gt;N&lt;/td&gt;&lt;td&gt; &lt;/td&gt;&lt;td&gt;&lt;/td&gt;&lt;/tr&gt;</v>
      </c>
    </row>
    <row r="3969" spans="1:2" s="101" customFormat="1" x14ac:dyDescent="0.2">
      <c r="A3969" s="94" t="str">
        <v xml:space="preserve">  &lt;tr&gt;&lt;td&gt;66704-0000&lt;/td&gt;&lt;td&gt;Negotiated pay item&lt;/td&gt;&lt;td&gt;Hour&lt;/td&gt;&lt;td&gt;NEGOTIATED PAY ITEM&lt;/td&gt;&lt;td&gt;HOUR&lt;/td&gt;&lt;td&gt;0&lt;/td&gt;&lt;td&gt;3&lt;/td&gt;&lt;td&gt;N&lt;/td&gt;&lt;td&gt; &lt;/td&gt;&lt;td&gt;&lt;/td&gt;&lt;/tr&gt;</v>
      </c>
      <c r="B3969" s="94"/>
    </row>
    <row r="3970" spans="1:2" x14ac:dyDescent="0.2">
      <c r="A3970" s="94" t="str">
        <v xml:space="preserve">  &lt;tr&gt;&lt;td&gt;66705-0000&lt;/td&gt;&lt;td&gt;Negotiated pay item&lt;/td&gt;&lt;td&gt;m&lt;/td&gt;&lt;td&gt;NEGOTIATED PAY ITEM&lt;/td&gt;&lt;td&gt;LNFT&lt;/td&gt;&lt;td&gt;0&lt;/td&gt;&lt;td&gt;3&lt;/td&gt;&lt;td&gt;N&lt;/td&gt;&lt;td&gt; &lt;/td&gt;&lt;td&gt;&lt;/td&gt;&lt;/tr&gt;</v>
      </c>
    </row>
    <row r="3971" spans="1:2" s="101" customFormat="1" x14ac:dyDescent="0.2">
      <c r="A3971" s="94" t="str">
        <v xml:space="preserve">  &lt;tr&gt;&lt;td&gt;66706-0000&lt;/td&gt;&lt;td&gt;Negotiated pay item&lt;/td&gt;&lt;td&gt;m3&lt;/td&gt;&lt;td&gt;NEGOTIATED PAY ITEM&lt;/td&gt;&lt;td&gt;CUYD&lt;/td&gt;&lt;td&gt;0&lt;/td&gt;&lt;td&gt;3&lt;/td&gt;&lt;td&gt;N&lt;/td&gt;&lt;td&gt; &lt;/td&gt;&lt;td&gt;&lt;/td&gt;&lt;/tr&gt;</v>
      </c>
      <c r="B3971" s="94"/>
    </row>
    <row r="3972" spans="1:2" x14ac:dyDescent="0.2">
      <c r="A3972" s="94" t="str">
        <v xml:space="preserve">  &lt;tr&gt;&lt;td&gt;66707-0000&lt;/td&gt;&lt;td&gt;Negotiated pay item&lt;/td&gt;&lt;td&gt;m2&lt;/td&gt;&lt;td&gt;NEGOTIATED PAY ITEM&lt;/td&gt;&lt;td&gt;SQYD&lt;/td&gt;&lt;td&gt;0&lt;/td&gt;&lt;td&gt;3&lt;/td&gt;&lt;td&gt;N&lt;/td&gt;&lt;td&gt; &lt;/td&gt;&lt;td&gt;&lt;/td&gt;&lt;/tr&gt;</v>
      </c>
    </row>
    <row r="3973" spans="1:2" s="101" customFormat="1" x14ac:dyDescent="0.2">
      <c r="A3973" s="94" t="str">
        <v xml:space="preserve">  &lt;tr&gt;&lt;td&gt;66708-0000&lt;/td&gt;&lt;td&gt;Negotiated pay item&lt;/td&gt;&lt;td&gt;t&lt;/td&gt;&lt;td&gt;NEGOTIATED PAY ITEM&lt;/td&gt;&lt;td&gt;TON&lt;/td&gt;&lt;td&gt;0&lt;/td&gt;&lt;td&gt;3&lt;/td&gt;&lt;td&gt;N&lt;/td&gt;&lt;td&gt; &lt;/td&gt;&lt;td&gt;&lt;/td&gt;&lt;/tr&gt;</v>
      </c>
      <c r="B3973" s="94"/>
    </row>
    <row r="3974" spans="1:2" x14ac:dyDescent="0.2">
      <c r="A3974" s="94" t="str">
        <v xml:space="preserve">  &lt;tr&gt;&lt;td&gt;66709-0000&lt;/td&gt;&lt;td&gt;Negotiated pay item&lt;/td&gt;&lt;td&gt;Day&lt;/td&gt;&lt;td&gt;NEGOTIATED PAY ITEM&lt;/td&gt;&lt;td&gt;DAY&lt;/td&gt;&lt;td&gt;0&lt;/td&gt;&lt;td&gt;3&lt;/td&gt;&lt;td&gt;N&lt;/td&gt;&lt;td&gt; &lt;/td&gt;&lt;td&gt;&lt;/td&gt;&lt;/tr&gt;</v>
      </c>
    </row>
    <row r="3975" spans="1:2" x14ac:dyDescent="0.2">
      <c r="A3975" s="94" t="str">
        <v xml:space="preserve">  &lt;tr&gt;&lt;td&gt;66710-0000&lt;/td&gt;&lt;td&gt;Negotiated pay item&lt;/td&gt;&lt;td&gt;ha&lt;/td&gt;&lt;td&gt;NEGOTIATED PAY ITEM&lt;/td&gt;&lt;td&gt;ACRE&lt;/td&gt;&lt;td&gt;1&lt;/td&gt;&lt;td&gt;3&lt;/td&gt;&lt;td&gt;N&lt;/td&gt;&lt;td&gt; &lt;/td&gt;&lt;td&gt;&lt;/td&gt;&lt;/tr&gt;</v>
      </c>
    </row>
    <row r="3976" spans="1:2" x14ac:dyDescent="0.2">
      <c r="A3976" s="94" t="str">
        <v xml:space="preserve">  &lt;tr&gt;&lt;td&gt;66711-0000&lt;/td&gt;&lt;td&gt;Negotiated pay item&lt;/td&gt;&lt;td&gt;km&lt;/td&gt;&lt;td&gt;NEGOTIATED PAY ITEM&lt;/td&gt;&lt;td&gt;MILE&lt;/td&gt;&lt;td&gt;1&lt;/td&gt;&lt;td&gt;3&lt;/td&gt;&lt;td&gt;N&lt;/td&gt;&lt;td&gt; &lt;/td&gt;&lt;td&gt;&lt;/td&gt;&lt;/tr&gt;</v>
      </c>
    </row>
    <row r="3977" spans="1:2" x14ac:dyDescent="0.2">
      <c r="A3977" s="94" t="str">
        <v xml:space="preserve">  &lt;tr&gt;&lt;td&gt;66712-0000&lt;/td&gt;&lt;td&gt;Negotiated pay item&lt;/td&gt;&lt;td&gt;Week&lt;/td&gt;&lt;td&gt;NEGOTIATED PAY ITEM&lt;/td&gt;&lt;td&gt;WEEK&lt;/td&gt;&lt;td&gt;0&lt;/td&gt;&lt;td&gt;3&lt;/td&gt;&lt;td&gt;N&lt;/td&gt;&lt;td&gt; &lt;/td&gt;&lt;td&gt;&lt;/td&gt;&lt;/tr&gt;</v>
      </c>
    </row>
    <row r="3978" spans="1:2" x14ac:dyDescent="0.2">
      <c r="A3978" s="94" t="str">
        <v xml:space="preserve">  &lt;tr&gt;&lt;td&gt;66801-0000&lt;/td&gt;&lt;td&gt;Design-Build&lt;/td&gt;&lt;td&gt;LPSM&lt;/td&gt;&lt;td&gt;DESIGN-BUILD&lt;/td&gt;&lt;td&gt;LPSM&lt;/td&gt;&lt;td&gt;0&lt;/td&gt;&lt;td&gt;3&lt;/td&gt;&lt;td&gt;N&lt;/td&gt;&lt;td&gt; &lt;/td&gt;&lt;td&gt;&lt;/td&gt;&lt;/tr&gt;</v>
      </c>
    </row>
    <row r="3979" spans="1:2" x14ac:dyDescent="0.2">
      <c r="A3979" s="94" t="str">
        <v xml:space="preserve">  &lt;tr&gt;&lt;td&gt;66802-0000&lt;/td&gt;&lt;td&gt;Design-Build&lt;/td&gt;&lt;td&gt;CTSM&lt;/td&gt;&lt;td&gt;DESIGN-BUILD&lt;/td&gt;&lt;td&gt;CTSM&lt;/td&gt;&lt;td&gt;0&lt;/td&gt;&lt;td&gt;3&lt;/td&gt;&lt;td&gt;N&lt;/td&gt;&lt;td&gt; &lt;/td&gt;&lt;td&gt;&lt;/td&gt;&lt;/tr&gt;</v>
      </c>
    </row>
    <row r="3980" spans="1:2" x14ac:dyDescent="0.2">
      <c r="A3980" s="94" t="str">
        <v xml:space="preserve">  &lt;tr&gt;&lt;td&gt;66901-0000&lt;/td&gt;&lt;td&gt;CMGC&lt;/td&gt;&lt;td&gt;LPSM&lt;/td&gt;&lt;td&gt;CMGC&lt;/td&gt;&lt;td&gt;LPSM&lt;/td&gt;&lt;td&gt;0&lt;/td&gt;&lt;td&gt;3&lt;/td&gt;&lt;td&gt;N&lt;/td&gt;&lt;td&gt; &lt;/td&gt;&lt;td&gt;&lt;/td&gt;&lt;/tr&gt;</v>
      </c>
    </row>
    <row r="3981" spans="1:2" x14ac:dyDescent="0.2">
      <c r="A3981" s="94" t="str">
        <v xml:space="preserve">  &lt;tr&gt;&lt;td&gt;67001-0000&lt;/td&gt;&lt;td&gt;Project lump sum&lt;/td&gt;&lt;td&gt;LPSM&lt;/td&gt;&lt;td&gt;PROJECT LUMP SUM&lt;/td&gt;&lt;td&gt;LPSM&lt;/td&gt;&lt;td&gt;0&lt;/td&gt;&lt;td&gt;3&lt;/td&gt;&lt;td&gt;N&lt;/td&gt;&lt;td&gt; &lt;/td&gt;&lt;td&gt;&lt;/td&gt;&lt;/tr&gt;</v>
      </c>
    </row>
    <row r="3982" spans="1:2" x14ac:dyDescent="0.2">
      <c r="A3982" s="94" t="str">
        <v xml:space="preserve">  &lt;tr&gt;&lt;td&gt;67002-0000&lt;/td&gt;&lt;td&gt;Project lump sum&lt;/td&gt;&lt;td&gt;CTSM&lt;/td&gt;&lt;td&gt;PROJECT LUMP SUM&lt;/td&gt;&lt;td&gt;CTSM&lt;/td&gt;&lt;td&gt;0&lt;/td&gt;&lt;td&gt;3&lt;/td&gt;&lt;td&gt;N&lt;/td&gt;&lt;td&gt;4/30/2015&lt;/td&gt;&lt;td&gt;&lt;/td&gt;&lt;/tr&gt;</v>
      </c>
    </row>
    <row r="3983" spans="1:2" s="101" customFormat="1" x14ac:dyDescent="0.2">
      <c r="A3983" s="94" t="str">
        <v xml:space="preserve">  &lt;tr&gt;&lt;td&gt;99901-0000&lt;/td&gt;&lt;td&gt;Partnering&lt;/td&gt;&lt;td&gt;LPSM&lt;/td&gt;&lt;td&gt;PARTNERING&lt;/td&gt;&lt;td&gt;LPSM&lt;/td&gt;&lt;td&gt;0&lt;/td&gt;&lt;td&gt;3&lt;/td&gt;&lt;td&gt;DI&lt;/td&gt;&lt;td&gt; &lt;/td&gt;&lt;td&gt;&lt;/td&gt;&lt;/tr&gt;</v>
      </c>
      <c r="B3983" s="94"/>
    </row>
    <row r="3984" spans="1:2" s="101" customFormat="1" x14ac:dyDescent="0.2">
      <c r="A3984" s="94" t="str">
        <v xml:space="preserve">  &lt;tr&gt;&lt;td&gt;99902-0000&lt;/td&gt;&lt;td&gt;Performance Incentives&lt;/td&gt;&lt;td&gt;LPSM&lt;/td&gt;&lt;td&gt;PERFORMANCE INCENTIVES&lt;/td&gt;&lt;td&gt;LPSM&lt;/td&gt;&lt;td&gt;0&lt;/td&gt;&lt;td&gt;3&lt;/td&gt;&lt;td&gt;DI&lt;/td&gt;&lt;td&gt; &lt;/td&gt;&lt;td&gt;&lt;/td&gt;&lt;/tr&gt;</v>
      </c>
      <c r="B3984" s="94"/>
    </row>
    <row r="3985" spans="1:2" x14ac:dyDescent="0.2">
      <c r="A3985" s="94" t="str">
        <v xml:space="preserve">  &lt;tr&gt;&lt;td&gt;99903-0000&lt;/td&gt;&lt;td&gt;Performance Incentives&lt;/td&gt;&lt;td&gt;Day&lt;/td&gt;&lt;td&gt;PERFORMANCE INCENTIVES&lt;/td&gt;&lt;td&gt;DAY&lt;/td&gt;&lt;td&gt;0&lt;/td&gt;&lt;td&gt;3&lt;/td&gt;&lt;td&gt;DI&lt;/td&gt;&lt;td&gt; &lt;/td&gt;&lt;td&gt;&lt;/td&gt;&lt;/tr&gt;</v>
      </c>
    </row>
    <row r="3986" spans="1:2" x14ac:dyDescent="0.2">
      <c r="A3986" s="94" t="str">
        <v xml:space="preserve">  &lt;tr&gt;&lt;td&gt;99904-0000&lt;/td&gt;&lt;td&gt;Asphalt Escalation&lt;/td&gt;&lt;td&gt;LPSM&lt;/td&gt;&lt;td&gt;ASPHALT ESCALATION&lt;/td&gt;&lt;td&gt;LPSM&lt;/td&gt;&lt;td&gt;0&lt;/td&gt;&lt;td&gt;3&lt;/td&gt;&lt;td&gt;DI&lt;/td&gt;&lt;td&gt; &lt;/td&gt;&lt;td&gt;&lt;/td&gt;&lt;/tr&gt;</v>
      </c>
    </row>
    <row r="3987" spans="1:2" x14ac:dyDescent="0.2">
      <c r="A3987" s="94" t="str">
        <v xml:space="preserve">  &lt;tr&gt;&lt;td&gt;99905-0000&lt;/td&gt;&lt;td&gt;Fuel Escalation&lt;/td&gt;&lt;td&gt;LPSM&lt;/td&gt;&lt;td&gt;FUEL ESCALATION&lt;/td&gt;&lt;td&gt;LPSM&lt;/td&gt;&lt;td&gt;0&lt;/td&gt;&lt;td&gt;3&lt;/td&gt;&lt;td&gt;DI&lt;/td&gt;&lt;td&gt; &lt;/td&gt;&lt;td&gt;&lt;/td&gt;&lt;/tr&gt;</v>
      </c>
    </row>
    <row r="3988" spans="1:2" s="101" customFormat="1" x14ac:dyDescent="0.2">
      <c r="A3988" s="94" t="str">
        <v xml:space="preserve">  &lt;tr&gt;&lt;td&gt;99906-0000&lt;/td&gt;&lt;td&gt;Steel Escalation&lt;/td&gt;&lt;td&gt;LPSM&lt;/td&gt;&lt;td&gt;STEEL ESCALATION&lt;/td&gt;&lt;td&gt;LPSM&lt;/td&gt;&lt;td&gt;0&lt;/td&gt;&lt;td&gt;3&lt;/td&gt;&lt;td&gt;DI&lt;/td&gt;&lt;td&gt;2/22/2022&lt;/td&gt;&lt;td&gt;&lt;/td&gt;&lt;/tr&gt;</v>
      </c>
      <c r="B3988" s="94"/>
    </row>
    <row r="3989" spans="1:2" s="101" customFormat="1" x14ac:dyDescent="0.2">
      <c r="A3989" s="94" t="str">
        <v xml:space="preserve">  &lt;tr&gt;&lt;td&gt;99920-0000&lt;/td&gt;&lt;td&gt;Design Contingency&lt;/td&gt;&lt;td&gt;LPSM&lt;/td&gt;&lt;td&gt;DESIGN CONTINGENCY&lt;/td&gt;&lt;td&gt;LPSM&lt;/td&gt;&lt;td&gt;0&lt;/td&gt;&lt;td&gt;3&lt;/td&gt;&lt;td&gt;DI&lt;/td&gt;&lt;td&gt; &lt;/td&gt;&lt;td&gt;&lt;/td&gt;&lt;/tr&gt;</v>
      </c>
      <c r="B3989" s="94"/>
    </row>
    <row r="3990" spans="1:2" x14ac:dyDescent="0.2">
      <c r="A3990" s="94" t="str">
        <v xml:space="preserve">  &lt;tr&gt;&lt;td&gt;99930-0000&lt;/td&gt;&lt;td&gt;Project Adjustment&lt;/td&gt;&lt;td&gt;Each&lt;/td&gt;&lt;td&gt;PROJECT ADJUSTMENT&lt;/td&gt;&lt;td&gt;EACH&lt;/td&gt;&lt;td&gt;0&lt;/td&gt;&lt;td&gt;3&lt;/td&gt;&lt;td&gt;CI&lt;/td&gt;&lt;td&gt;4/29/2025&lt;/td&gt;&lt;td&gt;&lt;/td&gt;&lt;/tr&gt;</v>
      </c>
    </row>
    <row r="3991" spans="1:2" x14ac:dyDescent="0.2">
      <c r="A3991" s="94" t="str">
        <v xml:space="preserve">  &lt;tr&gt;&lt;td&gt;99935-0000&lt;/td&gt;&lt;td&gt;Materials Disincentive&lt;/td&gt;&lt;td&gt;LPSM&lt;/td&gt;&lt;td&gt;MATERIALS DISINCENTIVE&lt;/td&gt;&lt;td&gt;LPSM&lt;/td&gt;&lt;td&gt;0&lt;/td&gt;&lt;td&gt;3&lt;/td&gt;&lt;td&gt;CI&lt;/td&gt;&lt;td&gt;4/29/2025&lt;/td&gt;&lt;td&gt;&lt;/td&gt;&lt;/tr&gt;</v>
      </c>
    </row>
    <row r="3992" spans="1:2" s="101" customFormat="1" x14ac:dyDescent="0.2">
      <c r="A3992" s="94" t="str">
        <v xml:space="preserve">  &lt;tr&gt;&lt;td&gt;99950-0000&lt;/td&gt;&lt;td&gt;Liquidated damages&lt;/td&gt;&lt;td&gt;Day&lt;/td&gt;&lt;td&gt;LIQUIDATED DAMAGES&lt;/td&gt;&lt;td&gt;DAY&lt;/td&gt;&lt;td&gt;0&lt;/td&gt;&lt;td&gt;3&lt;/td&gt;&lt;td&gt;CI&lt;/td&gt;&lt;td&gt; &lt;/td&gt;&lt;td&gt;&lt;/td&gt;&lt;/tr&gt;</v>
      </c>
      <c r="B3992" s="94"/>
    </row>
    <row r="3993" spans="1:2" x14ac:dyDescent="0.2">
      <c r="A3993" s="94" t="str">
        <v xml:space="preserve">  &lt;tr&gt;&lt;td&gt;99951-0000&lt;/td&gt;&lt;td&gt;Interest&lt;/td&gt;&lt;td&gt;LPSM&lt;/td&gt;&lt;td&gt;INTEREST&lt;/td&gt;&lt;td&gt;LPSM&lt;/td&gt;&lt;td&gt;0&lt;/td&gt;&lt;td&gt;3&lt;/td&gt;&lt;td&gt;CI&lt;/td&gt;&lt;td&gt; &lt;/td&gt;&lt;td&gt;&lt;/td&gt;&lt;/tr&gt;</v>
      </c>
    </row>
    <row r="3994" spans="1:2" x14ac:dyDescent="0.2">
      <c r="A3994" s="94" t="str">
        <v xml:space="preserve">  &lt;tr&gt;&lt;td&gt;99952-0000&lt;/td&gt;&lt;td&gt;Lab trailer payment&lt;/td&gt;&lt;td&gt;mo&lt;/td&gt;&lt;td&gt;LAB TRAILER PAYMENT&lt;/td&gt;&lt;td&gt;MO&lt;/td&gt;&lt;td&gt;0&lt;/td&gt;&lt;td&gt;3&lt;/td&gt;&lt;td&gt;CI&lt;/td&gt;&lt;td&gt; &lt;/td&gt;&lt;td&gt;&lt;/td&gt;&lt;/tr&gt;</v>
      </c>
    </row>
    <row r="3995" spans="1:2" s="101" customFormat="1" x14ac:dyDescent="0.2">
      <c r="A3995" s="94" t="str">
        <v xml:space="preserve">  &lt;tr&gt;&lt;td&gt;99953-0000&lt;/td&gt;&lt;td&gt;Contingencies&lt;/td&gt;&lt;td&gt;LPSM&lt;/td&gt;&lt;td&gt;CONTINGENCIES&lt;/td&gt;&lt;td&gt;LPSM&lt;/td&gt;&lt;td&gt;0&lt;/td&gt;&lt;td&gt;3&lt;/td&gt;&lt;td&gt;CI&lt;/td&gt;&lt;td&gt; &lt;/td&gt;&lt;td&gt;&lt;/td&gt;&lt;/tr&gt;</v>
      </c>
      <c r="B3995" s="94"/>
    </row>
    <row r="3996" spans="1:2" s="101" customFormat="1" x14ac:dyDescent="0.2">
      <c r="A3996" s="94" t="str">
        <v xml:space="preserve">  &lt;tr&gt;&lt;td&gt;99954-0000&lt;/td&gt;&lt;td&gt;Project Retainages&lt;/td&gt;&lt;td&gt;LPSM&lt;/td&gt;&lt;td&gt;PROJECT RETAINAGES&lt;/td&gt;&lt;td&gt;LPSM&lt;/td&gt;&lt;td&gt;0&lt;/td&gt;&lt;td&gt;3&lt;/td&gt;&lt;td&gt;CI&lt;/td&gt;&lt;td&gt; &lt;/td&gt;&lt;td&gt;&lt;/td&gt;&lt;/tr&gt;</v>
      </c>
      <c r="B3996" s="94"/>
    </row>
    <row r="3997" spans="1:2" x14ac:dyDescent="0.2">
      <c r="A3997" s="94" t="str">
        <v xml:space="preserve">  &lt;tr&gt;&lt;td&gt;99955-0000&lt;/td&gt;&lt;td&gt;Lab trailer payment&lt;/td&gt;&lt;td&gt;Day&lt;/td&gt;&lt;td&gt;LAB TRAILER PAYMENT&lt;/td&gt;&lt;td&gt;DAY&lt;/td&gt;&lt;td&gt;&lt;/td&gt;&lt;td&gt;3&lt;/td&gt;&lt;td&gt;CI&lt;/td&gt;&lt;td&gt;6/23/2014&lt;/td&gt;&lt;td&gt;&lt;/td&gt;&lt;/tr&gt;</v>
      </c>
    </row>
    <row r="3998" spans="1:2" x14ac:dyDescent="0.2">
      <c r="A3998" s="94" t="str">
        <v xml:space="preserve">  &lt;tr&gt;&lt;td&gt;99956-0000&lt;/td&gt;&lt;td&gt;Funding reclassification&lt;/td&gt;&lt;td&gt;LPSM&lt;/td&gt;&lt;td&gt;FUNDING RECLASSIFICATION&lt;/td&gt;&lt;td&gt;LPSM&lt;/td&gt;&lt;td&gt;&lt;/td&gt;&lt;td&gt;3&lt;/td&gt;&lt;td&gt;CI&lt;/td&gt;&lt;td&gt;7/11/2014&lt;/td&gt;&lt;td&gt;&lt;/td&gt;&lt;/tr&gt;</v>
      </c>
    </row>
    <row r="3999" spans="1:2" x14ac:dyDescent="0.2">
      <c r="A3999" s="94" t="str">
        <v>&lt;/tbody&gt;&lt;/table&gt;</v>
      </c>
    </row>
  </sheetData>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B1:G53"/>
  <sheetViews>
    <sheetView showGridLines="0" workbookViewId="0">
      <selection activeCell="F14" sqref="F14"/>
    </sheetView>
  </sheetViews>
  <sheetFormatPr defaultRowHeight="12.75" x14ac:dyDescent="0.2"/>
  <cols>
    <col min="2" max="2" width="17.33203125" bestFit="1" customWidth="1"/>
    <col min="3" max="3" width="17.33203125" style="101" customWidth="1"/>
    <col min="4" max="4" width="15.33203125" customWidth="1"/>
    <col min="5" max="5" width="14.6640625" bestFit="1" customWidth="1"/>
    <col min="6" max="6" width="17.5" customWidth="1"/>
    <col min="7" max="7" width="29.1640625" customWidth="1"/>
    <col min="10" max="10" width="14" bestFit="1" customWidth="1"/>
    <col min="11" max="11" width="25" bestFit="1" customWidth="1"/>
  </cols>
  <sheetData>
    <row r="1" spans="2:7" ht="20.25" x14ac:dyDescent="0.3">
      <c r="B1" s="157" t="str">
        <f>Year&amp;" Request for Pay Item Schedule"</f>
        <v>2024 Request for Pay Item Schedule</v>
      </c>
    </row>
    <row r="2" spans="2:7" x14ac:dyDescent="0.2">
      <c r="B2" s="152" t="s">
        <v>11169</v>
      </c>
      <c r="C2" s="153">
        <v>45294</v>
      </c>
    </row>
    <row r="3" spans="2:7" x14ac:dyDescent="0.2">
      <c r="B3" s="94" t="s">
        <v>11170</v>
      </c>
      <c r="C3" s="94" t="s">
        <v>11155</v>
      </c>
      <c r="D3" s="94" t="s">
        <v>11156</v>
      </c>
      <c r="E3" s="94" t="s">
        <v>11157</v>
      </c>
      <c r="F3" s="94" t="s">
        <v>11158</v>
      </c>
      <c r="G3" s="94" t="s">
        <v>10176</v>
      </c>
    </row>
    <row r="4" spans="2:7" x14ac:dyDescent="0.2">
      <c r="B4" s="146" t="str">
        <f ca="1">IF(ROW()=ROW(Requests[]),"",IFERROR(OFFSET(Requests[[#This Row],[Date]],-1,0)+IncrRequest,Start))</f>
        <v/>
      </c>
      <c r="C4" s="146" t="str">
        <f ca="1">IF(ISNUMBER(Requests[[#This Row],[Date]]),IF(AND(MONTH(Requests[[#This Row],[Date]])=12,DAY(Requests[[#This Row],[Date]])&gt;17),"Cancel",Requests[[#This Row],[Date]]+IF(ISNUMBER(MATCH(Requests[[#This Row],[Date]],Holidays,0)),1,0)),"")</f>
        <v/>
      </c>
      <c r="D4" s="146" t="str">
        <f ca="1">IF(ISNUMBER(Requests[[#This Row],[Request Due]]),Requests[[#This Row],[Date]]+IncrMeeting+IF(ISNUMBER(MATCH(Requests[[#This Row],[Date]]+IncrMeeting,Holidays,0)),1,0),Requests[[#This Row],[Request Due]])</f>
        <v/>
      </c>
      <c r="E4" s="146" t="str">
        <f ca="1">IF(ISNUMBER(Requests[[#This Row],[Request Due]]),Requests[[#This Row],[Date]]+IncrUpdate+IF(ISNUMBER(MATCH(Requests[[#This Row],[Date]]+IncrUpdate,Holidays,0)),1,0),Requests[[#This Row],[Request Due]])</f>
        <v/>
      </c>
      <c r="F4" s="156" t="str">
        <f ca="1">IF(ISNUMBER(Requests[[#This Row],[Request Due]]),CHOOSE(MONTH(Requests[[#This Row],[Date]])/4+0.9,"Greg","Spencer","Heidi"),"")</f>
        <v/>
      </c>
      <c r="G4" s="155" t="str">
        <f>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f>
        <v>&lt;style&gt; .CenterCell { text-align: center; } &lt;/style&gt;&lt;h3&gt;2024 Pay Item Request Schedule&lt;/h3&gt;&lt;table border="1" cellpadding="1" cellspacing="1"&gt;&lt;thead&gt;&lt;tr&gt;&lt;th scope="col" style="text-align: center;"&gt;REQUEST DUE&lt;br&gt;Pay Item Request Forms&lt;/th&gt;&lt;th scope="col" style="text-align: center;"&gt;FLH Pay Item Team&lt;br&gt;Meeting&lt;/th&gt;&lt;th scope="col" style="text-align: center;"&gt;UPDATED&lt;br&gt;EEBACS and Pay Item Lists&lt;br&gt;in-house and web&lt;/th&gt;&lt;/tr&gt;&lt;/thead&gt;&lt;tbody&gt;&lt;tr style="border: 3px solid #194178;"&gt;&lt;td style="text-align: center;"&gt;(Wednesday)&lt;/td&gt;&lt;td style="text-align: center;"&gt;(usually Monday)&lt;/td&gt;&lt;td style="text-align: center;"&gt;COB Wednesday&lt;/td&gt;&lt;/tr&gt;</v>
      </c>
    </row>
    <row r="5" spans="2:7" x14ac:dyDescent="0.2">
      <c r="B5" s="146">
        <f ca="1">IF(ROW()=ROW(Requests[]),"",IFERROR(OFFSET(Requests[[#This Row],[Date]],-1,0)+IncrRequest,Start))</f>
        <v>45294</v>
      </c>
      <c r="C5" s="146">
        <f ca="1">IF(ISNUMBER(Requests[[#This Row],[Date]]),IF(AND(MONTH(Requests[[#This Row],[Date]])=12,DAY(Requests[[#This Row],[Date]])&gt;17),"Cancel",Requests[[#This Row],[Date]]+IF(ISNUMBER(MATCH(Requests[[#This Row],[Date]],Holidays,0)),1,0)),"")</f>
        <v>45294</v>
      </c>
      <c r="D5" s="146">
        <f ca="1">IF(ISNUMBER(Requests[[#This Row],[Request Due]]),Requests[[#This Row],[Date]]+IncrMeeting+IF(ISNUMBER(MATCH(Requests[[#This Row],[Date]]+IncrMeeting,Holidays,0)),1,0),Requests[[#This Row],[Request Due]])</f>
        <v>45299</v>
      </c>
      <c r="E5" s="146">
        <f ca="1">IF(ISNUMBER(Requests[[#This Row],[Request Due]]),Requests[[#This Row],[Date]]+IncrUpdate+IF(ISNUMBER(MATCH(Requests[[#This Row],[Date]]+IncrUpdate,Holidays,0)),1,0),Requests[[#This Row],[Request Due]])</f>
        <v>45301</v>
      </c>
      <c r="F5" s="156" t="str">
        <f ca="1">IF(ISNUMBER(Requests[[#This Row],[Request Due]]),CHOOSE(MONTH(Requests[[#This Row],[Date]])/4+0.9,"Dave","Lahoucine","Heidi"),"")</f>
        <v>Dave</v>
      </c>
      <c r="G5" s="155" t="str">
        <f ca="1">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f>
        <v>&lt;tr&gt;&lt;td class="CenterCell"&gt;1/3/2024&lt;/td&gt;&lt;td class="CenterCell"&gt;1/8/2024&lt;/td&gt;&lt;td class="CenterCell"&gt;1/10/2024&lt;/td&gt;&lt;tr&gt;</v>
      </c>
    </row>
    <row r="6" spans="2:7" x14ac:dyDescent="0.2">
      <c r="B6" s="146">
        <f ca="1">IF(ROW()=ROW(Requests[]),"",IFERROR(OFFSET(Requests[[#This Row],[Date]],-1,0)+IncrRequest,Start))</f>
        <v>45308</v>
      </c>
      <c r="C6" s="146">
        <f ca="1">IF(ISNUMBER(Requests[[#This Row],[Date]]),IF(AND(MONTH(Requests[[#This Row],[Date]])=12,DAY(Requests[[#This Row],[Date]])&gt;17),"Cancel",Requests[[#This Row],[Date]]+IF(ISNUMBER(MATCH(Requests[[#This Row],[Date]],Holidays,0)),1,0)),"")</f>
        <v>45308</v>
      </c>
      <c r="D6" s="146">
        <f ca="1">IF(ISNUMBER(Requests[[#This Row],[Request Due]]),Requests[[#This Row],[Date]]+IncrMeeting+IF(ISNUMBER(MATCH(Requests[[#This Row],[Date]]+IncrMeeting,Holidays,0)),1,0),Requests[[#This Row],[Request Due]])</f>
        <v>45313</v>
      </c>
      <c r="E6" s="146">
        <f ca="1">IF(ISNUMBER(Requests[[#This Row],[Request Due]]),Requests[[#This Row],[Date]]+IncrUpdate+IF(ISNUMBER(MATCH(Requests[[#This Row],[Date]]+IncrUpdate,Holidays,0)),1,0),Requests[[#This Row],[Request Due]])</f>
        <v>45315</v>
      </c>
      <c r="F6" s="156" t="str">
        <f ca="1">IF(ISNUMBER(Requests[[#This Row],[Request Due]]),CHOOSE(MONTH(Requests[[#This Row],[Date]])/4+0.9,"Dave","Lahoucine","Heidi"),"")</f>
        <v>Dave</v>
      </c>
      <c r="G6" s="155" t="str">
        <f ca="1">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f>
        <v>&lt;tr&gt;&lt;td class="CenterCell"&gt;1/17/2024&lt;/td&gt;&lt;td class="CenterCell"&gt;1/22/2024&lt;/td&gt;&lt;td class="CenterCell"&gt;1/24/2024&lt;/td&gt;&lt;tr&gt;</v>
      </c>
    </row>
    <row r="7" spans="2:7" x14ac:dyDescent="0.2">
      <c r="B7" s="146">
        <f ca="1">IF(ROW()=ROW(Requests[]),"",IFERROR(OFFSET(Requests[[#This Row],[Date]],-1,0)+IncrRequest,Start))</f>
        <v>45322</v>
      </c>
      <c r="C7" s="146">
        <f ca="1">IF(ISNUMBER(Requests[[#This Row],[Date]]),IF(AND(MONTH(Requests[[#This Row],[Date]])=12,DAY(Requests[[#This Row],[Date]])&gt;17),"Cancel",Requests[[#This Row],[Date]]+IF(ISNUMBER(MATCH(Requests[[#This Row],[Date]],Holidays,0)),1,0)),"")</f>
        <v>45322</v>
      </c>
      <c r="D7" s="146">
        <f ca="1">IF(ISNUMBER(Requests[[#This Row],[Request Due]]),Requests[[#This Row],[Date]]+IncrMeeting+IF(ISNUMBER(MATCH(Requests[[#This Row],[Date]]+IncrMeeting,Holidays,0)),1,0),Requests[[#This Row],[Request Due]])</f>
        <v>45327</v>
      </c>
      <c r="E7" s="146">
        <f ca="1">IF(ISNUMBER(Requests[[#This Row],[Request Due]]),Requests[[#This Row],[Date]]+IncrUpdate+IF(ISNUMBER(MATCH(Requests[[#This Row],[Date]]+IncrUpdate,Holidays,0)),1,0),Requests[[#This Row],[Request Due]])</f>
        <v>45329</v>
      </c>
      <c r="F7" s="156" t="str">
        <f ca="1">IF(ISNUMBER(Requests[[#This Row],[Request Due]]),CHOOSE(MONTH(Requests[[#This Row],[Date]])/4+0.9,"Dave","Lahoucine","Heidi"),"")</f>
        <v>Dave</v>
      </c>
      <c r="G7" s="155" t="str">
        <f ca="1">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f>
        <v>&lt;tr&gt;&lt;td class="CenterCell"&gt;1/31/2024&lt;/td&gt;&lt;td class="CenterCell"&gt;2/5/2024&lt;/td&gt;&lt;td class="CenterCell"&gt;2/7/2024&lt;/td&gt;&lt;tr&gt;</v>
      </c>
    </row>
    <row r="8" spans="2:7" x14ac:dyDescent="0.2">
      <c r="B8" s="146">
        <f ca="1">IF(ROW()=ROW(Requests[]),"",IFERROR(OFFSET(Requests[[#This Row],[Date]],-1,0)+IncrRequest,Start))</f>
        <v>45336</v>
      </c>
      <c r="C8" s="146">
        <f ca="1">IF(ISNUMBER(Requests[[#This Row],[Date]]),IF(AND(MONTH(Requests[[#This Row],[Date]])=12,DAY(Requests[[#This Row],[Date]])&gt;17),"Cancel",Requests[[#This Row],[Date]]+IF(ISNUMBER(MATCH(Requests[[#This Row],[Date]],Holidays,0)),1,0)),"")</f>
        <v>45336</v>
      </c>
      <c r="D8" s="146">
        <f ca="1">IF(ISNUMBER(Requests[[#This Row],[Request Due]]),Requests[[#This Row],[Date]]+IncrMeeting+IF(ISNUMBER(MATCH(Requests[[#This Row],[Date]]+IncrMeeting,Holidays,0)),1,0),Requests[[#This Row],[Request Due]])</f>
        <v>45342</v>
      </c>
      <c r="E8" s="146">
        <f ca="1">IF(ISNUMBER(Requests[[#This Row],[Request Due]]),Requests[[#This Row],[Date]]+IncrUpdate+IF(ISNUMBER(MATCH(Requests[[#This Row],[Date]]+IncrUpdate,Holidays,0)),1,0),Requests[[#This Row],[Request Due]])</f>
        <v>45343</v>
      </c>
      <c r="F8" s="156" t="str">
        <f ca="1">IF(ISNUMBER(Requests[[#This Row],[Request Due]]),CHOOSE(MONTH(Requests[[#This Row],[Date]])/4+0.9,"Dave","Lahoucine","Heidi"),"")</f>
        <v>Dave</v>
      </c>
      <c r="G8" s="155" t="str">
        <f ca="1">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f>
        <v>&lt;tr&gt;&lt;td class="CenterCell"&gt;2/14/2024&lt;/td&gt;&lt;td class="CenterCell"&gt;Tue 2/20/2024&lt;/td&gt;&lt;td class="CenterCell"&gt;2/21/2024&lt;/td&gt;&lt;tr&gt;</v>
      </c>
    </row>
    <row r="9" spans="2:7" x14ac:dyDescent="0.2">
      <c r="B9" s="146">
        <f ca="1">IF(ROW()=ROW(Requests[]),"",IFERROR(OFFSET(Requests[[#This Row],[Date]],-1,0)+IncrRequest,Start))</f>
        <v>45350</v>
      </c>
      <c r="C9" s="146">
        <f ca="1">IF(ISNUMBER(Requests[[#This Row],[Date]]),IF(AND(MONTH(Requests[[#This Row],[Date]])=12,DAY(Requests[[#This Row],[Date]])&gt;17),"Cancel",Requests[[#This Row],[Date]]+IF(ISNUMBER(MATCH(Requests[[#This Row],[Date]],Holidays,0)),1,0)),"")</f>
        <v>45350</v>
      </c>
      <c r="D9" s="146">
        <f ca="1">IF(ISNUMBER(Requests[[#This Row],[Request Due]]),Requests[[#This Row],[Date]]+IncrMeeting+IF(ISNUMBER(MATCH(Requests[[#This Row],[Date]]+IncrMeeting,Holidays,0)),1,0),Requests[[#This Row],[Request Due]])</f>
        <v>45355</v>
      </c>
      <c r="E9" s="146">
        <f ca="1">IF(ISNUMBER(Requests[[#This Row],[Request Due]]),Requests[[#This Row],[Date]]+IncrUpdate+IF(ISNUMBER(MATCH(Requests[[#This Row],[Date]]+IncrUpdate,Holidays,0)),1,0),Requests[[#This Row],[Request Due]])</f>
        <v>45357</v>
      </c>
      <c r="F9" s="156" t="str">
        <f ca="1">IF(ISNUMBER(Requests[[#This Row],[Request Due]]),CHOOSE(MONTH(Requests[[#This Row],[Date]])/4+0.9,"Dave","Lahoucine","Heidi"),"")</f>
        <v>Dave</v>
      </c>
      <c r="G9" s="155" t="str">
        <f ca="1">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f>
        <v>&lt;tr&gt;&lt;td class="CenterCell"&gt;2/28/2024&lt;/td&gt;&lt;td class="CenterCell"&gt;3/4/2024&lt;/td&gt;&lt;td class="CenterCell"&gt;3/6/2024&lt;/td&gt;&lt;tr&gt;</v>
      </c>
    </row>
    <row r="10" spans="2:7" x14ac:dyDescent="0.2">
      <c r="B10" s="146">
        <f ca="1">IF(ROW()=ROW(Requests[]),"",IFERROR(OFFSET(Requests[[#This Row],[Date]],-1,0)+IncrRequest,Start))</f>
        <v>45364</v>
      </c>
      <c r="C10" s="146">
        <f ca="1">IF(ISNUMBER(Requests[[#This Row],[Date]]),IF(AND(MONTH(Requests[[#This Row],[Date]])=12,DAY(Requests[[#This Row],[Date]])&gt;17),"Cancel",Requests[[#This Row],[Date]]+IF(ISNUMBER(MATCH(Requests[[#This Row],[Date]],Holidays,0)),1,0)),"")</f>
        <v>45364</v>
      </c>
      <c r="D10" s="146">
        <f ca="1">IF(ISNUMBER(Requests[[#This Row],[Request Due]]),Requests[[#This Row],[Date]]+IncrMeeting+IF(ISNUMBER(MATCH(Requests[[#This Row],[Date]]+IncrMeeting,Holidays,0)),1,0),Requests[[#This Row],[Request Due]])</f>
        <v>45369</v>
      </c>
      <c r="E10" s="146">
        <f ca="1">IF(ISNUMBER(Requests[[#This Row],[Request Due]]),Requests[[#This Row],[Date]]+IncrUpdate+IF(ISNUMBER(MATCH(Requests[[#This Row],[Date]]+IncrUpdate,Holidays,0)),1,0),Requests[[#This Row],[Request Due]])</f>
        <v>45371</v>
      </c>
      <c r="F10" s="156" t="str">
        <f ca="1">IF(ISNUMBER(Requests[[#This Row],[Request Due]]),CHOOSE(MONTH(Requests[[#This Row],[Date]])/4+0.9,"Dave","Lahoucine","Heidi"),"")</f>
        <v>Dave</v>
      </c>
      <c r="G10" s="155" t="str">
        <f ca="1">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f>
        <v>&lt;tr&gt;&lt;td class="CenterCell"&gt;3/13/2024&lt;/td&gt;&lt;td class="CenterCell"&gt;3/18/2024&lt;/td&gt;&lt;td class="CenterCell"&gt;3/20/2024&lt;/td&gt;&lt;tr&gt;</v>
      </c>
    </row>
    <row r="11" spans="2:7" x14ac:dyDescent="0.2">
      <c r="B11" s="146">
        <f ca="1">IF(ROW()=ROW(Requests[]),"",IFERROR(OFFSET(Requests[[#This Row],[Date]],-1,0)+IncrRequest,Start))</f>
        <v>45378</v>
      </c>
      <c r="C11" s="146">
        <f ca="1">IF(ISNUMBER(Requests[[#This Row],[Date]]),IF(AND(MONTH(Requests[[#This Row],[Date]])=12,DAY(Requests[[#This Row],[Date]])&gt;17),"Cancel",Requests[[#This Row],[Date]]+IF(ISNUMBER(MATCH(Requests[[#This Row],[Date]],Holidays,0)),1,0)),"")</f>
        <v>45378</v>
      </c>
      <c r="D11" s="146">
        <f ca="1">IF(ISNUMBER(Requests[[#This Row],[Request Due]]),Requests[[#This Row],[Date]]+IncrMeeting+IF(ISNUMBER(MATCH(Requests[[#This Row],[Date]]+IncrMeeting,Holidays,0)),1,0),Requests[[#This Row],[Request Due]])</f>
        <v>45383</v>
      </c>
      <c r="E11" s="146">
        <f ca="1">IF(ISNUMBER(Requests[[#This Row],[Request Due]]),Requests[[#This Row],[Date]]+IncrUpdate+IF(ISNUMBER(MATCH(Requests[[#This Row],[Date]]+IncrUpdate,Holidays,0)),1,0),Requests[[#This Row],[Request Due]])</f>
        <v>45385</v>
      </c>
      <c r="F11" s="156" t="str">
        <f ca="1">IF(ISNUMBER(Requests[[#This Row],[Request Due]]),CHOOSE(MONTH(Requests[[#This Row],[Date]])/4+0.9,"Dave","Lahoucine","Heidi"),"")</f>
        <v>Dave</v>
      </c>
      <c r="G11" s="155" t="str">
        <f ca="1">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f>
        <v>&lt;tr&gt;&lt;td class="CenterCell"&gt;3/27/2024&lt;/td&gt;&lt;td class="CenterCell"&gt;4/1/2024&lt;/td&gt;&lt;td class="CenterCell"&gt;4/3/2024&lt;/td&gt;&lt;tr&gt;</v>
      </c>
    </row>
    <row r="12" spans="2:7" x14ac:dyDescent="0.2">
      <c r="B12" s="146">
        <f ca="1">IF(ROW()=ROW(Requests[]),"",IFERROR(OFFSET(Requests[[#This Row],[Date]],-1,0)+IncrRequest,Start))</f>
        <v>45392</v>
      </c>
      <c r="C12" s="146">
        <f ca="1">IF(ISNUMBER(Requests[[#This Row],[Date]]),IF(AND(MONTH(Requests[[#This Row],[Date]])=12,DAY(Requests[[#This Row],[Date]])&gt;17),"Cancel",Requests[[#This Row],[Date]]+IF(ISNUMBER(MATCH(Requests[[#This Row],[Date]],Holidays,0)),1,0)),"")</f>
        <v>45392</v>
      </c>
      <c r="D12" s="146">
        <f ca="1">IF(ISNUMBER(Requests[[#This Row],[Request Due]]),Requests[[#This Row],[Date]]+IncrMeeting+IF(ISNUMBER(MATCH(Requests[[#This Row],[Date]]+IncrMeeting,Holidays,0)),1,0),Requests[[#This Row],[Request Due]])</f>
        <v>45397</v>
      </c>
      <c r="E12" s="146">
        <f ca="1">IF(ISNUMBER(Requests[[#This Row],[Request Due]]),Requests[[#This Row],[Date]]+IncrUpdate+IF(ISNUMBER(MATCH(Requests[[#This Row],[Date]]+IncrUpdate,Holidays,0)),1,0),Requests[[#This Row],[Request Due]])</f>
        <v>45399</v>
      </c>
      <c r="F12" s="156" t="str">
        <f ca="1">IF(ISNUMBER(Requests[[#This Row],[Request Due]]),CHOOSE(MONTH(Requests[[#This Row],[Date]])/4+0.9,"Dave","Lahoucine","Heidi"),"")</f>
        <v>Dave</v>
      </c>
      <c r="G12" s="155" t="str">
        <f ca="1">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f>
        <v>&lt;tr&gt;&lt;td class="CenterCell"&gt;4/10/2024&lt;/td&gt;&lt;td class="CenterCell"&gt;4/15/2024&lt;/td&gt;&lt;td class="CenterCell"&gt;4/17/2024&lt;/td&gt;&lt;tr&gt;</v>
      </c>
    </row>
    <row r="13" spans="2:7" x14ac:dyDescent="0.2">
      <c r="B13" s="146">
        <f ca="1">IF(ROW()=ROW(Requests[]),"",IFERROR(OFFSET(Requests[[#This Row],[Date]],-1,0)+IncrRequest,Start))</f>
        <v>45406</v>
      </c>
      <c r="C13" s="146">
        <f ca="1">IF(ISNUMBER(Requests[[#This Row],[Date]]),IF(AND(MONTH(Requests[[#This Row],[Date]])=12,DAY(Requests[[#This Row],[Date]])&gt;17),"Cancel",Requests[[#This Row],[Date]]+IF(ISNUMBER(MATCH(Requests[[#This Row],[Date]],Holidays,0)),1,0)),"")</f>
        <v>45406</v>
      </c>
      <c r="D13" s="146">
        <f ca="1">IF(ISNUMBER(Requests[[#This Row],[Request Due]]),Requests[[#This Row],[Date]]+IncrMeeting+IF(ISNUMBER(MATCH(Requests[[#This Row],[Date]]+IncrMeeting,Holidays,0)),1,0),Requests[[#This Row],[Request Due]])</f>
        <v>45411</v>
      </c>
      <c r="E13" s="146">
        <f ca="1">IF(ISNUMBER(Requests[[#This Row],[Request Due]]),Requests[[#This Row],[Date]]+IncrUpdate+IF(ISNUMBER(MATCH(Requests[[#This Row],[Date]]+IncrUpdate,Holidays,0)),1,0),Requests[[#This Row],[Request Due]])</f>
        <v>45413</v>
      </c>
      <c r="F13" s="156" t="str">
        <f ca="1">IF(ISNUMBER(Requests[[#This Row],[Request Due]]),CHOOSE(MONTH(Requests[[#This Row],[Date]])/4,"Dave","Lahoucine","Heidi"),"")</f>
        <v>Dave</v>
      </c>
      <c r="G13" s="155" t="str">
        <f ca="1">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f>
        <v>&lt;tr&gt;&lt;td class="CenterCell"&gt;4/24/2024&lt;/td&gt;&lt;td class="CenterCell"&gt;4/29/2024&lt;/td&gt;&lt;td class="CenterCell"&gt;5/1/2024&lt;/td&gt;&lt;tr&gt;</v>
      </c>
    </row>
    <row r="14" spans="2:7" x14ac:dyDescent="0.2">
      <c r="B14" s="146">
        <f ca="1">IF(ROW()=ROW(Requests[]),"",IFERROR(OFFSET(Requests[[#This Row],[Date]],-1,0)+IncrRequest,Start))</f>
        <v>45420</v>
      </c>
      <c r="C14" s="146">
        <f ca="1">IF(ISNUMBER(Requests[[#This Row],[Date]]),IF(AND(MONTH(Requests[[#This Row],[Date]])=12,DAY(Requests[[#This Row],[Date]])&gt;17),"Cancel",Requests[[#This Row],[Date]]+IF(ISNUMBER(MATCH(Requests[[#This Row],[Date]],Holidays,0)),1,0)),"")</f>
        <v>45420</v>
      </c>
      <c r="D14" s="146">
        <f ca="1">IF(ISNUMBER(Requests[[#This Row],[Request Due]]),Requests[[#This Row],[Date]]+IncrMeeting+IF(ISNUMBER(MATCH(Requests[[#This Row],[Date]]+IncrMeeting,Holidays,0)),1,0),Requests[[#This Row],[Request Due]])</f>
        <v>45425</v>
      </c>
      <c r="E14" s="146">
        <f ca="1">IF(ISNUMBER(Requests[[#This Row],[Request Due]]),Requests[[#This Row],[Date]]+IncrUpdate+IF(ISNUMBER(MATCH(Requests[[#This Row],[Date]]+IncrUpdate,Holidays,0)),1,0),Requests[[#This Row],[Request Due]])</f>
        <v>45427</v>
      </c>
      <c r="F14" s="156" t="str">
        <f ca="1">IF(ISNUMBER(Requests[[#This Row],[Request Due]]),CHOOSE(MONTH(Requests[[#This Row],[Date]])/4+0.9,"Dave","Lahoucine","Heidi"),"")</f>
        <v>Lahoucine</v>
      </c>
      <c r="G14" s="155" t="str">
        <f ca="1">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f>
        <v>&lt;tr&gt;&lt;td class="CenterCell"&gt;5/8/2024&lt;/td&gt;&lt;td class="CenterCell"&gt;5/13/2024&lt;/td&gt;&lt;td class="CenterCell"&gt;5/15/2024&lt;/td&gt;&lt;tr&gt;</v>
      </c>
    </row>
    <row r="15" spans="2:7" x14ac:dyDescent="0.2">
      <c r="B15" s="146">
        <f ca="1">IF(ROW()=ROW(Requests[]),"",IFERROR(OFFSET(Requests[[#This Row],[Date]],-1,0)+IncrRequest,Start))</f>
        <v>45434</v>
      </c>
      <c r="C15" s="146">
        <f ca="1">IF(ISNUMBER(Requests[[#This Row],[Date]]),IF(AND(MONTH(Requests[[#This Row],[Date]])=12,DAY(Requests[[#This Row],[Date]])&gt;17),"Cancel",Requests[[#This Row],[Date]]+IF(ISNUMBER(MATCH(Requests[[#This Row],[Date]],Holidays,0)),1,0)),"")</f>
        <v>45434</v>
      </c>
      <c r="D15" s="146">
        <f ca="1">IF(ISNUMBER(Requests[[#This Row],[Request Due]]),Requests[[#This Row],[Date]]+IncrMeeting+IF(ISNUMBER(MATCH(Requests[[#This Row],[Date]]+IncrMeeting,Holidays,0)),1,0),Requests[[#This Row],[Request Due]])</f>
        <v>45440</v>
      </c>
      <c r="E15" s="146">
        <f ca="1">IF(ISNUMBER(Requests[[#This Row],[Request Due]]),Requests[[#This Row],[Date]]+IncrUpdate+IF(ISNUMBER(MATCH(Requests[[#This Row],[Date]]+IncrUpdate,Holidays,0)),1,0),Requests[[#This Row],[Request Due]])</f>
        <v>45441</v>
      </c>
      <c r="F15" s="156" t="str">
        <f ca="1">IF(ISNUMBER(Requests[[#This Row],[Request Due]]),CHOOSE(MONTH(Requests[[#This Row],[Date]])/4+0.9,"Dave","Lahoucine","Heidi"),"")</f>
        <v>Lahoucine</v>
      </c>
      <c r="G15" s="155" t="str">
        <f ca="1">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f>
        <v>&lt;tr&gt;&lt;td class="CenterCell"&gt;5/22/2024&lt;/td&gt;&lt;td class="CenterCell"&gt;Tue 5/28/2024&lt;/td&gt;&lt;td class="CenterCell"&gt;5/29/2024&lt;/td&gt;&lt;tr&gt;</v>
      </c>
    </row>
    <row r="16" spans="2:7" x14ac:dyDescent="0.2">
      <c r="B16" s="146">
        <f ca="1">IF(ROW()=ROW(Requests[]),"",IFERROR(OFFSET(Requests[[#This Row],[Date]],-1,0)+IncrRequest,Start))</f>
        <v>45448</v>
      </c>
      <c r="C16" s="146">
        <f ca="1">IF(ISNUMBER(Requests[[#This Row],[Date]]),IF(AND(MONTH(Requests[[#This Row],[Date]])=12,DAY(Requests[[#This Row],[Date]])&gt;17),"Cancel",Requests[[#This Row],[Date]]+IF(ISNUMBER(MATCH(Requests[[#This Row],[Date]],Holidays,0)),1,0)),"")</f>
        <v>45448</v>
      </c>
      <c r="D16" s="146">
        <f ca="1">IF(ISNUMBER(Requests[[#This Row],[Request Due]]),Requests[[#This Row],[Date]]+IncrMeeting+IF(ISNUMBER(MATCH(Requests[[#This Row],[Date]]+IncrMeeting,Holidays,0)),1,0),Requests[[#This Row],[Request Due]])</f>
        <v>45453</v>
      </c>
      <c r="E16" s="146">
        <f ca="1">IF(ISNUMBER(Requests[[#This Row],[Request Due]]),Requests[[#This Row],[Date]]+IncrUpdate+IF(ISNUMBER(MATCH(Requests[[#This Row],[Date]]+IncrUpdate,Holidays,0)),1,0),Requests[[#This Row],[Request Due]])</f>
        <v>45455</v>
      </c>
      <c r="F16" s="156" t="str">
        <f ca="1">IF(ISNUMBER(Requests[[#This Row],[Request Due]]),CHOOSE(MONTH(Requests[[#This Row],[Date]])/4+0.9,"Dave","Lahoucine","Heidi"),"")</f>
        <v>Lahoucine</v>
      </c>
      <c r="G16" s="155" t="str">
        <f ca="1">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f>
        <v>&lt;tr&gt;&lt;td class="CenterCell"&gt;6/5/2024&lt;/td&gt;&lt;td class="CenterCell"&gt;6/10/2024&lt;/td&gt;&lt;td class="CenterCell"&gt;6/12/2024&lt;/td&gt;&lt;tr&gt;</v>
      </c>
    </row>
    <row r="17" spans="2:7" x14ac:dyDescent="0.2">
      <c r="B17" s="146">
        <f ca="1">IF(ROW()=ROW(Requests[]),"",IFERROR(OFFSET(Requests[[#This Row],[Date]],-1,0)+IncrRequest,Start))</f>
        <v>45462</v>
      </c>
      <c r="C17" s="146">
        <f ca="1">IF(ISNUMBER(Requests[[#This Row],[Date]]),IF(AND(MONTH(Requests[[#This Row],[Date]])=12,DAY(Requests[[#This Row],[Date]])&gt;17),"Cancel",Requests[[#This Row],[Date]]+IF(ISNUMBER(MATCH(Requests[[#This Row],[Date]],Holidays,0)),1,0)),"")</f>
        <v>45462</v>
      </c>
      <c r="D17" s="146">
        <f ca="1">IF(ISNUMBER(Requests[[#This Row],[Request Due]]),Requests[[#This Row],[Date]]+IncrMeeting+IF(ISNUMBER(MATCH(Requests[[#This Row],[Date]]+IncrMeeting,Holidays,0)),1,0),Requests[[#This Row],[Request Due]])</f>
        <v>45467</v>
      </c>
      <c r="E17" s="146">
        <f ca="1">IF(ISNUMBER(Requests[[#This Row],[Request Due]]),Requests[[#This Row],[Date]]+IncrUpdate+IF(ISNUMBER(MATCH(Requests[[#This Row],[Date]]+IncrUpdate,Holidays,0)),1,0),Requests[[#This Row],[Request Due]])</f>
        <v>45469</v>
      </c>
      <c r="F17" s="156" t="str">
        <f ca="1">IF(ISNUMBER(Requests[[#This Row],[Request Due]]),CHOOSE(MONTH(Requests[[#This Row],[Date]])/4+0.9,"Dave","Lahoucine","Heidi"),"")</f>
        <v>Lahoucine</v>
      </c>
      <c r="G17" s="155" t="str">
        <f ca="1">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f>
        <v>&lt;tr&gt;&lt;td class="CenterCell"&gt;6/19/2024&lt;/td&gt;&lt;td class="CenterCell"&gt;6/24/2024&lt;/td&gt;&lt;td class="CenterCell"&gt;6/26/2024&lt;/td&gt;&lt;tr&gt;</v>
      </c>
    </row>
    <row r="18" spans="2:7" x14ac:dyDescent="0.2">
      <c r="B18" s="146">
        <f ca="1">IF(ROW()=ROW(Requests[]),"",IFERROR(OFFSET(Requests[[#This Row],[Date]],-1,0)+IncrRequest,Start))</f>
        <v>45476</v>
      </c>
      <c r="C18" s="146">
        <f ca="1">IF(ISNUMBER(Requests[[#This Row],[Date]]),IF(AND(MONTH(Requests[[#This Row],[Date]])=12,DAY(Requests[[#This Row],[Date]])&gt;17),"Cancel",Requests[[#This Row],[Date]]+IF(ISNUMBER(MATCH(Requests[[#This Row],[Date]],Holidays,0)),1,0)),"")</f>
        <v>45476</v>
      </c>
      <c r="D18" s="146">
        <f ca="1">IF(ISNUMBER(Requests[[#This Row],[Request Due]]),Requests[[#This Row],[Date]]+IncrMeeting+IF(ISNUMBER(MATCH(Requests[[#This Row],[Date]]+IncrMeeting,Holidays,0)),1,0),Requests[[#This Row],[Request Due]])</f>
        <v>45481</v>
      </c>
      <c r="E18" s="146">
        <f ca="1">IF(ISNUMBER(Requests[[#This Row],[Request Due]]),Requests[[#This Row],[Date]]+IncrUpdate+IF(ISNUMBER(MATCH(Requests[[#This Row],[Date]]+IncrUpdate,Holidays,0)),1,0),Requests[[#This Row],[Request Due]])</f>
        <v>45483</v>
      </c>
      <c r="F18" s="156" t="str">
        <f ca="1">IF(ISNUMBER(Requests[[#This Row],[Request Due]]),CHOOSE(MONTH(Requests[[#This Row],[Date]])/4+0.9,"Dave","Lahoucine","Heidi"),"")</f>
        <v>Lahoucine</v>
      </c>
      <c r="G18" s="155" t="str">
        <f ca="1">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f>
        <v>&lt;tr&gt;&lt;td class="CenterCell"&gt;7/3/2024&lt;/td&gt;&lt;td class="CenterCell"&gt;7/8/2024&lt;/td&gt;&lt;td class="CenterCell"&gt;7/10/2024&lt;/td&gt;&lt;tr&gt;</v>
      </c>
    </row>
    <row r="19" spans="2:7" x14ac:dyDescent="0.2">
      <c r="B19" s="146">
        <f ca="1">IF(ROW()=ROW(Requests[]),"",IFERROR(OFFSET(Requests[[#This Row],[Date]],-1,0)+IncrRequest,Start))</f>
        <v>45490</v>
      </c>
      <c r="C19" s="146">
        <f ca="1">IF(ISNUMBER(Requests[[#This Row],[Date]]),IF(AND(MONTH(Requests[[#This Row],[Date]])=12,DAY(Requests[[#This Row],[Date]])&gt;17),"Cancel",Requests[[#This Row],[Date]]+IF(ISNUMBER(MATCH(Requests[[#This Row],[Date]],Holidays,0)),1,0)),"")</f>
        <v>45490</v>
      </c>
      <c r="D19" s="146">
        <f ca="1">IF(ISNUMBER(Requests[[#This Row],[Request Due]]),Requests[[#This Row],[Date]]+IncrMeeting+IF(ISNUMBER(MATCH(Requests[[#This Row],[Date]]+IncrMeeting,Holidays,0)),1,0),Requests[[#This Row],[Request Due]])</f>
        <v>45495</v>
      </c>
      <c r="E19" s="146">
        <f ca="1">IF(ISNUMBER(Requests[[#This Row],[Request Due]]),Requests[[#This Row],[Date]]+IncrUpdate+IF(ISNUMBER(MATCH(Requests[[#This Row],[Date]]+IncrUpdate,Holidays,0)),1,0),Requests[[#This Row],[Request Due]])</f>
        <v>45497</v>
      </c>
      <c r="F19" s="156" t="str">
        <f ca="1">IF(ISNUMBER(Requests[[#This Row],[Request Due]]),CHOOSE(MONTH(Requests[[#This Row],[Date]])/4+0.9,"Dave","Lahoucine","Heidi"),"")</f>
        <v>Lahoucine</v>
      </c>
      <c r="G19" s="155" t="str">
        <f ca="1">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f>
        <v>&lt;tr&gt;&lt;td class="CenterCell"&gt;7/17/2024&lt;/td&gt;&lt;td class="CenterCell"&gt;7/22/2024&lt;/td&gt;&lt;td class="CenterCell"&gt;7/24/2024&lt;/td&gt;&lt;tr&gt;</v>
      </c>
    </row>
    <row r="20" spans="2:7" x14ac:dyDescent="0.2">
      <c r="B20" s="146">
        <f ca="1">IF(ROW()=ROW(Requests[]),"",IFERROR(OFFSET(Requests[[#This Row],[Date]],-1,0)+IncrRequest,Start))</f>
        <v>45504</v>
      </c>
      <c r="C20" s="146">
        <f ca="1">IF(ISNUMBER(Requests[[#This Row],[Date]]),IF(AND(MONTH(Requests[[#This Row],[Date]])=12,DAY(Requests[[#This Row],[Date]])&gt;17),"Cancel",Requests[[#This Row],[Date]]+IF(ISNUMBER(MATCH(Requests[[#This Row],[Date]],Holidays,0)),1,0)),"")</f>
        <v>45504</v>
      </c>
      <c r="D20" s="146">
        <f ca="1">IF(ISNUMBER(Requests[[#This Row],[Request Due]]),Requests[[#This Row],[Date]]+IncrMeeting+IF(ISNUMBER(MATCH(Requests[[#This Row],[Date]]+IncrMeeting,Holidays,0)),1,0),Requests[[#This Row],[Request Due]])</f>
        <v>45509</v>
      </c>
      <c r="E20" s="146">
        <f ca="1">IF(ISNUMBER(Requests[[#This Row],[Request Due]]),Requests[[#This Row],[Date]]+IncrUpdate+IF(ISNUMBER(MATCH(Requests[[#This Row],[Date]]+IncrUpdate,Holidays,0)),1,0),Requests[[#This Row],[Request Due]])</f>
        <v>45511</v>
      </c>
      <c r="F20" s="156" t="str">
        <f ca="1">IF(ISNUMBER(Requests[[#This Row],[Request Due]]),CHOOSE(MONTH(Requests[[#This Row],[Date]])/4+0.9,"Dave","Lahoucine","Heidi"),"")</f>
        <v>Lahoucine</v>
      </c>
      <c r="G20" s="155" t="str">
        <f ca="1">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f>
        <v>&lt;tr&gt;&lt;td class="CenterCell"&gt;7/31/2024&lt;/td&gt;&lt;td class="CenterCell"&gt;8/5/2024&lt;/td&gt;&lt;td class="CenterCell"&gt;8/7/2024&lt;/td&gt;&lt;tr&gt;</v>
      </c>
    </row>
    <row r="21" spans="2:7" x14ac:dyDescent="0.2">
      <c r="B21" s="146">
        <f ca="1">IF(ROW()=ROW(Requests[]),"",IFERROR(OFFSET(Requests[[#This Row],[Date]],-1,0)+IncrRequest,Start))</f>
        <v>45518</v>
      </c>
      <c r="C21" s="146">
        <f ca="1">IF(ISNUMBER(Requests[[#This Row],[Date]]),IF(AND(MONTH(Requests[[#This Row],[Date]])=12,DAY(Requests[[#This Row],[Date]])&gt;17),"Cancel",Requests[[#This Row],[Date]]+IF(ISNUMBER(MATCH(Requests[[#This Row],[Date]],Holidays,0)),1,0)),"")</f>
        <v>45518</v>
      </c>
      <c r="D21" s="146">
        <f ca="1">IF(ISNUMBER(Requests[[#This Row],[Request Due]]),Requests[[#This Row],[Date]]+IncrMeeting+IF(ISNUMBER(MATCH(Requests[[#This Row],[Date]]+IncrMeeting,Holidays,0)),1,0),Requests[[#This Row],[Request Due]])</f>
        <v>45523</v>
      </c>
      <c r="E21" s="146">
        <f ca="1">IF(ISNUMBER(Requests[[#This Row],[Request Due]]),Requests[[#This Row],[Date]]+IncrUpdate+IF(ISNUMBER(MATCH(Requests[[#This Row],[Date]]+IncrUpdate,Holidays,0)),1,0),Requests[[#This Row],[Request Due]])</f>
        <v>45525</v>
      </c>
      <c r="F21" s="156" t="str">
        <f ca="1">IF(ISNUMBER(Requests[[#This Row],[Request Due]]),CHOOSE(MONTH(Requests[[#This Row],[Date]])/4+0.9,"Dave","Lahoucine","Heidi"),"")</f>
        <v>Lahoucine</v>
      </c>
      <c r="G21" s="155" t="str">
        <f ca="1">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f>
        <v>&lt;tr&gt;&lt;td class="CenterCell"&gt;8/14/2024&lt;/td&gt;&lt;td class="CenterCell"&gt;8/19/2024&lt;/td&gt;&lt;td class="CenterCell"&gt;8/21/2024&lt;/td&gt;&lt;tr&gt;</v>
      </c>
    </row>
    <row r="22" spans="2:7" x14ac:dyDescent="0.2">
      <c r="B22" s="146">
        <f ca="1">IF(ROW()=ROW(Requests[]),"",IFERROR(OFFSET(Requests[[#This Row],[Date]],-1,0)+IncrRequest,Start))</f>
        <v>45532</v>
      </c>
      <c r="C22" s="146">
        <f ca="1">IF(ISNUMBER(Requests[[#This Row],[Date]]),IF(AND(MONTH(Requests[[#This Row],[Date]])=12,DAY(Requests[[#This Row],[Date]])&gt;17),"Cancel",Requests[[#This Row],[Date]]+IF(ISNUMBER(MATCH(Requests[[#This Row],[Date]],Holidays,0)),1,0)),"")</f>
        <v>45532</v>
      </c>
      <c r="D22" s="146">
        <f ca="1">IF(ISNUMBER(Requests[[#This Row],[Request Due]]),Requests[[#This Row],[Date]]+IncrMeeting+IF(ISNUMBER(MATCH(Requests[[#This Row],[Date]]+IncrMeeting,Holidays,0)),1,0),Requests[[#This Row],[Request Due]])</f>
        <v>45538</v>
      </c>
      <c r="E22" s="146">
        <f ca="1">IF(ISNUMBER(Requests[[#This Row],[Request Due]]),Requests[[#This Row],[Date]]+IncrUpdate+IF(ISNUMBER(MATCH(Requests[[#This Row],[Date]]+IncrUpdate,Holidays,0)),1,0),Requests[[#This Row],[Request Due]])</f>
        <v>45539</v>
      </c>
      <c r="F22" s="156" t="str">
        <f ca="1">IF(ISNUMBER(Requests[[#This Row],[Request Due]]),CHOOSE(MONTH(Requests[[#This Row],[Date]])/4+0.9,"Dave","Lahoucine","Heidi"),"")</f>
        <v>Lahoucine</v>
      </c>
      <c r="G22" s="155" t="str">
        <f ca="1">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f>
        <v>&lt;tr&gt;&lt;td class="CenterCell"&gt;8/28/2024&lt;/td&gt;&lt;td class="CenterCell"&gt;Tue 9/3/2024&lt;/td&gt;&lt;td class="CenterCell"&gt;9/4/2024&lt;/td&gt;&lt;tr&gt;</v>
      </c>
    </row>
    <row r="23" spans="2:7" x14ac:dyDescent="0.2">
      <c r="B23" s="146">
        <f ca="1">IF(ROW()=ROW(Requests[]),"",IFERROR(OFFSET(Requests[[#This Row],[Date]],-1,0)+IncrRequest,Start))</f>
        <v>45546</v>
      </c>
      <c r="C23" s="146">
        <f ca="1">IF(ISNUMBER(Requests[[#This Row],[Date]]),IF(AND(MONTH(Requests[[#This Row],[Date]])=12,DAY(Requests[[#This Row],[Date]])&gt;17),"Cancel",Requests[[#This Row],[Date]]+IF(ISNUMBER(MATCH(Requests[[#This Row],[Date]],Holidays,0)),1,0)),"")</f>
        <v>45546</v>
      </c>
      <c r="D23" s="146">
        <f ca="1">IF(ISNUMBER(Requests[[#This Row],[Request Due]]),Requests[[#This Row],[Date]]+IncrMeeting+IF(ISNUMBER(MATCH(Requests[[#This Row],[Date]]+IncrMeeting,Holidays,0)),1,0),Requests[[#This Row],[Request Due]])</f>
        <v>45551</v>
      </c>
      <c r="E23" s="146">
        <f ca="1">IF(ISNUMBER(Requests[[#This Row],[Request Due]]),Requests[[#This Row],[Date]]+IncrUpdate+IF(ISNUMBER(MATCH(Requests[[#This Row],[Date]]+IncrUpdate,Holidays,0)),1,0),Requests[[#This Row],[Request Due]])</f>
        <v>45553</v>
      </c>
      <c r="F23" s="156" t="str">
        <f ca="1">IF(ISNUMBER(Requests[[#This Row],[Request Due]]),CHOOSE(MONTH(Requests[[#This Row],[Date]])/4+0.9,"Dave","Lahoucine","Heidi"),"")</f>
        <v>Heidi</v>
      </c>
      <c r="G23" s="155" t="str">
        <f ca="1">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f>
        <v>&lt;tr&gt;&lt;td class="CenterCell"&gt;9/11/2024&lt;/td&gt;&lt;td class="CenterCell"&gt;9/16/2024&lt;/td&gt;&lt;td class="CenterCell"&gt;9/18/2024&lt;/td&gt;&lt;tr&gt;</v>
      </c>
    </row>
    <row r="24" spans="2:7" x14ac:dyDescent="0.2">
      <c r="B24" s="146">
        <f ca="1">IF(ROW()=ROW(Requests[]),"",IFERROR(OFFSET(Requests[[#This Row],[Date]],-1,0)+IncrRequest,Start))</f>
        <v>45560</v>
      </c>
      <c r="C24" s="146">
        <f ca="1">IF(ISNUMBER(Requests[[#This Row],[Date]]),IF(AND(MONTH(Requests[[#This Row],[Date]])=12,DAY(Requests[[#This Row],[Date]])&gt;17),"Cancel",Requests[[#This Row],[Date]]+IF(ISNUMBER(MATCH(Requests[[#This Row],[Date]],Holidays,0)),1,0)),"")</f>
        <v>45560</v>
      </c>
      <c r="D24" s="146">
        <f ca="1">IF(ISNUMBER(Requests[[#This Row],[Request Due]]),Requests[[#This Row],[Date]]+IncrMeeting+IF(ISNUMBER(MATCH(Requests[[#This Row],[Date]]+IncrMeeting,Holidays,0)),1,0),Requests[[#This Row],[Request Due]])</f>
        <v>45565</v>
      </c>
      <c r="E24" s="146">
        <f ca="1">IF(ISNUMBER(Requests[[#This Row],[Request Due]]),Requests[[#This Row],[Date]]+IncrUpdate+IF(ISNUMBER(MATCH(Requests[[#This Row],[Date]]+IncrUpdate,Holidays,0)),1,0),Requests[[#This Row],[Request Due]])</f>
        <v>45567</v>
      </c>
      <c r="F24" s="156" t="str">
        <f ca="1">IF(ISNUMBER(Requests[[#This Row],[Request Due]]),CHOOSE(MONTH(Requests[[#This Row],[Date]])/4+0.9,"Dave","Lahoucine","Heidi"),"")</f>
        <v>Heidi</v>
      </c>
      <c r="G24" s="155" t="str">
        <f ca="1">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f>
        <v>&lt;tr&gt;&lt;td class="CenterCell"&gt;9/25/2024&lt;/td&gt;&lt;td class="CenterCell"&gt;9/30/2024&lt;/td&gt;&lt;td class="CenterCell"&gt;10/2/2024&lt;/td&gt;&lt;tr&gt;</v>
      </c>
    </row>
    <row r="25" spans="2:7" x14ac:dyDescent="0.2">
      <c r="B25" s="146">
        <f ca="1">IF(ROW()=ROW(Requests[]),"",IFERROR(OFFSET(Requests[[#This Row],[Date]],-1,0)+IncrRequest,Start))</f>
        <v>45574</v>
      </c>
      <c r="C25" s="146">
        <f ca="1">IF(ISNUMBER(Requests[[#This Row],[Date]]),IF(AND(MONTH(Requests[[#This Row],[Date]])=12,DAY(Requests[[#This Row],[Date]])&gt;17),"Cancel",Requests[[#This Row],[Date]]+IF(ISNUMBER(MATCH(Requests[[#This Row],[Date]],Holidays,0)),1,0)),"")</f>
        <v>45574</v>
      </c>
      <c r="D25" s="146">
        <f ca="1">IF(ISNUMBER(Requests[[#This Row],[Request Due]]),Requests[[#This Row],[Date]]+IncrMeeting+IF(ISNUMBER(MATCH(Requests[[#This Row],[Date]]+IncrMeeting,Holidays,0)),1,0),Requests[[#This Row],[Request Due]])</f>
        <v>45580</v>
      </c>
      <c r="E25" s="146">
        <f ca="1">IF(ISNUMBER(Requests[[#This Row],[Request Due]]),Requests[[#This Row],[Date]]+IncrUpdate+IF(ISNUMBER(MATCH(Requests[[#This Row],[Date]]+IncrUpdate,Holidays,0)),1,0),Requests[[#This Row],[Request Due]])</f>
        <v>45581</v>
      </c>
      <c r="F25" s="156" t="str">
        <f ca="1">IF(ISNUMBER(Requests[[#This Row],[Request Due]]),CHOOSE(MONTH(Requests[[#This Row],[Date]])/4+0.9,"Dave","Lahoucine","Heidi"),"")</f>
        <v>Heidi</v>
      </c>
      <c r="G25" s="155" t="str">
        <f ca="1">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f>
        <v>&lt;tr&gt;&lt;td class="CenterCell"&gt;10/9/2024&lt;/td&gt;&lt;td class="CenterCell"&gt;Tue 10/15/2024&lt;/td&gt;&lt;td class="CenterCell"&gt;10/16/2024&lt;/td&gt;&lt;tr&gt;</v>
      </c>
    </row>
    <row r="26" spans="2:7" x14ac:dyDescent="0.2">
      <c r="B26" s="146">
        <f ca="1">IF(ROW()=ROW(Requests[]),"",IFERROR(OFFSET(Requests[[#This Row],[Date]],-1,0)+IncrRequest,Start))</f>
        <v>45588</v>
      </c>
      <c r="C26" s="146">
        <f ca="1">IF(ISNUMBER(Requests[[#This Row],[Date]]),IF(AND(MONTH(Requests[[#This Row],[Date]])=12,DAY(Requests[[#This Row],[Date]])&gt;17),"Cancel",Requests[[#This Row],[Date]]+IF(ISNUMBER(MATCH(Requests[[#This Row],[Date]],Holidays,0)),1,0)),"")</f>
        <v>45588</v>
      </c>
      <c r="D26" s="146">
        <f ca="1">IF(ISNUMBER(Requests[[#This Row],[Request Due]]),Requests[[#This Row],[Date]]+IncrMeeting+IF(ISNUMBER(MATCH(Requests[[#This Row],[Date]]+IncrMeeting,Holidays,0)),1,0),Requests[[#This Row],[Request Due]])</f>
        <v>45593</v>
      </c>
      <c r="E26" s="146">
        <f ca="1">IF(ISNUMBER(Requests[[#This Row],[Request Due]]),Requests[[#This Row],[Date]]+IncrUpdate+IF(ISNUMBER(MATCH(Requests[[#This Row],[Date]]+IncrUpdate,Holidays,0)),1,0),Requests[[#This Row],[Request Due]])</f>
        <v>45595</v>
      </c>
      <c r="F26" s="156" t="str">
        <f ca="1">IF(ISNUMBER(Requests[[#This Row],[Request Due]]),CHOOSE(MONTH(Requests[[#This Row],[Date]])/4+0.9,"Dave","Lahoucine","Heidi"),"")</f>
        <v>Heidi</v>
      </c>
      <c r="G26" s="155" t="str">
        <f ca="1">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f>
        <v>&lt;tr&gt;&lt;td class="CenterCell"&gt;10/23/2024&lt;/td&gt;&lt;td class="CenterCell"&gt;10/28/2024&lt;/td&gt;&lt;td class="CenterCell"&gt;10/30/2024&lt;/td&gt;&lt;tr&gt;</v>
      </c>
    </row>
    <row r="27" spans="2:7" x14ac:dyDescent="0.2">
      <c r="B27" s="146">
        <f ca="1">IF(ROW()=ROW(Requests[]),"",IFERROR(OFFSET(Requests[[#This Row],[Date]],-1,0)+IncrRequest,Start))</f>
        <v>45602</v>
      </c>
      <c r="C27" s="146">
        <f ca="1">IF(ISNUMBER(Requests[[#This Row],[Date]]),IF(AND(MONTH(Requests[[#This Row],[Date]])=12,DAY(Requests[[#This Row],[Date]])&gt;17),"Cancel",Requests[[#This Row],[Date]]+IF(ISNUMBER(MATCH(Requests[[#This Row],[Date]],Holidays,0)),1,0)),"")</f>
        <v>45602</v>
      </c>
      <c r="D27" s="146">
        <f ca="1">IF(ISNUMBER(Requests[[#This Row],[Request Due]]),Requests[[#This Row],[Date]]+IncrMeeting+IF(ISNUMBER(MATCH(Requests[[#This Row],[Date]]+IncrMeeting,Holidays,0)),1,0),Requests[[#This Row],[Request Due]])</f>
        <v>45608</v>
      </c>
      <c r="E27" s="146">
        <f ca="1">IF(ISNUMBER(Requests[[#This Row],[Request Due]]),Requests[[#This Row],[Date]]+IncrUpdate+IF(ISNUMBER(MATCH(Requests[[#This Row],[Date]]+IncrUpdate,Holidays,0)),1,0),Requests[[#This Row],[Request Due]])</f>
        <v>45609</v>
      </c>
      <c r="F27" s="156" t="str">
        <f ca="1">IF(ISNUMBER(Requests[[#This Row],[Request Due]]),CHOOSE(MONTH(Requests[[#This Row],[Date]])/4+0.9,"Dave","Lahoucine","Heidi"),"")</f>
        <v>Heidi</v>
      </c>
      <c r="G27" s="155" t="str">
        <f ca="1">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f>
        <v>&lt;tr&gt;&lt;td class="CenterCell"&gt;11/6/2024&lt;/td&gt;&lt;td class="CenterCell"&gt;Tue 11/12/2024&lt;/td&gt;&lt;td class="CenterCell"&gt;11/13/2024&lt;/td&gt;&lt;tr&gt;</v>
      </c>
    </row>
    <row r="28" spans="2:7" x14ac:dyDescent="0.2">
      <c r="B28" s="146">
        <f ca="1">IF(ROW()=ROW(Requests[]),"",IFERROR(OFFSET(Requests[[#This Row],[Date]],-1,0)+IncrRequest,Start))</f>
        <v>45616</v>
      </c>
      <c r="C28" s="146">
        <f ca="1">IF(ISNUMBER(Requests[[#This Row],[Date]]),IF(AND(MONTH(Requests[[#This Row],[Date]])=12,DAY(Requests[[#This Row],[Date]])&gt;17),"Cancel",Requests[[#This Row],[Date]]+IF(ISNUMBER(MATCH(Requests[[#This Row],[Date]],Holidays,0)),1,0)),"")</f>
        <v>45616</v>
      </c>
      <c r="D28" s="146">
        <f ca="1">IF(ISNUMBER(Requests[[#This Row],[Request Due]]),Requests[[#This Row],[Date]]+IncrMeeting+IF(ISNUMBER(MATCH(Requests[[#This Row],[Date]]+IncrMeeting,Holidays,0)),1,0),Requests[[#This Row],[Request Due]])</f>
        <v>45621</v>
      </c>
      <c r="E28" s="146">
        <f ca="1">IF(ISNUMBER(Requests[[#This Row],[Request Due]]),Requests[[#This Row],[Date]]+IncrUpdate+IF(ISNUMBER(MATCH(Requests[[#This Row],[Date]]+IncrUpdate,Holidays,0)),1,0),Requests[[#This Row],[Request Due]])</f>
        <v>45623</v>
      </c>
      <c r="F28" s="156" t="str">
        <f ca="1">IF(ISNUMBER(Requests[[#This Row],[Request Due]]),CHOOSE(MONTH(Requests[[#This Row],[Date]])/4+0.9,"Dave","Lahoucine","Heidi"),"")</f>
        <v>Heidi</v>
      </c>
      <c r="G28" s="155" t="str">
        <f ca="1">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f>
        <v>&lt;tr&gt;&lt;td class="CenterCell"&gt;11/20/2024&lt;/td&gt;&lt;td class="CenterCell"&gt;11/25/2024&lt;/td&gt;&lt;td class="CenterCell"&gt;11/27/2024&lt;/td&gt;&lt;tr&gt;</v>
      </c>
    </row>
    <row r="29" spans="2:7" x14ac:dyDescent="0.2">
      <c r="B29" s="146">
        <f ca="1">IF(ROW()=ROW(Requests[]),"",IFERROR(OFFSET(Requests[[#This Row],[Date]],-1,0)+IncrRequest,Start))</f>
        <v>45630</v>
      </c>
      <c r="C29" s="146">
        <f ca="1">IF(ISNUMBER(Requests[[#This Row],[Date]]),IF(AND(MONTH(Requests[[#This Row],[Date]])=12,DAY(Requests[[#This Row],[Date]])&gt;17),"Cancel",Requests[[#This Row],[Date]]+IF(ISNUMBER(MATCH(Requests[[#This Row],[Date]],Holidays,0)),1,0)),"")</f>
        <v>45630</v>
      </c>
      <c r="D29" s="146">
        <f ca="1">IF(ISNUMBER(Requests[[#This Row],[Request Due]]),Requests[[#This Row],[Date]]+IncrMeeting+IF(ISNUMBER(MATCH(Requests[[#This Row],[Date]]+IncrMeeting,Holidays,0)),1,0),Requests[[#This Row],[Request Due]])</f>
        <v>45635</v>
      </c>
      <c r="E29" s="146">
        <f ca="1">IF(ISNUMBER(Requests[[#This Row],[Request Due]]),Requests[[#This Row],[Date]]+IncrUpdate+IF(ISNUMBER(MATCH(Requests[[#This Row],[Date]]+IncrUpdate,Holidays,0)),1,0),Requests[[#This Row],[Request Due]])</f>
        <v>45637</v>
      </c>
      <c r="F29" s="156" t="str">
        <f ca="1">IF(ISNUMBER(Requests[[#This Row],[Request Due]]),CHOOSE(MONTH(Requests[[#This Row],[Date]])/4+0.9,"Dave","Lahoucine","Heidi"),"")</f>
        <v>Heidi</v>
      </c>
      <c r="G29" s="155" t="str">
        <f ca="1">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f>
        <v>&lt;tr&gt;&lt;td class="CenterCell"&gt;12/4/2024&lt;/td&gt;&lt;td class="CenterCell"&gt;12/9/2024&lt;/td&gt;&lt;td class="CenterCell"&gt;12/11/2024&lt;/td&gt;&lt;tr&gt;</v>
      </c>
    </row>
    <row r="30" spans="2:7" x14ac:dyDescent="0.2">
      <c r="B30" s="146">
        <f ca="1">IF(ROW()=ROW(Requests[]),"",IFERROR(OFFSET(Requests[[#This Row],[Date]],-1,0)+IncrRequest,Start))</f>
        <v>45644</v>
      </c>
      <c r="C30" s="146" t="str">
        <f ca="1">IF(ISNUMBER(Requests[[#This Row],[Date]]),IF(AND(MONTH(Requests[[#This Row],[Date]])=12,DAY(Requests[[#This Row],[Date]])&gt;17),"Cancel",Requests[[#This Row],[Date]]+IF(ISNUMBER(MATCH(Requests[[#This Row],[Date]],Holidays,0)),1,0)),"")</f>
        <v>Cancel</v>
      </c>
      <c r="D30" s="146" t="str">
        <f ca="1">IF(ISNUMBER(Requests[[#This Row],[Request Due]]),Requests[[#This Row],[Date]]+IncrMeeting+IF(ISNUMBER(MATCH(Requests[[#This Row],[Date]]+IncrMeeting,Holidays,0)),1,0),Requests[[#This Row],[Request Due]])</f>
        <v>Cancel</v>
      </c>
      <c r="E30" s="146" t="str">
        <f ca="1">IF(ISNUMBER(Requests[[#This Row],[Request Due]]),Requests[[#This Row],[Date]]+IncrUpdate+IF(ISNUMBER(MATCH(Requests[[#This Row],[Date]]+IncrUpdate,Holidays,0)),1,0),Requests[[#This Row],[Request Due]])</f>
        <v>Cancel</v>
      </c>
      <c r="F30" s="156" t="str">
        <f ca="1">IF(ISNUMBER(Requests[[#This Row],[Request Due]]),CHOOSE(MONTH(Requests[[#This Row],[Date]])/4+0.9,"Dave","Lahoucine","Heidi"),"")</f>
        <v/>
      </c>
      <c r="G30" s="155" t="str">
        <f ca="1">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f>
        <v>&lt;tr&gt;&lt;td class="CenterCell" colspan="3"&gt;No Pay Item Meetings&lt;/td&gt;&lt;tr&gt;</v>
      </c>
    </row>
    <row r="31" spans="2:7" x14ac:dyDescent="0.2">
      <c r="B31" s="146">
        <f ca="1">IF(ROW()=ROW(Requests[]),"",IFERROR(OFFSET(Requests[[#This Row],[Date]],-1,0)+IncrRequest,Start))</f>
        <v>45658</v>
      </c>
      <c r="C31" s="146">
        <f ca="1">IF(ISNUMBER(Requests[[#This Row],[Date]]),IF(AND(MONTH(Requests[[#This Row],[Date]])=12,DAY(Requests[[#This Row],[Date]])&gt;17),"Cancel",Requests[[#This Row],[Date]]+IF(ISNUMBER(MATCH(Requests[[#This Row],[Date]],Holidays,0)),1,0)),"")</f>
        <v>45659</v>
      </c>
      <c r="D31" s="146">
        <f ca="1">IF(ISNUMBER(Requests[[#This Row],[Request Due]]),Requests[[#This Row],[Date]]+IncrMeeting+IF(ISNUMBER(MATCH(Requests[[#This Row],[Date]]+IncrMeeting,Holidays,0)),1,0),Requests[[#This Row],[Request Due]])</f>
        <v>45663</v>
      </c>
      <c r="E31" s="146">
        <f ca="1">IF(ISNUMBER(Requests[[#This Row],[Request Due]]),Requests[[#This Row],[Date]]+IncrUpdate+IF(ISNUMBER(MATCH(Requests[[#This Row],[Date]]+IncrUpdate,Holidays,0)),1,0),Requests[[#This Row],[Request Due]])</f>
        <v>45665</v>
      </c>
      <c r="F31" s="156" t="str">
        <f ca="1">IF(ISNUMBER(Requests[[#This Row],[Request Due]]),CHOOSE(MONTH(Requests[[#This Row],[Date]])/4+0.9,"Dave","Lahoucine","Heidi"),"")</f>
        <v>Dave</v>
      </c>
      <c r="G31" s="155" t="str">
        <f ca="1">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f>
        <v>&lt;tr&gt;&lt;td class="CenterCell"&gt;Thu 1/2/2025&lt;/td&gt;&lt;td class="CenterCell"&gt;1/6/2025&lt;/td&gt;&lt;td class="CenterCell"&gt;1/8/2025&lt;/td&gt;&lt;tr&gt;</v>
      </c>
    </row>
    <row r="32" spans="2:7" x14ac:dyDescent="0.2">
      <c r="B32" s="146">
        <f ca="1">IF(ROW()=ROW(Requests[]),"",IFERROR(OFFSET(Requests[[#This Row],[Date]],-1,0)+IncrRequest,Start))</f>
        <v>45672</v>
      </c>
      <c r="C32" s="146">
        <f ca="1">IF(ISNUMBER(Requests[[#This Row],[Date]]),IF(AND(MONTH(Requests[[#This Row],[Date]])=12,DAY(Requests[[#This Row],[Date]])&gt;17),"Cancel",Requests[[#This Row],[Date]]+IF(ISNUMBER(MATCH(Requests[[#This Row],[Date]],Holidays,0)),1,0)),"")</f>
        <v>45672</v>
      </c>
      <c r="D32" s="146">
        <f ca="1">IF(ISNUMBER(Requests[[#This Row],[Request Due]]),Requests[[#This Row],[Date]]+IncrMeeting+IF(ISNUMBER(MATCH(Requests[[#This Row],[Date]]+IncrMeeting,Holidays,0)),1,0),Requests[[#This Row],[Request Due]])</f>
        <v>45678</v>
      </c>
      <c r="E32" s="146">
        <f ca="1">IF(ISNUMBER(Requests[[#This Row],[Request Due]]),Requests[[#This Row],[Date]]+IncrUpdate+IF(ISNUMBER(MATCH(Requests[[#This Row],[Date]]+IncrUpdate,Holidays,0)),1,0),Requests[[#This Row],[Request Due]])</f>
        <v>45679</v>
      </c>
      <c r="F32" s="156" t="str">
        <f ca="1">IF(ISNUMBER(Requests[[#This Row],[Request Due]]),CHOOSE(MONTH(Requests[[#This Row],[Date]])/4+0.9,"Dave","Lahoucine","Heidi"),"")</f>
        <v>Dave</v>
      </c>
      <c r="G32" s="155" t="str">
        <f ca="1">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f>
        <v>&lt;tr&gt;&lt;td class="CenterCell"&gt;1/15/2025&lt;/td&gt;&lt;td class="CenterCell"&gt;Tue 1/21/2025&lt;/td&gt;&lt;td class="CenterCell"&gt;1/22/2025&lt;/td&gt;&lt;tr&gt;</v>
      </c>
    </row>
    <row r="33" spans="2:7" x14ac:dyDescent="0.2">
      <c r="B33" s="146">
        <f ca="1">IF(ROW()=ROW(Requests[]),"",IFERROR(OFFSET(Requests[[#This Row],[Date]],-1,0)+IncrRequest,Start))</f>
        <v>45686</v>
      </c>
      <c r="C33" s="146">
        <f ca="1">IF(ISNUMBER(Requests[[#This Row],[Date]]),IF(AND(MONTH(Requests[[#This Row],[Date]])=12,DAY(Requests[[#This Row],[Date]])&gt;17),"Cancel",Requests[[#This Row],[Date]]+IF(ISNUMBER(MATCH(Requests[[#This Row],[Date]],Holidays,0)),1,0)),"")</f>
        <v>45686</v>
      </c>
      <c r="D33" s="146">
        <f ca="1">IF(ISNUMBER(Requests[[#This Row],[Request Due]]),Requests[[#This Row],[Date]]+IncrMeeting+IF(ISNUMBER(MATCH(Requests[[#This Row],[Date]]+IncrMeeting,Holidays,0)),1,0),Requests[[#This Row],[Request Due]])</f>
        <v>45691</v>
      </c>
      <c r="E33" s="146">
        <f ca="1">IF(ISNUMBER(Requests[[#This Row],[Request Due]]),Requests[[#This Row],[Date]]+IncrUpdate+IF(ISNUMBER(MATCH(Requests[[#This Row],[Date]]+IncrUpdate,Holidays,0)),1,0),Requests[[#This Row],[Request Due]])</f>
        <v>45693</v>
      </c>
      <c r="F33" s="156" t="str">
        <f ca="1">IF(ISNUMBER(Requests[[#This Row],[Request Due]]),CHOOSE(MONTH(Requests[[#This Row],[Date]])/4+0.9,"Dave","Lahoucine","Heidi"),"")</f>
        <v>Dave</v>
      </c>
      <c r="G33" s="155" t="str">
        <f ca="1">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f>
        <v>&lt;tr&gt;&lt;td class="CenterCell"&gt;1/29/2025&lt;/td&gt;&lt;td class="CenterCell"&gt;2/3/2025&lt;/td&gt;&lt;td class="CenterCell"&gt;2/5/2025&lt;/td&gt;&lt;tr&gt;</v>
      </c>
    </row>
    <row r="34" spans="2:7" x14ac:dyDescent="0.2">
      <c r="B34" s="146">
        <f ca="1">IF(ROW()=ROW(Requests[]),"",IFERROR(OFFSET(Requests[[#This Row],[Date]],-1,0)+IncrRequest,Start))</f>
        <v>45700</v>
      </c>
      <c r="C34" s="146">
        <f ca="1">IF(ISNUMBER(Requests[[#This Row],[Date]]),IF(AND(MONTH(Requests[[#This Row],[Date]])=12,DAY(Requests[[#This Row],[Date]])&gt;17),"Cancel",Requests[[#This Row],[Date]]+IF(ISNUMBER(MATCH(Requests[[#This Row],[Date]],Holidays,0)),1,0)),"")</f>
        <v>45700</v>
      </c>
      <c r="D34" s="146">
        <f ca="1">IF(ISNUMBER(Requests[[#This Row],[Request Due]]),Requests[[#This Row],[Date]]+IncrMeeting+IF(ISNUMBER(MATCH(Requests[[#This Row],[Date]]+IncrMeeting,Holidays,0)),1,0),Requests[[#This Row],[Request Due]])</f>
        <v>45705</v>
      </c>
      <c r="E34" s="146">
        <f ca="1">IF(ISNUMBER(Requests[[#This Row],[Request Due]]),Requests[[#This Row],[Date]]+IncrUpdate+IF(ISNUMBER(MATCH(Requests[[#This Row],[Date]]+IncrUpdate,Holidays,0)),1,0),Requests[[#This Row],[Request Due]])</f>
        <v>45707</v>
      </c>
      <c r="F34" s="156" t="str">
        <f ca="1">IF(ISNUMBER(Requests[[#This Row],[Request Due]]),CHOOSE(MONTH(Requests[[#This Row],[Date]])/4+0.9,"Dave","Lahoucine","Heidi"),"")</f>
        <v>Dave</v>
      </c>
      <c r="G34" s="155" t="str">
        <f ca="1">IF(ROW()=ROW(Requests[]),"&lt;style&gt; .CenterCell { text-align: center; } &lt;/style&gt;&lt;h3&gt;"&amp;Year&amp;" Pay Item Request Schedule&lt;/h3&gt;"&amp;Begin,"&lt;tr&gt;"&amp;IFERROR(CenterCell&amp;TEXT(Requests[[#This Row],[Request Due]],IF(WEEKDAY(Requests[[#This Row],[Request Due]])&lt;&gt;WEEKDAY(Start),"ddd ","")&amp;"m/d/yyy")&amp;"&lt;/td&gt;"&amp;CenterCell&amp;TEXT(Requests[[#This Row],[Meeting]],IF(WEEKDAY(Requests[[#This Row],[Meeting]])&lt;&gt;WEEKDAY(Start+IncrMeeting),"ddd ","")&amp;"m/d/yyy")&amp;"&lt;/td&gt;"&amp;CenterCell&amp;TEXT(Requests[[#This Row],[Update on]],IF(WEEKDAY(Requests[[#This Row],[Update on]])&lt;&gt;WEEKDAY(Start+IncrUpdate),"ddd ","")&amp;"m/d/yyy"),NoMtg)&amp;"&lt;/td&gt;&lt;tr&gt;"&amp;IF(ROW()-ROW(Requests[])+1=ROWS(Requests[]),End,""))</f>
        <v>&lt;tr&gt;&lt;td class="CenterCell"&gt;2/12/2025&lt;/td&gt;&lt;td class="CenterCell"&gt;2/17/2025&lt;/td&gt;&lt;td class="CenterCell"&gt;2/19/2025&lt;/td&gt;&lt;tr&gt;&lt;/tbody&gt;&lt;/table&gt;</v>
      </c>
    </row>
    <row r="37" spans="2:7" ht="16.5" x14ac:dyDescent="0.35">
      <c r="B37" s="154">
        <f>YEAR(EDATE(Start,2))</f>
        <v>2024</v>
      </c>
      <c r="C37" s="147"/>
      <c r="F37" s="159" t="s">
        <v>11178</v>
      </c>
    </row>
    <row r="38" spans="2:7" ht="15" x14ac:dyDescent="0.3">
      <c r="B38" s="148">
        <f>DATE(Year-1,12,25)+CHOOSE(MAX(1,WEEKDAY(DATE(Year-1,12,25),2)-4),0,-1,1)</f>
        <v>45285</v>
      </c>
      <c r="C38" s="149" t="str">
        <f>"Christmas "&amp;(Year-1)</f>
        <v>Christmas 2023</v>
      </c>
      <c r="E38" s="152" t="s">
        <v>11179</v>
      </c>
      <c r="F38" s="94" t="s">
        <v>11183</v>
      </c>
    </row>
    <row r="39" spans="2:7" ht="15" x14ac:dyDescent="0.3">
      <c r="B39" s="148">
        <f>DATE(Year,1,1)+CHOOSE(MAX(1,WEEKDAY(DATE(Year,1,1),2)-4),0,-1,1)</f>
        <v>45292</v>
      </c>
      <c r="C39" s="149" t="s">
        <v>11159</v>
      </c>
      <c r="E39" s="152"/>
      <c r="F39" s="94"/>
    </row>
    <row r="40" spans="2:7" ht="15" x14ac:dyDescent="0.3">
      <c r="B40" s="148">
        <f>DATE(Year,1,21)-WEEKDAY(DATE(Year,1,21),3)</f>
        <v>45306</v>
      </c>
      <c r="C40" s="149" t="s">
        <v>11160</v>
      </c>
      <c r="E40" s="152" t="s">
        <v>11180</v>
      </c>
      <c r="F40" s="160" t="str">
        <f>HYPERLINK("#Requests[HTML]","Select HTML Area")</f>
        <v>Select HTML Area</v>
      </c>
    </row>
    <row r="41" spans="2:7" ht="15" x14ac:dyDescent="0.3">
      <c r="B41" s="148">
        <f>DATE(Year,2,21)-WEEKDAY(DATE(Year,2,21),3)</f>
        <v>45341</v>
      </c>
      <c r="C41" s="149" t="s">
        <v>11161</v>
      </c>
      <c r="E41" s="152"/>
      <c r="F41" s="94" t="s">
        <v>11182</v>
      </c>
    </row>
    <row r="42" spans="2:7" ht="15" x14ac:dyDescent="0.3">
      <c r="B42" s="148">
        <f>DATE(Year,5,31)-WEEKDAY(DATE(Year,5,31),3)</f>
        <v>45439</v>
      </c>
      <c r="C42" s="149" t="s">
        <v>11162</v>
      </c>
      <c r="E42" s="152"/>
      <c r="F42" s="94" t="s">
        <v>11181</v>
      </c>
    </row>
    <row r="43" spans="2:7" ht="15" x14ac:dyDescent="0.3">
      <c r="B43" s="148">
        <f>DATE(Year,7,4)+CHOOSE(MAX(1,WEEKDAY(DATE(Year,7,4),2)-4),0,-1,1)</f>
        <v>45477</v>
      </c>
      <c r="C43" s="149" t="s">
        <v>11163</v>
      </c>
      <c r="E43" s="152"/>
      <c r="F43" s="94"/>
    </row>
    <row r="44" spans="2:7" ht="15" x14ac:dyDescent="0.3">
      <c r="B44" s="148">
        <f>DATE(Year,9,7)-WEEKDAY(DATE(Year,9,7),3)</f>
        <v>45537</v>
      </c>
      <c r="C44" s="149" t="s">
        <v>11164</v>
      </c>
      <c r="E44" s="152" t="str">
        <f ca="1">TEXT(C26,"ddd m/d/yyy")</f>
        <v>Wed 10/23/2024</v>
      </c>
      <c r="F44" s="94"/>
    </row>
    <row r="45" spans="2:7" ht="15" x14ac:dyDescent="0.3">
      <c r="B45" s="148">
        <f>DATE(Year,10,14)-WEEKDAY(DATE(Year,10,14),3)</f>
        <v>45579</v>
      </c>
      <c r="C45" s="149" t="s">
        <v>11165</v>
      </c>
      <c r="E45" s="152"/>
      <c r="F45" s="94"/>
    </row>
    <row r="46" spans="2:7" ht="15" x14ac:dyDescent="0.3">
      <c r="B46" s="148">
        <f>DATE(Year,11,11)+CHOOSE(MAX(1,WEEKDAY(DATE(Year,11,11),2)-4),0,-1,1)</f>
        <v>45607</v>
      </c>
      <c r="C46" s="149" t="s">
        <v>11166</v>
      </c>
      <c r="E46" s="152"/>
      <c r="F46" s="158" t="s">
        <v>11177</v>
      </c>
    </row>
    <row r="47" spans="2:7" ht="15" x14ac:dyDescent="0.3">
      <c r="B47" s="148">
        <f>DATE(Year,11,28)-WEEKDAY(DATE(Year,11,25),3)</f>
        <v>45624</v>
      </c>
      <c r="C47" s="149" t="s">
        <v>11167</v>
      </c>
      <c r="E47" s="152" t="s">
        <v>11173</v>
      </c>
      <c r="F47" s="94" t="s">
        <v>11171</v>
      </c>
    </row>
    <row r="48" spans="2:7" ht="15" x14ac:dyDescent="0.3">
      <c r="B48" s="148">
        <f>DATE(Year,12,25)+CHOOSE(MAX(1,WEEKDAY(DATE(Year,12,25),2)-4),0,-1,1)</f>
        <v>45651</v>
      </c>
      <c r="C48" s="149" t="s">
        <v>11168</v>
      </c>
      <c r="E48" s="152" t="s">
        <v>11176</v>
      </c>
      <c r="F48" s="94" t="s">
        <v>11184</v>
      </c>
    </row>
    <row r="49" spans="2:6" ht="15" x14ac:dyDescent="0.3">
      <c r="B49" s="148">
        <f>DATE(Year+1,1,21)-WEEKDAY(DATE(Year+1,1,21),3)</f>
        <v>45677</v>
      </c>
      <c r="C49" s="149" t="str">
        <f>"MLK Day "&amp;(Year+1)</f>
        <v>MLK Day 2025</v>
      </c>
      <c r="E49" s="152" t="s">
        <v>11175</v>
      </c>
      <c r="F49" s="94" t="str">
        <f>SUBSTITUTE(CenterCell,"&gt;"," colspan=""3""&gt;No Pay Item Meetings")</f>
        <v>&lt;td class="CenterCell" colspan="3"&gt;No Pay Item Meetings</v>
      </c>
    </row>
    <row r="50" spans="2:6" ht="15" x14ac:dyDescent="0.3">
      <c r="B50" s="150">
        <f>DATE(Year+1,1,1)+CHOOSE(MAX(1,WEEKDAY(DATE(Year+1,1,1),2)-4),0,-1,1)</f>
        <v>45658</v>
      </c>
      <c r="C50" s="151" t="str">
        <f>"New Years Day "&amp;(Year+1)</f>
        <v>New Years Day 2025</v>
      </c>
      <c r="E50" s="152" t="s">
        <v>11174</v>
      </c>
      <c r="F50" s="94" t="s">
        <v>11172</v>
      </c>
    </row>
    <row r="51" spans="2:6" x14ac:dyDescent="0.2">
      <c r="E51" s="152" t="s">
        <v>11186</v>
      </c>
      <c r="F51" s="161">
        <v>14</v>
      </c>
    </row>
    <row r="52" spans="2:6" x14ac:dyDescent="0.2">
      <c r="E52" s="152" t="s">
        <v>11187</v>
      </c>
      <c r="F52" s="161">
        <v>5</v>
      </c>
    </row>
    <row r="53" spans="2:6" x14ac:dyDescent="0.2">
      <c r="E53" s="152" t="s">
        <v>11185</v>
      </c>
      <c r="F53" s="161">
        <v>7</v>
      </c>
    </row>
  </sheetData>
  <conditionalFormatting sqref="C38:C48 C50">
    <cfRule type="expression" dxfId="3" priority="3" stopIfTrue="1">
      <formula>B38&lt;TODAY()</formula>
    </cfRule>
  </conditionalFormatting>
  <conditionalFormatting sqref="B38:B48 B50">
    <cfRule type="cellIs" dxfId="2" priority="4" stopIfTrue="1" operator="lessThan">
      <formula>TODAY()</formula>
    </cfRule>
  </conditionalFormatting>
  <conditionalFormatting sqref="C49">
    <cfRule type="expression" dxfId="1" priority="1" stopIfTrue="1">
      <formula>B49&lt;TODAY()</formula>
    </cfRule>
  </conditionalFormatting>
  <conditionalFormatting sqref="B49">
    <cfRule type="cellIs" dxfId="0" priority="2" stopIfTrue="1" operator="lessThan">
      <formula>TODAY()</formula>
    </cfRule>
  </conditionalFormatting>
  <pageMargins left="0.7" right="0.7" top="0.75" bottom="0.75" header="0.3" footer="0.3"/>
  <pageSetup orientation="portrait" horizontalDpi="1200" verticalDpi="1200"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12</vt:i4>
      </vt:variant>
    </vt:vector>
  </HeadingPairs>
  <TitlesOfParts>
    <vt:vector size="19" baseType="lpstr">
      <vt:lpstr>FP14Pay Item Naming Structure</vt:lpstr>
      <vt:lpstr>FP14 Pay Items</vt:lpstr>
      <vt:lpstr>FP14 Deleted Pay Items</vt:lpstr>
      <vt:lpstr>FP14 Deleted Sections</vt:lpstr>
      <vt:lpstr>Conversion Factors</vt:lpstr>
      <vt:lpstr>Web</vt:lpstr>
      <vt:lpstr>Pay Item Requests</vt:lpstr>
      <vt:lpstr>Begin</vt:lpstr>
      <vt:lpstr>CenterCell</vt:lpstr>
      <vt:lpstr>End</vt:lpstr>
      <vt:lpstr>Headings</vt:lpstr>
      <vt:lpstr>Holidays</vt:lpstr>
      <vt:lpstr>HTML</vt:lpstr>
      <vt:lpstr>IncrMeeting</vt:lpstr>
      <vt:lpstr>IncrRequest</vt:lpstr>
      <vt:lpstr>IncrUpdate</vt:lpstr>
      <vt:lpstr>NoMtg</vt:lpstr>
      <vt:lpstr>Start</vt:lpstr>
      <vt:lpstr>Year</vt:lpstr>
    </vt:vector>
  </TitlesOfParts>
  <Company>EFLHD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danvan</dc:creator>
  <cp:lastModifiedBy>Chapman, Stephen (FHWA)</cp:lastModifiedBy>
  <cp:lastPrinted>2014-05-07T21:49:09Z</cp:lastPrinted>
  <dcterms:created xsi:type="dcterms:W3CDTF">2004-01-29T19:32:18Z</dcterms:created>
  <dcterms:modified xsi:type="dcterms:W3CDTF">2025-04-30T17:14:25Z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older_Number">
    <vt:lpwstr/>
  </property>
  <property fmtid="{D5CDD505-2E9C-101B-9397-08002B2CF9AE}" pid="3" name="Folder_Code">
    <vt:lpwstr/>
  </property>
  <property fmtid="{D5CDD505-2E9C-101B-9397-08002B2CF9AE}" pid="4" name="Folder_Name">
    <vt:lpwstr/>
  </property>
  <property fmtid="{D5CDD505-2E9C-101B-9397-08002B2CF9AE}" pid="5" name="Folder_Description">
    <vt:lpwstr/>
  </property>
  <property fmtid="{D5CDD505-2E9C-101B-9397-08002B2CF9AE}" pid="6" name="/Folder_Name/">
    <vt:lpwstr/>
  </property>
  <property fmtid="{D5CDD505-2E9C-101B-9397-08002B2CF9AE}" pid="7" name="/Folder_Description/">
    <vt:lpwstr/>
  </property>
  <property fmtid="{D5CDD505-2E9C-101B-9397-08002B2CF9AE}" pid="8" name="Folder_Version">
    <vt:lpwstr/>
  </property>
  <property fmtid="{D5CDD505-2E9C-101B-9397-08002B2CF9AE}" pid="9" name="Folder_VersionSeq">
    <vt:lpwstr/>
  </property>
  <property fmtid="{D5CDD505-2E9C-101B-9397-08002B2CF9AE}" pid="10" name="Folder_Manager">
    <vt:lpwstr/>
  </property>
  <property fmtid="{D5CDD505-2E9C-101B-9397-08002B2CF9AE}" pid="11" name="Folder_ManagerDesc">
    <vt:lpwstr/>
  </property>
  <property fmtid="{D5CDD505-2E9C-101B-9397-08002B2CF9AE}" pid="12" name="Folder_Storage">
    <vt:lpwstr/>
  </property>
  <property fmtid="{D5CDD505-2E9C-101B-9397-08002B2CF9AE}" pid="13" name="Folder_StorageDesc">
    <vt:lpwstr/>
  </property>
  <property fmtid="{D5CDD505-2E9C-101B-9397-08002B2CF9AE}" pid="14" name="Folder_Creator">
    <vt:lpwstr/>
  </property>
  <property fmtid="{D5CDD505-2E9C-101B-9397-08002B2CF9AE}" pid="15" name="Folder_CreatorDesc">
    <vt:lpwstr/>
  </property>
  <property fmtid="{D5CDD505-2E9C-101B-9397-08002B2CF9AE}" pid="16" name="Folder_CreateDate">
    <vt:lpwstr/>
  </property>
  <property fmtid="{D5CDD505-2E9C-101B-9397-08002B2CF9AE}" pid="17" name="Folder_Updater">
    <vt:lpwstr/>
  </property>
  <property fmtid="{D5CDD505-2E9C-101B-9397-08002B2CF9AE}" pid="18" name="Folder_UpdaterDesc">
    <vt:lpwstr/>
  </property>
  <property fmtid="{D5CDD505-2E9C-101B-9397-08002B2CF9AE}" pid="19" name="Folder_UpdateDate">
    <vt:lpwstr/>
  </property>
  <property fmtid="{D5CDD505-2E9C-101B-9397-08002B2CF9AE}" pid="20" name="Document_Number">
    <vt:lpwstr/>
  </property>
  <property fmtid="{D5CDD505-2E9C-101B-9397-08002B2CF9AE}" pid="21" name="Document_Name">
    <vt:lpwstr/>
  </property>
  <property fmtid="{D5CDD505-2E9C-101B-9397-08002B2CF9AE}" pid="22" name="Document_FileName">
    <vt:lpwstr/>
  </property>
  <property fmtid="{D5CDD505-2E9C-101B-9397-08002B2CF9AE}" pid="23" name="Document_Version">
    <vt:lpwstr/>
  </property>
  <property fmtid="{D5CDD505-2E9C-101B-9397-08002B2CF9AE}" pid="24" name="Document_VersionSeq">
    <vt:lpwstr/>
  </property>
  <property fmtid="{D5CDD505-2E9C-101B-9397-08002B2CF9AE}" pid="25" name="Document_Creator">
    <vt:lpwstr/>
  </property>
  <property fmtid="{D5CDD505-2E9C-101B-9397-08002B2CF9AE}" pid="26" name="Document_CreatorDesc">
    <vt:lpwstr/>
  </property>
  <property fmtid="{D5CDD505-2E9C-101B-9397-08002B2CF9AE}" pid="27" name="Document_CreateDate">
    <vt:lpwstr/>
  </property>
  <property fmtid="{D5CDD505-2E9C-101B-9397-08002B2CF9AE}" pid="28" name="Document_Updater">
    <vt:lpwstr/>
  </property>
  <property fmtid="{D5CDD505-2E9C-101B-9397-08002B2CF9AE}" pid="29" name="Document_UpdaterDesc">
    <vt:lpwstr/>
  </property>
  <property fmtid="{D5CDD505-2E9C-101B-9397-08002B2CF9AE}" pid="30" name="Document_UpdateDate">
    <vt:lpwstr/>
  </property>
  <property fmtid="{D5CDD505-2E9C-101B-9397-08002B2CF9AE}" pid="31" name="Document_Size">
    <vt:lpwstr/>
  </property>
  <property fmtid="{D5CDD505-2E9C-101B-9397-08002B2CF9AE}" pid="32" name="Document_Storage">
    <vt:lpwstr/>
  </property>
  <property fmtid="{D5CDD505-2E9C-101B-9397-08002B2CF9AE}" pid="33" name="Document_StorageDesc">
    <vt:lpwstr/>
  </property>
  <property fmtid="{D5CDD505-2E9C-101B-9397-08002B2CF9AE}" pid="34" name="Document_Department">
    <vt:lpwstr/>
  </property>
  <property fmtid="{D5CDD505-2E9C-101B-9397-08002B2CF9AE}" pid="35" name="Document_DepartmentDesc">
    <vt:lpwstr/>
  </property>
</Properties>
</file>